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defaultThemeVersion="166925"/>
  <mc:AlternateContent xmlns:mc="http://schemas.openxmlformats.org/markup-compatibility/2006">
    <mc:Choice Requires="x15">
      <x15ac:absPath xmlns:x15ac="http://schemas.microsoft.com/office/spreadsheetml/2010/11/ac" url="D:\1. CONG VIEC\1. QUY HOACH\3. TAN UYEN\6. DIEU CHINH QH\7. CONG KHAI\"/>
    </mc:Choice>
  </mc:AlternateContent>
  <xr:revisionPtr revIDLastSave="0" documentId="13_ncr:1_{7684D6FD-4CC9-48CF-9CC0-DEADD79AAE4D}" xr6:coauthVersionLast="47" xr6:coauthVersionMax="47" xr10:uidLastSave="{00000000-0000-0000-0000-000000000000}"/>
  <bookViews>
    <workbookView xWindow="-108" yWindow="-108" windowWidth="23256" windowHeight="12576" firstSheet="1" activeTab="2" xr2:uid="{00000000-000D-0000-FFFF-FFFF00000000}"/>
  </bookViews>
  <sheets>
    <sheet name="Chỉ tiêu phân khai" sheetId="4" state="hidden" r:id="rId1"/>
    <sheet name="DM QH21-30" sheetId="5" r:id="rId2"/>
    <sheet name="DM KH2023" sheetId="9" r:id="rId3"/>
    <sheet name="Đã thực hiện" sheetId="2" state="hidden" r:id="rId4"/>
    <sheet name="Hủy bỏ" sheetId="3" state="hidden"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0" localSheetId="0">'[1]PNT-QUOT-#3'!#REF!</definedName>
    <definedName name="\0" localSheetId="2">'[1]PNT-QUOT-#3'!#REF!</definedName>
    <definedName name="\0" localSheetId="1">'[1]PNT-QUOT-#3'!#REF!</definedName>
    <definedName name="\0">'[1]PNT-QUOT-#3'!#REF!</definedName>
    <definedName name="\d" localSheetId="0">'[2]??-BLDG'!#REF!</definedName>
    <definedName name="\d" localSheetId="2">'[2]??-BLDG'!#REF!</definedName>
    <definedName name="\d" localSheetId="1">'[2]??-BLDG'!#REF!</definedName>
    <definedName name="\d">'[2]??-BLDG'!#REF!</definedName>
    <definedName name="\e" localSheetId="0">'[2]??-BLDG'!#REF!</definedName>
    <definedName name="\e">'[2]??-BLDG'!#REF!</definedName>
    <definedName name="\f" localSheetId="0">'[2]??-BLDG'!#REF!</definedName>
    <definedName name="\f">'[2]??-BLDG'!#REF!</definedName>
    <definedName name="\g" localSheetId="0">'[2]??-BLDG'!#REF!</definedName>
    <definedName name="\g">'[2]??-BLDG'!#REF!</definedName>
    <definedName name="\h">'[2]??-BLDG'!#REF!</definedName>
    <definedName name="\i">'[2]??-BLDG'!#REF!</definedName>
    <definedName name="\j">'[2]??-BLDG'!#REF!</definedName>
    <definedName name="\k">'[2]??-BLDG'!#REF!</definedName>
    <definedName name="\l">'[2]??-BLDG'!#REF!</definedName>
    <definedName name="\m">'[2]??-BLDG'!#REF!</definedName>
    <definedName name="\n">'[2]??-BLDG'!#REF!</definedName>
    <definedName name="\o">'[2]??-BLDG'!#REF!</definedName>
    <definedName name="\z">'[1]COAT&amp;WRAP-QIOT-#3'!#REF!</definedName>
    <definedName name="___BTM150">#REF!</definedName>
    <definedName name="___BTM200">#REF!</definedName>
    <definedName name="___BTM50">#REF!</definedName>
    <definedName name="___CON1">#REF!</definedName>
    <definedName name="___CON2">#REF!</definedName>
    <definedName name="___ddn400">#REF!</definedName>
    <definedName name="___ddn600">#REF!</definedName>
    <definedName name="___hom2">#REF!</definedName>
    <definedName name="___MAC12">#REF!</definedName>
    <definedName name="___MAC46">#REF!</definedName>
    <definedName name="___NCL100">#REF!</definedName>
    <definedName name="___NCL200">#REF!</definedName>
    <definedName name="___NCL250">#REF!</definedName>
    <definedName name="___NET2">#REF!</definedName>
    <definedName name="___nin190">#REF!</definedName>
    <definedName name="___sat10">#REF!</definedName>
    <definedName name="___sat12">#REF!</definedName>
    <definedName name="___sat14">#REF!</definedName>
    <definedName name="___sat16">#REF!</definedName>
    <definedName name="___sat20">#REF!</definedName>
    <definedName name="___sat8">#REF!</definedName>
    <definedName name="___sc1">#REF!</definedName>
    <definedName name="___SC2">#REF!</definedName>
    <definedName name="___sc3">#REF!</definedName>
    <definedName name="___SN3">#REF!</definedName>
    <definedName name="___sua20">#REF!</definedName>
    <definedName name="___sua30">#REF!</definedName>
    <definedName name="___TL1">#REF!</definedName>
    <definedName name="___TL2">#REF!</definedName>
    <definedName name="___TL3">#REF!</definedName>
    <definedName name="___TLA120">#REF!</definedName>
    <definedName name="___TLA35">#REF!</definedName>
    <definedName name="___TLA50">#REF!</definedName>
    <definedName name="___TLA70">#REF!</definedName>
    <definedName name="___TLA95">#REF!</definedName>
    <definedName name="___VL100">#REF!</definedName>
    <definedName name="___VL200">#REF!</definedName>
    <definedName name="___VL250">#REF!</definedName>
    <definedName name="__BTM150" localSheetId="3">#REF!</definedName>
    <definedName name="__BTM150" localSheetId="2">#REF!</definedName>
    <definedName name="__BTM150" localSheetId="1">#REF!</definedName>
    <definedName name="__BTM150" localSheetId="4">#REF!</definedName>
    <definedName name="__BTM150">#REF!</definedName>
    <definedName name="__BTM200" localSheetId="3">#REF!</definedName>
    <definedName name="__BTM200" localSheetId="2">#REF!</definedName>
    <definedName name="__BTM200" localSheetId="1">#REF!</definedName>
    <definedName name="__BTM200" localSheetId="4">#REF!</definedName>
    <definedName name="__BTM200">#REF!</definedName>
    <definedName name="__BTM50" localSheetId="3">#REF!</definedName>
    <definedName name="__BTM50" localSheetId="2">#REF!</definedName>
    <definedName name="__BTM50" localSheetId="1">#REF!</definedName>
    <definedName name="__BTM50" localSheetId="4">#REF!</definedName>
    <definedName name="__BTM50">#REF!</definedName>
    <definedName name="__CON1" localSheetId="3">#REF!</definedName>
    <definedName name="__CON1" localSheetId="2">#REF!</definedName>
    <definedName name="__CON1" localSheetId="1">#REF!</definedName>
    <definedName name="__CON1" localSheetId="4">#REF!</definedName>
    <definedName name="__CON1">#REF!</definedName>
    <definedName name="__CON2" localSheetId="3">#REF!</definedName>
    <definedName name="__CON2" localSheetId="2">#REF!</definedName>
    <definedName name="__CON2" localSheetId="1">#REF!</definedName>
    <definedName name="__CON2" localSheetId="4">#REF!</definedName>
    <definedName name="__CON2">#REF!</definedName>
    <definedName name="__ddn400" localSheetId="3">#REF!</definedName>
    <definedName name="__ddn400" localSheetId="2">#REF!</definedName>
    <definedName name="__ddn400" localSheetId="1">#REF!</definedName>
    <definedName name="__ddn400" localSheetId="4">#REF!</definedName>
    <definedName name="__ddn400">#REF!</definedName>
    <definedName name="__ddn600" localSheetId="3">#REF!</definedName>
    <definedName name="__ddn600" localSheetId="2">#REF!</definedName>
    <definedName name="__ddn600" localSheetId="1">#REF!</definedName>
    <definedName name="__ddn600" localSheetId="4">#REF!</definedName>
    <definedName name="__ddn600">#REF!</definedName>
    <definedName name="__hom2" localSheetId="3">#REF!</definedName>
    <definedName name="__hom2" localSheetId="2">#REF!</definedName>
    <definedName name="__hom2" localSheetId="1">#REF!</definedName>
    <definedName name="__hom2" localSheetId="4">#REF!</definedName>
    <definedName name="__hom2">#REF!</definedName>
    <definedName name="__MAC12" localSheetId="3">#REF!</definedName>
    <definedName name="__MAC12" localSheetId="2">#REF!</definedName>
    <definedName name="__MAC12" localSheetId="1">#REF!</definedName>
    <definedName name="__MAC12" localSheetId="4">#REF!</definedName>
    <definedName name="__MAC12">#REF!</definedName>
    <definedName name="__MAC46" localSheetId="3">#REF!</definedName>
    <definedName name="__MAC46" localSheetId="2">#REF!</definedName>
    <definedName name="__MAC46" localSheetId="1">#REF!</definedName>
    <definedName name="__MAC46" localSheetId="4">#REF!</definedName>
    <definedName name="__MAC46">#REF!</definedName>
    <definedName name="__NCL100" localSheetId="3">#REF!</definedName>
    <definedName name="__NCL100" localSheetId="2">#REF!</definedName>
    <definedName name="__NCL100" localSheetId="1">#REF!</definedName>
    <definedName name="__NCL100" localSheetId="4">#REF!</definedName>
    <definedName name="__NCL100">#REF!</definedName>
    <definedName name="__NCL200" localSheetId="3">#REF!</definedName>
    <definedName name="__NCL200" localSheetId="2">#REF!</definedName>
    <definedName name="__NCL200" localSheetId="1">#REF!</definedName>
    <definedName name="__NCL200" localSheetId="4">#REF!</definedName>
    <definedName name="__NCL200">#REF!</definedName>
    <definedName name="__NCL250" localSheetId="3">#REF!</definedName>
    <definedName name="__NCL250" localSheetId="2">#REF!</definedName>
    <definedName name="__NCL250" localSheetId="1">#REF!</definedName>
    <definedName name="__NCL250" localSheetId="4">#REF!</definedName>
    <definedName name="__NCL250">#REF!</definedName>
    <definedName name="__NET2" localSheetId="3">#REF!</definedName>
    <definedName name="__NET2" localSheetId="2">#REF!</definedName>
    <definedName name="__NET2" localSheetId="1">#REF!</definedName>
    <definedName name="__NET2" localSheetId="4">#REF!</definedName>
    <definedName name="__NET2">#REF!</definedName>
    <definedName name="__nin190" localSheetId="3">#REF!</definedName>
    <definedName name="__nin190" localSheetId="2">#REF!</definedName>
    <definedName name="__nin190" localSheetId="1">#REF!</definedName>
    <definedName name="__nin190" localSheetId="4">#REF!</definedName>
    <definedName name="__nin190">#REF!</definedName>
    <definedName name="__sat10" localSheetId="3">#REF!</definedName>
    <definedName name="__sat10" localSheetId="2">#REF!</definedName>
    <definedName name="__sat10" localSheetId="1">#REF!</definedName>
    <definedName name="__sat10" localSheetId="4">#REF!</definedName>
    <definedName name="__sat10">#REF!</definedName>
    <definedName name="__sat12" localSheetId="3">#REF!</definedName>
    <definedName name="__sat12" localSheetId="2">#REF!</definedName>
    <definedName name="__sat12" localSheetId="1">#REF!</definedName>
    <definedName name="__sat12" localSheetId="4">#REF!</definedName>
    <definedName name="__sat12">#REF!</definedName>
    <definedName name="__sat14" localSheetId="3">#REF!</definedName>
    <definedName name="__sat14" localSheetId="2">#REF!</definedName>
    <definedName name="__sat14" localSheetId="1">#REF!</definedName>
    <definedName name="__sat14" localSheetId="4">#REF!</definedName>
    <definedName name="__sat14">#REF!</definedName>
    <definedName name="__sat16" localSheetId="3">#REF!</definedName>
    <definedName name="__sat16" localSheetId="2">#REF!</definedName>
    <definedName name="__sat16" localSheetId="1">#REF!</definedName>
    <definedName name="__sat16" localSheetId="4">#REF!</definedName>
    <definedName name="__sat16">#REF!</definedName>
    <definedName name="__sat20" localSheetId="3">#REF!</definedName>
    <definedName name="__sat20" localSheetId="2">#REF!</definedName>
    <definedName name="__sat20" localSheetId="1">#REF!</definedName>
    <definedName name="__sat20" localSheetId="4">#REF!</definedName>
    <definedName name="__sat20">#REF!</definedName>
    <definedName name="__sat8" localSheetId="3">#REF!</definedName>
    <definedName name="__sat8" localSheetId="2">#REF!</definedName>
    <definedName name="__sat8" localSheetId="1">#REF!</definedName>
    <definedName name="__sat8" localSheetId="4">#REF!</definedName>
    <definedName name="__sat8">#REF!</definedName>
    <definedName name="__sc1" localSheetId="3">#REF!</definedName>
    <definedName name="__sc1" localSheetId="2">#REF!</definedName>
    <definedName name="__sc1" localSheetId="1">#REF!</definedName>
    <definedName name="__sc1" localSheetId="4">#REF!</definedName>
    <definedName name="__sc1">#REF!</definedName>
    <definedName name="__SC2" localSheetId="3">#REF!</definedName>
    <definedName name="__SC2" localSheetId="2">#REF!</definedName>
    <definedName name="__SC2" localSheetId="1">#REF!</definedName>
    <definedName name="__SC2" localSheetId="4">#REF!</definedName>
    <definedName name="__SC2">#REF!</definedName>
    <definedName name="__sc3" localSheetId="3">#REF!</definedName>
    <definedName name="__sc3" localSheetId="2">#REF!</definedName>
    <definedName name="__sc3" localSheetId="1">#REF!</definedName>
    <definedName name="__sc3" localSheetId="4">#REF!</definedName>
    <definedName name="__sc3">#REF!</definedName>
    <definedName name="__SN3" localSheetId="3">#REF!</definedName>
    <definedName name="__SN3" localSheetId="2">#REF!</definedName>
    <definedName name="__SN3" localSheetId="1">#REF!</definedName>
    <definedName name="__SN3" localSheetId="4">#REF!</definedName>
    <definedName name="__SN3">#REF!</definedName>
    <definedName name="__sua20" localSheetId="3">#REF!</definedName>
    <definedName name="__sua20" localSheetId="2">#REF!</definedName>
    <definedName name="__sua20" localSheetId="1">#REF!</definedName>
    <definedName name="__sua20" localSheetId="4">#REF!</definedName>
    <definedName name="__sua20">#REF!</definedName>
    <definedName name="__sua30" localSheetId="3">#REF!</definedName>
    <definedName name="__sua30" localSheetId="2">#REF!</definedName>
    <definedName name="__sua30" localSheetId="1">#REF!</definedName>
    <definedName name="__sua30" localSheetId="4">#REF!</definedName>
    <definedName name="__sua30">#REF!</definedName>
    <definedName name="__TL1" localSheetId="3">#REF!</definedName>
    <definedName name="__TL1" localSheetId="2">#REF!</definedName>
    <definedName name="__TL1" localSheetId="1">#REF!</definedName>
    <definedName name="__TL1" localSheetId="4">#REF!</definedName>
    <definedName name="__TL1">#REF!</definedName>
    <definedName name="__TL2" localSheetId="3">#REF!</definedName>
    <definedName name="__TL2" localSheetId="2">#REF!</definedName>
    <definedName name="__TL2" localSheetId="1">#REF!</definedName>
    <definedName name="__TL2" localSheetId="4">#REF!</definedName>
    <definedName name="__TL2">#REF!</definedName>
    <definedName name="__TL3" localSheetId="3">#REF!</definedName>
    <definedName name="__TL3" localSheetId="2">#REF!</definedName>
    <definedName name="__TL3" localSheetId="1">#REF!</definedName>
    <definedName name="__TL3" localSheetId="4">#REF!</definedName>
    <definedName name="__TL3">#REF!</definedName>
    <definedName name="__TLA120" localSheetId="3">#REF!</definedName>
    <definedName name="__TLA120" localSheetId="2">#REF!</definedName>
    <definedName name="__TLA120" localSheetId="1">#REF!</definedName>
    <definedName name="__TLA120" localSheetId="4">#REF!</definedName>
    <definedName name="__TLA120">#REF!</definedName>
    <definedName name="__TLA35" localSheetId="3">#REF!</definedName>
    <definedName name="__TLA35" localSheetId="2">#REF!</definedName>
    <definedName name="__TLA35" localSheetId="1">#REF!</definedName>
    <definedName name="__TLA35" localSheetId="4">#REF!</definedName>
    <definedName name="__TLA35">#REF!</definedName>
    <definedName name="__TLA50" localSheetId="3">#REF!</definedName>
    <definedName name="__TLA50" localSheetId="2">#REF!</definedName>
    <definedName name="__TLA50" localSheetId="1">#REF!</definedName>
    <definedName name="__TLA50" localSheetId="4">#REF!</definedName>
    <definedName name="__TLA50">#REF!</definedName>
    <definedName name="__TLA70" localSheetId="3">#REF!</definedName>
    <definedName name="__TLA70" localSheetId="2">#REF!</definedName>
    <definedName name="__TLA70" localSheetId="1">#REF!</definedName>
    <definedName name="__TLA70" localSheetId="4">#REF!</definedName>
    <definedName name="__TLA70">#REF!</definedName>
    <definedName name="__TLA95" localSheetId="3">#REF!</definedName>
    <definedName name="__TLA95" localSheetId="2">#REF!</definedName>
    <definedName name="__TLA95" localSheetId="1">#REF!</definedName>
    <definedName name="__TLA95" localSheetId="4">#REF!</definedName>
    <definedName name="__TLA95">#REF!</definedName>
    <definedName name="__VL100" localSheetId="3">#REF!</definedName>
    <definedName name="__VL100" localSheetId="2">#REF!</definedName>
    <definedName name="__VL100" localSheetId="1">#REF!</definedName>
    <definedName name="__VL100" localSheetId="4">#REF!</definedName>
    <definedName name="__VL100">#REF!</definedName>
    <definedName name="__VL200" localSheetId="3">#REF!</definedName>
    <definedName name="__VL200" localSheetId="2">#REF!</definedName>
    <definedName name="__VL200" localSheetId="1">#REF!</definedName>
    <definedName name="__VL200" localSheetId="4">#REF!</definedName>
    <definedName name="__VL200">#REF!</definedName>
    <definedName name="__VL250" localSheetId="3">#REF!</definedName>
    <definedName name="__VL250" localSheetId="2">#REF!</definedName>
    <definedName name="__VL250" localSheetId="1">#REF!</definedName>
    <definedName name="__VL250" localSheetId="4">#REF!</definedName>
    <definedName name="__VL250">#REF!</definedName>
    <definedName name="_1">#N/A</definedName>
    <definedName name="_1000A01">#N/A</definedName>
    <definedName name="_2">#N/A</definedName>
    <definedName name="_40x4">5100</definedName>
    <definedName name="_A65700" localSheetId="2">'[3]MTO REV.2(ARMOR)'!#REF!</definedName>
    <definedName name="_A65700">'[4]MTO REV.2(ARMOR)'!#REF!</definedName>
    <definedName name="_A65800" localSheetId="2">'[3]MTO REV.2(ARMOR)'!#REF!</definedName>
    <definedName name="_A65800">'[4]MTO REV.2(ARMOR)'!#REF!</definedName>
    <definedName name="_A66000" localSheetId="2">'[3]MTO REV.2(ARMOR)'!#REF!</definedName>
    <definedName name="_A66000">'[4]MTO REV.2(ARMOR)'!#REF!</definedName>
    <definedName name="_A67000" localSheetId="2">'[3]MTO REV.2(ARMOR)'!#REF!</definedName>
    <definedName name="_A67000">'[4]MTO REV.2(ARMOR)'!#REF!</definedName>
    <definedName name="_A68000" localSheetId="2">'[3]MTO REV.2(ARMOR)'!#REF!</definedName>
    <definedName name="_A68000">'[4]MTO REV.2(ARMOR)'!#REF!</definedName>
    <definedName name="_A70000" localSheetId="2">'[3]MTO REV.2(ARMOR)'!#REF!</definedName>
    <definedName name="_A70000">'[4]MTO REV.2(ARMOR)'!#REF!</definedName>
    <definedName name="_A75000" localSheetId="2">'[3]MTO REV.2(ARMOR)'!#REF!</definedName>
    <definedName name="_A75000">'[4]MTO REV.2(ARMOR)'!#REF!</definedName>
    <definedName name="_A85000" localSheetId="2">'[3]MTO REV.2(ARMOR)'!#REF!</definedName>
    <definedName name="_A85000">'[4]MTO REV.2(ARMOR)'!#REF!</definedName>
    <definedName name="_abb91">[5]chitimc!#REF!</definedName>
    <definedName name="_BTM150" localSheetId="0">#REF!</definedName>
    <definedName name="_BTM150" localSheetId="3">#REF!</definedName>
    <definedName name="_BTM150" localSheetId="2">#REF!</definedName>
    <definedName name="_BTM150" localSheetId="1">#REF!</definedName>
    <definedName name="_BTM150" localSheetId="4">#REF!</definedName>
    <definedName name="_BTM150">#REF!</definedName>
    <definedName name="_BTM200" localSheetId="3">#REF!</definedName>
    <definedName name="_BTM200" localSheetId="2">#REF!</definedName>
    <definedName name="_BTM200" localSheetId="1">#REF!</definedName>
    <definedName name="_BTM200" localSheetId="4">#REF!</definedName>
    <definedName name="_BTM200">#REF!</definedName>
    <definedName name="_BTM50" localSheetId="3">#REF!</definedName>
    <definedName name="_BTM50" localSheetId="2">#REF!</definedName>
    <definedName name="_BTM50" localSheetId="1">#REF!</definedName>
    <definedName name="_BTM50" localSheetId="4">#REF!</definedName>
    <definedName name="_BTM50">#REF!</definedName>
    <definedName name="_CON1" localSheetId="3">#REF!</definedName>
    <definedName name="_CON1" localSheetId="2">#REF!</definedName>
    <definedName name="_CON1" localSheetId="1">#REF!</definedName>
    <definedName name="_CON1" localSheetId="4">#REF!</definedName>
    <definedName name="_CON1">#REF!</definedName>
    <definedName name="_CON2" localSheetId="3">#REF!</definedName>
    <definedName name="_CON2" localSheetId="2">#REF!</definedName>
    <definedName name="_CON2" localSheetId="1">#REF!</definedName>
    <definedName name="_CON2" localSheetId="4">#REF!</definedName>
    <definedName name="_CON2">#REF!</definedName>
    <definedName name="_CT250">'[6]dongia (2)'!#REF!</definedName>
    <definedName name="_ddn400" localSheetId="0">#REF!</definedName>
    <definedName name="_ddn400" localSheetId="3">#REF!</definedName>
    <definedName name="_ddn400" localSheetId="2">#REF!</definedName>
    <definedName name="_ddn400" localSheetId="1">#REF!</definedName>
    <definedName name="_ddn400" localSheetId="4">#REF!</definedName>
    <definedName name="_ddn400">#REF!</definedName>
    <definedName name="_ddn600" localSheetId="3">#REF!</definedName>
    <definedName name="_ddn600" localSheetId="2">#REF!</definedName>
    <definedName name="_ddn600" localSheetId="1">#REF!</definedName>
    <definedName name="_ddn600" localSheetId="4">#REF!</definedName>
    <definedName name="_ddn600">#REF!</definedName>
    <definedName name="_dgt100">'[6]dongia (2)'!#REF!</definedName>
    <definedName name="_Fill" localSheetId="0" hidden="1">#REF!</definedName>
    <definedName name="_Fill" localSheetId="3" hidden="1">#REF!</definedName>
    <definedName name="_Fill" localSheetId="2" hidden="1">#REF!</definedName>
    <definedName name="_Fill" localSheetId="1" hidden="1">#REF!</definedName>
    <definedName name="_Fill" localSheetId="4" hidden="1">#REF!</definedName>
    <definedName name="_Fill" hidden="1">#REF!</definedName>
    <definedName name="_xlnm._FilterDatabase" localSheetId="0" hidden="1">'Chỉ tiêu phân khai'!$A$8:$P$80</definedName>
    <definedName name="_xlnm._FilterDatabase" localSheetId="3" hidden="1">'Đã thực hiện'!$A$6:$BF$21</definedName>
    <definedName name="_xlnm._FilterDatabase" localSheetId="2" hidden="1">'DM KH2023'!$A$7:$XDL$194</definedName>
    <definedName name="_xlnm._FilterDatabase" localSheetId="1" hidden="1">'DM QH21-30'!$A$6:$XEY$706</definedName>
    <definedName name="_xlnm._FilterDatabase" localSheetId="4" hidden="1">'Hủy bỏ'!$A$6:$BF$85</definedName>
    <definedName name="_GID1">'[6]LKVL-CK-HT-GD1'!$A$4</definedName>
    <definedName name="_hom2" localSheetId="0">#REF!</definedName>
    <definedName name="_hom2" localSheetId="3">#REF!</definedName>
    <definedName name="_hom2" localSheetId="2">#REF!</definedName>
    <definedName name="_hom2" localSheetId="1">#REF!</definedName>
    <definedName name="_hom2" localSheetId="4">#REF!</definedName>
    <definedName name="_hom2">#REF!</definedName>
    <definedName name="_hom4" localSheetId="0">[7]sheet12!#REF!</definedName>
    <definedName name="_hom4">[7]sheet12!#REF!</definedName>
    <definedName name="_Key1" localSheetId="0" hidden="1">#REF!</definedName>
    <definedName name="_Key1" localSheetId="3" hidden="1">#REF!</definedName>
    <definedName name="_Key1" localSheetId="2" hidden="1">#REF!</definedName>
    <definedName name="_Key1" localSheetId="1" hidden="1">#REF!</definedName>
    <definedName name="_Key1" localSheetId="4" hidden="1">#REF!</definedName>
    <definedName name="_Key1" hidden="1">#REF!</definedName>
    <definedName name="_Key2" localSheetId="3" hidden="1">#REF!</definedName>
    <definedName name="_Key2" localSheetId="2" hidden="1">#REF!</definedName>
    <definedName name="_Key2" localSheetId="1" hidden="1">#REF!</definedName>
    <definedName name="_Key2" localSheetId="4" hidden="1">#REF!</definedName>
    <definedName name="_Key2" hidden="1">#REF!</definedName>
    <definedName name="_M1">[8]XL4Poppy!$C$4</definedName>
    <definedName name="_MAC12" localSheetId="0">#REF!</definedName>
    <definedName name="_MAC12" localSheetId="3">#REF!</definedName>
    <definedName name="_MAC12" localSheetId="2">#REF!</definedName>
    <definedName name="_MAC12" localSheetId="1">#REF!</definedName>
    <definedName name="_MAC12" localSheetId="4">#REF!</definedName>
    <definedName name="_MAC12">#REF!</definedName>
    <definedName name="_MAC46" localSheetId="3">#REF!</definedName>
    <definedName name="_MAC46" localSheetId="2">#REF!</definedName>
    <definedName name="_MAC46" localSheetId="1">#REF!</definedName>
    <definedName name="_MAC46" localSheetId="4">#REF!</definedName>
    <definedName name="_MAC46">#REF!</definedName>
    <definedName name="_NCL100" localSheetId="3">#REF!</definedName>
    <definedName name="_NCL100" localSheetId="2">#REF!</definedName>
    <definedName name="_NCL100" localSheetId="1">#REF!</definedName>
    <definedName name="_NCL100" localSheetId="4">#REF!</definedName>
    <definedName name="_NCL100">#REF!</definedName>
    <definedName name="_NCL200" localSheetId="3">#REF!</definedName>
    <definedName name="_NCL200" localSheetId="2">#REF!</definedName>
    <definedName name="_NCL200" localSheetId="1">#REF!</definedName>
    <definedName name="_NCL200" localSheetId="4">#REF!</definedName>
    <definedName name="_NCL200">#REF!</definedName>
    <definedName name="_NCL250" localSheetId="3">#REF!</definedName>
    <definedName name="_NCL250" localSheetId="2">#REF!</definedName>
    <definedName name="_NCL250" localSheetId="1">#REF!</definedName>
    <definedName name="_NCL250" localSheetId="4">#REF!</definedName>
    <definedName name="_NCL250">#REF!</definedName>
    <definedName name="_NET2" localSheetId="3">#REF!</definedName>
    <definedName name="_NET2" localSheetId="2">#REF!</definedName>
    <definedName name="_NET2" localSheetId="1">#REF!</definedName>
    <definedName name="_NET2" localSheetId="4">#REF!</definedName>
    <definedName name="_NET2">#REF!</definedName>
    <definedName name="_nin190" localSheetId="3">#REF!</definedName>
    <definedName name="_nin190" localSheetId="2">#REF!</definedName>
    <definedName name="_nin190" localSheetId="1">#REF!</definedName>
    <definedName name="_nin190" localSheetId="4">#REF!</definedName>
    <definedName name="_nin190">#REF!</definedName>
    <definedName name="_Order1" hidden="1">255</definedName>
    <definedName name="_Order2" hidden="1">255</definedName>
    <definedName name="_oto10">[9]VL!#REF!</definedName>
    <definedName name="_sat10" localSheetId="0">#REF!</definedName>
    <definedName name="_sat10" localSheetId="3">#REF!</definedName>
    <definedName name="_sat10" localSheetId="2">#REF!</definedName>
    <definedName name="_sat10" localSheetId="1">#REF!</definedName>
    <definedName name="_sat10" localSheetId="4">#REF!</definedName>
    <definedName name="_sat10">#REF!</definedName>
    <definedName name="_sat12" localSheetId="3">#REF!</definedName>
    <definedName name="_sat12" localSheetId="2">#REF!</definedName>
    <definedName name="_sat12" localSheetId="1">#REF!</definedName>
    <definedName name="_sat12" localSheetId="4">#REF!</definedName>
    <definedName name="_sat12">#REF!</definedName>
    <definedName name="_sat14" localSheetId="3">#REF!</definedName>
    <definedName name="_sat14" localSheetId="2">#REF!</definedName>
    <definedName name="_sat14" localSheetId="1">#REF!</definedName>
    <definedName name="_sat14" localSheetId="4">#REF!</definedName>
    <definedName name="_sat14">#REF!</definedName>
    <definedName name="_sat16" localSheetId="3">#REF!</definedName>
    <definedName name="_sat16" localSheetId="2">#REF!</definedName>
    <definedName name="_sat16" localSheetId="1">#REF!</definedName>
    <definedName name="_sat16" localSheetId="4">#REF!</definedName>
    <definedName name="_sat16">#REF!</definedName>
    <definedName name="_sat20" localSheetId="3">#REF!</definedName>
    <definedName name="_sat20" localSheetId="2">#REF!</definedName>
    <definedName name="_sat20" localSheetId="1">#REF!</definedName>
    <definedName name="_sat20" localSheetId="4">#REF!</definedName>
    <definedName name="_sat20">#REF!</definedName>
    <definedName name="_Sat27">[10]TTDZ22!#REF!</definedName>
    <definedName name="_Sat6">[10]TTDZ22!#REF!</definedName>
    <definedName name="_sat8" localSheetId="0">#REF!</definedName>
    <definedName name="_sat8" localSheetId="3">#REF!</definedName>
    <definedName name="_sat8" localSheetId="2">#REF!</definedName>
    <definedName name="_sat8" localSheetId="1">#REF!</definedName>
    <definedName name="_sat8" localSheetId="4">#REF!</definedName>
    <definedName name="_sat8">#REF!</definedName>
    <definedName name="_sc1" localSheetId="3">#REF!</definedName>
    <definedName name="_sc1" localSheetId="2">#REF!</definedName>
    <definedName name="_sc1" localSheetId="1">#REF!</definedName>
    <definedName name="_sc1" localSheetId="4">#REF!</definedName>
    <definedName name="_sc1">#REF!</definedName>
    <definedName name="_SC2" localSheetId="3">#REF!</definedName>
    <definedName name="_SC2" localSheetId="2">#REF!</definedName>
    <definedName name="_SC2" localSheetId="1">#REF!</definedName>
    <definedName name="_SC2" localSheetId="4">#REF!</definedName>
    <definedName name="_SC2">#REF!</definedName>
    <definedName name="_sc3" localSheetId="3">#REF!</definedName>
    <definedName name="_sc3" localSheetId="2">#REF!</definedName>
    <definedName name="_sc3" localSheetId="1">#REF!</definedName>
    <definedName name="_sc3" localSheetId="4">#REF!</definedName>
    <definedName name="_sc3">#REF!</definedName>
    <definedName name="_SN3" localSheetId="3">#REF!</definedName>
    <definedName name="_SN3" localSheetId="2">#REF!</definedName>
    <definedName name="_SN3" localSheetId="1">#REF!</definedName>
    <definedName name="_SN3" localSheetId="4">#REF!</definedName>
    <definedName name="_SN3">#REF!</definedName>
    <definedName name="_Sort" localSheetId="3" hidden="1">#REF!</definedName>
    <definedName name="_Sort" localSheetId="2" hidden="1">#REF!</definedName>
    <definedName name="_Sort" localSheetId="1" hidden="1">#REF!</definedName>
    <definedName name="_Sort" localSheetId="4" hidden="1">#REF!</definedName>
    <definedName name="_Sort" hidden="1">#REF!</definedName>
    <definedName name="_sua20" localSheetId="3">#REF!</definedName>
    <definedName name="_sua20" localSheetId="2">#REF!</definedName>
    <definedName name="_sua20" localSheetId="1">#REF!</definedName>
    <definedName name="_sua20" localSheetId="4">#REF!</definedName>
    <definedName name="_sua20">#REF!</definedName>
    <definedName name="_sua30" localSheetId="3">#REF!</definedName>
    <definedName name="_sua30" localSheetId="2">#REF!</definedName>
    <definedName name="_sua30" localSheetId="1">#REF!</definedName>
    <definedName name="_sua30" localSheetId="4">#REF!</definedName>
    <definedName name="_sua30">#REF!</definedName>
    <definedName name="_tct3">[11]gVL!$Q$23</definedName>
    <definedName name="_th100">'[6]dongia (2)'!#REF!</definedName>
    <definedName name="_TH160">'[6]dongia (2)'!#REF!</definedName>
    <definedName name="_TL1" localSheetId="0">#REF!</definedName>
    <definedName name="_TL1" localSheetId="3">#REF!</definedName>
    <definedName name="_TL1" localSheetId="2">#REF!</definedName>
    <definedName name="_TL1" localSheetId="1">#REF!</definedName>
    <definedName name="_TL1" localSheetId="4">#REF!</definedName>
    <definedName name="_TL1">#REF!</definedName>
    <definedName name="_TL2" localSheetId="3">#REF!</definedName>
    <definedName name="_TL2" localSheetId="2">#REF!</definedName>
    <definedName name="_TL2" localSheetId="1">#REF!</definedName>
    <definedName name="_TL2" localSheetId="4">#REF!</definedName>
    <definedName name="_TL2">#REF!</definedName>
    <definedName name="_TL3" localSheetId="3">#REF!</definedName>
    <definedName name="_TL3" localSheetId="2">#REF!</definedName>
    <definedName name="_TL3" localSheetId="1">#REF!</definedName>
    <definedName name="_TL3" localSheetId="4">#REF!</definedName>
    <definedName name="_TL3">#REF!</definedName>
    <definedName name="_TLA120" localSheetId="3">#REF!</definedName>
    <definedName name="_TLA120" localSheetId="2">#REF!</definedName>
    <definedName name="_TLA120" localSheetId="1">#REF!</definedName>
    <definedName name="_TLA120" localSheetId="4">#REF!</definedName>
    <definedName name="_TLA120">#REF!</definedName>
    <definedName name="_TLA35" localSheetId="3">#REF!</definedName>
    <definedName name="_TLA35" localSheetId="2">#REF!</definedName>
    <definedName name="_TLA35" localSheetId="1">#REF!</definedName>
    <definedName name="_TLA35" localSheetId="4">#REF!</definedName>
    <definedName name="_TLA35">#REF!</definedName>
    <definedName name="_TLA50" localSheetId="3">#REF!</definedName>
    <definedName name="_TLA50" localSheetId="2">#REF!</definedName>
    <definedName name="_TLA50" localSheetId="1">#REF!</definedName>
    <definedName name="_TLA50" localSheetId="4">#REF!</definedName>
    <definedName name="_TLA50">#REF!</definedName>
    <definedName name="_TLA70" localSheetId="3">#REF!</definedName>
    <definedName name="_TLA70" localSheetId="2">#REF!</definedName>
    <definedName name="_TLA70" localSheetId="1">#REF!</definedName>
    <definedName name="_TLA70" localSheetId="4">#REF!</definedName>
    <definedName name="_TLA70">#REF!</definedName>
    <definedName name="_TLA95" localSheetId="3">#REF!</definedName>
    <definedName name="_TLA95" localSheetId="2">#REF!</definedName>
    <definedName name="_TLA95" localSheetId="1">#REF!</definedName>
    <definedName name="_TLA95" localSheetId="4">#REF!</definedName>
    <definedName name="_TLA95">#REF!</definedName>
    <definedName name="_TR250">'[6]dongia (2)'!#REF!</definedName>
    <definedName name="_tr375">[6]giathanh1!#REF!</definedName>
    <definedName name="_VL100" localSheetId="0">#REF!</definedName>
    <definedName name="_VL100" localSheetId="3">#REF!</definedName>
    <definedName name="_VL100" localSheetId="2">#REF!</definedName>
    <definedName name="_VL100" localSheetId="1">#REF!</definedName>
    <definedName name="_VL100" localSheetId="4">#REF!</definedName>
    <definedName name="_VL100">#REF!</definedName>
    <definedName name="_VL200" localSheetId="3">#REF!</definedName>
    <definedName name="_VL200" localSheetId="2">#REF!</definedName>
    <definedName name="_VL200" localSheetId="1">#REF!</definedName>
    <definedName name="_VL200" localSheetId="4">#REF!</definedName>
    <definedName name="_VL200">#REF!</definedName>
    <definedName name="_VL250" localSheetId="3">#REF!</definedName>
    <definedName name="_VL250" localSheetId="2">#REF!</definedName>
    <definedName name="_VL250" localSheetId="1">#REF!</definedName>
    <definedName name="_VL250" localSheetId="4">#REF!</definedName>
    <definedName name="_VL250">#REF!</definedName>
    <definedName name="A">'[1]PNT-QUOT-#3'!#REF!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20_" localSheetId="0">#REF!</definedName>
    <definedName name="A120_" localSheetId="3">#REF!</definedName>
    <definedName name="A120_" localSheetId="2">#REF!</definedName>
    <definedName name="A120_" localSheetId="1">#REF!</definedName>
    <definedName name="A120_" localSheetId="4">#REF!</definedName>
    <definedName name="A120_">#REF!</definedName>
    <definedName name="a277Print_Titles" localSheetId="3">#REF!</definedName>
    <definedName name="a277Print_Titles" localSheetId="2">#REF!</definedName>
    <definedName name="a277Print_Titles" localSheetId="1">#REF!</definedName>
    <definedName name="a277Print_Titles" localSheetId="4">#REF!</definedName>
    <definedName name="a277Print_Titles">#REF!</definedName>
    <definedName name="A35_" localSheetId="3">#REF!</definedName>
    <definedName name="A35_" localSheetId="2">#REF!</definedName>
    <definedName name="A35_" localSheetId="1">#REF!</definedName>
    <definedName name="A35_" localSheetId="4">#REF!</definedName>
    <definedName name="A35_">#REF!</definedName>
    <definedName name="A50_" localSheetId="3">#REF!</definedName>
    <definedName name="A50_" localSheetId="2">#REF!</definedName>
    <definedName name="A50_" localSheetId="1">#REF!</definedName>
    <definedName name="A50_" localSheetId="4">#REF!</definedName>
    <definedName name="A50_">#REF!</definedName>
    <definedName name="A6N2">[12]A6!$A$3:$F$13</definedName>
    <definedName name="A6N3">[13]A6!$A$1:$G$22</definedName>
    <definedName name="A70_" localSheetId="0">#REF!</definedName>
    <definedName name="A70_" localSheetId="3">#REF!</definedName>
    <definedName name="A70_" localSheetId="2">#REF!</definedName>
    <definedName name="A70_" localSheetId="1">#REF!</definedName>
    <definedName name="A70_" localSheetId="4">#REF!</definedName>
    <definedName name="A70_">#REF!</definedName>
    <definedName name="A95_" localSheetId="3">#REF!</definedName>
    <definedName name="A95_" localSheetId="2">#REF!</definedName>
    <definedName name="A95_" localSheetId="1">#REF!</definedName>
    <definedName name="A95_" localSheetId="4">#REF!</definedName>
    <definedName name="A95_">#REF!</definedName>
    <definedName name="AA" localSheetId="3">#REF!</definedName>
    <definedName name="AA" localSheetId="2">#REF!</definedName>
    <definedName name="AA" localSheetId="1">#REF!</definedName>
    <definedName name="AA" localSheetId="4">#REF!</definedName>
    <definedName name="AA">#REF!</definedName>
    <definedName name="AAA">'[14]MTL$-INTER'!#REF!</definedName>
    <definedName name="abc" localSheetId="0">#REF!</definedName>
    <definedName name="abc" localSheetId="3">#REF!</definedName>
    <definedName name="abc" localSheetId="2">#REF!</definedName>
    <definedName name="abc" localSheetId="1">#REF!</definedName>
    <definedName name="abc" localSheetId="4">#REF!</definedName>
    <definedName name="abc">#REF!</definedName>
    <definedName name="AC120_" localSheetId="3">#REF!</definedName>
    <definedName name="AC120_" localSheetId="2">#REF!</definedName>
    <definedName name="AC120_" localSheetId="1">#REF!</definedName>
    <definedName name="AC120_" localSheetId="4">#REF!</definedName>
    <definedName name="AC120_">#REF!</definedName>
    <definedName name="AC35_" localSheetId="3">#REF!</definedName>
    <definedName name="AC35_" localSheetId="2">#REF!</definedName>
    <definedName name="AC35_" localSheetId="1">#REF!</definedName>
    <definedName name="AC35_" localSheetId="4">#REF!</definedName>
    <definedName name="AC35_">#REF!</definedName>
    <definedName name="AC50_" localSheetId="3">#REF!</definedName>
    <definedName name="AC50_" localSheetId="2">#REF!</definedName>
    <definedName name="AC50_" localSheetId="1">#REF!</definedName>
    <definedName name="AC50_" localSheetId="4">#REF!</definedName>
    <definedName name="AC50_">#REF!</definedName>
    <definedName name="AC70_" localSheetId="3">#REF!</definedName>
    <definedName name="AC70_" localSheetId="2">#REF!</definedName>
    <definedName name="AC70_" localSheetId="1">#REF!</definedName>
    <definedName name="AC70_" localSheetId="4">#REF!</definedName>
    <definedName name="AC70_">#REF!</definedName>
    <definedName name="AC95_" localSheetId="3">#REF!</definedName>
    <definedName name="AC95_" localSheetId="2">#REF!</definedName>
    <definedName name="AC95_" localSheetId="1">#REF!</definedName>
    <definedName name="AC95_" localSheetId="4">#REF!</definedName>
    <definedName name="AC95_">#REF!</definedName>
    <definedName name="ag142X42">[5]chitimc!#REF!</definedName>
    <definedName name="ag267N59">[5]chitimc!#REF!</definedName>
    <definedName name="All_Item" localSheetId="0">#REF!</definedName>
    <definedName name="All_Item" localSheetId="3">#REF!</definedName>
    <definedName name="All_Item" localSheetId="2">#REF!</definedName>
    <definedName name="All_Item" localSheetId="1">#REF!</definedName>
    <definedName name="All_Item" localSheetId="4">#REF!</definedName>
    <definedName name="All_Item">#REF!</definedName>
    <definedName name="Alpha">[15]BANGTRA!$C$122:$C$133</definedName>
    <definedName name="ALPIN">#N/A</definedName>
    <definedName name="ALPJYOU">#N/A</definedName>
    <definedName name="ALPTOI">#N/A</definedName>
    <definedName name="amiang">[16]gvl!#REF!</definedName>
    <definedName name="anscount" hidden="1">1</definedName>
    <definedName name="B">'[1]PNT-QUOT-#3'!#REF!</definedName>
    <definedName name="b_240">'[6]THPDMoi  (2)'!#REF!</definedName>
    <definedName name="b_280">'[6]THPDMoi  (2)'!#REF!</definedName>
    <definedName name="b_320">'[6]THPDMoi  (2)'!#REF!</definedName>
    <definedName name="B_Isc">'[17]bcc4054-85'!$A$26:$D$41</definedName>
    <definedName name="BANG_CHI_TIET_THI_NGHIEM_CONG_TO" localSheetId="0">#REF!</definedName>
    <definedName name="BANG_CHI_TIET_THI_NGHIEM_CONG_TO" localSheetId="3">#REF!</definedName>
    <definedName name="BANG_CHI_TIET_THI_NGHIEM_CONG_TO" localSheetId="2">#REF!</definedName>
    <definedName name="BANG_CHI_TIET_THI_NGHIEM_CONG_TO" localSheetId="1">#REF!</definedName>
    <definedName name="BANG_CHI_TIET_THI_NGHIEM_CONG_TO" localSheetId="4">#REF!</definedName>
    <definedName name="BANG_CHI_TIET_THI_NGHIEM_CONG_TO">#REF!</definedName>
    <definedName name="BANG_CHI_TIET_THI_NGHIEM_DZ0.4KV" localSheetId="3">#REF!</definedName>
    <definedName name="BANG_CHI_TIET_THI_NGHIEM_DZ0.4KV" localSheetId="2">#REF!</definedName>
    <definedName name="BANG_CHI_TIET_THI_NGHIEM_DZ0.4KV" localSheetId="1">#REF!</definedName>
    <definedName name="BANG_CHI_TIET_THI_NGHIEM_DZ0.4KV" localSheetId="4">#REF!</definedName>
    <definedName name="BANG_CHI_TIET_THI_NGHIEM_DZ0.4KV">#REF!</definedName>
    <definedName name="BANG_CHI_TIET_THI_NGHIEM_DZ22KV">'[18]PHAN DS 22 KV'!#REF!</definedName>
    <definedName name="Bang_cly" localSheetId="0">#REF!</definedName>
    <definedName name="Bang_cly" localSheetId="3">#REF!</definedName>
    <definedName name="Bang_cly" localSheetId="2">#REF!</definedName>
    <definedName name="Bang_cly" localSheetId="1">#REF!</definedName>
    <definedName name="Bang_cly" localSheetId="4">#REF!</definedName>
    <definedName name="Bang_cly">#REF!</definedName>
    <definedName name="Bang_CVC" localSheetId="3">#REF!</definedName>
    <definedName name="Bang_CVC" localSheetId="2">#REF!</definedName>
    <definedName name="Bang_CVC" localSheetId="1">#REF!</definedName>
    <definedName name="Bang_CVC" localSheetId="4">#REF!</definedName>
    <definedName name="Bang_CVC">#REF!</definedName>
    <definedName name="bang_gia" localSheetId="3">#REF!</definedName>
    <definedName name="bang_gia" localSheetId="2">#REF!</definedName>
    <definedName name="bang_gia" localSheetId="1">#REF!</definedName>
    <definedName name="bang_gia" localSheetId="4">#REF!</definedName>
    <definedName name="bang_gia">#REF!</definedName>
    <definedName name="BANG_TONG_HOP_CONG_TO" localSheetId="3">#REF!</definedName>
    <definedName name="BANG_TONG_HOP_CONG_TO" localSheetId="2">#REF!</definedName>
    <definedName name="BANG_TONG_HOP_CONG_TO" localSheetId="1">#REF!</definedName>
    <definedName name="BANG_TONG_HOP_CONG_TO" localSheetId="4">#REF!</definedName>
    <definedName name="BANG_TONG_HOP_CONG_TO">#REF!</definedName>
    <definedName name="BANG_TONG_HOP_DZ0.4KV" localSheetId="3">#REF!</definedName>
    <definedName name="BANG_TONG_HOP_DZ0.4KV" localSheetId="2">#REF!</definedName>
    <definedName name="BANG_TONG_HOP_DZ0.4KV" localSheetId="1">#REF!</definedName>
    <definedName name="BANG_TONG_HOP_DZ0.4KV" localSheetId="4">#REF!</definedName>
    <definedName name="BANG_TONG_HOP_DZ0.4KV">#REF!</definedName>
    <definedName name="BANG_TONG_HOP_DZ22KV" localSheetId="3">#REF!</definedName>
    <definedName name="BANG_TONG_HOP_DZ22KV" localSheetId="2">#REF!</definedName>
    <definedName name="BANG_TONG_HOP_DZ22KV" localSheetId="1">#REF!</definedName>
    <definedName name="BANG_TONG_HOP_DZ22KV" localSheetId="4">#REF!</definedName>
    <definedName name="BANG_TONG_HOP_DZ22KV">#REF!</definedName>
    <definedName name="BANG_TONG_HOP_KHO_BAI" localSheetId="3">#REF!</definedName>
    <definedName name="BANG_TONG_HOP_KHO_BAI" localSheetId="2">#REF!</definedName>
    <definedName name="BANG_TONG_HOP_KHO_BAI" localSheetId="1">#REF!</definedName>
    <definedName name="BANG_TONG_HOP_KHO_BAI" localSheetId="4">#REF!</definedName>
    <definedName name="BANG_TONG_HOP_KHO_BAI">#REF!</definedName>
    <definedName name="BANG_TONG_HOP_TBA" localSheetId="3">#REF!</definedName>
    <definedName name="BANG_TONG_HOP_TBA" localSheetId="2">#REF!</definedName>
    <definedName name="BANG_TONG_HOP_TBA" localSheetId="1">#REF!</definedName>
    <definedName name="BANG_TONG_HOP_TBA" localSheetId="4">#REF!</definedName>
    <definedName name="BANG_TONG_HOP_TBA">#REF!</definedName>
    <definedName name="Bang_travl" localSheetId="3">#REF!</definedName>
    <definedName name="Bang_travl" localSheetId="2">#REF!</definedName>
    <definedName name="Bang_travl" localSheetId="1">#REF!</definedName>
    <definedName name="Bang_travl" localSheetId="4">#REF!</definedName>
    <definedName name="Bang_travl">#REF!</definedName>
    <definedName name="bangciti">'[6]dongia (2)'!#REF!</definedName>
    <definedName name="BarData" localSheetId="0">#REF!</definedName>
    <definedName name="BarData" localSheetId="3">#REF!</definedName>
    <definedName name="BarData" localSheetId="2">#REF!</definedName>
    <definedName name="BarData" localSheetId="1">#REF!</definedName>
    <definedName name="BarData" localSheetId="4">#REF!</definedName>
    <definedName name="BarData">#REF!</definedName>
    <definedName name="BB" localSheetId="3">#REF!</definedName>
    <definedName name="BB" localSheetId="2">#REF!</definedName>
    <definedName name="BB" localSheetId="1">#REF!</definedName>
    <definedName name="BB" localSheetId="4">#REF!</definedName>
    <definedName name="BB">#REF!</definedName>
    <definedName name="bd">[11]gVL!$Q$15</definedName>
    <definedName name="bdht15nc">[6]gtrinh!#REF!</definedName>
    <definedName name="bdht15vl">[6]gtrinh!#REF!</definedName>
    <definedName name="bdht25nc">[6]gtrinh!#REF!</definedName>
    <definedName name="bdht25vl">[6]gtrinh!#REF!</definedName>
    <definedName name="bdht325nc">[6]gtrinh!#REF!</definedName>
    <definedName name="bdht325vl">[6]gtrinh!#REF!</definedName>
    <definedName name="BetongM150">'[19]chiet tinh'!$B$18:$D$23,'[19]chiet tinh'!$F$18:$F$23</definedName>
    <definedName name="BetongM200">'[19]chiet tinh'!$B$35:$D$39,'[19]chiet tinh'!$F$35:$F$39</definedName>
    <definedName name="BetongM50">'[19]chiet tinh'!$B$6:$D$8,'[19]chiet tinh'!$F$6:$F$8</definedName>
    <definedName name="bia" localSheetId="0">#REF!</definedName>
    <definedName name="bia" localSheetId="3">#REF!</definedName>
    <definedName name="bia" localSheetId="2">#REF!</definedName>
    <definedName name="bia" localSheetId="1">#REF!</definedName>
    <definedName name="bia" localSheetId="4">#REF!</definedName>
    <definedName name="bia">#REF!</definedName>
    <definedName name="blop" localSheetId="0">[7]sheet12!#REF!</definedName>
    <definedName name="blop">[7]sheet12!#REF!</definedName>
    <definedName name="Book2" localSheetId="0">#REF!</definedName>
    <definedName name="Book2" localSheetId="3">#REF!</definedName>
    <definedName name="Book2" localSheetId="2">#REF!</definedName>
    <definedName name="Book2" localSheetId="1">#REF!</definedName>
    <definedName name="Book2" localSheetId="4">#REF!</definedName>
    <definedName name="Book2">#REF!</definedName>
    <definedName name="BOQ" localSheetId="3">#REF!</definedName>
    <definedName name="BOQ" localSheetId="2">#REF!</definedName>
    <definedName name="BOQ" localSheetId="1">#REF!</definedName>
    <definedName name="BOQ" localSheetId="4">#REF!</definedName>
    <definedName name="BOQ">#REF!</definedName>
    <definedName name="BT" localSheetId="3">#REF!</definedName>
    <definedName name="BT" localSheetId="2">#REF!</definedName>
    <definedName name="BT" localSheetId="1">#REF!</definedName>
    <definedName name="BT" localSheetId="4">#REF!</definedName>
    <definedName name="BT">#REF!</definedName>
    <definedName name="BU_CHENH_LECH_DZ0.4KV" localSheetId="3">#REF!</definedName>
    <definedName name="BU_CHENH_LECH_DZ0.4KV" localSheetId="2">#REF!</definedName>
    <definedName name="BU_CHENH_LECH_DZ0.4KV" localSheetId="1">#REF!</definedName>
    <definedName name="BU_CHENH_LECH_DZ0.4KV" localSheetId="4">#REF!</definedName>
    <definedName name="BU_CHENH_LECH_DZ0.4KV">#REF!</definedName>
    <definedName name="BU_CHENH_LECH_DZ22KV" localSheetId="3">#REF!</definedName>
    <definedName name="BU_CHENH_LECH_DZ22KV" localSheetId="2">#REF!</definedName>
    <definedName name="BU_CHENH_LECH_DZ22KV" localSheetId="1">#REF!</definedName>
    <definedName name="BU_CHENH_LECH_DZ22KV" localSheetId="4">#REF!</definedName>
    <definedName name="BU_CHENH_LECH_DZ22KV">#REF!</definedName>
    <definedName name="BU_CHENH_LECH_TBA" localSheetId="3">#REF!</definedName>
    <definedName name="BU_CHENH_LECH_TBA" localSheetId="2">#REF!</definedName>
    <definedName name="BU_CHENH_LECH_TBA" localSheetId="1">#REF!</definedName>
    <definedName name="BU_CHENH_LECH_TBA" localSheetId="4">#REF!</definedName>
    <definedName name="BU_CHENH_LECH_TBA">#REF!</definedName>
    <definedName name="Bulongma">8700</definedName>
    <definedName name="buoc">[10]TTDZ22!#REF!</definedName>
    <definedName name="BVCISUMMARY" localSheetId="0">#REF!</definedName>
    <definedName name="BVCISUMMARY" localSheetId="3">#REF!</definedName>
    <definedName name="BVCISUMMARY" localSheetId="2">#REF!</definedName>
    <definedName name="BVCISUMMARY" localSheetId="1">#REF!</definedName>
    <definedName name="BVCISUMMARY" localSheetId="4">#REF!</definedName>
    <definedName name="BVCISUMMARY">#REF!</definedName>
    <definedName name="C.1.1..Phat_tuyen" localSheetId="3">#REF!</definedName>
    <definedName name="C.1.1..Phat_tuyen" localSheetId="2">#REF!</definedName>
    <definedName name="C.1.1..Phat_tuyen" localSheetId="1">#REF!</definedName>
    <definedName name="C.1.1..Phat_tuyen" localSheetId="4">#REF!</definedName>
    <definedName name="C.1.1..Phat_tuyen">#REF!</definedName>
    <definedName name="C.1.10..VC_Thu_cong_CG" localSheetId="3">#REF!</definedName>
    <definedName name="C.1.10..VC_Thu_cong_CG" localSheetId="2">#REF!</definedName>
    <definedName name="C.1.10..VC_Thu_cong_CG" localSheetId="1">#REF!</definedName>
    <definedName name="C.1.10..VC_Thu_cong_CG" localSheetId="4">#REF!</definedName>
    <definedName name="C.1.10..VC_Thu_cong_CG">#REF!</definedName>
    <definedName name="C.1.2..Chat_cay_thu_cong" localSheetId="3">#REF!</definedName>
    <definedName name="C.1.2..Chat_cay_thu_cong" localSheetId="2">#REF!</definedName>
    <definedName name="C.1.2..Chat_cay_thu_cong" localSheetId="1">#REF!</definedName>
    <definedName name="C.1.2..Chat_cay_thu_cong" localSheetId="4">#REF!</definedName>
    <definedName name="C.1.2..Chat_cay_thu_cong">#REF!</definedName>
    <definedName name="C.1.3..Chat_cay_may" localSheetId="3">#REF!</definedName>
    <definedName name="C.1.3..Chat_cay_may" localSheetId="2">#REF!</definedName>
    <definedName name="C.1.3..Chat_cay_may" localSheetId="1">#REF!</definedName>
    <definedName name="C.1.3..Chat_cay_may" localSheetId="4">#REF!</definedName>
    <definedName name="C.1.3..Chat_cay_may">#REF!</definedName>
    <definedName name="C.1.4..Dao_goc_cay" localSheetId="3">#REF!</definedName>
    <definedName name="C.1.4..Dao_goc_cay" localSheetId="2">#REF!</definedName>
    <definedName name="C.1.4..Dao_goc_cay" localSheetId="1">#REF!</definedName>
    <definedName name="C.1.4..Dao_goc_cay" localSheetId="4">#REF!</definedName>
    <definedName name="C.1.4..Dao_goc_cay">#REF!</definedName>
    <definedName name="C.1.5..Lam_duong_tam" localSheetId="3">#REF!</definedName>
    <definedName name="C.1.5..Lam_duong_tam" localSheetId="2">#REF!</definedName>
    <definedName name="C.1.5..Lam_duong_tam" localSheetId="1">#REF!</definedName>
    <definedName name="C.1.5..Lam_duong_tam" localSheetId="4">#REF!</definedName>
    <definedName name="C.1.5..Lam_duong_tam">#REF!</definedName>
    <definedName name="C.1.6..Lam_cau_tam" localSheetId="3">#REF!</definedName>
    <definedName name="C.1.6..Lam_cau_tam" localSheetId="2">#REF!</definedName>
    <definedName name="C.1.6..Lam_cau_tam" localSheetId="1">#REF!</definedName>
    <definedName name="C.1.6..Lam_cau_tam" localSheetId="4">#REF!</definedName>
    <definedName name="C.1.6..Lam_cau_tam">#REF!</definedName>
    <definedName name="C.1.7..Rai_da_chong_lun" localSheetId="3">#REF!</definedName>
    <definedName name="C.1.7..Rai_da_chong_lun" localSheetId="2">#REF!</definedName>
    <definedName name="C.1.7..Rai_da_chong_lun" localSheetId="1">#REF!</definedName>
    <definedName name="C.1.7..Rai_da_chong_lun" localSheetId="4">#REF!</definedName>
    <definedName name="C.1.7..Rai_da_chong_lun">#REF!</definedName>
    <definedName name="C.1.8..Lam_kho_tam" localSheetId="3">#REF!</definedName>
    <definedName name="C.1.8..Lam_kho_tam" localSheetId="2">#REF!</definedName>
    <definedName name="C.1.8..Lam_kho_tam" localSheetId="1">#REF!</definedName>
    <definedName name="C.1.8..Lam_kho_tam" localSheetId="4">#REF!</definedName>
    <definedName name="C.1.8..Lam_kho_tam">#REF!</definedName>
    <definedName name="C.1.8..San_mat_bang" localSheetId="3">#REF!</definedName>
    <definedName name="C.1.8..San_mat_bang" localSheetId="2">#REF!</definedName>
    <definedName name="C.1.8..San_mat_bang" localSheetId="1">#REF!</definedName>
    <definedName name="C.1.8..San_mat_bang" localSheetId="4">#REF!</definedName>
    <definedName name="C.1.8..San_mat_bang">#REF!</definedName>
    <definedName name="C.2.1..VC_Thu_cong" localSheetId="3">#REF!</definedName>
    <definedName name="C.2.1..VC_Thu_cong" localSheetId="2">#REF!</definedName>
    <definedName name="C.2.1..VC_Thu_cong" localSheetId="1">#REF!</definedName>
    <definedName name="C.2.1..VC_Thu_cong" localSheetId="4">#REF!</definedName>
    <definedName name="C.2.1..VC_Thu_cong">#REF!</definedName>
    <definedName name="C.2.2..VC_T_cong_CG" localSheetId="3">#REF!</definedName>
    <definedName name="C.2.2..VC_T_cong_CG" localSheetId="2">#REF!</definedName>
    <definedName name="C.2.2..VC_T_cong_CG" localSheetId="1">#REF!</definedName>
    <definedName name="C.2.2..VC_T_cong_CG" localSheetId="4">#REF!</definedName>
    <definedName name="C.2.2..VC_T_cong_CG">#REF!</definedName>
    <definedName name="C.2.3..Boc_do" localSheetId="3">#REF!</definedName>
    <definedName name="C.2.3..Boc_do" localSheetId="2">#REF!</definedName>
    <definedName name="C.2.3..Boc_do" localSheetId="1">#REF!</definedName>
    <definedName name="C.2.3..Boc_do" localSheetId="4">#REF!</definedName>
    <definedName name="C.2.3..Boc_do">#REF!</definedName>
    <definedName name="C.3.1..Dao_dat_mong_cot" localSheetId="3">#REF!</definedName>
    <definedName name="C.3.1..Dao_dat_mong_cot" localSheetId="2">#REF!</definedName>
    <definedName name="C.3.1..Dao_dat_mong_cot" localSheetId="1">#REF!</definedName>
    <definedName name="C.3.1..Dao_dat_mong_cot" localSheetId="4">#REF!</definedName>
    <definedName name="C.3.1..Dao_dat_mong_cot">#REF!</definedName>
    <definedName name="C.3.2..Dao_dat_de_dap" localSheetId="3">#REF!</definedName>
    <definedName name="C.3.2..Dao_dat_de_dap" localSheetId="2">#REF!</definedName>
    <definedName name="C.3.2..Dao_dat_de_dap" localSheetId="1">#REF!</definedName>
    <definedName name="C.3.2..Dao_dat_de_dap" localSheetId="4">#REF!</definedName>
    <definedName name="C.3.2..Dao_dat_de_dap">#REF!</definedName>
    <definedName name="C.3.3..Dap_dat_mong" localSheetId="3">#REF!</definedName>
    <definedName name="C.3.3..Dap_dat_mong" localSheetId="2">#REF!</definedName>
    <definedName name="C.3.3..Dap_dat_mong" localSheetId="1">#REF!</definedName>
    <definedName name="C.3.3..Dap_dat_mong" localSheetId="4">#REF!</definedName>
    <definedName name="C.3.3..Dap_dat_mong">#REF!</definedName>
    <definedName name="C.3.4..Dao_dap_TDia" localSheetId="3">#REF!</definedName>
    <definedName name="C.3.4..Dao_dap_TDia" localSheetId="2">#REF!</definedName>
    <definedName name="C.3.4..Dao_dap_TDia" localSheetId="1">#REF!</definedName>
    <definedName name="C.3.4..Dao_dap_TDia" localSheetId="4">#REF!</definedName>
    <definedName name="C.3.4..Dao_dap_TDia">#REF!</definedName>
    <definedName name="C.3.5..Dap_bo_bao" localSheetId="3">#REF!</definedName>
    <definedName name="C.3.5..Dap_bo_bao" localSheetId="2">#REF!</definedName>
    <definedName name="C.3.5..Dap_bo_bao" localSheetId="1">#REF!</definedName>
    <definedName name="C.3.5..Dap_bo_bao" localSheetId="4">#REF!</definedName>
    <definedName name="C.3.5..Dap_bo_bao">#REF!</definedName>
    <definedName name="C.3.6..Bom_tat_nuoc" localSheetId="3">#REF!</definedName>
    <definedName name="C.3.6..Bom_tat_nuoc" localSheetId="2">#REF!</definedName>
    <definedName name="C.3.6..Bom_tat_nuoc" localSheetId="1">#REF!</definedName>
    <definedName name="C.3.6..Bom_tat_nuoc" localSheetId="4">#REF!</definedName>
    <definedName name="C.3.6..Bom_tat_nuoc">#REF!</definedName>
    <definedName name="C.3.7..Dao_bun" localSheetId="3">#REF!</definedName>
    <definedName name="C.3.7..Dao_bun" localSheetId="2">#REF!</definedName>
    <definedName name="C.3.7..Dao_bun" localSheetId="1">#REF!</definedName>
    <definedName name="C.3.7..Dao_bun" localSheetId="4">#REF!</definedName>
    <definedName name="C.3.7..Dao_bun">#REF!</definedName>
    <definedName name="C.3.8..Dap_cat_CT" localSheetId="3">#REF!</definedName>
    <definedName name="C.3.8..Dap_cat_CT" localSheetId="2">#REF!</definedName>
    <definedName name="C.3.8..Dap_cat_CT" localSheetId="1">#REF!</definedName>
    <definedName name="C.3.8..Dap_cat_CT" localSheetId="4">#REF!</definedName>
    <definedName name="C.3.8..Dap_cat_CT">#REF!</definedName>
    <definedName name="C.3.9..Dao_pha_da" localSheetId="3">#REF!</definedName>
    <definedName name="C.3.9..Dao_pha_da" localSheetId="2">#REF!</definedName>
    <definedName name="C.3.9..Dao_pha_da" localSheetId="1">#REF!</definedName>
    <definedName name="C.3.9..Dao_pha_da" localSheetId="4">#REF!</definedName>
    <definedName name="C.3.9..Dao_pha_da">#REF!</definedName>
    <definedName name="C.4.1.Cot_thep" localSheetId="3">#REF!</definedName>
    <definedName name="C.4.1.Cot_thep" localSheetId="2">#REF!</definedName>
    <definedName name="C.4.1.Cot_thep" localSheetId="1">#REF!</definedName>
    <definedName name="C.4.1.Cot_thep" localSheetId="4">#REF!</definedName>
    <definedName name="C.4.1.Cot_thep">#REF!</definedName>
    <definedName name="C.4.2..Van_khuon" localSheetId="3">#REF!</definedName>
    <definedName name="C.4.2..Van_khuon" localSheetId="2">#REF!</definedName>
    <definedName name="C.4.2..Van_khuon" localSheetId="1">#REF!</definedName>
    <definedName name="C.4.2..Van_khuon" localSheetId="4">#REF!</definedName>
    <definedName name="C.4.2..Van_khuon">#REF!</definedName>
    <definedName name="C.4.3..Be_tong" localSheetId="3">#REF!</definedName>
    <definedName name="C.4.3..Be_tong" localSheetId="2">#REF!</definedName>
    <definedName name="C.4.3..Be_tong" localSheetId="1">#REF!</definedName>
    <definedName name="C.4.3..Be_tong" localSheetId="4">#REF!</definedName>
    <definedName name="C.4.3..Be_tong">#REF!</definedName>
    <definedName name="C.4.4..Lap_BT_D.San" localSheetId="3">#REF!</definedName>
    <definedName name="C.4.4..Lap_BT_D.San" localSheetId="2">#REF!</definedName>
    <definedName name="C.4.4..Lap_BT_D.San" localSheetId="1">#REF!</definedName>
    <definedName name="C.4.4..Lap_BT_D.San" localSheetId="4">#REF!</definedName>
    <definedName name="C.4.4..Lap_BT_D.San">#REF!</definedName>
    <definedName name="C.4.5..Xay_da_hoc" localSheetId="3">#REF!</definedName>
    <definedName name="C.4.5..Xay_da_hoc" localSheetId="2">#REF!</definedName>
    <definedName name="C.4.5..Xay_da_hoc" localSheetId="1">#REF!</definedName>
    <definedName name="C.4.5..Xay_da_hoc" localSheetId="4">#REF!</definedName>
    <definedName name="C.4.5..Xay_da_hoc">#REF!</definedName>
    <definedName name="C.4.6..Dong_coc" localSheetId="3">#REF!</definedName>
    <definedName name="C.4.6..Dong_coc" localSheetId="2">#REF!</definedName>
    <definedName name="C.4.6..Dong_coc" localSheetId="1">#REF!</definedName>
    <definedName name="C.4.6..Dong_coc" localSheetId="4">#REF!</definedName>
    <definedName name="C.4.6..Dong_coc">#REF!</definedName>
    <definedName name="C.4.7..Quet_Bi_tum" localSheetId="3">#REF!</definedName>
    <definedName name="C.4.7..Quet_Bi_tum" localSheetId="2">#REF!</definedName>
    <definedName name="C.4.7..Quet_Bi_tum" localSheetId="1">#REF!</definedName>
    <definedName name="C.4.7..Quet_Bi_tum" localSheetId="4">#REF!</definedName>
    <definedName name="C.4.7..Quet_Bi_tum">#REF!</definedName>
    <definedName name="C.5.1..Lap_cot_thep" localSheetId="3">#REF!</definedName>
    <definedName name="C.5.1..Lap_cot_thep" localSheetId="2">#REF!</definedName>
    <definedName name="C.5.1..Lap_cot_thep" localSheetId="1">#REF!</definedName>
    <definedName name="C.5.1..Lap_cot_thep" localSheetId="4">#REF!</definedName>
    <definedName name="C.5.1..Lap_cot_thep">#REF!</definedName>
    <definedName name="C.5.2..Lap_cot_BT" localSheetId="3">#REF!</definedName>
    <definedName name="C.5.2..Lap_cot_BT" localSheetId="2">#REF!</definedName>
    <definedName name="C.5.2..Lap_cot_BT" localSheetId="1">#REF!</definedName>
    <definedName name="C.5.2..Lap_cot_BT" localSheetId="4">#REF!</definedName>
    <definedName name="C.5.2..Lap_cot_BT">#REF!</definedName>
    <definedName name="C.5.3..Lap_dat_xa" localSheetId="3">#REF!</definedName>
    <definedName name="C.5.3..Lap_dat_xa" localSheetId="2">#REF!</definedName>
    <definedName name="C.5.3..Lap_dat_xa" localSheetId="1">#REF!</definedName>
    <definedName name="C.5.3..Lap_dat_xa" localSheetId="4">#REF!</definedName>
    <definedName name="C.5.3..Lap_dat_xa">#REF!</definedName>
    <definedName name="C.5.4..Lap_tiep_dia" localSheetId="3">#REF!</definedName>
    <definedName name="C.5.4..Lap_tiep_dia" localSheetId="2">#REF!</definedName>
    <definedName name="C.5.4..Lap_tiep_dia" localSheetId="1">#REF!</definedName>
    <definedName name="C.5.4..Lap_tiep_dia" localSheetId="4">#REF!</definedName>
    <definedName name="C.5.4..Lap_tiep_dia">#REF!</definedName>
    <definedName name="C.5.5..Son_sat_thep" localSheetId="3">#REF!</definedName>
    <definedName name="C.5.5..Son_sat_thep" localSheetId="2">#REF!</definedName>
    <definedName name="C.5.5..Son_sat_thep" localSheetId="1">#REF!</definedName>
    <definedName name="C.5.5..Son_sat_thep" localSheetId="4">#REF!</definedName>
    <definedName name="C.5.5..Son_sat_thep">#REF!</definedName>
    <definedName name="C.6.1..Lap_su_dung" localSheetId="3">#REF!</definedName>
    <definedName name="C.6.1..Lap_su_dung" localSheetId="2">#REF!</definedName>
    <definedName name="C.6.1..Lap_su_dung" localSheetId="1">#REF!</definedName>
    <definedName name="C.6.1..Lap_su_dung" localSheetId="4">#REF!</definedName>
    <definedName name="C.6.1..Lap_su_dung">#REF!</definedName>
    <definedName name="C.6.2..Lap_su_CS" localSheetId="3">#REF!</definedName>
    <definedName name="C.6.2..Lap_su_CS" localSheetId="2">#REF!</definedName>
    <definedName name="C.6.2..Lap_su_CS" localSheetId="1">#REF!</definedName>
    <definedName name="C.6.2..Lap_su_CS" localSheetId="4">#REF!</definedName>
    <definedName name="C.6.2..Lap_su_CS">#REF!</definedName>
    <definedName name="C.6.3..Su_chuoi_do" localSheetId="3">#REF!</definedName>
    <definedName name="C.6.3..Su_chuoi_do" localSheetId="2">#REF!</definedName>
    <definedName name="C.6.3..Su_chuoi_do" localSheetId="1">#REF!</definedName>
    <definedName name="C.6.3..Su_chuoi_do" localSheetId="4">#REF!</definedName>
    <definedName name="C.6.3..Su_chuoi_do">#REF!</definedName>
    <definedName name="C.6.4..Su_chuoi_neo" localSheetId="3">#REF!</definedName>
    <definedName name="C.6.4..Su_chuoi_neo" localSheetId="2">#REF!</definedName>
    <definedName name="C.6.4..Su_chuoi_neo" localSheetId="1">#REF!</definedName>
    <definedName name="C.6.4..Su_chuoi_neo" localSheetId="4">#REF!</definedName>
    <definedName name="C.6.4..Su_chuoi_neo">#REF!</definedName>
    <definedName name="C.6.5..Lap_phu_kien" localSheetId="3">#REF!</definedName>
    <definedName name="C.6.5..Lap_phu_kien" localSheetId="2">#REF!</definedName>
    <definedName name="C.6.5..Lap_phu_kien" localSheetId="1">#REF!</definedName>
    <definedName name="C.6.5..Lap_phu_kien" localSheetId="4">#REF!</definedName>
    <definedName name="C.6.5..Lap_phu_kien">#REF!</definedName>
    <definedName name="C.6.6..Ep_noi_day" localSheetId="3">#REF!</definedName>
    <definedName name="C.6.6..Ep_noi_day" localSheetId="2">#REF!</definedName>
    <definedName name="C.6.6..Ep_noi_day" localSheetId="1">#REF!</definedName>
    <definedName name="C.6.6..Ep_noi_day" localSheetId="4">#REF!</definedName>
    <definedName name="C.6.6..Ep_noi_day">#REF!</definedName>
    <definedName name="C.6.7..KD_vuot_CN" localSheetId="3">#REF!</definedName>
    <definedName name="C.6.7..KD_vuot_CN" localSheetId="2">#REF!</definedName>
    <definedName name="C.6.7..KD_vuot_CN" localSheetId="1">#REF!</definedName>
    <definedName name="C.6.7..KD_vuot_CN" localSheetId="4">#REF!</definedName>
    <definedName name="C.6.7..KD_vuot_CN">#REF!</definedName>
    <definedName name="C.6.8..Rai_cang_day" localSheetId="3">#REF!</definedName>
    <definedName name="C.6.8..Rai_cang_day" localSheetId="2">#REF!</definedName>
    <definedName name="C.6.8..Rai_cang_day" localSheetId="1">#REF!</definedName>
    <definedName name="C.6.8..Rai_cang_day" localSheetId="4">#REF!</definedName>
    <definedName name="C.6.8..Rai_cang_day">#REF!</definedName>
    <definedName name="C.6.9..Cap_quang" localSheetId="3">#REF!</definedName>
    <definedName name="C.6.9..Cap_quang" localSheetId="2">#REF!</definedName>
    <definedName name="C.6.9..Cap_quang" localSheetId="1">#REF!</definedName>
    <definedName name="C.6.9..Cap_quang" localSheetId="4">#REF!</definedName>
    <definedName name="C.6.9..Cap_quang">#REF!</definedName>
    <definedName name="c_">[20]Truot_nen!#REF!</definedName>
    <definedName name="ca.1111" localSheetId="0">#REF!</definedName>
    <definedName name="ca.1111" localSheetId="3">#REF!</definedName>
    <definedName name="ca.1111" localSheetId="2">#REF!</definedName>
    <definedName name="ca.1111" localSheetId="1">#REF!</definedName>
    <definedName name="ca.1111" localSheetId="4">#REF!</definedName>
    <definedName name="ca.1111">#REF!</definedName>
    <definedName name="ca.1111.th" localSheetId="3">#REF!</definedName>
    <definedName name="ca.1111.th" localSheetId="2">#REF!</definedName>
    <definedName name="ca.1111.th" localSheetId="1">#REF!</definedName>
    <definedName name="ca.1111.th" localSheetId="4">#REF!</definedName>
    <definedName name="ca.1111.th">#REF!</definedName>
    <definedName name="CABLE2" localSheetId="2">'[3]MTO REV.0'!$A$1:$Q$570</definedName>
    <definedName name="CABLE2">'[4]MTO REV.0'!$A$1:$Q$570</definedName>
    <definedName name="CACAU">298161</definedName>
    <definedName name="CAP_DIEN_AP" localSheetId="2">'[3]DLC DIEN AP'!$B$5:$F$9</definedName>
    <definedName name="CAP_DIEN_AP">'[4]DLC DIEN AP'!$B$5:$F$9</definedName>
    <definedName name="CAPDAT">[6]phuluc1!#REF!</definedName>
    <definedName name="cat" localSheetId="2">'[3]Bang chiet tinh TBA'!#REF!</definedName>
    <definedName name="cat">'[4]Bang chiet tinh TBA'!#REF!</definedName>
    <definedName name="Category_All" localSheetId="0">#REF!</definedName>
    <definedName name="Category_All" localSheetId="3">#REF!</definedName>
    <definedName name="Category_All" localSheetId="2">#REF!</definedName>
    <definedName name="Category_All" localSheetId="1">#REF!</definedName>
    <definedName name="Category_All" localSheetId="4">#REF!</definedName>
    <definedName name="Category_All">#REF!</definedName>
    <definedName name="CATIN">#N/A</definedName>
    <definedName name="CATJYOU">#N/A</definedName>
    <definedName name="CATREC">#N/A</definedName>
    <definedName name="CATSYU">#N/A</definedName>
    <definedName name="CCS" localSheetId="0">#REF!</definedName>
    <definedName name="CCS" localSheetId="3">#REF!</definedName>
    <definedName name="CCS" localSheetId="2">#REF!</definedName>
    <definedName name="CCS" localSheetId="1">#REF!</definedName>
    <definedName name="CCS" localSheetId="4">#REF!</definedName>
    <definedName name="CCS">#REF!</definedName>
    <definedName name="CDADD" localSheetId="2">'[3]SL dau tien'!$F$7</definedName>
    <definedName name="CDADD">'[4]SL dau tien'!$F$7</definedName>
    <definedName name="CDD" localSheetId="0">#REF!</definedName>
    <definedName name="CDD" localSheetId="3">#REF!</definedName>
    <definedName name="CDD" localSheetId="2">#REF!</definedName>
    <definedName name="CDD" localSheetId="1">#REF!</definedName>
    <definedName name="CDD" localSheetId="4">#REF!</definedName>
    <definedName name="CDD">#REF!</definedName>
    <definedName name="CDDD" localSheetId="0">'[6]THPDMoi  (2)'!#REF!</definedName>
    <definedName name="CDDD">'[6]THPDMoi  (2)'!#REF!</definedName>
    <definedName name="cddd1p">'[6]TONG HOP VL-NC'!$C$3</definedName>
    <definedName name="cddd3p">'[6]TONG HOP VL-NC'!$C$2</definedName>
    <definedName name="cgionc">'[6]lam-moi'!#REF!</definedName>
    <definedName name="cgiovl">'[6]lam-moi'!#REF!</definedName>
    <definedName name="CH" localSheetId="0">#REF!</definedName>
    <definedName name="CH" localSheetId="3">#REF!</definedName>
    <definedName name="CH" localSheetId="2">#REF!</definedName>
    <definedName name="CH" localSheetId="1">#REF!</definedName>
    <definedName name="CH" localSheetId="4">#REF!</definedName>
    <definedName name="CH">#REF!</definedName>
    <definedName name="chhtnc" localSheetId="0">'[6]lam-moi'!#REF!</definedName>
    <definedName name="chhtnc">'[6]lam-moi'!#REF!</definedName>
    <definedName name="chhtvl" localSheetId="0">'[6]lam-moi'!#REF!</definedName>
    <definedName name="chhtvl">'[6]lam-moi'!#REF!</definedName>
    <definedName name="chnc" localSheetId="0">'[6]lam-moi'!#REF!</definedName>
    <definedName name="chnc">'[6]lam-moi'!#REF!</definedName>
    <definedName name="Chu" localSheetId="0">[9]ND!#REF!</definedName>
    <definedName name="Chu">[9]ND!#REF!</definedName>
    <definedName name="chvl">'[6]lam-moi'!#REF!</definedName>
    <definedName name="citidd">'[6]dongia (2)'!#REF!</definedName>
    <definedName name="CK" localSheetId="0">#REF!</definedName>
    <definedName name="CK" localSheetId="3">#REF!</definedName>
    <definedName name="CK" localSheetId="2">#REF!</definedName>
    <definedName name="CK" localSheetId="1">#REF!</definedName>
    <definedName name="CK" localSheetId="4">#REF!</definedName>
    <definedName name="CK">#REF!</definedName>
    <definedName name="cknc" localSheetId="0">'[6]lam-moi'!#REF!</definedName>
    <definedName name="cknc">'[6]lam-moi'!#REF!</definedName>
    <definedName name="ckvl" localSheetId="0">'[6]lam-moi'!#REF!</definedName>
    <definedName name="ckvl">'[6]lam-moi'!#REF!</definedName>
    <definedName name="CLECH_0.4" localSheetId="0">#REF!</definedName>
    <definedName name="CLECH_0.4" localSheetId="3">#REF!</definedName>
    <definedName name="CLECH_0.4" localSheetId="2">#REF!</definedName>
    <definedName name="CLECH_0.4" localSheetId="1">#REF!</definedName>
    <definedName name="CLECH_0.4" localSheetId="4">#REF!</definedName>
    <definedName name="CLECH_0.4">#REF!</definedName>
    <definedName name="Clech_o.4" localSheetId="0">'[21]Bu CL'!#REF!</definedName>
    <definedName name="Clech_o.4">'[21]Bu CL'!#REF!</definedName>
    <definedName name="clvc1">[6]chitiet!$D$3</definedName>
    <definedName name="CLVC3">0.1</definedName>
    <definedName name="CLVCTB" localSheetId="0">#REF!</definedName>
    <definedName name="CLVCTB" localSheetId="3">#REF!</definedName>
    <definedName name="CLVCTB" localSheetId="2">#REF!</definedName>
    <definedName name="CLVCTB" localSheetId="1">#REF!</definedName>
    <definedName name="CLVCTB" localSheetId="4">#REF!</definedName>
    <definedName name="CLVCTB">#REF!</definedName>
    <definedName name="clvl" localSheetId="3">#REF!</definedName>
    <definedName name="clvl" localSheetId="2">#REF!</definedName>
    <definedName name="clvl" localSheetId="1">#REF!</definedName>
    <definedName name="clvl" localSheetId="4">#REF!</definedName>
    <definedName name="clvl">#REF!</definedName>
    <definedName name="CN3p">'[6]TONGKE3p '!$X$295</definedName>
    <definedName name="Co" localSheetId="0">#REF!</definedName>
    <definedName name="Co" localSheetId="3">#REF!</definedName>
    <definedName name="Co" localSheetId="2">#REF!</definedName>
    <definedName name="Co" localSheetId="1">#REF!</definedName>
    <definedName name="Co" localSheetId="4">#REF!</definedName>
    <definedName name="Co">#REF!</definedName>
    <definedName name="COAT" localSheetId="0">'[1]PNT-QUOT-#3'!#REF!</definedName>
    <definedName name="COAT">'[1]PNT-QUOT-#3'!#REF!</definedName>
    <definedName name="Cöï_ly_vaän_chuyeãn" localSheetId="0">#REF!</definedName>
    <definedName name="Cöï_ly_vaän_chuyeãn" localSheetId="3">#REF!</definedName>
    <definedName name="Cöï_ly_vaän_chuyeãn" localSheetId="2">#REF!</definedName>
    <definedName name="Cöï_ly_vaän_chuyeãn" localSheetId="1">#REF!</definedName>
    <definedName name="Cöï_ly_vaän_chuyeãn" localSheetId="4">#REF!</definedName>
    <definedName name="Cöï_ly_vaän_chuyeãn">#REF!</definedName>
    <definedName name="CÖÏ_LY_VAÄN_CHUYEÅN" localSheetId="3">#REF!</definedName>
    <definedName name="CÖÏ_LY_VAÄN_CHUYEÅN" localSheetId="2">#REF!</definedName>
    <definedName name="CÖÏ_LY_VAÄN_CHUYEÅN" localSheetId="1">#REF!</definedName>
    <definedName name="CÖÏ_LY_VAÄN_CHUYEÅN" localSheetId="4">#REF!</definedName>
    <definedName name="CÖÏ_LY_VAÄN_CHUYEÅN">#REF!</definedName>
    <definedName name="COMMON" localSheetId="3">#REF!</definedName>
    <definedName name="COMMON" localSheetId="2">#REF!</definedName>
    <definedName name="COMMON" localSheetId="1">#REF!</definedName>
    <definedName name="COMMON" localSheetId="4">#REF!</definedName>
    <definedName name="COMMON">#REF!</definedName>
    <definedName name="CON_EQP_COS" localSheetId="3">#REF!</definedName>
    <definedName name="CON_EQP_COS" localSheetId="2">#REF!</definedName>
    <definedName name="CON_EQP_COS" localSheetId="1">#REF!</definedName>
    <definedName name="CON_EQP_COS" localSheetId="4">#REF!</definedName>
    <definedName name="CON_EQP_COS">#REF!</definedName>
    <definedName name="CON_EQP_COST" localSheetId="3">#REF!</definedName>
    <definedName name="CON_EQP_COST" localSheetId="2">#REF!</definedName>
    <definedName name="CON_EQP_COST" localSheetId="1">#REF!</definedName>
    <definedName name="CON_EQP_COST" localSheetId="4">#REF!</definedName>
    <definedName name="CON_EQP_COST">#REF!</definedName>
    <definedName name="Cong_HM_DTCT" localSheetId="3">#REF!</definedName>
    <definedName name="Cong_HM_DTCT" localSheetId="2">#REF!</definedName>
    <definedName name="Cong_HM_DTCT" localSheetId="1">#REF!</definedName>
    <definedName name="Cong_HM_DTCT" localSheetId="4">#REF!</definedName>
    <definedName name="Cong_HM_DTCT">#REF!</definedName>
    <definedName name="Cong_M_DTCT" localSheetId="3">#REF!</definedName>
    <definedName name="Cong_M_DTCT" localSheetId="2">#REF!</definedName>
    <definedName name="Cong_M_DTCT" localSheetId="1">#REF!</definedName>
    <definedName name="Cong_M_DTCT" localSheetId="4">#REF!</definedName>
    <definedName name="Cong_M_DTCT">#REF!</definedName>
    <definedName name="Cong_NC_DTCT" localSheetId="3">#REF!</definedName>
    <definedName name="Cong_NC_DTCT" localSheetId="2">#REF!</definedName>
    <definedName name="Cong_NC_DTCT" localSheetId="1">#REF!</definedName>
    <definedName name="Cong_NC_DTCT" localSheetId="4">#REF!</definedName>
    <definedName name="Cong_NC_DTCT">#REF!</definedName>
    <definedName name="Cong_VL_DTCT" localSheetId="3">#REF!</definedName>
    <definedName name="Cong_VL_DTCT" localSheetId="2">#REF!</definedName>
    <definedName name="Cong_VL_DTCT" localSheetId="1">#REF!</definedName>
    <definedName name="Cong_VL_DTCT" localSheetId="4">#REF!</definedName>
    <definedName name="Cong_VL_DTCT">#REF!</definedName>
    <definedName name="cong1x15">[6]giathanh1!#REF!</definedName>
    <definedName name="CONST_EQ" localSheetId="0">#REF!</definedName>
    <definedName name="CONST_EQ" localSheetId="3">#REF!</definedName>
    <definedName name="CONST_EQ" localSheetId="2">#REF!</definedName>
    <definedName name="CONST_EQ" localSheetId="1">#REF!</definedName>
    <definedName name="CONST_EQ" localSheetId="4">#REF!</definedName>
    <definedName name="CONST_EQ">#REF!</definedName>
    <definedName name="Cot_thep">[6]Du_lieu!$C$19</definedName>
    <definedName name="cot7.5" localSheetId="0">#REF!</definedName>
    <definedName name="cot7.5" localSheetId="3">#REF!</definedName>
    <definedName name="cot7.5" localSheetId="2">#REF!</definedName>
    <definedName name="cot7.5" localSheetId="1">#REF!</definedName>
    <definedName name="cot7.5" localSheetId="4">#REF!</definedName>
    <definedName name="cot7.5">#REF!</definedName>
    <definedName name="cot8.5" localSheetId="3">#REF!</definedName>
    <definedName name="cot8.5" localSheetId="2">#REF!</definedName>
    <definedName name="cot8.5" localSheetId="1">#REF!</definedName>
    <definedName name="cot8.5" localSheetId="4">#REF!</definedName>
    <definedName name="cot8.5">#REF!</definedName>
    <definedName name="Cotsatma">9726</definedName>
    <definedName name="Cotthepma">9726</definedName>
    <definedName name="COVER" localSheetId="0">#REF!</definedName>
    <definedName name="COVER" localSheetId="3">#REF!</definedName>
    <definedName name="COVER" localSheetId="2">#REF!</definedName>
    <definedName name="COVER" localSheetId="1">#REF!</definedName>
    <definedName name="COVER" localSheetId="4">#REF!</definedName>
    <definedName name="COVER">#REF!</definedName>
    <definedName name="cpc" localSheetId="3">#REF!</definedName>
    <definedName name="cpc" localSheetId="2">#REF!</definedName>
    <definedName name="cpc" localSheetId="1">#REF!</definedName>
    <definedName name="cpc" localSheetId="4">#REF!</definedName>
    <definedName name="cpc">#REF!</definedName>
    <definedName name="cpd">[11]gVL!$Q$20</definedName>
    <definedName name="cpdd">[11]gVL!$Q$21</definedName>
    <definedName name="cpmtc" localSheetId="0">#REF!</definedName>
    <definedName name="cpmtc" localSheetId="3">#REF!</definedName>
    <definedName name="cpmtc" localSheetId="2">#REF!</definedName>
    <definedName name="cpmtc" localSheetId="1">#REF!</definedName>
    <definedName name="cpmtc" localSheetId="4">#REF!</definedName>
    <definedName name="cpmtc">#REF!</definedName>
    <definedName name="cpnc" localSheetId="3">#REF!</definedName>
    <definedName name="cpnc" localSheetId="2">#REF!</definedName>
    <definedName name="cpnc" localSheetId="1">#REF!</definedName>
    <definedName name="cpnc" localSheetId="4">#REF!</definedName>
    <definedName name="cpnc">#REF!</definedName>
    <definedName name="CPTKE">[22]TKP!#REF!</definedName>
    <definedName name="cptt" localSheetId="0">#REF!</definedName>
    <definedName name="cptt" localSheetId="3">#REF!</definedName>
    <definedName name="cptt" localSheetId="2">#REF!</definedName>
    <definedName name="cptt" localSheetId="1">#REF!</definedName>
    <definedName name="cptt" localSheetId="4">#REF!</definedName>
    <definedName name="cptt">#REF!</definedName>
    <definedName name="CPVC100" localSheetId="3">#REF!</definedName>
    <definedName name="CPVC100" localSheetId="2">#REF!</definedName>
    <definedName name="CPVC100" localSheetId="1">#REF!</definedName>
    <definedName name="CPVC100" localSheetId="4">#REF!</definedName>
    <definedName name="CPVC100">#REF!</definedName>
    <definedName name="CPVC1KM">'[6]TH VL, NC, DDHT Thanhphuoc'!$J$19</definedName>
    <definedName name="CPVCDN">'[6]#REF'!$K$33</definedName>
    <definedName name="cpvl" localSheetId="0">#REF!</definedName>
    <definedName name="cpvl" localSheetId="3">#REF!</definedName>
    <definedName name="cpvl" localSheetId="2">#REF!</definedName>
    <definedName name="cpvl" localSheetId="1">#REF!</definedName>
    <definedName name="cpvl" localSheetId="4">#REF!</definedName>
    <definedName name="cpvl">#REF!</definedName>
    <definedName name="CRD" localSheetId="3">#REF!</definedName>
    <definedName name="CRD" localSheetId="2">#REF!</definedName>
    <definedName name="CRD" localSheetId="1">#REF!</definedName>
    <definedName name="CRD" localSheetId="4">#REF!</definedName>
    <definedName name="CRD">#REF!</definedName>
    <definedName name="_xlnm.Criteria">[23]SILICATE!#REF!</definedName>
    <definedName name="CRITINST" localSheetId="0">#REF!</definedName>
    <definedName name="CRITINST" localSheetId="3">#REF!</definedName>
    <definedName name="CRITINST" localSheetId="2">#REF!</definedName>
    <definedName name="CRITINST" localSheetId="1">#REF!</definedName>
    <definedName name="CRITINST" localSheetId="4">#REF!</definedName>
    <definedName name="CRITINST">#REF!</definedName>
    <definedName name="CRITPURC" localSheetId="3">#REF!</definedName>
    <definedName name="CRITPURC" localSheetId="2">#REF!</definedName>
    <definedName name="CRITPURC" localSheetId="1">#REF!</definedName>
    <definedName name="CRITPURC" localSheetId="4">#REF!</definedName>
    <definedName name="CRITPURC">#REF!</definedName>
    <definedName name="CRS" localSheetId="3">#REF!</definedName>
    <definedName name="CRS" localSheetId="2">#REF!</definedName>
    <definedName name="CRS" localSheetId="1">#REF!</definedName>
    <definedName name="CRS" localSheetId="4">#REF!</definedName>
    <definedName name="CRS">#REF!</definedName>
    <definedName name="CS" localSheetId="3">#REF!</definedName>
    <definedName name="CS" localSheetId="2">#REF!</definedName>
    <definedName name="CS" localSheetId="1">#REF!</definedName>
    <definedName name="CS" localSheetId="4">#REF!</definedName>
    <definedName name="CS">#REF!</definedName>
    <definedName name="CS_10" localSheetId="3">#REF!</definedName>
    <definedName name="CS_10" localSheetId="2">#REF!</definedName>
    <definedName name="CS_10" localSheetId="1">#REF!</definedName>
    <definedName name="CS_10" localSheetId="4">#REF!</definedName>
    <definedName name="CS_10">#REF!</definedName>
    <definedName name="CS_100" localSheetId="3">#REF!</definedName>
    <definedName name="CS_100" localSheetId="2">#REF!</definedName>
    <definedName name="CS_100" localSheetId="1">#REF!</definedName>
    <definedName name="CS_100" localSheetId="4">#REF!</definedName>
    <definedName name="CS_100">#REF!</definedName>
    <definedName name="CS_10S" localSheetId="3">#REF!</definedName>
    <definedName name="CS_10S" localSheetId="2">#REF!</definedName>
    <definedName name="CS_10S" localSheetId="1">#REF!</definedName>
    <definedName name="CS_10S" localSheetId="4">#REF!</definedName>
    <definedName name="CS_10S">#REF!</definedName>
    <definedName name="CS_120" localSheetId="3">#REF!</definedName>
    <definedName name="CS_120" localSheetId="2">#REF!</definedName>
    <definedName name="CS_120" localSheetId="1">#REF!</definedName>
    <definedName name="CS_120" localSheetId="4">#REF!</definedName>
    <definedName name="CS_120">#REF!</definedName>
    <definedName name="CS_140" localSheetId="3">#REF!</definedName>
    <definedName name="CS_140" localSheetId="2">#REF!</definedName>
    <definedName name="CS_140" localSheetId="1">#REF!</definedName>
    <definedName name="CS_140" localSheetId="4">#REF!</definedName>
    <definedName name="CS_140">#REF!</definedName>
    <definedName name="CS_160" localSheetId="3">#REF!</definedName>
    <definedName name="CS_160" localSheetId="2">#REF!</definedName>
    <definedName name="CS_160" localSheetId="1">#REF!</definedName>
    <definedName name="CS_160" localSheetId="4">#REF!</definedName>
    <definedName name="CS_160">#REF!</definedName>
    <definedName name="CS_20" localSheetId="3">#REF!</definedName>
    <definedName name="CS_20" localSheetId="2">#REF!</definedName>
    <definedName name="CS_20" localSheetId="1">#REF!</definedName>
    <definedName name="CS_20" localSheetId="4">#REF!</definedName>
    <definedName name="CS_20">#REF!</definedName>
    <definedName name="CS_30" localSheetId="3">#REF!</definedName>
    <definedName name="CS_30" localSheetId="2">#REF!</definedName>
    <definedName name="CS_30" localSheetId="1">#REF!</definedName>
    <definedName name="CS_30" localSheetId="4">#REF!</definedName>
    <definedName name="CS_30">#REF!</definedName>
    <definedName name="CS_40" localSheetId="3">#REF!</definedName>
    <definedName name="CS_40" localSheetId="2">#REF!</definedName>
    <definedName name="CS_40" localSheetId="1">#REF!</definedName>
    <definedName name="CS_40" localSheetId="4">#REF!</definedName>
    <definedName name="CS_40">#REF!</definedName>
    <definedName name="CS_40S" localSheetId="3">#REF!</definedName>
    <definedName name="CS_40S" localSheetId="2">#REF!</definedName>
    <definedName name="CS_40S" localSheetId="1">#REF!</definedName>
    <definedName name="CS_40S" localSheetId="4">#REF!</definedName>
    <definedName name="CS_40S">#REF!</definedName>
    <definedName name="CS_5S" localSheetId="3">#REF!</definedName>
    <definedName name="CS_5S" localSheetId="2">#REF!</definedName>
    <definedName name="CS_5S" localSheetId="1">#REF!</definedName>
    <definedName name="CS_5S" localSheetId="4">#REF!</definedName>
    <definedName name="CS_5S">#REF!</definedName>
    <definedName name="CS_60" localSheetId="3">#REF!</definedName>
    <definedName name="CS_60" localSheetId="2">#REF!</definedName>
    <definedName name="CS_60" localSheetId="1">#REF!</definedName>
    <definedName name="CS_60" localSheetId="4">#REF!</definedName>
    <definedName name="CS_60">#REF!</definedName>
    <definedName name="CS_80" localSheetId="3">#REF!</definedName>
    <definedName name="CS_80" localSheetId="2">#REF!</definedName>
    <definedName name="CS_80" localSheetId="1">#REF!</definedName>
    <definedName name="CS_80" localSheetId="4">#REF!</definedName>
    <definedName name="CS_80">#REF!</definedName>
    <definedName name="CS_80S" localSheetId="3">#REF!</definedName>
    <definedName name="CS_80S" localSheetId="2">#REF!</definedName>
    <definedName name="CS_80S" localSheetId="1">#REF!</definedName>
    <definedName name="CS_80S" localSheetId="4">#REF!</definedName>
    <definedName name="CS_80S">#REF!</definedName>
    <definedName name="CS_STD" localSheetId="3">#REF!</definedName>
    <definedName name="CS_STD" localSheetId="2">#REF!</definedName>
    <definedName name="CS_STD" localSheetId="1">#REF!</definedName>
    <definedName name="CS_STD" localSheetId="4">#REF!</definedName>
    <definedName name="CS_STD">#REF!</definedName>
    <definedName name="CS_XS" localSheetId="3">#REF!</definedName>
    <definedName name="CS_XS" localSheetId="2">#REF!</definedName>
    <definedName name="CS_XS" localSheetId="1">#REF!</definedName>
    <definedName name="CS_XS" localSheetId="4">#REF!</definedName>
    <definedName name="CS_XS">#REF!</definedName>
    <definedName name="CS_XXS" localSheetId="3">#REF!</definedName>
    <definedName name="CS_XXS" localSheetId="2">#REF!</definedName>
    <definedName name="CS_XXS" localSheetId="1">#REF!</definedName>
    <definedName name="CS_XXS" localSheetId="4">#REF!</definedName>
    <definedName name="CS_XXS">#REF!</definedName>
    <definedName name="csd3p" localSheetId="3">#REF!</definedName>
    <definedName name="csd3p" localSheetId="2">#REF!</definedName>
    <definedName name="csd3p" localSheetId="1">#REF!</definedName>
    <definedName name="csd3p" localSheetId="4">#REF!</definedName>
    <definedName name="csd3p">#REF!</definedName>
    <definedName name="csddg1p" localSheetId="3">#REF!</definedName>
    <definedName name="csddg1p" localSheetId="2">#REF!</definedName>
    <definedName name="csddg1p" localSheetId="1">#REF!</definedName>
    <definedName name="csddg1p" localSheetId="4">#REF!</definedName>
    <definedName name="csddg1p">#REF!</definedName>
    <definedName name="csddt1p" localSheetId="3">#REF!</definedName>
    <definedName name="csddt1p" localSheetId="2">#REF!</definedName>
    <definedName name="csddt1p" localSheetId="1">#REF!</definedName>
    <definedName name="csddt1p" localSheetId="4">#REF!</definedName>
    <definedName name="csddt1p">#REF!</definedName>
    <definedName name="csht3p" localSheetId="3">#REF!</definedName>
    <definedName name="csht3p" localSheetId="2">#REF!</definedName>
    <definedName name="csht3p" localSheetId="1">#REF!</definedName>
    <definedName name="csht3p" localSheetId="4">#REF!</definedName>
    <definedName name="csht3p">#REF!</definedName>
    <definedName name="ctdg">[24]ctdg!#REF!</definedName>
    <definedName name="cti3x15">[6]giathanh1!#REF!</definedName>
    <definedName name="ctiep" localSheetId="0">#REF!</definedName>
    <definedName name="ctiep" localSheetId="3">#REF!</definedName>
    <definedName name="ctiep" localSheetId="2">#REF!</definedName>
    <definedName name="ctiep" localSheetId="1">#REF!</definedName>
    <definedName name="ctiep" localSheetId="4">#REF!</definedName>
    <definedName name="ctiep">#REF!</definedName>
    <definedName name="cto" localSheetId="0">[25]THCT!#REF!</definedName>
    <definedName name="cto">[25]THCT!#REF!</definedName>
    <definedName name="CU_LY" localSheetId="0">#REF!</definedName>
    <definedName name="CU_LY" localSheetId="3">#REF!</definedName>
    <definedName name="CU_LY" localSheetId="2">#REF!</definedName>
    <definedName name="CU_LY" localSheetId="1">#REF!</definedName>
    <definedName name="CU_LY" localSheetId="4">#REF!</definedName>
    <definedName name="CU_LY">#REF!</definedName>
    <definedName name="cu_ly_1">'[26]tra-vat-lieu'!$A$219:$A$319</definedName>
    <definedName name="CU_LY_VAN_CHUYEN_GIA_QUYEN" localSheetId="0">#REF!</definedName>
    <definedName name="CU_LY_VAN_CHUYEN_GIA_QUYEN" localSheetId="3">#REF!</definedName>
    <definedName name="CU_LY_VAN_CHUYEN_GIA_QUYEN" localSheetId="2">#REF!</definedName>
    <definedName name="CU_LY_VAN_CHUYEN_GIA_QUYEN" localSheetId="1">#REF!</definedName>
    <definedName name="CU_LY_VAN_CHUYEN_GIA_QUYEN" localSheetId="4">#REF!</definedName>
    <definedName name="CU_LY_VAN_CHUYEN_GIA_QUYEN">#REF!</definedName>
    <definedName name="CU_LY_VAN_CHUYEN_THU_CONG" localSheetId="3">#REF!</definedName>
    <definedName name="CU_LY_VAN_CHUYEN_THU_CONG" localSheetId="2">#REF!</definedName>
    <definedName name="CU_LY_VAN_CHUYEN_THU_CONG" localSheetId="1">#REF!</definedName>
    <definedName name="CU_LY_VAN_CHUYEN_THU_CONG" localSheetId="4">#REF!</definedName>
    <definedName name="CU_LY_VAN_CHUYEN_THU_CONG">#REF!</definedName>
    <definedName name="culy1">[6]DONGIA!#REF!</definedName>
    <definedName name="culy2">[6]DONGIA!#REF!</definedName>
    <definedName name="culy3">[6]DONGIA!#REF!</definedName>
    <definedName name="culy4">[6]DONGIA!#REF!</definedName>
    <definedName name="culy5">[6]DONGIA!#REF!</definedName>
    <definedName name="cuoc">[6]DONGIA!#REF!</definedName>
    <definedName name="cuoc_vc" localSheetId="0">#REF!</definedName>
    <definedName name="cuoc_vc" localSheetId="3">#REF!</definedName>
    <definedName name="cuoc_vc" localSheetId="2">#REF!</definedName>
    <definedName name="cuoc_vc" localSheetId="1">#REF!</definedName>
    <definedName name="cuoc_vc" localSheetId="4">#REF!</definedName>
    <definedName name="cuoc_vc">#REF!</definedName>
    <definedName name="Cuoc_vc_1">'[26]tra-vat-lieu'!$B$219:$G$319</definedName>
    <definedName name="CURRENCY" localSheetId="0">#REF!</definedName>
    <definedName name="CURRENCY" localSheetId="3">#REF!</definedName>
    <definedName name="CURRENCY" localSheetId="2">#REF!</definedName>
    <definedName name="CURRENCY" localSheetId="1">#REF!</definedName>
    <definedName name="CURRENCY" localSheetId="4">#REF!</definedName>
    <definedName name="CURRENCY">#REF!</definedName>
    <definedName name="cv">[27]gvl!$N$17</definedName>
    <definedName name="cx" localSheetId="0">#REF!</definedName>
    <definedName name="cx" localSheetId="3">#REF!</definedName>
    <definedName name="cx" localSheetId="2">#REF!</definedName>
    <definedName name="cx" localSheetId="1">#REF!</definedName>
    <definedName name="cx" localSheetId="4">#REF!</definedName>
    <definedName name="cx">#REF!</definedName>
    <definedName name="cxhtnc" localSheetId="0">'[6]lam-moi'!#REF!</definedName>
    <definedName name="cxhtnc">'[6]lam-moi'!#REF!</definedName>
    <definedName name="cxhtvl" localSheetId="0">'[6]lam-moi'!#REF!</definedName>
    <definedName name="cxhtvl">'[6]lam-moi'!#REF!</definedName>
    <definedName name="cxnc" localSheetId="0">'[6]lam-moi'!#REF!</definedName>
    <definedName name="cxnc">'[6]lam-moi'!#REF!</definedName>
    <definedName name="cxvl" localSheetId="0">'[6]lam-moi'!#REF!</definedName>
    <definedName name="cxvl">'[6]lam-moi'!#REF!</definedName>
    <definedName name="cxxnc">'[6]lam-moi'!#REF!</definedName>
    <definedName name="cxxvl">'[6]lam-moi'!#REF!</definedName>
    <definedName name="D_7101A_B" localSheetId="0">#REF!</definedName>
    <definedName name="D_7101A_B" localSheetId="3">#REF!</definedName>
    <definedName name="D_7101A_B" localSheetId="2">#REF!</definedName>
    <definedName name="D_7101A_B" localSheetId="1">#REF!</definedName>
    <definedName name="D_7101A_B" localSheetId="4">#REF!</definedName>
    <definedName name="D_7101A_B">#REF!</definedName>
    <definedName name="D1x49" localSheetId="0">[5]chitimc!#REF!</definedName>
    <definedName name="D1x49">[5]chitimc!#REF!</definedName>
    <definedName name="D1x49x49" localSheetId="0">[5]chitimc!#REF!</definedName>
    <definedName name="D1x49x49">[5]chitimc!#REF!</definedName>
    <definedName name="d1x6" localSheetId="0">[7]sheet12!#REF!</definedName>
    <definedName name="d1x6">[7]sheet12!#REF!</definedName>
    <definedName name="d24nc" localSheetId="0">'[6]lam-moi'!#REF!</definedName>
    <definedName name="d24nc">'[6]lam-moi'!#REF!</definedName>
    <definedName name="d24vl">'[6]lam-moi'!#REF!</definedName>
    <definedName name="da1x2">[10]TTDZ22!#REF!</definedName>
    <definedName name="da2x4">[10]TTDZ22!#REF!</definedName>
    <definedName name="da4x6" localSheetId="2">'[3]Bang chiet tinh TBA'!#REF!</definedName>
    <definedName name="da4x6">'[4]Bang chiet tinh TBA'!#REF!</definedName>
    <definedName name="data" localSheetId="0">#REF!</definedName>
    <definedName name="data" localSheetId="3">#REF!</definedName>
    <definedName name="data" localSheetId="2">#REF!</definedName>
    <definedName name="data" localSheetId="1">#REF!</definedName>
    <definedName name="data" localSheetId="4">#REF!</definedName>
    <definedName name="data">#REF!</definedName>
    <definedName name="Data11" localSheetId="3">#REF!</definedName>
    <definedName name="Data11" localSheetId="2">#REF!</definedName>
    <definedName name="Data11" localSheetId="1">#REF!</definedName>
    <definedName name="Data11" localSheetId="4">#REF!</definedName>
    <definedName name="Data11">#REF!</definedName>
    <definedName name="Data41" localSheetId="3">#REF!</definedName>
    <definedName name="Data41" localSheetId="2">#REF!</definedName>
    <definedName name="Data41" localSheetId="1">#REF!</definedName>
    <definedName name="Data41" localSheetId="4">#REF!</definedName>
    <definedName name="Data41">#REF!</definedName>
    <definedName name="_xlnm.Database" localSheetId="3">#REF!</definedName>
    <definedName name="_xlnm.Database" localSheetId="2">#REF!</definedName>
    <definedName name="_xlnm.Database" localSheetId="1">#REF!</definedName>
    <definedName name="_xlnm.Database" localSheetId="4">#REF!</definedName>
    <definedName name="_xlnm.Database">#REF!</definedName>
    <definedName name="DataFilter" localSheetId="3">[28]!DataFilter</definedName>
    <definedName name="DataFilter" localSheetId="2">[28]!DataFilter</definedName>
    <definedName name="DataFilter" localSheetId="1">[28]!DataFilter</definedName>
    <definedName name="DataFilter" localSheetId="4">[28]!DataFilter</definedName>
    <definedName name="DataFilter">[28]!DataFilter</definedName>
    <definedName name="DataSort" localSheetId="3">[28]!DataSort</definedName>
    <definedName name="DataSort" localSheetId="2">[28]!DataSort</definedName>
    <definedName name="DataSort" localSheetId="1">[28]!DataSort</definedName>
    <definedName name="DataSort" localSheetId="4">[28]!DataSort</definedName>
    <definedName name="DataSort">[28]!DataSort</definedName>
    <definedName name="dcc">[11]gVL!$Q$50</definedName>
    <definedName name="dcl">[11]gVL!$Q$40</definedName>
    <definedName name="DCL_22">12117600</definedName>
    <definedName name="DCL_35">25490000</definedName>
    <definedName name="DD" localSheetId="0">#REF!</definedName>
    <definedName name="DD" localSheetId="3">#REF!</definedName>
    <definedName name="DD" localSheetId="2">#REF!</definedName>
    <definedName name="DD" localSheetId="1">#REF!</definedName>
    <definedName name="DD" localSheetId="4">#REF!</definedName>
    <definedName name="DD">#REF!</definedName>
    <definedName name="dd0.5x1">[11]gVL!$Q$10</definedName>
    <definedName name="dd1pnc">[6]chitiet!$G$404</definedName>
    <definedName name="dd1pvl">[6]chitiet!$G$383</definedName>
    <definedName name="dd1x2">[27]gvl!$N$9</definedName>
    <definedName name="dd2x4">[11]gVL!$Q$12</definedName>
    <definedName name="dd3pctnc">'[6]lam-moi'!#REF!</definedName>
    <definedName name="dd3pctvl">'[6]lam-moi'!#REF!</definedName>
    <definedName name="dd3plmvl">'[6]lam-moi'!#REF!</definedName>
    <definedName name="dd3pnc">'[6]lam-moi'!#REF!</definedName>
    <definedName name="dd3pvl">'[6]lam-moi'!#REF!</definedName>
    <definedName name="ddhtnc">'[6]lam-moi'!#REF!</definedName>
    <definedName name="ddhtvl">'[6]lam-moi'!#REF!</definedName>
    <definedName name="ddien">[11]gVL!$Q$51</definedName>
    <definedName name="ddt2nc">[6]gtrinh!#REF!</definedName>
    <definedName name="ddt2vl">[6]gtrinh!#REF!</definedName>
    <definedName name="ddtd3pnc">'[6]thao-go'!#REF!</definedName>
    <definedName name="ddtt1pnc">[6]gtrinh!#REF!</definedName>
    <definedName name="ddtt1pvl">[6]gtrinh!#REF!</definedName>
    <definedName name="ddtt3pnc">[6]gtrinh!#REF!</definedName>
    <definedName name="ddtt3pvl">[6]gtrinh!#REF!</definedName>
    <definedName name="den_bu" localSheetId="0">#REF!</definedName>
    <definedName name="den_bu" localSheetId="3">#REF!</definedName>
    <definedName name="den_bu" localSheetId="2">#REF!</definedName>
    <definedName name="den_bu" localSheetId="1">#REF!</definedName>
    <definedName name="den_bu" localSheetId="4">#REF!</definedName>
    <definedName name="den_bu">#REF!</definedName>
    <definedName name="denbu" localSheetId="3">#REF!</definedName>
    <definedName name="denbu" localSheetId="2">#REF!</definedName>
    <definedName name="denbu" localSheetId="1">#REF!</definedName>
    <definedName name="denbu" localSheetId="4">#REF!</definedName>
    <definedName name="denbu">#REF!</definedName>
    <definedName name="det">[10]TTDZ22!#REF!</definedName>
    <definedName name="dgbdII" localSheetId="0">#REF!</definedName>
    <definedName name="dgbdII" localSheetId="3">#REF!</definedName>
    <definedName name="dgbdII" localSheetId="2">#REF!</definedName>
    <definedName name="dgbdII" localSheetId="1">#REF!</definedName>
    <definedName name="dgbdII" localSheetId="4">#REF!</definedName>
    <definedName name="dgbdII">#REF!</definedName>
    <definedName name="DGCTI592" localSheetId="3">#REF!</definedName>
    <definedName name="DGCTI592" localSheetId="2">#REF!</definedName>
    <definedName name="DGCTI592" localSheetId="1">#REF!</definedName>
    <definedName name="DGCTI592" localSheetId="4">#REF!</definedName>
    <definedName name="DGCTI592">#REF!</definedName>
    <definedName name="DGM">[6]DONGIA!$A$453:$F$459</definedName>
    <definedName name="dgnc" localSheetId="0">#REF!</definedName>
    <definedName name="dgnc" localSheetId="3">#REF!</definedName>
    <definedName name="dgnc" localSheetId="2">#REF!</definedName>
    <definedName name="dgnc" localSheetId="1">#REF!</definedName>
    <definedName name="dgnc" localSheetId="4">#REF!</definedName>
    <definedName name="dgnc">#REF!</definedName>
    <definedName name="dgqndn" localSheetId="3">#REF!</definedName>
    <definedName name="dgqndn" localSheetId="2">#REF!</definedName>
    <definedName name="dgqndn" localSheetId="1">#REF!</definedName>
    <definedName name="dgqndn" localSheetId="4">#REF!</definedName>
    <definedName name="dgqndn">#REF!</definedName>
    <definedName name="DGTH">[6]DONGIA!#REF!</definedName>
    <definedName name="DGTH1">[6]DONGIA!$A$414:$G$452</definedName>
    <definedName name="dgth2">[6]DONGIA!$A$414:$G$439</definedName>
    <definedName name="DGTR">[6]DONGIA!$A$472:$I$521</definedName>
    <definedName name="dgvl" localSheetId="0">#REF!</definedName>
    <definedName name="dgvl" localSheetId="3">#REF!</definedName>
    <definedName name="dgvl" localSheetId="2">#REF!</definedName>
    <definedName name="dgvl" localSheetId="1">#REF!</definedName>
    <definedName name="dgvl" localSheetId="4">#REF!</definedName>
    <definedName name="dgvl">#REF!</definedName>
    <definedName name="DGVL1">[6]DONGIA!$A$5:$F$235</definedName>
    <definedName name="DGVT">'[6]DON GIA'!$C$5:$G$137</definedName>
    <definedName name="dhom" localSheetId="0">#REF!</definedName>
    <definedName name="dhom" localSheetId="3">#REF!</definedName>
    <definedName name="dhom" localSheetId="2">#REF!</definedName>
    <definedName name="dhom" localSheetId="1">#REF!</definedName>
    <definedName name="dhom" localSheetId="4">#REF!</definedName>
    <definedName name="dhom">#REF!</definedName>
    <definedName name="DIABAN">'[29]SL dau tien'!$F$2</definedName>
    <definedName name="dl">[30]CTinh!$A$3:$M$580</definedName>
    <definedName name="DL15HT">'[6]TONGKE-HT'!#REF!</definedName>
    <definedName name="DL16HT">'[6]TONGKE-HT'!#REF!</definedName>
    <definedName name="DL19HT">'[6]TONGKE-HT'!#REF!</definedName>
    <definedName name="DL20HT">'[6]TONGKE-HT'!#REF!</definedName>
    <definedName name="DM_MaTruong">[31]DanhMuc!#REF!</definedName>
    <definedName name="dm56bxd" localSheetId="0">#REF!</definedName>
    <definedName name="dm56bxd" localSheetId="3">#REF!</definedName>
    <definedName name="dm56bxd" localSheetId="2">#REF!</definedName>
    <definedName name="dm56bxd" localSheetId="1">#REF!</definedName>
    <definedName name="dm56bxd" localSheetId="4">#REF!</definedName>
    <definedName name="dm56bxd">#REF!</definedName>
    <definedName name="dmz">[11]gVL!$Q$45</definedName>
    <definedName name="dno">[11]gVL!$Q$49</definedName>
    <definedName name="Document_array" localSheetId="0">{"Thuxm2.xls","Sheet1"}</definedName>
    <definedName name="Document_array" localSheetId="3">{"Thuxm2.xls","Sheet1"}</definedName>
    <definedName name="Document_array" localSheetId="2">{"Thuxm2.xls","Sheet1"}</definedName>
    <definedName name="Document_array" localSheetId="1">{"Thuxm2.xls","Sheet1"}</definedName>
    <definedName name="Document_array" localSheetId="4">{"Thuxm2.xls","Sheet1"}</definedName>
    <definedName name="Document_array">{"Thuxm2.xls","Sheet1"}</definedName>
    <definedName name="DON_GIA_3282" localSheetId="0">#REF!</definedName>
    <definedName name="DON_GIA_3282" localSheetId="3">#REF!</definedName>
    <definedName name="DON_GIA_3282" localSheetId="2">#REF!</definedName>
    <definedName name="DON_GIA_3282" localSheetId="1">#REF!</definedName>
    <definedName name="DON_GIA_3282" localSheetId="4">#REF!</definedName>
    <definedName name="DON_GIA_3282">#REF!</definedName>
    <definedName name="DON_GIA_3283" localSheetId="3">#REF!</definedName>
    <definedName name="DON_GIA_3283" localSheetId="2">#REF!</definedName>
    <definedName name="DON_GIA_3283" localSheetId="1">#REF!</definedName>
    <definedName name="DON_GIA_3283" localSheetId="4">#REF!</definedName>
    <definedName name="DON_GIA_3283">#REF!</definedName>
    <definedName name="DON_GIA_3285" localSheetId="3">#REF!</definedName>
    <definedName name="DON_GIA_3285" localSheetId="2">#REF!</definedName>
    <definedName name="DON_GIA_3285" localSheetId="1">#REF!</definedName>
    <definedName name="DON_GIA_3285" localSheetId="4">#REF!</definedName>
    <definedName name="DON_GIA_3285">#REF!</definedName>
    <definedName name="DON_GIA_VAN_CHUYEN_36" localSheetId="3">#REF!</definedName>
    <definedName name="DON_GIA_VAN_CHUYEN_36" localSheetId="2">#REF!</definedName>
    <definedName name="DON_GIA_VAN_CHUYEN_36" localSheetId="1">#REF!</definedName>
    <definedName name="DON_GIA_VAN_CHUYEN_36" localSheetId="4">#REF!</definedName>
    <definedName name="DON_GIA_VAN_CHUYEN_36">#REF!</definedName>
    <definedName name="DON_GIA_VAT_TU" localSheetId="2">'[3]DG vat tu'!$A$1</definedName>
    <definedName name="DON_GIA_VAT_TU">'[4]DG vat tu'!$A$1</definedName>
    <definedName name="dongia">'[32]VL,NC,MTC'!$B$4:$E$63</definedName>
    <definedName name="dongia1">[6]DG!$A$4:$H$606</definedName>
    <definedName name="ds1pnc" localSheetId="0">#REF!</definedName>
    <definedName name="ds1pnc" localSheetId="3">#REF!</definedName>
    <definedName name="ds1pnc" localSheetId="2">#REF!</definedName>
    <definedName name="ds1pnc" localSheetId="1">#REF!</definedName>
    <definedName name="ds1pnc" localSheetId="4">#REF!</definedName>
    <definedName name="ds1pnc">#REF!</definedName>
    <definedName name="ds1pvl" localSheetId="3">#REF!</definedName>
    <definedName name="ds1pvl" localSheetId="2">#REF!</definedName>
    <definedName name="ds1pvl" localSheetId="1">#REF!</definedName>
    <definedName name="ds1pvl" localSheetId="4">#REF!</definedName>
    <definedName name="ds1pvl">#REF!</definedName>
    <definedName name="ds3pnc" localSheetId="3">#REF!</definedName>
    <definedName name="ds3pnc" localSheetId="2">#REF!</definedName>
    <definedName name="ds3pnc" localSheetId="1">#REF!</definedName>
    <definedName name="ds3pnc" localSheetId="4">#REF!</definedName>
    <definedName name="ds3pnc">#REF!</definedName>
    <definedName name="ds3pvl" localSheetId="3">#REF!</definedName>
    <definedName name="ds3pvl" localSheetId="2">#REF!</definedName>
    <definedName name="ds3pvl" localSheetId="1">#REF!</definedName>
    <definedName name="ds3pvl" localSheetId="4">#REF!</definedName>
    <definedName name="ds3pvl">#REF!</definedName>
    <definedName name="dsct3pnc">'[6]#REF'!#REF!</definedName>
    <definedName name="dsct3pvl">'[6]#REF'!#REF!</definedName>
    <definedName name="DSUMDATA" localSheetId="0">#REF!</definedName>
    <definedName name="DSUMDATA" localSheetId="3">#REF!</definedName>
    <definedName name="DSUMDATA" localSheetId="2">#REF!</definedName>
    <definedName name="DSUMDATA" localSheetId="1">#REF!</definedName>
    <definedName name="DSUMDATA" localSheetId="4">#REF!</definedName>
    <definedName name="DSUMDATA">#REF!</definedName>
    <definedName name="dt">[33]XL4Poppy!$C$4</definedName>
    <definedName name="DU_TOAN_CHI_TIET_CONG_TO" localSheetId="0">#REF!</definedName>
    <definedName name="DU_TOAN_CHI_TIET_CONG_TO" localSheetId="3">#REF!</definedName>
    <definedName name="DU_TOAN_CHI_TIET_CONG_TO" localSheetId="2">#REF!</definedName>
    <definedName name="DU_TOAN_CHI_TIET_CONG_TO" localSheetId="1">#REF!</definedName>
    <definedName name="DU_TOAN_CHI_TIET_CONG_TO" localSheetId="4">#REF!</definedName>
    <definedName name="DU_TOAN_CHI_TIET_CONG_TO">#REF!</definedName>
    <definedName name="DU_TOAN_CHI_TIET_DZ0.4KV" localSheetId="0">'[18]chi tiet C'!#REF!</definedName>
    <definedName name="DU_TOAN_CHI_TIET_DZ0.4KV">'[18]chi tiet C'!#REF!</definedName>
    <definedName name="DU_TOAN_CHI_TIET_DZ22KV" localSheetId="0">#REF!</definedName>
    <definedName name="DU_TOAN_CHI_TIET_DZ22KV" localSheetId="3">#REF!</definedName>
    <definedName name="DU_TOAN_CHI_TIET_DZ22KV" localSheetId="2">#REF!</definedName>
    <definedName name="DU_TOAN_CHI_TIET_DZ22KV" localSheetId="1">#REF!</definedName>
    <definedName name="DU_TOAN_CHI_TIET_DZ22KV" localSheetId="4">#REF!</definedName>
    <definedName name="DU_TOAN_CHI_TIET_DZ22KV">#REF!</definedName>
    <definedName name="DU_TOAN_CHI_TIET_KHO_BAI" localSheetId="3">#REF!</definedName>
    <definedName name="DU_TOAN_CHI_TIET_KHO_BAI" localSheetId="2">#REF!</definedName>
    <definedName name="DU_TOAN_CHI_TIET_KHO_BAI" localSheetId="1">#REF!</definedName>
    <definedName name="DU_TOAN_CHI_TIET_KHO_BAI" localSheetId="4">#REF!</definedName>
    <definedName name="DU_TOAN_CHI_TIET_KHO_BAI">#REF!</definedName>
    <definedName name="DU_TOAN_CHI_TIET_TBA">'[34]chi tiet TBA'!$A$1:$B$1</definedName>
    <definedName name="duong04">'[25]THDZ0,4'!#REF!</definedName>
    <definedName name="duong1">[6]DONGIA!#REF!</definedName>
    <definedName name="duong2">[6]DONGIA!#REF!</definedName>
    <definedName name="duong3">[6]DONGIA!#REF!</definedName>
    <definedName name="duong35">'[25]TH DZ35'!#REF!</definedName>
    <definedName name="duong4">[6]DONGIA!#REF!</definedName>
    <definedName name="duong5">[6]DONGIA!#REF!</definedName>
    <definedName name="dutoan">[33]XL4Poppy!$A$15</definedName>
    <definedName name="DutoanDongmo" localSheetId="0">#REF!</definedName>
    <definedName name="DutoanDongmo" localSheetId="3">#REF!</definedName>
    <definedName name="DutoanDongmo" localSheetId="2">#REF!</definedName>
    <definedName name="DutoanDongmo" localSheetId="1">#REF!</definedName>
    <definedName name="DutoanDongmo" localSheetId="4">#REF!</definedName>
    <definedName name="DutoanDongmo">#REF!</definedName>
    <definedName name="DZ6gd1">'[35]CTDZ6kv (gd1) '!$B$7:$J$175</definedName>
    <definedName name="dzgd1">'[35]CTDZ 0.4+cto (GD1)'!$A$7:$I$94</definedName>
    <definedName name="e">[20]Truot_nen!#REF!</definedName>
    <definedName name="End_1" localSheetId="0">#REF!</definedName>
    <definedName name="End_1" localSheetId="3">#REF!</definedName>
    <definedName name="End_1" localSheetId="2">#REF!</definedName>
    <definedName name="End_1" localSheetId="1">#REF!</definedName>
    <definedName name="End_1" localSheetId="4">#REF!</definedName>
    <definedName name="End_1">#REF!</definedName>
    <definedName name="End_10" localSheetId="3">#REF!</definedName>
    <definedName name="End_10" localSheetId="2">#REF!</definedName>
    <definedName name="End_10" localSheetId="1">#REF!</definedName>
    <definedName name="End_10" localSheetId="4">#REF!</definedName>
    <definedName name="End_10">#REF!</definedName>
    <definedName name="End_11" localSheetId="3">#REF!</definedName>
    <definedName name="End_11" localSheetId="2">#REF!</definedName>
    <definedName name="End_11" localSheetId="1">#REF!</definedName>
    <definedName name="End_11" localSheetId="4">#REF!</definedName>
    <definedName name="End_11">#REF!</definedName>
    <definedName name="End_12" localSheetId="3">#REF!</definedName>
    <definedName name="End_12" localSheetId="2">#REF!</definedName>
    <definedName name="End_12" localSheetId="1">#REF!</definedName>
    <definedName name="End_12" localSheetId="4">#REF!</definedName>
    <definedName name="End_12">#REF!</definedName>
    <definedName name="End_13" localSheetId="3">#REF!</definedName>
    <definedName name="End_13" localSheetId="2">#REF!</definedName>
    <definedName name="End_13" localSheetId="1">#REF!</definedName>
    <definedName name="End_13" localSheetId="4">#REF!</definedName>
    <definedName name="End_13">#REF!</definedName>
    <definedName name="End_2" localSheetId="3">#REF!</definedName>
    <definedName name="End_2" localSheetId="2">#REF!</definedName>
    <definedName name="End_2" localSheetId="1">#REF!</definedName>
    <definedName name="End_2" localSheetId="4">#REF!</definedName>
    <definedName name="End_2">#REF!</definedName>
    <definedName name="End_3" localSheetId="3">#REF!</definedName>
    <definedName name="End_3" localSheetId="2">#REF!</definedName>
    <definedName name="End_3" localSheetId="1">#REF!</definedName>
    <definedName name="End_3" localSheetId="4">#REF!</definedName>
    <definedName name="End_3">#REF!</definedName>
    <definedName name="End_4" localSheetId="3">#REF!</definedName>
    <definedName name="End_4" localSheetId="2">#REF!</definedName>
    <definedName name="End_4" localSheetId="1">#REF!</definedName>
    <definedName name="End_4" localSheetId="4">#REF!</definedName>
    <definedName name="End_4">#REF!</definedName>
    <definedName name="End_5" localSheetId="3">#REF!</definedName>
    <definedName name="End_5" localSheetId="2">#REF!</definedName>
    <definedName name="End_5" localSheetId="1">#REF!</definedName>
    <definedName name="End_5" localSheetId="4">#REF!</definedName>
    <definedName name="End_5">#REF!</definedName>
    <definedName name="End_6" localSheetId="3">#REF!</definedName>
    <definedName name="End_6" localSheetId="2">#REF!</definedName>
    <definedName name="End_6" localSheetId="1">#REF!</definedName>
    <definedName name="End_6" localSheetId="4">#REF!</definedName>
    <definedName name="End_6">#REF!</definedName>
    <definedName name="End_7" localSheetId="3">#REF!</definedName>
    <definedName name="End_7" localSheetId="2">#REF!</definedName>
    <definedName name="End_7" localSheetId="1">#REF!</definedName>
    <definedName name="End_7" localSheetId="4">#REF!</definedName>
    <definedName name="End_7">#REF!</definedName>
    <definedName name="End_8" localSheetId="3">#REF!</definedName>
    <definedName name="End_8" localSheetId="2">#REF!</definedName>
    <definedName name="End_8" localSheetId="1">#REF!</definedName>
    <definedName name="End_8" localSheetId="4">#REF!</definedName>
    <definedName name="End_8">#REF!</definedName>
    <definedName name="End_9" localSheetId="3">#REF!</definedName>
    <definedName name="End_9" localSheetId="2">#REF!</definedName>
    <definedName name="End_9" localSheetId="1">#REF!</definedName>
    <definedName name="End_9" localSheetId="4">#REF!</definedName>
    <definedName name="End_9">#REF!</definedName>
    <definedName name="_xlnm.Extract">[23]SILICATE!#REF!</definedName>
    <definedName name="f" localSheetId="0">#REF!</definedName>
    <definedName name="f" localSheetId="3">#REF!</definedName>
    <definedName name="f" localSheetId="2">#REF!</definedName>
    <definedName name="f" localSheetId="1">#REF!</definedName>
    <definedName name="f" localSheetId="4">#REF!</definedName>
    <definedName name="f">#REF!</definedName>
    <definedName name="f92F56" localSheetId="0">[36]dtxl!#REF!</definedName>
    <definedName name="f92F56">[36]dtxl!#REF!</definedName>
    <definedName name="FACTOR" localSheetId="0">#REF!</definedName>
    <definedName name="FACTOR" localSheetId="3">#REF!</definedName>
    <definedName name="FACTOR" localSheetId="2">#REF!</definedName>
    <definedName name="FACTOR" localSheetId="1">#REF!</definedName>
    <definedName name="FACTOR" localSheetId="4">#REF!</definedName>
    <definedName name="FACTOR">#REF!</definedName>
    <definedName name="fff" localSheetId="0" hidden="1">{"'Sheet1'!$L$16"}</definedName>
    <definedName name="fff" localSheetId="3" hidden="1">{"'Sheet1'!$L$16"}</definedName>
    <definedName name="fff" localSheetId="2" hidden="1">{"'Sheet1'!$L$16"}</definedName>
    <definedName name="fff" localSheetId="1" hidden="1">{"'Sheet1'!$L$16"}</definedName>
    <definedName name="fff" localSheetId="4" hidden="1">{"'Sheet1'!$L$16"}</definedName>
    <definedName name="fff" hidden="1">{"'Sheet1'!$L$16"}</definedName>
    <definedName name="FI_12">4820</definedName>
    <definedName name="Flv">[15]BANGTRA!$B$122:$B$133</definedName>
    <definedName name="FP">'[1]COAT&amp;WRAP-QIOT-#3'!#REF!</definedName>
    <definedName name="g">'[37]DG '!#REF!</definedName>
    <definedName name="G0.7_Total" localSheetId="0">#REF!</definedName>
    <definedName name="G0.7_Total" localSheetId="3">#REF!</definedName>
    <definedName name="G0.7_Total" localSheetId="2">#REF!</definedName>
    <definedName name="G0.7_Total" localSheetId="1">#REF!</definedName>
    <definedName name="G0.7_Total" localSheetId="4">#REF!</definedName>
    <definedName name="G0.7_Total">#REF!</definedName>
    <definedName name="g40g40" localSheetId="0">[38]tuong!#REF!</definedName>
    <definedName name="g40g40">[38]tuong!#REF!</definedName>
    <definedName name="ghip" localSheetId="0">#REF!</definedName>
    <definedName name="ghip" localSheetId="3">#REF!</definedName>
    <definedName name="ghip" localSheetId="2">#REF!</definedName>
    <definedName name="ghip" localSheetId="1">#REF!</definedName>
    <definedName name="ghip" localSheetId="4">#REF!</definedName>
    <definedName name="ghip">#REF!</definedName>
    <definedName name="GIA_CU_LY_VAN_CHUYEN" localSheetId="3">#REF!</definedName>
    <definedName name="GIA_CU_LY_VAN_CHUYEN" localSheetId="2">#REF!</definedName>
    <definedName name="GIA_CU_LY_VAN_CHUYEN" localSheetId="1">#REF!</definedName>
    <definedName name="GIA_CU_LY_VAN_CHUYEN" localSheetId="4">#REF!</definedName>
    <definedName name="GIA_CU_LY_VAN_CHUYEN">#REF!</definedName>
    <definedName name="gia_tien" localSheetId="3">#REF!</definedName>
    <definedName name="gia_tien" localSheetId="2">#REF!</definedName>
    <definedName name="gia_tien" localSheetId="1">#REF!</definedName>
    <definedName name="gia_tien" localSheetId="4">#REF!</definedName>
    <definedName name="gia_tien">#REF!</definedName>
    <definedName name="gia_tien_BTN" localSheetId="3">#REF!</definedName>
    <definedName name="gia_tien_BTN" localSheetId="2">#REF!</definedName>
    <definedName name="gia_tien_BTN" localSheetId="1">#REF!</definedName>
    <definedName name="gia_tien_BTN" localSheetId="4">#REF!</definedName>
    <definedName name="gia_tien_BTN">#REF!</definedName>
    <definedName name="giacong">[10]TTDZ22!#REF!</definedName>
    <definedName name="gipa5">[7]sheet12!#REF!</definedName>
    <definedName name="gl3p" localSheetId="0">#REF!</definedName>
    <definedName name="gl3p" localSheetId="3">#REF!</definedName>
    <definedName name="gl3p" localSheetId="2">#REF!</definedName>
    <definedName name="gl3p" localSheetId="1">#REF!</definedName>
    <definedName name="gl3p" localSheetId="4">#REF!</definedName>
    <definedName name="gl3p">#REF!</definedName>
    <definedName name="GoBack" localSheetId="3">[28]Sheet1!GoBack</definedName>
    <definedName name="GoBack" localSheetId="2">[28]Sheet1!GoBack</definedName>
    <definedName name="GoBack" localSheetId="1">[28]Sheet1!GoBack</definedName>
    <definedName name="GoBack" localSheetId="4">[28]Sheet1!GoBack</definedName>
    <definedName name="GoBack">[28]Sheet1!GoBack</definedName>
    <definedName name="goc">[10]TTDZ22!#REF!</definedName>
    <definedName name="GPT_GROUNDING_PT" localSheetId="2">'[3]NEW-PANEL'!#REF!</definedName>
    <definedName name="GPT_GROUNDING_PT">'[4]NEW-PANEL'!#REF!</definedName>
    <definedName name="gtst" localSheetId="0">#REF!</definedName>
    <definedName name="gtst" localSheetId="3">#REF!</definedName>
    <definedName name="gtst" localSheetId="2">#REF!</definedName>
    <definedName name="gtst" localSheetId="1">#REF!</definedName>
    <definedName name="gtst" localSheetId="4">#REF!</definedName>
    <definedName name="gtst">#REF!</definedName>
    <definedName name="gv">[11]gVL!$Q$28</definedName>
    <definedName name="gvl">[39]GVL!$A$6:$F$131</definedName>
    <definedName name="h" localSheetId="0" hidden="1">{"'Sheet1'!$L$16"}</definedName>
    <definedName name="h" localSheetId="3" hidden="1">{"'Sheet1'!$L$16"}</definedName>
    <definedName name="h" localSheetId="2">#REF!</definedName>
    <definedName name="h" localSheetId="1" hidden="1">{"'Sheet1'!$L$16"}</definedName>
    <definedName name="h" localSheetId="4" hidden="1">{"'Sheet1'!$L$16"}</definedName>
    <definedName name="h" hidden="1">{"'Sheet1'!$L$16"}</definedName>
    <definedName name="H_30" localSheetId="0">#REF!</definedName>
    <definedName name="H_30" localSheetId="3">#REF!</definedName>
    <definedName name="H_30" localSheetId="2">#REF!</definedName>
    <definedName name="H_30" localSheetId="1">#REF!</definedName>
    <definedName name="H_30" localSheetId="4">#REF!</definedName>
    <definedName name="H_30">#REF!</definedName>
    <definedName name="h7.5" localSheetId="0">[7]sheet12!#REF!</definedName>
    <definedName name="h7.5">[7]sheet12!#REF!</definedName>
    <definedName name="h8.5" localSheetId="0">[7]sheet12!#REF!</definedName>
    <definedName name="h8.5">[7]sheet12!#REF!</definedName>
    <definedName name="Ha" localSheetId="0">#REF!</definedName>
    <definedName name="Ha" localSheetId="3">#REF!</definedName>
    <definedName name="Ha" localSheetId="2">#REF!</definedName>
    <definedName name="Ha" localSheetId="1">#REF!</definedName>
    <definedName name="Ha" localSheetId="4">#REF!</definedName>
    <definedName name="Ha">#REF!</definedName>
    <definedName name="HCM" localSheetId="3">#REF!</definedName>
    <definedName name="HCM" localSheetId="2">#REF!</definedName>
    <definedName name="HCM" localSheetId="1">#REF!</definedName>
    <definedName name="HCM" localSheetId="4">#REF!</definedName>
    <definedName name="HCM">#REF!</definedName>
    <definedName name="HE_SO_KHO_KHAN_CANG_DAY" localSheetId="3">#REF!</definedName>
    <definedName name="HE_SO_KHO_KHAN_CANG_DAY" localSheetId="2">#REF!</definedName>
    <definedName name="HE_SO_KHO_KHAN_CANG_DAY" localSheetId="1">#REF!</definedName>
    <definedName name="HE_SO_KHO_KHAN_CANG_DAY" localSheetId="4">#REF!</definedName>
    <definedName name="HE_SO_KHO_KHAN_CANG_DAY">#REF!</definedName>
    <definedName name="Heä_soá_laép_xaø_H">1.7</definedName>
    <definedName name="heä_soá_sình_laày" localSheetId="0">#REF!</definedName>
    <definedName name="heä_soá_sình_laày" localSheetId="3">#REF!</definedName>
    <definedName name="heä_soá_sình_laày" localSheetId="2">#REF!</definedName>
    <definedName name="heä_soá_sình_laày" localSheetId="1">#REF!</definedName>
    <definedName name="heä_soá_sình_laày" localSheetId="4">#REF!</definedName>
    <definedName name="heä_soá_sình_laày">#REF!</definedName>
    <definedName name="HH15HT" localSheetId="0">'[6]TONGKE-HT'!#REF!</definedName>
    <definedName name="HH15HT">'[6]TONGKE-HT'!#REF!</definedName>
    <definedName name="HH16HT" localSheetId="0">'[6]TONGKE-HT'!#REF!</definedName>
    <definedName name="HH16HT">'[6]TONGKE-HT'!#REF!</definedName>
    <definedName name="HH19HT" localSheetId="0">'[6]TONGKE-HT'!#REF!</definedName>
    <definedName name="HH19HT">'[6]TONGKE-HT'!#REF!</definedName>
    <definedName name="HH20HT" localSheetId="0">'[6]TONGKE-HT'!#REF!</definedName>
    <definedName name="HH20HT">'[6]TONGKE-HT'!#REF!</definedName>
    <definedName name="HHcat" localSheetId="0">#REF!</definedName>
    <definedName name="HHcat" localSheetId="3">#REF!</definedName>
    <definedName name="HHcat" localSheetId="2">#REF!</definedName>
    <definedName name="HHcat" localSheetId="1">#REF!</definedName>
    <definedName name="HHcat" localSheetId="4">#REF!</definedName>
    <definedName name="HHcat">#REF!</definedName>
    <definedName name="HHda" localSheetId="3">#REF!</definedName>
    <definedName name="HHda" localSheetId="2">#REF!</definedName>
    <definedName name="HHda" localSheetId="1">#REF!</definedName>
    <definedName name="HHda" localSheetId="4">#REF!</definedName>
    <definedName name="HHda">#REF!</definedName>
    <definedName name="hhsc">[40]TT35!#REF!</definedName>
    <definedName name="hhtd">[40]TT35!#REF!</definedName>
    <definedName name="HHTON" localSheetId="0">#REF!</definedName>
    <definedName name="HHTON" localSheetId="3">#REF!</definedName>
    <definedName name="HHTON" localSheetId="2">#REF!</definedName>
    <definedName name="HHTON" localSheetId="1">#REF!</definedName>
    <definedName name="HHTON" localSheetId="4">#REF!</definedName>
    <definedName name="HHTON">#REF!</definedName>
    <definedName name="HHxm" localSheetId="3">#REF!</definedName>
    <definedName name="HHxm" localSheetId="2">#REF!</definedName>
    <definedName name="HHxm" localSheetId="1">#REF!</definedName>
    <definedName name="HHxm" localSheetId="4">#REF!</definedName>
    <definedName name="HHxm">#REF!</definedName>
    <definedName name="hien" localSheetId="3">#REF!</definedName>
    <definedName name="hien" localSheetId="2">#REF!</definedName>
    <definedName name="hien" localSheetId="1">#REF!</definedName>
    <definedName name="hien" localSheetId="4">#REF!</definedName>
    <definedName name="hien">#REF!</definedName>
    <definedName name="HOME_MANP" localSheetId="3">#REF!</definedName>
    <definedName name="HOME_MANP" localSheetId="2">#REF!</definedName>
    <definedName name="HOME_MANP" localSheetId="1">#REF!</definedName>
    <definedName name="HOME_MANP" localSheetId="4">#REF!</definedName>
    <definedName name="HOME_MANP">#REF!</definedName>
    <definedName name="HOMEOFFICE_COST" localSheetId="3">#REF!</definedName>
    <definedName name="HOMEOFFICE_COST" localSheetId="2">#REF!</definedName>
    <definedName name="HOMEOFFICE_COST" localSheetId="1">#REF!</definedName>
    <definedName name="HOMEOFFICE_COST" localSheetId="4">#REF!</definedName>
    <definedName name="HOMEOFFICE_COST">#REF!</definedName>
    <definedName name="HSBDVC">[29]HSKVUC!$B$28:$H$35</definedName>
    <definedName name="HSCT3">0.1</definedName>
    <definedName name="hsdc1" localSheetId="0">#REF!</definedName>
    <definedName name="hsdc1" localSheetId="3">#REF!</definedName>
    <definedName name="hsdc1" localSheetId="2">#REF!</definedName>
    <definedName name="hsdc1" localSheetId="1">#REF!</definedName>
    <definedName name="hsdc1" localSheetId="4">#REF!</definedName>
    <definedName name="hsdc1">#REF!</definedName>
    <definedName name="HSDD" localSheetId="0">[6]phuluc1!#REF!</definedName>
    <definedName name="HSDD">[6]phuluc1!#REF!</definedName>
    <definedName name="HSDN">2.5</definedName>
    <definedName name="HSHH" localSheetId="0">#REF!</definedName>
    <definedName name="HSHH" localSheetId="3">#REF!</definedName>
    <definedName name="HSHH" localSheetId="2">#REF!</definedName>
    <definedName name="HSHH" localSheetId="1">#REF!</definedName>
    <definedName name="HSHH" localSheetId="4">#REF!</definedName>
    <definedName name="HSHH">#REF!</definedName>
    <definedName name="HSHHUT" localSheetId="3">#REF!</definedName>
    <definedName name="HSHHUT" localSheetId="2">#REF!</definedName>
    <definedName name="HSHHUT" localSheetId="1">#REF!</definedName>
    <definedName name="HSHHUT" localSheetId="4">#REF!</definedName>
    <definedName name="HSHHUT">#REF!</definedName>
    <definedName name="hskk1">[6]chitiet!$D$4</definedName>
    <definedName name="HSKVXL_MTC" localSheetId="2">[3]HSKVUC!$B$20:$J$21</definedName>
    <definedName name="HSKVXL_MTC">[4]HSKVUC!$B$20:$J$21</definedName>
    <definedName name="HSKVXL_NC" localSheetId="2">[3]HSKVUC!$B$7:$J$14</definedName>
    <definedName name="HSKVXL_NC">[4]HSKVUC!$B$7:$J$14</definedName>
    <definedName name="HSMTC" localSheetId="2">'[3]SL dau tien'!$F$5</definedName>
    <definedName name="HSMTC">'[4]SL dau tien'!$F$5</definedName>
    <definedName name="HSNC">[41]Du_lieu!$C$6</definedName>
    <definedName name="HSSL" localSheetId="0">#REF!</definedName>
    <definedName name="HSSL" localSheetId="3">#REF!</definedName>
    <definedName name="HSSL" localSheetId="2">#REF!</definedName>
    <definedName name="HSSL" localSheetId="1">#REF!</definedName>
    <definedName name="HSSL" localSheetId="4">#REF!</definedName>
    <definedName name="HSSL">#REF!</definedName>
    <definedName name="hßm4" localSheetId="3">#REF!</definedName>
    <definedName name="hßm4" localSheetId="2">#REF!</definedName>
    <definedName name="hßm4" localSheetId="1">#REF!</definedName>
    <definedName name="hßm4" localSheetId="4">#REF!</definedName>
    <definedName name="hßm4">#REF!</definedName>
    <definedName name="HSVC1" localSheetId="3">#REF!</definedName>
    <definedName name="HSVC1" localSheetId="2">#REF!</definedName>
    <definedName name="HSVC1" localSheetId="1">#REF!</definedName>
    <definedName name="HSVC1" localSheetId="4">#REF!</definedName>
    <definedName name="HSVC1">#REF!</definedName>
    <definedName name="HSVC2" localSheetId="3">#REF!</definedName>
    <definedName name="HSVC2" localSheetId="2">#REF!</definedName>
    <definedName name="HSVC2" localSheetId="1">#REF!</definedName>
    <definedName name="HSVC2" localSheetId="4">#REF!</definedName>
    <definedName name="HSVC2">#REF!</definedName>
    <definedName name="HSVC3" localSheetId="3">#REF!</definedName>
    <definedName name="HSVC3" localSheetId="2">#REF!</definedName>
    <definedName name="HSVC3" localSheetId="1">#REF!</definedName>
    <definedName name="HSVC3" localSheetId="4">#REF!</definedName>
    <definedName name="HSVC3">#REF!</definedName>
    <definedName name="HsVCVLTH">[42]PhaDoMong!#REF!</definedName>
    <definedName name="ht25nc">'[6]lam-moi'!#REF!</definedName>
    <definedName name="ht25vl">'[6]lam-moi'!#REF!</definedName>
    <definedName name="ht325nc">'[6]lam-moi'!#REF!</definedName>
    <definedName name="ht325vl">'[6]lam-moi'!#REF!</definedName>
    <definedName name="ht37k">'[6]lam-moi'!#REF!</definedName>
    <definedName name="ht37nc">'[6]lam-moi'!#REF!</definedName>
    <definedName name="ht50nc">'[6]lam-moi'!#REF!</definedName>
    <definedName name="ht50vl">'[6]lam-moi'!#REF!</definedName>
    <definedName name="HTML_CodePage" hidden="1">950</definedName>
    <definedName name="HTML_Control" localSheetId="0" hidden="1">{"'Sheet1'!$L$16"}</definedName>
    <definedName name="HTML_Control" localSheetId="3" hidden="1">{"'Sheet1'!$L$16"}</definedName>
    <definedName name="HTML_Control" localSheetId="2" hidden="1">{"'Sheet1'!$L$16"}</definedName>
    <definedName name="HTML_Control" localSheetId="1" hidden="1">{"'Sheet1'!$L$16"}</definedName>
    <definedName name="HTML_Control" localSheetId="4"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0">#REF!</definedName>
    <definedName name="HTNC" localSheetId="3">#REF!</definedName>
    <definedName name="HTNC" localSheetId="2">#REF!</definedName>
    <definedName name="HTNC" localSheetId="1">#REF!</definedName>
    <definedName name="HTNC" localSheetId="4">#REF!</definedName>
    <definedName name="HTNC">#REF!</definedName>
    <definedName name="HTVL" localSheetId="3">#REF!</definedName>
    <definedName name="HTVL" localSheetId="2">#REF!</definedName>
    <definedName name="HTVL" localSheetId="1">#REF!</definedName>
    <definedName name="HTVL" localSheetId="4">#REF!</definedName>
    <definedName name="HTVL">#REF!</definedName>
    <definedName name="huong">[43]XL4Poppy!$C$31</definedName>
    <definedName name="huy" localSheetId="0" hidden="1">{"'Sheet1'!$L$16"}</definedName>
    <definedName name="huy" localSheetId="3" hidden="1">{"'Sheet1'!$L$16"}</definedName>
    <definedName name="huy" localSheetId="2" hidden="1">{"'Sheet1'!$L$16"}</definedName>
    <definedName name="huy" localSheetId="1" hidden="1">{"'Sheet1'!$L$16"}</definedName>
    <definedName name="huy" localSheetId="4" hidden="1">{"'Sheet1'!$L$16"}</definedName>
    <definedName name="huy" hidden="1">{"'Sheet1'!$L$16"}</definedName>
    <definedName name="I" localSheetId="0">#REF!</definedName>
    <definedName name="I" localSheetId="3">#REF!</definedName>
    <definedName name="I" localSheetId="2">#REF!</definedName>
    <definedName name="I" localSheetId="1">#REF!</definedName>
    <definedName name="I" localSheetId="4">#REF!</definedName>
    <definedName name="I">#REF!</definedName>
    <definedName name="I2É6" localSheetId="0">[5]chitimc!#REF!</definedName>
    <definedName name="I2É6">[5]chitimc!#REF!</definedName>
    <definedName name="IDLAB_COST" localSheetId="0">#REF!</definedName>
    <definedName name="IDLAB_COST" localSheetId="3">#REF!</definedName>
    <definedName name="IDLAB_COST" localSheetId="2">#REF!</definedName>
    <definedName name="IDLAB_COST" localSheetId="1">#REF!</definedName>
    <definedName name="IDLAB_COST" localSheetId="4">#REF!</definedName>
    <definedName name="IDLAB_COST">#REF!</definedName>
    <definedName name="IND_LAB" localSheetId="3">#REF!</definedName>
    <definedName name="IND_LAB" localSheetId="2">#REF!</definedName>
    <definedName name="IND_LAB" localSheetId="1">#REF!</definedName>
    <definedName name="IND_LAB" localSheetId="4">#REF!</definedName>
    <definedName name="IND_LAB">#REF!</definedName>
    <definedName name="INDMANP" localSheetId="3">#REF!</definedName>
    <definedName name="INDMANP" localSheetId="2">#REF!</definedName>
    <definedName name="INDMANP" localSheetId="1">#REF!</definedName>
    <definedName name="INDMANP" localSheetId="4">#REF!</definedName>
    <definedName name="INDMANP">#REF!</definedName>
    <definedName name="IO">'[1]COAT&amp;WRAP-QIOT-#3'!#REF!</definedName>
    <definedName name="j" localSheetId="0">#REF!</definedName>
    <definedName name="j" localSheetId="3">#REF!</definedName>
    <definedName name="j" localSheetId="2">#REF!</definedName>
    <definedName name="j" localSheetId="1">#REF!</definedName>
    <definedName name="j" localSheetId="4">#REF!</definedName>
    <definedName name="j">#REF!</definedName>
    <definedName name="j356C8" localSheetId="3">#REF!</definedName>
    <definedName name="j356C8" localSheetId="2">#REF!</definedName>
    <definedName name="j356C8" localSheetId="1">#REF!</definedName>
    <definedName name="j356C8" localSheetId="4">#REF!</definedName>
    <definedName name="j356C8">#REF!</definedName>
    <definedName name="k" localSheetId="3">#REF!</definedName>
    <definedName name="k" localSheetId="2">#REF!</definedName>
    <definedName name="k" localSheetId="1">#REF!</definedName>
    <definedName name="k" localSheetId="4">#REF!</definedName>
    <definedName name="k">#REF!</definedName>
    <definedName name="k2b">'[6]THPDMoi  (2)'!#REF!</definedName>
    <definedName name="kcong" localSheetId="0">#REF!</definedName>
    <definedName name="kcong" localSheetId="3">#REF!</definedName>
    <definedName name="kcong" localSheetId="2">#REF!</definedName>
    <definedName name="kcong" localSheetId="1">#REF!</definedName>
    <definedName name="kcong" localSheetId="4">#REF!</definedName>
    <definedName name="kcong">#REF!</definedName>
    <definedName name="KHOI_LUONG_DAT_DAO_DAP" localSheetId="3">#REF!</definedName>
    <definedName name="KHOI_LUONG_DAT_DAO_DAP" localSheetId="2">#REF!</definedName>
    <definedName name="KHOI_LUONG_DAT_DAO_DAP" localSheetId="1">#REF!</definedName>
    <definedName name="KHOI_LUONG_DAT_DAO_DAP" localSheetId="4">#REF!</definedName>
    <definedName name="KHOI_LUONG_DAT_DAO_DAP">#REF!</definedName>
    <definedName name="Kiem_tra_trung_ten" localSheetId="3">#REF!</definedName>
    <definedName name="Kiem_tra_trung_ten" localSheetId="2">#REF!</definedName>
    <definedName name="Kiem_tra_trung_ten" localSheetId="1">#REF!</definedName>
    <definedName name="Kiem_tra_trung_ten" localSheetId="4">#REF!</definedName>
    <definedName name="Kiem_tra_trung_ten">#REF!</definedName>
    <definedName name="KINH_PHI_DEN_BU" localSheetId="3">#REF!</definedName>
    <definedName name="KINH_PHI_DEN_BU" localSheetId="2">#REF!</definedName>
    <definedName name="KINH_PHI_DEN_BU" localSheetId="1">#REF!</definedName>
    <definedName name="KINH_PHI_DEN_BU" localSheetId="4">#REF!</definedName>
    <definedName name="KINH_PHI_DEN_BU">#REF!</definedName>
    <definedName name="KINH_PHI_DZ0.4KV" localSheetId="3">#REF!</definedName>
    <definedName name="KINH_PHI_DZ0.4KV" localSheetId="2">#REF!</definedName>
    <definedName name="KINH_PHI_DZ0.4KV" localSheetId="1">#REF!</definedName>
    <definedName name="KINH_PHI_DZ0.4KV" localSheetId="4">#REF!</definedName>
    <definedName name="KINH_PHI_DZ0.4KV">#REF!</definedName>
    <definedName name="KINH_PHI_KHAO_SAT__LAP_BCNCKT__TKKTTC" localSheetId="3">#REF!</definedName>
    <definedName name="KINH_PHI_KHAO_SAT__LAP_BCNCKT__TKKTTC" localSheetId="2">#REF!</definedName>
    <definedName name="KINH_PHI_KHAO_SAT__LAP_BCNCKT__TKKTTC" localSheetId="1">#REF!</definedName>
    <definedName name="KINH_PHI_KHAO_SAT__LAP_BCNCKT__TKKTTC" localSheetId="4">#REF!</definedName>
    <definedName name="KINH_PHI_KHAO_SAT__LAP_BCNCKT__TKKTTC">#REF!</definedName>
    <definedName name="KINH_PHI_KHO_BAI" localSheetId="3">#REF!</definedName>
    <definedName name="KINH_PHI_KHO_BAI" localSheetId="2">#REF!</definedName>
    <definedName name="KINH_PHI_KHO_BAI" localSheetId="1">#REF!</definedName>
    <definedName name="KINH_PHI_KHO_BAI" localSheetId="4">#REF!</definedName>
    <definedName name="KINH_PHI_KHO_BAI">#REF!</definedName>
    <definedName name="KINH_PHI_TBA" localSheetId="3">#REF!</definedName>
    <definedName name="KINH_PHI_TBA" localSheetId="2">#REF!</definedName>
    <definedName name="KINH_PHI_TBA" localSheetId="1">#REF!</definedName>
    <definedName name="KINH_PHI_TBA" localSheetId="4">#REF!</definedName>
    <definedName name="KINH_PHI_TBA">#REF!</definedName>
    <definedName name="kldd1p">'[6]#REF'!#REF!</definedName>
    <definedName name="kldd3p">'[6]lam-moi'!#REF!</definedName>
    <definedName name="kmong">[6]giathanh1!#REF!</definedName>
    <definedName name="kno">[11]gVL!$Q$48</definedName>
    <definedName name="kp1ph" localSheetId="0">#REF!</definedName>
    <definedName name="kp1ph" localSheetId="3">#REF!</definedName>
    <definedName name="kp1ph" localSheetId="2">#REF!</definedName>
    <definedName name="kp1ph" localSheetId="1">#REF!</definedName>
    <definedName name="kp1ph" localSheetId="4">#REF!</definedName>
    <definedName name="kp1ph">#REF!</definedName>
    <definedName name="KTHD" localSheetId="0">'[44]khung ten TD'!#REF!</definedName>
    <definedName name="KTHD">'[44]khung ten TD'!#REF!</definedName>
    <definedName name="l" localSheetId="0">#REF!</definedName>
    <definedName name="l" localSheetId="3">#REF!</definedName>
    <definedName name="l" localSheetId="2">#REF!</definedName>
    <definedName name="l" localSheetId="1">#REF!</definedName>
    <definedName name="l" localSheetId="4">#REF!</definedName>
    <definedName name="l">#REF!</definedName>
    <definedName name="L63x6">5800</definedName>
    <definedName name="lan" localSheetId="0">#REF!</definedName>
    <definedName name="lan" localSheetId="3">#REF!</definedName>
    <definedName name="lan" localSheetId="2">#REF!</definedName>
    <definedName name="lan" localSheetId="1">#REF!</definedName>
    <definedName name="lan" localSheetId="4">#REF!</definedName>
    <definedName name="lan">#REF!</definedName>
    <definedName name="LAP_DAT_TBA" localSheetId="3">#REF!</definedName>
    <definedName name="LAP_DAT_TBA" localSheetId="2">#REF!</definedName>
    <definedName name="LAP_DAT_TBA" localSheetId="1">#REF!</definedName>
    <definedName name="LAP_DAT_TBA" localSheetId="4">#REF!</definedName>
    <definedName name="LAP_DAT_TBA">#REF!</definedName>
    <definedName name="Lap_dat_td">'[45]M 67'!$A$37:$F$40</definedName>
    <definedName name="LBS_22">107800000</definedName>
    <definedName name="LIET_KE_VI_TRI_DZ0.4KV" localSheetId="0">#REF!</definedName>
    <definedName name="LIET_KE_VI_TRI_DZ0.4KV" localSheetId="3">#REF!</definedName>
    <definedName name="LIET_KE_VI_TRI_DZ0.4KV" localSheetId="2">#REF!</definedName>
    <definedName name="LIET_KE_VI_TRI_DZ0.4KV" localSheetId="1">#REF!</definedName>
    <definedName name="LIET_KE_VI_TRI_DZ0.4KV" localSheetId="4">#REF!</definedName>
    <definedName name="LIET_KE_VI_TRI_DZ0.4KV">#REF!</definedName>
    <definedName name="LIET_KE_VI_TRI_DZ22KV" localSheetId="3">#REF!</definedName>
    <definedName name="LIET_KE_VI_TRI_DZ22KV" localSheetId="2">#REF!</definedName>
    <definedName name="LIET_KE_VI_TRI_DZ22KV" localSheetId="1">#REF!</definedName>
    <definedName name="LIET_KE_VI_TRI_DZ22KV" localSheetId="4">#REF!</definedName>
    <definedName name="LIET_KE_VI_TRI_DZ22KV">#REF!</definedName>
    <definedName name="Lmk" localSheetId="3">#REF!</definedName>
    <definedName name="Lmk" localSheetId="2">#REF!</definedName>
    <definedName name="Lmk" localSheetId="1">#REF!</definedName>
    <definedName name="Lmk" localSheetId="4">#REF!</definedName>
    <definedName name="Lmk">#REF!</definedName>
    <definedName name="Lnsc">'[17]bcc4054-85'!$A$3:$D$24</definedName>
    <definedName name="lntt" localSheetId="0">#REF!</definedName>
    <definedName name="lntt" localSheetId="3">#REF!</definedName>
    <definedName name="lntt" localSheetId="2">#REF!</definedName>
    <definedName name="lntt" localSheetId="1">#REF!</definedName>
    <definedName name="lntt" localSheetId="4">#REF!</definedName>
    <definedName name="lntt">#REF!</definedName>
    <definedName name="m" localSheetId="3">#REF!</definedName>
    <definedName name="m" localSheetId="2">#REF!</definedName>
    <definedName name="m" localSheetId="1">#REF!</definedName>
    <definedName name="m" localSheetId="4">#REF!</definedName>
    <definedName name="m">#REF!</definedName>
    <definedName name="m102bnnc">'[6]lam-moi'!#REF!</definedName>
    <definedName name="m102bnvl">'[6]lam-moi'!#REF!</definedName>
    <definedName name="m10aamtc">'[6]t-h HA THE'!#REF!</definedName>
    <definedName name="m10aanc">'[6]lam-moi'!#REF!</definedName>
    <definedName name="m10aavl">'[6]lam-moi'!#REF!</definedName>
    <definedName name="m10anc">'[6]lam-moi'!#REF!</definedName>
    <definedName name="m10avl">'[6]lam-moi'!#REF!</definedName>
    <definedName name="m10banc">'[6]lam-moi'!#REF!</definedName>
    <definedName name="m10bavl">'[6]lam-moi'!#REF!</definedName>
    <definedName name="m122bnnc">'[6]lam-moi'!#REF!</definedName>
    <definedName name="m122bnvl">'[6]lam-moi'!#REF!</definedName>
    <definedName name="m12aanc">'[6]lam-moi'!#REF!</definedName>
    <definedName name="m12aavl">'[6]lam-moi'!#REF!</definedName>
    <definedName name="m12anc">'[6]lam-moi'!#REF!</definedName>
    <definedName name="m12avl">'[6]lam-moi'!#REF!</definedName>
    <definedName name="M12ba3p" localSheetId="0">#REF!</definedName>
    <definedName name="M12ba3p" localSheetId="3">#REF!</definedName>
    <definedName name="M12ba3p" localSheetId="2">#REF!</definedName>
    <definedName name="M12ba3p" localSheetId="1">#REF!</definedName>
    <definedName name="M12ba3p" localSheetId="4">#REF!</definedName>
    <definedName name="M12ba3p">#REF!</definedName>
    <definedName name="m12banc" localSheetId="0">'[6]lam-moi'!#REF!</definedName>
    <definedName name="m12banc">'[6]lam-moi'!#REF!</definedName>
    <definedName name="m12bavl" localSheetId="0">'[6]lam-moi'!#REF!</definedName>
    <definedName name="m12bavl">'[6]lam-moi'!#REF!</definedName>
    <definedName name="M12bb1p" localSheetId="0">#REF!</definedName>
    <definedName name="M12bb1p" localSheetId="3">#REF!</definedName>
    <definedName name="M12bb1p" localSheetId="2">#REF!</definedName>
    <definedName name="M12bb1p" localSheetId="1">#REF!</definedName>
    <definedName name="M12bb1p" localSheetId="4">#REF!</definedName>
    <definedName name="M12bb1p">#REF!</definedName>
    <definedName name="m12bbnc" localSheetId="0">'[6]lam-moi'!#REF!</definedName>
    <definedName name="m12bbnc">'[6]lam-moi'!#REF!</definedName>
    <definedName name="m12bbvl" localSheetId="0">'[6]lam-moi'!#REF!</definedName>
    <definedName name="m12bbvl">'[6]lam-moi'!#REF!</definedName>
    <definedName name="M12bnnc" localSheetId="0">'[6]#REF'!#REF!</definedName>
    <definedName name="M12bnnc">'[6]#REF'!#REF!</definedName>
    <definedName name="M12bnvl" localSheetId="0">'[6]#REF'!#REF!</definedName>
    <definedName name="M12bnvl">'[6]#REF'!#REF!</definedName>
    <definedName name="M12cbnc" localSheetId="0">#REF!</definedName>
    <definedName name="M12cbnc" localSheetId="3">#REF!</definedName>
    <definedName name="M12cbnc" localSheetId="2">#REF!</definedName>
    <definedName name="M12cbnc" localSheetId="1">#REF!</definedName>
    <definedName name="M12cbnc" localSheetId="4">#REF!</definedName>
    <definedName name="M12cbnc">#REF!</definedName>
    <definedName name="M12cbvl" localSheetId="3">#REF!</definedName>
    <definedName name="M12cbvl" localSheetId="2">#REF!</definedName>
    <definedName name="M12cbvl" localSheetId="1">#REF!</definedName>
    <definedName name="M12cbvl" localSheetId="4">#REF!</definedName>
    <definedName name="M12cbvl">#REF!</definedName>
    <definedName name="m142bnnc">'[6]lam-moi'!#REF!</definedName>
    <definedName name="m142bnvl">'[6]lam-moi'!#REF!</definedName>
    <definedName name="M14bb1p" localSheetId="0">#REF!</definedName>
    <definedName name="M14bb1p" localSheetId="3">#REF!</definedName>
    <definedName name="M14bb1p" localSheetId="2">#REF!</definedName>
    <definedName name="M14bb1p" localSheetId="1">#REF!</definedName>
    <definedName name="M14bb1p" localSheetId="4">#REF!</definedName>
    <definedName name="M14bb1p">#REF!</definedName>
    <definedName name="m14bbnc" localSheetId="0">'[6]lam-moi'!#REF!</definedName>
    <definedName name="m14bbnc">'[6]lam-moi'!#REF!</definedName>
    <definedName name="M14bbvc" localSheetId="0">'[6]CHITIET VL-NC-TT -1p'!#REF!</definedName>
    <definedName name="M14bbvc">'[6]CHITIET VL-NC-TT -1p'!#REF!</definedName>
    <definedName name="m14bbvl">'[6]lam-moi'!#REF!</definedName>
    <definedName name="M8a">'[6]THPDMoi  (2)'!#REF!</definedName>
    <definedName name="M8aa">'[6]THPDMoi  (2)'!#REF!</definedName>
    <definedName name="m8aanc" localSheetId="0">#REF!</definedName>
    <definedName name="m8aanc" localSheetId="3">#REF!</definedName>
    <definedName name="m8aanc" localSheetId="2">#REF!</definedName>
    <definedName name="m8aanc" localSheetId="1">#REF!</definedName>
    <definedName name="m8aanc" localSheetId="4">#REF!</definedName>
    <definedName name="m8aanc">#REF!</definedName>
    <definedName name="m8aavl" localSheetId="3">#REF!</definedName>
    <definedName name="m8aavl" localSheetId="2">#REF!</definedName>
    <definedName name="m8aavl" localSheetId="1">#REF!</definedName>
    <definedName name="m8aavl" localSheetId="4">#REF!</definedName>
    <definedName name="m8aavl">#REF!</definedName>
    <definedName name="m8amtc">'[6]t-h HA THE'!#REF!</definedName>
    <definedName name="m8anc">'[6]lam-moi'!#REF!</definedName>
    <definedName name="m8avl">'[6]lam-moi'!#REF!</definedName>
    <definedName name="Ma3pnc" localSheetId="0">#REF!</definedName>
    <definedName name="Ma3pnc" localSheetId="3">#REF!</definedName>
    <definedName name="Ma3pnc" localSheetId="2">#REF!</definedName>
    <definedName name="Ma3pnc" localSheetId="1">#REF!</definedName>
    <definedName name="Ma3pnc" localSheetId="4">#REF!</definedName>
    <definedName name="Ma3pnc">#REF!</definedName>
    <definedName name="Ma3pvl" localSheetId="3">#REF!</definedName>
    <definedName name="Ma3pvl" localSheetId="2">#REF!</definedName>
    <definedName name="Ma3pvl" localSheetId="1">#REF!</definedName>
    <definedName name="Ma3pvl" localSheetId="4">#REF!</definedName>
    <definedName name="Ma3pvl">#REF!</definedName>
    <definedName name="Maa3pnc" localSheetId="3">#REF!</definedName>
    <definedName name="Maa3pnc" localSheetId="2">#REF!</definedName>
    <definedName name="Maa3pnc" localSheetId="1">#REF!</definedName>
    <definedName name="Maa3pnc" localSheetId="4">#REF!</definedName>
    <definedName name="Maa3pnc">#REF!</definedName>
    <definedName name="Maa3pvl" localSheetId="3">#REF!</definedName>
    <definedName name="Maa3pvl" localSheetId="2">#REF!</definedName>
    <definedName name="Maa3pvl" localSheetId="1">#REF!</definedName>
    <definedName name="Maa3pvl" localSheetId="4">#REF!</definedName>
    <definedName name="Maa3pvl">#REF!</definedName>
    <definedName name="MAJ_CON_EQP" localSheetId="3">#REF!</definedName>
    <definedName name="MAJ_CON_EQP" localSheetId="2">#REF!</definedName>
    <definedName name="MAJ_CON_EQP" localSheetId="1">#REF!</definedName>
    <definedName name="MAJ_CON_EQP" localSheetId="4">#REF!</definedName>
    <definedName name="MAJ_CON_EQP">#REF!</definedName>
    <definedName name="MAT">'[1]COAT&amp;WRAP-QIOT-#3'!#REF!</definedName>
    <definedName name="Mba1p" localSheetId="0">#REF!</definedName>
    <definedName name="Mba1p" localSheetId="3">#REF!</definedName>
    <definedName name="Mba1p" localSheetId="2">#REF!</definedName>
    <definedName name="Mba1p" localSheetId="1">#REF!</definedName>
    <definedName name="Mba1p" localSheetId="4">#REF!</definedName>
    <definedName name="Mba1p">#REF!</definedName>
    <definedName name="Mba3p" localSheetId="3">#REF!</definedName>
    <definedName name="Mba3p" localSheetId="2">#REF!</definedName>
    <definedName name="Mba3p" localSheetId="1">#REF!</definedName>
    <definedName name="Mba3p" localSheetId="4">#REF!</definedName>
    <definedName name="Mba3p">#REF!</definedName>
    <definedName name="Mbb3p" localSheetId="3">#REF!</definedName>
    <definedName name="Mbb3p" localSheetId="2">#REF!</definedName>
    <definedName name="Mbb3p" localSheetId="1">#REF!</definedName>
    <definedName name="Mbb3p" localSheetId="4">#REF!</definedName>
    <definedName name="Mbb3p">#REF!</definedName>
    <definedName name="Mbn1p" localSheetId="3">#REF!</definedName>
    <definedName name="Mbn1p" localSheetId="2">#REF!</definedName>
    <definedName name="Mbn1p" localSheetId="1">#REF!</definedName>
    <definedName name="Mbn1p" localSheetId="4">#REF!</definedName>
    <definedName name="Mbn1p">#REF!</definedName>
    <definedName name="mbnc">'[6]lam-moi'!#REF!</definedName>
    <definedName name="mbvl">'[6]lam-moi'!#REF!</definedName>
    <definedName name="mc" localSheetId="0">#REF!</definedName>
    <definedName name="mc" localSheetId="3">#REF!</definedName>
    <definedName name="mc" localSheetId="2">#REF!</definedName>
    <definedName name="mc" localSheetId="1">#REF!</definedName>
    <definedName name="mc" localSheetId="4">#REF!</definedName>
    <definedName name="mc">#REF!</definedName>
    <definedName name="MF" localSheetId="0">'[1]COAT&amp;WRAP-QIOT-#3'!#REF!</definedName>
    <definedName name="MF">'[1]COAT&amp;WRAP-QIOT-#3'!#REF!</definedName>
    <definedName name="MG_A" localSheetId="0">#REF!</definedName>
    <definedName name="MG_A" localSheetId="3">#REF!</definedName>
    <definedName name="MG_A" localSheetId="2">#REF!</definedName>
    <definedName name="MG_A" localSheetId="1">#REF!</definedName>
    <definedName name="MG_A" localSheetId="4">#REF!</definedName>
    <definedName name="MG_A">#REF!</definedName>
    <definedName name="mgh" localSheetId="0">[36]dtxl!#REF!</definedName>
    <definedName name="mgh">[36]dtxl!#REF!</definedName>
    <definedName name="mmm" localSheetId="0">[6]giathanh1!#REF!</definedName>
    <definedName name="mmm">[6]giathanh1!#REF!</definedName>
    <definedName name="Morong">'[17]bcc4054-85'!$A$45:$D$62</definedName>
    <definedName name="Morong4054_85" localSheetId="0">#REF!</definedName>
    <definedName name="Morong4054_85" localSheetId="3">#REF!</definedName>
    <definedName name="Morong4054_85" localSheetId="2">#REF!</definedName>
    <definedName name="Morong4054_85" localSheetId="1">#REF!</definedName>
    <definedName name="Morong4054_85" localSheetId="4">#REF!</definedName>
    <definedName name="Morong4054_85">#REF!</definedName>
    <definedName name="morong4054_98" localSheetId="3">#REF!</definedName>
    <definedName name="morong4054_98" localSheetId="2">#REF!</definedName>
    <definedName name="morong4054_98" localSheetId="1">#REF!</definedName>
    <definedName name="morong4054_98" localSheetId="4">#REF!</definedName>
    <definedName name="morong4054_98">#REF!</definedName>
    <definedName name="mp1x25">'[6]dongia (2)'!#REF!</definedName>
    <definedName name="MTC1P">'[6]TONG HOP VL-NC TT'!#REF!</definedName>
    <definedName name="MTC3P">'[6]TONG HOP VL-NC TT'!#REF!</definedName>
    <definedName name="mtcdg" localSheetId="0">#REF!</definedName>
    <definedName name="mtcdg" localSheetId="3">#REF!</definedName>
    <definedName name="mtcdg" localSheetId="2">#REF!</definedName>
    <definedName name="mtcdg" localSheetId="1">#REF!</definedName>
    <definedName name="mtcdg" localSheetId="4">#REF!</definedName>
    <definedName name="mtcdg">#REF!</definedName>
    <definedName name="MTCHC">[6]TNHCHINH!$K$38</definedName>
    <definedName name="MTCMB">'[6]#REF'!#REF!</definedName>
    <definedName name="MTMAC12" localSheetId="0">#REF!</definedName>
    <definedName name="MTMAC12" localSheetId="3">#REF!</definedName>
    <definedName name="MTMAC12" localSheetId="2">#REF!</definedName>
    <definedName name="MTMAC12" localSheetId="1">#REF!</definedName>
    <definedName name="MTMAC12" localSheetId="4">#REF!</definedName>
    <definedName name="MTMAC12">#REF!</definedName>
    <definedName name="mtr" localSheetId="0">'[6]TH XL'!#REF!</definedName>
    <definedName name="mtr">'[6]TH XL'!#REF!</definedName>
    <definedName name="mtram" localSheetId="0">#REF!</definedName>
    <definedName name="mtram" localSheetId="3">#REF!</definedName>
    <definedName name="mtram" localSheetId="2">#REF!</definedName>
    <definedName name="mtram" localSheetId="1">#REF!</definedName>
    <definedName name="mtram" localSheetId="4">#REF!</definedName>
    <definedName name="mtram">#REF!</definedName>
    <definedName name="myle" localSheetId="3">#REF!</definedName>
    <definedName name="myle" localSheetId="2">#REF!</definedName>
    <definedName name="myle" localSheetId="1">#REF!</definedName>
    <definedName name="myle" localSheetId="4">#REF!</definedName>
    <definedName name="myle">#REF!</definedName>
    <definedName name="n" localSheetId="3">#REF!</definedName>
    <definedName name="n" localSheetId="2">#REF!</definedName>
    <definedName name="n" localSheetId="1">#REF!</definedName>
    <definedName name="n" localSheetId="4">#REF!</definedName>
    <definedName name="n">#REF!</definedName>
    <definedName name="N1IN">'[6]TONGKE3p '!$U$295</definedName>
    <definedName name="n1pig" localSheetId="0">#REF!</definedName>
    <definedName name="n1pig" localSheetId="3">#REF!</definedName>
    <definedName name="n1pig" localSheetId="2">#REF!</definedName>
    <definedName name="n1pig" localSheetId="1">#REF!</definedName>
    <definedName name="n1pig" localSheetId="4">#REF!</definedName>
    <definedName name="n1pig">#REF!</definedName>
    <definedName name="n1pignc" localSheetId="0">'[6]lam-moi'!#REF!</definedName>
    <definedName name="n1pignc">'[6]lam-moi'!#REF!</definedName>
    <definedName name="n1pigvl" localSheetId="0">'[6]lam-moi'!#REF!</definedName>
    <definedName name="n1pigvl">'[6]lam-moi'!#REF!</definedName>
    <definedName name="n1pind" localSheetId="0">#REF!</definedName>
    <definedName name="n1pind" localSheetId="3">#REF!</definedName>
    <definedName name="n1pind" localSheetId="2">#REF!</definedName>
    <definedName name="n1pind" localSheetId="1">#REF!</definedName>
    <definedName name="n1pind" localSheetId="4">#REF!</definedName>
    <definedName name="n1pind">#REF!</definedName>
    <definedName name="n1pindnc" localSheetId="0">'[6]lam-moi'!#REF!</definedName>
    <definedName name="n1pindnc">'[6]lam-moi'!#REF!</definedName>
    <definedName name="n1pindvl" localSheetId="0">'[6]lam-moi'!#REF!</definedName>
    <definedName name="n1pindvl">'[6]lam-moi'!#REF!</definedName>
    <definedName name="n1ping" localSheetId="0">#REF!</definedName>
    <definedName name="n1ping" localSheetId="3">#REF!</definedName>
    <definedName name="n1ping" localSheetId="2">#REF!</definedName>
    <definedName name="n1ping" localSheetId="1">#REF!</definedName>
    <definedName name="n1ping" localSheetId="4">#REF!</definedName>
    <definedName name="n1ping">#REF!</definedName>
    <definedName name="n1pingnc" localSheetId="0">'[6]lam-moi'!#REF!</definedName>
    <definedName name="n1pingnc">'[6]lam-moi'!#REF!</definedName>
    <definedName name="n1pingvl" localSheetId="0">'[6]lam-moi'!#REF!</definedName>
    <definedName name="n1pingvl">'[6]lam-moi'!#REF!</definedName>
    <definedName name="n1pint" localSheetId="0">#REF!</definedName>
    <definedName name="n1pint" localSheetId="3">#REF!</definedName>
    <definedName name="n1pint" localSheetId="2">#REF!</definedName>
    <definedName name="n1pint" localSheetId="1">#REF!</definedName>
    <definedName name="n1pint" localSheetId="4">#REF!</definedName>
    <definedName name="n1pint">#REF!</definedName>
    <definedName name="n1pintnc" localSheetId="0">'[6]lam-moi'!#REF!</definedName>
    <definedName name="n1pintnc">'[6]lam-moi'!#REF!</definedName>
    <definedName name="n1pintvl" localSheetId="0">'[6]lam-moi'!#REF!</definedName>
    <definedName name="n1pintvl">'[6]lam-moi'!#REF!</definedName>
    <definedName name="n24nc" localSheetId="0">'[6]lam-moi'!#REF!</definedName>
    <definedName name="n24nc">'[6]lam-moi'!#REF!</definedName>
    <definedName name="n24vl" localSheetId="0">'[6]lam-moi'!#REF!</definedName>
    <definedName name="n24vl">'[6]lam-moi'!#REF!</definedName>
    <definedName name="n2mignc">'[6]lam-moi'!#REF!</definedName>
    <definedName name="n2migvl">'[6]lam-moi'!#REF!</definedName>
    <definedName name="n2min1nc">'[6]lam-moi'!#REF!</definedName>
    <definedName name="n2min1vl">'[6]lam-moi'!#REF!</definedName>
    <definedName name="nc100a">'[46]CTbe tong'!#REF!</definedName>
    <definedName name="nc1nc">'[6]lam-moi'!#REF!</definedName>
    <definedName name="nc1p" localSheetId="0">#REF!</definedName>
    <definedName name="nc1p" localSheetId="3">#REF!</definedName>
    <definedName name="nc1p" localSheetId="2">#REF!</definedName>
    <definedName name="nc1p" localSheetId="1">#REF!</definedName>
    <definedName name="nc1p" localSheetId="4">#REF!</definedName>
    <definedName name="nc1p">#REF!</definedName>
    <definedName name="nc1vl" localSheetId="0">'[6]lam-moi'!#REF!</definedName>
    <definedName name="nc1vl">'[6]lam-moi'!#REF!</definedName>
    <definedName name="nc24nc" localSheetId="0">'[6]lam-moi'!#REF!</definedName>
    <definedName name="nc24nc">'[6]lam-moi'!#REF!</definedName>
    <definedName name="nc24vl" localSheetId="0">'[6]lam-moi'!#REF!</definedName>
    <definedName name="nc24vl">'[6]lam-moi'!#REF!</definedName>
    <definedName name="nc3p" localSheetId="0">#REF!</definedName>
    <definedName name="nc3p" localSheetId="3">#REF!</definedName>
    <definedName name="nc3p" localSheetId="2">#REF!</definedName>
    <definedName name="nc3p" localSheetId="1">#REF!</definedName>
    <definedName name="nc3p" localSheetId="4">#REF!</definedName>
    <definedName name="nc3p">#REF!</definedName>
    <definedName name="NCBD100" localSheetId="3">#REF!</definedName>
    <definedName name="NCBD100" localSheetId="2">#REF!</definedName>
    <definedName name="NCBD100" localSheetId="1">#REF!</definedName>
    <definedName name="NCBD100" localSheetId="4">#REF!</definedName>
    <definedName name="NCBD100">#REF!</definedName>
    <definedName name="NCBD200" localSheetId="3">#REF!</definedName>
    <definedName name="NCBD200" localSheetId="2">#REF!</definedName>
    <definedName name="NCBD200" localSheetId="1">#REF!</definedName>
    <definedName name="NCBD200" localSheetId="4">#REF!</definedName>
    <definedName name="NCBD200">#REF!</definedName>
    <definedName name="NCBD250" localSheetId="3">#REF!</definedName>
    <definedName name="NCBD250" localSheetId="2">#REF!</definedName>
    <definedName name="NCBD250" localSheetId="1">#REF!</definedName>
    <definedName name="NCBD250" localSheetId="4">#REF!</definedName>
    <definedName name="NCBD250">#REF!</definedName>
    <definedName name="ncdd">'[6]TH XL'!#REF!</definedName>
    <definedName name="NCDD2">'[6]TH XL'!#REF!</definedName>
    <definedName name="ncdg" localSheetId="0">#REF!</definedName>
    <definedName name="ncdg" localSheetId="3">#REF!</definedName>
    <definedName name="ncdg" localSheetId="2">#REF!</definedName>
    <definedName name="ncdg" localSheetId="1">#REF!</definedName>
    <definedName name="ncdg" localSheetId="4">#REF!</definedName>
    <definedName name="ncdg">#REF!</definedName>
    <definedName name="NCHC">[6]TNHCHINH!$J$38</definedName>
    <definedName name="nctr">'[6]TH XL'!#REF!</definedName>
    <definedName name="nctram" localSheetId="0">#REF!</definedName>
    <definedName name="nctram" localSheetId="3">#REF!</definedName>
    <definedName name="nctram" localSheetId="2">#REF!</definedName>
    <definedName name="nctram" localSheetId="1">#REF!</definedName>
    <definedName name="nctram" localSheetId="4">#REF!</definedName>
    <definedName name="nctram">#REF!</definedName>
    <definedName name="NCVC100" localSheetId="3">#REF!</definedName>
    <definedName name="NCVC100" localSheetId="2">#REF!</definedName>
    <definedName name="NCVC100" localSheetId="1">#REF!</definedName>
    <definedName name="NCVC100" localSheetId="4">#REF!</definedName>
    <definedName name="NCVC100">#REF!</definedName>
    <definedName name="NCVC200" localSheetId="3">#REF!</definedName>
    <definedName name="NCVC200" localSheetId="2">#REF!</definedName>
    <definedName name="NCVC200" localSheetId="1">#REF!</definedName>
    <definedName name="NCVC200" localSheetId="4">#REF!</definedName>
    <definedName name="NCVC200">#REF!</definedName>
    <definedName name="NCVC250" localSheetId="3">#REF!</definedName>
    <definedName name="NCVC250" localSheetId="2">#REF!</definedName>
    <definedName name="NCVC250" localSheetId="1">#REF!</definedName>
    <definedName name="NCVC250" localSheetId="4">#REF!</definedName>
    <definedName name="NCVC250">#REF!</definedName>
    <definedName name="NCVC3P" localSheetId="3">#REF!</definedName>
    <definedName name="NCVC3P" localSheetId="2">#REF!</definedName>
    <definedName name="NCVC3P" localSheetId="1">#REF!</definedName>
    <definedName name="NCVC3P" localSheetId="4">#REF!</definedName>
    <definedName name="NCVC3P">#REF!</definedName>
    <definedName name="nd">[11]gVL!$Q$30</definedName>
    <definedName name="NET" localSheetId="0">#REF!</definedName>
    <definedName name="NET" localSheetId="3">#REF!</definedName>
    <definedName name="NET" localSheetId="2">#REF!</definedName>
    <definedName name="NET" localSheetId="1">#REF!</definedName>
    <definedName name="NET" localSheetId="4">#REF!</definedName>
    <definedName name="NET">#REF!</definedName>
    <definedName name="NET_1" localSheetId="3">#REF!</definedName>
    <definedName name="NET_1" localSheetId="2">#REF!</definedName>
    <definedName name="NET_1" localSheetId="1">#REF!</definedName>
    <definedName name="NET_1" localSheetId="4">#REF!</definedName>
    <definedName name="NET_1">#REF!</definedName>
    <definedName name="NET_ANA" localSheetId="3">#REF!</definedName>
    <definedName name="NET_ANA" localSheetId="2">#REF!</definedName>
    <definedName name="NET_ANA" localSheetId="1">#REF!</definedName>
    <definedName name="NET_ANA" localSheetId="4">#REF!</definedName>
    <definedName name="NET_ANA">#REF!</definedName>
    <definedName name="NET_ANA_1" localSheetId="3">#REF!</definedName>
    <definedName name="NET_ANA_1" localSheetId="2">#REF!</definedName>
    <definedName name="NET_ANA_1" localSheetId="1">#REF!</definedName>
    <definedName name="NET_ANA_1" localSheetId="4">#REF!</definedName>
    <definedName name="NET_ANA_1">#REF!</definedName>
    <definedName name="NET_ANA_2" localSheetId="3">#REF!</definedName>
    <definedName name="NET_ANA_2" localSheetId="2">#REF!</definedName>
    <definedName name="NET_ANA_2" localSheetId="1">#REF!</definedName>
    <definedName name="NET_ANA_2" localSheetId="4">#REF!</definedName>
    <definedName name="NET_ANA_2">#REF!</definedName>
    <definedName name="NH" localSheetId="3">#REF!</definedName>
    <definedName name="NH" localSheetId="2">#REF!</definedName>
    <definedName name="NH" localSheetId="1">#REF!</definedName>
    <definedName name="NH" localSheetId="4">#REF!</definedName>
    <definedName name="NH">#REF!</definedName>
    <definedName name="nhn" localSheetId="3">#REF!</definedName>
    <definedName name="nhn" localSheetId="2">#REF!</definedName>
    <definedName name="nhn" localSheetId="1">#REF!</definedName>
    <definedName name="nhn" localSheetId="4">#REF!</definedName>
    <definedName name="nhn">#REF!</definedName>
    <definedName name="nhnnc">'[6]lam-moi'!#REF!</definedName>
    <definedName name="nhnvl">'[6]lam-moi'!#REF!</definedName>
    <definedName name="NHot" localSheetId="0">#REF!</definedName>
    <definedName name="NHot" localSheetId="3">#REF!</definedName>
    <definedName name="NHot" localSheetId="2">#REF!</definedName>
    <definedName name="NHot" localSheetId="1">#REF!</definedName>
    <definedName name="NHot" localSheetId="4">#REF!</definedName>
    <definedName name="NHot">#REF!</definedName>
    <definedName name="nig" localSheetId="3">#REF!</definedName>
    <definedName name="nig" localSheetId="2">#REF!</definedName>
    <definedName name="nig" localSheetId="1">#REF!</definedName>
    <definedName name="nig" localSheetId="4">#REF!</definedName>
    <definedName name="nig">#REF!</definedName>
    <definedName name="NIG13p">'[6]TONGKE3p '!$T$295</definedName>
    <definedName name="nig1p" localSheetId="0">#REF!</definedName>
    <definedName name="nig1p" localSheetId="3">#REF!</definedName>
    <definedName name="nig1p" localSheetId="2">#REF!</definedName>
    <definedName name="nig1p" localSheetId="1">#REF!</definedName>
    <definedName name="nig1p" localSheetId="4">#REF!</definedName>
    <definedName name="nig1p">#REF!</definedName>
    <definedName name="nig3p" localSheetId="3">#REF!</definedName>
    <definedName name="nig3p" localSheetId="2">#REF!</definedName>
    <definedName name="nig3p" localSheetId="1">#REF!</definedName>
    <definedName name="nig3p" localSheetId="4">#REF!</definedName>
    <definedName name="nig3p">#REF!</definedName>
    <definedName name="nightnc">[6]gtrinh!#REF!</definedName>
    <definedName name="nightvl">[6]gtrinh!#REF!</definedName>
    <definedName name="nignc1p" localSheetId="0">#REF!</definedName>
    <definedName name="nignc1p" localSheetId="3">#REF!</definedName>
    <definedName name="nignc1p" localSheetId="2">#REF!</definedName>
    <definedName name="nignc1p" localSheetId="1">#REF!</definedName>
    <definedName name="nignc1p" localSheetId="4">#REF!</definedName>
    <definedName name="nignc1p">#REF!</definedName>
    <definedName name="nignc3p">'[6]CHITIET VL-NC'!$G$107</definedName>
    <definedName name="nigvl1p" localSheetId="0">#REF!</definedName>
    <definedName name="nigvl1p" localSheetId="3">#REF!</definedName>
    <definedName name="nigvl1p" localSheetId="2">#REF!</definedName>
    <definedName name="nigvl1p" localSheetId="1">#REF!</definedName>
    <definedName name="nigvl1p" localSheetId="4">#REF!</definedName>
    <definedName name="nigvl1p">#REF!</definedName>
    <definedName name="nigvl3p">'[6]CHITIET VL-NC'!$G$99</definedName>
    <definedName name="nin" localSheetId="0">#REF!</definedName>
    <definedName name="nin" localSheetId="3">#REF!</definedName>
    <definedName name="nin" localSheetId="2">#REF!</definedName>
    <definedName name="nin" localSheetId="1">#REF!</definedName>
    <definedName name="nin" localSheetId="4">#REF!</definedName>
    <definedName name="nin">#REF!</definedName>
    <definedName name="nin14nc3p" localSheetId="3">#REF!</definedName>
    <definedName name="nin14nc3p" localSheetId="2">#REF!</definedName>
    <definedName name="nin14nc3p" localSheetId="1">#REF!</definedName>
    <definedName name="nin14nc3p" localSheetId="4">#REF!</definedName>
    <definedName name="nin14nc3p">#REF!</definedName>
    <definedName name="nin14vl3p" localSheetId="3">#REF!</definedName>
    <definedName name="nin14vl3p" localSheetId="2">#REF!</definedName>
    <definedName name="nin14vl3p" localSheetId="1">#REF!</definedName>
    <definedName name="nin14vl3p" localSheetId="4">#REF!</definedName>
    <definedName name="nin14vl3p">#REF!</definedName>
    <definedName name="nin1903p" localSheetId="3">#REF!</definedName>
    <definedName name="nin1903p" localSheetId="2">#REF!</definedName>
    <definedName name="nin1903p" localSheetId="1">#REF!</definedName>
    <definedName name="nin1903p" localSheetId="4">#REF!</definedName>
    <definedName name="nin1903p">#REF!</definedName>
    <definedName name="nin190nc">'[6]lam-moi'!#REF!</definedName>
    <definedName name="nin190nc3p" localSheetId="0">#REF!</definedName>
    <definedName name="nin190nc3p" localSheetId="3">#REF!</definedName>
    <definedName name="nin190nc3p" localSheetId="2">#REF!</definedName>
    <definedName name="nin190nc3p" localSheetId="1">#REF!</definedName>
    <definedName name="nin190nc3p" localSheetId="4">#REF!</definedName>
    <definedName name="nin190nc3p">#REF!</definedName>
    <definedName name="nin190vl" localSheetId="0">'[6]lam-moi'!#REF!</definedName>
    <definedName name="nin190vl">'[6]lam-moi'!#REF!</definedName>
    <definedName name="nin190vl3p" localSheetId="0">#REF!</definedName>
    <definedName name="nin190vl3p" localSheetId="3">#REF!</definedName>
    <definedName name="nin190vl3p" localSheetId="2">#REF!</definedName>
    <definedName name="nin190vl3p" localSheetId="1">#REF!</definedName>
    <definedName name="nin190vl3p" localSheetId="4">#REF!</definedName>
    <definedName name="nin190vl3p">#REF!</definedName>
    <definedName name="nin1pnc" localSheetId="0">'[6]lam-moi'!#REF!</definedName>
    <definedName name="nin1pnc">'[6]lam-moi'!#REF!</definedName>
    <definedName name="nin1pvl" localSheetId="0">'[6]lam-moi'!#REF!</definedName>
    <definedName name="nin1pvl">'[6]lam-moi'!#REF!</definedName>
    <definedName name="nin2903p" localSheetId="0">#REF!</definedName>
    <definedName name="nin2903p" localSheetId="3">#REF!</definedName>
    <definedName name="nin2903p" localSheetId="2">#REF!</definedName>
    <definedName name="nin2903p" localSheetId="1">#REF!</definedName>
    <definedName name="nin2903p" localSheetId="4">#REF!</definedName>
    <definedName name="nin2903p">#REF!</definedName>
    <definedName name="nin290nc3p" localSheetId="3">#REF!</definedName>
    <definedName name="nin290nc3p" localSheetId="2">#REF!</definedName>
    <definedName name="nin290nc3p" localSheetId="1">#REF!</definedName>
    <definedName name="nin290nc3p" localSheetId="4">#REF!</definedName>
    <definedName name="nin290nc3p">#REF!</definedName>
    <definedName name="nin290vl3p" localSheetId="3">#REF!</definedName>
    <definedName name="nin290vl3p" localSheetId="2">#REF!</definedName>
    <definedName name="nin290vl3p" localSheetId="1">#REF!</definedName>
    <definedName name="nin290vl3p" localSheetId="4">#REF!</definedName>
    <definedName name="nin290vl3p">#REF!</definedName>
    <definedName name="nin3p" localSheetId="3">#REF!</definedName>
    <definedName name="nin3p" localSheetId="2">#REF!</definedName>
    <definedName name="nin3p" localSheetId="1">#REF!</definedName>
    <definedName name="nin3p" localSheetId="4">#REF!</definedName>
    <definedName name="nin3p">#REF!</definedName>
    <definedName name="nind" localSheetId="3">#REF!</definedName>
    <definedName name="nind" localSheetId="2">#REF!</definedName>
    <definedName name="nind" localSheetId="1">#REF!</definedName>
    <definedName name="nind" localSheetId="4">#REF!</definedName>
    <definedName name="nind">#REF!</definedName>
    <definedName name="nind1p" localSheetId="3">#REF!</definedName>
    <definedName name="nind1p" localSheetId="2">#REF!</definedName>
    <definedName name="nind1p" localSheetId="1">#REF!</definedName>
    <definedName name="nind1p" localSheetId="4">#REF!</definedName>
    <definedName name="nind1p">#REF!</definedName>
    <definedName name="nind3p" localSheetId="3">#REF!</definedName>
    <definedName name="nind3p" localSheetId="2">#REF!</definedName>
    <definedName name="nind3p" localSheetId="1">#REF!</definedName>
    <definedName name="nind3p" localSheetId="4">#REF!</definedName>
    <definedName name="nind3p">#REF!</definedName>
    <definedName name="nindnc">'[6]lam-moi'!#REF!</definedName>
    <definedName name="nindnc1p" localSheetId="0">#REF!</definedName>
    <definedName name="nindnc1p" localSheetId="3">#REF!</definedName>
    <definedName name="nindnc1p" localSheetId="2">#REF!</definedName>
    <definedName name="nindnc1p" localSheetId="1">#REF!</definedName>
    <definedName name="nindnc1p" localSheetId="4">#REF!</definedName>
    <definedName name="nindnc1p">#REF!</definedName>
    <definedName name="nindnc3p" localSheetId="3">#REF!</definedName>
    <definedName name="nindnc3p" localSheetId="2">#REF!</definedName>
    <definedName name="nindnc3p" localSheetId="1">#REF!</definedName>
    <definedName name="nindnc3p" localSheetId="4">#REF!</definedName>
    <definedName name="nindnc3p">#REF!</definedName>
    <definedName name="nindvl">'[6]lam-moi'!#REF!</definedName>
    <definedName name="nindvl1p" localSheetId="0">#REF!</definedName>
    <definedName name="nindvl1p" localSheetId="3">#REF!</definedName>
    <definedName name="nindvl1p" localSheetId="2">#REF!</definedName>
    <definedName name="nindvl1p" localSheetId="1">#REF!</definedName>
    <definedName name="nindvl1p" localSheetId="4">#REF!</definedName>
    <definedName name="nindvl1p">#REF!</definedName>
    <definedName name="nindvl3p" localSheetId="3">#REF!</definedName>
    <definedName name="nindvl3p" localSheetId="2">#REF!</definedName>
    <definedName name="nindvl3p" localSheetId="1">#REF!</definedName>
    <definedName name="nindvl3p" localSheetId="4">#REF!</definedName>
    <definedName name="nindvl3p">#REF!</definedName>
    <definedName name="ning1p" localSheetId="3">#REF!</definedName>
    <definedName name="ning1p" localSheetId="2">#REF!</definedName>
    <definedName name="ning1p" localSheetId="1">#REF!</definedName>
    <definedName name="ning1p" localSheetId="4">#REF!</definedName>
    <definedName name="ning1p">#REF!</definedName>
    <definedName name="ningnc1p" localSheetId="3">#REF!</definedName>
    <definedName name="ningnc1p" localSheetId="2">#REF!</definedName>
    <definedName name="ningnc1p" localSheetId="1">#REF!</definedName>
    <definedName name="ningnc1p" localSheetId="4">#REF!</definedName>
    <definedName name="ningnc1p">#REF!</definedName>
    <definedName name="ningvl1p" localSheetId="3">#REF!</definedName>
    <definedName name="ningvl1p" localSheetId="2">#REF!</definedName>
    <definedName name="ningvl1p" localSheetId="1">#REF!</definedName>
    <definedName name="ningvl1p" localSheetId="4">#REF!</definedName>
    <definedName name="ningvl1p">#REF!</definedName>
    <definedName name="ninnc">'[6]lam-moi'!#REF!</definedName>
    <definedName name="ninnc3p" localSheetId="0">#REF!</definedName>
    <definedName name="ninnc3p" localSheetId="3">#REF!</definedName>
    <definedName name="ninnc3p" localSheetId="2">#REF!</definedName>
    <definedName name="ninnc3p" localSheetId="1">#REF!</definedName>
    <definedName name="ninnc3p" localSheetId="4">#REF!</definedName>
    <definedName name="ninnc3p">#REF!</definedName>
    <definedName name="nint1p" localSheetId="3">#REF!</definedName>
    <definedName name="nint1p" localSheetId="2">#REF!</definedName>
    <definedName name="nint1p" localSheetId="1">#REF!</definedName>
    <definedName name="nint1p" localSheetId="4">#REF!</definedName>
    <definedName name="nint1p">#REF!</definedName>
    <definedName name="nintnc1p" localSheetId="3">#REF!</definedName>
    <definedName name="nintnc1p" localSheetId="2">#REF!</definedName>
    <definedName name="nintnc1p" localSheetId="1">#REF!</definedName>
    <definedName name="nintnc1p" localSheetId="4">#REF!</definedName>
    <definedName name="nintnc1p">#REF!</definedName>
    <definedName name="nintvl1p" localSheetId="3">#REF!</definedName>
    <definedName name="nintvl1p" localSheetId="2">#REF!</definedName>
    <definedName name="nintvl1p" localSheetId="1">#REF!</definedName>
    <definedName name="nintvl1p" localSheetId="4">#REF!</definedName>
    <definedName name="nintvl1p">#REF!</definedName>
    <definedName name="ninvl">'[6]lam-moi'!#REF!</definedName>
    <definedName name="ninvl3p" localSheetId="0">#REF!</definedName>
    <definedName name="ninvl3p" localSheetId="3">#REF!</definedName>
    <definedName name="ninvl3p" localSheetId="2">#REF!</definedName>
    <definedName name="ninvl3p" localSheetId="1">#REF!</definedName>
    <definedName name="ninvl3p" localSheetId="4">#REF!</definedName>
    <definedName name="ninvl3p">#REF!</definedName>
    <definedName name="nl" localSheetId="3">#REF!</definedName>
    <definedName name="nl" localSheetId="2">#REF!</definedName>
    <definedName name="nl" localSheetId="1">#REF!</definedName>
    <definedName name="nl" localSheetId="4">#REF!</definedName>
    <definedName name="nl">#REF!</definedName>
    <definedName name="NL12nc">'[6]#REF'!#REF!</definedName>
    <definedName name="NL12vl">'[6]#REF'!#REF!</definedName>
    <definedName name="nl1p" localSheetId="0">#REF!</definedName>
    <definedName name="nl1p" localSheetId="3">#REF!</definedName>
    <definedName name="nl1p" localSheetId="2">#REF!</definedName>
    <definedName name="nl1p" localSheetId="1">#REF!</definedName>
    <definedName name="nl1p" localSheetId="4">#REF!</definedName>
    <definedName name="nl1p">#REF!</definedName>
    <definedName name="nl3p" localSheetId="3">#REF!</definedName>
    <definedName name="nl3p" localSheetId="2">#REF!</definedName>
    <definedName name="nl3p" localSheetId="1">#REF!</definedName>
    <definedName name="nl3p" localSheetId="4">#REF!</definedName>
    <definedName name="nl3p">#REF!</definedName>
    <definedName name="nlht">'[6]THPDMoi  (2)'!#REF!</definedName>
    <definedName name="nlmtc">'[6]t-h HA THE'!#REF!</definedName>
    <definedName name="nlnc">'[6]lam-moi'!#REF!</definedName>
    <definedName name="nlnc3p" localSheetId="0">#REF!</definedName>
    <definedName name="nlnc3p" localSheetId="3">#REF!</definedName>
    <definedName name="nlnc3p" localSheetId="2">#REF!</definedName>
    <definedName name="nlnc3p" localSheetId="1">#REF!</definedName>
    <definedName name="nlnc3p" localSheetId="4">#REF!</definedName>
    <definedName name="nlnc3p">#REF!</definedName>
    <definedName name="nlnc3pha" localSheetId="3">#REF!</definedName>
    <definedName name="nlnc3pha" localSheetId="2">#REF!</definedName>
    <definedName name="nlnc3pha" localSheetId="1">#REF!</definedName>
    <definedName name="nlnc3pha" localSheetId="4">#REF!</definedName>
    <definedName name="nlnc3pha">#REF!</definedName>
    <definedName name="NLTK1p" localSheetId="3">#REF!</definedName>
    <definedName name="NLTK1p" localSheetId="2">#REF!</definedName>
    <definedName name="NLTK1p" localSheetId="1">#REF!</definedName>
    <definedName name="NLTK1p" localSheetId="4">#REF!</definedName>
    <definedName name="NLTK1p">#REF!</definedName>
    <definedName name="nlvl">'[6]lam-moi'!#REF!</definedName>
    <definedName name="nlvl1">[6]chitiet!$G$302</definedName>
    <definedName name="nlvl3p" localSheetId="0">#REF!</definedName>
    <definedName name="nlvl3p" localSheetId="3">#REF!</definedName>
    <definedName name="nlvl3p" localSheetId="2">#REF!</definedName>
    <definedName name="nlvl3p" localSheetId="1">#REF!</definedName>
    <definedName name="nlvl3p" localSheetId="4">#REF!</definedName>
    <definedName name="nlvl3p">#REF!</definedName>
    <definedName name="nn" localSheetId="3">#REF!</definedName>
    <definedName name="nn" localSheetId="2">#REF!</definedName>
    <definedName name="nn" localSheetId="1">#REF!</definedName>
    <definedName name="nn" localSheetId="4">#REF!</definedName>
    <definedName name="nn">#REF!</definedName>
    <definedName name="nn1p" localSheetId="3">#REF!</definedName>
    <definedName name="nn1p" localSheetId="2">#REF!</definedName>
    <definedName name="nn1p" localSheetId="1">#REF!</definedName>
    <definedName name="nn1p" localSheetId="4">#REF!</definedName>
    <definedName name="nn1p">#REF!</definedName>
    <definedName name="nn3p" localSheetId="3">#REF!</definedName>
    <definedName name="nn3p" localSheetId="2">#REF!</definedName>
    <definedName name="nn3p" localSheetId="1">#REF!</definedName>
    <definedName name="nn3p" localSheetId="4">#REF!</definedName>
    <definedName name="nn3p">#REF!</definedName>
    <definedName name="nnnc">'[6]lam-moi'!#REF!</definedName>
    <definedName name="nnnc3p" localSheetId="0">#REF!</definedName>
    <definedName name="nnnc3p" localSheetId="3">#REF!</definedName>
    <definedName name="nnnc3p" localSheetId="2">#REF!</definedName>
    <definedName name="nnnc3p" localSheetId="1">#REF!</definedName>
    <definedName name="nnnc3p" localSheetId="4">#REF!</definedName>
    <definedName name="nnnc3p">#REF!</definedName>
    <definedName name="nnvl" localSheetId="0">'[6]lam-moi'!#REF!</definedName>
    <definedName name="nnvl">'[6]lam-moi'!#REF!</definedName>
    <definedName name="nnvl3p" localSheetId="0">#REF!</definedName>
    <definedName name="nnvl3p" localSheetId="3">#REF!</definedName>
    <definedName name="nnvl3p" localSheetId="2">#REF!</definedName>
    <definedName name="nnvl3p" localSheetId="1">#REF!</definedName>
    <definedName name="nnvl3p" localSheetId="4">#REF!</definedName>
    <definedName name="nnvl3p">#REF!</definedName>
    <definedName name="No" localSheetId="3">#REF!</definedName>
    <definedName name="No" localSheetId="2">#REF!</definedName>
    <definedName name="No" localSheetId="1">#REF!</definedName>
    <definedName name="No" localSheetId="4">#REF!</definedName>
    <definedName name="No">#REF!</definedName>
    <definedName name="none" localSheetId="3">#REF!</definedName>
    <definedName name="none" localSheetId="2">#REF!</definedName>
    <definedName name="none" localSheetId="1">#REF!</definedName>
    <definedName name="none" localSheetId="4">#REF!</definedName>
    <definedName name="none">#REF!</definedName>
    <definedName name="nuoc">[27]gvl!$N$38</definedName>
    <definedName name="nx">'[6]THPDMoi  (2)'!#REF!</definedName>
    <definedName name="nxmtc">'[6]t-h HA THE'!#REF!</definedName>
    <definedName name="ophom" localSheetId="0">#REF!</definedName>
    <definedName name="ophom" localSheetId="3">#REF!</definedName>
    <definedName name="ophom" localSheetId="2">#REF!</definedName>
    <definedName name="ophom" localSheetId="1">#REF!</definedName>
    <definedName name="ophom" localSheetId="4">#REF!</definedName>
    <definedName name="ophom">#REF!</definedName>
    <definedName name="osc" localSheetId="0">'[6]THPDMoi  (2)'!#REF!</definedName>
    <definedName name="osc">'[6]THPDMoi  (2)'!#REF!</definedName>
    <definedName name="OTHER_PANEL" localSheetId="0">'[4]NEW-PANEL'!#REF!</definedName>
    <definedName name="OTHER_PANEL" localSheetId="2">'[3]NEW-PANEL'!#REF!</definedName>
    <definedName name="OTHER_PANEL">'[4]NEW-PANEL'!#REF!</definedName>
    <definedName name="P" localSheetId="0">'[1]PNT-QUOT-#3'!#REF!</definedName>
    <definedName name="P">'[1]PNT-QUOT-#3'!#REF!</definedName>
    <definedName name="PA" localSheetId="0">#REF!</definedName>
    <definedName name="PA" localSheetId="3">#REF!</definedName>
    <definedName name="PA" localSheetId="2">#REF!</definedName>
    <definedName name="PA" localSheetId="1">#REF!</definedName>
    <definedName name="PA" localSheetId="4">#REF!</definedName>
    <definedName name="PA">#REF!</definedName>
    <definedName name="PEJM" localSheetId="0">'[1]COAT&amp;WRAP-QIOT-#3'!#REF!</definedName>
    <definedName name="PEJM">'[1]COAT&amp;WRAP-QIOT-#3'!#REF!</definedName>
    <definedName name="PF" localSheetId="0">'[1]PNT-QUOT-#3'!#REF!</definedName>
    <definedName name="PF">'[1]PNT-QUOT-#3'!#REF!</definedName>
    <definedName name="PHAN_DIEN_DZ0.4KV" localSheetId="0">#REF!</definedName>
    <definedName name="PHAN_DIEN_DZ0.4KV" localSheetId="3">#REF!</definedName>
    <definedName name="PHAN_DIEN_DZ0.4KV" localSheetId="2">#REF!</definedName>
    <definedName name="PHAN_DIEN_DZ0.4KV" localSheetId="1">#REF!</definedName>
    <definedName name="PHAN_DIEN_DZ0.4KV" localSheetId="4">#REF!</definedName>
    <definedName name="PHAN_DIEN_DZ0.4KV">#REF!</definedName>
    <definedName name="PHAN_DIEN_TBA" localSheetId="3">#REF!</definedName>
    <definedName name="PHAN_DIEN_TBA" localSheetId="2">#REF!</definedName>
    <definedName name="PHAN_DIEN_TBA" localSheetId="1">#REF!</definedName>
    <definedName name="PHAN_DIEN_TBA" localSheetId="4">#REF!</definedName>
    <definedName name="PHAN_DIEN_TBA">#REF!</definedName>
    <definedName name="PHAN_MUA_SAM_DZ0.4KV" localSheetId="3">#REF!</definedName>
    <definedName name="PHAN_MUA_SAM_DZ0.4KV" localSheetId="2">#REF!</definedName>
    <definedName name="PHAN_MUA_SAM_DZ0.4KV" localSheetId="1">#REF!</definedName>
    <definedName name="PHAN_MUA_SAM_DZ0.4KV" localSheetId="4">#REF!</definedName>
    <definedName name="PHAN_MUA_SAM_DZ0.4KV">#REF!</definedName>
    <definedName name="PL_指示燈___P.B.___REST_P.B._壓扣開關" localSheetId="2">'[3]NEW-PANEL'!#REF!</definedName>
    <definedName name="PL_指示燈___P.B.___REST_P.B._壓扣開關">'[4]NEW-PANEL'!#REF!</definedName>
    <definedName name="PM">[47]IBASE!$AH$16:$AV$110</definedName>
    <definedName name="PRICE" localSheetId="0">#REF!</definedName>
    <definedName name="PRICE" localSheetId="3">#REF!</definedName>
    <definedName name="PRICE" localSheetId="2">#REF!</definedName>
    <definedName name="PRICE" localSheetId="1">#REF!</definedName>
    <definedName name="PRICE" localSheetId="4">#REF!</definedName>
    <definedName name="PRICE">#REF!</definedName>
    <definedName name="PRICE1" localSheetId="3">#REF!</definedName>
    <definedName name="PRICE1" localSheetId="2">#REF!</definedName>
    <definedName name="PRICE1" localSheetId="1">#REF!</definedName>
    <definedName name="PRICE1" localSheetId="4">#REF!</definedName>
    <definedName name="PRICE1">#REF!</definedName>
    <definedName name="_xlnm.Print_Area" localSheetId="3">'Đã thực hiện'!$B$1:$AZ$21</definedName>
    <definedName name="_xlnm.Print_Area" localSheetId="2">'DM KH2023'!$C$1:$BQ$193</definedName>
    <definedName name="_xlnm.Print_Area" localSheetId="1">'DM QH21-30'!$B$1:$BB$705</definedName>
    <definedName name="_xlnm.Print_Area" localSheetId="4">'Hủy bỏ'!$B$1:$BD$85</definedName>
    <definedName name="_xlnm.Print_Area">#REF!</definedName>
    <definedName name="Print_Area_MI">[48]ESTI.!$A$1:$U$52</definedName>
    <definedName name="_xlnm.Print_Titles" localSheetId="0">'Chỉ tiêu phân khai'!$7:$8</definedName>
    <definedName name="_xlnm.Print_Titles" localSheetId="3">'Đã thực hiện'!$4:$6</definedName>
    <definedName name="_xlnm.Print_Titles" localSheetId="2">'DM KH2023'!$4:$6</definedName>
    <definedName name="_xlnm.Print_Titles" localSheetId="1">'DM QH21-30'!$4:$6</definedName>
    <definedName name="_xlnm.Print_Titles" localSheetId="4">'Hủy bỏ'!$4:$6</definedName>
    <definedName name="_xlnm.Print_Titles">#N/A</definedName>
    <definedName name="Print_Titles_MI" localSheetId="0">#REF!</definedName>
    <definedName name="Print_Titles_MI" localSheetId="3">#REF!</definedName>
    <definedName name="Print_Titles_MI" localSheetId="2">#REF!</definedName>
    <definedName name="Print_Titles_MI" localSheetId="1">#REF!</definedName>
    <definedName name="Print_Titles_MI" localSheetId="4">#REF!</definedName>
    <definedName name="Print_Titles_MI">#REF!</definedName>
    <definedName name="PRINTA" localSheetId="3">#REF!</definedName>
    <definedName name="PRINTA" localSheetId="2">#REF!</definedName>
    <definedName name="PRINTA" localSheetId="1">#REF!</definedName>
    <definedName name="PRINTA" localSheetId="4">#REF!</definedName>
    <definedName name="PRINTA">#REF!</definedName>
    <definedName name="PRINTB" localSheetId="3">#REF!</definedName>
    <definedName name="PRINTB" localSheetId="2">#REF!</definedName>
    <definedName name="PRINTB" localSheetId="1">#REF!</definedName>
    <definedName name="PRINTB" localSheetId="4">#REF!</definedName>
    <definedName name="PRINTB">#REF!</definedName>
    <definedName name="PRINTC" localSheetId="3">#REF!</definedName>
    <definedName name="PRINTC" localSheetId="2">#REF!</definedName>
    <definedName name="PRINTC" localSheetId="1">#REF!</definedName>
    <definedName name="PRINTC" localSheetId="4">#REF!</definedName>
    <definedName name="PRINTC">#REF!</definedName>
    <definedName name="PROPOSAL" localSheetId="3">#REF!</definedName>
    <definedName name="PROPOSAL" localSheetId="2">#REF!</definedName>
    <definedName name="PROPOSAL" localSheetId="1">#REF!</definedName>
    <definedName name="PROPOSAL" localSheetId="4">#REF!</definedName>
    <definedName name="PROPOSAL">#REF!</definedName>
    <definedName name="PT_Duong" localSheetId="3">#REF!</definedName>
    <definedName name="PT_Duong" localSheetId="2">#REF!</definedName>
    <definedName name="PT_Duong" localSheetId="1">#REF!</definedName>
    <definedName name="PT_Duong" localSheetId="4">#REF!</definedName>
    <definedName name="PT_Duong">#REF!</definedName>
    <definedName name="ptdg" localSheetId="3">#REF!</definedName>
    <definedName name="ptdg" localSheetId="2">#REF!</definedName>
    <definedName name="ptdg" localSheetId="1">#REF!</definedName>
    <definedName name="ptdg" localSheetId="4">#REF!</definedName>
    <definedName name="ptdg">#REF!</definedName>
    <definedName name="PTDG_cau" localSheetId="3">#REF!</definedName>
    <definedName name="PTDG_cau" localSheetId="2">#REF!</definedName>
    <definedName name="PTDG_cau" localSheetId="1">#REF!</definedName>
    <definedName name="PTDG_cau" localSheetId="4">#REF!</definedName>
    <definedName name="PTDG_cau">#REF!</definedName>
    <definedName name="ptdg_cong" localSheetId="3">#REF!</definedName>
    <definedName name="ptdg_cong" localSheetId="2">#REF!</definedName>
    <definedName name="ptdg_cong" localSheetId="1">#REF!</definedName>
    <definedName name="ptdg_cong" localSheetId="4">#REF!</definedName>
    <definedName name="ptdg_cong">#REF!</definedName>
    <definedName name="ptdg_duong" localSheetId="3">#REF!</definedName>
    <definedName name="ptdg_duong" localSheetId="2">#REF!</definedName>
    <definedName name="ptdg_duong" localSheetId="1">#REF!</definedName>
    <definedName name="ptdg_duong" localSheetId="4">#REF!</definedName>
    <definedName name="ptdg_duong">#REF!</definedName>
    <definedName name="ptdg_duong1">'[49]ptdg '!$E$9:$L$423</definedName>
    <definedName name="ptdg_ke">[49]ptke!$E$17:$L$353</definedName>
    <definedName name="PTNC">'[6]DON GIA'!$G$227</definedName>
    <definedName name="PTST">[50]sat!$A$6:$K$38</definedName>
    <definedName name="PTVT">[50]ptvt!$A$6:$X$128</definedName>
    <definedName name="Q">[6]giathanh1!#REF!</definedName>
    <definedName name="qq">[51]Tra_bang!#REF!</definedName>
    <definedName name="qtdm" localSheetId="0">#REF!</definedName>
    <definedName name="qtdm" localSheetId="3">#REF!</definedName>
    <definedName name="qtdm" localSheetId="2">#REF!</definedName>
    <definedName name="qtdm" localSheetId="1">#REF!</definedName>
    <definedName name="qtdm" localSheetId="4">#REF!</definedName>
    <definedName name="qtdm">#REF!</definedName>
    <definedName name="ra11p" localSheetId="3">#REF!</definedName>
    <definedName name="ra11p" localSheetId="2">#REF!</definedName>
    <definedName name="ra11p" localSheetId="1">#REF!</definedName>
    <definedName name="ra11p" localSheetId="4">#REF!</definedName>
    <definedName name="ra11p">#REF!</definedName>
    <definedName name="ra13p" localSheetId="3">#REF!</definedName>
    <definedName name="ra13p" localSheetId="2">#REF!</definedName>
    <definedName name="ra13p" localSheetId="1">#REF!</definedName>
    <definedName name="ra13p" localSheetId="4">#REF!</definedName>
    <definedName name="ra13p">#REF!</definedName>
    <definedName name="rack1">'[6]THPDMoi  (2)'!#REF!</definedName>
    <definedName name="rack2">'[6]THPDMoi  (2)'!#REF!</definedName>
    <definedName name="rack3">'[6]THPDMoi  (2)'!#REF!</definedName>
    <definedName name="rack4">'[6]THPDMoi  (2)'!#REF!</definedName>
    <definedName name="_xlnm.Recorder" localSheetId="0">#REF!</definedName>
    <definedName name="_xlnm.Recorder" localSheetId="3">#REF!</definedName>
    <definedName name="_xlnm.Recorder" localSheetId="2">#REF!</definedName>
    <definedName name="_xlnm.Recorder" localSheetId="1">#REF!</definedName>
    <definedName name="_xlnm.Recorder" localSheetId="4">#REF!</definedName>
    <definedName name="_xlnm.Recorder">#REF!</definedName>
    <definedName name="RECOUT">#N/A</definedName>
    <definedName name="retÎtettt">'[52]tra-vat-lieu'!$B$4:$E$190</definedName>
    <definedName name="RFP003A" localSheetId="0">#REF!</definedName>
    <definedName name="RFP003A" localSheetId="3">#REF!</definedName>
    <definedName name="RFP003A" localSheetId="2">#REF!</definedName>
    <definedName name="RFP003A" localSheetId="1">#REF!</definedName>
    <definedName name="RFP003A" localSheetId="4">#REF!</definedName>
    <definedName name="RFP003A">#REF!</definedName>
    <definedName name="RFP003B" localSheetId="3">#REF!</definedName>
    <definedName name="RFP003B" localSheetId="2">#REF!</definedName>
    <definedName name="RFP003B" localSheetId="1">#REF!</definedName>
    <definedName name="RFP003B" localSheetId="4">#REF!</definedName>
    <definedName name="RFP003B">#REF!</definedName>
    <definedName name="RFP003C" localSheetId="3">#REF!</definedName>
    <definedName name="RFP003C" localSheetId="2">#REF!</definedName>
    <definedName name="RFP003C" localSheetId="1">#REF!</definedName>
    <definedName name="RFP003C" localSheetId="4">#REF!</definedName>
    <definedName name="RFP003C">#REF!</definedName>
    <definedName name="RFP003D" localSheetId="3">#REF!</definedName>
    <definedName name="RFP003D" localSheetId="2">#REF!</definedName>
    <definedName name="RFP003D" localSheetId="1">#REF!</definedName>
    <definedName name="RFP003D" localSheetId="4">#REF!</definedName>
    <definedName name="RFP003D">#REF!</definedName>
    <definedName name="RFP003E" localSheetId="3">#REF!</definedName>
    <definedName name="RFP003E" localSheetId="2">#REF!</definedName>
    <definedName name="RFP003E" localSheetId="1">#REF!</definedName>
    <definedName name="RFP003E" localSheetId="4">#REF!</definedName>
    <definedName name="RFP003E">#REF!</definedName>
    <definedName name="RFP003F" localSheetId="3">#REF!</definedName>
    <definedName name="RFP003F" localSheetId="2">#REF!</definedName>
    <definedName name="RFP003F" localSheetId="1">#REF!</definedName>
    <definedName name="RFP003F" localSheetId="4">#REF!</definedName>
    <definedName name="RFP003F">#REF!</definedName>
    <definedName name="RT">'[1]COAT&amp;WRAP-QIOT-#3'!#REF!</definedName>
    <definedName name="San_truoc">[53]tienluong!#REF!</definedName>
    <definedName name="satCT10">[10]TTDZ22!#REF!</definedName>
    <definedName name="SatCThon10">[10]TTDZ22!#REF!</definedName>
    <definedName name="SatCTlon10">[10]TTDZ22!#REF!</definedName>
    <definedName name="satf10">[10]TTDZ22!#REF!</definedName>
    <definedName name="satf27">[10]TTDZ22!#REF!</definedName>
    <definedName name="satf6">[10]TTDZ22!#REF!</definedName>
    <definedName name="satf8">[10]TTDZ22!#REF!</definedName>
    <definedName name="satt">'[54]Ctinh 10kV'!#REF!</definedName>
    <definedName name="sattron">[10]TTDZ22!#REF!</definedName>
    <definedName name="satu" localSheetId="0">#REF!</definedName>
    <definedName name="satu" localSheetId="3">#REF!</definedName>
    <definedName name="satu" localSheetId="2">#REF!</definedName>
    <definedName name="satu" localSheetId="1">#REF!</definedName>
    <definedName name="satu" localSheetId="4">#REF!</definedName>
    <definedName name="satu">#REF!</definedName>
    <definedName name="SB">[47]IBASE!$AH$7:$AL$14</definedName>
    <definedName name="scao98" localSheetId="0">#REF!</definedName>
    <definedName name="scao98" localSheetId="3">#REF!</definedName>
    <definedName name="scao98" localSheetId="2">#REF!</definedName>
    <definedName name="scao98" localSheetId="1">#REF!</definedName>
    <definedName name="scao98" localSheetId="4">#REF!</definedName>
    <definedName name="scao98">#REF!</definedName>
    <definedName name="SCH" localSheetId="3">#REF!</definedName>
    <definedName name="SCH" localSheetId="2">#REF!</definedName>
    <definedName name="SCH" localSheetId="1">#REF!</definedName>
    <definedName name="SCH" localSheetId="4">#REF!</definedName>
    <definedName name="SCH">#REF!</definedName>
    <definedName name="sd3p">'[6]lam-moi'!#REF!</definedName>
    <definedName name="SDMONG" localSheetId="0">#REF!</definedName>
    <definedName name="SDMONG" localSheetId="3">#REF!</definedName>
    <definedName name="SDMONG" localSheetId="2">#REF!</definedName>
    <definedName name="SDMONG" localSheetId="1">#REF!</definedName>
    <definedName name="SDMONG" localSheetId="4">#REF!</definedName>
    <definedName name="SDMONG">#REF!</definedName>
    <definedName name="sencount" hidden="1">2</definedName>
    <definedName name="sgnc" localSheetId="0">[6]gtrinh!#REF!</definedName>
    <definedName name="sgnc">[6]gtrinh!#REF!</definedName>
    <definedName name="sgvl" localSheetId="0">[6]gtrinh!#REF!</definedName>
    <definedName name="sgvl">[6]gtrinh!#REF!</definedName>
    <definedName name="Sheet1" localSheetId="0">#REF!</definedName>
    <definedName name="Sheet1" localSheetId="3">#REF!</definedName>
    <definedName name="Sheet1" localSheetId="2">#REF!</definedName>
    <definedName name="Sheet1" localSheetId="1">#REF!</definedName>
    <definedName name="Sheet1" localSheetId="4">#REF!</definedName>
    <definedName name="Sheet1">#REF!</definedName>
    <definedName name="sho" localSheetId="3">#REF!</definedName>
    <definedName name="sho" localSheetId="2">#REF!</definedName>
    <definedName name="sho" localSheetId="1">#REF!</definedName>
    <definedName name="sho" localSheetId="4">#REF!</definedName>
    <definedName name="sho">#REF!</definedName>
    <definedName name="sht">'[6]THPDMoi  (2)'!#REF!</definedName>
    <definedName name="sht3p">'[6]lam-moi'!#REF!</definedName>
    <definedName name="sieucao" localSheetId="0">#REF!</definedName>
    <definedName name="sieucao" localSheetId="3">#REF!</definedName>
    <definedName name="sieucao" localSheetId="2">#REF!</definedName>
    <definedName name="sieucao" localSheetId="1">#REF!</definedName>
    <definedName name="sieucao" localSheetId="4">#REF!</definedName>
    <definedName name="sieucao">#REF!</definedName>
    <definedName name="SIZE" localSheetId="3">#REF!</definedName>
    <definedName name="SIZE" localSheetId="2">#REF!</definedName>
    <definedName name="SIZE" localSheetId="1">#REF!</definedName>
    <definedName name="SIZE" localSheetId="4">#REF!</definedName>
    <definedName name="SIZE">#REF!</definedName>
    <definedName name="skd">[11]gVL!$Q$37</definedName>
    <definedName name="SL_CRD" localSheetId="0">#REF!</definedName>
    <definedName name="SL_CRD" localSheetId="3">#REF!</definedName>
    <definedName name="SL_CRD" localSheetId="2">#REF!</definedName>
    <definedName name="SL_CRD" localSheetId="1">#REF!</definedName>
    <definedName name="SL_CRD" localSheetId="4">#REF!</definedName>
    <definedName name="SL_CRD">#REF!</definedName>
    <definedName name="SL_CRS" localSheetId="3">#REF!</definedName>
    <definedName name="SL_CRS" localSheetId="2">#REF!</definedName>
    <definedName name="SL_CRS" localSheetId="1">#REF!</definedName>
    <definedName name="SL_CRS" localSheetId="4">#REF!</definedName>
    <definedName name="SL_CRS">#REF!</definedName>
    <definedName name="SL_CS" localSheetId="3">#REF!</definedName>
    <definedName name="SL_CS" localSheetId="2">#REF!</definedName>
    <definedName name="SL_CS" localSheetId="1">#REF!</definedName>
    <definedName name="SL_CS" localSheetId="4">#REF!</definedName>
    <definedName name="SL_CS">#REF!</definedName>
    <definedName name="SL_DD" localSheetId="3">#REF!</definedName>
    <definedName name="SL_DD" localSheetId="2">#REF!</definedName>
    <definedName name="SL_DD" localSheetId="1">#REF!</definedName>
    <definedName name="SL_DD" localSheetId="4">#REF!</definedName>
    <definedName name="SL_DD">#REF!</definedName>
    <definedName name="soc3p" localSheetId="3">#REF!</definedName>
    <definedName name="soc3p" localSheetId="2">#REF!</definedName>
    <definedName name="soc3p" localSheetId="1">#REF!</definedName>
    <definedName name="soc3p" localSheetId="4">#REF!</definedName>
    <definedName name="soc3p">#REF!</definedName>
    <definedName name="soho">[7]sheet12!#REF!</definedName>
    <definedName name="SORT" localSheetId="0">#REF!</definedName>
    <definedName name="SORT" localSheetId="3">#REF!</definedName>
    <definedName name="SORT" localSheetId="2">#REF!</definedName>
    <definedName name="SORT" localSheetId="1">#REF!</definedName>
    <definedName name="SORT" localSheetId="4">#REF!</definedName>
    <definedName name="SORT">#REF!</definedName>
    <definedName name="SORT_AREA">'[48]DI-ESTI'!$A$8:$R$489</definedName>
    <definedName name="SP">'[1]PNT-QUOT-#3'!#REF!</definedName>
    <definedName name="Spanner_Auto_File">"C:\My Documents\tinh cdo.x2a"</definedName>
    <definedName name="SPEC" localSheetId="0">#REF!</definedName>
    <definedName name="SPEC" localSheetId="3">#REF!</definedName>
    <definedName name="SPEC" localSheetId="2">#REF!</definedName>
    <definedName name="SPEC" localSheetId="1">#REF!</definedName>
    <definedName name="SPEC" localSheetId="4">#REF!</definedName>
    <definedName name="SPEC">#REF!</definedName>
    <definedName name="SPECSUMMARY" localSheetId="3">#REF!</definedName>
    <definedName name="SPECSUMMARY" localSheetId="2">#REF!</definedName>
    <definedName name="SPECSUMMARY" localSheetId="1">#REF!</definedName>
    <definedName name="SPECSUMMARY" localSheetId="4">#REF!</definedName>
    <definedName name="SPECSUMMARY">#REF!</definedName>
    <definedName name="spk1p">'[6]#REF'!#REF!</definedName>
    <definedName name="spk3p">'[6]lam-moi'!#REF!</definedName>
    <definedName name="st3p">'[6]lam-moi'!#REF!</definedName>
    <definedName name="Start_1" localSheetId="0">#REF!</definedName>
    <definedName name="Start_1" localSheetId="3">#REF!</definedName>
    <definedName name="Start_1" localSheetId="2">#REF!</definedName>
    <definedName name="Start_1" localSheetId="1">#REF!</definedName>
    <definedName name="Start_1" localSheetId="4">#REF!</definedName>
    <definedName name="Start_1">#REF!</definedName>
    <definedName name="Start_10" localSheetId="3">#REF!</definedName>
    <definedName name="Start_10" localSheetId="2">#REF!</definedName>
    <definedName name="Start_10" localSheetId="1">#REF!</definedName>
    <definedName name="Start_10" localSheetId="4">#REF!</definedName>
    <definedName name="Start_10">#REF!</definedName>
    <definedName name="Start_11" localSheetId="3">#REF!</definedName>
    <definedName name="Start_11" localSheetId="2">#REF!</definedName>
    <definedName name="Start_11" localSheetId="1">#REF!</definedName>
    <definedName name="Start_11" localSheetId="4">#REF!</definedName>
    <definedName name="Start_11">#REF!</definedName>
    <definedName name="Start_12" localSheetId="3">#REF!</definedName>
    <definedName name="Start_12" localSheetId="2">#REF!</definedName>
    <definedName name="Start_12" localSheetId="1">#REF!</definedName>
    <definedName name="Start_12" localSheetId="4">#REF!</definedName>
    <definedName name="Start_12">#REF!</definedName>
    <definedName name="Start_13" localSheetId="3">#REF!</definedName>
    <definedName name="Start_13" localSheetId="2">#REF!</definedName>
    <definedName name="Start_13" localSheetId="1">#REF!</definedName>
    <definedName name="Start_13" localSheetId="4">#REF!</definedName>
    <definedName name="Start_13">#REF!</definedName>
    <definedName name="Start_2" localSheetId="3">#REF!</definedName>
    <definedName name="Start_2" localSheetId="2">#REF!</definedName>
    <definedName name="Start_2" localSheetId="1">#REF!</definedName>
    <definedName name="Start_2" localSheetId="4">#REF!</definedName>
    <definedName name="Start_2">#REF!</definedName>
    <definedName name="Start_3" localSheetId="3">#REF!</definedName>
    <definedName name="Start_3" localSheetId="2">#REF!</definedName>
    <definedName name="Start_3" localSheetId="1">#REF!</definedName>
    <definedName name="Start_3" localSheetId="4">#REF!</definedName>
    <definedName name="Start_3">#REF!</definedName>
    <definedName name="Start_4" localSheetId="3">#REF!</definedName>
    <definedName name="Start_4" localSheetId="2">#REF!</definedName>
    <definedName name="Start_4" localSheetId="1">#REF!</definedName>
    <definedName name="Start_4" localSheetId="4">#REF!</definedName>
    <definedName name="Start_4">#REF!</definedName>
    <definedName name="Start_5" localSheetId="3">#REF!</definedName>
    <definedName name="Start_5" localSheetId="2">#REF!</definedName>
    <definedName name="Start_5" localSheetId="1">#REF!</definedName>
    <definedName name="Start_5" localSheetId="4">#REF!</definedName>
    <definedName name="Start_5">#REF!</definedName>
    <definedName name="Start_6" localSheetId="3">#REF!</definedName>
    <definedName name="Start_6" localSheetId="2">#REF!</definedName>
    <definedName name="Start_6" localSheetId="1">#REF!</definedName>
    <definedName name="Start_6" localSheetId="4">#REF!</definedName>
    <definedName name="Start_6">#REF!</definedName>
    <definedName name="Start_7" localSheetId="3">#REF!</definedName>
    <definedName name="Start_7" localSheetId="2">#REF!</definedName>
    <definedName name="Start_7" localSheetId="1">#REF!</definedName>
    <definedName name="Start_7" localSheetId="4">#REF!</definedName>
    <definedName name="Start_7">#REF!</definedName>
    <definedName name="Start_8" localSheetId="3">#REF!</definedName>
    <definedName name="Start_8" localSheetId="2">#REF!</definedName>
    <definedName name="Start_8" localSheetId="1">#REF!</definedName>
    <definedName name="Start_8" localSheetId="4">#REF!</definedName>
    <definedName name="Start_8">#REF!</definedName>
    <definedName name="Start_9" localSheetId="3">#REF!</definedName>
    <definedName name="Start_9" localSheetId="2">#REF!</definedName>
    <definedName name="Start_9" localSheetId="1">#REF!</definedName>
    <definedName name="Start_9" localSheetId="4">#REF!</definedName>
    <definedName name="Start_9">#REF!</definedName>
    <definedName name="SUMMARY" localSheetId="3">#REF!</definedName>
    <definedName name="SUMMARY" localSheetId="2">#REF!</definedName>
    <definedName name="SUMMARY" localSheetId="1">#REF!</definedName>
    <definedName name="SUMMARY" localSheetId="4">#REF!</definedName>
    <definedName name="SUMMARY">#REF!</definedName>
    <definedName name="t" localSheetId="3">#REF!</definedName>
    <definedName name="t" localSheetId="2">#REF!</definedName>
    <definedName name="t" localSheetId="1">#REF!</definedName>
    <definedName name="t" localSheetId="4">#REF!</definedName>
    <definedName name="t">#REF!</definedName>
    <definedName name="t101p" localSheetId="3">#REF!</definedName>
    <definedName name="t101p" localSheetId="2">#REF!</definedName>
    <definedName name="t101p" localSheetId="1">#REF!</definedName>
    <definedName name="t101p" localSheetId="4">#REF!</definedName>
    <definedName name="t101p">#REF!</definedName>
    <definedName name="t103p" localSheetId="3">#REF!</definedName>
    <definedName name="t103p" localSheetId="2">#REF!</definedName>
    <definedName name="t103p" localSheetId="1">#REF!</definedName>
    <definedName name="t103p" localSheetId="4">#REF!</definedName>
    <definedName name="t103p">#REF!</definedName>
    <definedName name="t105mnc">'[6]thao-go'!#REF!</definedName>
    <definedName name="t10m">'[6]lam-moi'!#REF!</definedName>
    <definedName name="t10nc">'[6]lam-moi'!#REF!</definedName>
    <definedName name="t10nc1p" localSheetId="0">#REF!</definedName>
    <definedName name="t10nc1p" localSheetId="3">#REF!</definedName>
    <definedName name="t10nc1p" localSheetId="2">#REF!</definedName>
    <definedName name="t10nc1p" localSheetId="1">#REF!</definedName>
    <definedName name="t10nc1p" localSheetId="4">#REF!</definedName>
    <definedName name="t10nc1p">#REF!</definedName>
    <definedName name="t10ncm" localSheetId="0">'[6]lam-moi'!#REF!</definedName>
    <definedName name="t10ncm">'[6]lam-moi'!#REF!</definedName>
    <definedName name="t10vl" localSheetId="0">'[6]lam-moi'!#REF!</definedName>
    <definedName name="t10vl">'[6]lam-moi'!#REF!</definedName>
    <definedName name="t10vl1p" localSheetId="0">#REF!</definedName>
    <definedName name="t10vl1p" localSheetId="3">#REF!</definedName>
    <definedName name="t10vl1p" localSheetId="2">#REF!</definedName>
    <definedName name="t10vl1p" localSheetId="1">#REF!</definedName>
    <definedName name="t10vl1p" localSheetId="4">#REF!</definedName>
    <definedName name="t10vl1p">#REF!</definedName>
    <definedName name="t121p" localSheetId="3">#REF!</definedName>
    <definedName name="t121p" localSheetId="2">#REF!</definedName>
    <definedName name="t121p" localSheetId="1">#REF!</definedName>
    <definedName name="t121p" localSheetId="4">#REF!</definedName>
    <definedName name="t121p">#REF!</definedName>
    <definedName name="t123p" localSheetId="3">#REF!</definedName>
    <definedName name="t123p" localSheetId="2">#REF!</definedName>
    <definedName name="t123p" localSheetId="1">#REF!</definedName>
    <definedName name="t123p" localSheetId="4">#REF!</definedName>
    <definedName name="t123p">#REF!</definedName>
    <definedName name="t12m">'[6]lam-moi'!#REF!</definedName>
    <definedName name="t12mnc">'[6]thao-go'!#REF!</definedName>
    <definedName name="t12nc">'[6]lam-moi'!#REF!</definedName>
    <definedName name="t12nc3p">'[6]CHITIET VL-NC'!$G$38</definedName>
    <definedName name="t12ncm">'[6]lam-moi'!#REF!</definedName>
    <definedName name="t12vl">'[6]lam-moi'!#REF!</definedName>
    <definedName name="t12vl3p">'[6]CHITIET VL-NC'!$G$34</definedName>
    <definedName name="t141p" localSheetId="0">#REF!</definedName>
    <definedName name="t141p" localSheetId="3">#REF!</definedName>
    <definedName name="t141p" localSheetId="2">#REF!</definedName>
    <definedName name="t141p" localSheetId="1">#REF!</definedName>
    <definedName name="t141p" localSheetId="4">#REF!</definedName>
    <definedName name="t141p">#REF!</definedName>
    <definedName name="t143p" localSheetId="3">#REF!</definedName>
    <definedName name="t143p" localSheetId="2">#REF!</definedName>
    <definedName name="t143p" localSheetId="1">#REF!</definedName>
    <definedName name="t143p" localSheetId="4">#REF!</definedName>
    <definedName name="t143p">#REF!</definedName>
    <definedName name="t14m">'[6]lam-moi'!#REF!</definedName>
    <definedName name="t14mnc">'[6]thao-go'!#REF!</definedName>
    <definedName name="t14nc">'[6]lam-moi'!#REF!</definedName>
    <definedName name="t14nc3p" localSheetId="0">#REF!</definedName>
    <definedName name="t14nc3p" localSheetId="3">#REF!</definedName>
    <definedName name="t14nc3p" localSheetId="2">#REF!</definedName>
    <definedName name="t14nc3p" localSheetId="1">#REF!</definedName>
    <definedName name="t14nc3p" localSheetId="4">#REF!</definedName>
    <definedName name="t14nc3p">#REF!</definedName>
    <definedName name="t14ncm" localSheetId="0">'[6]lam-moi'!#REF!</definedName>
    <definedName name="t14ncm">'[6]lam-moi'!#REF!</definedName>
    <definedName name="T14vc" localSheetId="0">'[6]CHITIET VL-NC-TT -1p'!#REF!</definedName>
    <definedName name="T14vc">'[6]CHITIET VL-NC-TT -1p'!#REF!</definedName>
    <definedName name="t14vl" localSheetId="0">'[6]lam-moi'!#REF!</definedName>
    <definedName name="t14vl">'[6]lam-moi'!#REF!</definedName>
    <definedName name="t14vl3p" localSheetId="0">#REF!</definedName>
    <definedName name="t14vl3p" localSheetId="3">#REF!</definedName>
    <definedName name="t14vl3p" localSheetId="2">#REF!</definedName>
    <definedName name="t14vl3p" localSheetId="1">#REF!</definedName>
    <definedName name="t14vl3p" localSheetId="4">#REF!</definedName>
    <definedName name="t14vl3p">#REF!</definedName>
    <definedName name="T203P" localSheetId="0">[6]VC!#REF!</definedName>
    <definedName name="T203P">[6]VC!#REF!</definedName>
    <definedName name="t20m" localSheetId="0">'[6]lam-moi'!#REF!</definedName>
    <definedName name="t20m">'[6]lam-moi'!#REF!</definedName>
    <definedName name="t20ncm" localSheetId="0">'[6]lam-moi'!#REF!</definedName>
    <definedName name="t20ncm">'[6]lam-moi'!#REF!</definedName>
    <definedName name="t7m" localSheetId="0">'[6]THPDMoi  (2)'!#REF!</definedName>
    <definedName name="t7m">'[6]THPDMoi  (2)'!#REF!</definedName>
    <definedName name="t7nc">'[6]lam-moi'!#REF!</definedName>
    <definedName name="t7vl">'[6]lam-moi'!#REF!</definedName>
    <definedName name="t84mnc">'[6]thao-go'!#REF!</definedName>
    <definedName name="t8m">'[6]THPDMoi  (2)'!#REF!</definedName>
    <definedName name="t8nc">'[6]lam-moi'!#REF!</definedName>
    <definedName name="t8vl">'[6]lam-moi'!#REF!</definedName>
    <definedName name="Taikhoan">'[55]Tai khoan'!$A$3:$C$93</definedName>
    <definedName name="TaxTV">10%</definedName>
    <definedName name="TaxXL">5%</definedName>
    <definedName name="tb">[11]gVL!$Q$29</definedName>
    <definedName name="TBA" localSheetId="0">#REF!</definedName>
    <definedName name="TBA" localSheetId="3">#REF!</definedName>
    <definedName name="TBA" localSheetId="2">#REF!</definedName>
    <definedName name="TBA" localSheetId="1">#REF!</definedName>
    <definedName name="TBA" localSheetId="4">#REF!</definedName>
    <definedName name="TBA">#REF!</definedName>
    <definedName name="tbagd1">'[35]CTTBA (gd1)'!$B$8:$J$53</definedName>
    <definedName name="tbdd1p">'[6]lam-moi'!#REF!</definedName>
    <definedName name="tbdd3p">'[6]lam-moi'!#REF!</definedName>
    <definedName name="tbddsdl">'[6]lam-moi'!#REF!</definedName>
    <definedName name="TBI">'[6]TH XL'!#REF!</definedName>
    <definedName name="tbtr">'[6]TH XL'!#REF!</definedName>
    <definedName name="tbtram" localSheetId="0">#REF!</definedName>
    <definedName name="tbtram" localSheetId="3">#REF!</definedName>
    <definedName name="tbtram" localSheetId="2">#REF!</definedName>
    <definedName name="tbtram" localSheetId="1">#REF!</definedName>
    <definedName name="tbtram" localSheetId="4">#REF!</definedName>
    <definedName name="tbtram">#REF!</definedName>
    <definedName name="TC" localSheetId="3">#REF!</definedName>
    <definedName name="TC" localSheetId="2">#REF!</definedName>
    <definedName name="TC" localSheetId="1">#REF!</definedName>
    <definedName name="TC" localSheetId="4">#REF!</definedName>
    <definedName name="TC">#REF!</definedName>
    <definedName name="TC_NHANH1" localSheetId="3">#REF!</definedName>
    <definedName name="TC_NHANH1" localSheetId="2">#REF!</definedName>
    <definedName name="TC_NHANH1" localSheetId="1">#REF!</definedName>
    <definedName name="TC_NHANH1" localSheetId="4">#REF!</definedName>
    <definedName name="TC_NHANH1">#REF!</definedName>
    <definedName name="Tchuan" localSheetId="3">#REF!</definedName>
    <definedName name="Tchuan" localSheetId="2">#REF!</definedName>
    <definedName name="Tchuan" localSheetId="1">#REF!</definedName>
    <definedName name="Tchuan" localSheetId="4">#REF!</definedName>
    <definedName name="Tchuan">#REF!</definedName>
    <definedName name="tcxxnc">'[6]thao-go'!#REF!</definedName>
    <definedName name="td">'[6]THPDMoi  (2)'!#REF!</definedName>
    <definedName name="td10vl">'[6]#REF'!#REF!</definedName>
    <definedName name="td12nc">'[6]#REF'!#REF!</definedName>
    <definedName name="td1cnc">'[6]lam-moi'!#REF!</definedName>
    <definedName name="td1cvl">'[6]lam-moi'!#REF!</definedName>
    <definedName name="td1p" localSheetId="0">#REF!</definedName>
    <definedName name="td1p" localSheetId="3">#REF!</definedName>
    <definedName name="td1p" localSheetId="2">#REF!</definedName>
    <definedName name="td1p" localSheetId="1">#REF!</definedName>
    <definedName name="td1p" localSheetId="4">#REF!</definedName>
    <definedName name="td1p">#REF!</definedName>
    <definedName name="TD1pnc" localSheetId="0">'[6]CHITIET VL-NC-TT -1p'!#REF!</definedName>
    <definedName name="TD1pnc">'[6]CHITIET VL-NC-TT -1p'!#REF!</definedName>
    <definedName name="TD1pvl" localSheetId="0">'[6]CHITIET VL-NC-TT -1p'!#REF!</definedName>
    <definedName name="TD1pvl">'[6]CHITIET VL-NC-TT -1p'!#REF!</definedName>
    <definedName name="td3p" localSheetId="0">#REF!</definedName>
    <definedName name="td3p" localSheetId="3">#REF!</definedName>
    <definedName name="td3p" localSheetId="2">#REF!</definedName>
    <definedName name="td3p" localSheetId="1">#REF!</definedName>
    <definedName name="td3p" localSheetId="4">#REF!</definedName>
    <definedName name="td3p">#REF!</definedName>
    <definedName name="tdc84nc" localSheetId="0">'[6]thao-go'!#REF!</definedName>
    <definedName name="tdc84nc">'[6]thao-go'!#REF!</definedName>
    <definedName name="tdcnc" localSheetId="0">'[6]thao-go'!#REF!</definedName>
    <definedName name="tdcnc">'[6]thao-go'!#REF!</definedName>
    <definedName name="tdgnc" localSheetId="0">'[6]lam-moi'!#REF!</definedName>
    <definedName name="tdgnc">'[6]lam-moi'!#REF!</definedName>
    <definedName name="tdgvl" localSheetId="0">'[6]lam-moi'!#REF!</definedName>
    <definedName name="tdgvl">'[6]lam-moi'!#REF!</definedName>
    <definedName name="tdhtnc">'[6]lam-moi'!#REF!</definedName>
    <definedName name="tdhtvl">'[6]lam-moi'!#REF!</definedName>
    <definedName name="tdia" localSheetId="0">#REF!</definedName>
    <definedName name="tdia" localSheetId="3">#REF!</definedName>
    <definedName name="tdia" localSheetId="2">#REF!</definedName>
    <definedName name="tdia" localSheetId="1">#REF!</definedName>
    <definedName name="tdia" localSheetId="4">#REF!</definedName>
    <definedName name="tdia">#REF!</definedName>
    <definedName name="tdnc" localSheetId="0">[6]gtrinh!#REF!</definedName>
    <definedName name="tdnc">[6]gtrinh!#REF!</definedName>
    <definedName name="tdnc1p" localSheetId="0">#REF!</definedName>
    <definedName name="tdnc1p" localSheetId="3">#REF!</definedName>
    <definedName name="tdnc1p" localSheetId="2">#REF!</definedName>
    <definedName name="tdnc1p" localSheetId="1">#REF!</definedName>
    <definedName name="tdnc1p" localSheetId="4">#REF!</definedName>
    <definedName name="tdnc1p">#REF!</definedName>
    <definedName name="tdnc3p">'[6]CHITIET VL-NC'!$G$28</definedName>
    <definedName name="tdt" localSheetId="0">#REF!</definedName>
    <definedName name="tdt" localSheetId="3">#REF!</definedName>
    <definedName name="tdt" localSheetId="2">#REF!</definedName>
    <definedName name="tdt" localSheetId="1">#REF!</definedName>
    <definedName name="tdt" localSheetId="4">#REF!</definedName>
    <definedName name="tdt">#REF!</definedName>
    <definedName name="tdt1pnc" localSheetId="0">[6]gtrinh!#REF!</definedName>
    <definedName name="tdt1pnc">[6]gtrinh!#REF!</definedName>
    <definedName name="tdt1pvl" localSheetId="0">[6]gtrinh!#REF!</definedName>
    <definedName name="tdt1pvl">[6]gtrinh!#REF!</definedName>
    <definedName name="tdt2cnc" localSheetId="0">'[6]lam-moi'!#REF!</definedName>
    <definedName name="tdt2cnc">'[6]lam-moi'!#REF!</definedName>
    <definedName name="tdt2cvl" localSheetId="0">[6]chitiet!#REF!</definedName>
    <definedName name="tdt2cvl">[6]chitiet!#REF!</definedName>
    <definedName name="tdtr2cnc" localSheetId="0">#REF!</definedName>
    <definedName name="tdtr2cnc" localSheetId="3">#REF!</definedName>
    <definedName name="tdtr2cnc" localSheetId="2">#REF!</definedName>
    <definedName name="tdtr2cnc" localSheetId="1">#REF!</definedName>
    <definedName name="tdtr2cnc" localSheetId="4">#REF!</definedName>
    <definedName name="tdtr2cnc">#REF!</definedName>
    <definedName name="tdtr2cvl" localSheetId="3">#REF!</definedName>
    <definedName name="tdtr2cvl" localSheetId="2">#REF!</definedName>
    <definedName name="tdtr2cvl" localSheetId="1">#REF!</definedName>
    <definedName name="tdtr2cvl" localSheetId="4">#REF!</definedName>
    <definedName name="tdtr2cvl">#REF!</definedName>
    <definedName name="tdtrnc">[6]gtrinh!#REF!</definedName>
    <definedName name="tdtrvl">[6]gtrinh!#REF!</definedName>
    <definedName name="tdvl">[6]gtrinh!#REF!</definedName>
    <definedName name="tdvl1p" localSheetId="0">#REF!</definedName>
    <definedName name="tdvl1p" localSheetId="3">#REF!</definedName>
    <definedName name="tdvl1p" localSheetId="2">#REF!</definedName>
    <definedName name="tdvl1p" localSheetId="1">#REF!</definedName>
    <definedName name="tdvl1p" localSheetId="4">#REF!</definedName>
    <definedName name="tdvl1p">#REF!</definedName>
    <definedName name="tdvl3p">'[6]CHITIET VL-NC'!$G$23</definedName>
    <definedName name="TG" localSheetId="0">#REF!</definedName>
    <definedName name="TG" localSheetId="3">#REF!</definedName>
    <definedName name="TG" localSheetId="2">#REF!</definedName>
    <definedName name="TG" localSheetId="1">#REF!</definedName>
    <definedName name="TG" localSheetId="4">#REF!</definedName>
    <definedName name="TG">#REF!</definedName>
    <definedName name="th3x15" localSheetId="0">[6]giathanh1!#REF!</definedName>
    <definedName name="th3x15">[6]giathanh1!#REF!</definedName>
    <definedName name="ThanhXuan110" localSheetId="0">'[56]KH-Q1,Q2,01'!#REF!</definedName>
    <definedName name="ThanhXuan110">'[56]KH-Q1,Q2,01'!#REF!</definedName>
    <definedName name="thdt" localSheetId="0">#REF!</definedName>
    <definedName name="thdt" localSheetId="3">#REF!</definedName>
    <definedName name="thdt" localSheetId="2">#REF!</definedName>
    <definedName name="thdt" localSheetId="1">#REF!</definedName>
    <definedName name="thdt" localSheetId="4">#REF!</definedName>
    <definedName name="thdt">#REF!</definedName>
    <definedName name="thepbuoc" localSheetId="0">[10]TTDZ22!#REF!</definedName>
    <definedName name="thepbuoc">[10]TTDZ22!#REF!</definedName>
    <definedName name="thepma">10500</definedName>
    <definedName name="thepU" localSheetId="0">[10]TTDZ22!#REF!</definedName>
    <definedName name="thepU">[10]TTDZ22!#REF!</definedName>
    <definedName name="THGO1pnc" localSheetId="0">#REF!</definedName>
    <definedName name="THGO1pnc" localSheetId="3">#REF!</definedName>
    <definedName name="THGO1pnc" localSheetId="2">#REF!</definedName>
    <definedName name="THGO1pnc" localSheetId="1">#REF!</definedName>
    <definedName name="THGO1pnc" localSheetId="4">#REF!</definedName>
    <definedName name="THGO1pnc">#REF!</definedName>
    <definedName name="thht" localSheetId="3">#REF!</definedName>
    <definedName name="thht" localSheetId="2">#REF!</definedName>
    <definedName name="thht" localSheetId="1">#REF!</definedName>
    <definedName name="thht" localSheetId="4">#REF!</definedName>
    <definedName name="thht">#REF!</definedName>
    <definedName name="THK">'[1]COAT&amp;WRAP-QIOT-#3'!#REF!</definedName>
    <definedName name="THKP160">'[6]dongia (2)'!#REF!</definedName>
    <definedName name="thkp3" localSheetId="0">#REF!</definedName>
    <definedName name="thkp3" localSheetId="3">#REF!</definedName>
    <definedName name="thkp3" localSheetId="2">#REF!</definedName>
    <definedName name="thkp3" localSheetId="1">#REF!</definedName>
    <definedName name="thkp3" localSheetId="4">#REF!</definedName>
    <definedName name="thkp3">#REF!</definedName>
    <definedName name="thtr15" localSheetId="0">[6]giathanh1!#REF!</definedName>
    <definedName name="thtr15">[6]giathanh1!#REF!</definedName>
    <definedName name="thtt" localSheetId="0">#REF!</definedName>
    <definedName name="thtt" localSheetId="3">#REF!</definedName>
    <definedName name="thtt" localSheetId="2">#REF!</definedName>
    <definedName name="thtt" localSheetId="1">#REF!</definedName>
    <definedName name="thtt" localSheetId="4">#REF!</definedName>
    <definedName name="thtt">#REF!</definedName>
    <definedName name="thucthanh">'[57]Thuc thanh'!$E$29</definedName>
    <definedName name="THUYETMINH">[58]ptvt!$A$6:$X$128</definedName>
    <definedName name="Tien" localSheetId="0">#REF!</definedName>
    <definedName name="Tien" localSheetId="3">#REF!</definedName>
    <definedName name="Tien" localSheetId="2">#REF!</definedName>
    <definedName name="Tien" localSheetId="1">#REF!</definedName>
    <definedName name="Tien" localSheetId="4">#REF!</definedName>
    <definedName name="Tien">#REF!</definedName>
    <definedName name="TIENLUONG" localSheetId="3">#REF!</definedName>
    <definedName name="TIENLUONG" localSheetId="2">#REF!</definedName>
    <definedName name="TIENLUONG" localSheetId="1">#REF!</definedName>
    <definedName name="TIENLUONG" localSheetId="4">#REF!</definedName>
    <definedName name="TIENLUONG">#REF!</definedName>
    <definedName name="Tiepdia">[6]Tiepdia!$1:$1048576</definedName>
    <definedName name="Tiepdiama">9500</definedName>
    <definedName name="TIEU_HAO_VAT_TU_DZ0.4KV" localSheetId="0">#REF!</definedName>
    <definedName name="TIEU_HAO_VAT_TU_DZ0.4KV" localSheetId="3">#REF!</definedName>
    <definedName name="TIEU_HAO_VAT_TU_DZ0.4KV" localSheetId="2">#REF!</definedName>
    <definedName name="TIEU_HAO_VAT_TU_DZ0.4KV" localSheetId="1">#REF!</definedName>
    <definedName name="TIEU_HAO_VAT_TU_DZ0.4KV" localSheetId="4">#REF!</definedName>
    <definedName name="TIEU_HAO_VAT_TU_DZ0.4KV">#REF!</definedName>
    <definedName name="TIEU_HAO_VAT_TU_DZ22KV" localSheetId="3">#REF!</definedName>
    <definedName name="TIEU_HAO_VAT_TU_DZ22KV" localSheetId="2">#REF!</definedName>
    <definedName name="TIEU_HAO_VAT_TU_DZ22KV" localSheetId="1">#REF!</definedName>
    <definedName name="TIEU_HAO_VAT_TU_DZ22KV" localSheetId="4">#REF!</definedName>
    <definedName name="TIEU_HAO_VAT_TU_DZ22KV">#REF!</definedName>
    <definedName name="TIEU_HAO_VAT_TU_TBA" localSheetId="3">#REF!</definedName>
    <definedName name="TIEU_HAO_VAT_TU_TBA" localSheetId="2">#REF!</definedName>
    <definedName name="TIEU_HAO_VAT_TU_TBA" localSheetId="1">#REF!</definedName>
    <definedName name="TIEU_HAO_VAT_TU_TBA" localSheetId="4">#REF!</definedName>
    <definedName name="TIEU_HAO_VAT_TU_TBA">#REF!</definedName>
    <definedName name="Tim_lan_xuat_hien" localSheetId="3">#REF!</definedName>
    <definedName name="Tim_lan_xuat_hien" localSheetId="2">#REF!</definedName>
    <definedName name="Tim_lan_xuat_hien" localSheetId="1">#REF!</definedName>
    <definedName name="Tim_lan_xuat_hien" localSheetId="4">#REF!</definedName>
    <definedName name="Tim_lan_xuat_hien">#REF!</definedName>
    <definedName name="tim_xuat_hien" localSheetId="3">#REF!</definedName>
    <definedName name="tim_xuat_hien" localSheetId="2">#REF!</definedName>
    <definedName name="tim_xuat_hien" localSheetId="1">#REF!</definedName>
    <definedName name="tim_xuat_hien" localSheetId="4">#REF!</definedName>
    <definedName name="tim_xuat_hien">#REF!</definedName>
    <definedName name="TITAN" localSheetId="3">#REF!</definedName>
    <definedName name="TITAN" localSheetId="2">#REF!</definedName>
    <definedName name="TITAN" localSheetId="1">#REF!</definedName>
    <definedName name="TITAN" localSheetId="4">#REF!</definedName>
    <definedName name="TITAN">#REF!</definedName>
    <definedName name="tk" localSheetId="3">#REF!</definedName>
    <definedName name="tk" localSheetId="2">#REF!</definedName>
    <definedName name="tk" localSheetId="1">#REF!</definedName>
    <definedName name="tk" localSheetId="4">#REF!</definedName>
    <definedName name="tk">#REF!</definedName>
    <definedName name="TKP" localSheetId="3">#REF!</definedName>
    <definedName name="TKP" localSheetId="2">#REF!</definedName>
    <definedName name="TKP" localSheetId="1">#REF!</definedName>
    <definedName name="TKP" localSheetId="4">#REF!</definedName>
    <definedName name="TKP">#REF!</definedName>
    <definedName name="TL" localSheetId="3">#REF!</definedName>
    <definedName name="TL" localSheetId="2">#REF!</definedName>
    <definedName name="TL" localSheetId="1">#REF!</definedName>
    <definedName name="TL" localSheetId="4">#REF!</definedName>
    <definedName name="TL">#REF!</definedName>
    <definedName name="TLAC120" localSheetId="3">#REF!</definedName>
    <definedName name="TLAC120" localSheetId="2">#REF!</definedName>
    <definedName name="TLAC120" localSheetId="1">#REF!</definedName>
    <definedName name="TLAC120" localSheetId="4">#REF!</definedName>
    <definedName name="TLAC120">#REF!</definedName>
    <definedName name="TLAC35" localSheetId="3">#REF!</definedName>
    <definedName name="TLAC35" localSheetId="2">#REF!</definedName>
    <definedName name="TLAC35" localSheetId="1">#REF!</definedName>
    <definedName name="TLAC35" localSheetId="4">#REF!</definedName>
    <definedName name="TLAC35">#REF!</definedName>
    <definedName name="TLAC50" localSheetId="3">#REF!</definedName>
    <definedName name="TLAC50" localSheetId="2">#REF!</definedName>
    <definedName name="TLAC50" localSheetId="1">#REF!</definedName>
    <definedName name="TLAC50" localSheetId="4">#REF!</definedName>
    <definedName name="TLAC50">#REF!</definedName>
    <definedName name="TLAC70" localSheetId="3">#REF!</definedName>
    <definedName name="TLAC70" localSheetId="2">#REF!</definedName>
    <definedName name="TLAC70" localSheetId="1">#REF!</definedName>
    <definedName name="TLAC70" localSheetId="4">#REF!</definedName>
    <definedName name="TLAC70">#REF!</definedName>
    <definedName name="TLAC95" localSheetId="3">#REF!</definedName>
    <definedName name="TLAC95" localSheetId="2">#REF!</definedName>
    <definedName name="TLAC95" localSheetId="1">#REF!</definedName>
    <definedName name="TLAC95" localSheetId="4">#REF!</definedName>
    <definedName name="TLAC95">#REF!</definedName>
    <definedName name="tn1pinnc">'[6]thao-go'!#REF!</definedName>
    <definedName name="tn2mhnnc">'[6]thao-go'!#REF!</definedName>
    <definedName name="TNCM">'[6]CHITIET VL-NC-TT-3p'!#REF!</definedName>
    <definedName name="tnhnnc">'[6]thao-go'!#REF!</definedName>
    <definedName name="tnignc">'[6]thao-go'!#REF!</definedName>
    <definedName name="tnin190nc">'[6]thao-go'!#REF!</definedName>
    <definedName name="tnlnc">'[6]thao-go'!#REF!</definedName>
    <definedName name="tnnnc">'[6]thao-go'!#REF!</definedName>
    <definedName name="tno">[11]gVL!$Q$47</definedName>
    <definedName name="TONG_GIA_TRI_CONG_TRINH" localSheetId="0">#REF!</definedName>
    <definedName name="TONG_GIA_TRI_CONG_TRINH" localSheetId="3">#REF!</definedName>
    <definedName name="TONG_GIA_TRI_CONG_TRINH" localSheetId="2">#REF!</definedName>
    <definedName name="TONG_GIA_TRI_CONG_TRINH" localSheetId="1">#REF!</definedName>
    <definedName name="TONG_GIA_TRI_CONG_TRINH" localSheetId="4">#REF!</definedName>
    <definedName name="TONG_GIA_TRI_CONG_TRINH">#REF!</definedName>
    <definedName name="TONG_HOP_THI_NGHIEM_DZ0.4KV" localSheetId="3">#REF!</definedName>
    <definedName name="TONG_HOP_THI_NGHIEM_DZ0.4KV" localSheetId="2">#REF!</definedName>
    <definedName name="TONG_HOP_THI_NGHIEM_DZ0.4KV" localSheetId="1">#REF!</definedName>
    <definedName name="TONG_HOP_THI_NGHIEM_DZ0.4KV" localSheetId="4">#REF!</definedName>
    <definedName name="TONG_HOP_THI_NGHIEM_DZ0.4KV">#REF!</definedName>
    <definedName name="TONG_HOP_THI_NGHIEM_DZ22KV" localSheetId="3">#REF!</definedName>
    <definedName name="TONG_HOP_THI_NGHIEM_DZ22KV" localSheetId="2">#REF!</definedName>
    <definedName name="TONG_HOP_THI_NGHIEM_DZ22KV" localSheetId="1">#REF!</definedName>
    <definedName name="TONG_HOP_THI_NGHIEM_DZ22KV" localSheetId="4">#REF!</definedName>
    <definedName name="TONG_HOP_THI_NGHIEM_DZ22KV">#REF!</definedName>
    <definedName name="TONG_KE_DZ0.4KV">'[59]TONG KE DZ 0.4 KV'!#REF!</definedName>
    <definedName name="TONG_KE_TBA" localSheetId="0">#REF!</definedName>
    <definedName name="TONG_KE_TBA" localSheetId="3">#REF!</definedName>
    <definedName name="TONG_KE_TBA" localSheetId="2">#REF!</definedName>
    <definedName name="TONG_KE_TBA" localSheetId="1">#REF!</definedName>
    <definedName name="TONG_KE_TBA" localSheetId="4">#REF!</definedName>
    <definedName name="TONG_KE_TBA">#REF!</definedName>
    <definedName name="TPLRP" localSheetId="3">#REF!</definedName>
    <definedName name="TPLRP" localSheetId="2">#REF!</definedName>
    <definedName name="TPLRP" localSheetId="1">#REF!</definedName>
    <definedName name="TPLRP" localSheetId="4">#REF!</definedName>
    <definedName name="TPLRP">#REF!</definedName>
    <definedName name="TR15HT">'[6]TONGKE-HT'!#REF!</definedName>
    <definedName name="TR16HT">'[6]TONGKE-HT'!#REF!</definedName>
    <definedName name="TR19HT">'[6]TONGKE-HT'!#REF!</definedName>
    <definedName name="tr1x15">[6]giathanh1!#REF!</definedName>
    <definedName name="TR20HT">'[6]TONGKE-HT'!#REF!</definedName>
    <definedName name="tr3x100">'[6]dongia (2)'!#REF!</definedName>
    <definedName name="Tra_DM_su_dung" localSheetId="0">#REF!</definedName>
    <definedName name="Tra_DM_su_dung" localSheetId="3">#REF!</definedName>
    <definedName name="Tra_DM_su_dung" localSheetId="2">#REF!</definedName>
    <definedName name="Tra_DM_su_dung" localSheetId="1">#REF!</definedName>
    <definedName name="Tra_DM_su_dung" localSheetId="4">#REF!</definedName>
    <definedName name="Tra_DM_su_dung">#REF!</definedName>
    <definedName name="Tra_don_gia_KS" localSheetId="3">#REF!</definedName>
    <definedName name="Tra_don_gia_KS" localSheetId="2">#REF!</definedName>
    <definedName name="Tra_don_gia_KS" localSheetId="1">#REF!</definedName>
    <definedName name="Tra_don_gia_KS" localSheetId="4">#REF!</definedName>
    <definedName name="Tra_don_gia_KS">#REF!</definedName>
    <definedName name="Tra_DTCT" localSheetId="3">#REF!</definedName>
    <definedName name="Tra_DTCT" localSheetId="2">#REF!</definedName>
    <definedName name="Tra_DTCT" localSheetId="1">#REF!</definedName>
    <definedName name="Tra_DTCT" localSheetId="4">#REF!</definedName>
    <definedName name="Tra_DTCT">#REF!</definedName>
    <definedName name="Tra_phan_tram" localSheetId="3">#REF!</definedName>
    <definedName name="Tra_phan_tram" localSheetId="2">#REF!</definedName>
    <definedName name="Tra_phan_tram" localSheetId="1">#REF!</definedName>
    <definedName name="Tra_phan_tram" localSheetId="4">#REF!</definedName>
    <definedName name="Tra_phan_tram">#REF!</definedName>
    <definedName name="Tra_PTDG">[60]ptdg!$B$68:$M$1364</definedName>
    <definedName name="Tra_tim_hang_mucPT_trung" localSheetId="0">#REF!</definedName>
    <definedName name="Tra_tim_hang_mucPT_trung" localSheetId="3">#REF!</definedName>
    <definedName name="Tra_tim_hang_mucPT_trung" localSheetId="2">#REF!</definedName>
    <definedName name="Tra_tim_hang_mucPT_trung" localSheetId="1">#REF!</definedName>
    <definedName name="Tra_tim_hang_mucPT_trung" localSheetId="4">#REF!</definedName>
    <definedName name="Tra_tim_hang_mucPT_trung">#REF!</definedName>
    <definedName name="TRA_VAT_LIEU" localSheetId="3">#REF!</definedName>
    <definedName name="TRA_VAT_LIEU" localSheetId="2">#REF!</definedName>
    <definedName name="TRA_VAT_LIEU" localSheetId="1">#REF!</definedName>
    <definedName name="TRA_VAT_LIEU" localSheetId="4">#REF!</definedName>
    <definedName name="TRA_VAT_LIEU">#REF!</definedName>
    <definedName name="TRA_VL" localSheetId="3">#REF!</definedName>
    <definedName name="TRA_VL" localSheetId="2">#REF!</definedName>
    <definedName name="TRA_VL" localSheetId="1">#REF!</definedName>
    <definedName name="TRA_VL" localSheetId="4">#REF!</definedName>
    <definedName name="TRA_VL">#REF!</definedName>
    <definedName name="tra_VL_1">'[26]tra-vat-lieu'!$A$201:$H$215</definedName>
    <definedName name="TRADE2" localSheetId="0">#REF!</definedName>
    <definedName name="TRADE2" localSheetId="3">#REF!</definedName>
    <definedName name="TRADE2" localSheetId="2">#REF!</definedName>
    <definedName name="TRADE2" localSheetId="1">#REF!</definedName>
    <definedName name="TRADE2" localSheetId="4">#REF!</definedName>
    <definedName name="TRADE2">#REF!</definedName>
    <definedName name="tram" localSheetId="0">[25]THTram!#REF!</definedName>
    <definedName name="tram">[25]THTram!#REF!</definedName>
    <definedName name="tram100" localSheetId="0">'[6]dongia (2)'!#REF!</definedName>
    <definedName name="tram100">'[6]dongia (2)'!#REF!</definedName>
    <definedName name="tram1x25" localSheetId="0">'[6]dongia (2)'!#REF!</definedName>
    <definedName name="tram1x25">'[6]dongia (2)'!#REF!</definedName>
    <definedName name="TRANSFORMER" localSheetId="0">'[4]NEW-PANEL'!#REF!</definedName>
    <definedName name="TRANSFORMER" localSheetId="2">'[3]NEW-PANEL'!#REF!</definedName>
    <definedName name="TRANSFORMER">'[4]NEW-PANEL'!#REF!</definedName>
    <definedName name="TraQ">[15]BANGTRA!$E$122:$G$128</definedName>
    <definedName name="TRAVL" localSheetId="0">#REF!</definedName>
    <definedName name="TRAVL" localSheetId="3">#REF!</definedName>
    <definedName name="TRAVL" localSheetId="2">#REF!</definedName>
    <definedName name="TRAVL" localSheetId="1">#REF!</definedName>
    <definedName name="TRAVL" localSheetId="4">#REF!</definedName>
    <definedName name="TRAVL">#REF!</definedName>
    <definedName name="trt" localSheetId="3">#REF!</definedName>
    <definedName name="trt" localSheetId="2">#REF!</definedName>
    <definedName name="trt" localSheetId="1">#REF!</definedName>
    <definedName name="trt" localSheetId="4">#REF!</definedName>
    <definedName name="trt">#REF!</definedName>
    <definedName name="tru10mtc">'[6]t-h HA THE'!#REF!</definedName>
    <definedName name="tru8mtc">'[6]t-h HA THE'!#REF!</definedName>
    <definedName name="tt" localSheetId="0">#REF!</definedName>
    <definedName name="tt" localSheetId="3">#REF!</definedName>
    <definedName name="tt" localSheetId="2">#REF!</definedName>
    <definedName name="tt" localSheetId="1">#REF!</definedName>
    <definedName name="tt" localSheetId="4">#REF!</definedName>
    <definedName name="tt">#REF!</definedName>
    <definedName name="TT_1P" localSheetId="3">#REF!</definedName>
    <definedName name="TT_1P" localSheetId="2">#REF!</definedName>
    <definedName name="TT_1P" localSheetId="1">#REF!</definedName>
    <definedName name="TT_1P" localSheetId="4">#REF!</definedName>
    <definedName name="TT_1P">#REF!</definedName>
    <definedName name="TT_3p" localSheetId="3">#REF!</definedName>
    <definedName name="TT_3p" localSheetId="2">#REF!</definedName>
    <definedName name="TT_3p" localSheetId="1">#REF!</definedName>
    <definedName name="TT_3p" localSheetId="4">#REF!</definedName>
    <definedName name="TT_3p">#REF!</definedName>
    <definedName name="tt1pnc">'[6]lam-moi'!#REF!</definedName>
    <definedName name="tt1pvl">'[6]lam-moi'!#REF!</definedName>
    <definedName name="tt3pnc">'[6]lam-moi'!#REF!</definedName>
    <definedName name="tt3pvl">'[6]lam-moi'!#REF!</definedName>
    <definedName name="TTDD">[6]TDTKP!$E$44+[6]TDTKP!$F$44+[6]TDTKP!$G$44</definedName>
    <definedName name="TTDD3P">[6]TDTKP1!#REF!</definedName>
    <definedName name="TTDDCT3p">[6]TDTKP1!#REF!</definedName>
    <definedName name="tthi" localSheetId="0">#REF!</definedName>
    <definedName name="tthi" localSheetId="3">#REF!</definedName>
    <definedName name="tthi" localSheetId="2">#REF!</definedName>
    <definedName name="tthi" localSheetId="1">#REF!</definedName>
    <definedName name="tthi" localSheetId="4">#REF!</definedName>
    <definedName name="tthi">#REF!</definedName>
    <definedName name="TTK3p">'[6]TONGKE3p '!$C$295</definedName>
    <definedName name="ttronmk" localSheetId="0">#REF!</definedName>
    <definedName name="ttronmk" localSheetId="3">#REF!</definedName>
    <definedName name="ttronmk" localSheetId="2">#REF!</definedName>
    <definedName name="ttronmk" localSheetId="1">#REF!</definedName>
    <definedName name="ttronmk" localSheetId="4">#REF!</definedName>
    <definedName name="ttronmk">#REF!</definedName>
    <definedName name="tv75nc" localSheetId="3">#REF!</definedName>
    <definedName name="tv75nc" localSheetId="2">#REF!</definedName>
    <definedName name="tv75nc" localSheetId="1">#REF!</definedName>
    <definedName name="tv75nc" localSheetId="4">#REF!</definedName>
    <definedName name="tv75nc">#REF!</definedName>
    <definedName name="tv75vl" localSheetId="3">#REF!</definedName>
    <definedName name="tv75vl" localSheetId="2">#REF!</definedName>
    <definedName name="tv75vl" localSheetId="1">#REF!</definedName>
    <definedName name="tv75vl" localSheetId="4">#REF!</definedName>
    <definedName name="tv75vl">#REF!</definedName>
    <definedName name="tx1pignc">'[6]thao-go'!#REF!</definedName>
    <definedName name="tx1pindnc">'[6]thao-go'!#REF!</definedName>
    <definedName name="tx1pingnc">'[6]thao-go'!#REF!</definedName>
    <definedName name="tx1pintnc">'[6]thao-go'!#REF!</definedName>
    <definedName name="tx1pitnc">'[6]thao-go'!#REF!</definedName>
    <definedName name="tx2mhnnc">'[6]thao-go'!#REF!</definedName>
    <definedName name="tx2mitnc">'[6]thao-go'!#REF!</definedName>
    <definedName name="txhnnc">'[6]thao-go'!#REF!</definedName>
    <definedName name="txig1nc">'[6]thao-go'!#REF!</definedName>
    <definedName name="txin190nc">'[6]thao-go'!#REF!</definedName>
    <definedName name="txinnc">'[6]thao-go'!#REF!</definedName>
    <definedName name="txit1nc">'[6]thao-go'!#REF!</definedName>
    <definedName name="ty_le" localSheetId="0">#REF!</definedName>
    <definedName name="ty_le" localSheetId="3">#REF!</definedName>
    <definedName name="ty_le" localSheetId="2">#REF!</definedName>
    <definedName name="ty_le" localSheetId="1">#REF!</definedName>
    <definedName name="ty_le" localSheetId="4">#REF!</definedName>
    <definedName name="ty_le">#REF!</definedName>
    <definedName name="ty_le_BTN" localSheetId="3">#REF!</definedName>
    <definedName name="ty_le_BTN" localSheetId="2">#REF!</definedName>
    <definedName name="ty_le_BTN" localSheetId="1">#REF!</definedName>
    <definedName name="ty_le_BTN" localSheetId="4">#REF!</definedName>
    <definedName name="ty_le_BTN">#REF!</definedName>
    <definedName name="Ty_le1" localSheetId="3">#REF!</definedName>
    <definedName name="Ty_le1" localSheetId="2">#REF!</definedName>
    <definedName name="Ty_le1" localSheetId="1">#REF!</definedName>
    <definedName name="Ty_le1" localSheetId="4">#REF!</definedName>
    <definedName name="Ty_le1">#REF!</definedName>
    <definedName name="VA">[9]ND!#REF!</definedName>
    <definedName name="VAN_CHUYEN_DUONG_DAI_DZ0.4KV" localSheetId="0">#REF!</definedName>
    <definedName name="VAN_CHUYEN_DUONG_DAI_DZ0.4KV" localSheetId="3">#REF!</definedName>
    <definedName name="VAN_CHUYEN_DUONG_DAI_DZ0.4KV" localSheetId="2">#REF!</definedName>
    <definedName name="VAN_CHUYEN_DUONG_DAI_DZ0.4KV" localSheetId="1">#REF!</definedName>
    <definedName name="VAN_CHUYEN_DUONG_DAI_DZ0.4KV" localSheetId="4">#REF!</definedName>
    <definedName name="VAN_CHUYEN_DUONG_DAI_DZ0.4KV">#REF!</definedName>
    <definedName name="VAN_CHUYEN_DUONG_DAI_DZ22KV" localSheetId="3">#REF!</definedName>
    <definedName name="VAN_CHUYEN_DUONG_DAI_DZ22KV" localSheetId="2">#REF!</definedName>
    <definedName name="VAN_CHUYEN_DUONG_DAI_DZ22KV" localSheetId="1">#REF!</definedName>
    <definedName name="VAN_CHUYEN_DUONG_DAI_DZ22KV" localSheetId="4">#REF!</definedName>
    <definedName name="VAN_CHUYEN_DUONG_DAI_DZ22KV">#REF!</definedName>
    <definedName name="VAN_CHUYEN_DUONG_DAI_TBA">'[18]chi tiet TBA'!#REF!</definedName>
    <definedName name="VAN_CHUYEN_VAT_TU_CHUNG" localSheetId="0">#REF!</definedName>
    <definedName name="VAN_CHUYEN_VAT_TU_CHUNG" localSheetId="3">#REF!</definedName>
    <definedName name="VAN_CHUYEN_VAT_TU_CHUNG" localSheetId="2">#REF!</definedName>
    <definedName name="VAN_CHUYEN_VAT_TU_CHUNG" localSheetId="1">#REF!</definedName>
    <definedName name="VAN_CHUYEN_VAT_TU_CHUNG" localSheetId="4">#REF!</definedName>
    <definedName name="VAN_CHUYEN_VAT_TU_CHUNG">#REF!</definedName>
    <definedName name="VAN_TRUNG_CHUYEN_VAT_TU_CHUNG" localSheetId="3">#REF!</definedName>
    <definedName name="VAN_TRUNG_CHUYEN_VAT_TU_CHUNG" localSheetId="2">#REF!</definedName>
    <definedName name="VAN_TRUNG_CHUYEN_VAT_TU_CHUNG" localSheetId="1">#REF!</definedName>
    <definedName name="VAN_TRUNG_CHUYEN_VAT_TU_CHUNG" localSheetId="4">#REF!</definedName>
    <definedName name="VAN_TRUNG_CHUYEN_VAT_TU_CHUNG">#REF!</definedName>
    <definedName name="VARIINST" localSheetId="3">#REF!</definedName>
    <definedName name="VARIINST" localSheetId="2">#REF!</definedName>
    <definedName name="VARIINST" localSheetId="1">#REF!</definedName>
    <definedName name="VARIINST" localSheetId="4">#REF!</definedName>
    <definedName name="VARIINST">#REF!</definedName>
    <definedName name="VARIPURC" localSheetId="3">#REF!</definedName>
    <definedName name="VARIPURC" localSheetId="2">#REF!</definedName>
    <definedName name="VARIPURC" localSheetId="1">#REF!</definedName>
    <definedName name="VARIPURC" localSheetId="4">#REF!</definedName>
    <definedName name="VARIPURC">#REF!</definedName>
    <definedName name="vat" localSheetId="3">#REF!</definedName>
    <definedName name="vat" localSheetId="2">#REF!</definedName>
    <definedName name="vat" localSheetId="1">#REF!</definedName>
    <definedName name="vat" localSheetId="4">#REF!</definedName>
    <definedName name="vat">#REF!</definedName>
    <definedName name="VAT_LIEU_DEN_CHAN_CONG_TRINH" localSheetId="3">#REF!</definedName>
    <definedName name="VAT_LIEU_DEN_CHAN_CONG_TRINH" localSheetId="2">#REF!</definedName>
    <definedName name="VAT_LIEU_DEN_CHAN_CONG_TRINH" localSheetId="1">#REF!</definedName>
    <definedName name="VAT_LIEU_DEN_CHAN_CONG_TRINH" localSheetId="4">#REF!</definedName>
    <definedName name="VAT_LIEU_DEN_CHAN_CONG_TRINH">#REF!</definedName>
    <definedName name="vcdd_tba" localSheetId="2">[3]VCDD_TBA!$S$13</definedName>
    <definedName name="vcdd_tba">[4]VCDD_TBA!$S$13</definedName>
    <definedName name="VCDD3p">'[6]KPVC-BD '!#REF!</definedName>
    <definedName name="VCHT" localSheetId="0">#REF!</definedName>
    <definedName name="VCHT" localSheetId="3">#REF!</definedName>
    <definedName name="VCHT" localSheetId="2">#REF!</definedName>
    <definedName name="VCHT" localSheetId="1">#REF!</definedName>
    <definedName name="VCHT" localSheetId="4">#REF!</definedName>
    <definedName name="VCHT">#REF!</definedName>
    <definedName name="vcsat" localSheetId="0">'[46]CTDZ 0.4+cto'!#REF!</definedName>
    <definedName name="vcsat">'[46]CTDZ 0.4+cto'!#REF!</definedName>
    <definedName name="VCTT" localSheetId="0">#REF!</definedName>
    <definedName name="VCTT" localSheetId="3">#REF!</definedName>
    <definedName name="VCTT" localSheetId="2">#REF!</definedName>
    <definedName name="VCTT" localSheetId="1">#REF!</definedName>
    <definedName name="VCTT" localSheetId="4">#REF!</definedName>
    <definedName name="VCTT">#REF!</definedName>
    <definedName name="VCVBT1">'[6]VCV-BE-TONG'!$G$11</definedName>
    <definedName name="VCVBT2">'[6]VCV-BE-TONG'!$G$17</definedName>
    <definedName name="vd3p" localSheetId="0">#REF!</definedName>
    <definedName name="vd3p" localSheetId="3">#REF!</definedName>
    <definedName name="vd3p" localSheetId="2">#REF!</definedName>
    <definedName name="vd3p" localSheetId="1">#REF!</definedName>
    <definedName name="vd3p" localSheetId="4">#REF!</definedName>
    <definedName name="vd3p">#REF!</definedName>
    <definedName name="vdkt">[11]gVL!$Q$55</definedName>
    <definedName name="vl100a">'[46]CTbe tong'!#REF!</definedName>
    <definedName name="vl1p" localSheetId="0">#REF!</definedName>
    <definedName name="vl1p" localSheetId="3">#REF!</definedName>
    <definedName name="vl1p" localSheetId="2">#REF!</definedName>
    <definedName name="vl1p" localSheetId="1">#REF!</definedName>
    <definedName name="vl1p" localSheetId="4">#REF!</definedName>
    <definedName name="vl1p">#REF!</definedName>
    <definedName name="vl3p" localSheetId="3">#REF!</definedName>
    <definedName name="vl3p" localSheetId="2">#REF!</definedName>
    <definedName name="vl3p" localSheetId="1">#REF!</definedName>
    <definedName name="vl3p" localSheetId="4">#REF!</definedName>
    <definedName name="vl3p">#REF!</definedName>
    <definedName name="vldd">'[6]TH XL'!#REF!</definedName>
    <definedName name="vldg" localSheetId="0">#REF!</definedName>
    <definedName name="vldg" localSheetId="3">#REF!</definedName>
    <definedName name="vldg" localSheetId="2">#REF!</definedName>
    <definedName name="vldg" localSheetId="1">#REF!</definedName>
    <definedName name="vldg" localSheetId="4">#REF!</definedName>
    <definedName name="vldg">#REF!</definedName>
    <definedName name="vldn400" localSheetId="3">#REF!</definedName>
    <definedName name="vldn400" localSheetId="2">#REF!</definedName>
    <definedName name="vldn400" localSheetId="1">#REF!</definedName>
    <definedName name="vldn400" localSheetId="4">#REF!</definedName>
    <definedName name="vldn400">#REF!</definedName>
    <definedName name="vldn600" localSheetId="3">#REF!</definedName>
    <definedName name="vldn600" localSheetId="2">#REF!</definedName>
    <definedName name="vldn600" localSheetId="1">#REF!</definedName>
    <definedName name="vldn600" localSheetId="4">#REF!</definedName>
    <definedName name="vldn600">#REF!</definedName>
    <definedName name="VLHC">[6]TNHCHINH!$I$38</definedName>
    <definedName name="VLIEU" localSheetId="0">#REF!</definedName>
    <definedName name="VLIEU" localSheetId="3">#REF!</definedName>
    <definedName name="VLIEU" localSheetId="2">#REF!</definedName>
    <definedName name="VLIEU" localSheetId="1">#REF!</definedName>
    <definedName name="VLIEU" localSheetId="4">#REF!</definedName>
    <definedName name="VLIEU">#REF!</definedName>
    <definedName name="VLM" localSheetId="3">#REF!</definedName>
    <definedName name="VLM" localSheetId="2">#REF!</definedName>
    <definedName name="VLM" localSheetId="1">#REF!</definedName>
    <definedName name="VLM" localSheetId="4">#REF!</definedName>
    <definedName name="VLM">#REF!</definedName>
    <definedName name="vltr">'[6]TH XL'!#REF!</definedName>
    <definedName name="vltram" localSheetId="0">#REF!</definedName>
    <definedName name="vltram" localSheetId="3">#REF!</definedName>
    <definedName name="vltram" localSheetId="2">#REF!</definedName>
    <definedName name="vltram" localSheetId="1">#REF!</definedName>
    <definedName name="vltram" localSheetId="4">#REF!</definedName>
    <definedName name="vltram">#REF!</definedName>
    <definedName name="vr3p" localSheetId="3">#REF!</definedName>
    <definedName name="vr3p" localSheetId="2">#REF!</definedName>
    <definedName name="vr3p" localSheetId="1">#REF!</definedName>
    <definedName name="vr3p" localSheetId="4">#REF!</definedName>
    <definedName name="vr3p">#REF!</definedName>
    <definedName name="vt1pbs">'[6]lam-moi'!#REF!</definedName>
    <definedName name="vtbs">'[6]lam-moi'!#REF!</definedName>
    <definedName name="W" localSheetId="0">#REF!</definedName>
    <definedName name="W" localSheetId="3">#REF!</definedName>
    <definedName name="W" localSheetId="2">#REF!</definedName>
    <definedName name="W" localSheetId="1">#REF!</definedName>
    <definedName name="W" localSheetId="4">#REF!</definedName>
    <definedName name="W">#REF!</definedName>
    <definedName name="wrn.chi._.tiÆt." localSheetId="0" hidden="1">{#N/A,#N/A,FALSE,"Chi tiÆt"}</definedName>
    <definedName name="wrn.chi._.tiÆt." localSheetId="3" hidden="1">{#N/A,#N/A,FALSE,"Chi tiÆt"}</definedName>
    <definedName name="wrn.chi._.tiÆt." localSheetId="2" hidden="1">{#N/A,#N/A,FALSE,"Chi tiÆt"}</definedName>
    <definedName name="wrn.chi._.tiÆt." localSheetId="1" hidden="1">{#N/A,#N/A,FALSE,"Chi tiÆt"}</definedName>
    <definedName name="wrn.chi._.tiÆt." localSheetId="4" hidden="1">{#N/A,#N/A,FALSE,"Chi tiÆt"}</definedName>
    <definedName name="wrn.chi._.tiÆt." hidden="1">{#N/A,#N/A,FALSE,"Chi tiÆt"}</definedName>
    <definedName name="X" localSheetId="0">#REF!</definedName>
    <definedName name="X" localSheetId="3">#REF!</definedName>
    <definedName name="X" localSheetId="2">#REF!</definedName>
    <definedName name="X" localSheetId="1">#REF!</definedName>
    <definedName name="X" localSheetId="4">#REF!</definedName>
    <definedName name="X">#REF!</definedName>
    <definedName name="x17dnc" localSheetId="0">[6]chitiet!#REF!</definedName>
    <definedName name="x17dnc" localSheetId="2">[6]chitiet!#REF!</definedName>
    <definedName name="x17dnc">[6]chitiet!#REF!</definedName>
    <definedName name="x17dvl" localSheetId="0">[6]chitiet!#REF!</definedName>
    <definedName name="x17dvl" localSheetId="2">[6]chitiet!#REF!</definedName>
    <definedName name="x17dvl">[6]chitiet!#REF!</definedName>
    <definedName name="x17knc" localSheetId="0">[6]chitiet!#REF!</definedName>
    <definedName name="x17knc" localSheetId="2">[6]chitiet!#REF!</definedName>
    <definedName name="x17knc">[6]chitiet!#REF!</definedName>
    <definedName name="x17kvl" localSheetId="0">[6]chitiet!#REF!</definedName>
    <definedName name="x17kvl" localSheetId="2">[6]chitiet!#REF!</definedName>
    <definedName name="x17kvl">[6]chitiet!#REF!</definedName>
    <definedName name="X1pFCOnc">'[6]CHITIET VL-NC-TT -1p'!#REF!</definedName>
    <definedName name="X1pFCOvc">'[6]CHITIET VL-NC-TT -1p'!#REF!</definedName>
    <definedName name="X1pFCOvl">'[6]CHITIET VL-NC-TT -1p'!#REF!</definedName>
    <definedName name="x1pignc">'[6]lam-moi'!#REF!</definedName>
    <definedName name="X1pIGvc">'[6]CHITIET VL-NC-TT -1p'!#REF!</definedName>
    <definedName name="x1pigvl">'[6]lam-moi'!#REF!</definedName>
    <definedName name="x1pind" localSheetId="0">#REF!</definedName>
    <definedName name="x1pind" localSheetId="3">#REF!</definedName>
    <definedName name="x1pind" localSheetId="2">#REF!</definedName>
    <definedName name="x1pind" localSheetId="1">#REF!</definedName>
    <definedName name="x1pind" localSheetId="4">#REF!</definedName>
    <definedName name="x1pind">#REF!</definedName>
    <definedName name="x1pindnc" localSheetId="0">'[6]lam-moi'!#REF!</definedName>
    <definedName name="x1pindnc">'[6]lam-moi'!#REF!</definedName>
    <definedName name="x1pindvl" localSheetId="0">'[6]lam-moi'!#REF!</definedName>
    <definedName name="x1pindvl">'[6]lam-moi'!#REF!</definedName>
    <definedName name="x1ping" localSheetId="0">#REF!</definedName>
    <definedName name="x1ping" localSheetId="3">#REF!</definedName>
    <definedName name="x1ping" localSheetId="2">#REF!</definedName>
    <definedName name="x1ping" localSheetId="1">#REF!</definedName>
    <definedName name="x1ping" localSheetId="4">#REF!</definedName>
    <definedName name="x1ping">#REF!</definedName>
    <definedName name="x1pingnc" localSheetId="0">'[6]lam-moi'!#REF!</definedName>
    <definedName name="x1pingnc">'[6]lam-moi'!#REF!</definedName>
    <definedName name="x1pingvl" localSheetId="0">'[6]lam-moi'!#REF!</definedName>
    <definedName name="x1pingvl">'[6]lam-moi'!#REF!</definedName>
    <definedName name="x1pint" localSheetId="0">#REF!</definedName>
    <definedName name="x1pint" localSheetId="3">#REF!</definedName>
    <definedName name="x1pint" localSheetId="2">#REF!</definedName>
    <definedName name="x1pint" localSheetId="1">#REF!</definedName>
    <definedName name="x1pint" localSheetId="4">#REF!</definedName>
    <definedName name="x1pint">#REF!</definedName>
    <definedName name="x1pintnc" localSheetId="0">'[6]lam-moi'!#REF!</definedName>
    <definedName name="x1pintnc">'[6]lam-moi'!#REF!</definedName>
    <definedName name="X1pINTvc" localSheetId="0">'[6]CHITIET VL-NC-TT -1p'!#REF!</definedName>
    <definedName name="X1pINTvc">'[6]CHITIET VL-NC-TT -1p'!#REF!</definedName>
    <definedName name="x1pintvl" localSheetId="0">'[6]lam-moi'!#REF!</definedName>
    <definedName name="x1pintvl">'[6]lam-moi'!#REF!</definedName>
    <definedName name="x1pitnc" localSheetId="0">'[6]lam-moi'!#REF!</definedName>
    <definedName name="x1pitnc">'[6]lam-moi'!#REF!</definedName>
    <definedName name="X1pITvc">'[6]CHITIET VL-NC-TT -1p'!#REF!</definedName>
    <definedName name="x1pitvl">'[6]lam-moi'!#REF!</definedName>
    <definedName name="x20knc">[6]chitiet!#REF!</definedName>
    <definedName name="x20kvl">[6]chitiet!#REF!</definedName>
    <definedName name="x22knc">[6]chitiet!#REF!</definedName>
    <definedName name="x22kvl">[6]chitiet!#REF!</definedName>
    <definedName name="x2mig1nc">'[6]lam-moi'!#REF!</definedName>
    <definedName name="x2mig1vl">'[6]lam-moi'!#REF!</definedName>
    <definedName name="x2min1nc">'[6]lam-moi'!#REF!</definedName>
    <definedName name="x2min1vl">'[6]lam-moi'!#REF!</definedName>
    <definedName name="x2mit1vl">'[6]lam-moi'!#REF!</definedName>
    <definedName name="x2mitnc">'[6]lam-moi'!#REF!</definedName>
    <definedName name="xaydung">[61]XL4Poppy!$B$1:$B$16</definedName>
    <definedName name="XB_80" localSheetId="0">#REF!</definedName>
    <definedName name="XB_80" localSheetId="3">#REF!</definedName>
    <definedName name="XB_80" localSheetId="2">#REF!</definedName>
    <definedName name="XB_80" localSheetId="1">#REF!</definedName>
    <definedName name="XB_80" localSheetId="4">#REF!</definedName>
    <definedName name="XB_80">#REF!</definedName>
    <definedName name="XCCT">0.5</definedName>
    <definedName name="xd0.6" localSheetId="0">#REF!</definedName>
    <definedName name="xd0.6" localSheetId="3">#REF!</definedName>
    <definedName name="xd0.6" localSheetId="2">#REF!</definedName>
    <definedName name="xd0.6" localSheetId="1">#REF!</definedName>
    <definedName name="xd0.6" localSheetId="4">#REF!</definedName>
    <definedName name="xd0.6">#REF!</definedName>
    <definedName name="xd1.3" localSheetId="3">#REF!</definedName>
    <definedName name="xd1.3" localSheetId="2">#REF!</definedName>
    <definedName name="xd1.3" localSheetId="1">#REF!</definedName>
    <definedName name="xd1.3" localSheetId="4">#REF!</definedName>
    <definedName name="xd1.3">#REF!</definedName>
    <definedName name="xd1.5" localSheetId="3">#REF!</definedName>
    <definedName name="xd1.5" localSheetId="2">#REF!</definedName>
    <definedName name="xd1.5" localSheetId="1">#REF!</definedName>
    <definedName name="xd1.5" localSheetId="4">#REF!</definedName>
    <definedName name="xd1.5">#REF!</definedName>
    <definedName name="xdra">[7]sheet12!#REF!</definedName>
    <definedName name="xdsnc">[6]gtrinh!#REF!</definedName>
    <definedName name="xdsvl">[6]gtrinh!#REF!</definedName>
    <definedName name="xfco" localSheetId="0">#REF!</definedName>
    <definedName name="xfco" localSheetId="3">#REF!</definedName>
    <definedName name="xfco" localSheetId="2">#REF!</definedName>
    <definedName name="xfco" localSheetId="1">#REF!</definedName>
    <definedName name="xfco" localSheetId="4">#REF!</definedName>
    <definedName name="xfco">#REF!</definedName>
    <definedName name="xfco3p" localSheetId="3">#REF!</definedName>
    <definedName name="xfco3p" localSheetId="2">#REF!</definedName>
    <definedName name="xfco3p" localSheetId="1">#REF!</definedName>
    <definedName name="xfco3p" localSheetId="4">#REF!</definedName>
    <definedName name="xfco3p">#REF!</definedName>
    <definedName name="xfconc">'[6]lam-moi'!#REF!</definedName>
    <definedName name="xfconc3p">'[6]CHITIET VL-NC'!$G$94</definedName>
    <definedName name="xfcotnc" localSheetId="0">#REF!</definedName>
    <definedName name="xfcotnc" localSheetId="3">#REF!</definedName>
    <definedName name="xfcotnc" localSheetId="2">#REF!</definedName>
    <definedName name="xfcotnc" localSheetId="1">#REF!</definedName>
    <definedName name="xfcotnc" localSheetId="4">#REF!</definedName>
    <definedName name="xfcotnc">#REF!</definedName>
    <definedName name="xfcotvl" localSheetId="3">#REF!</definedName>
    <definedName name="xfcotvl" localSheetId="2">#REF!</definedName>
    <definedName name="xfcotvl" localSheetId="1">#REF!</definedName>
    <definedName name="xfcotvl" localSheetId="4">#REF!</definedName>
    <definedName name="xfcotvl">#REF!</definedName>
    <definedName name="xfcovl">'[6]lam-moi'!#REF!</definedName>
    <definedName name="xfcovl3p">'[6]CHITIET VL-NC'!$G$90</definedName>
    <definedName name="xfnc">'[6]lam-moi'!#REF!</definedName>
    <definedName name="xfvl">'[6]lam-moi'!#REF!</definedName>
    <definedName name="xh" localSheetId="0">#REF!</definedName>
    <definedName name="xh" localSheetId="3">#REF!</definedName>
    <definedName name="xh" localSheetId="2">#REF!</definedName>
    <definedName name="xh" localSheetId="1">#REF!</definedName>
    <definedName name="xh" localSheetId="4">#REF!</definedName>
    <definedName name="xh">#REF!</definedName>
    <definedName name="xhn" localSheetId="3">#REF!</definedName>
    <definedName name="xhn" localSheetId="2">#REF!</definedName>
    <definedName name="xhn" localSheetId="1">#REF!</definedName>
    <definedName name="xhn" localSheetId="4">#REF!</definedName>
    <definedName name="xhn">#REF!</definedName>
    <definedName name="xhnnc">'[6]lam-moi'!#REF!</definedName>
    <definedName name="xhnvl">'[6]lam-moi'!#REF!</definedName>
    <definedName name="xig" localSheetId="0">#REF!</definedName>
    <definedName name="xig" localSheetId="3">#REF!</definedName>
    <definedName name="xig" localSheetId="2">#REF!</definedName>
    <definedName name="xig" localSheetId="1">#REF!</definedName>
    <definedName name="xig" localSheetId="4">#REF!</definedName>
    <definedName name="xig">#REF!</definedName>
    <definedName name="xig1" localSheetId="3">#REF!</definedName>
    <definedName name="xig1" localSheetId="2">#REF!</definedName>
    <definedName name="xig1" localSheetId="1">#REF!</definedName>
    <definedName name="xig1" localSheetId="4">#REF!</definedName>
    <definedName name="xig1">#REF!</definedName>
    <definedName name="xig1nc">'[6]lam-moi'!#REF!</definedName>
    <definedName name="xig1p" localSheetId="0">#REF!</definedName>
    <definedName name="xig1p" localSheetId="3">#REF!</definedName>
    <definedName name="xig1p" localSheetId="2">#REF!</definedName>
    <definedName name="xig1p" localSheetId="1">#REF!</definedName>
    <definedName name="xig1p" localSheetId="4">#REF!</definedName>
    <definedName name="xig1p">#REF!</definedName>
    <definedName name="xig1pnc" localSheetId="0">'[6]lam-moi'!#REF!</definedName>
    <definedName name="xig1pnc">'[6]lam-moi'!#REF!</definedName>
    <definedName name="xig1pvl" localSheetId="0">'[6]lam-moi'!#REF!</definedName>
    <definedName name="xig1pvl">'[6]lam-moi'!#REF!</definedName>
    <definedName name="xig1vl" localSheetId="0">'[6]lam-moi'!#REF!</definedName>
    <definedName name="xig1vl">'[6]lam-moi'!#REF!</definedName>
    <definedName name="xig2nc" localSheetId="0">'[6]lam-moi'!#REF!</definedName>
    <definedName name="xig2nc">'[6]lam-moi'!#REF!</definedName>
    <definedName name="xig2vl" localSheetId="0">'[6]lam-moi'!#REF!</definedName>
    <definedName name="xig2vl">'[6]lam-moi'!#REF!</definedName>
    <definedName name="xig3p" localSheetId="0">#REF!</definedName>
    <definedName name="xig3p" localSheetId="3">#REF!</definedName>
    <definedName name="xig3p" localSheetId="2">#REF!</definedName>
    <definedName name="xig3p" localSheetId="1">#REF!</definedName>
    <definedName name="xig3p" localSheetId="4">#REF!</definedName>
    <definedName name="xig3p">#REF!</definedName>
    <definedName name="xiggnc">'[6]CHITIET VL-NC'!$G$57</definedName>
    <definedName name="xiggvl">'[6]CHITIET VL-NC'!$G$53</definedName>
    <definedName name="xignc">'[6]lam-moi'!#REF!</definedName>
    <definedName name="xignc3p" localSheetId="0">#REF!</definedName>
    <definedName name="xignc3p" localSheetId="3">#REF!</definedName>
    <definedName name="xignc3p" localSheetId="2">#REF!</definedName>
    <definedName name="xignc3p" localSheetId="1">#REF!</definedName>
    <definedName name="xignc3p" localSheetId="4">#REF!</definedName>
    <definedName name="xignc3p">#REF!</definedName>
    <definedName name="xigvl" localSheetId="0">'[6]lam-moi'!#REF!</definedName>
    <definedName name="xigvl">'[6]lam-moi'!#REF!</definedName>
    <definedName name="xigvl3p" localSheetId="0">#REF!</definedName>
    <definedName name="xigvl3p" localSheetId="3">#REF!</definedName>
    <definedName name="xigvl3p" localSheetId="2">#REF!</definedName>
    <definedName name="xigvl3p" localSheetId="1">#REF!</definedName>
    <definedName name="xigvl3p" localSheetId="4">#REF!</definedName>
    <definedName name="xigvl3p">#REF!</definedName>
    <definedName name="ximang" localSheetId="0">[19]Sheet1!#REF!,[19]Sheet1!#REF!,[19]Sheet1!#REF!,[19]Sheet1!#REF!,[19]Sheet1!#REF!</definedName>
    <definedName name="ximang" localSheetId="2">[19]Sheet1!#REF!,[19]Sheet1!#REF!,[19]Sheet1!#REF!,[19]Sheet1!#REF!,[19]Sheet1!#REF!</definedName>
    <definedName name="ximang">[19]Sheet1!#REF!,[19]Sheet1!#REF!,[19]Sheet1!#REF!,[19]Sheet1!#REF!,[19]Sheet1!#REF!</definedName>
    <definedName name="xin" localSheetId="0">#REF!</definedName>
    <definedName name="xin" localSheetId="3">#REF!</definedName>
    <definedName name="xin" localSheetId="2">#REF!</definedName>
    <definedName name="xin" localSheetId="1">#REF!</definedName>
    <definedName name="xin" localSheetId="4">#REF!</definedName>
    <definedName name="xin">#REF!</definedName>
    <definedName name="xin190" localSheetId="3">#REF!</definedName>
    <definedName name="xin190" localSheetId="2">#REF!</definedName>
    <definedName name="xin190" localSheetId="1">#REF!</definedName>
    <definedName name="xin190" localSheetId="4">#REF!</definedName>
    <definedName name="xin190">#REF!</definedName>
    <definedName name="xin1903p" localSheetId="3">#REF!</definedName>
    <definedName name="xin1903p" localSheetId="2">#REF!</definedName>
    <definedName name="xin1903p" localSheetId="1">#REF!</definedName>
    <definedName name="xin1903p" localSheetId="4">#REF!</definedName>
    <definedName name="xin1903p">#REF!</definedName>
    <definedName name="xin190nc" localSheetId="0">'[6]lam-moi'!#REF!</definedName>
    <definedName name="xin190nc">'[6]lam-moi'!#REF!</definedName>
    <definedName name="xin190nc3p">'[6]CHITIET VL-NC'!$G$76</definedName>
    <definedName name="xin190vl">'[6]lam-moi'!#REF!</definedName>
    <definedName name="xin190vl3p">'[6]CHITIET VL-NC'!$G$72</definedName>
    <definedName name="xin2903p" localSheetId="0">#REF!</definedName>
    <definedName name="xin2903p" localSheetId="3">#REF!</definedName>
    <definedName name="xin2903p" localSheetId="2">#REF!</definedName>
    <definedName name="xin2903p" localSheetId="1">#REF!</definedName>
    <definedName name="xin2903p" localSheetId="4">#REF!</definedName>
    <definedName name="xin2903p">#REF!</definedName>
    <definedName name="xin290nc3p" localSheetId="3">#REF!</definedName>
    <definedName name="xin290nc3p" localSheetId="2">#REF!</definedName>
    <definedName name="xin290nc3p" localSheetId="1">#REF!</definedName>
    <definedName name="xin290nc3p" localSheetId="4">#REF!</definedName>
    <definedName name="xin290nc3p">#REF!</definedName>
    <definedName name="xin290vl3p" localSheetId="3">#REF!</definedName>
    <definedName name="xin290vl3p" localSheetId="2">#REF!</definedName>
    <definedName name="xin290vl3p" localSheetId="1">#REF!</definedName>
    <definedName name="xin290vl3p" localSheetId="4">#REF!</definedName>
    <definedName name="xin290vl3p">#REF!</definedName>
    <definedName name="xin3p" localSheetId="3">#REF!</definedName>
    <definedName name="xin3p" localSheetId="2">#REF!</definedName>
    <definedName name="xin3p" localSheetId="1">#REF!</definedName>
    <definedName name="xin3p" localSheetId="4">#REF!</definedName>
    <definedName name="xin3p">#REF!</definedName>
    <definedName name="xin901nc">'[6]lam-moi'!#REF!</definedName>
    <definedName name="xin901vl">'[6]lam-moi'!#REF!</definedName>
    <definedName name="xind" localSheetId="0">#REF!</definedName>
    <definedName name="xind" localSheetId="3">#REF!</definedName>
    <definedName name="xind" localSheetId="2">#REF!</definedName>
    <definedName name="xind" localSheetId="1">#REF!</definedName>
    <definedName name="xind" localSheetId="4">#REF!</definedName>
    <definedName name="xind">#REF!</definedName>
    <definedName name="xind1p" localSheetId="3">#REF!</definedName>
    <definedName name="xind1p" localSheetId="2">#REF!</definedName>
    <definedName name="xind1p" localSheetId="1">#REF!</definedName>
    <definedName name="xind1p" localSheetId="4">#REF!</definedName>
    <definedName name="xind1p">#REF!</definedName>
    <definedName name="xind1pnc">'[6]lam-moi'!#REF!</definedName>
    <definedName name="xind1pvl">'[6]lam-moi'!#REF!</definedName>
    <definedName name="xind3p" localSheetId="0">#REF!</definedName>
    <definedName name="xind3p" localSheetId="3">#REF!</definedName>
    <definedName name="xind3p" localSheetId="2">#REF!</definedName>
    <definedName name="xind3p" localSheetId="1">#REF!</definedName>
    <definedName name="xind3p" localSheetId="4">#REF!</definedName>
    <definedName name="xind3p">#REF!</definedName>
    <definedName name="xindnc" localSheetId="0">'[6]lam-moi'!#REF!</definedName>
    <definedName name="xindnc">'[6]lam-moi'!#REF!</definedName>
    <definedName name="xindnc1p" localSheetId="0">#REF!</definedName>
    <definedName name="xindnc1p" localSheetId="3">#REF!</definedName>
    <definedName name="xindnc1p" localSheetId="2">#REF!</definedName>
    <definedName name="xindnc1p" localSheetId="1">#REF!</definedName>
    <definedName name="xindnc1p" localSheetId="4">#REF!</definedName>
    <definedName name="xindnc1p">#REF!</definedName>
    <definedName name="xindnc3p">'[6]CHITIET VL-NC'!$G$85</definedName>
    <definedName name="xindvl">'[6]lam-moi'!#REF!</definedName>
    <definedName name="xindvl1p" localSheetId="0">#REF!</definedName>
    <definedName name="xindvl1p" localSheetId="3">#REF!</definedName>
    <definedName name="xindvl1p" localSheetId="2">#REF!</definedName>
    <definedName name="xindvl1p" localSheetId="1">#REF!</definedName>
    <definedName name="xindvl1p" localSheetId="4">#REF!</definedName>
    <definedName name="xindvl1p">#REF!</definedName>
    <definedName name="xindvl3p">'[6]CHITIET VL-NC'!$G$80</definedName>
    <definedName name="xing1p" localSheetId="0">#REF!</definedName>
    <definedName name="xing1p" localSheetId="3">#REF!</definedName>
    <definedName name="xing1p" localSheetId="2">#REF!</definedName>
    <definedName name="xing1p" localSheetId="1">#REF!</definedName>
    <definedName name="xing1p" localSheetId="4">#REF!</definedName>
    <definedName name="xing1p">#REF!</definedName>
    <definedName name="xing1pnc" localSheetId="0">'[6]lam-moi'!#REF!</definedName>
    <definedName name="xing1pnc">'[6]lam-moi'!#REF!</definedName>
    <definedName name="xing1pvl" localSheetId="0">'[6]lam-moi'!#REF!</definedName>
    <definedName name="xing1pvl">'[6]lam-moi'!#REF!</definedName>
    <definedName name="xingnc1p" localSheetId="0">#REF!</definedName>
    <definedName name="xingnc1p" localSheetId="3">#REF!</definedName>
    <definedName name="xingnc1p" localSheetId="2">#REF!</definedName>
    <definedName name="xingnc1p" localSheetId="1">#REF!</definedName>
    <definedName name="xingnc1p" localSheetId="4">#REF!</definedName>
    <definedName name="xingnc1p">#REF!</definedName>
    <definedName name="xingvl1p" localSheetId="3">#REF!</definedName>
    <definedName name="xingvl1p" localSheetId="2">#REF!</definedName>
    <definedName name="xingvl1p" localSheetId="1">#REF!</definedName>
    <definedName name="xingvl1p" localSheetId="4">#REF!</definedName>
    <definedName name="xingvl1p">#REF!</definedName>
    <definedName name="xinnc">'[6]lam-moi'!#REF!</definedName>
    <definedName name="xinnc3p" localSheetId="0">#REF!</definedName>
    <definedName name="xinnc3p" localSheetId="3">#REF!</definedName>
    <definedName name="xinnc3p" localSheetId="2">#REF!</definedName>
    <definedName name="xinnc3p" localSheetId="1">#REF!</definedName>
    <definedName name="xinnc3p" localSheetId="4">#REF!</definedName>
    <definedName name="xinnc3p">#REF!</definedName>
    <definedName name="xint1p" localSheetId="3">#REF!</definedName>
    <definedName name="xint1p" localSheetId="2">#REF!</definedName>
    <definedName name="xint1p" localSheetId="1">#REF!</definedName>
    <definedName name="xint1p" localSheetId="4">#REF!</definedName>
    <definedName name="xint1p">#REF!</definedName>
    <definedName name="xinvl">'[6]lam-moi'!#REF!</definedName>
    <definedName name="xinvl3p" localSheetId="0">#REF!</definedName>
    <definedName name="xinvl3p" localSheetId="3">#REF!</definedName>
    <definedName name="xinvl3p" localSheetId="2">#REF!</definedName>
    <definedName name="xinvl3p" localSheetId="1">#REF!</definedName>
    <definedName name="xinvl3p" localSheetId="4">#REF!</definedName>
    <definedName name="xinvl3p">#REF!</definedName>
    <definedName name="xit" localSheetId="3">#REF!</definedName>
    <definedName name="xit" localSheetId="2">#REF!</definedName>
    <definedName name="xit" localSheetId="1">#REF!</definedName>
    <definedName name="xit" localSheetId="4">#REF!</definedName>
    <definedName name="xit">#REF!</definedName>
    <definedName name="xit1" localSheetId="3">#REF!</definedName>
    <definedName name="xit1" localSheetId="2">#REF!</definedName>
    <definedName name="xit1" localSheetId="1">#REF!</definedName>
    <definedName name="xit1" localSheetId="4">#REF!</definedName>
    <definedName name="xit1">#REF!</definedName>
    <definedName name="xit1nc">'[6]lam-moi'!#REF!</definedName>
    <definedName name="xit1p" localSheetId="0">#REF!</definedName>
    <definedName name="xit1p" localSheetId="3">#REF!</definedName>
    <definedName name="xit1p" localSheetId="2">#REF!</definedName>
    <definedName name="xit1p" localSheetId="1">#REF!</definedName>
    <definedName name="xit1p" localSheetId="4">#REF!</definedName>
    <definedName name="xit1p">#REF!</definedName>
    <definedName name="xit1pnc" localSheetId="0">'[6]lam-moi'!#REF!</definedName>
    <definedName name="xit1pnc">'[6]lam-moi'!#REF!</definedName>
    <definedName name="xit1pvl" localSheetId="0">'[6]lam-moi'!#REF!</definedName>
    <definedName name="xit1pvl">'[6]lam-moi'!#REF!</definedName>
    <definedName name="xit1vl" localSheetId="0">'[6]lam-moi'!#REF!</definedName>
    <definedName name="xit1vl">'[6]lam-moi'!#REF!</definedName>
    <definedName name="xit2nc" localSheetId="0">'[6]lam-moi'!#REF!</definedName>
    <definedName name="xit2nc">'[6]lam-moi'!#REF!</definedName>
    <definedName name="xit2nc3p" localSheetId="0">#REF!</definedName>
    <definedName name="xit2nc3p" localSheetId="3">#REF!</definedName>
    <definedName name="xit2nc3p" localSheetId="2">#REF!</definedName>
    <definedName name="xit2nc3p" localSheetId="1">#REF!</definedName>
    <definedName name="xit2nc3p" localSheetId="4">#REF!</definedName>
    <definedName name="xit2nc3p">#REF!</definedName>
    <definedName name="xit2vl" localSheetId="0">'[6]lam-moi'!#REF!</definedName>
    <definedName name="xit2vl">'[6]lam-moi'!#REF!</definedName>
    <definedName name="xit2vl3p" localSheetId="0">#REF!</definedName>
    <definedName name="xit2vl3p" localSheetId="3">#REF!</definedName>
    <definedName name="xit2vl3p" localSheetId="2">#REF!</definedName>
    <definedName name="xit2vl3p" localSheetId="1">#REF!</definedName>
    <definedName name="xit2vl3p" localSheetId="4">#REF!</definedName>
    <definedName name="xit2vl3p">#REF!</definedName>
    <definedName name="xit3p" localSheetId="3">#REF!</definedName>
    <definedName name="xit3p" localSheetId="2">#REF!</definedName>
    <definedName name="xit3p" localSheetId="1">#REF!</definedName>
    <definedName name="xit3p" localSheetId="4">#REF!</definedName>
    <definedName name="xit3p">#REF!</definedName>
    <definedName name="xitnc">'[6]lam-moi'!#REF!</definedName>
    <definedName name="xitnc3p" localSheetId="0">#REF!</definedName>
    <definedName name="xitnc3p" localSheetId="3">#REF!</definedName>
    <definedName name="xitnc3p" localSheetId="2">#REF!</definedName>
    <definedName name="xitnc3p" localSheetId="1">#REF!</definedName>
    <definedName name="xitnc3p" localSheetId="4">#REF!</definedName>
    <definedName name="xitnc3p">#REF!</definedName>
    <definedName name="xittnc">'[6]CHITIET VL-NC'!$G$48</definedName>
    <definedName name="xittvl">'[6]CHITIET VL-NC'!$G$44</definedName>
    <definedName name="xitvl">'[6]lam-moi'!#REF!</definedName>
    <definedName name="xitvl3p" localSheetId="0">#REF!</definedName>
    <definedName name="xitvl3p" localSheetId="3">#REF!</definedName>
    <definedName name="xitvl3p" localSheetId="2">#REF!</definedName>
    <definedName name="xitvl3p" localSheetId="1">#REF!</definedName>
    <definedName name="xitvl3p" localSheetId="4">#REF!</definedName>
    <definedName name="xitvl3p">#REF!</definedName>
    <definedName name="xk0.6" localSheetId="3">#REF!</definedName>
    <definedName name="xk0.6" localSheetId="2">#REF!</definedName>
    <definedName name="xk0.6" localSheetId="1">#REF!</definedName>
    <definedName name="xk0.6" localSheetId="4">#REF!</definedName>
    <definedName name="xk0.6">#REF!</definedName>
    <definedName name="xk1.3" localSheetId="3">#REF!</definedName>
    <definedName name="xk1.3" localSheetId="2">#REF!</definedName>
    <definedName name="xk1.3" localSheetId="1">#REF!</definedName>
    <definedName name="xk1.3" localSheetId="4">#REF!</definedName>
    <definedName name="xk1.3">#REF!</definedName>
    <definedName name="xk1.5" localSheetId="3">#REF!</definedName>
    <definedName name="xk1.5" localSheetId="2">#REF!</definedName>
    <definedName name="xk1.5" localSheetId="1">#REF!</definedName>
    <definedName name="xk1.5" localSheetId="4">#REF!</definedName>
    <definedName name="xk1.5">#REF!</definedName>
    <definedName name="xld1.4" localSheetId="3">#REF!</definedName>
    <definedName name="xld1.4" localSheetId="2">#REF!</definedName>
    <definedName name="xld1.4" localSheetId="1">#REF!</definedName>
    <definedName name="xld1.4" localSheetId="4">#REF!</definedName>
    <definedName name="xld1.4">#REF!</definedName>
    <definedName name="xlk1.4" localSheetId="3">#REF!</definedName>
    <definedName name="xlk1.4" localSheetId="2">#REF!</definedName>
    <definedName name="xlk1.4" localSheetId="1">#REF!</definedName>
    <definedName name="xlk1.4" localSheetId="4">#REF!</definedName>
    <definedName name="xlk1.4">#REF!</definedName>
    <definedName name="xm">[27]gvl!$N$16</definedName>
    <definedName name="xn" localSheetId="0">#REF!</definedName>
    <definedName name="xn" localSheetId="3">#REF!</definedName>
    <definedName name="xn" localSheetId="2">#REF!</definedName>
    <definedName name="xn" localSheetId="1">#REF!</definedName>
    <definedName name="xn" localSheetId="4">#REF!</definedName>
    <definedName name="xn">#REF!</definedName>
    <definedName name="xr1nc" localSheetId="0">'[6]lam-moi'!#REF!</definedName>
    <definedName name="xr1nc">'[6]lam-moi'!#REF!</definedName>
    <definedName name="xr1vl" localSheetId="0">'[6]lam-moi'!#REF!</definedName>
    <definedName name="xr1vl">'[6]lam-moi'!#REF!</definedName>
    <definedName name="xtr3pnc" localSheetId="0">[6]gtrinh!#REF!</definedName>
    <definedName name="xtr3pnc">[6]gtrinh!#REF!</definedName>
    <definedName name="xtr3pvl" localSheetId="0">[6]gtrinh!#REF!</definedName>
    <definedName name="xtr3pvl">[6]gtrinh!#REF!</definedName>
    <definedName name="xuat_hien">[62]DTCT!$D$10:$D$283</definedName>
    <definedName name="ZYX" localSheetId="0">#REF!</definedName>
    <definedName name="ZYX" localSheetId="3">#REF!</definedName>
    <definedName name="ZYX" localSheetId="2">#REF!</definedName>
    <definedName name="ZYX" localSheetId="1">#REF!</definedName>
    <definedName name="ZYX" localSheetId="4">#REF!</definedName>
    <definedName name="ZYX">#REF!</definedName>
    <definedName name="ZZZ" localSheetId="3">#REF!</definedName>
    <definedName name="ZZZ" localSheetId="2">#REF!</definedName>
    <definedName name="ZZZ" localSheetId="1">#REF!</definedName>
    <definedName name="ZZZ" localSheetId="4">#REF!</definedName>
    <definedName name="Z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85" i="3" l="1"/>
  <c r="K85" i="3"/>
  <c r="N84" i="3"/>
  <c r="M84" i="3"/>
  <c r="L84" i="3"/>
  <c r="N83" i="3"/>
  <c r="M83" i="3"/>
  <c r="L83" i="3"/>
  <c r="N82" i="3"/>
  <c r="M82" i="3"/>
  <c r="L82" i="3"/>
  <c r="N81" i="3"/>
  <c r="M81" i="3"/>
  <c r="L81" i="3"/>
  <c r="N80" i="3"/>
  <c r="K80" i="3"/>
  <c r="G80" i="3"/>
  <c r="E80" i="3"/>
  <c r="G53" i="3"/>
  <c r="G52" i="3"/>
  <c r="N50" i="3"/>
  <c r="K50" i="3"/>
  <c r="M49" i="3"/>
  <c r="L49" i="3"/>
  <c r="K49" i="3"/>
  <c r="N48" i="3"/>
  <c r="K48" i="3"/>
  <c r="N47" i="3"/>
  <c r="K47" i="3"/>
  <c r="N46" i="3"/>
  <c r="K46" i="3"/>
  <c r="N45" i="3"/>
  <c r="K45" i="3"/>
  <c r="N44" i="3"/>
  <c r="K44" i="3"/>
  <c r="N43" i="3"/>
  <c r="K43" i="3"/>
  <c r="N42" i="3"/>
  <c r="K42" i="3"/>
  <c r="N41" i="3"/>
  <c r="K41" i="3"/>
  <c r="N40" i="3"/>
  <c r="K40" i="3"/>
  <c r="N39" i="3"/>
  <c r="K39" i="3"/>
  <c r="N38" i="3"/>
  <c r="K38" i="3"/>
  <c r="N37" i="3"/>
  <c r="K37" i="3"/>
  <c r="N36" i="3"/>
  <c r="K36" i="3"/>
  <c r="N35" i="3"/>
  <c r="K35" i="3"/>
  <c r="N34" i="3"/>
  <c r="K34" i="3"/>
  <c r="N33" i="3"/>
  <c r="K33" i="3"/>
  <c r="N32" i="3"/>
  <c r="K32" i="3"/>
  <c r="N31" i="3"/>
  <c r="K31" i="3"/>
  <c r="N30" i="3"/>
  <c r="K30" i="3"/>
  <c r="N29" i="3"/>
  <c r="K29" i="3"/>
  <c r="N28" i="3"/>
  <c r="K28" i="3"/>
  <c r="N27" i="3"/>
  <c r="K27" i="3"/>
  <c r="N26" i="3"/>
  <c r="K26" i="3"/>
  <c r="N25" i="3"/>
  <c r="K25" i="3"/>
  <c r="N24" i="3"/>
  <c r="K24" i="3"/>
  <c r="N23" i="3"/>
  <c r="K23" i="3"/>
  <c r="N22" i="3"/>
  <c r="K22" i="3"/>
  <c r="N21" i="3"/>
  <c r="K21" i="3"/>
  <c r="N20" i="3"/>
  <c r="K20" i="3"/>
  <c r="N19" i="3"/>
  <c r="K19" i="3"/>
  <c r="N18" i="3"/>
  <c r="K18" i="3"/>
  <c r="N17" i="3"/>
  <c r="K17" i="3"/>
  <c r="N16" i="3"/>
  <c r="K16" i="3"/>
  <c r="N14" i="3"/>
  <c r="K14" i="3"/>
  <c r="N13" i="3"/>
  <c r="K13" i="3"/>
  <c r="N11" i="3"/>
  <c r="K11" i="3"/>
  <c r="L10" i="3"/>
  <c r="K10" i="3"/>
  <c r="N8" i="3"/>
  <c r="K8" i="3"/>
  <c r="O21" i="2"/>
  <c r="M21" i="2"/>
  <c r="K21" i="2"/>
  <c r="M20" i="2"/>
  <c r="K20" i="2"/>
  <c r="M19" i="2"/>
  <c r="K19" i="2"/>
  <c r="M18" i="2"/>
  <c r="K18" i="2"/>
  <c r="M17" i="2"/>
  <c r="K17" i="2"/>
  <c r="M16" i="2"/>
  <c r="K16" i="2"/>
  <c r="M15" i="2"/>
  <c r="K15" i="2"/>
  <c r="M14" i="2"/>
  <c r="K14" i="2"/>
  <c r="M13" i="2"/>
  <c r="K13" i="2"/>
  <c r="M12" i="2"/>
  <c r="K12" i="2"/>
  <c r="M11" i="2"/>
  <c r="K11" i="2"/>
  <c r="M9" i="2"/>
  <c r="K9" i="2"/>
  <c r="M8" i="2"/>
  <c r="K8" i="2"/>
  <c r="M7" i="2"/>
  <c r="K7" i="2"/>
  <c r="G200" i="9"/>
  <c r="BH193" i="9"/>
  <c r="BD193" i="9"/>
  <c r="AW193" i="9"/>
  <c r="Y193" i="9"/>
  <c r="O193" i="9"/>
  <c r="N193" i="9"/>
  <c r="M193" i="9"/>
  <c r="K193" i="9"/>
  <c r="J193" i="9"/>
  <c r="I193" i="9"/>
  <c r="H193" i="9"/>
  <c r="G193" i="9"/>
  <c r="F193" i="9"/>
  <c r="BH192" i="9"/>
  <c r="BD192" i="9"/>
  <c r="O192" i="9"/>
  <c r="N192" i="9"/>
  <c r="M192" i="9"/>
  <c r="K192" i="9"/>
  <c r="J192" i="9"/>
  <c r="I192" i="9"/>
  <c r="BH191" i="9"/>
  <c r="BD191" i="9"/>
  <c r="K191" i="9"/>
  <c r="J191" i="9"/>
  <c r="I191" i="9"/>
  <c r="H191" i="9"/>
  <c r="G191" i="9"/>
  <c r="F191" i="9"/>
  <c r="BH190" i="9"/>
  <c r="BD190" i="9"/>
  <c r="AW190" i="9"/>
  <c r="Y190" i="9"/>
  <c r="O190" i="9"/>
  <c r="N190" i="9"/>
  <c r="M190" i="9"/>
  <c r="K190" i="9"/>
  <c r="J190" i="9"/>
  <c r="I190" i="9"/>
  <c r="BH189" i="9"/>
  <c r="BD189" i="9"/>
  <c r="AW189" i="9"/>
  <c r="Y189" i="9"/>
  <c r="O189" i="9"/>
  <c r="N189" i="9"/>
  <c r="M189" i="9"/>
  <c r="K189" i="9"/>
  <c r="J189" i="9"/>
  <c r="I189" i="9"/>
  <c r="H189" i="9"/>
  <c r="G189" i="9"/>
  <c r="F189" i="9"/>
  <c r="BH188" i="9"/>
  <c r="BD188" i="9"/>
  <c r="AW188" i="9"/>
  <c r="Y188" i="9"/>
  <c r="O188" i="9"/>
  <c r="N188" i="9"/>
  <c r="M188" i="9"/>
  <c r="K188" i="9"/>
  <c r="J188" i="9"/>
  <c r="I188" i="9"/>
  <c r="H188" i="9"/>
  <c r="G188" i="9"/>
  <c r="F188" i="9"/>
  <c r="BH187" i="9"/>
  <c r="BD187" i="9"/>
  <c r="AW187" i="9"/>
  <c r="Y187" i="9"/>
  <c r="O187" i="9"/>
  <c r="N187" i="9"/>
  <c r="M187" i="9"/>
  <c r="BH186" i="9"/>
  <c r="BD186" i="9"/>
  <c r="AW186" i="9"/>
  <c r="Y186" i="9"/>
  <c r="O186" i="9"/>
  <c r="N186" i="9"/>
  <c r="M186" i="9"/>
  <c r="K186" i="9"/>
  <c r="J186" i="9"/>
  <c r="I186" i="9"/>
  <c r="BH185" i="9"/>
  <c r="BD185" i="9"/>
  <c r="AW185" i="9"/>
  <c r="Y185" i="9"/>
  <c r="O185" i="9"/>
  <c r="N185" i="9"/>
  <c r="M185" i="9"/>
  <c r="K185" i="9"/>
  <c r="J185" i="9"/>
  <c r="I185" i="9"/>
  <c r="BH184" i="9"/>
  <c r="BD184" i="9"/>
  <c r="AW184" i="9"/>
  <c r="Y184" i="9"/>
  <c r="O184" i="9"/>
  <c r="N184" i="9"/>
  <c r="M184" i="9"/>
  <c r="K184" i="9"/>
  <c r="J184" i="9"/>
  <c r="I184" i="9"/>
  <c r="BH183" i="9"/>
  <c r="BD183" i="9"/>
  <c r="AW183" i="9"/>
  <c r="Y183" i="9"/>
  <c r="O183" i="9"/>
  <c r="N183" i="9"/>
  <c r="M183" i="9"/>
  <c r="K183" i="9"/>
  <c r="J183" i="9"/>
  <c r="I183" i="9"/>
  <c r="H183" i="9"/>
  <c r="G183" i="9"/>
  <c r="F183" i="9"/>
  <c r="BH182" i="9"/>
  <c r="BD182" i="9"/>
  <c r="AW182" i="9"/>
  <c r="Y182" i="9"/>
  <c r="O182" i="9"/>
  <c r="N182" i="9"/>
  <c r="M182" i="9"/>
  <c r="K182" i="9"/>
  <c r="J182" i="9"/>
  <c r="I182" i="9"/>
  <c r="H182" i="9"/>
  <c r="G182" i="9"/>
  <c r="F182" i="9"/>
  <c r="BH181" i="9"/>
  <c r="BD181" i="9"/>
  <c r="AW181" i="9"/>
  <c r="Y181" i="9"/>
  <c r="O181" i="9"/>
  <c r="N181" i="9"/>
  <c r="M181" i="9"/>
  <c r="K181" i="9"/>
  <c r="J181" i="9"/>
  <c r="I181" i="9"/>
  <c r="BH180" i="9"/>
  <c r="BD180" i="9"/>
  <c r="AW180" i="9"/>
  <c r="Y180" i="9"/>
  <c r="O180" i="9"/>
  <c r="N180" i="9"/>
  <c r="M180" i="9"/>
  <c r="K180" i="9"/>
  <c r="J180" i="9"/>
  <c r="I180" i="9"/>
  <c r="H180" i="9"/>
  <c r="G180" i="9"/>
  <c r="F180" i="9"/>
  <c r="BH179" i="9"/>
  <c r="BD179" i="9"/>
  <c r="AW179" i="9"/>
  <c r="Y179" i="9"/>
  <c r="U179" i="9"/>
  <c r="O179" i="9"/>
  <c r="N179" i="9"/>
  <c r="M179" i="9"/>
  <c r="K179" i="9"/>
  <c r="J179" i="9"/>
  <c r="I179" i="9"/>
  <c r="F179" i="9"/>
  <c r="BH178" i="9"/>
  <c r="BD178" i="9"/>
  <c r="AW178" i="9"/>
  <c r="Y178" i="9"/>
  <c r="O178" i="9"/>
  <c r="N178" i="9"/>
  <c r="M178" i="9"/>
  <c r="K178" i="9"/>
  <c r="J178" i="9"/>
  <c r="I178" i="9"/>
  <c r="BH177" i="9"/>
  <c r="BD177" i="9"/>
  <c r="AY177" i="9"/>
  <c r="AW177" i="9"/>
  <c r="Y177" i="9"/>
  <c r="U177" i="9"/>
  <c r="T177" i="9"/>
  <c r="R177" i="9"/>
  <c r="O177" i="9"/>
  <c r="N177" i="9"/>
  <c r="M177" i="9"/>
  <c r="K177" i="9"/>
  <c r="J177" i="9"/>
  <c r="I177" i="9"/>
  <c r="F177" i="9"/>
  <c r="BH176" i="9"/>
  <c r="BD176" i="9"/>
  <c r="AY176" i="9"/>
  <c r="AW176" i="9"/>
  <c r="Y176" i="9"/>
  <c r="V176" i="9"/>
  <c r="U176" i="9"/>
  <c r="T176" i="9"/>
  <c r="S176" i="9"/>
  <c r="R176" i="9"/>
  <c r="O176" i="9"/>
  <c r="N176" i="9"/>
  <c r="M176" i="9"/>
  <c r="K176" i="9"/>
  <c r="J176" i="9"/>
  <c r="I176" i="9"/>
  <c r="F176" i="9"/>
  <c r="BH175" i="9"/>
  <c r="BD175" i="9"/>
  <c r="AY175" i="9"/>
  <c r="AW175" i="9"/>
  <c r="Y175" i="9"/>
  <c r="V175" i="9"/>
  <c r="U175" i="9"/>
  <c r="T175" i="9"/>
  <c r="S175" i="9"/>
  <c r="R175" i="9"/>
  <c r="O175" i="9"/>
  <c r="N175" i="9"/>
  <c r="M175" i="9"/>
  <c r="K175" i="9"/>
  <c r="J175" i="9"/>
  <c r="I175" i="9"/>
  <c r="F175" i="9"/>
  <c r="BH174" i="9"/>
  <c r="BD174" i="9"/>
  <c r="AY174" i="9"/>
  <c r="AW174" i="9"/>
  <c r="Y174" i="9"/>
  <c r="V174" i="9"/>
  <c r="U174" i="9"/>
  <c r="T174" i="9"/>
  <c r="S174" i="9"/>
  <c r="R174" i="9"/>
  <c r="O174" i="9"/>
  <c r="N174" i="9"/>
  <c r="M174" i="9"/>
  <c r="K174" i="9"/>
  <c r="J174" i="9"/>
  <c r="I174" i="9"/>
  <c r="F174" i="9"/>
  <c r="BH173" i="9"/>
  <c r="BD173" i="9"/>
  <c r="AY173" i="9"/>
  <c r="AW173" i="9"/>
  <c r="Y173" i="9"/>
  <c r="V173" i="9"/>
  <c r="U173" i="9"/>
  <c r="T173" i="9"/>
  <c r="S173" i="9"/>
  <c r="R173" i="9"/>
  <c r="O173" i="9"/>
  <c r="N173" i="9"/>
  <c r="M173" i="9"/>
  <c r="K173" i="9"/>
  <c r="J173" i="9"/>
  <c r="I173" i="9"/>
  <c r="F173" i="9"/>
  <c r="BH172" i="9"/>
  <c r="BD172" i="9"/>
  <c r="AY172" i="9"/>
  <c r="AW172" i="9"/>
  <c r="Y172" i="9"/>
  <c r="V172" i="9"/>
  <c r="U172" i="9"/>
  <c r="T172" i="9"/>
  <c r="S172" i="9"/>
  <c r="R172" i="9"/>
  <c r="O172" i="9"/>
  <c r="N172" i="9"/>
  <c r="M172" i="9"/>
  <c r="K172" i="9"/>
  <c r="J172" i="9"/>
  <c r="I172" i="9"/>
  <c r="F172" i="9"/>
  <c r="BH171" i="9"/>
  <c r="BD171" i="9"/>
  <c r="AY171" i="9"/>
  <c r="AW171" i="9"/>
  <c r="Y171" i="9"/>
  <c r="V171" i="9"/>
  <c r="U171" i="9"/>
  <c r="T171" i="9"/>
  <c r="S171" i="9"/>
  <c r="R171" i="9"/>
  <c r="O171" i="9"/>
  <c r="N171" i="9"/>
  <c r="M171" i="9"/>
  <c r="K171" i="9"/>
  <c r="J171" i="9"/>
  <c r="I171" i="9"/>
  <c r="F171" i="9"/>
  <c r="BH170" i="9"/>
  <c r="BD170" i="9"/>
  <c r="AY170" i="9"/>
  <c r="AW170" i="9"/>
  <c r="Y170" i="9"/>
  <c r="W170" i="9"/>
  <c r="V170" i="9"/>
  <c r="U170" i="9"/>
  <c r="T170" i="9"/>
  <c r="S170" i="9"/>
  <c r="R170" i="9"/>
  <c r="O170" i="9"/>
  <c r="N170" i="9"/>
  <c r="M170" i="9"/>
  <c r="K170" i="9"/>
  <c r="J170" i="9"/>
  <c r="I170" i="9"/>
  <c r="F170" i="9"/>
  <c r="BH169" i="9"/>
  <c r="BD169" i="9"/>
  <c r="AY169" i="9"/>
  <c r="AW169" i="9"/>
  <c r="Y169" i="9"/>
  <c r="W169" i="9"/>
  <c r="V169" i="9"/>
  <c r="U169" i="9"/>
  <c r="T169" i="9"/>
  <c r="S169" i="9"/>
  <c r="R169" i="9"/>
  <c r="O169" i="9"/>
  <c r="N169" i="9"/>
  <c r="M169" i="9"/>
  <c r="K169" i="9"/>
  <c r="J169" i="9"/>
  <c r="I169" i="9"/>
  <c r="F169" i="9"/>
  <c r="BH168" i="9"/>
  <c r="BD168" i="9"/>
  <c r="AW168" i="9"/>
  <c r="Y168" i="9"/>
  <c r="R168" i="9"/>
  <c r="O168" i="9"/>
  <c r="N168" i="9"/>
  <c r="M168" i="9"/>
  <c r="K168" i="9"/>
  <c r="J168" i="9"/>
  <c r="I168" i="9"/>
  <c r="BH167" i="9"/>
  <c r="BD167" i="9"/>
  <c r="AW167" i="9"/>
  <c r="Y167" i="9"/>
  <c r="O167" i="9"/>
  <c r="N167" i="9"/>
  <c r="M167" i="9"/>
  <c r="K167" i="9"/>
  <c r="J167" i="9"/>
  <c r="I167" i="9"/>
  <c r="H167" i="9"/>
  <c r="G167" i="9"/>
  <c r="F167" i="9"/>
  <c r="BH166" i="9"/>
  <c r="BD166" i="9"/>
  <c r="AW166" i="9"/>
  <c r="Y166" i="9"/>
  <c r="O166" i="9"/>
  <c r="N166" i="9"/>
  <c r="M166" i="9"/>
  <c r="K166" i="9"/>
  <c r="J166" i="9"/>
  <c r="I166" i="9"/>
  <c r="H166" i="9"/>
  <c r="G166" i="9"/>
  <c r="F166" i="9"/>
  <c r="BH165" i="9"/>
  <c r="BD165" i="9"/>
  <c r="AW165" i="9"/>
  <c r="Y165" i="9"/>
  <c r="O165" i="9"/>
  <c r="N165" i="9"/>
  <c r="M165" i="9"/>
  <c r="K165" i="9"/>
  <c r="J165" i="9"/>
  <c r="I165" i="9"/>
  <c r="BH164" i="9"/>
  <c r="BD164" i="9"/>
  <c r="AW164" i="9"/>
  <c r="Y164" i="9"/>
  <c r="O164" i="9"/>
  <c r="N164" i="9"/>
  <c r="M164" i="9"/>
  <c r="K164" i="9"/>
  <c r="J164" i="9"/>
  <c r="I164" i="9"/>
  <c r="H164" i="9"/>
  <c r="G164" i="9"/>
  <c r="F164" i="9"/>
  <c r="BH163" i="9"/>
  <c r="BD163" i="9"/>
  <c r="AW163" i="9"/>
  <c r="Y163" i="9"/>
  <c r="O163" i="9"/>
  <c r="N163" i="9"/>
  <c r="M163" i="9"/>
  <c r="K163" i="9"/>
  <c r="J163" i="9"/>
  <c r="I163" i="9"/>
  <c r="H163" i="9"/>
  <c r="G163" i="9"/>
  <c r="F163" i="9"/>
  <c r="BH162" i="9"/>
  <c r="BD162" i="9"/>
  <c r="AW162" i="9"/>
  <c r="Y162" i="9"/>
  <c r="O162" i="9"/>
  <c r="N162" i="9"/>
  <c r="M162" i="9"/>
  <c r="K162" i="9"/>
  <c r="J162" i="9"/>
  <c r="I162" i="9"/>
  <c r="H162" i="9"/>
  <c r="G162" i="9"/>
  <c r="F162" i="9"/>
  <c r="BH161" i="9"/>
  <c r="BD161" i="9"/>
  <c r="AW161" i="9"/>
  <c r="Y161" i="9"/>
  <c r="O161" i="9"/>
  <c r="N161" i="9"/>
  <c r="M161" i="9"/>
  <c r="K161" i="9"/>
  <c r="J161" i="9"/>
  <c r="I161" i="9"/>
  <c r="H161" i="9"/>
  <c r="G161" i="9"/>
  <c r="F161" i="9"/>
  <c r="BH160" i="9"/>
  <c r="BD160" i="9"/>
  <c r="AW160" i="9"/>
  <c r="Y160" i="9"/>
  <c r="O160" i="9"/>
  <c r="N160" i="9"/>
  <c r="M160" i="9"/>
  <c r="K160" i="9"/>
  <c r="J160" i="9"/>
  <c r="I160" i="9"/>
  <c r="BH159" i="9"/>
  <c r="BD159" i="9"/>
  <c r="AW159" i="9"/>
  <c r="Y159" i="9"/>
  <c r="O159" i="9"/>
  <c r="N159" i="9"/>
  <c r="M159" i="9"/>
  <c r="K159" i="9"/>
  <c r="J159" i="9"/>
  <c r="I159" i="9"/>
  <c r="BH158" i="9"/>
  <c r="BD158" i="9"/>
  <c r="AW158" i="9"/>
  <c r="Y158" i="9"/>
  <c r="O158" i="9"/>
  <c r="N158" i="9"/>
  <c r="M158" i="9"/>
  <c r="K158" i="9"/>
  <c r="J158" i="9"/>
  <c r="I158" i="9"/>
  <c r="H158" i="9"/>
  <c r="G158" i="9"/>
  <c r="F158" i="9"/>
  <c r="BH157" i="9"/>
  <c r="BD157" i="9"/>
  <c r="AW157" i="9"/>
  <c r="Y157" i="9"/>
  <c r="O157" i="9"/>
  <c r="N157" i="9"/>
  <c r="M157" i="9"/>
  <c r="BH156" i="9"/>
  <c r="BD156" i="9"/>
  <c r="AW156" i="9"/>
  <c r="Y156" i="9"/>
  <c r="O156" i="9"/>
  <c r="N156" i="9"/>
  <c r="M156" i="9"/>
  <c r="K156" i="9"/>
  <c r="J156" i="9"/>
  <c r="I156" i="9"/>
  <c r="F156" i="9"/>
  <c r="BH155" i="9"/>
  <c r="BD155" i="9"/>
  <c r="AW155" i="9"/>
  <c r="Y155" i="9"/>
  <c r="O155" i="9"/>
  <c r="N155" i="9"/>
  <c r="M155" i="9"/>
  <c r="K155" i="9"/>
  <c r="J155" i="9"/>
  <c r="I155" i="9"/>
  <c r="H155" i="9"/>
  <c r="G155" i="9"/>
  <c r="F155" i="9"/>
  <c r="BH154" i="9"/>
  <c r="BD154" i="9"/>
  <c r="AW154" i="9"/>
  <c r="Y154" i="9"/>
  <c r="O154" i="9"/>
  <c r="N154" i="9"/>
  <c r="M154" i="9"/>
  <c r="K154" i="9"/>
  <c r="J154" i="9"/>
  <c r="I154" i="9"/>
  <c r="BH153" i="9"/>
  <c r="BD153" i="9"/>
  <c r="AW153" i="9"/>
  <c r="Y153" i="9"/>
  <c r="O153" i="9"/>
  <c r="N153" i="9"/>
  <c r="M153" i="9"/>
  <c r="K153" i="9"/>
  <c r="J153" i="9"/>
  <c r="I153" i="9"/>
  <c r="BH152" i="9"/>
  <c r="BD152" i="9"/>
  <c r="AW152" i="9"/>
  <c r="Y152" i="9"/>
  <c r="O152" i="9"/>
  <c r="N152" i="9"/>
  <c r="M152" i="9"/>
  <c r="K152" i="9"/>
  <c r="J152" i="9"/>
  <c r="I152" i="9"/>
  <c r="BH151" i="9"/>
  <c r="BD151" i="9"/>
  <c r="AW151" i="9"/>
  <c r="Y151" i="9"/>
  <c r="O151" i="9"/>
  <c r="N151" i="9"/>
  <c r="M151" i="9"/>
  <c r="K151" i="9"/>
  <c r="J151" i="9"/>
  <c r="I151" i="9"/>
  <c r="H151" i="9"/>
  <c r="G151" i="9"/>
  <c r="F151" i="9"/>
  <c r="BH150" i="9"/>
  <c r="BD150" i="9"/>
  <c r="AW150" i="9"/>
  <c r="Y150" i="9"/>
  <c r="O150" i="9"/>
  <c r="N150" i="9"/>
  <c r="M150" i="9"/>
  <c r="K150" i="9"/>
  <c r="J150" i="9"/>
  <c r="I150" i="9"/>
  <c r="G150" i="9"/>
  <c r="F150" i="9"/>
  <c r="BH149" i="9"/>
  <c r="BD149" i="9"/>
  <c r="AW149" i="9"/>
  <c r="Y149" i="9"/>
  <c r="O149" i="9"/>
  <c r="N149" i="9"/>
  <c r="M149" i="9"/>
  <c r="K149" i="9"/>
  <c r="J149" i="9"/>
  <c r="I149" i="9"/>
  <c r="H149" i="9"/>
  <c r="G149" i="9"/>
  <c r="F149" i="9"/>
  <c r="BS148" i="9"/>
  <c r="BH148" i="9"/>
  <c r="BD148" i="9"/>
  <c r="AW148" i="9"/>
  <c r="Y148" i="9"/>
  <c r="O148" i="9"/>
  <c r="N148" i="9"/>
  <c r="M148" i="9"/>
  <c r="K148" i="9"/>
  <c r="J148" i="9"/>
  <c r="I148" i="9"/>
  <c r="BS147" i="9"/>
  <c r="BH147" i="9"/>
  <c r="BD147" i="9"/>
  <c r="AW147" i="9"/>
  <c r="Y147" i="9"/>
  <c r="O147" i="9"/>
  <c r="N147" i="9"/>
  <c r="M147" i="9"/>
  <c r="K147" i="9"/>
  <c r="J147" i="9"/>
  <c r="I147" i="9"/>
  <c r="F147" i="9"/>
  <c r="BH146" i="9"/>
  <c r="BD146" i="9"/>
  <c r="AW146" i="9"/>
  <c r="Y146" i="9"/>
  <c r="O146" i="9"/>
  <c r="N146" i="9"/>
  <c r="M146" i="9"/>
  <c r="K146" i="9"/>
  <c r="J146" i="9"/>
  <c r="I146" i="9"/>
  <c r="BH145" i="9"/>
  <c r="BD145" i="9"/>
  <c r="AW145" i="9"/>
  <c r="Y145" i="9"/>
  <c r="O145" i="9"/>
  <c r="N145" i="9"/>
  <c r="M145" i="9"/>
  <c r="K145" i="9"/>
  <c r="J145" i="9"/>
  <c r="I145" i="9"/>
  <c r="H145" i="9"/>
  <c r="G145" i="9"/>
  <c r="F145" i="9"/>
  <c r="BS144" i="9"/>
  <c r="BH144" i="9"/>
  <c r="BD144" i="9"/>
  <c r="AW144" i="9"/>
  <c r="Y144" i="9"/>
  <c r="O144" i="9"/>
  <c r="N144" i="9"/>
  <c r="M144" i="9"/>
  <c r="K144" i="9"/>
  <c r="J144" i="9"/>
  <c r="I144" i="9"/>
  <c r="BH143" i="9"/>
  <c r="BD143" i="9"/>
  <c r="AW143" i="9"/>
  <c r="Y143" i="9"/>
  <c r="O143" i="9"/>
  <c r="N143" i="9"/>
  <c r="M143" i="9"/>
  <c r="K143" i="9"/>
  <c r="J143" i="9"/>
  <c r="I143" i="9"/>
  <c r="H143" i="9"/>
  <c r="G143" i="9"/>
  <c r="F143" i="9"/>
  <c r="CI142" i="9"/>
  <c r="BH142" i="9"/>
  <c r="BD142" i="9"/>
  <c r="AW142" i="9"/>
  <c r="Y142" i="9"/>
  <c r="O142" i="9"/>
  <c r="N142" i="9"/>
  <c r="M142" i="9"/>
  <c r="K142" i="9"/>
  <c r="J142" i="9"/>
  <c r="I142" i="9"/>
  <c r="BH141" i="9"/>
  <c r="BD141" i="9"/>
  <c r="AW141" i="9"/>
  <c r="Y141" i="9"/>
  <c r="Q141" i="9"/>
  <c r="O141" i="9"/>
  <c r="N141" i="9"/>
  <c r="M141" i="9"/>
  <c r="K141" i="9"/>
  <c r="J141" i="9"/>
  <c r="I141" i="9"/>
  <c r="BH140" i="9"/>
  <c r="BD140" i="9"/>
  <c r="AW140" i="9"/>
  <c r="Y140" i="9"/>
  <c r="O140" i="9"/>
  <c r="N140" i="9"/>
  <c r="M140" i="9"/>
  <c r="K140" i="9"/>
  <c r="J140" i="9"/>
  <c r="I140" i="9"/>
  <c r="BH139" i="9"/>
  <c r="BD139" i="9"/>
  <c r="AW139" i="9"/>
  <c r="Y139" i="9"/>
  <c r="O139" i="9"/>
  <c r="N139" i="9"/>
  <c r="M139" i="9"/>
  <c r="K139" i="9"/>
  <c r="J139" i="9"/>
  <c r="I139" i="9"/>
  <c r="BH138" i="9"/>
  <c r="BD138" i="9"/>
  <c r="AW138" i="9"/>
  <c r="Y138" i="9"/>
  <c r="O138" i="9"/>
  <c r="N138" i="9"/>
  <c r="M138" i="9"/>
  <c r="K138" i="9"/>
  <c r="J138" i="9"/>
  <c r="I138" i="9"/>
  <c r="H138" i="9"/>
  <c r="G138" i="9"/>
  <c r="F138" i="9"/>
  <c r="BH137" i="9"/>
  <c r="BD137" i="9"/>
  <c r="AW137" i="9"/>
  <c r="Y137" i="9"/>
  <c r="O137" i="9"/>
  <c r="N137" i="9"/>
  <c r="M137" i="9"/>
  <c r="K137" i="9"/>
  <c r="J137" i="9"/>
  <c r="I137" i="9"/>
  <c r="BH136" i="9"/>
  <c r="BD136" i="9"/>
  <c r="AW136" i="9"/>
  <c r="Y136" i="9"/>
  <c r="O136" i="9"/>
  <c r="N136" i="9"/>
  <c r="M136" i="9"/>
  <c r="K136" i="9"/>
  <c r="J136" i="9"/>
  <c r="I136" i="9"/>
  <c r="H136" i="9"/>
  <c r="G136" i="9"/>
  <c r="F136" i="9"/>
  <c r="BH135" i="9"/>
  <c r="BD135" i="9"/>
  <c r="AW135" i="9"/>
  <c r="Y135" i="9"/>
  <c r="O135" i="9"/>
  <c r="N135" i="9"/>
  <c r="M135" i="9"/>
  <c r="K135" i="9"/>
  <c r="J135" i="9"/>
  <c r="I135" i="9"/>
  <c r="G135" i="9"/>
  <c r="F135" i="9"/>
  <c r="BH134" i="9"/>
  <c r="BD134" i="9"/>
  <c r="AW134" i="9"/>
  <c r="Y134" i="9"/>
  <c r="O134" i="9"/>
  <c r="N134" i="9"/>
  <c r="M134" i="9"/>
  <c r="K134" i="9"/>
  <c r="J134" i="9"/>
  <c r="I134" i="9"/>
  <c r="H134" i="9"/>
  <c r="G134" i="9"/>
  <c r="F134" i="9"/>
  <c r="BH133" i="9"/>
  <c r="BD133" i="9"/>
  <c r="AW133" i="9"/>
  <c r="Y133" i="9"/>
  <c r="O133" i="9"/>
  <c r="N133" i="9"/>
  <c r="M133" i="9"/>
  <c r="K133" i="9"/>
  <c r="J133" i="9"/>
  <c r="I133" i="9"/>
  <c r="BH132" i="9"/>
  <c r="BD132" i="9"/>
  <c r="AW132" i="9"/>
  <c r="Y132" i="9"/>
  <c r="O132" i="9"/>
  <c r="N132" i="9"/>
  <c r="M132" i="9"/>
  <c r="K132" i="9"/>
  <c r="J132" i="9"/>
  <c r="I132" i="9"/>
  <c r="BH131" i="9"/>
  <c r="BD131" i="9"/>
  <c r="AW131" i="9"/>
  <c r="Y131" i="9"/>
  <c r="O131" i="9"/>
  <c r="N131" i="9"/>
  <c r="M131" i="9"/>
  <c r="K131" i="9"/>
  <c r="J131" i="9"/>
  <c r="I131" i="9"/>
  <c r="BH130" i="9"/>
  <c r="BD130" i="9"/>
  <c r="AW130" i="9"/>
  <c r="Y130" i="9"/>
  <c r="O130" i="9"/>
  <c r="N130" i="9"/>
  <c r="M130" i="9"/>
  <c r="K130" i="9"/>
  <c r="J130" i="9"/>
  <c r="I130" i="9"/>
  <c r="H130" i="9"/>
  <c r="G130" i="9"/>
  <c r="F130" i="9"/>
  <c r="BH129" i="9"/>
  <c r="BD129" i="9"/>
  <c r="AW129" i="9"/>
  <c r="Y129" i="9"/>
  <c r="O129" i="9"/>
  <c r="N129" i="9"/>
  <c r="M129" i="9"/>
  <c r="K129" i="9"/>
  <c r="J129" i="9"/>
  <c r="I129" i="9"/>
  <c r="H129" i="9"/>
  <c r="G129" i="9"/>
  <c r="F129" i="9"/>
  <c r="BH128" i="9"/>
  <c r="BD128" i="9"/>
  <c r="AW128" i="9"/>
  <c r="Y128" i="9"/>
  <c r="O128" i="9"/>
  <c r="N128" i="9"/>
  <c r="M128" i="9"/>
  <c r="K128" i="9"/>
  <c r="J128" i="9"/>
  <c r="I128" i="9"/>
  <c r="BH127" i="9"/>
  <c r="BD127" i="9"/>
  <c r="AW127" i="9"/>
  <c r="Y127" i="9"/>
  <c r="O127" i="9"/>
  <c r="N127" i="9"/>
  <c r="M127" i="9"/>
  <c r="K127" i="9"/>
  <c r="J127" i="9"/>
  <c r="I127" i="9"/>
  <c r="BH126" i="9"/>
  <c r="BD126" i="9"/>
  <c r="AW126" i="9"/>
  <c r="Y126" i="9"/>
  <c r="O126" i="9"/>
  <c r="N126" i="9"/>
  <c r="M126" i="9"/>
  <c r="K126" i="9"/>
  <c r="J126" i="9"/>
  <c r="I126" i="9"/>
  <c r="H126" i="9"/>
  <c r="CI125" i="9"/>
  <c r="BH125" i="9"/>
  <c r="BD125" i="9"/>
  <c r="AW125" i="9"/>
  <c r="Y125" i="9"/>
  <c r="O125" i="9"/>
  <c r="N125" i="9"/>
  <c r="M125" i="9"/>
  <c r="K125" i="9"/>
  <c r="J125" i="9"/>
  <c r="I125" i="9"/>
  <c r="BH124" i="9"/>
  <c r="BD124" i="9"/>
  <c r="AW124" i="9"/>
  <c r="Y124" i="9"/>
  <c r="O124" i="9"/>
  <c r="N124" i="9"/>
  <c r="M124" i="9"/>
  <c r="K124" i="9"/>
  <c r="J124" i="9"/>
  <c r="I124" i="9"/>
  <c r="H124" i="9"/>
  <c r="G124" i="9"/>
  <c r="F124" i="9"/>
  <c r="BH123" i="9"/>
  <c r="BD123" i="9"/>
  <c r="AW123" i="9"/>
  <c r="Y123" i="9"/>
  <c r="O123" i="9"/>
  <c r="N123" i="9"/>
  <c r="M123" i="9"/>
  <c r="K123" i="9"/>
  <c r="J123" i="9"/>
  <c r="I123" i="9"/>
  <c r="BH122" i="9"/>
  <c r="BD122" i="9"/>
  <c r="AW122" i="9"/>
  <c r="Y122" i="9"/>
  <c r="O122" i="9"/>
  <c r="N122" i="9"/>
  <c r="M122" i="9"/>
  <c r="K122" i="9"/>
  <c r="J122" i="9"/>
  <c r="I122" i="9"/>
  <c r="H122" i="9"/>
  <c r="G122" i="9"/>
  <c r="F122" i="9"/>
  <c r="BH121" i="9"/>
  <c r="BD121" i="9"/>
  <c r="AW121" i="9"/>
  <c r="Y121" i="9"/>
  <c r="O121" i="9"/>
  <c r="N121" i="9"/>
  <c r="M121" i="9"/>
  <c r="K121" i="9"/>
  <c r="J121" i="9"/>
  <c r="I121" i="9"/>
  <c r="BH120" i="9"/>
  <c r="BD120" i="9"/>
  <c r="AW120" i="9"/>
  <c r="Y120" i="9"/>
  <c r="O120" i="9"/>
  <c r="N120" i="9"/>
  <c r="M120" i="9"/>
  <c r="K120" i="9"/>
  <c r="J120" i="9"/>
  <c r="I120" i="9"/>
  <c r="BH119" i="9"/>
  <c r="BD119" i="9"/>
  <c r="AW119" i="9"/>
  <c r="Y119" i="9"/>
  <c r="O119" i="9"/>
  <c r="N119" i="9"/>
  <c r="M119" i="9"/>
  <c r="K119" i="9"/>
  <c r="J119" i="9"/>
  <c r="I119" i="9"/>
  <c r="BH118" i="9"/>
  <c r="BD118" i="9"/>
  <c r="AW118" i="9"/>
  <c r="Y118" i="9"/>
  <c r="O118" i="9"/>
  <c r="N118" i="9"/>
  <c r="M118" i="9"/>
  <c r="K118" i="9"/>
  <c r="J118" i="9"/>
  <c r="I118" i="9"/>
  <c r="BH117" i="9"/>
  <c r="BD117" i="9"/>
  <c r="AW117" i="9"/>
  <c r="Y117" i="9"/>
  <c r="O117" i="9"/>
  <c r="N117" i="9"/>
  <c r="M117" i="9"/>
  <c r="K117" i="9"/>
  <c r="J117" i="9"/>
  <c r="I117" i="9"/>
  <c r="BH116" i="9"/>
  <c r="BD116" i="9"/>
  <c r="AW116" i="9"/>
  <c r="Y116" i="9"/>
  <c r="O116" i="9"/>
  <c r="N116" i="9"/>
  <c r="M116" i="9"/>
  <c r="K116" i="9"/>
  <c r="J116" i="9"/>
  <c r="I116" i="9"/>
  <c r="H116" i="9"/>
  <c r="G116" i="9"/>
  <c r="F116" i="9"/>
  <c r="BH115" i="9"/>
  <c r="BD115" i="9"/>
  <c r="AW115" i="9"/>
  <c r="Y115" i="9"/>
  <c r="O115" i="9"/>
  <c r="N115" i="9"/>
  <c r="M115" i="9"/>
  <c r="K115" i="9"/>
  <c r="J115" i="9"/>
  <c r="I115" i="9"/>
  <c r="BH114" i="9"/>
  <c r="BD114" i="9"/>
  <c r="AW114" i="9"/>
  <c r="Y114" i="9"/>
  <c r="O114" i="9"/>
  <c r="N114" i="9"/>
  <c r="M114" i="9"/>
  <c r="K114" i="9"/>
  <c r="J114" i="9"/>
  <c r="I114" i="9"/>
  <c r="BH113" i="9"/>
  <c r="BD113" i="9"/>
  <c r="AW113" i="9"/>
  <c r="Y113" i="9"/>
  <c r="O113" i="9"/>
  <c r="N113" i="9"/>
  <c r="M113" i="9"/>
  <c r="K113" i="9"/>
  <c r="J113" i="9"/>
  <c r="I113" i="9"/>
  <c r="BH112" i="9"/>
  <c r="BD112" i="9"/>
  <c r="AW112" i="9"/>
  <c r="Y112" i="9"/>
  <c r="O112" i="9"/>
  <c r="N112" i="9"/>
  <c r="M112" i="9"/>
  <c r="K112" i="9"/>
  <c r="J112" i="9"/>
  <c r="I112" i="9"/>
  <c r="H112" i="9"/>
  <c r="G112" i="9"/>
  <c r="F112" i="9"/>
  <c r="BH111" i="9"/>
  <c r="BD111" i="9"/>
  <c r="AW111" i="9"/>
  <c r="Y111" i="9"/>
  <c r="O111" i="9"/>
  <c r="N111" i="9"/>
  <c r="M111" i="9"/>
  <c r="K111" i="9"/>
  <c r="J111" i="9"/>
  <c r="I111" i="9"/>
  <c r="BH110" i="9"/>
  <c r="BD110" i="9"/>
  <c r="AW110" i="9"/>
  <c r="Y110" i="9"/>
  <c r="O110" i="9"/>
  <c r="N110" i="9"/>
  <c r="M110" i="9"/>
  <c r="K110" i="9"/>
  <c r="J110" i="9"/>
  <c r="I110" i="9"/>
  <c r="BH109" i="9"/>
  <c r="BD109" i="9"/>
  <c r="AW109" i="9"/>
  <c r="Y109" i="9"/>
  <c r="O109" i="9"/>
  <c r="N109" i="9"/>
  <c r="M109" i="9"/>
  <c r="K109" i="9"/>
  <c r="J109" i="9"/>
  <c r="I109" i="9"/>
  <c r="BH108" i="9"/>
  <c r="BD108" i="9"/>
  <c r="AW108" i="9"/>
  <c r="Y108" i="9"/>
  <c r="O108" i="9"/>
  <c r="N108" i="9"/>
  <c r="M108" i="9"/>
  <c r="K108" i="9"/>
  <c r="J108" i="9"/>
  <c r="I108" i="9"/>
  <c r="BH107" i="9"/>
  <c r="BD107" i="9"/>
  <c r="AW107" i="9"/>
  <c r="Y107" i="9"/>
  <c r="O107" i="9"/>
  <c r="N107" i="9"/>
  <c r="M107" i="9"/>
  <c r="K107" i="9"/>
  <c r="J107" i="9"/>
  <c r="I107" i="9"/>
  <c r="H107" i="9"/>
  <c r="BH106" i="9"/>
  <c r="BD106" i="9"/>
  <c r="AW106" i="9"/>
  <c r="Y106" i="9"/>
  <c r="O106" i="9"/>
  <c r="N106" i="9"/>
  <c r="M106" i="9"/>
  <c r="K106" i="9"/>
  <c r="J106" i="9"/>
  <c r="I106" i="9"/>
  <c r="BH105" i="9"/>
  <c r="BD105" i="9"/>
  <c r="AW105" i="9"/>
  <c r="Y105" i="9"/>
  <c r="O105" i="9"/>
  <c r="N105" i="9"/>
  <c r="M105" i="9"/>
  <c r="K105" i="9"/>
  <c r="J105" i="9"/>
  <c r="I105" i="9"/>
  <c r="H105" i="9"/>
  <c r="G105" i="9"/>
  <c r="F105" i="9"/>
  <c r="BH104" i="9"/>
  <c r="BD104" i="9"/>
  <c r="AW104" i="9"/>
  <c r="Y104" i="9"/>
  <c r="O104" i="9"/>
  <c r="N104" i="9"/>
  <c r="M104" i="9"/>
  <c r="K104" i="9"/>
  <c r="J104" i="9"/>
  <c r="I104" i="9"/>
  <c r="BH103" i="9"/>
  <c r="BD103" i="9"/>
  <c r="AW103" i="9"/>
  <c r="Y103" i="9"/>
  <c r="O103" i="9"/>
  <c r="N103" i="9"/>
  <c r="M103" i="9"/>
  <c r="K103" i="9"/>
  <c r="J103" i="9"/>
  <c r="I103" i="9"/>
  <c r="BH102" i="9"/>
  <c r="BD102" i="9"/>
  <c r="AW102" i="9"/>
  <c r="Y102" i="9"/>
  <c r="O102" i="9"/>
  <c r="N102" i="9"/>
  <c r="M102" i="9"/>
  <c r="K102" i="9"/>
  <c r="J102" i="9"/>
  <c r="I102" i="9"/>
  <c r="BH101" i="9"/>
  <c r="BD101" i="9"/>
  <c r="AW101" i="9"/>
  <c r="Y101" i="9"/>
  <c r="O101" i="9"/>
  <c r="N101" i="9"/>
  <c r="M101" i="9"/>
  <c r="K101" i="9"/>
  <c r="J101" i="9"/>
  <c r="I101" i="9"/>
  <c r="BH100" i="9"/>
  <c r="BD100" i="9"/>
  <c r="AW100" i="9"/>
  <c r="Y100" i="9"/>
  <c r="R100" i="9"/>
  <c r="O100" i="9"/>
  <c r="N100" i="9"/>
  <c r="M100" i="9"/>
  <c r="K100" i="9"/>
  <c r="J100" i="9"/>
  <c r="I100" i="9"/>
  <c r="BH99" i="9"/>
  <c r="BD99" i="9"/>
  <c r="AY99" i="9"/>
  <c r="AW99" i="9"/>
  <c r="Y99" i="9"/>
  <c r="R99" i="9"/>
  <c r="Q99" i="9"/>
  <c r="O99" i="9"/>
  <c r="N99" i="9"/>
  <c r="M99" i="9"/>
  <c r="K99" i="9"/>
  <c r="J99" i="9"/>
  <c r="I99" i="9"/>
  <c r="H99" i="9"/>
  <c r="F99" i="9"/>
  <c r="BH98" i="9"/>
  <c r="BD98" i="9"/>
  <c r="AY98" i="9"/>
  <c r="AW98" i="9"/>
  <c r="Y98" i="9"/>
  <c r="T98" i="9"/>
  <c r="R98" i="9"/>
  <c r="Q98" i="9"/>
  <c r="O98" i="9"/>
  <c r="N98" i="9"/>
  <c r="M98" i="9"/>
  <c r="K98" i="9"/>
  <c r="J98" i="9"/>
  <c r="I98" i="9"/>
  <c r="H98" i="9"/>
  <c r="F98" i="9"/>
  <c r="BH97" i="9"/>
  <c r="BD97" i="9"/>
  <c r="AW97" i="9"/>
  <c r="Y97" i="9"/>
  <c r="O97" i="9"/>
  <c r="N97" i="9"/>
  <c r="M97" i="9"/>
  <c r="K97" i="9"/>
  <c r="J97" i="9"/>
  <c r="I97" i="9"/>
  <c r="H97" i="9"/>
  <c r="BH96" i="9"/>
  <c r="BD96" i="9"/>
  <c r="AW96" i="9"/>
  <c r="Y96" i="9"/>
  <c r="O96" i="9"/>
  <c r="N96" i="9"/>
  <c r="M96" i="9"/>
  <c r="K96" i="9"/>
  <c r="J96" i="9"/>
  <c r="I96" i="9"/>
  <c r="H96" i="9"/>
  <c r="BH95" i="9"/>
  <c r="BD95" i="9"/>
  <c r="AW95" i="9"/>
  <c r="Y95" i="9"/>
  <c r="O95" i="9"/>
  <c r="N95" i="9"/>
  <c r="M95" i="9"/>
  <c r="K95" i="9"/>
  <c r="J95" i="9"/>
  <c r="I95" i="9"/>
  <c r="H95" i="9"/>
  <c r="G95" i="9"/>
  <c r="F95" i="9"/>
  <c r="BH94" i="9"/>
  <c r="BD94" i="9"/>
  <c r="AW94" i="9"/>
  <c r="Y94" i="9"/>
  <c r="O94" i="9"/>
  <c r="N94" i="9"/>
  <c r="M94" i="9"/>
  <c r="K94" i="9"/>
  <c r="J94" i="9"/>
  <c r="I94" i="9"/>
  <c r="H94" i="9"/>
  <c r="G94" i="9"/>
  <c r="F94" i="9"/>
  <c r="BH93" i="9"/>
  <c r="BD93" i="9"/>
  <c r="AW93" i="9"/>
  <c r="Y93" i="9"/>
  <c r="O93" i="9"/>
  <c r="N93" i="9"/>
  <c r="M93" i="9"/>
  <c r="K93" i="9"/>
  <c r="J93" i="9"/>
  <c r="I93" i="9"/>
  <c r="BH92" i="9"/>
  <c r="BD92" i="9"/>
  <c r="AW92" i="9"/>
  <c r="Y92" i="9"/>
  <c r="O92" i="9"/>
  <c r="N92" i="9"/>
  <c r="M92" i="9"/>
  <c r="K92" i="9"/>
  <c r="J92" i="9"/>
  <c r="I92" i="9"/>
  <c r="BH91" i="9"/>
  <c r="BD91" i="9"/>
  <c r="AW91" i="9"/>
  <c r="Y91" i="9"/>
  <c r="O91" i="9"/>
  <c r="N91" i="9"/>
  <c r="M91" i="9"/>
  <c r="K91" i="9"/>
  <c r="J91" i="9"/>
  <c r="I91" i="9"/>
  <c r="H91" i="9"/>
  <c r="G91" i="9"/>
  <c r="F91" i="9"/>
  <c r="BH90" i="9"/>
  <c r="BD90" i="9"/>
  <c r="AW90" i="9"/>
  <c r="Y90" i="9"/>
  <c r="O90" i="9"/>
  <c r="N90" i="9"/>
  <c r="M90" i="9"/>
  <c r="K90" i="9"/>
  <c r="J90" i="9"/>
  <c r="I90" i="9"/>
  <c r="BH89" i="9"/>
  <c r="BD89" i="9"/>
  <c r="AW89" i="9"/>
  <c r="Y89" i="9"/>
  <c r="O89" i="9"/>
  <c r="N89" i="9"/>
  <c r="M89" i="9"/>
  <c r="K89" i="9"/>
  <c r="J89" i="9"/>
  <c r="I89" i="9"/>
  <c r="BH88" i="9"/>
  <c r="BD88" i="9"/>
  <c r="AW88" i="9"/>
  <c r="Y88" i="9"/>
  <c r="O88" i="9"/>
  <c r="N88" i="9"/>
  <c r="M88" i="9"/>
  <c r="K88" i="9"/>
  <c r="J88" i="9"/>
  <c r="I88" i="9"/>
  <c r="H88" i="9"/>
  <c r="BH87" i="9"/>
  <c r="BD87" i="9"/>
  <c r="AW87" i="9"/>
  <c r="Y87" i="9"/>
  <c r="O87" i="9"/>
  <c r="N87" i="9"/>
  <c r="M87" i="9"/>
  <c r="K87" i="9"/>
  <c r="J87" i="9"/>
  <c r="I87" i="9"/>
  <c r="H87" i="9"/>
  <c r="G87" i="9"/>
  <c r="F87" i="9"/>
  <c r="BH86" i="9"/>
  <c r="BD86" i="9"/>
  <c r="AW86" i="9"/>
  <c r="Y86" i="9"/>
  <c r="O86" i="9"/>
  <c r="N86" i="9"/>
  <c r="M86" i="9"/>
  <c r="K86" i="9"/>
  <c r="J86" i="9"/>
  <c r="I86" i="9"/>
  <c r="H86" i="9"/>
  <c r="G86" i="9"/>
  <c r="F86" i="9"/>
  <c r="BH85" i="9"/>
  <c r="BD85" i="9"/>
  <c r="AW85" i="9"/>
  <c r="Y85" i="9"/>
  <c r="O85" i="9"/>
  <c r="N85" i="9"/>
  <c r="M85" i="9"/>
  <c r="K85" i="9"/>
  <c r="J85" i="9"/>
  <c r="I85" i="9"/>
  <c r="H85" i="9"/>
  <c r="G85" i="9"/>
  <c r="F85" i="9"/>
  <c r="BH84" i="9"/>
  <c r="BD84" i="9"/>
  <c r="AW84" i="9"/>
  <c r="Y84" i="9"/>
  <c r="O84" i="9"/>
  <c r="N84" i="9"/>
  <c r="M84" i="9"/>
  <c r="K84" i="9"/>
  <c r="J84" i="9"/>
  <c r="I84" i="9"/>
  <c r="BH83" i="9"/>
  <c r="BD83" i="9"/>
  <c r="AW83" i="9"/>
  <c r="Y83" i="9"/>
  <c r="O83" i="9"/>
  <c r="N83" i="9"/>
  <c r="M83" i="9"/>
  <c r="K83" i="9"/>
  <c r="J83" i="9"/>
  <c r="I83" i="9"/>
  <c r="H83" i="9"/>
  <c r="G83" i="9"/>
  <c r="F83" i="9"/>
  <c r="BH82" i="9"/>
  <c r="BD82" i="9"/>
  <c r="AW82" i="9"/>
  <c r="Y82" i="9"/>
  <c r="O82" i="9"/>
  <c r="N82" i="9"/>
  <c r="M82" i="9"/>
  <c r="K82" i="9"/>
  <c r="J82" i="9"/>
  <c r="I82" i="9"/>
  <c r="BH81" i="9"/>
  <c r="BD81" i="9"/>
  <c r="AW81" i="9"/>
  <c r="Y81" i="9"/>
  <c r="O81" i="9"/>
  <c r="N81" i="9"/>
  <c r="M81" i="9"/>
  <c r="K81" i="9"/>
  <c r="J81" i="9"/>
  <c r="I81" i="9"/>
  <c r="BH80" i="9"/>
  <c r="BD80" i="9"/>
  <c r="AW80" i="9"/>
  <c r="Y80" i="9"/>
  <c r="O80" i="9"/>
  <c r="N80" i="9"/>
  <c r="M80" i="9"/>
  <c r="K80" i="9"/>
  <c r="J80" i="9"/>
  <c r="I80" i="9"/>
  <c r="H80" i="9"/>
  <c r="G80" i="9"/>
  <c r="F80" i="9"/>
  <c r="BH79" i="9"/>
  <c r="BD79" i="9"/>
  <c r="AW79" i="9"/>
  <c r="Y79" i="9"/>
  <c r="O79" i="9"/>
  <c r="N79" i="9"/>
  <c r="M79" i="9"/>
  <c r="K79" i="9"/>
  <c r="J79" i="9"/>
  <c r="I79" i="9"/>
  <c r="H79" i="9"/>
  <c r="G79" i="9"/>
  <c r="F79" i="9"/>
  <c r="BH78" i="9"/>
  <c r="BD78" i="9"/>
  <c r="AW78" i="9"/>
  <c r="Y78" i="9"/>
  <c r="O78" i="9"/>
  <c r="N78" i="9"/>
  <c r="M78" i="9"/>
  <c r="K78" i="9"/>
  <c r="J78" i="9"/>
  <c r="I78" i="9"/>
  <c r="BH77" i="9"/>
  <c r="BD77" i="9"/>
  <c r="AW77" i="9"/>
  <c r="Y77" i="9"/>
  <c r="O77" i="9"/>
  <c r="N77" i="9"/>
  <c r="M77" i="9"/>
  <c r="K77" i="9"/>
  <c r="J77" i="9"/>
  <c r="I77" i="9"/>
  <c r="BH76" i="9"/>
  <c r="BD76" i="9"/>
  <c r="AW76" i="9"/>
  <c r="Y76" i="9"/>
  <c r="O76" i="9"/>
  <c r="N76" i="9"/>
  <c r="M76" i="9"/>
  <c r="K76" i="9"/>
  <c r="J76" i="9"/>
  <c r="I76" i="9"/>
  <c r="BH75" i="9"/>
  <c r="BD75" i="9"/>
  <c r="AW75" i="9"/>
  <c r="Y75" i="9"/>
  <c r="R75" i="9"/>
  <c r="O75" i="9"/>
  <c r="N75" i="9"/>
  <c r="M75" i="9"/>
  <c r="K75" i="9"/>
  <c r="J75" i="9"/>
  <c r="I75" i="9"/>
  <c r="BH74" i="9"/>
  <c r="BD74" i="9"/>
  <c r="AW74" i="9"/>
  <c r="Y74" i="9"/>
  <c r="O74" i="9"/>
  <c r="N74" i="9"/>
  <c r="M74" i="9"/>
  <c r="K74" i="9"/>
  <c r="J74" i="9"/>
  <c r="I74" i="9"/>
  <c r="H74" i="9"/>
  <c r="G74" i="9"/>
  <c r="F74" i="9"/>
  <c r="BH73" i="9"/>
  <c r="BE73" i="9"/>
  <c r="BD73" i="9"/>
  <c r="AW73" i="9"/>
  <c r="Y73" i="9"/>
  <c r="O73" i="9"/>
  <c r="N73" i="9"/>
  <c r="M73" i="9"/>
  <c r="K73" i="9"/>
  <c r="J73" i="9"/>
  <c r="I73" i="9"/>
  <c r="BH72" i="9"/>
  <c r="BD72" i="9"/>
  <c r="AW72" i="9"/>
  <c r="Y72" i="9"/>
  <c r="O72" i="9"/>
  <c r="N72" i="9"/>
  <c r="M72" i="9"/>
  <c r="K72" i="9"/>
  <c r="J72" i="9"/>
  <c r="I72" i="9"/>
  <c r="H72" i="9"/>
  <c r="G72" i="9"/>
  <c r="F72" i="9"/>
  <c r="BH71" i="9"/>
  <c r="BD71" i="9"/>
  <c r="AW71" i="9"/>
  <c r="Y71" i="9"/>
  <c r="O71" i="9"/>
  <c r="N71" i="9"/>
  <c r="M71" i="9"/>
  <c r="K71" i="9"/>
  <c r="J71" i="9"/>
  <c r="I71" i="9"/>
  <c r="BH70" i="9"/>
  <c r="BD70" i="9"/>
  <c r="AW70" i="9"/>
  <c r="Y70" i="9"/>
  <c r="R70" i="9"/>
  <c r="Q70" i="9"/>
  <c r="O70" i="9"/>
  <c r="N70" i="9"/>
  <c r="M70" i="9"/>
  <c r="K70" i="9"/>
  <c r="J70" i="9"/>
  <c r="I70" i="9"/>
  <c r="BH69" i="9"/>
  <c r="BD69" i="9"/>
  <c r="AW69" i="9"/>
  <c r="Y69" i="9"/>
  <c r="O69" i="9"/>
  <c r="N69" i="9"/>
  <c r="M69" i="9"/>
  <c r="K69" i="9"/>
  <c r="J69" i="9"/>
  <c r="I69" i="9"/>
  <c r="BH68" i="9"/>
  <c r="BD68" i="9"/>
  <c r="AW68" i="9"/>
  <c r="Y68" i="9"/>
  <c r="O68" i="9"/>
  <c r="N68" i="9"/>
  <c r="M68" i="9"/>
  <c r="K68" i="9"/>
  <c r="J68" i="9"/>
  <c r="I68" i="9"/>
  <c r="BI67" i="9"/>
  <c r="BH67" i="9"/>
  <c r="BF67" i="9"/>
  <c r="BE67" i="9"/>
  <c r="BD67" i="9"/>
  <c r="AW67" i="9"/>
  <c r="Y67" i="9"/>
  <c r="R67" i="9"/>
  <c r="O67" i="9"/>
  <c r="N67" i="9"/>
  <c r="M67" i="9"/>
  <c r="K67" i="9"/>
  <c r="J67" i="9"/>
  <c r="I67" i="9"/>
  <c r="BI66" i="9"/>
  <c r="BH66" i="9"/>
  <c r="BF66" i="9"/>
  <c r="BE66" i="9"/>
  <c r="BD66" i="9"/>
  <c r="AW66" i="9"/>
  <c r="Y66" i="9"/>
  <c r="R66" i="9"/>
  <c r="O66" i="9"/>
  <c r="N66" i="9"/>
  <c r="M66" i="9"/>
  <c r="K66" i="9"/>
  <c r="J66" i="9"/>
  <c r="I66" i="9"/>
  <c r="BH65" i="9"/>
  <c r="BD65" i="9"/>
  <c r="AW65" i="9"/>
  <c r="Y65" i="9"/>
  <c r="O65" i="9"/>
  <c r="N65" i="9"/>
  <c r="M65" i="9"/>
  <c r="K65" i="9"/>
  <c r="J65" i="9"/>
  <c r="I65" i="9"/>
  <c r="BH64" i="9"/>
  <c r="BD64" i="9"/>
  <c r="AW64" i="9"/>
  <c r="Y64" i="9"/>
  <c r="O64" i="9"/>
  <c r="N64" i="9"/>
  <c r="M64" i="9"/>
  <c r="K64" i="9"/>
  <c r="J64" i="9"/>
  <c r="I64" i="9"/>
  <c r="BH63" i="9"/>
  <c r="BD63" i="9"/>
  <c r="AW63" i="9"/>
  <c r="Y63" i="9"/>
  <c r="R63" i="9"/>
  <c r="O63" i="9"/>
  <c r="N63" i="9"/>
  <c r="M63" i="9"/>
  <c r="K63" i="9"/>
  <c r="J63" i="9"/>
  <c r="I63" i="9"/>
  <c r="BH62" i="9"/>
  <c r="BD62" i="9"/>
  <c r="AW62" i="9"/>
  <c r="Y62" i="9"/>
  <c r="O62" i="9"/>
  <c r="N62" i="9"/>
  <c r="M62" i="9"/>
  <c r="K62" i="9"/>
  <c r="J62" i="9"/>
  <c r="I62" i="9"/>
  <c r="BH61" i="9"/>
  <c r="BD61" i="9"/>
  <c r="AW61" i="9"/>
  <c r="Y61" i="9"/>
  <c r="O61" i="9"/>
  <c r="N61" i="9"/>
  <c r="M61" i="9"/>
  <c r="K61" i="9"/>
  <c r="J61" i="9"/>
  <c r="I61" i="9"/>
  <c r="BI60" i="9"/>
  <c r="BH60" i="9"/>
  <c r="BF60" i="9"/>
  <c r="BE60" i="9"/>
  <c r="BD60" i="9"/>
  <c r="AW60" i="9"/>
  <c r="Y60" i="9"/>
  <c r="O60" i="9"/>
  <c r="N60" i="9"/>
  <c r="M60" i="9"/>
  <c r="K60" i="9"/>
  <c r="J60" i="9"/>
  <c r="I60" i="9"/>
  <c r="BH59" i="9"/>
  <c r="BD59" i="9"/>
  <c r="AW59" i="9"/>
  <c r="Y59" i="9"/>
  <c r="O59" i="9"/>
  <c r="N59" i="9"/>
  <c r="M59" i="9"/>
  <c r="K59" i="9"/>
  <c r="J59" i="9"/>
  <c r="I59" i="9"/>
  <c r="H59" i="9"/>
  <c r="G59" i="9"/>
  <c r="F59" i="9"/>
  <c r="BH58" i="9"/>
  <c r="BD58" i="9"/>
  <c r="AW58" i="9"/>
  <c r="Y58" i="9"/>
  <c r="O58" i="9"/>
  <c r="N58" i="9"/>
  <c r="M58" i="9"/>
  <c r="K58" i="9"/>
  <c r="J58" i="9"/>
  <c r="I58" i="9"/>
  <c r="BH57" i="9"/>
  <c r="BD57" i="9"/>
  <c r="AW57" i="9"/>
  <c r="Y57" i="9"/>
  <c r="O57" i="9"/>
  <c r="N57" i="9"/>
  <c r="M57" i="9"/>
  <c r="K57" i="9"/>
  <c r="J57" i="9"/>
  <c r="I57" i="9"/>
  <c r="BH56" i="9"/>
  <c r="BD56" i="9"/>
  <c r="AW56" i="9"/>
  <c r="Y56" i="9"/>
  <c r="O56" i="9"/>
  <c r="N56" i="9"/>
  <c r="M56" i="9"/>
  <c r="K56" i="9"/>
  <c r="J56" i="9"/>
  <c r="I56" i="9"/>
  <c r="BH55" i="9"/>
  <c r="BD55" i="9"/>
  <c r="AW55" i="9"/>
  <c r="Y55" i="9"/>
  <c r="O55" i="9"/>
  <c r="N55" i="9"/>
  <c r="M55" i="9"/>
  <c r="K55" i="9"/>
  <c r="J55" i="9"/>
  <c r="I55" i="9"/>
  <c r="H55" i="9"/>
  <c r="G55" i="9"/>
  <c r="F55" i="9"/>
  <c r="BH54" i="9"/>
  <c r="BD54" i="9"/>
  <c r="AW54" i="9"/>
  <c r="Y54" i="9"/>
  <c r="O54" i="9"/>
  <c r="N54" i="9"/>
  <c r="M54" i="9"/>
  <c r="K54" i="9"/>
  <c r="J54" i="9"/>
  <c r="I54" i="9"/>
  <c r="BH53" i="9"/>
  <c r="BD53" i="9"/>
  <c r="AW53" i="9"/>
  <c r="Y53" i="9"/>
  <c r="O53" i="9"/>
  <c r="N53" i="9"/>
  <c r="M53" i="9"/>
  <c r="K53" i="9"/>
  <c r="J53" i="9"/>
  <c r="I53" i="9"/>
  <c r="BH52" i="9"/>
  <c r="BD52" i="9"/>
  <c r="AW52" i="9"/>
  <c r="Y52" i="9"/>
  <c r="R52" i="9"/>
  <c r="O52" i="9"/>
  <c r="N52" i="9"/>
  <c r="M52" i="9"/>
  <c r="K52" i="9"/>
  <c r="J52" i="9"/>
  <c r="I52" i="9"/>
  <c r="BH51" i="9"/>
  <c r="BD51" i="9"/>
  <c r="AW51" i="9"/>
  <c r="Y51" i="9"/>
  <c r="O51" i="9"/>
  <c r="N51" i="9"/>
  <c r="M51" i="9"/>
  <c r="K51" i="9"/>
  <c r="J51" i="9"/>
  <c r="I51" i="9"/>
  <c r="BH50" i="9"/>
  <c r="BD50" i="9"/>
  <c r="AW50" i="9"/>
  <c r="Y50" i="9"/>
  <c r="O50" i="9"/>
  <c r="N50" i="9"/>
  <c r="M50" i="9"/>
  <c r="K50" i="9"/>
  <c r="J50" i="9"/>
  <c r="I50" i="9"/>
  <c r="BH49" i="9"/>
  <c r="BD49" i="9"/>
  <c r="AW49" i="9"/>
  <c r="Y49" i="9"/>
  <c r="O49" i="9"/>
  <c r="N49" i="9"/>
  <c r="M49" i="9"/>
  <c r="K49" i="9"/>
  <c r="J49" i="9"/>
  <c r="I49" i="9"/>
  <c r="BH48" i="9"/>
  <c r="BE48" i="9"/>
  <c r="BD48" i="9"/>
  <c r="AW48" i="9"/>
  <c r="Y48" i="9"/>
  <c r="R48" i="9"/>
  <c r="O48" i="9"/>
  <c r="N48" i="9"/>
  <c r="M48" i="9"/>
  <c r="K48" i="9"/>
  <c r="J48" i="9"/>
  <c r="I48" i="9"/>
  <c r="BH47" i="9"/>
  <c r="BD47" i="9"/>
  <c r="AW47" i="9"/>
  <c r="Y47" i="9"/>
  <c r="O47" i="9"/>
  <c r="N47" i="9"/>
  <c r="M47" i="9"/>
  <c r="K47" i="9"/>
  <c r="J47" i="9"/>
  <c r="I47" i="9"/>
  <c r="BH46" i="9"/>
  <c r="BD46" i="9"/>
  <c r="AW46" i="9"/>
  <c r="Y46" i="9"/>
  <c r="O46" i="9"/>
  <c r="N46" i="9"/>
  <c r="M46" i="9"/>
  <c r="K46" i="9"/>
  <c r="J46" i="9"/>
  <c r="I46" i="9"/>
  <c r="BH45" i="9"/>
  <c r="BD45" i="9"/>
  <c r="AW45" i="9"/>
  <c r="Y45" i="9"/>
  <c r="O45" i="9"/>
  <c r="N45" i="9"/>
  <c r="M45" i="9"/>
  <c r="K45" i="9"/>
  <c r="J45" i="9"/>
  <c r="I45" i="9"/>
  <c r="BH44" i="9"/>
  <c r="BD44" i="9"/>
  <c r="AW44" i="9"/>
  <c r="Y44" i="9"/>
  <c r="O44" i="9"/>
  <c r="N44" i="9"/>
  <c r="M44" i="9"/>
  <c r="K44" i="9"/>
  <c r="J44" i="9"/>
  <c r="I44" i="9"/>
  <c r="BH43" i="9"/>
  <c r="BD43" i="9"/>
  <c r="AW43" i="9"/>
  <c r="Y43" i="9"/>
  <c r="O43" i="9"/>
  <c r="N43" i="9"/>
  <c r="M43" i="9"/>
  <c r="K43" i="9"/>
  <c r="J43" i="9"/>
  <c r="I43" i="9"/>
  <c r="BH42" i="9"/>
  <c r="BD42" i="9"/>
  <c r="AW42" i="9"/>
  <c r="Y42" i="9"/>
  <c r="R42" i="9"/>
  <c r="Q42" i="9"/>
  <c r="O42" i="9"/>
  <c r="N42" i="9"/>
  <c r="M42" i="9"/>
  <c r="K42" i="9"/>
  <c r="J42" i="9"/>
  <c r="I42" i="9"/>
  <c r="BH41" i="9"/>
  <c r="BD41" i="9"/>
  <c r="AW41" i="9"/>
  <c r="Y41" i="9"/>
  <c r="O41" i="9"/>
  <c r="N41" i="9"/>
  <c r="M41" i="9"/>
  <c r="K41" i="9"/>
  <c r="J41" i="9"/>
  <c r="I41" i="9"/>
  <c r="BH40" i="9"/>
  <c r="BD40" i="9"/>
  <c r="AW40" i="9"/>
  <c r="Y40" i="9"/>
  <c r="O40" i="9"/>
  <c r="N40" i="9"/>
  <c r="M40" i="9"/>
  <c r="K40" i="9"/>
  <c r="J40" i="9"/>
  <c r="I40" i="9"/>
  <c r="BH39" i="9"/>
  <c r="BD39" i="9"/>
  <c r="AW39" i="9"/>
  <c r="Y39" i="9"/>
  <c r="O39" i="9"/>
  <c r="N39" i="9"/>
  <c r="M39" i="9"/>
  <c r="K39" i="9"/>
  <c r="J39" i="9"/>
  <c r="I39" i="9"/>
  <c r="BH38" i="9"/>
  <c r="BD38" i="9"/>
  <c r="AW38" i="9"/>
  <c r="Y38" i="9"/>
  <c r="R38" i="9"/>
  <c r="O38" i="9"/>
  <c r="N38" i="9"/>
  <c r="M38" i="9"/>
  <c r="K38" i="9"/>
  <c r="J38" i="9"/>
  <c r="I38" i="9"/>
  <c r="BH37" i="9"/>
  <c r="BD37" i="9"/>
  <c r="AW37" i="9"/>
  <c r="Y37" i="9"/>
  <c r="O37" i="9"/>
  <c r="N37" i="9"/>
  <c r="M37" i="9"/>
  <c r="K37" i="9"/>
  <c r="J37" i="9"/>
  <c r="I37" i="9"/>
  <c r="BH36" i="9"/>
  <c r="BE36" i="9"/>
  <c r="BD36" i="9"/>
  <c r="AW36" i="9"/>
  <c r="Y36" i="9"/>
  <c r="O36" i="9"/>
  <c r="N36" i="9"/>
  <c r="M36" i="9"/>
  <c r="K36" i="9"/>
  <c r="J36" i="9"/>
  <c r="I36" i="9"/>
  <c r="BH35" i="9"/>
  <c r="BD35" i="9"/>
  <c r="AW35" i="9"/>
  <c r="Y35" i="9"/>
  <c r="O35" i="9"/>
  <c r="N35" i="9"/>
  <c r="M35" i="9"/>
  <c r="K35" i="9"/>
  <c r="J35" i="9"/>
  <c r="I35" i="9"/>
  <c r="BH34" i="9"/>
  <c r="BD34" i="9"/>
  <c r="AW34" i="9"/>
  <c r="Y34" i="9"/>
  <c r="O34" i="9"/>
  <c r="N34" i="9"/>
  <c r="M34" i="9"/>
  <c r="K34" i="9"/>
  <c r="J34" i="9"/>
  <c r="I34" i="9"/>
  <c r="H34" i="9"/>
  <c r="G34" i="9"/>
  <c r="F34" i="9"/>
  <c r="BH33" i="9"/>
  <c r="BD33" i="9"/>
  <c r="AW33" i="9"/>
  <c r="Y33" i="9"/>
  <c r="O33" i="9"/>
  <c r="N33" i="9"/>
  <c r="M33" i="9"/>
  <c r="K33" i="9"/>
  <c r="J33" i="9"/>
  <c r="I33" i="9"/>
  <c r="H33" i="9"/>
  <c r="G33" i="9"/>
  <c r="F33" i="9"/>
  <c r="BH32" i="9"/>
  <c r="BD32" i="9"/>
  <c r="AW32" i="9"/>
  <c r="Y32" i="9"/>
  <c r="O32" i="9"/>
  <c r="N32" i="9"/>
  <c r="M32" i="9"/>
  <c r="K32" i="9"/>
  <c r="J32" i="9"/>
  <c r="I32" i="9"/>
  <c r="BH31" i="9"/>
  <c r="BD31" i="9"/>
  <c r="AW31" i="9"/>
  <c r="Y31" i="9"/>
  <c r="O31" i="9"/>
  <c r="N31" i="9"/>
  <c r="M31" i="9"/>
  <c r="K31" i="9"/>
  <c r="J31" i="9"/>
  <c r="I31" i="9"/>
  <c r="BH30" i="9"/>
  <c r="BD30" i="9"/>
  <c r="AW30" i="9"/>
  <c r="Y30" i="9"/>
  <c r="O30" i="9"/>
  <c r="N30" i="9"/>
  <c r="M30" i="9"/>
  <c r="K30" i="9"/>
  <c r="J30" i="9"/>
  <c r="I30" i="9"/>
  <c r="BH29" i="9"/>
  <c r="BD29" i="9"/>
  <c r="AW29" i="9"/>
  <c r="Y29" i="9"/>
  <c r="O29" i="9"/>
  <c r="N29" i="9"/>
  <c r="M29" i="9"/>
  <c r="K29" i="9"/>
  <c r="J29" i="9"/>
  <c r="I29" i="9"/>
  <c r="H29" i="9"/>
  <c r="G29" i="9"/>
  <c r="F29" i="9"/>
  <c r="BH28" i="9"/>
  <c r="BD28" i="9"/>
  <c r="AW28" i="9"/>
  <c r="Y28" i="9"/>
  <c r="O28" i="9"/>
  <c r="N28" i="9"/>
  <c r="M28" i="9"/>
  <c r="K28" i="9"/>
  <c r="J28" i="9"/>
  <c r="I28" i="9"/>
  <c r="BH27" i="9"/>
  <c r="BD27" i="9"/>
  <c r="AW27" i="9"/>
  <c r="Y27" i="9"/>
  <c r="O27" i="9"/>
  <c r="N27" i="9"/>
  <c r="M27" i="9"/>
  <c r="K27" i="9"/>
  <c r="J27" i="9"/>
  <c r="I27" i="9"/>
  <c r="BH26" i="9"/>
  <c r="BD26" i="9"/>
  <c r="AW26" i="9"/>
  <c r="Y26" i="9"/>
  <c r="O26" i="9"/>
  <c r="N26" i="9"/>
  <c r="M26" i="9"/>
  <c r="K26" i="9"/>
  <c r="J26" i="9"/>
  <c r="I26" i="9"/>
  <c r="BH25" i="9"/>
  <c r="BD25" i="9"/>
  <c r="AW25" i="9"/>
  <c r="Y25" i="9"/>
  <c r="O25" i="9"/>
  <c r="N25" i="9"/>
  <c r="M25" i="9"/>
  <c r="K25" i="9"/>
  <c r="J25" i="9"/>
  <c r="I25" i="9"/>
  <c r="H25" i="9"/>
  <c r="G25" i="9"/>
  <c r="F25" i="9"/>
  <c r="BH24" i="9"/>
  <c r="BE24" i="9"/>
  <c r="BD24" i="9"/>
  <c r="AW24" i="9"/>
  <c r="Y24" i="9"/>
  <c r="O24" i="9"/>
  <c r="N24" i="9"/>
  <c r="M24" i="9"/>
  <c r="K24" i="9"/>
  <c r="J24" i="9"/>
  <c r="I24" i="9"/>
  <c r="BH23" i="9"/>
  <c r="BD23" i="9"/>
  <c r="AW23" i="9"/>
  <c r="Y23" i="9"/>
  <c r="O23" i="9"/>
  <c r="N23" i="9"/>
  <c r="M23" i="9"/>
  <c r="K23" i="9"/>
  <c r="J23" i="9"/>
  <c r="I23" i="9"/>
  <c r="H23" i="9"/>
  <c r="G23" i="9"/>
  <c r="F23" i="9"/>
  <c r="BH22" i="9"/>
  <c r="BD22" i="9"/>
  <c r="AW22" i="9"/>
  <c r="Y22" i="9"/>
  <c r="O22" i="9"/>
  <c r="N22" i="9"/>
  <c r="M22" i="9"/>
  <c r="K22" i="9"/>
  <c r="J22" i="9"/>
  <c r="I22" i="9"/>
  <c r="H22" i="9"/>
  <c r="G22" i="9"/>
  <c r="F22" i="9"/>
  <c r="BH21" i="9"/>
  <c r="BD21" i="9"/>
  <c r="AW21" i="9"/>
  <c r="Y21" i="9"/>
  <c r="O21" i="9"/>
  <c r="N21" i="9"/>
  <c r="M21" i="9"/>
  <c r="K21" i="9"/>
  <c r="J21" i="9"/>
  <c r="I21" i="9"/>
  <c r="H21" i="9"/>
  <c r="G21" i="9"/>
  <c r="F21" i="9"/>
  <c r="BH20" i="9"/>
  <c r="BD20" i="9"/>
  <c r="AW20" i="9"/>
  <c r="Y20" i="9"/>
  <c r="O20" i="9"/>
  <c r="N20" i="9"/>
  <c r="M20" i="9"/>
  <c r="K20" i="9"/>
  <c r="J20" i="9"/>
  <c r="I20" i="9"/>
  <c r="H20" i="9"/>
  <c r="G20" i="9"/>
  <c r="F20" i="9"/>
  <c r="BI19" i="9"/>
  <c r="BH19" i="9"/>
  <c r="BG19" i="9"/>
  <c r="BF19" i="9"/>
  <c r="BE19" i="9"/>
  <c r="BD19" i="9"/>
  <c r="AW19" i="9"/>
  <c r="Y19" i="9"/>
  <c r="R19" i="9"/>
  <c r="O19" i="9"/>
  <c r="N19" i="9"/>
  <c r="M19" i="9"/>
  <c r="K19" i="9"/>
  <c r="J19" i="9"/>
  <c r="I19" i="9"/>
  <c r="BH18" i="9"/>
  <c r="BD18" i="9"/>
  <c r="AW18" i="9"/>
  <c r="Y18" i="9"/>
  <c r="O18" i="9"/>
  <c r="N18" i="9"/>
  <c r="M18" i="9"/>
  <c r="K18" i="9"/>
  <c r="J18" i="9"/>
  <c r="I18" i="9"/>
  <c r="H18" i="9"/>
  <c r="G18" i="9"/>
  <c r="F18" i="9"/>
  <c r="BH17" i="9"/>
  <c r="BD17" i="9"/>
  <c r="AW17" i="9"/>
  <c r="Y17" i="9"/>
  <c r="O17" i="9"/>
  <c r="N17" i="9"/>
  <c r="M17" i="9"/>
  <c r="K17" i="9"/>
  <c r="J17" i="9"/>
  <c r="I17" i="9"/>
  <c r="H17" i="9"/>
  <c r="G17" i="9"/>
  <c r="F17" i="9"/>
  <c r="BH16" i="9"/>
  <c r="BD16" i="9"/>
  <c r="AW16" i="9"/>
  <c r="Y16" i="9"/>
  <c r="O16" i="9"/>
  <c r="N16" i="9"/>
  <c r="M16" i="9"/>
  <c r="CJ15" i="9"/>
  <c r="BH15" i="9"/>
  <c r="BD15" i="9"/>
  <c r="AW15" i="9"/>
  <c r="Y15" i="9"/>
  <c r="O15" i="9"/>
  <c r="N15" i="9"/>
  <c r="M15" i="9"/>
  <c r="K15" i="9"/>
  <c r="J15" i="9"/>
  <c r="I15" i="9"/>
  <c r="H15" i="9"/>
  <c r="G15" i="9"/>
  <c r="F15" i="9"/>
  <c r="BH14" i="9"/>
  <c r="BD14" i="9"/>
  <c r="AW14" i="9"/>
  <c r="Y14" i="9"/>
  <c r="O14" i="9"/>
  <c r="N14" i="9"/>
  <c r="M14" i="9"/>
  <c r="K14" i="9"/>
  <c r="J14" i="9"/>
  <c r="I14" i="9"/>
  <c r="BH13" i="9"/>
  <c r="BD13" i="9"/>
  <c r="AW13" i="9"/>
  <c r="Y13" i="9"/>
  <c r="O13" i="9"/>
  <c r="N13" i="9"/>
  <c r="M13" i="9"/>
  <c r="K13" i="9"/>
  <c r="J13" i="9"/>
  <c r="I13" i="9"/>
  <c r="H13" i="9"/>
  <c r="G13" i="9"/>
  <c r="F13" i="9"/>
  <c r="BH12" i="9"/>
  <c r="BD12" i="9"/>
  <c r="AW12" i="9"/>
  <c r="Y12" i="9"/>
  <c r="O12" i="9"/>
  <c r="N12" i="9"/>
  <c r="M12" i="9"/>
  <c r="K12" i="9"/>
  <c r="J12" i="9"/>
  <c r="I12" i="9"/>
  <c r="BH11" i="9"/>
  <c r="BD11" i="9"/>
  <c r="AW11" i="9"/>
  <c r="Y11" i="9"/>
  <c r="O11" i="9"/>
  <c r="N11" i="9"/>
  <c r="M11" i="9"/>
  <c r="K11" i="9"/>
  <c r="J11" i="9"/>
  <c r="I11" i="9"/>
  <c r="H11" i="9"/>
  <c r="G11" i="9"/>
  <c r="F11" i="9"/>
  <c r="BH10" i="9"/>
  <c r="BD10" i="9"/>
  <c r="AW10" i="9"/>
  <c r="Y10" i="9"/>
  <c r="O10" i="9"/>
  <c r="N10" i="9"/>
  <c r="M10" i="9"/>
  <c r="K10" i="9"/>
  <c r="J10" i="9"/>
  <c r="I10" i="9"/>
  <c r="H10" i="9"/>
  <c r="G10" i="9"/>
  <c r="F10" i="9"/>
  <c r="BH9" i="9"/>
  <c r="BD9" i="9"/>
  <c r="AW9" i="9"/>
  <c r="Y9" i="9"/>
  <c r="O9" i="9"/>
  <c r="N9" i="9"/>
  <c r="M9" i="9"/>
  <c r="K9" i="9"/>
  <c r="J9" i="9"/>
  <c r="I9" i="9"/>
  <c r="H9" i="9"/>
  <c r="G9" i="9"/>
  <c r="F9" i="9"/>
  <c r="BH8" i="9"/>
  <c r="BD8" i="9"/>
  <c r="AW8" i="9"/>
  <c r="Y8" i="9"/>
  <c r="O8" i="9"/>
  <c r="N8" i="9"/>
  <c r="M8" i="9"/>
  <c r="AX715" i="5"/>
  <c r="I714" i="5"/>
  <c r="AX708" i="5"/>
  <c r="AW708" i="5"/>
  <c r="AV708" i="5"/>
  <c r="AU708" i="5"/>
  <c r="AT708" i="5"/>
  <c r="AS708" i="5"/>
  <c r="AR708" i="5"/>
  <c r="AQ708" i="5"/>
  <c r="AP708" i="5"/>
  <c r="AO708" i="5"/>
  <c r="AN708" i="5"/>
  <c r="AM708" i="5"/>
  <c r="AL708" i="5"/>
  <c r="AK708" i="5"/>
  <c r="AJ708" i="5"/>
  <c r="AI708" i="5"/>
  <c r="AH708" i="5"/>
  <c r="AG708" i="5"/>
  <c r="AF708" i="5"/>
  <c r="AE708" i="5"/>
  <c r="AD708" i="5"/>
  <c r="AC708" i="5"/>
  <c r="AB708" i="5"/>
  <c r="AA708" i="5"/>
  <c r="Z708" i="5"/>
  <c r="Y708" i="5"/>
  <c r="X708" i="5"/>
  <c r="W708" i="5"/>
  <c r="V708" i="5"/>
  <c r="U708" i="5"/>
  <c r="T708" i="5"/>
  <c r="S708" i="5"/>
  <c r="R708" i="5"/>
  <c r="Q708" i="5"/>
  <c r="P708" i="5"/>
  <c r="N705" i="5"/>
  <c r="M705" i="5"/>
  <c r="N704" i="5"/>
  <c r="M704" i="5"/>
  <c r="L704" i="5" s="1"/>
  <c r="N703" i="5"/>
  <c r="M703" i="5"/>
  <c r="G703" i="5"/>
  <c r="F703" i="5"/>
  <c r="E703" i="5"/>
  <c r="N702" i="5"/>
  <c r="M702" i="5"/>
  <c r="L702" i="5" s="1"/>
  <c r="N701" i="5"/>
  <c r="M701" i="5"/>
  <c r="L701" i="5" s="1"/>
  <c r="N700" i="5"/>
  <c r="M700" i="5"/>
  <c r="L700" i="5" s="1"/>
  <c r="N699" i="5"/>
  <c r="M699" i="5"/>
  <c r="L699" i="5" s="1"/>
  <c r="AX698" i="5"/>
  <c r="AW698" i="5"/>
  <c r="AV698" i="5"/>
  <c r="AU698" i="5"/>
  <c r="AT698" i="5"/>
  <c r="AS698" i="5"/>
  <c r="AR698" i="5"/>
  <c r="AQ698" i="5"/>
  <c r="AP698" i="5"/>
  <c r="AO698" i="5"/>
  <c r="AN698" i="5"/>
  <c r="AM698" i="5"/>
  <c r="AL698" i="5"/>
  <c r="AK698" i="5"/>
  <c r="AJ698" i="5"/>
  <c r="AI698" i="5"/>
  <c r="AH698" i="5"/>
  <c r="AG698" i="5"/>
  <c r="AF698" i="5"/>
  <c r="AE698" i="5"/>
  <c r="AD698" i="5"/>
  <c r="AC698" i="5"/>
  <c r="AB698" i="5"/>
  <c r="AA698" i="5"/>
  <c r="Z698" i="5"/>
  <c r="Y698" i="5"/>
  <c r="X698" i="5"/>
  <c r="W698" i="5"/>
  <c r="V698" i="5"/>
  <c r="U698" i="5"/>
  <c r="T698" i="5"/>
  <c r="S698" i="5"/>
  <c r="R698" i="5"/>
  <c r="Q698" i="5"/>
  <c r="P698" i="5"/>
  <c r="G698" i="5"/>
  <c r="F698" i="5"/>
  <c r="E698" i="5"/>
  <c r="N697" i="5"/>
  <c r="M697" i="5"/>
  <c r="L697" i="5" s="1"/>
  <c r="N696" i="5"/>
  <c r="M696" i="5"/>
  <c r="L696" i="5" s="1"/>
  <c r="N695" i="5"/>
  <c r="M695" i="5"/>
  <c r="L695" i="5" s="1"/>
  <c r="N694" i="5"/>
  <c r="M694" i="5"/>
  <c r="L694" i="5" s="1"/>
  <c r="AX693" i="5"/>
  <c r="AW693" i="5"/>
  <c r="AV693" i="5"/>
  <c r="AU693" i="5"/>
  <c r="AT693" i="5"/>
  <c r="AS693" i="5"/>
  <c r="AR693" i="5"/>
  <c r="AQ693" i="5"/>
  <c r="AP693" i="5"/>
  <c r="AO693" i="5"/>
  <c r="AN693" i="5"/>
  <c r="AM693" i="5"/>
  <c r="AL693" i="5"/>
  <c r="AK693" i="5"/>
  <c r="AJ693" i="5"/>
  <c r="AI693" i="5"/>
  <c r="AH693" i="5"/>
  <c r="AG693" i="5"/>
  <c r="AF693" i="5"/>
  <c r="AE693" i="5"/>
  <c r="AD693" i="5"/>
  <c r="AC693" i="5"/>
  <c r="AB693" i="5"/>
  <c r="AA693" i="5"/>
  <c r="Z693" i="5"/>
  <c r="Y693" i="5"/>
  <c r="X693" i="5"/>
  <c r="W693" i="5"/>
  <c r="V693" i="5"/>
  <c r="U693" i="5"/>
  <c r="T693" i="5"/>
  <c r="S693" i="5"/>
  <c r="R693" i="5"/>
  <c r="Q693" i="5"/>
  <c r="P693" i="5"/>
  <c r="G693" i="5"/>
  <c r="F693" i="5"/>
  <c r="E693" i="5"/>
  <c r="BF693" i="5" s="1"/>
  <c r="N692" i="5"/>
  <c r="M692" i="5"/>
  <c r="L692" i="5" s="1"/>
  <c r="N691" i="5"/>
  <c r="M691" i="5"/>
  <c r="L691" i="5" s="1"/>
  <c r="N690" i="5"/>
  <c r="M690" i="5"/>
  <c r="L690" i="5" s="1"/>
  <c r="N689" i="5"/>
  <c r="M689" i="5"/>
  <c r="L689" i="5" s="1"/>
  <c r="N688" i="5"/>
  <c r="M688" i="5"/>
  <c r="L688" i="5" s="1"/>
  <c r="N687" i="5"/>
  <c r="M687" i="5"/>
  <c r="L687" i="5" s="1"/>
  <c r="N686" i="5"/>
  <c r="M686" i="5"/>
  <c r="G686" i="5"/>
  <c r="N685" i="5"/>
  <c r="M685" i="5"/>
  <c r="L685" i="5" s="1"/>
  <c r="N684" i="5"/>
  <c r="M684" i="5"/>
  <c r="L684" i="5" s="1"/>
  <c r="N683" i="5"/>
  <c r="M683" i="5"/>
  <c r="L683" i="5" s="1"/>
  <c r="N682" i="5"/>
  <c r="M682" i="5"/>
  <c r="L682" i="5" s="1"/>
  <c r="N681" i="5"/>
  <c r="M681" i="5"/>
  <c r="L681" i="5" s="1"/>
  <c r="N680" i="5"/>
  <c r="M680" i="5"/>
  <c r="L680" i="5" s="1"/>
  <c r="N679" i="5"/>
  <c r="M679" i="5"/>
  <c r="L679" i="5" s="1"/>
  <c r="N678" i="5"/>
  <c r="M678" i="5"/>
  <c r="L678" i="5" s="1"/>
  <c r="N677" i="5"/>
  <c r="M677" i="5"/>
  <c r="L677" i="5" s="1"/>
  <c r="N676" i="5"/>
  <c r="M676" i="5"/>
  <c r="L676" i="5" s="1"/>
  <c r="N675" i="5"/>
  <c r="M675" i="5"/>
  <c r="L675" i="5" s="1"/>
  <c r="N674" i="5"/>
  <c r="M674" i="5"/>
  <c r="L674" i="5" s="1"/>
  <c r="N673" i="5"/>
  <c r="M673" i="5"/>
  <c r="L673" i="5" s="1"/>
  <c r="N672" i="5"/>
  <c r="M672" i="5"/>
  <c r="L672" i="5" s="1"/>
  <c r="N671" i="5"/>
  <c r="M671" i="5"/>
  <c r="L671" i="5" s="1"/>
  <c r="N670" i="5"/>
  <c r="M670" i="5"/>
  <c r="L670" i="5" s="1"/>
  <c r="N669" i="5"/>
  <c r="M669" i="5"/>
  <c r="L669" i="5" s="1"/>
  <c r="N668" i="5"/>
  <c r="M668" i="5"/>
  <c r="L668" i="5" s="1"/>
  <c r="N667" i="5"/>
  <c r="M667" i="5"/>
  <c r="L667" i="5" s="1"/>
  <c r="N666" i="5"/>
  <c r="M666" i="5"/>
  <c r="L666" i="5"/>
  <c r="N665" i="5"/>
  <c r="M665" i="5"/>
  <c r="L665" i="5" s="1"/>
  <c r="N664" i="5"/>
  <c r="M664" i="5"/>
  <c r="L664" i="5" s="1"/>
  <c r="AX663" i="5"/>
  <c r="AW663" i="5"/>
  <c r="AV663" i="5"/>
  <c r="AU663" i="5"/>
  <c r="AT663" i="5"/>
  <c r="AS663" i="5"/>
  <c r="AR663" i="5"/>
  <c r="AQ663" i="5"/>
  <c r="AP663" i="5"/>
  <c r="AO663" i="5"/>
  <c r="AN663" i="5"/>
  <c r="AM663" i="5"/>
  <c r="AL663" i="5"/>
  <c r="AK663" i="5"/>
  <c r="AJ663" i="5"/>
  <c r="AI663" i="5"/>
  <c r="AH663" i="5"/>
  <c r="AG663" i="5"/>
  <c r="AF663" i="5"/>
  <c r="AE663" i="5"/>
  <c r="AD663" i="5"/>
  <c r="AC663" i="5"/>
  <c r="AB663" i="5"/>
  <c r="AA663" i="5"/>
  <c r="Z663" i="5"/>
  <c r="Y663" i="5"/>
  <c r="X663" i="5"/>
  <c r="W663" i="5"/>
  <c r="V663" i="5"/>
  <c r="U663" i="5"/>
  <c r="T663" i="5"/>
  <c r="S663" i="5"/>
  <c r="R663" i="5"/>
  <c r="Q663" i="5"/>
  <c r="P663" i="5"/>
  <c r="H663" i="5"/>
  <c r="G663" i="5"/>
  <c r="F663" i="5"/>
  <c r="E663" i="5"/>
  <c r="BF663" i="5" s="1"/>
  <c r="N662" i="5"/>
  <c r="M662" i="5"/>
  <c r="L662" i="5" s="1"/>
  <c r="N661" i="5"/>
  <c r="M661" i="5"/>
  <c r="L661" i="5" s="1"/>
  <c r="N660" i="5"/>
  <c r="M660" i="5"/>
  <c r="L660" i="5" s="1"/>
  <c r="N659" i="5"/>
  <c r="M659" i="5"/>
  <c r="L659" i="5" s="1"/>
  <c r="N658" i="5"/>
  <c r="M658" i="5"/>
  <c r="L658" i="5" s="1"/>
  <c r="N657" i="5"/>
  <c r="M657" i="5"/>
  <c r="L657" i="5" s="1"/>
  <c r="N656" i="5"/>
  <c r="M656" i="5"/>
  <c r="L656" i="5" s="1"/>
  <c r="N655" i="5"/>
  <c r="M655" i="5"/>
  <c r="L655" i="5" s="1"/>
  <c r="N654" i="5"/>
  <c r="M654" i="5"/>
  <c r="L654" i="5" s="1"/>
  <c r="N653" i="5"/>
  <c r="M653" i="5"/>
  <c r="L653" i="5" s="1"/>
  <c r="N652" i="5"/>
  <c r="M652" i="5"/>
  <c r="L652" i="5" s="1"/>
  <c r="N651" i="5"/>
  <c r="M651" i="5"/>
  <c r="L651" i="5" s="1"/>
  <c r="N650" i="5"/>
  <c r="M650" i="5"/>
  <c r="L650" i="5" s="1"/>
  <c r="N649" i="5"/>
  <c r="M649" i="5"/>
  <c r="L649" i="5" s="1"/>
  <c r="AX648" i="5"/>
  <c r="AW648" i="5"/>
  <c r="AV648" i="5"/>
  <c r="AU648" i="5"/>
  <c r="AT648" i="5"/>
  <c r="AS648" i="5"/>
  <c r="AR648" i="5"/>
  <c r="AQ648" i="5"/>
  <c r="AP648" i="5"/>
  <c r="AO648" i="5"/>
  <c r="AN648" i="5"/>
  <c r="AM648" i="5"/>
  <c r="AL648" i="5"/>
  <c r="AK648" i="5"/>
  <c r="AJ648" i="5"/>
  <c r="AI648" i="5"/>
  <c r="AH648" i="5"/>
  <c r="AG648" i="5"/>
  <c r="AF648" i="5"/>
  <c r="AE648" i="5"/>
  <c r="AD648" i="5"/>
  <c r="AC648" i="5"/>
  <c r="AB648" i="5"/>
  <c r="AA648" i="5"/>
  <c r="Z648" i="5"/>
  <c r="Y648" i="5"/>
  <c r="X648" i="5"/>
  <c r="W648" i="5"/>
  <c r="V648" i="5"/>
  <c r="U648" i="5"/>
  <c r="T648" i="5"/>
  <c r="S648" i="5"/>
  <c r="R648" i="5"/>
  <c r="Q648" i="5"/>
  <c r="P648" i="5"/>
  <c r="G648" i="5"/>
  <c r="F648" i="5"/>
  <c r="E648" i="5"/>
  <c r="BI647" i="5"/>
  <c r="N647" i="5"/>
  <c r="M647" i="5"/>
  <c r="L647" i="5" s="1"/>
  <c r="G647" i="5"/>
  <c r="E647" i="5"/>
  <c r="BI646" i="5"/>
  <c r="N646" i="5"/>
  <c r="M646" i="5"/>
  <c r="L646" i="5"/>
  <c r="G646" i="5"/>
  <c r="E646" i="5"/>
  <c r="BI645" i="5"/>
  <c r="N645" i="5"/>
  <c r="M645" i="5"/>
  <c r="L645" i="5" s="1"/>
  <c r="BI644" i="5"/>
  <c r="N644" i="5"/>
  <c r="M644" i="5"/>
  <c r="L644" i="5" s="1"/>
  <c r="BI643" i="5"/>
  <c r="N643" i="5"/>
  <c r="M643" i="5"/>
  <c r="L643" i="5" s="1"/>
  <c r="BI642" i="5"/>
  <c r="N642" i="5"/>
  <c r="M642" i="5"/>
  <c r="L642" i="5" s="1"/>
  <c r="BI641" i="5"/>
  <c r="U641" i="5"/>
  <c r="N641" i="5"/>
  <c r="M641" i="5"/>
  <c r="L641" i="5" s="1"/>
  <c r="BI640" i="5"/>
  <c r="N640" i="5"/>
  <c r="M640" i="5"/>
  <c r="L640" i="5" s="1"/>
  <c r="BI639" i="5"/>
  <c r="N639" i="5"/>
  <c r="M639" i="5"/>
  <c r="L639" i="5" s="1"/>
  <c r="BI638" i="5"/>
  <c r="N638" i="5"/>
  <c r="M638" i="5"/>
  <c r="L638" i="5" s="1"/>
  <c r="BI637" i="5"/>
  <c r="N637" i="5"/>
  <c r="M637" i="5"/>
  <c r="L637" i="5" s="1"/>
  <c r="BI636" i="5"/>
  <c r="P636" i="5"/>
  <c r="N636" i="5"/>
  <c r="M636" i="5"/>
  <c r="L636" i="5" s="1"/>
  <c r="E636" i="5"/>
  <c r="BI635" i="5"/>
  <c r="N635" i="5"/>
  <c r="M635" i="5"/>
  <c r="L635" i="5" s="1"/>
  <c r="BI634" i="5"/>
  <c r="N634" i="5"/>
  <c r="M634" i="5"/>
  <c r="L634" i="5" s="1"/>
  <c r="BI633" i="5"/>
  <c r="N633" i="5"/>
  <c r="M633" i="5"/>
  <c r="L633" i="5" s="1"/>
  <c r="BI632" i="5"/>
  <c r="N632" i="5"/>
  <c r="M632" i="5"/>
  <c r="L632" i="5" s="1"/>
  <c r="AX631" i="5"/>
  <c r="T631" i="5"/>
  <c r="N631" i="5"/>
  <c r="M631" i="5"/>
  <c r="G631" i="5"/>
  <c r="BI630" i="5"/>
  <c r="N630" i="5"/>
  <c r="M630" i="5"/>
  <c r="L630" i="5" s="1"/>
  <c r="BI629" i="5"/>
  <c r="N629" i="5"/>
  <c r="M629" i="5"/>
  <c r="L629" i="5" s="1"/>
  <c r="BI628" i="5"/>
  <c r="N628" i="5"/>
  <c r="M628" i="5"/>
  <c r="L628" i="5" s="1"/>
  <c r="BI627" i="5"/>
  <c r="N627" i="5"/>
  <c r="M627" i="5"/>
  <c r="L627" i="5" s="1"/>
  <c r="BI626" i="5"/>
  <c r="N626" i="5"/>
  <c r="M626" i="5"/>
  <c r="L626" i="5" s="1"/>
  <c r="BI625" i="5"/>
  <c r="N625" i="5"/>
  <c r="M625" i="5"/>
  <c r="L625" i="5" s="1"/>
  <c r="BI624" i="5"/>
  <c r="N624" i="5"/>
  <c r="M624" i="5"/>
  <c r="L624" i="5"/>
  <c r="BI623" i="5"/>
  <c r="N623" i="5"/>
  <c r="M623" i="5"/>
  <c r="L623" i="5" s="1"/>
  <c r="BI622" i="5"/>
  <c r="N622" i="5"/>
  <c r="M622" i="5"/>
  <c r="L622" i="5" s="1"/>
  <c r="BI621" i="5"/>
  <c r="N621" i="5"/>
  <c r="M621" i="5"/>
  <c r="L621" i="5" s="1"/>
  <c r="BI620" i="5"/>
  <c r="N620" i="5"/>
  <c r="M620" i="5"/>
  <c r="L620" i="5" s="1"/>
  <c r="BI619" i="5"/>
  <c r="N619" i="5"/>
  <c r="M619" i="5"/>
  <c r="L619" i="5" s="1"/>
  <c r="BI618" i="5"/>
  <c r="N618" i="5"/>
  <c r="M618" i="5"/>
  <c r="L618" i="5" s="1"/>
  <c r="BI617" i="5"/>
  <c r="N617" i="5"/>
  <c r="M617" i="5"/>
  <c r="L617" i="5" s="1"/>
  <c r="BI616" i="5"/>
  <c r="N616" i="5"/>
  <c r="M616" i="5"/>
  <c r="L616" i="5" s="1"/>
  <c r="BI615" i="5"/>
  <c r="N615" i="5"/>
  <c r="M615" i="5"/>
  <c r="L615" i="5" s="1"/>
  <c r="BI614" i="5"/>
  <c r="N614" i="5"/>
  <c r="M614" i="5"/>
  <c r="L614" i="5"/>
  <c r="BI613" i="5"/>
  <c r="P613" i="5"/>
  <c r="N613" i="5"/>
  <c r="M613" i="5"/>
  <c r="L613" i="5" s="1"/>
  <c r="E613" i="5"/>
  <c r="BI612" i="5"/>
  <c r="N612" i="5"/>
  <c r="M612" i="5"/>
  <c r="L612" i="5" s="1"/>
  <c r="E612" i="5"/>
  <c r="BI611" i="5"/>
  <c r="N611" i="5"/>
  <c r="M611" i="5"/>
  <c r="L611" i="5" s="1"/>
  <c r="BI610" i="5"/>
  <c r="N610" i="5"/>
  <c r="M610" i="5"/>
  <c r="L610" i="5" s="1"/>
  <c r="BI609" i="5"/>
  <c r="N609" i="5"/>
  <c r="M609" i="5"/>
  <c r="L609" i="5" s="1"/>
  <c r="BI608" i="5"/>
  <c r="N608" i="5"/>
  <c r="M608" i="5"/>
  <c r="L608" i="5" s="1"/>
  <c r="BI607" i="5"/>
  <c r="N607" i="5"/>
  <c r="M607" i="5"/>
  <c r="L607" i="5" s="1"/>
  <c r="BI606" i="5"/>
  <c r="N606" i="5"/>
  <c r="M606" i="5"/>
  <c r="L606" i="5" s="1"/>
  <c r="BI605" i="5"/>
  <c r="N605" i="5"/>
  <c r="M605" i="5"/>
  <c r="L605" i="5" s="1"/>
  <c r="BI604" i="5"/>
  <c r="N604" i="5"/>
  <c r="M604" i="5"/>
  <c r="L604" i="5" s="1"/>
  <c r="BI603" i="5"/>
  <c r="N603" i="5"/>
  <c r="M603" i="5"/>
  <c r="L603" i="5" s="1"/>
  <c r="BI602" i="5"/>
  <c r="N602" i="5"/>
  <c r="M602" i="5"/>
  <c r="L602" i="5" s="1"/>
  <c r="BI601" i="5"/>
  <c r="N601" i="5"/>
  <c r="M601" i="5"/>
  <c r="L601" i="5" s="1"/>
  <c r="BI600" i="5"/>
  <c r="N600" i="5"/>
  <c r="M600" i="5"/>
  <c r="L600" i="5" s="1"/>
  <c r="BI599" i="5"/>
  <c r="N599" i="5"/>
  <c r="M599" i="5"/>
  <c r="L599" i="5" s="1"/>
  <c r="BI598" i="5"/>
  <c r="N598" i="5"/>
  <c r="M598" i="5"/>
  <c r="L598" i="5" s="1"/>
  <c r="BI597" i="5"/>
  <c r="N597" i="5"/>
  <c r="M597" i="5"/>
  <c r="L597" i="5" s="1"/>
  <c r="BI596" i="5"/>
  <c r="N596" i="5"/>
  <c r="M596" i="5"/>
  <c r="L596" i="5" s="1"/>
  <c r="BI595" i="5"/>
  <c r="N595" i="5"/>
  <c r="M595" i="5"/>
  <c r="L595" i="5" s="1"/>
  <c r="BI594" i="5"/>
  <c r="N594" i="5"/>
  <c r="M594" i="5"/>
  <c r="L594" i="5" s="1"/>
  <c r="BI593" i="5"/>
  <c r="N593" i="5"/>
  <c r="M593" i="5"/>
  <c r="L593" i="5" s="1"/>
  <c r="BI592" i="5"/>
  <c r="N592" i="5"/>
  <c r="M592" i="5"/>
  <c r="L592" i="5" s="1"/>
  <c r="BI591" i="5"/>
  <c r="N591" i="5"/>
  <c r="M591" i="5"/>
  <c r="L591" i="5" s="1"/>
  <c r="BI590" i="5"/>
  <c r="N590" i="5"/>
  <c r="M590" i="5"/>
  <c r="L590" i="5" s="1"/>
  <c r="BI589" i="5"/>
  <c r="N589" i="5"/>
  <c r="M589" i="5"/>
  <c r="L589" i="5" s="1"/>
  <c r="BI588" i="5"/>
  <c r="N588" i="5"/>
  <c r="M588" i="5"/>
  <c r="L588" i="5" s="1"/>
  <c r="BI587" i="5"/>
  <c r="N587" i="5"/>
  <c r="M587" i="5"/>
  <c r="L587" i="5" s="1"/>
  <c r="BI586" i="5"/>
  <c r="N586" i="5"/>
  <c r="M586" i="5"/>
  <c r="L586" i="5" s="1"/>
  <c r="BI585" i="5"/>
  <c r="N585" i="5"/>
  <c r="M585" i="5"/>
  <c r="L585" i="5" s="1"/>
  <c r="BI584" i="5"/>
  <c r="N584" i="5"/>
  <c r="M584" i="5"/>
  <c r="L584" i="5" s="1"/>
  <c r="BI583" i="5"/>
  <c r="N583" i="5"/>
  <c r="M583" i="5"/>
  <c r="L583" i="5" s="1"/>
  <c r="BI582" i="5"/>
  <c r="N582" i="5"/>
  <c r="M582" i="5"/>
  <c r="L582" i="5" s="1"/>
  <c r="BI581" i="5"/>
  <c r="N581" i="5"/>
  <c r="M581" i="5"/>
  <c r="L581" i="5" s="1"/>
  <c r="BI580" i="5"/>
  <c r="N580" i="5"/>
  <c r="M580" i="5"/>
  <c r="L580" i="5" s="1"/>
  <c r="BI579" i="5"/>
  <c r="N579" i="5"/>
  <c r="M579" i="5"/>
  <c r="L579" i="5" s="1"/>
  <c r="BI578" i="5"/>
  <c r="N578" i="5"/>
  <c r="M578" i="5"/>
  <c r="L578" i="5" s="1"/>
  <c r="BI577" i="5"/>
  <c r="N577" i="5"/>
  <c r="M577" i="5"/>
  <c r="L577" i="5" s="1"/>
  <c r="BI576" i="5"/>
  <c r="N576" i="5"/>
  <c r="M576" i="5"/>
  <c r="L576" i="5" s="1"/>
  <c r="BI575" i="5"/>
  <c r="N575" i="5"/>
  <c r="M575" i="5"/>
  <c r="L575" i="5" s="1"/>
  <c r="BI574" i="5"/>
  <c r="N574" i="5"/>
  <c r="M574" i="5"/>
  <c r="L574" i="5" s="1"/>
  <c r="BI573" i="5"/>
  <c r="N573" i="5"/>
  <c r="M573" i="5"/>
  <c r="L573" i="5" s="1"/>
  <c r="BI572" i="5"/>
  <c r="N572" i="5"/>
  <c r="M572" i="5"/>
  <c r="L572" i="5" s="1"/>
  <c r="BI571" i="5"/>
  <c r="N571" i="5"/>
  <c r="M571" i="5"/>
  <c r="L571" i="5" s="1"/>
  <c r="BI570" i="5"/>
  <c r="N570" i="5"/>
  <c r="M570" i="5"/>
  <c r="L570" i="5" s="1"/>
  <c r="BI569" i="5"/>
  <c r="N569" i="5"/>
  <c r="M569" i="5"/>
  <c r="L569" i="5" s="1"/>
  <c r="BI568" i="5"/>
  <c r="N568" i="5"/>
  <c r="M568" i="5"/>
  <c r="L568" i="5" s="1"/>
  <c r="BI567" i="5"/>
  <c r="N567" i="5"/>
  <c r="M567" i="5"/>
  <c r="L567" i="5" s="1"/>
  <c r="BI566" i="5"/>
  <c r="N566" i="5"/>
  <c r="M566" i="5"/>
  <c r="L566" i="5" s="1"/>
  <c r="BI565" i="5"/>
  <c r="N565" i="5"/>
  <c r="M565" i="5"/>
  <c r="L565" i="5" s="1"/>
  <c r="BI564" i="5"/>
  <c r="N564" i="5"/>
  <c r="M564" i="5"/>
  <c r="L564" i="5" s="1"/>
  <c r="BI563" i="5"/>
  <c r="N563" i="5"/>
  <c r="M563" i="5"/>
  <c r="L563" i="5" s="1"/>
  <c r="BI562" i="5"/>
  <c r="N562" i="5"/>
  <c r="M562" i="5"/>
  <c r="L562" i="5" s="1"/>
  <c r="BI561" i="5"/>
  <c r="N561" i="5"/>
  <c r="M561" i="5"/>
  <c r="L561" i="5" s="1"/>
  <c r="BI560" i="5"/>
  <c r="N560" i="5"/>
  <c r="M560" i="5"/>
  <c r="L560" i="5" s="1"/>
  <c r="BI559" i="5"/>
  <c r="N559" i="5"/>
  <c r="M559" i="5"/>
  <c r="L559" i="5" s="1"/>
  <c r="BI558" i="5"/>
  <c r="N558" i="5"/>
  <c r="M558" i="5"/>
  <c r="L558" i="5" s="1"/>
  <c r="BI557" i="5"/>
  <c r="N557" i="5"/>
  <c r="M557" i="5"/>
  <c r="L557" i="5" s="1"/>
  <c r="BI556" i="5"/>
  <c r="N556" i="5"/>
  <c r="M556" i="5"/>
  <c r="L556" i="5" s="1"/>
  <c r="BI555" i="5"/>
  <c r="BF555" i="5"/>
  <c r="BG555" i="5" s="1"/>
  <c r="N555" i="5"/>
  <c r="M555" i="5"/>
  <c r="L555" i="5" s="1"/>
  <c r="BI554" i="5"/>
  <c r="N554" i="5"/>
  <c r="M554" i="5"/>
  <c r="L554" i="5" s="1"/>
  <c r="BI553" i="5"/>
  <c r="N553" i="5"/>
  <c r="M553" i="5"/>
  <c r="L553" i="5" s="1"/>
  <c r="E553" i="5"/>
  <c r="BI552" i="5"/>
  <c r="AX552" i="5"/>
  <c r="N552" i="5"/>
  <c r="M552" i="5"/>
  <c r="L552" i="5" s="1"/>
  <c r="E552" i="5"/>
  <c r="BI551" i="5"/>
  <c r="N551" i="5"/>
  <c r="M551" i="5"/>
  <c r="L551" i="5" s="1"/>
  <c r="E551" i="5"/>
  <c r="BI550" i="5"/>
  <c r="N550" i="5"/>
  <c r="M550" i="5"/>
  <c r="L550" i="5" s="1"/>
  <c r="BI549" i="5"/>
  <c r="N549" i="5"/>
  <c r="M549" i="5"/>
  <c r="L549" i="5" s="1"/>
  <c r="BI548" i="5"/>
  <c r="N548" i="5"/>
  <c r="M548" i="5"/>
  <c r="L548" i="5" s="1"/>
  <c r="BI547" i="5"/>
  <c r="N547" i="5"/>
  <c r="M547" i="5"/>
  <c r="L547" i="5" s="1"/>
  <c r="BI546" i="5"/>
  <c r="N546" i="5"/>
  <c r="M546" i="5"/>
  <c r="L546" i="5" s="1"/>
  <c r="BI545" i="5"/>
  <c r="N545" i="5"/>
  <c r="M545" i="5"/>
  <c r="L545" i="5" s="1"/>
  <c r="E545" i="5"/>
  <c r="BI544" i="5"/>
  <c r="N544" i="5"/>
  <c r="M544" i="5"/>
  <c r="L544" i="5" s="1"/>
  <c r="BI543" i="5"/>
  <c r="N543" i="5"/>
  <c r="M543" i="5"/>
  <c r="L543" i="5" s="1"/>
  <c r="BI542" i="5"/>
  <c r="N542" i="5"/>
  <c r="M542" i="5"/>
  <c r="L542" i="5" s="1"/>
  <c r="N541" i="5"/>
  <c r="M541" i="5"/>
  <c r="G541" i="5"/>
  <c r="BI541" i="5" s="1"/>
  <c r="BI540" i="5"/>
  <c r="N540" i="5"/>
  <c r="M540" i="5"/>
  <c r="L540" i="5" s="1"/>
  <c r="BI539" i="5"/>
  <c r="N539" i="5"/>
  <c r="M539" i="5"/>
  <c r="L539" i="5" s="1"/>
  <c r="BI538" i="5"/>
  <c r="N538" i="5"/>
  <c r="M538" i="5"/>
  <c r="L538" i="5" s="1"/>
  <c r="BI537" i="5"/>
  <c r="N537" i="5"/>
  <c r="M537" i="5"/>
  <c r="L537" i="5" s="1"/>
  <c r="BI536" i="5"/>
  <c r="N536" i="5"/>
  <c r="M536" i="5"/>
  <c r="L536" i="5" s="1"/>
  <c r="BI535" i="5"/>
  <c r="BF535" i="5"/>
  <c r="BG535" i="5" s="1"/>
  <c r="N535" i="5"/>
  <c r="M535" i="5"/>
  <c r="L535" i="5" s="1"/>
  <c r="BI534" i="5"/>
  <c r="N534" i="5"/>
  <c r="M534" i="5"/>
  <c r="L534" i="5" s="1"/>
  <c r="E534" i="5"/>
  <c r="BI533" i="5"/>
  <c r="N533" i="5"/>
  <c r="M533" i="5"/>
  <c r="L533" i="5" s="1"/>
  <c r="BI532" i="5"/>
  <c r="N532" i="5"/>
  <c r="M532" i="5"/>
  <c r="L532" i="5" s="1"/>
  <c r="BI531" i="5"/>
  <c r="N531" i="5"/>
  <c r="M531" i="5"/>
  <c r="L531" i="5" s="1"/>
  <c r="BI530" i="5"/>
  <c r="N530" i="5"/>
  <c r="M530" i="5"/>
  <c r="L530" i="5" s="1"/>
  <c r="BI529" i="5"/>
  <c r="O529" i="5"/>
  <c r="N529" i="5"/>
  <c r="M529" i="5"/>
  <c r="L529" i="5" s="1"/>
  <c r="N528" i="5"/>
  <c r="M528" i="5"/>
  <c r="G528" i="5"/>
  <c r="BI527" i="5"/>
  <c r="BF527" i="5"/>
  <c r="BG527" i="5" s="1"/>
  <c r="N527" i="5"/>
  <c r="M527" i="5"/>
  <c r="L527" i="5" s="1"/>
  <c r="BI526" i="5"/>
  <c r="N526" i="5"/>
  <c r="M526" i="5"/>
  <c r="L526" i="5" s="1"/>
  <c r="BI525" i="5"/>
  <c r="N525" i="5"/>
  <c r="M525" i="5"/>
  <c r="L525" i="5" s="1"/>
  <c r="AX524" i="5"/>
  <c r="AW524" i="5"/>
  <c r="AV524" i="5"/>
  <c r="AU524" i="5"/>
  <c r="AT524" i="5"/>
  <c r="AS524" i="5"/>
  <c r="AR524" i="5"/>
  <c r="AQ524" i="5"/>
  <c r="AP524" i="5"/>
  <c r="AO524" i="5"/>
  <c r="AN524" i="5"/>
  <c r="AM524" i="5"/>
  <c r="AL524" i="5"/>
  <c r="AK524" i="5"/>
  <c r="AJ524" i="5"/>
  <c r="AI524" i="5"/>
  <c r="AH524" i="5"/>
  <c r="AG524" i="5"/>
  <c r="AF524" i="5"/>
  <c r="AE524" i="5"/>
  <c r="AD524" i="5"/>
  <c r="AC524" i="5"/>
  <c r="AB524" i="5"/>
  <c r="AA524" i="5"/>
  <c r="Z524" i="5"/>
  <c r="Y524" i="5"/>
  <c r="X524" i="5"/>
  <c r="W524" i="5"/>
  <c r="V524" i="5"/>
  <c r="U524" i="5"/>
  <c r="T524" i="5"/>
  <c r="S524" i="5"/>
  <c r="R524" i="5"/>
  <c r="Q524" i="5"/>
  <c r="P524" i="5"/>
  <c r="O524" i="5"/>
  <c r="H524" i="5"/>
  <c r="F524" i="5"/>
  <c r="E524" i="5"/>
  <c r="BF524" i="5" s="1"/>
  <c r="N523" i="5"/>
  <c r="M523" i="5"/>
  <c r="L523" i="5" s="1"/>
  <c r="N522" i="5"/>
  <c r="M522" i="5"/>
  <c r="L522" i="5" s="1"/>
  <c r="N521" i="5"/>
  <c r="M521" i="5"/>
  <c r="L521" i="5" s="1"/>
  <c r="N520" i="5"/>
  <c r="M520" i="5"/>
  <c r="L520" i="5" s="1"/>
  <c r="N519" i="5"/>
  <c r="M519" i="5"/>
  <c r="L519" i="5" s="1"/>
  <c r="N518" i="5"/>
  <c r="M518" i="5"/>
  <c r="L518" i="5" s="1"/>
  <c r="N517" i="5"/>
  <c r="M517" i="5"/>
  <c r="L517" i="5" s="1"/>
  <c r="N516" i="5"/>
  <c r="M516" i="5"/>
  <c r="L516" i="5" s="1"/>
  <c r="N515" i="5"/>
  <c r="M515" i="5"/>
  <c r="L515" i="5" s="1"/>
  <c r="N514" i="5"/>
  <c r="M514" i="5"/>
  <c r="L514" i="5" s="1"/>
  <c r="AX513" i="5"/>
  <c r="AW513" i="5"/>
  <c r="AV513" i="5"/>
  <c r="AU513" i="5"/>
  <c r="AT513" i="5"/>
  <c r="AS513" i="5"/>
  <c r="AR513" i="5"/>
  <c r="AQ513" i="5"/>
  <c r="AP513" i="5"/>
  <c r="AO513" i="5"/>
  <c r="AN513" i="5"/>
  <c r="AM513" i="5"/>
  <c r="AL513" i="5"/>
  <c r="AK513" i="5"/>
  <c r="AJ513" i="5"/>
  <c r="AI513" i="5"/>
  <c r="AH513" i="5"/>
  <c r="AG513" i="5"/>
  <c r="AF513" i="5"/>
  <c r="AE513" i="5"/>
  <c r="AD513" i="5"/>
  <c r="AC513" i="5"/>
  <c r="AB513" i="5"/>
  <c r="AA513" i="5"/>
  <c r="Z513" i="5"/>
  <c r="Y513" i="5"/>
  <c r="X513" i="5"/>
  <c r="W513" i="5"/>
  <c r="V513" i="5"/>
  <c r="U513" i="5"/>
  <c r="T513" i="5"/>
  <c r="S513" i="5"/>
  <c r="R513" i="5"/>
  <c r="Q513" i="5"/>
  <c r="P513" i="5"/>
  <c r="G513" i="5"/>
  <c r="F513" i="5"/>
  <c r="E513" i="5"/>
  <c r="N512" i="5"/>
  <c r="M512" i="5"/>
  <c r="L512" i="5" s="1"/>
  <c r="N511" i="5"/>
  <c r="M511" i="5"/>
  <c r="L511" i="5" s="1"/>
  <c r="N510" i="5"/>
  <c r="M510" i="5"/>
  <c r="L510" i="5" s="1"/>
  <c r="N509" i="5"/>
  <c r="M509" i="5"/>
  <c r="L509" i="5" s="1"/>
  <c r="N508" i="5"/>
  <c r="M508" i="5"/>
  <c r="L508" i="5" s="1"/>
  <c r="N507" i="5"/>
  <c r="M507" i="5"/>
  <c r="L507" i="5" s="1"/>
  <c r="N506" i="5"/>
  <c r="M506" i="5"/>
  <c r="L506" i="5" s="1"/>
  <c r="N505" i="5"/>
  <c r="M505" i="5"/>
  <c r="L505" i="5" s="1"/>
  <c r="N504" i="5"/>
  <c r="M504" i="5"/>
  <c r="L504" i="5" s="1"/>
  <c r="N503" i="5"/>
  <c r="M503" i="5"/>
  <c r="L503" i="5" s="1"/>
  <c r="N502" i="5"/>
  <c r="M502" i="5"/>
  <c r="L502" i="5" s="1"/>
  <c r="N501" i="5"/>
  <c r="M501" i="5"/>
  <c r="L501" i="5" s="1"/>
  <c r="N500" i="5"/>
  <c r="M500" i="5"/>
  <c r="L500" i="5" s="1"/>
  <c r="N499" i="5"/>
  <c r="M499" i="5"/>
  <c r="L499" i="5" s="1"/>
  <c r="N498" i="5"/>
  <c r="M498" i="5"/>
  <c r="L498" i="5" s="1"/>
  <c r="N497" i="5"/>
  <c r="M497" i="5"/>
  <c r="L497" i="5" s="1"/>
  <c r="N496" i="5"/>
  <c r="M496" i="5"/>
  <c r="L496" i="5" s="1"/>
  <c r="N495" i="5"/>
  <c r="M495" i="5"/>
  <c r="L495" i="5" s="1"/>
  <c r="N494" i="5"/>
  <c r="M494" i="5"/>
  <c r="L494" i="5" s="1"/>
  <c r="N493" i="5"/>
  <c r="M493" i="5"/>
  <c r="L493" i="5" s="1"/>
  <c r="N492" i="5"/>
  <c r="M492" i="5"/>
  <c r="L492" i="5" s="1"/>
  <c r="N491" i="5"/>
  <c r="M491" i="5"/>
  <c r="L491" i="5" s="1"/>
  <c r="N490" i="5"/>
  <c r="M490" i="5"/>
  <c r="L490" i="5" s="1"/>
  <c r="N489" i="5"/>
  <c r="M489" i="5"/>
  <c r="L489" i="5" s="1"/>
  <c r="N488" i="5"/>
  <c r="M488" i="5"/>
  <c r="L488" i="5" s="1"/>
  <c r="N487" i="5"/>
  <c r="M487" i="5"/>
  <c r="L487" i="5" s="1"/>
  <c r="N486" i="5"/>
  <c r="M486" i="5"/>
  <c r="L486" i="5" s="1"/>
  <c r="N485" i="5"/>
  <c r="M485" i="5"/>
  <c r="L485" i="5" s="1"/>
  <c r="N484" i="5"/>
  <c r="M484" i="5"/>
  <c r="L484" i="5" s="1"/>
  <c r="N483" i="5"/>
  <c r="M483" i="5"/>
  <c r="L483" i="5" s="1"/>
  <c r="N482" i="5"/>
  <c r="M482" i="5"/>
  <c r="L482" i="5" s="1"/>
  <c r="N481" i="5"/>
  <c r="M481" i="5"/>
  <c r="L481" i="5" s="1"/>
  <c r="N480" i="5"/>
  <c r="M480" i="5"/>
  <c r="L480" i="5" s="1"/>
  <c r="N479" i="5"/>
  <c r="M479" i="5"/>
  <c r="L479" i="5" s="1"/>
  <c r="N478" i="5"/>
  <c r="M478" i="5"/>
  <c r="L478" i="5" s="1"/>
  <c r="N477" i="5"/>
  <c r="M477" i="5"/>
  <c r="L477" i="5" s="1"/>
  <c r="N476" i="5"/>
  <c r="M476" i="5"/>
  <c r="L476" i="5" s="1"/>
  <c r="N475" i="5"/>
  <c r="M475" i="5"/>
  <c r="L475" i="5" s="1"/>
  <c r="N474" i="5"/>
  <c r="M474" i="5"/>
  <c r="L474" i="5" s="1"/>
  <c r="N473" i="5"/>
  <c r="M473" i="5"/>
  <c r="L473" i="5" s="1"/>
  <c r="N472" i="5"/>
  <c r="M472" i="5"/>
  <c r="L472" i="5" s="1"/>
  <c r="N471" i="5"/>
  <c r="M471" i="5"/>
  <c r="L471" i="5" s="1"/>
  <c r="N470" i="5"/>
  <c r="M470" i="5"/>
  <c r="L470" i="5" s="1"/>
  <c r="N469" i="5"/>
  <c r="M469" i="5"/>
  <c r="L469" i="5" s="1"/>
  <c r="N468" i="5"/>
  <c r="M468" i="5"/>
  <c r="L468" i="5" s="1"/>
  <c r="N467" i="5"/>
  <c r="M467" i="5"/>
  <c r="L467" i="5" s="1"/>
  <c r="N466" i="5"/>
  <c r="M466" i="5"/>
  <c r="L466" i="5" s="1"/>
  <c r="N465" i="5"/>
  <c r="M465" i="5"/>
  <c r="L465" i="5"/>
  <c r="N464" i="5"/>
  <c r="M464" i="5"/>
  <c r="L464" i="5" s="1"/>
  <c r="N463" i="5"/>
  <c r="M463" i="5"/>
  <c r="L463" i="5" s="1"/>
  <c r="N462" i="5"/>
  <c r="M462" i="5"/>
  <c r="L462" i="5" s="1"/>
  <c r="N461" i="5"/>
  <c r="M461" i="5"/>
  <c r="L461" i="5" s="1"/>
  <c r="N460" i="5"/>
  <c r="M460" i="5"/>
  <c r="L460" i="5" s="1"/>
  <c r="N459" i="5"/>
  <c r="M459" i="5"/>
  <c r="L459" i="5" s="1"/>
  <c r="N458" i="5"/>
  <c r="M458" i="5"/>
  <c r="L458" i="5" s="1"/>
  <c r="N457" i="5"/>
  <c r="M457" i="5"/>
  <c r="L457" i="5" s="1"/>
  <c r="N456" i="5"/>
  <c r="M456" i="5"/>
  <c r="L456" i="5" s="1"/>
  <c r="N455" i="5"/>
  <c r="M455" i="5"/>
  <c r="L455" i="5" s="1"/>
  <c r="N454" i="5"/>
  <c r="M454" i="5"/>
  <c r="L454" i="5" s="1"/>
  <c r="N453" i="5"/>
  <c r="M453" i="5"/>
  <c r="L453" i="5" s="1"/>
  <c r="N452" i="5"/>
  <c r="M452" i="5"/>
  <c r="L452" i="5" s="1"/>
  <c r="N451" i="5"/>
  <c r="M451" i="5"/>
  <c r="L451" i="5" s="1"/>
  <c r="N450" i="5"/>
  <c r="M450" i="5"/>
  <c r="L450" i="5" s="1"/>
  <c r="N449" i="5"/>
  <c r="M449" i="5"/>
  <c r="L449" i="5" s="1"/>
  <c r="N448" i="5"/>
  <c r="M448" i="5"/>
  <c r="L448" i="5" s="1"/>
  <c r="N447" i="5"/>
  <c r="M447" i="5"/>
  <c r="L447" i="5" s="1"/>
  <c r="N446" i="5"/>
  <c r="M446" i="5"/>
  <c r="L446" i="5" s="1"/>
  <c r="N445" i="5"/>
  <c r="M445" i="5"/>
  <c r="L445" i="5" s="1"/>
  <c r="BH444" i="5"/>
  <c r="N444" i="5"/>
  <c r="M444" i="5"/>
  <c r="L444" i="5" s="1"/>
  <c r="N443" i="5"/>
  <c r="M443" i="5"/>
  <c r="L443" i="5" s="1"/>
  <c r="N442" i="5"/>
  <c r="M442" i="5"/>
  <c r="L442" i="5" s="1"/>
  <c r="N441" i="5"/>
  <c r="M441" i="5"/>
  <c r="L441" i="5" s="1"/>
  <c r="N440" i="5"/>
  <c r="M440" i="5"/>
  <c r="L440" i="5" s="1"/>
  <c r="U439" i="5"/>
  <c r="N439" i="5"/>
  <c r="M439" i="5"/>
  <c r="L439" i="5" s="1"/>
  <c r="G439" i="5"/>
  <c r="E439" i="5"/>
  <c r="AX438" i="5"/>
  <c r="AW438" i="5"/>
  <c r="AV438" i="5"/>
  <c r="AU438" i="5"/>
  <c r="AT438" i="5"/>
  <c r="AS438" i="5"/>
  <c r="AR438" i="5"/>
  <c r="AQ438" i="5"/>
  <c r="AP438" i="5"/>
  <c r="AO438" i="5"/>
  <c r="AN438" i="5"/>
  <c r="AM438" i="5"/>
  <c r="AL438" i="5"/>
  <c r="AK438" i="5"/>
  <c r="AJ438" i="5"/>
  <c r="AI438" i="5"/>
  <c r="AH438" i="5"/>
  <c r="AG438" i="5"/>
  <c r="AF438" i="5"/>
  <c r="AE438" i="5"/>
  <c r="AD438" i="5"/>
  <c r="AC438" i="5"/>
  <c r="AB438" i="5"/>
  <c r="AA438" i="5"/>
  <c r="Z438" i="5"/>
  <c r="Y438" i="5"/>
  <c r="X438" i="5"/>
  <c r="W438" i="5"/>
  <c r="V438" i="5"/>
  <c r="U438" i="5"/>
  <c r="T438" i="5"/>
  <c r="S438" i="5"/>
  <c r="R438" i="5"/>
  <c r="Q438" i="5"/>
  <c r="P438" i="5"/>
  <c r="G438" i="5"/>
  <c r="F438" i="5"/>
  <c r="E438" i="5"/>
  <c r="N437" i="5"/>
  <c r="M437" i="5"/>
  <c r="L437" i="5" s="1"/>
  <c r="N436" i="5"/>
  <c r="M436" i="5"/>
  <c r="L436" i="5" s="1"/>
  <c r="N435" i="5"/>
  <c r="M435" i="5"/>
  <c r="L435" i="5" s="1"/>
  <c r="N434" i="5"/>
  <c r="M434" i="5"/>
  <c r="L434" i="5" s="1"/>
  <c r="AX433" i="5"/>
  <c r="AW433" i="5"/>
  <c r="AV433" i="5"/>
  <c r="AU433" i="5"/>
  <c r="AT433" i="5"/>
  <c r="AS433" i="5"/>
  <c r="AR433" i="5"/>
  <c r="AQ433" i="5"/>
  <c r="AP433" i="5"/>
  <c r="AO433" i="5"/>
  <c r="AN433" i="5"/>
  <c r="AM433" i="5"/>
  <c r="AL433" i="5"/>
  <c r="AK433" i="5"/>
  <c r="AJ433" i="5"/>
  <c r="AI433" i="5"/>
  <c r="AH433" i="5"/>
  <c r="AG433" i="5"/>
  <c r="AF433" i="5"/>
  <c r="AE433" i="5"/>
  <c r="AD433" i="5"/>
  <c r="AC433" i="5"/>
  <c r="AB433" i="5"/>
  <c r="AA433" i="5"/>
  <c r="Z433" i="5"/>
  <c r="Y433" i="5"/>
  <c r="X433" i="5"/>
  <c r="W433" i="5"/>
  <c r="V433" i="5"/>
  <c r="U433" i="5"/>
  <c r="T433" i="5"/>
  <c r="S433" i="5"/>
  <c r="R433" i="5"/>
  <c r="Q433" i="5"/>
  <c r="P433" i="5"/>
  <c r="H433" i="5"/>
  <c r="G433" i="5"/>
  <c r="F433" i="5"/>
  <c r="E433" i="5"/>
  <c r="N432" i="5"/>
  <c r="M432" i="5"/>
  <c r="L432" i="5" s="1"/>
  <c r="N431" i="5"/>
  <c r="M431" i="5"/>
  <c r="L431" i="5" s="1"/>
  <c r="N430" i="5"/>
  <c r="M430" i="5"/>
  <c r="L430" i="5" s="1"/>
  <c r="N429" i="5"/>
  <c r="M429" i="5"/>
  <c r="L429" i="5" s="1"/>
  <c r="N428" i="5"/>
  <c r="M428" i="5"/>
  <c r="L428" i="5" s="1"/>
  <c r="N427" i="5"/>
  <c r="M427" i="5"/>
  <c r="L427" i="5" s="1"/>
  <c r="N426" i="5"/>
  <c r="M426" i="5"/>
  <c r="L426" i="5"/>
  <c r="N425" i="5"/>
  <c r="M425" i="5"/>
  <c r="L425" i="5" s="1"/>
  <c r="N424" i="5"/>
  <c r="M424" i="5"/>
  <c r="L424" i="5" s="1"/>
  <c r="N423" i="5"/>
  <c r="M423" i="5"/>
  <c r="L423" i="5" s="1"/>
  <c r="N422" i="5"/>
  <c r="M422" i="5"/>
  <c r="L422" i="5" s="1"/>
  <c r="N421" i="5"/>
  <c r="M421" i="5"/>
  <c r="L421" i="5" s="1"/>
  <c r="N420" i="5"/>
  <c r="M420" i="5"/>
  <c r="L420" i="5" s="1"/>
  <c r="N419" i="5"/>
  <c r="M419" i="5"/>
  <c r="L419" i="5" s="1"/>
  <c r="N418" i="5"/>
  <c r="M418" i="5"/>
  <c r="L418" i="5" s="1"/>
  <c r="N417" i="5"/>
  <c r="M417" i="5"/>
  <c r="L417" i="5" s="1"/>
  <c r="N416" i="5"/>
  <c r="M416" i="5"/>
  <c r="L416" i="5" s="1"/>
  <c r="N415" i="5"/>
  <c r="M415" i="5"/>
  <c r="L415" i="5" s="1"/>
  <c r="N414" i="5"/>
  <c r="M414" i="5"/>
  <c r="L414" i="5" s="1"/>
  <c r="N413" i="5"/>
  <c r="M413" i="5"/>
  <c r="L413" i="5" s="1"/>
  <c r="N412" i="5"/>
  <c r="M412" i="5"/>
  <c r="L412" i="5" s="1"/>
  <c r="AX411" i="5"/>
  <c r="AW411" i="5"/>
  <c r="AV411" i="5"/>
  <c r="AU411" i="5"/>
  <c r="AT411" i="5"/>
  <c r="AS411" i="5"/>
  <c r="AR411" i="5"/>
  <c r="AQ411" i="5"/>
  <c r="AP411" i="5"/>
  <c r="AO411" i="5"/>
  <c r="AN411" i="5"/>
  <c r="AM411" i="5"/>
  <c r="AL411" i="5"/>
  <c r="AK411" i="5"/>
  <c r="AJ411" i="5"/>
  <c r="AI411" i="5"/>
  <c r="AH411" i="5"/>
  <c r="AG411" i="5"/>
  <c r="AF411" i="5"/>
  <c r="AE411" i="5"/>
  <c r="AD411" i="5"/>
  <c r="AC411" i="5"/>
  <c r="AB411" i="5"/>
  <c r="AA411" i="5"/>
  <c r="Z411" i="5"/>
  <c r="Y411" i="5"/>
  <c r="X411" i="5"/>
  <c r="W411" i="5"/>
  <c r="V411" i="5"/>
  <c r="U411" i="5"/>
  <c r="T411" i="5"/>
  <c r="S411" i="5"/>
  <c r="R411" i="5"/>
  <c r="Q411" i="5"/>
  <c r="P411" i="5"/>
  <c r="O411" i="5"/>
  <c r="G411" i="5"/>
  <c r="F411" i="5"/>
  <c r="E411" i="5"/>
  <c r="N410" i="5"/>
  <c r="M410" i="5"/>
  <c r="L410" i="5" s="1"/>
  <c r="N409" i="5"/>
  <c r="M409" i="5"/>
  <c r="L409" i="5" s="1"/>
  <c r="N408" i="5"/>
  <c r="M408" i="5"/>
  <c r="L408" i="5" s="1"/>
  <c r="N407" i="5"/>
  <c r="M407" i="5"/>
  <c r="L407" i="5" s="1"/>
  <c r="N406" i="5"/>
  <c r="M406" i="5"/>
  <c r="L406" i="5" s="1"/>
  <c r="N405" i="5"/>
  <c r="M405" i="5"/>
  <c r="L405" i="5" s="1"/>
  <c r="N404" i="5"/>
  <c r="M404" i="5"/>
  <c r="L404" i="5" s="1"/>
  <c r="N403" i="5"/>
  <c r="M403" i="5"/>
  <c r="L403" i="5" s="1"/>
  <c r="N402" i="5"/>
  <c r="M402" i="5"/>
  <c r="L402" i="5" s="1"/>
  <c r="N401" i="5"/>
  <c r="M401" i="5"/>
  <c r="L401" i="5" s="1"/>
  <c r="N400" i="5"/>
  <c r="M400" i="5"/>
  <c r="L400" i="5" s="1"/>
  <c r="N399" i="5"/>
  <c r="M399" i="5"/>
  <c r="L399" i="5" s="1"/>
  <c r="N398" i="5"/>
  <c r="M398" i="5"/>
  <c r="L398" i="5" s="1"/>
  <c r="N397" i="5"/>
  <c r="M397" i="5"/>
  <c r="L397" i="5" s="1"/>
  <c r="N396" i="5"/>
  <c r="M396" i="5"/>
  <c r="L396" i="5" s="1"/>
  <c r="N395" i="5"/>
  <c r="M395" i="5"/>
  <c r="L395" i="5" s="1"/>
  <c r="N394" i="5"/>
  <c r="M394" i="5"/>
  <c r="L394" i="5" s="1"/>
  <c r="N393" i="5"/>
  <c r="M393" i="5"/>
  <c r="L393" i="5" s="1"/>
  <c r="N392" i="5"/>
  <c r="M392" i="5"/>
  <c r="L392" i="5" s="1"/>
  <c r="N391" i="5"/>
  <c r="M391" i="5"/>
  <c r="L391" i="5" s="1"/>
  <c r="N390" i="5"/>
  <c r="M390" i="5"/>
  <c r="L390" i="5" s="1"/>
  <c r="N389" i="5"/>
  <c r="M389" i="5"/>
  <c r="L389" i="5" s="1"/>
  <c r="N388" i="5"/>
  <c r="M388" i="5"/>
  <c r="L388" i="5" s="1"/>
  <c r="G388" i="5"/>
  <c r="E388" i="5"/>
  <c r="N387" i="5"/>
  <c r="M387" i="5"/>
  <c r="L387" i="5" s="1"/>
  <c r="N386" i="5"/>
  <c r="M386" i="5"/>
  <c r="L386" i="5" s="1"/>
  <c r="N385" i="5"/>
  <c r="M385" i="5"/>
  <c r="L385" i="5" s="1"/>
  <c r="G385" i="5"/>
  <c r="E385" i="5"/>
  <c r="N384" i="5"/>
  <c r="M384" i="5"/>
  <c r="L384" i="5" s="1"/>
  <c r="G384" i="5"/>
  <c r="E384" i="5"/>
  <c r="N383" i="5"/>
  <c r="M383" i="5"/>
  <c r="L383" i="5" s="1"/>
  <c r="N382" i="5"/>
  <c r="M382" i="5"/>
  <c r="L382" i="5" s="1"/>
  <c r="N381" i="5"/>
  <c r="M381" i="5"/>
  <c r="L381" i="5" s="1"/>
  <c r="G381" i="5"/>
  <c r="E381" i="5"/>
  <c r="N380" i="5"/>
  <c r="M380" i="5"/>
  <c r="L380" i="5" s="1"/>
  <c r="N379" i="5"/>
  <c r="M379" i="5"/>
  <c r="L379" i="5" s="1"/>
  <c r="N378" i="5"/>
  <c r="M378" i="5"/>
  <c r="L378" i="5" s="1"/>
  <c r="G378" i="5"/>
  <c r="E378" i="5"/>
  <c r="N377" i="5"/>
  <c r="M377" i="5"/>
  <c r="L377" i="5" s="1"/>
  <c r="N376" i="5"/>
  <c r="M376" i="5"/>
  <c r="L376" i="5" s="1"/>
  <c r="N375" i="5"/>
  <c r="M375" i="5"/>
  <c r="L375" i="5" s="1"/>
  <c r="N374" i="5"/>
  <c r="M374" i="5"/>
  <c r="L374" i="5" s="1"/>
  <c r="N373" i="5"/>
  <c r="M373" i="5"/>
  <c r="L373" i="5" s="1"/>
  <c r="N372" i="5"/>
  <c r="M372" i="5"/>
  <c r="L372" i="5" s="1"/>
  <c r="N371" i="5"/>
  <c r="M371" i="5"/>
  <c r="L371" i="5" s="1"/>
  <c r="N370" i="5"/>
  <c r="M370" i="5"/>
  <c r="L370" i="5" s="1"/>
  <c r="N369" i="5"/>
  <c r="M369" i="5"/>
  <c r="L369" i="5" s="1"/>
  <c r="N368" i="5"/>
  <c r="M368" i="5"/>
  <c r="L368" i="5" s="1"/>
  <c r="N367" i="5"/>
  <c r="M367" i="5"/>
  <c r="L367" i="5" s="1"/>
  <c r="N366" i="5"/>
  <c r="M366" i="5"/>
  <c r="L366" i="5" s="1"/>
  <c r="N365" i="5"/>
  <c r="M365" i="5"/>
  <c r="L365" i="5" s="1"/>
  <c r="N364" i="5"/>
  <c r="M364" i="5"/>
  <c r="L364" i="5" s="1"/>
  <c r="AX363" i="5"/>
  <c r="AW363" i="5"/>
  <c r="AV363" i="5"/>
  <c r="AU363" i="5"/>
  <c r="AT363" i="5"/>
  <c r="AS363" i="5"/>
  <c r="AR363" i="5"/>
  <c r="AQ363" i="5"/>
  <c r="AP363" i="5"/>
  <c r="AO363" i="5"/>
  <c r="AN363" i="5"/>
  <c r="AM363" i="5"/>
  <c r="AL363" i="5"/>
  <c r="AK363" i="5"/>
  <c r="AJ363" i="5"/>
  <c r="AI363" i="5"/>
  <c r="AH363" i="5"/>
  <c r="AG363" i="5"/>
  <c r="AF363" i="5"/>
  <c r="AE363" i="5"/>
  <c r="AD363" i="5"/>
  <c r="AC363" i="5"/>
  <c r="AB363" i="5"/>
  <c r="AA363" i="5"/>
  <c r="Z363" i="5"/>
  <c r="Y363" i="5"/>
  <c r="X363" i="5"/>
  <c r="W363" i="5"/>
  <c r="V363" i="5"/>
  <c r="U363" i="5"/>
  <c r="T363" i="5"/>
  <c r="S363" i="5"/>
  <c r="R363" i="5"/>
  <c r="Q363" i="5"/>
  <c r="P363" i="5"/>
  <c r="O363" i="5"/>
  <c r="G363" i="5"/>
  <c r="F363" i="5"/>
  <c r="E363" i="5"/>
  <c r="N362" i="5"/>
  <c r="M362" i="5"/>
  <c r="L362" i="5" s="1"/>
  <c r="N361" i="5"/>
  <c r="M361" i="5"/>
  <c r="L361" i="5" s="1"/>
  <c r="N360" i="5"/>
  <c r="M360" i="5"/>
  <c r="L360" i="5" s="1"/>
  <c r="N359" i="5"/>
  <c r="M359" i="5"/>
  <c r="L359" i="5" s="1"/>
  <c r="N358" i="5"/>
  <c r="M358" i="5"/>
  <c r="L358" i="5" s="1"/>
  <c r="N357" i="5"/>
  <c r="M357" i="5"/>
  <c r="L357" i="5" s="1"/>
  <c r="N356" i="5"/>
  <c r="M356" i="5"/>
  <c r="L356" i="5" s="1"/>
  <c r="N355" i="5"/>
  <c r="M355" i="5"/>
  <c r="L355" i="5" s="1"/>
  <c r="N354" i="5"/>
  <c r="M354" i="5"/>
  <c r="L354" i="5" s="1"/>
  <c r="N353" i="5"/>
  <c r="M353" i="5"/>
  <c r="L353" i="5" s="1"/>
  <c r="N352" i="5"/>
  <c r="M352" i="5"/>
  <c r="L352" i="5" s="1"/>
  <c r="AX351" i="5"/>
  <c r="AW351" i="5"/>
  <c r="AV351" i="5"/>
  <c r="AU351" i="5"/>
  <c r="AT351" i="5"/>
  <c r="AS351" i="5"/>
  <c r="AR351" i="5"/>
  <c r="AQ351" i="5"/>
  <c r="AP351" i="5"/>
  <c r="AO351" i="5"/>
  <c r="AN351" i="5"/>
  <c r="AM351" i="5"/>
  <c r="AL351" i="5"/>
  <c r="AK351" i="5"/>
  <c r="AJ351" i="5"/>
  <c r="AI351" i="5"/>
  <c r="AH351" i="5"/>
  <c r="AG351" i="5"/>
  <c r="AF351" i="5"/>
  <c r="AE351" i="5"/>
  <c r="AD351" i="5"/>
  <c r="AC351" i="5"/>
  <c r="AB351" i="5"/>
  <c r="AA351" i="5"/>
  <c r="Z351" i="5"/>
  <c r="Y351" i="5"/>
  <c r="X351" i="5"/>
  <c r="W351" i="5"/>
  <c r="V351" i="5"/>
  <c r="U351" i="5"/>
  <c r="T351" i="5"/>
  <c r="S351" i="5"/>
  <c r="R351" i="5"/>
  <c r="Q351" i="5"/>
  <c r="P351" i="5"/>
  <c r="O351" i="5"/>
  <c r="H351" i="5"/>
  <c r="G351" i="5"/>
  <c r="F351" i="5"/>
  <c r="E351" i="5"/>
  <c r="N350" i="5"/>
  <c r="M350" i="5"/>
  <c r="L350" i="5" s="1"/>
  <c r="N349" i="5"/>
  <c r="M349" i="5"/>
  <c r="L349" i="5" s="1"/>
  <c r="G349" i="5"/>
  <c r="E349" i="5"/>
  <c r="N348" i="5"/>
  <c r="M348" i="5"/>
  <c r="L348" i="5" s="1"/>
  <c r="N347" i="5"/>
  <c r="M347" i="5"/>
  <c r="L347" i="5" s="1"/>
  <c r="N346" i="5"/>
  <c r="M346" i="5"/>
  <c r="L346" i="5" s="1"/>
  <c r="N345" i="5"/>
  <c r="M345" i="5"/>
  <c r="L345" i="5" s="1"/>
  <c r="N344" i="5"/>
  <c r="M344" i="5"/>
  <c r="L344" i="5" s="1"/>
  <c r="N343" i="5"/>
  <c r="M343" i="5"/>
  <c r="L343" i="5" s="1"/>
  <c r="N342" i="5"/>
  <c r="M342" i="5"/>
  <c r="L342" i="5" s="1"/>
  <c r="N341" i="5"/>
  <c r="M341" i="5"/>
  <c r="L341" i="5" s="1"/>
  <c r="N340" i="5"/>
  <c r="M340" i="5"/>
  <c r="L340" i="5"/>
  <c r="AX339" i="5"/>
  <c r="AW339" i="5"/>
  <c r="AV339" i="5"/>
  <c r="AU339" i="5"/>
  <c r="AT339" i="5"/>
  <c r="AS339" i="5"/>
  <c r="AR339" i="5"/>
  <c r="AQ339" i="5"/>
  <c r="AP339" i="5"/>
  <c r="AO339" i="5"/>
  <c r="AN339" i="5"/>
  <c r="AM339" i="5"/>
  <c r="AL339" i="5"/>
  <c r="AK339" i="5"/>
  <c r="AJ339" i="5"/>
  <c r="AI339" i="5"/>
  <c r="AH339" i="5"/>
  <c r="AG339" i="5"/>
  <c r="AF339" i="5"/>
  <c r="AE339" i="5"/>
  <c r="AD339" i="5"/>
  <c r="AC339" i="5"/>
  <c r="AB339" i="5"/>
  <c r="AA339" i="5"/>
  <c r="Z339" i="5"/>
  <c r="Y339" i="5"/>
  <c r="X339" i="5"/>
  <c r="W339" i="5"/>
  <c r="V339" i="5"/>
  <c r="U339" i="5"/>
  <c r="T339" i="5"/>
  <c r="S339" i="5"/>
  <c r="R339" i="5"/>
  <c r="Q339" i="5"/>
  <c r="P339" i="5"/>
  <c r="O339" i="5"/>
  <c r="G339" i="5"/>
  <c r="F339" i="5"/>
  <c r="E339" i="5"/>
  <c r="N338" i="5"/>
  <c r="M338" i="5"/>
  <c r="G338" i="5"/>
  <c r="N337" i="5"/>
  <c r="M337" i="5"/>
  <c r="L337" i="5" s="1"/>
  <c r="N336" i="5"/>
  <c r="M336" i="5"/>
  <c r="L336" i="5" s="1"/>
  <c r="N335" i="5"/>
  <c r="M335" i="5"/>
  <c r="L335" i="5" s="1"/>
  <c r="N334" i="5"/>
  <c r="M334" i="5"/>
  <c r="L334" i="5" s="1"/>
  <c r="N333" i="5"/>
  <c r="M333" i="5"/>
  <c r="L333" i="5" s="1"/>
  <c r="N332" i="5"/>
  <c r="M332" i="5"/>
  <c r="L332" i="5" s="1"/>
  <c r="N331" i="5"/>
  <c r="M331" i="5"/>
  <c r="L331" i="5" s="1"/>
  <c r="N330" i="5"/>
  <c r="M330" i="5"/>
  <c r="L330" i="5" s="1"/>
  <c r="N329" i="5"/>
  <c r="M329" i="5"/>
  <c r="L329" i="5" s="1"/>
  <c r="N328" i="5"/>
  <c r="M328" i="5"/>
  <c r="L328" i="5" s="1"/>
  <c r="N327" i="5"/>
  <c r="M327" i="5"/>
  <c r="L327" i="5" s="1"/>
  <c r="N326" i="5"/>
  <c r="M326" i="5"/>
  <c r="L326" i="5" s="1"/>
  <c r="N325" i="5"/>
  <c r="M325" i="5"/>
  <c r="L325" i="5" s="1"/>
  <c r="N324" i="5"/>
  <c r="M324" i="5"/>
  <c r="L324" i="5" s="1"/>
  <c r="N323" i="5"/>
  <c r="M323" i="5"/>
  <c r="L323" i="5" s="1"/>
  <c r="N322" i="5"/>
  <c r="M322" i="5"/>
  <c r="L322" i="5" s="1"/>
  <c r="N321" i="5"/>
  <c r="M321" i="5"/>
  <c r="L321" i="5" s="1"/>
  <c r="N320" i="5"/>
  <c r="M320" i="5"/>
  <c r="L320" i="5" s="1"/>
  <c r="N319" i="5"/>
  <c r="M319" i="5"/>
  <c r="L319" i="5" s="1"/>
  <c r="G319" i="5"/>
  <c r="E319" i="5"/>
  <c r="N318" i="5"/>
  <c r="M318" i="5"/>
  <c r="L318" i="5" s="1"/>
  <c r="N317" i="5"/>
  <c r="M317" i="5"/>
  <c r="L317" i="5" s="1"/>
  <c r="G317" i="5"/>
  <c r="E317" i="5"/>
  <c r="N316" i="5"/>
  <c r="M316" i="5"/>
  <c r="L316" i="5" s="1"/>
  <c r="N315" i="5"/>
  <c r="M315" i="5"/>
  <c r="L315" i="5" s="1"/>
  <c r="G315" i="5"/>
  <c r="E315" i="5"/>
  <c r="N314" i="5"/>
  <c r="M314" i="5"/>
  <c r="L314" i="5" s="1"/>
  <c r="N313" i="5"/>
  <c r="M313" i="5"/>
  <c r="L313" i="5" s="1"/>
  <c r="N312" i="5"/>
  <c r="M312" i="5"/>
  <c r="L312" i="5" s="1"/>
  <c r="G312" i="5"/>
  <c r="N311" i="5"/>
  <c r="M311" i="5"/>
  <c r="L311" i="5" s="1"/>
  <c r="G311" i="5"/>
  <c r="E311" i="5"/>
  <c r="N310" i="5"/>
  <c r="M310" i="5"/>
  <c r="L310" i="5" s="1"/>
  <c r="N309" i="5"/>
  <c r="M309" i="5"/>
  <c r="L309" i="5" s="1"/>
  <c r="N308" i="5"/>
  <c r="M308" i="5"/>
  <c r="L308" i="5" s="1"/>
  <c r="N307" i="5"/>
  <c r="M307" i="5"/>
  <c r="L307" i="5" s="1"/>
  <c r="N306" i="5"/>
  <c r="M306" i="5"/>
  <c r="L306" i="5" s="1"/>
  <c r="AX305" i="5"/>
  <c r="N305" i="5"/>
  <c r="M305" i="5"/>
  <c r="L305" i="5" s="1"/>
  <c r="N304" i="5"/>
  <c r="M304" i="5"/>
  <c r="L304" i="5" s="1"/>
  <c r="U303" i="5"/>
  <c r="N303" i="5"/>
  <c r="M303" i="5"/>
  <c r="L303" i="5" s="1"/>
  <c r="N302" i="5"/>
  <c r="M302" i="5"/>
  <c r="L302" i="5"/>
  <c r="N301" i="5"/>
  <c r="M301" i="5"/>
  <c r="L301" i="5" s="1"/>
  <c r="U300" i="5"/>
  <c r="N300" i="5"/>
  <c r="M300" i="5"/>
  <c r="L300" i="5" s="1"/>
  <c r="N299" i="5"/>
  <c r="M299" i="5"/>
  <c r="L299" i="5" s="1"/>
  <c r="N298" i="5"/>
  <c r="M298" i="5"/>
  <c r="L298" i="5" s="1"/>
  <c r="N297" i="5"/>
  <c r="M297" i="5"/>
  <c r="L297" i="5" s="1"/>
  <c r="N296" i="5"/>
  <c r="M296" i="5"/>
  <c r="L296" i="5" s="1"/>
  <c r="N295" i="5"/>
  <c r="M295" i="5"/>
  <c r="L295" i="5" s="1"/>
  <c r="AX294" i="5"/>
  <c r="AX706" i="5" s="1"/>
  <c r="AW294" i="5"/>
  <c r="AW706" i="5" s="1"/>
  <c r="AV294" i="5"/>
  <c r="AV706" i="5" s="1"/>
  <c r="AU294" i="5"/>
  <c r="AU706" i="5" s="1"/>
  <c r="AT294" i="5"/>
  <c r="AT706" i="5" s="1"/>
  <c r="AS294" i="5"/>
  <c r="AS706" i="5" s="1"/>
  <c r="AR294" i="5"/>
  <c r="AR706" i="5" s="1"/>
  <c r="AQ294" i="5"/>
  <c r="AQ706" i="5" s="1"/>
  <c r="AP294" i="5"/>
  <c r="AP706" i="5" s="1"/>
  <c r="AO294" i="5"/>
  <c r="AO706" i="5" s="1"/>
  <c r="AN294" i="5"/>
  <c r="AN706" i="5" s="1"/>
  <c r="AM294" i="5"/>
  <c r="AM706" i="5" s="1"/>
  <c r="AL294" i="5"/>
  <c r="AL706" i="5" s="1"/>
  <c r="AK294" i="5"/>
  <c r="AK706" i="5" s="1"/>
  <c r="AJ294" i="5"/>
  <c r="AJ706" i="5" s="1"/>
  <c r="AI294" i="5"/>
  <c r="AI706" i="5" s="1"/>
  <c r="AH294" i="5"/>
  <c r="AH706" i="5" s="1"/>
  <c r="AG294" i="5"/>
  <c r="AG706" i="5" s="1"/>
  <c r="AF294" i="5"/>
  <c r="AF706" i="5" s="1"/>
  <c r="AE294" i="5"/>
  <c r="AE706" i="5" s="1"/>
  <c r="AD294" i="5"/>
  <c r="AD706" i="5" s="1"/>
  <c r="AC294" i="5"/>
  <c r="AC706" i="5" s="1"/>
  <c r="AB294" i="5"/>
  <c r="AB706" i="5" s="1"/>
  <c r="AA294" i="5"/>
  <c r="AA706" i="5" s="1"/>
  <c r="Z294" i="5"/>
  <c r="Z706" i="5" s="1"/>
  <c r="Y294" i="5"/>
  <c r="Y706" i="5" s="1"/>
  <c r="X294" i="5"/>
  <c r="X706" i="5" s="1"/>
  <c r="W294" i="5"/>
  <c r="W706" i="5" s="1"/>
  <c r="V294" i="5"/>
  <c r="V706" i="5" s="1"/>
  <c r="U294" i="5"/>
  <c r="U706" i="5" s="1"/>
  <c r="T294" i="5"/>
  <c r="T706" i="5" s="1"/>
  <c r="S294" i="5"/>
  <c r="S706" i="5" s="1"/>
  <c r="R294" i="5"/>
  <c r="R706" i="5" s="1"/>
  <c r="Q294" i="5"/>
  <c r="P294" i="5"/>
  <c r="F294" i="5"/>
  <c r="E294" i="5"/>
  <c r="N293" i="5"/>
  <c r="M293" i="5"/>
  <c r="L293" i="5" s="1"/>
  <c r="N292" i="5"/>
  <c r="M292" i="5"/>
  <c r="L292" i="5" s="1"/>
  <c r="N291" i="5"/>
  <c r="M291" i="5"/>
  <c r="L291" i="5" s="1"/>
  <c r="G291" i="5"/>
  <c r="N290" i="5"/>
  <c r="M290" i="5"/>
  <c r="L290" i="5" s="1"/>
  <c r="N289" i="5"/>
  <c r="M289" i="5"/>
  <c r="L289" i="5" s="1"/>
  <c r="N288" i="5"/>
  <c r="M288" i="5"/>
  <c r="L288" i="5" s="1"/>
  <c r="N287" i="5"/>
  <c r="M287" i="5"/>
  <c r="L287" i="5" s="1"/>
  <c r="N286" i="5"/>
  <c r="M286" i="5"/>
  <c r="L286" i="5" s="1"/>
  <c r="N285" i="5"/>
  <c r="M285" i="5"/>
  <c r="L285" i="5" s="1"/>
  <c r="N284" i="5"/>
  <c r="M284" i="5"/>
  <c r="L284" i="5" s="1"/>
  <c r="N283" i="5"/>
  <c r="M283" i="5"/>
  <c r="L283" i="5" s="1"/>
  <c r="N282" i="5"/>
  <c r="M282" i="5"/>
  <c r="L282" i="5" s="1"/>
  <c r="N281" i="5"/>
  <c r="M281" i="5"/>
  <c r="L281" i="5" s="1"/>
  <c r="N280" i="5"/>
  <c r="M280" i="5"/>
  <c r="L280" i="5" s="1"/>
  <c r="N279" i="5"/>
  <c r="M279" i="5"/>
  <c r="L279" i="5" s="1"/>
  <c r="N278" i="5"/>
  <c r="M278" i="5"/>
  <c r="L278" i="5" s="1"/>
  <c r="T277" i="5"/>
  <c r="N277" i="5"/>
  <c r="M277" i="5"/>
  <c r="L277" i="5" s="1"/>
  <c r="G277" i="5"/>
  <c r="E277" i="5"/>
  <c r="N276" i="5"/>
  <c r="M276" i="5"/>
  <c r="G276" i="5"/>
  <c r="E276" i="5"/>
  <c r="N275" i="5"/>
  <c r="M275" i="5"/>
  <c r="L275" i="5" s="1"/>
  <c r="N274" i="5"/>
  <c r="M274" i="5"/>
  <c r="L274" i="5" s="1"/>
  <c r="N273" i="5"/>
  <c r="M273" i="5"/>
  <c r="L273" i="5" s="1"/>
  <c r="N272" i="5"/>
  <c r="M272" i="5"/>
  <c r="L272" i="5" s="1"/>
  <c r="N271" i="5"/>
  <c r="M271" i="5"/>
  <c r="L271" i="5" s="1"/>
  <c r="N270" i="5"/>
  <c r="M270" i="5"/>
  <c r="L270" i="5" s="1"/>
  <c r="N269" i="5"/>
  <c r="M269" i="5"/>
  <c r="L269" i="5" s="1"/>
  <c r="N268" i="5"/>
  <c r="M268" i="5"/>
  <c r="L268" i="5" s="1"/>
  <c r="N267" i="5"/>
  <c r="M267" i="5"/>
  <c r="L267" i="5" s="1"/>
  <c r="N266" i="5"/>
  <c r="M266" i="5"/>
  <c r="L266" i="5" s="1"/>
  <c r="N265" i="5"/>
  <c r="M265" i="5"/>
  <c r="L265" i="5" s="1"/>
  <c r="N264" i="5"/>
  <c r="M264" i="5"/>
  <c r="L264" i="5" s="1"/>
  <c r="N263" i="5"/>
  <c r="M263" i="5"/>
  <c r="L263" i="5" s="1"/>
  <c r="N262" i="5"/>
  <c r="M262" i="5"/>
  <c r="L262" i="5" s="1"/>
  <c r="N261" i="5"/>
  <c r="M261" i="5"/>
  <c r="L261" i="5" s="1"/>
  <c r="N260" i="5"/>
  <c r="M260" i="5"/>
  <c r="L260" i="5" s="1"/>
  <c r="N259" i="5"/>
  <c r="M259" i="5"/>
  <c r="L259" i="5" s="1"/>
  <c r="N258" i="5"/>
  <c r="M258" i="5"/>
  <c r="L258" i="5" s="1"/>
  <c r="E258" i="5"/>
  <c r="T257" i="5"/>
  <c r="N257" i="5"/>
  <c r="M257" i="5"/>
  <c r="L257" i="5" s="1"/>
  <c r="E257" i="5"/>
  <c r="N256" i="5"/>
  <c r="M256" i="5"/>
  <c r="L256" i="5" s="1"/>
  <c r="E256" i="5"/>
  <c r="N255" i="5"/>
  <c r="M255" i="5"/>
  <c r="L255" i="5" s="1"/>
  <c r="Q254" i="5"/>
  <c r="N254" i="5"/>
  <c r="M254" i="5"/>
  <c r="L254" i="5" s="1"/>
  <c r="N253" i="5"/>
  <c r="M253" i="5"/>
  <c r="L253" i="5" s="1"/>
  <c r="E253" i="5"/>
  <c r="N252" i="5"/>
  <c r="M252" i="5"/>
  <c r="L252" i="5" s="1"/>
  <c r="N251" i="5"/>
  <c r="M251" i="5"/>
  <c r="L251" i="5"/>
  <c r="N250" i="5"/>
  <c r="M250" i="5"/>
  <c r="L250" i="5" s="1"/>
  <c r="N249" i="5"/>
  <c r="M249" i="5"/>
  <c r="L249" i="5" s="1"/>
  <c r="N248" i="5"/>
  <c r="M248" i="5"/>
  <c r="L248" i="5" s="1"/>
  <c r="N247" i="5"/>
  <c r="M247" i="5"/>
  <c r="L247" i="5" s="1"/>
  <c r="N246" i="5"/>
  <c r="M246" i="5"/>
  <c r="L246" i="5" s="1"/>
  <c r="N245" i="5"/>
  <c r="M245" i="5"/>
  <c r="L245" i="5" s="1"/>
  <c r="N244" i="5"/>
  <c r="M244" i="5"/>
  <c r="L244" i="5" s="1"/>
  <c r="N243" i="5"/>
  <c r="M243" i="5"/>
  <c r="L243" i="5" s="1"/>
  <c r="N242" i="5"/>
  <c r="M242" i="5"/>
  <c r="L242" i="5" s="1"/>
  <c r="E242" i="5"/>
  <c r="N241" i="5"/>
  <c r="M241" i="5"/>
  <c r="L241" i="5" s="1"/>
  <c r="N240" i="5"/>
  <c r="M240" i="5"/>
  <c r="L240" i="5" s="1"/>
  <c r="N239" i="5"/>
  <c r="M239" i="5"/>
  <c r="L239" i="5" s="1"/>
  <c r="N238" i="5"/>
  <c r="M238" i="5"/>
  <c r="L238" i="5" s="1"/>
  <c r="N237" i="5"/>
  <c r="M237" i="5"/>
  <c r="L237" i="5" s="1"/>
  <c r="N236" i="5"/>
  <c r="M236" i="5"/>
  <c r="L236" i="5" s="1"/>
  <c r="G236" i="5"/>
  <c r="E236" i="5"/>
  <c r="N235" i="5"/>
  <c r="M235" i="5"/>
  <c r="L235" i="5" s="1"/>
  <c r="N234" i="5"/>
  <c r="M234" i="5"/>
  <c r="L234" i="5" s="1"/>
  <c r="N233" i="5"/>
  <c r="M233" i="5"/>
  <c r="L233" i="5" s="1"/>
  <c r="N232" i="5"/>
  <c r="M232" i="5"/>
  <c r="L232" i="5" s="1"/>
  <c r="N231" i="5"/>
  <c r="M231" i="5"/>
  <c r="L231" i="5" s="1"/>
  <c r="N230" i="5"/>
  <c r="M230" i="5"/>
  <c r="L230" i="5" s="1"/>
  <c r="T229" i="5"/>
  <c r="N229" i="5"/>
  <c r="M229" i="5"/>
  <c r="L229" i="5" s="1"/>
  <c r="N228" i="5"/>
  <c r="M228" i="5"/>
  <c r="L228" i="5" s="1"/>
  <c r="G228" i="5"/>
  <c r="E228" i="5"/>
  <c r="N227" i="5"/>
  <c r="M227" i="5"/>
  <c r="L227" i="5" s="1"/>
  <c r="N226" i="5"/>
  <c r="M226" i="5"/>
  <c r="L226" i="5" s="1"/>
  <c r="N225" i="5"/>
  <c r="M225" i="5"/>
  <c r="L225" i="5" s="1"/>
  <c r="N224" i="5"/>
  <c r="M224" i="5"/>
  <c r="L224" i="5"/>
  <c r="G224" i="5"/>
  <c r="E224" i="5"/>
  <c r="N223" i="5"/>
  <c r="M223" i="5"/>
  <c r="L223" i="5" s="1"/>
  <c r="N222" i="5"/>
  <c r="M222" i="5"/>
  <c r="L222" i="5" s="1"/>
  <c r="G222" i="5"/>
  <c r="E222" i="5"/>
  <c r="N221" i="5"/>
  <c r="M221" i="5"/>
  <c r="L221" i="5" s="1"/>
  <c r="N220" i="5"/>
  <c r="M220" i="5"/>
  <c r="L220" i="5" s="1"/>
  <c r="N219" i="5"/>
  <c r="M219" i="5"/>
  <c r="L219" i="5" s="1"/>
  <c r="N218" i="5"/>
  <c r="M218" i="5"/>
  <c r="L218" i="5" s="1"/>
  <c r="N217" i="5"/>
  <c r="M217" i="5"/>
  <c r="L217" i="5" s="1"/>
  <c r="N216" i="5"/>
  <c r="M216" i="5"/>
  <c r="L216" i="5" s="1"/>
  <c r="N215" i="5"/>
  <c r="M215" i="5"/>
  <c r="L215" i="5" s="1"/>
  <c r="N214" i="5"/>
  <c r="M214" i="5"/>
  <c r="L214" i="5" s="1"/>
  <c r="N213" i="5"/>
  <c r="M213" i="5"/>
  <c r="L213" i="5" s="1"/>
  <c r="N212" i="5"/>
  <c r="M212" i="5"/>
  <c r="G212" i="5"/>
  <c r="E212" i="5"/>
  <c r="N211" i="5"/>
  <c r="M211" i="5"/>
  <c r="L211" i="5" s="1"/>
  <c r="N210" i="5"/>
  <c r="M210" i="5"/>
  <c r="L210" i="5" s="1"/>
  <c r="N209" i="5"/>
  <c r="M209" i="5"/>
  <c r="L209" i="5"/>
  <c r="N208" i="5"/>
  <c r="M208" i="5"/>
  <c r="G208" i="5"/>
  <c r="N207" i="5"/>
  <c r="M207" i="5"/>
  <c r="L207" i="5" s="1"/>
  <c r="N206" i="5"/>
  <c r="M206" i="5"/>
  <c r="L206" i="5" s="1"/>
  <c r="N205" i="5"/>
  <c r="M205" i="5"/>
  <c r="G205" i="5"/>
  <c r="N204" i="5"/>
  <c r="M204" i="5"/>
  <c r="L204" i="5" s="1"/>
  <c r="N203" i="5"/>
  <c r="M203" i="5"/>
  <c r="L203" i="5" s="1"/>
  <c r="N202" i="5"/>
  <c r="M202" i="5"/>
  <c r="L202" i="5" s="1"/>
  <c r="N201" i="5"/>
  <c r="M201" i="5"/>
  <c r="L201" i="5" s="1"/>
  <c r="N200" i="5"/>
  <c r="M200" i="5"/>
  <c r="L200" i="5" s="1"/>
  <c r="N199" i="5"/>
  <c r="M199" i="5"/>
  <c r="L199" i="5" s="1"/>
  <c r="E199" i="5"/>
  <c r="N198" i="5"/>
  <c r="M198" i="5"/>
  <c r="L198" i="5" s="1"/>
  <c r="G198" i="5"/>
  <c r="E198" i="5"/>
  <c r="N197" i="5"/>
  <c r="M197" i="5"/>
  <c r="L197" i="5" s="1"/>
  <c r="N196" i="5"/>
  <c r="M196" i="5"/>
  <c r="L196" i="5" s="1"/>
  <c r="N195" i="5"/>
  <c r="M195" i="5"/>
  <c r="L195" i="5" s="1"/>
  <c r="N194" i="5"/>
  <c r="M194" i="5"/>
  <c r="L194" i="5" s="1"/>
  <c r="N193" i="5"/>
  <c r="M193" i="5"/>
  <c r="L193" i="5" s="1"/>
  <c r="N192" i="5"/>
  <c r="M192" i="5"/>
  <c r="L192" i="5"/>
  <c r="N191" i="5"/>
  <c r="M191" i="5"/>
  <c r="L191" i="5" s="1"/>
  <c r="N190" i="5"/>
  <c r="M190" i="5"/>
  <c r="L190" i="5" s="1"/>
  <c r="N189" i="5"/>
  <c r="M189" i="5"/>
  <c r="L189" i="5" s="1"/>
  <c r="N188" i="5"/>
  <c r="M188" i="5"/>
  <c r="L188" i="5" s="1"/>
  <c r="N187" i="5"/>
  <c r="M187" i="5"/>
  <c r="L187" i="5" s="1"/>
  <c r="N186" i="5"/>
  <c r="M186" i="5"/>
  <c r="L186" i="5" s="1"/>
  <c r="N185" i="5"/>
  <c r="M185" i="5"/>
  <c r="L185" i="5" s="1"/>
  <c r="N184" i="5"/>
  <c r="M184" i="5"/>
  <c r="L184" i="5" s="1"/>
  <c r="N183" i="5"/>
  <c r="M183" i="5"/>
  <c r="L183" i="5" s="1"/>
  <c r="G183" i="5"/>
  <c r="E183" i="5"/>
  <c r="N182" i="5"/>
  <c r="M182" i="5"/>
  <c r="L182" i="5" s="1"/>
  <c r="N181" i="5"/>
  <c r="M181" i="5"/>
  <c r="L181" i="5" s="1"/>
  <c r="N180" i="5"/>
  <c r="M180" i="5"/>
  <c r="L180" i="5" s="1"/>
  <c r="N179" i="5"/>
  <c r="M179" i="5"/>
  <c r="L179" i="5" s="1"/>
  <c r="N178" i="5"/>
  <c r="M178" i="5"/>
  <c r="L178" i="5" s="1"/>
  <c r="N177" i="5"/>
  <c r="M177" i="5"/>
  <c r="L177" i="5" s="1"/>
  <c r="N176" i="5"/>
  <c r="M176" i="5"/>
  <c r="L176" i="5" s="1"/>
  <c r="N175" i="5"/>
  <c r="M175" i="5"/>
  <c r="L175" i="5" s="1"/>
  <c r="N174" i="5"/>
  <c r="M174" i="5"/>
  <c r="L174" i="5" s="1"/>
  <c r="N173" i="5"/>
  <c r="M173" i="5"/>
  <c r="L173" i="5" s="1"/>
  <c r="N172" i="5"/>
  <c r="M172" i="5"/>
  <c r="L172" i="5" s="1"/>
  <c r="N171" i="5"/>
  <c r="M171" i="5"/>
  <c r="L171" i="5" s="1"/>
  <c r="N170" i="5"/>
  <c r="M170" i="5"/>
  <c r="L170" i="5" s="1"/>
  <c r="N169" i="5"/>
  <c r="M169" i="5"/>
  <c r="L169" i="5" s="1"/>
  <c r="N168" i="5"/>
  <c r="M168" i="5"/>
  <c r="L168" i="5" s="1"/>
  <c r="N167" i="5"/>
  <c r="M167" i="5"/>
  <c r="L167" i="5"/>
  <c r="N166" i="5"/>
  <c r="M166" i="5"/>
  <c r="L166" i="5"/>
  <c r="N165" i="5"/>
  <c r="M165" i="5"/>
  <c r="L165" i="5" s="1"/>
  <c r="N164" i="5"/>
  <c r="M164" i="5"/>
  <c r="L164" i="5" s="1"/>
  <c r="N163" i="5"/>
  <c r="M163" i="5"/>
  <c r="L163" i="5" s="1"/>
  <c r="N162" i="5"/>
  <c r="M162" i="5"/>
  <c r="L162" i="5" s="1"/>
  <c r="N161" i="5"/>
  <c r="M161" i="5"/>
  <c r="L161" i="5" s="1"/>
  <c r="N160" i="5"/>
  <c r="M160" i="5"/>
  <c r="L160" i="5" s="1"/>
  <c r="AX159" i="5"/>
  <c r="AW159" i="5"/>
  <c r="AV159" i="5"/>
  <c r="AU159" i="5"/>
  <c r="AT159" i="5"/>
  <c r="AS159" i="5"/>
  <c r="AR159" i="5"/>
  <c r="AQ159" i="5"/>
  <c r="AP159" i="5"/>
  <c r="AO159" i="5"/>
  <c r="AN159" i="5"/>
  <c r="AM159" i="5"/>
  <c r="AL159" i="5"/>
  <c r="AK159" i="5"/>
  <c r="AJ159" i="5"/>
  <c r="AI159" i="5"/>
  <c r="AH159" i="5"/>
  <c r="AG159" i="5"/>
  <c r="AF159" i="5"/>
  <c r="AE159" i="5"/>
  <c r="AD159" i="5"/>
  <c r="AC159" i="5"/>
  <c r="AB159" i="5"/>
  <c r="AA159" i="5"/>
  <c r="Z159" i="5"/>
  <c r="Y159" i="5"/>
  <c r="X159" i="5"/>
  <c r="W159" i="5"/>
  <c r="V159" i="5"/>
  <c r="U159" i="5"/>
  <c r="T159" i="5"/>
  <c r="S159" i="5"/>
  <c r="R159" i="5"/>
  <c r="Q159" i="5"/>
  <c r="P159" i="5"/>
  <c r="O159" i="5"/>
  <c r="H159" i="5"/>
  <c r="F159" i="5"/>
  <c r="E159" i="5"/>
  <c r="BF159" i="5" s="1"/>
  <c r="N158" i="5"/>
  <c r="M158" i="5"/>
  <c r="L158" i="5" s="1"/>
  <c r="N157" i="5"/>
  <c r="M157" i="5"/>
  <c r="G157" i="5"/>
  <c r="F157" i="5"/>
  <c r="E157" i="5"/>
  <c r="BF157" i="5" s="1"/>
  <c r="N156" i="5"/>
  <c r="M156" i="5"/>
  <c r="L156" i="5" s="1"/>
  <c r="N155" i="5"/>
  <c r="M155" i="5"/>
  <c r="G155" i="5"/>
  <c r="F155" i="5"/>
  <c r="BF155" i="5" s="1"/>
  <c r="E155" i="5"/>
  <c r="N154" i="5"/>
  <c r="M154" i="5"/>
  <c r="L154" i="5" s="1"/>
  <c r="N153" i="5"/>
  <c r="M153" i="5"/>
  <c r="G153" i="5"/>
  <c r="F153" i="5"/>
  <c r="E153" i="5"/>
  <c r="N152" i="5"/>
  <c r="M152" i="5"/>
  <c r="L152" i="5" s="1"/>
  <c r="N151" i="5"/>
  <c r="M151" i="5"/>
  <c r="H151" i="5"/>
  <c r="G151" i="5"/>
  <c r="F151" i="5"/>
  <c r="E151" i="5"/>
  <c r="N150" i="5"/>
  <c r="M150" i="5"/>
  <c r="L150" i="5" s="1"/>
  <c r="N149" i="5"/>
  <c r="M149" i="5"/>
  <c r="L149" i="5" s="1"/>
  <c r="N148" i="5"/>
  <c r="M148" i="5"/>
  <c r="L148" i="5" s="1"/>
  <c r="N147" i="5"/>
  <c r="M147" i="5"/>
  <c r="L147" i="5"/>
  <c r="N146" i="5"/>
  <c r="M146" i="5"/>
  <c r="L146" i="5"/>
  <c r="AX145" i="5"/>
  <c r="AW145" i="5"/>
  <c r="AV145" i="5"/>
  <c r="AU145" i="5"/>
  <c r="AT145" i="5"/>
  <c r="AS145" i="5"/>
  <c r="AR145" i="5"/>
  <c r="AQ145" i="5"/>
  <c r="AP145" i="5"/>
  <c r="AO145" i="5"/>
  <c r="AN145" i="5"/>
  <c r="AM145" i="5"/>
  <c r="AL145" i="5"/>
  <c r="AK145" i="5"/>
  <c r="AJ145" i="5"/>
  <c r="AI145" i="5"/>
  <c r="AH145" i="5"/>
  <c r="AG145" i="5"/>
  <c r="AF145" i="5"/>
  <c r="AE145" i="5"/>
  <c r="AD145" i="5"/>
  <c r="AC145" i="5"/>
  <c r="AB145" i="5"/>
  <c r="AA145" i="5"/>
  <c r="Z145" i="5"/>
  <c r="Y145" i="5"/>
  <c r="X145" i="5"/>
  <c r="W145" i="5"/>
  <c r="V145" i="5"/>
  <c r="U145" i="5"/>
  <c r="T145" i="5"/>
  <c r="S145" i="5"/>
  <c r="R145" i="5"/>
  <c r="Q145" i="5"/>
  <c r="P145" i="5"/>
  <c r="O145" i="5"/>
  <c r="G145" i="5"/>
  <c r="F145" i="5"/>
  <c r="E145" i="5"/>
  <c r="N144" i="5"/>
  <c r="M144" i="5"/>
  <c r="L144" i="5" s="1"/>
  <c r="H143" i="5"/>
  <c r="G143" i="5"/>
  <c r="F143" i="5"/>
  <c r="E143" i="5"/>
  <c r="BF143" i="5" s="1"/>
  <c r="N142" i="5"/>
  <c r="M142" i="5"/>
  <c r="L142" i="5" s="1"/>
  <c r="N141" i="5"/>
  <c r="M141" i="5"/>
  <c r="L141" i="5" s="1"/>
  <c r="N140" i="5"/>
  <c r="M140" i="5"/>
  <c r="L140" i="5" s="1"/>
  <c r="N139" i="5"/>
  <c r="M139" i="5"/>
  <c r="L139" i="5" s="1"/>
  <c r="N138" i="5"/>
  <c r="M138" i="5"/>
  <c r="L138" i="5" s="1"/>
  <c r="N137" i="5"/>
  <c r="M137" i="5"/>
  <c r="L137" i="5" s="1"/>
  <c r="N136" i="5"/>
  <c r="M136" i="5"/>
  <c r="L136" i="5" s="1"/>
  <c r="N135" i="5"/>
  <c r="M135" i="5"/>
  <c r="L135" i="5" s="1"/>
  <c r="N134" i="5"/>
  <c r="M134" i="5"/>
  <c r="L134" i="5" s="1"/>
  <c r="N133" i="5"/>
  <c r="M133" i="5"/>
  <c r="L133" i="5" s="1"/>
  <c r="N132" i="5"/>
  <c r="M132" i="5"/>
  <c r="L132" i="5" s="1"/>
  <c r="N131" i="5"/>
  <c r="M131" i="5"/>
  <c r="L131" i="5" s="1"/>
  <c r="N130" i="5"/>
  <c r="M130" i="5"/>
  <c r="L130" i="5" s="1"/>
  <c r="N129" i="5"/>
  <c r="M129" i="5"/>
  <c r="L129" i="5" s="1"/>
  <c r="N128" i="5"/>
  <c r="M128" i="5"/>
  <c r="G128" i="5"/>
  <c r="G124" i="5" s="1"/>
  <c r="N127" i="5"/>
  <c r="M127" i="5"/>
  <c r="L127" i="5" s="1"/>
  <c r="N126" i="5"/>
  <c r="M126" i="5"/>
  <c r="L126" i="5" s="1"/>
  <c r="N125" i="5"/>
  <c r="M125" i="5"/>
  <c r="L125" i="5" s="1"/>
  <c r="N124" i="5"/>
  <c r="M124" i="5"/>
  <c r="F124" i="5"/>
  <c r="E124" i="5"/>
  <c r="BF124" i="5" s="1"/>
  <c r="N123" i="5"/>
  <c r="M123" i="5"/>
  <c r="L123" i="5" s="1"/>
  <c r="N122" i="5"/>
  <c r="M122" i="5"/>
  <c r="L122" i="5" s="1"/>
  <c r="N121" i="5"/>
  <c r="M121" i="5"/>
  <c r="L121" i="5" s="1"/>
  <c r="U120" i="5"/>
  <c r="N120" i="5"/>
  <c r="M120" i="5"/>
  <c r="L120" i="5" s="1"/>
  <c r="N119" i="5"/>
  <c r="M119" i="5"/>
  <c r="L119" i="5" s="1"/>
  <c r="N118" i="5"/>
  <c r="M118" i="5"/>
  <c r="L118" i="5" s="1"/>
  <c r="N117" i="5"/>
  <c r="M117" i="5"/>
  <c r="L117" i="5" s="1"/>
  <c r="N116" i="5"/>
  <c r="M116" i="5"/>
  <c r="L116" i="5" s="1"/>
  <c r="N115" i="5"/>
  <c r="M115" i="5"/>
  <c r="L115" i="5" s="1"/>
  <c r="N114" i="5"/>
  <c r="M114" i="5"/>
  <c r="L114" i="5" s="1"/>
  <c r="N113" i="5"/>
  <c r="M113" i="5"/>
  <c r="L113" i="5" s="1"/>
  <c r="N112" i="5"/>
  <c r="M112" i="5"/>
  <c r="L112" i="5" s="1"/>
  <c r="N111" i="5"/>
  <c r="M111" i="5"/>
  <c r="L111" i="5" s="1"/>
  <c r="N110" i="5"/>
  <c r="M110" i="5"/>
  <c r="L110" i="5" s="1"/>
  <c r="N109" i="5"/>
  <c r="M109" i="5"/>
  <c r="L109" i="5" s="1"/>
  <c r="N108" i="5"/>
  <c r="M108" i="5"/>
  <c r="L108" i="5" s="1"/>
  <c r="N107" i="5"/>
  <c r="M107" i="5"/>
  <c r="L107" i="5" s="1"/>
  <c r="N106" i="5"/>
  <c r="M106" i="5"/>
  <c r="L106" i="5" s="1"/>
  <c r="AX105" i="5"/>
  <c r="AW105" i="5"/>
  <c r="AV105" i="5"/>
  <c r="AU105" i="5"/>
  <c r="AT105" i="5"/>
  <c r="AS105" i="5"/>
  <c r="AR105" i="5"/>
  <c r="AQ105" i="5"/>
  <c r="AP105" i="5"/>
  <c r="AO105" i="5"/>
  <c r="AN105" i="5"/>
  <c r="AM105" i="5"/>
  <c r="AL105" i="5"/>
  <c r="AK105" i="5"/>
  <c r="AJ105" i="5"/>
  <c r="AI105" i="5"/>
  <c r="AH105" i="5"/>
  <c r="AG105" i="5"/>
  <c r="AF105" i="5"/>
  <c r="AE105" i="5"/>
  <c r="AD105" i="5"/>
  <c r="AC105" i="5"/>
  <c r="AB105" i="5"/>
  <c r="AA105" i="5"/>
  <c r="Z105" i="5"/>
  <c r="Y105" i="5"/>
  <c r="X105" i="5"/>
  <c r="W105" i="5"/>
  <c r="V105" i="5"/>
  <c r="U105" i="5"/>
  <c r="T105" i="5"/>
  <c r="S105" i="5"/>
  <c r="R105" i="5"/>
  <c r="Q105" i="5"/>
  <c r="P105" i="5"/>
  <c r="H105" i="5"/>
  <c r="G105" i="5"/>
  <c r="F105" i="5"/>
  <c r="E105" i="5"/>
  <c r="N104" i="5"/>
  <c r="M104" i="5"/>
  <c r="L104" i="5" s="1"/>
  <c r="N103" i="5"/>
  <c r="M103" i="5"/>
  <c r="L103" i="5" s="1"/>
  <c r="N102" i="5"/>
  <c r="M102" i="5"/>
  <c r="L102" i="5" s="1"/>
  <c r="N101" i="5"/>
  <c r="M101" i="5"/>
  <c r="L101" i="5" s="1"/>
  <c r="N100" i="5"/>
  <c r="M100" i="5"/>
  <c r="L100" i="5" s="1"/>
  <c r="N99" i="5"/>
  <c r="M99" i="5"/>
  <c r="L99" i="5" s="1"/>
  <c r="N98" i="5"/>
  <c r="M98" i="5"/>
  <c r="L98" i="5" s="1"/>
  <c r="N97" i="5"/>
  <c r="M97" i="5"/>
  <c r="L97" i="5" s="1"/>
  <c r="N96" i="5"/>
  <c r="M96" i="5"/>
  <c r="L96" i="5" s="1"/>
  <c r="N95" i="5"/>
  <c r="M95" i="5"/>
  <c r="L95" i="5" s="1"/>
  <c r="U94" i="5"/>
  <c r="N94" i="5"/>
  <c r="M94" i="5"/>
  <c r="L94" i="5" s="1"/>
  <c r="N93" i="5"/>
  <c r="M93" i="5"/>
  <c r="L93" i="5" s="1"/>
  <c r="N92" i="5"/>
  <c r="M92" i="5"/>
  <c r="L92" i="5" s="1"/>
  <c r="N91" i="5"/>
  <c r="M91" i="5"/>
  <c r="L91" i="5" s="1"/>
  <c r="P90" i="5"/>
  <c r="N90" i="5"/>
  <c r="M90" i="5"/>
  <c r="L90" i="5"/>
  <c r="N89" i="5"/>
  <c r="M89" i="5"/>
  <c r="L89" i="5" s="1"/>
  <c r="N88" i="5"/>
  <c r="M88" i="5"/>
  <c r="L88" i="5" s="1"/>
  <c r="N87" i="5"/>
  <c r="M87" i="5"/>
  <c r="L87" i="5" s="1"/>
  <c r="N86" i="5"/>
  <c r="M86" i="5"/>
  <c r="L86" i="5" s="1"/>
  <c r="N85" i="5"/>
  <c r="M85" i="5"/>
  <c r="L85" i="5" s="1"/>
  <c r="N84" i="5"/>
  <c r="M84" i="5"/>
  <c r="L84" i="5" s="1"/>
  <c r="N83" i="5"/>
  <c r="M83" i="5"/>
  <c r="L83" i="5" s="1"/>
  <c r="G83" i="5"/>
  <c r="E83" i="5"/>
  <c r="N82" i="5"/>
  <c r="M82" i="5"/>
  <c r="L82" i="5" s="1"/>
  <c r="N81" i="5"/>
  <c r="M81" i="5"/>
  <c r="L81" i="5" s="1"/>
  <c r="N80" i="5"/>
  <c r="M80" i="5"/>
  <c r="L80" i="5"/>
  <c r="N79" i="5"/>
  <c r="M79" i="5"/>
  <c r="L79" i="5" s="1"/>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H78" i="5"/>
  <c r="G78" i="5"/>
  <c r="F78" i="5"/>
  <c r="E78" i="5"/>
  <c r="N77" i="5"/>
  <c r="M77" i="5"/>
  <c r="L77" i="5" s="1"/>
  <c r="N76" i="5"/>
  <c r="M76" i="5"/>
  <c r="G76" i="5"/>
  <c r="F76" i="5"/>
  <c r="E76" i="5"/>
  <c r="N75" i="5"/>
  <c r="M75" i="5"/>
  <c r="L75" i="5" s="1"/>
  <c r="N74" i="5"/>
  <c r="M74" i="5"/>
  <c r="L74" i="5" s="1"/>
  <c r="N73" i="5"/>
  <c r="M73" i="5"/>
  <c r="L73" i="5" s="1"/>
  <c r="N72" i="5"/>
  <c r="M72" i="5"/>
  <c r="L72" i="5" s="1"/>
  <c r="N71" i="5"/>
  <c r="M71" i="5"/>
  <c r="L71" i="5" s="1"/>
  <c r="N70" i="5"/>
  <c r="M70" i="5"/>
  <c r="L70" i="5" s="1"/>
  <c r="N69" i="5"/>
  <c r="M69" i="5"/>
  <c r="L69" i="5" s="1"/>
  <c r="N68" i="5"/>
  <c r="M68" i="5"/>
  <c r="L68" i="5" s="1"/>
  <c r="N67" i="5"/>
  <c r="M67" i="5"/>
  <c r="L67" i="5" s="1"/>
  <c r="N66" i="5"/>
  <c r="M66" i="5"/>
  <c r="L66" i="5" s="1"/>
  <c r="AX65" i="5"/>
  <c r="AW65" i="5"/>
  <c r="AV65" i="5"/>
  <c r="AU65" i="5"/>
  <c r="AT65" i="5"/>
  <c r="AS65" i="5"/>
  <c r="AR65" i="5"/>
  <c r="AQ65" i="5"/>
  <c r="AP65" i="5"/>
  <c r="AO65" i="5"/>
  <c r="AN65" i="5"/>
  <c r="AM65" i="5"/>
  <c r="AL65" i="5"/>
  <c r="AK65" i="5"/>
  <c r="AJ65" i="5"/>
  <c r="AI65" i="5"/>
  <c r="AH65" i="5"/>
  <c r="AG65" i="5"/>
  <c r="AF65" i="5"/>
  <c r="AE65" i="5"/>
  <c r="AD65" i="5"/>
  <c r="AC65" i="5"/>
  <c r="AB65" i="5"/>
  <c r="AA65" i="5"/>
  <c r="Z65" i="5"/>
  <c r="Y65" i="5"/>
  <c r="X65" i="5"/>
  <c r="W65" i="5"/>
  <c r="V65" i="5"/>
  <c r="U65" i="5"/>
  <c r="T65" i="5"/>
  <c r="S65" i="5"/>
  <c r="R65" i="5"/>
  <c r="Q65" i="5"/>
  <c r="P65" i="5"/>
  <c r="O65" i="5"/>
  <c r="G65" i="5"/>
  <c r="F65" i="5"/>
  <c r="E65" i="5"/>
  <c r="N64" i="5"/>
  <c r="M64" i="5"/>
  <c r="L64" i="5" s="1"/>
  <c r="N63" i="5"/>
  <c r="M63" i="5"/>
  <c r="L63" i="5" s="1"/>
  <c r="N62" i="5"/>
  <c r="M62" i="5"/>
  <c r="L62" i="5" s="1"/>
  <c r="N61" i="5"/>
  <c r="M61" i="5"/>
  <c r="L61" i="5" s="1"/>
  <c r="N60" i="5"/>
  <c r="M60" i="5"/>
  <c r="L60" i="5" s="1"/>
  <c r="U59" i="5"/>
  <c r="T59" i="5"/>
  <c r="N59" i="5"/>
  <c r="M59" i="5"/>
  <c r="L59" i="5" s="1"/>
  <c r="N58" i="5"/>
  <c r="M58" i="5"/>
  <c r="L58" i="5" s="1"/>
  <c r="AX57" i="5"/>
  <c r="AW57" i="5"/>
  <c r="AV57" i="5"/>
  <c r="AU57" i="5"/>
  <c r="AT57" i="5"/>
  <c r="AS57" i="5"/>
  <c r="AR57" i="5"/>
  <c r="AQ57" i="5"/>
  <c r="AP57" i="5"/>
  <c r="AO57" i="5"/>
  <c r="AN57" i="5"/>
  <c r="AM57" i="5"/>
  <c r="AL57" i="5"/>
  <c r="AK57" i="5"/>
  <c r="AJ57" i="5"/>
  <c r="AI57" i="5"/>
  <c r="AH57" i="5"/>
  <c r="AG57" i="5"/>
  <c r="AF57" i="5"/>
  <c r="AE57" i="5"/>
  <c r="AD57" i="5"/>
  <c r="AC57" i="5"/>
  <c r="AB57" i="5"/>
  <c r="AA57" i="5"/>
  <c r="Z57" i="5"/>
  <c r="Y57" i="5"/>
  <c r="X57" i="5"/>
  <c r="W57" i="5"/>
  <c r="V57" i="5"/>
  <c r="U57" i="5"/>
  <c r="T57" i="5"/>
  <c r="S57" i="5"/>
  <c r="R57" i="5"/>
  <c r="Q57" i="5"/>
  <c r="P57" i="5"/>
  <c r="G57" i="5"/>
  <c r="F57" i="5"/>
  <c r="E57" i="5"/>
  <c r="N56" i="5"/>
  <c r="M56" i="5"/>
  <c r="L56" i="5" s="1"/>
  <c r="N55" i="5"/>
  <c r="M55" i="5"/>
  <c r="L55" i="5" s="1"/>
  <c r="N54" i="5"/>
  <c r="M54" i="5"/>
  <c r="L54" i="5" s="1"/>
  <c r="N53" i="5"/>
  <c r="M53" i="5"/>
  <c r="L53" i="5" s="1"/>
  <c r="N52" i="5"/>
  <c r="M52" i="5"/>
  <c r="L52" i="5" s="1"/>
  <c r="E52" i="5"/>
  <c r="N51" i="5"/>
  <c r="M51" i="5"/>
  <c r="L51" i="5" s="1"/>
  <c r="N50" i="5"/>
  <c r="M50" i="5"/>
  <c r="L50" i="5" s="1"/>
  <c r="N49" i="5"/>
  <c r="M49" i="5"/>
  <c r="L49" i="5" s="1"/>
  <c r="N48" i="5"/>
  <c r="M48" i="5"/>
  <c r="L48" i="5" s="1"/>
  <c r="E48" i="5"/>
  <c r="N47" i="5"/>
  <c r="M47" i="5"/>
  <c r="L47" i="5" s="1"/>
  <c r="N46" i="5"/>
  <c r="M46" i="5"/>
  <c r="L46" i="5" s="1"/>
  <c r="U45" i="5"/>
  <c r="N45" i="5"/>
  <c r="M45" i="5"/>
  <c r="L45" i="5" s="1"/>
  <c r="N44" i="5"/>
  <c r="M44" i="5"/>
  <c r="G44" i="5"/>
  <c r="L44" i="5" s="1"/>
  <c r="N43" i="5"/>
  <c r="M43" i="5"/>
  <c r="L43" i="5" s="1"/>
  <c r="N42" i="5"/>
  <c r="M42" i="5"/>
  <c r="L42" i="5" s="1"/>
  <c r="G42" i="5"/>
  <c r="E42" i="5"/>
  <c r="AX41" i="5"/>
  <c r="AW41" i="5"/>
  <c r="AV41" i="5"/>
  <c r="AU41" i="5"/>
  <c r="AT41" i="5"/>
  <c r="AS41" i="5"/>
  <c r="AR41" i="5"/>
  <c r="AQ41" i="5"/>
  <c r="AP41" i="5"/>
  <c r="AO41" i="5"/>
  <c r="AN41" i="5"/>
  <c r="AM41" i="5"/>
  <c r="AL41" i="5"/>
  <c r="AK41" i="5"/>
  <c r="AJ41" i="5"/>
  <c r="AI41" i="5"/>
  <c r="AH41" i="5"/>
  <c r="AG41" i="5"/>
  <c r="AF41" i="5"/>
  <c r="AE41" i="5"/>
  <c r="AD41" i="5"/>
  <c r="AC41" i="5"/>
  <c r="AB41" i="5"/>
  <c r="AA41" i="5"/>
  <c r="Z41" i="5"/>
  <c r="Y41" i="5"/>
  <c r="X41" i="5"/>
  <c r="W41" i="5"/>
  <c r="V41" i="5"/>
  <c r="U41" i="5"/>
  <c r="T41" i="5"/>
  <c r="S41" i="5"/>
  <c r="R41" i="5"/>
  <c r="Q41" i="5"/>
  <c r="P41" i="5"/>
  <c r="F41" i="5"/>
  <c r="E41" i="5"/>
  <c r="BF41" i="5" s="1"/>
  <c r="N40" i="5"/>
  <c r="M40" i="5"/>
  <c r="L40" i="5" s="1"/>
  <c r="N39" i="5"/>
  <c r="M39" i="5"/>
  <c r="L39" i="5" s="1"/>
  <c r="N38" i="5"/>
  <c r="M38" i="5"/>
  <c r="L38" i="5" s="1"/>
  <c r="N37" i="5"/>
  <c r="M37" i="5"/>
  <c r="L37" i="5" s="1"/>
  <c r="N36" i="5"/>
  <c r="M36" i="5"/>
  <c r="H36" i="5"/>
  <c r="G36" i="5"/>
  <c r="F36" i="5"/>
  <c r="E36" i="5"/>
  <c r="BF36" i="5" s="1"/>
  <c r="BG36" i="5" s="1"/>
  <c r="N35" i="5"/>
  <c r="M35" i="5"/>
  <c r="L35" i="5" s="1"/>
  <c r="N34" i="5"/>
  <c r="M34" i="5"/>
  <c r="G34" i="5"/>
  <c r="F34" i="5"/>
  <c r="E34" i="5"/>
  <c r="N33" i="5"/>
  <c r="M33" i="5"/>
  <c r="L33" i="5" s="1"/>
  <c r="F33" i="5"/>
  <c r="F28" i="5" s="1"/>
  <c r="N32" i="5"/>
  <c r="M32" i="5"/>
  <c r="L32" i="5" s="1"/>
  <c r="N31" i="5"/>
  <c r="M31" i="5"/>
  <c r="L31" i="5" s="1"/>
  <c r="N30" i="5"/>
  <c r="M30" i="5"/>
  <c r="L30" i="5" s="1"/>
  <c r="N29" i="5"/>
  <c r="M29" i="5"/>
  <c r="L29" i="5" s="1"/>
  <c r="AX28" i="5"/>
  <c r="AW28" i="5"/>
  <c r="AV28" i="5"/>
  <c r="AU28" i="5"/>
  <c r="AT28" i="5"/>
  <c r="AS28" i="5"/>
  <c r="AR28" i="5"/>
  <c r="AQ28" i="5"/>
  <c r="AP28" i="5"/>
  <c r="AO28" i="5"/>
  <c r="AN28" i="5"/>
  <c r="AM28" i="5"/>
  <c r="AL28" i="5"/>
  <c r="AK28" i="5"/>
  <c r="AJ28" i="5"/>
  <c r="AI28" i="5"/>
  <c r="AH28" i="5"/>
  <c r="AG28" i="5"/>
  <c r="AF28" i="5"/>
  <c r="AE28" i="5"/>
  <c r="AD28" i="5"/>
  <c r="AC28" i="5"/>
  <c r="AB28" i="5"/>
  <c r="AA28" i="5"/>
  <c r="Z28" i="5"/>
  <c r="Y28" i="5"/>
  <c r="X28" i="5"/>
  <c r="W28" i="5"/>
  <c r="V28" i="5"/>
  <c r="U28" i="5"/>
  <c r="T28" i="5"/>
  <c r="S28" i="5"/>
  <c r="R28" i="5"/>
  <c r="Q28" i="5"/>
  <c r="P28" i="5"/>
  <c r="G28" i="5"/>
  <c r="E28" i="5"/>
  <c r="N27" i="5"/>
  <c r="M27" i="5"/>
  <c r="L27" i="5" s="1"/>
  <c r="N26" i="5"/>
  <c r="M26" i="5"/>
  <c r="L26" i="5" s="1"/>
  <c r="N25" i="5"/>
  <c r="M25" i="5"/>
  <c r="L25" i="5" s="1"/>
  <c r="N24" i="5"/>
  <c r="M24" i="5"/>
  <c r="L24" i="5" s="1"/>
  <c r="N23" i="5"/>
  <c r="M23" i="5"/>
  <c r="L23" i="5" s="1"/>
  <c r="N22" i="5"/>
  <c r="M22" i="5"/>
  <c r="L22" i="5" s="1"/>
  <c r="N21" i="5"/>
  <c r="M21" i="5"/>
  <c r="L21" i="5" s="1"/>
  <c r="N20" i="5"/>
  <c r="M20" i="5"/>
  <c r="L20" i="5" s="1"/>
  <c r="N19" i="5"/>
  <c r="M19" i="5"/>
  <c r="L19" i="5" s="1"/>
  <c r="N18" i="5"/>
  <c r="M18" i="5"/>
  <c r="L18" i="5" s="1"/>
  <c r="BG17" i="5"/>
  <c r="N17" i="5"/>
  <c r="M17" i="5"/>
  <c r="G17" i="5"/>
  <c r="G16" i="5" s="1"/>
  <c r="AX16" i="5"/>
  <c r="AW16" i="5"/>
  <c r="AV16" i="5"/>
  <c r="AU16" i="5"/>
  <c r="AT16" i="5"/>
  <c r="AS16" i="5"/>
  <c r="AR16" i="5"/>
  <c r="AQ16" i="5"/>
  <c r="AP16" i="5"/>
  <c r="AO16" i="5"/>
  <c r="AN16" i="5"/>
  <c r="AM16" i="5"/>
  <c r="AL16" i="5"/>
  <c r="AK16" i="5"/>
  <c r="AJ16" i="5"/>
  <c r="AI16" i="5"/>
  <c r="AH16" i="5"/>
  <c r="AG16" i="5"/>
  <c r="AF16" i="5"/>
  <c r="AE16" i="5"/>
  <c r="AD16" i="5"/>
  <c r="AC16" i="5"/>
  <c r="AB16" i="5"/>
  <c r="AA16" i="5"/>
  <c r="Z16" i="5"/>
  <c r="Y16" i="5"/>
  <c r="X16" i="5"/>
  <c r="W16" i="5"/>
  <c r="V16" i="5"/>
  <c r="U16" i="5"/>
  <c r="T16" i="5"/>
  <c r="S16" i="5"/>
  <c r="R16" i="5"/>
  <c r="Q16" i="5"/>
  <c r="P16" i="5"/>
  <c r="F16" i="5"/>
  <c r="E16" i="5"/>
  <c r="N15" i="5"/>
  <c r="M15" i="5"/>
  <c r="G15" i="5"/>
  <c r="G12" i="5" s="1"/>
  <c r="N14" i="5"/>
  <c r="M14" i="5"/>
  <c r="L14" i="5" s="1"/>
  <c r="E14" i="5"/>
  <c r="N13" i="5"/>
  <c r="M13" i="5"/>
  <c r="L13" i="5" s="1"/>
  <c r="N12" i="5"/>
  <c r="M12" i="5"/>
  <c r="H12" i="5"/>
  <c r="F12" i="5"/>
  <c r="E12" i="5"/>
  <c r="N11" i="5"/>
  <c r="M11" i="5"/>
  <c r="L11" i="5" s="1"/>
  <c r="N10" i="5"/>
  <c r="M10" i="5"/>
  <c r="L10" i="5" s="1"/>
  <c r="N9" i="5"/>
  <c r="M9" i="5"/>
  <c r="G9" i="5"/>
  <c r="F9" i="5"/>
  <c r="E9" i="5"/>
  <c r="N8" i="5"/>
  <c r="M8" i="5"/>
  <c r="L8" i="5" s="1"/>
  <c r="N7" i="5"/>
  <c r="M7" i="5"/>
  <c r="G7" i="5"/>
  <c r="F7" i="5"/>
  <c r="E7" i="5"/>
  <c r="J80" i="4"/>
  <c r="F80" i="4"/>
  <c r="K80" i="4" s="1"/>
  <c r="J79" i="4"/>
  <c r="F79" i="4"/>
  <c r="I79" i="4" s="1"/>
  <c r="K78" i="4"/>
  <c r="J78" i="4"/>
  <c r="I78" i="4"/>
  <c r="K77" i="4"/>
  <c r="J77" i="4"/>
  <c r="I77" i="4"/>
  <c r="K76" i="4"/>
  <c r="J76" i="4"/>
  <c r="I76" i="4"/>
  <c r="K75" i="4"/>
  <c r="J75" i="4"/>
  <c r="I75" i="4"/>
  <c r="K74" i="4"/>
  <c r="J74" i="4"/>
  <c r="I74" i="4"/>
  <c r="K73" i="4"/>
  <c r="J73" i="4"/>
  <c r="I73" i="4"/>
  <c r="K72" i="4"/>
  <c r="J72" i="4"/>
  <c r="I72" i="4"/>
  <c r="K71" i="4"/>
  <c r="J71" i="4"/>
  <c r="I71" i="4"/>
  <c r="K70" i="4"/>
  <c r="J70" i="4"/>
  <c r="I70" i="4"/>
  <c r="J69" i="4"/>
  <c r="K68" i="4"/>
  <c r="J68" i="4"/>
  <c r="I68" i="4"/>
  <c r="K67" i="4"/>
  <c r="J67" i="4"/>
  <c r="I67" i="4"/>
  <c r="K66" i="4"/>
  <c r="J66" i="4"/>
  <c r="I66" i="4"/>
  <c r="H66" i="4"/>
  <c r="K65" i="4"/>
  <c r="J65" i="4"/>
  <c r="I65" i="4"/>
  <c r="H65" i="4"/>
  <c r="K64" i="4"/>
  <c r="J64" i="4"/>
  <c r="I64" i="4"/>
  <c r="H64" i="4"/>
  <c r="K63" i="4"/>
  <c r="J63" i="4"/>
  <c r="I63" i="4"/>
  <c r="H63" i="4"/>
  <c r="K62" i="4"/>
  <c r="J62" i="4"/>
  <c r="I62" i="4"/>
  <c r="H62" i="4"/>
  <c r="K61" i="4"/>
  <c r="J61" i="4"/>
  <c r="I61" i="4"/>
  <c r="H61" i="4"/>
  <c r="K60" i="4"/>
  <c r="J60" i="4"/>
  <c r="I60" i="4"/>
  <c r="H60" i="4"/>
  <c r="J59" i="4"/>
  <c r="K58" i="4"/>
  <c r="J58" i="4"/>
  <c r="I58" i="4"/>
  <c r="H58" i="4"/>
  <c r="K57" i="4"/>
  <c r="J57" i="4"/>
  <c r="I57" i="4"/>
  <c r="H57" i="4"/>
  <c r="K56" i="4"/>
  <c r="J56" i="4"/>
  <c r="I56" i="4"/>
  <c r="H56" i="4"/>
  <c r="K55" i="4"/>
  <c r="J55" i="4"/>
  <c r="I55" i="4"/>
  <c r="H55" i="4"/>
  <c r="K54" i="4"/>
  <c r="J54" i="4"/>
  <c r="I54" i="4"/>
  <c r="H54" i="4"/>
  <c r="K53" i="4"/>
  <c r="J53" i="4"/>
  <c r="I53" i="4"/>
  <c r="H53" i="4"/>
  <c r="K52" i="4"/>
  <c r="J52" i="4"/>
  <c r="I52" i="4"/>
  <c r="H52" i="4"/>
  <c r="K51" i="4"/>
  <c r="J51" i="4"/>
  <c r="I51" i="4"/>
  <c r="H51" i="4"/>
  <c r="K50" i="4"/>
  <c r="J50" i="4"/>
  <c r="I50" i="4"/>
  <c r="H50" i="4"/>
  <c r="K49" i="4"/>
  <c r="J49" i="4"/>
  <c r="I49" i="4"/>
  <c r="H49" i="4"/>
  <c r="K48" i="4"/>
  <c r="J48" i="4"/>
  <c r="I48" i="4"/>
  <c r="H48" i="4"/>
  <c r="K47" i="4"/>
  <c r="J47" i="4"/>
  <c r="I47" i="4"/>
  <c r="H47" i="4"/>
  <c r="K46" i="4"/>
  <c r="J46" i="4"/>
  <c r="I46" i="4"/>
  <c r="H46" i="4"/>
  <c r="J45" i="4"/>
  <c r="H45" i="4"/>
  <c r="J44" i="4"/>
  <c r="H44" i="4"/>
  <c r="K43" i="4"/>
  <c r="J43" i="4"/>
  <c r="I43" i="4"/>
  <c r="H43" i="4"/>
  <c r="K42" i="4"/>
  <c r="J42" i="4"/>
  <c r="I42" i="4"/>
  <c r="H42" i="4"/>
  <c r="S41" i="4"/>
  <c r="K41" i="4"/>
  <c r="J41" i="4"/>
  <c r="I41" i="4"/>
  <c r="H41" i="4"/>
  <c r="K40" i="4"/>
  <c r="J40" i="4"/>
  <c r="I40" i="4"/>
  <c r="H40" i="4"/>
  <c r="K39" i="4"/>
  <c r="J39" i="4"/>
  <c r="I39" i="4"/>
  <c r="H39" i="4"/>
  <c r="K38" i="4"/>
  <c r="J38" i="4"/>
  <c r="I38" i="4"/>
  <c r="H38" i="4"/>
  <c r="K37" i="4"/>
  <c r="J37" i="4"/>
  <c r="I37" i="4"/>
  <c r="H37" i="4"/>
  <c r="K36" i="4"/>
  <c r="J36" i="4"/>
  <c r="I36" i="4"/>
  <c r="H36" i="4"/>
  <c r="J35" i="4"/>
  <c r="K34" i="4"/>
  <c r="J34" i="4"/>
  <c r="I34" i="4"/>
  <c r="H34" i="4"/>
  <c r="K33" i="4"/>
  <c r="J33" i="4"/>
  <c r="I33" i="4"/>
  <c r="H33" i="4"/>
  <c r="K32" i="4"/>
  <c r="J32" i="4"/>
  <c r="I32" i="4"/>
  <c r="H32" i="4"/>
  <c r="K31" i="4"/>
  <c r="J31" i="4"/>
  <c r="I31" i="4"/>
  <c r="H31" i="4"/>
  <c r="K30" i="4"/>
  <c r="J30" i="4"/>
  <c r="I30" i="4"/>
  <c r="H30" i="4"/>
  <c r="K29" i="4"/>
  <c r="J29" i="4"/>
  <c r="I29" i="4"/>
  <c r="H29" i="4"/>
  <c r="J28" i="4"/>
  <c r="H28" i="4"/>
  <c r="K27" i="4"/>
  <c r="J27" i="4"/>
  <c r="I27" i="4"/>
  <c r="H27" i="4"/>
  <c r="K26" i="4"/>
  <c r="J26" i="4"/>
  <c r="I26" i="4"/>
  <c r="H26" i="4"/>
  <c r="J25" i="4"/>
  <c r="K24" i="4"/>
  <c r="J24" i="4"/>
  <c r="I24" i="4"/>
  <c r="H24" i="4"/>
  <c r="K23" i="4"/>
  <c r="J23" i="4"/>
  <c r="I23" i="4"/>
  <c r="H23" i="4"/>
  <c r="K22" i="4"/>
  <c r="J22" i="4"/>
  <c r="I22" i="4"/>
  <c r="H22" i="4"/>
  <c r="K21" i="4"/>
  <c r="J21" i="4"/>
  <c r="I21" i="4"/>
  <c r="H21" i="4"/>
  <c r="K20" i="4"/>
  <c r="J20" i="4"/>
  <c r="I20" i="4"/>
  <c r="H20" i="4"/>
  <c r="K19" i="4"/>
  <c r="J19" i="4"/>
  <c r="I19" i="4"/>
  <c r="H19" i="4"/>
  <c r="K18" i="4"/>
  <c r="J18" i="4"/>
  <c r="I18" i="4"/>
  <c r="H18" i="4"/>
  <c r="K17" i="4"/>
  <c r="J17" i="4"/>
  <c r="I17" i="4"/>
  <c r="H17" i="4"/>
  <c r="K16" i="4"/>
  <c r="J16" i="4"/>
  <c r="I16" i="4"/>
  <c r="H16" i="4"/>
  <c r="K15" i="4"/>
  <c r="J15" i="4"/>
  <c r="I15" i="4"/>
  <c r="H15" i="4"/>
  <c r="K14" i="4"/>
  <c r="J14" i="4"/>
  <c r="I14" i="4"/>
  <c r="H14" i="4"/>
  <c r="K13" i="4"/>
  <c r="J13" i="4"/>
  <c r="I13" i="4"/>
  <c r="H13" i="4"/>
  <c r="J12" i="4"/>
  <c r="K11" i="4"/>
  <c r="J11" i="4"/>
  <c r="I11" i="4"/>
  <c r="H11" i="4"/>
  <c r="L76" i="5" l="1"/>
  <c r="BF351" i="5"/>
  <c r="BF438" i="5"/>
  <c r="BF145" i="5"/>
  <c r="BG145" i="5" s="1"/>
  <c r="BF12" i="5"/>
  <c r="BF703" i="5"/>
  <c r="L153" i="5"/>
  <c r="BF9" i="5"/>
  <c r="BG9" i="5" s="1"/>
  <c r="L157" i="5"/>
  <c r="BF65" i="5"/>
  <c r="L212" i="5"/>
  <c r="G159" i="5"/>
  <c r="L276" i="5"/>
  <c r="L36" i="5"/>
  <c r="BG143" i="5"/>
  <c r="BF151" i="5"/>
  <c r="BG151" i="5" s="1"/>
  <c r="BF411" i="5"/>
  <c r="BG411" i="5" s="1"/>
  <c r="L128" i="5"/>
  <c r="BG351" i="5"/>
  <c r="M351" i="5"/>
  <c r="L351" i="5" s="1"/>
  <c r="N363" i="5"/>
  <c r="N28" i="5"/>
  <c r="BF153" i="5"/>
  <c r="BG153" i="5" s="1"/>
  <c r="M693" i="5"/>
  <c r="L693" i="5" s="1"/>
  <c r="L124" i="5"/>
  <c r="L541" i="5"/>
  <c r="N438" i="5"/>
  <c r="G524" i="5"/>
  <c r="BG524" i="5" s="1"/>
  <c r="L205" i="5"/>
  <c r="M57" i="5"/>
  <c r="L57" i="5" s="1"/>
  <c r="N698" i="5"/>
  <c r="L7" i="5"/>
  <c r="BF76" i="5"/>
  <c r="BF105" i="5"/>
  <c r="BF339" i="5"/>
  <c r="BG339" i="5" s="1"/>
  <c r="M339" i="5"/>
  <c r="L339" i="5" s="1"/>
  <c r="BF363" i="5"/>
  <c r="BF698" i="5"/>
  <c r="BG703" i="5"/>
  <c r="L9" i="5"/>
  <c r="BF16" i="5"/>
  <c r="G41" i="5"/>
  <c r="BG41" i="5" s="1"/>
  <c r="BF78" i="5"/>
  <c r="BG78" i="5" s="1"/>
  <c r="BF294" i="5"/>
  <c r="BF648" i="5"/>
  <c r="BG648" i="5" s="1"/>
  <c r="BG124" i="5"/>
  <c r="N16" i="5"/>
  <c r="BF57" i="5"/>
  <c r="BG57" i="5" s="1"/>
  <c r="N78" i="5"/>
  <c r="N105" i="5"/>
  <c r="N339" i="5"/>
  <c r="BG157" i="5"/>
  <c r="N65" i="5"/>
  <c r="M105" i="5"/>
  <c r="L105" i="5" s="1"/>
  <c r="M411" i="5"/>
  <c r="L411" i="5" s="1"/>
  <c r="M648" i="5"/>
  <c r="L648" i="5" s="1"/>
  <c r="N57" i="5"/>
  <c r="L151" i="5"/>
  <c r="N159" i="5"/>
  <c r="BG363" i="5"/>
  <c r="BF513" i="5"/>
  <c r="BG513" i="5" s="1"/>
  <c r="N693" i="5"/>
  <c r="M16" i="5"/>
  <c r="L16" i="5" s="1"/>
  <c r="M145" i="5"/>
  <c r="L145" i="5" s="1"/>
  <c r="BF28" i="5"/>
  <c r="BG28" i="5" s="1"/>
  <c r="E705" i="5"/>
  <c r="M28" i="5"/>
  <c r="L28" i="5" s="1"/>
  <c r="BF34" i="5"/>
  <c r="BG34" i="5" s="1"/>
  <c r="N41" i="5"/>
  <c r="M513" i="5"/>
  <c r="L513" i="5" s="1"/>
  <c r="L631" i="5"/>
  <c r="L703" i="5"/>
  <c r="BG155" i="5"/>
  <c r="BG76" i="5"/>
  <c r="BG12" i="5"/>
  <c r="L12" i="5"/>
  <c r="BG16" i="5"/>
  <c r="L15" i="5"/>
  <c r="M41" i="5"/>
  <c r="L41" i="5" s="1"/>
  <c r="M65" i="5"/>
  <c r="L65" i="5" s="1"/>
  <c r="N145" i="5"/>
  <c r="L155" i="5"/>
  <c r="M159" i="5"/>
  <c r="L159" i="5" s="1"/>
  <c r="N294" i="5"/>
  <c r="N411" i="5"/>
  <c r="N433" i="5"/>
  <c r="M433" i="5"/>
  <c r="L433" i="5" s="1"/>
  <c r="L34" i="5"/>
  <c r="BG65" i="5"/>
  <c r="BG105" i="5"/>
  <c r="N351" i="5"/>
  <c r="M363" i="5"/>
  <c r="L363" i="5" s="1"/>
  <c r="BF433" i="5"/>
  <c r="N513" i="5"/>
  <c r="M524" i="5"/>
  <c r="BI528" i="5"/>
  <c r="L528" i="5"/>
  <c r="M698" i="5"/>
  <c r="L698" i="5" s="1"/>
  <c r="Q706" i="5"/>
  <c r="M294" i="5"/>
  <c r="BF7" i="5"/>
  <c r="BG7" i="5" s="1"/>
  <c r="N524" i="5"/>
  <c r="N648" i="5"/>
  <c r="L686" i="5"/>
  <c r="M78" i="5"/>
  <c r="L78" i="5" s="1"/>
  <c r="F705" i="5"/>
  <c r="L17" i="5"/>
  <c r="BG159" i="5"/>
  <c r="L208" i="5"/>
  <c r="G294" i="5"/>
  <c r="L338" i="5"/>
  <c r="N663" i="5"/>
  <c r="BG438" i="5"/>
  <c r="BG433" i="5"/>
  <c r="BI631" i="5"/>
  <c r="BG663" i="5"/>
  <c r="M438" i="5"/>
  <c r="L438" i="5" s="1"/>
  <c r="M663" i="5"/>
  <c r="L663" i="5" s="1"/>
  <c r="BG698" i="5"/>
  <c r="P706" i="5"/>
  <c r="BG693" i="5"/>
  <c r="K79" i="4"/>
  <c r="I80" i="4"/>
  <c r="L524" i="5" l="1"/>
  <c r="G705" i="5"/>
  <c r="L705" i="5" s="1"/>
  <c r="G708" i="5"/>
  <c r="BF705" i="5"/>
  <c r="L294" i="5"/>
  <c r="BG294" i="5"/>
  <c r="BG705" i="5" l="1"/>
  <c r="AJ143" i="5"/>
  <c r="AU143" i="5"/>
  <c r="AP143" i="5"/>
  <c r="AG143" i="5"/>
  <c r="AL143" i="5"/>
  <c r="R143" i="5"/>
  <c r="W143" i="5"/>
  <c r="AM143" i="5"/>
  <c r="AQ143" i="5"/>
  <c r="AO143" i="5"/>
  <c r="AH143" i="5"/>
  <c r="AX143" i="5"/>
  <c r="AB143" i="5"/>
  <c r="L143" i="5"/>
  <c r="M143" i="5"/>
  <c r="O143" i="5"/>
  <c r="AR143" i="5"/>
  <c r="AS143" i="5"/>
  <c r="AI143" i="5"/>
  <c r="T143" i="5"/>
  <c r="AT143" i="5"/>
  <c r="V143" i="5"/>
  <c r="AN143" i="5"/>
  <c r="AW143" i="5"/>
  <c r="AK143" i="5"/>
  <c r="AV143" i="5"/>
  <c r="AA143" i="5"/>
  <c r="X143" i="5"/>
  <c r="Q143" i="5"/>
  <c r="AD143" i="5"/>
  <c r="U143" i="5"/>
  <c r="P143" i="5"/>
  <c r="N143" i="5"/>
  <c r="AE143" i="5"/>
  <c r="Z143" i="5"/>
  <c r="AC143" i="5"/>
  <c r="Y143" i="5"/>
  <c r="S143" i="5"/>
  <c r="AF143" i="5"/>
</calcChain>
</file>

<file path=xl/sharedStrings.xml><?xml version="1.0" encoding="utf-8"?>
<sst xmlns="http://schemas.openxmlformats.org/spreadsheetml/2006/main" count="11719" uniqueCount="3224">
  <si>
    <t>- PA TCKG: thực trạng, phương án phát triển và tổ chức không gian phát triển kinh tế - xã hội, kết cấu hạ tầng kinh tế xã hội trên địa bàn huyện Tân Uyên thời kỳ 2021-2030 (tích hợp trong quy hoạch Lai Châu thời kỳ 2021-2030)
- QH vùng huyện: quy hoạch xây dựng vùng huyện Tân Uyên, tỉnh Lai Châu đến năm 2035, tầm nhìn đến năm 2050
- NQ 08: Nghị quyết số 08/NQ-HĐND ngày 29/7/2022 của HĐND huyện Tân Uyên điều chỉnh kế hoạch đầu tư công trung hạn nguồn vốn ngân sách địa phương giai đoạn 2021-2025
- NQ 25: Nghị quyết số 25/NQ-HĐND ngày 20/7/20202 của HĐND tỉnh Lai Châu kế hoạch đầu tư công trung hạn giai đoạn 2021-2025 thực hiện đề án hạ tầng thiết yếu các khu sản xuất nông, lâm nghiệp hàng hóa tập trung
- NQ 41: Nghị quyết số 41/NQ-HĐND ngày 10/8/2021 của HĐND tỉnh Lai Châu phê duyệt điều chỉnh chủ trương các dự án sử dụng vốn ngân sách nhà nước dự kiến khởi công mới trong giai đoạn 2021-2025
- QĐ 631: Quyết định số 631/QĐ-UBND ngày 03/6/2021 của UBND tỉnh Lai Châu Về việc phê duyệt Quy hoạch sử dụng đất thời kỳ 2021-2030 và kế hoạch sử dụng đất năm 2021 của huyện Tân Uyên
- KH2022: kế hoạch sử dụng đất năm 2022</t>
  </si>
  <si>
    <t>STT</t>
  </si>
  <si>
    <t>Tên công trình, dự án theo loại đất</t>
  </si>
  <si>
    <t>Mã đất</t>
  </si>
  <si>
    <t>Diện tích quy hoạch (ha)</t>
  </si>
  <si>
    <t>Diện tích hiện trạng (ha)</t>
  </si>
  <si>
    <t>Diện tích tăng thêm 
(ha)</t>
  </si>
  <si>
    <t>Địa điểm (Xã, thị trấn)</t>
  </si>
  <si>
    <t>Lấy vào loại đất</t>
  </si>
  <si>
    <t>Nguồn</t>
  </si>
  <si>
    <t>ID</t>
  </si>
  <si>
    <t>Dự kiến năm thực hiện</t>
  </si>
  <si>
    <t>Ghi chú</t>
  </si>
  <si>
    <t>Ghi chú (cũ QHSDĐ)</t>
  </si>
  <si>
    <t>Cán bộ phụ trách/đánh giá</t>
  </si>
  <si>
    <t>Tiến độ thực hiện dự án</t>
  </si>
  <si>
    <t>Đánh giá: (chuyển tiếp; đã thực hiện; hủy bỏ)</t>
  </si>
  <si>
    <t>RÀ SOÁT QH TỈNH</t>
  </si>
  <si>
    <t>Lọc in</t>
  </si>
  <si>
    <t>Địa điểm (chạy chu chuyển)</t>
  </si>
  <si>
    <t>Kiểm tra nhập loại đất</t>
  </si>
  <si>
    <t xml:space="preserve">Tổng </t>
  </si>
  <si>
    <t>LUC</t>
  </si>
  <si>
    <t>LUK</t>
  </si>
  <si>
    <t>LUN</t>
  </si>
  <si>
    <t>BHK</t>
  </si>
  <si>
    <t>NHK</t>
  </si>
  <si>
    <t>CLN</t>
  </si>
  <si>
    <t>RPH</t>
  </si>
  <si>
    <t>RDD</t>
  </si>
  <si>
    <t>RSN</t>
  </si>
  <si>
    <t>RSX còn lại</t>
  </si>
  <si>
    <t>NTS</t>
  </si>
  <si>
    <t>NKH</t>
  </si>
  <si>
    <t>CQP</t>
  </si>
  <si>
    <t>CAN</t>
  </si>
  <si>
    <t>TMD</t>
  </si>
  <si>
    <t>SKC</t>
  </si>
  <si>
    <t>SKX</t>
  </si>
  <si>
    <t>SKS</t>
  </si>
  <si>
    <t>DGT</t>
  </si>
  <si>
    <t>DVH</t>
  </si>
  <si>
    <t>DYT</t>
  </si>
  <si>
    <t>DGD</t>
  </si>
  <si>
    <t>DTT</t>
  </si>
  <si>
    <t>DTL</t>
  </si>
  <si>
    <t>DNL</t>
  </si>
  <si>
    <t>DCH</t>
  </si>
  <si>
    <t>ONT</t>
  </si>
  <si>
    <t>ODT</t>
  </si>
  <si>
    <t>TSC</t>
  </si>
  <si>
    <t>DTS</t>
  </si>
  <si>
    <t>NTD</t>
  </si>
  <si>
    <t>SON</t>
  </si>
  <si>
    <t>BCS</t>
  </si>
  <si>
    <t>DCS</t>
  </si>
  <si>
    <t>Đề mục</t>
  </si>
  <si>
    <t>I</t>
  </si>
  <si>
    <t>Đất chuyên trồng lúa nước</t>
  </si>
  <si>
    <t>1.1</t>
  </si>
  <si>
    <t>Đấu giá, cho thuê đất công ích, đất 5% của xã, thị trấn</t>
  </si>
  <si>
    <t>Các xã</t>
  </si>
  <si>
    <t>QHSDĐ đã phê duyệt QĐ 631/QĐ-UBND ngày 03/6/2021</t>
  </si>
  <si>
    <t>KH2022</t>
  </si>
  <si>
    <t>Chuyển tiếp</t>
  </si>
  <si>
    <t>Lưu ý thuộc KH2019 quá hạn 3 năm</t>
  </si>
  <si>
    <t>II</t>
  </si>
  <si>
    <t>Đất trồng lúa nước còn lại</t>
  </si>
  <si>
    <t>2.1</t>
  </si>
  <si>
    <t>Khai hoang trồng lúa nước tại xã Nậm Sỏ</t>
  </si>
  <si>
    <t>Nậm Sỏ</t>
  </si>
  <si>
    <t>2021-2025</t>
  </si>
  <si>
    <t>Đăng ký mới</t>
  </si>
  <si>
    <t>Phòng Nông nghiệp</t>
  </si>
  <si>
    <t>Chưa thực hiện</t>
  </si>
  <si>
    <t>2.2</t>
  </si>
  <si>
    <t>Khai hoang trồng lúa nước tại xã Tà Mít</t>
  </si>
  <si>
    <t>Tà Mít</t>
  </si>
  <si>
    <t>III</t>
  </si>
  <si>
    <t>Đất trồng cây hàng năm</t>
  </si>
  <si>
    <t>3.1</t>
  </si>
  <si>
    <t>Trồng rau sạch xã Hố Mít</t>
  </si>
  <si>
    <t>Hố Mít</t>
  </si>
  <si>
    <t>LUK (2 ha); NHK (1 ha)</t>
  </si>
  <si>
    <t>UBND xã Hố Mít</t>
  </si>
  <si>
    <t>3.2</t>
  </si>
  <si>
    <t>Đất trồng cây hàng năm khác xã Pắc Ta</t>
  </si>
  <si>
    <t>Pắc Ta</t>
  </si>
  <si>
    <t>UBND xã Pắc Ta</t>
  </si>
  <si>
    <t>3.3</t>
  </si>
  <si>
    <t>Chuyển mục đích sử dụng đất sang đất trồng  cây hàng năm</t>
  </si>
  <si>
    <t>Các xã, thị trấn</t>
  </si>
  <si>
    <t>LUC (1,00 ha); LUK (1,50 ha); LUN (2,50 ha); CLN (3,00 ha); NTS (1,00 ha)</t>
  </si>
  <si>
    <t>IV</t>
  </si>
  <si>
    <t>Đất trồng cây lâu năm</t>
  </si>
  <si>
    <t>4.1</t>
  </si>
  <si>
    <t>Chuyển mục đích sử dụng đất sử dụng đất sang trồng cây lâu năm</t>
  </si>
  <si>
    <t>Huyện Tân Uyên</t>
  </si>
  <si>
    <t>4.2</t>
  </si>
  <si>
    <t>Trồng và phát triển chè xã Mường Khoa</t>
  </si>
  <si>
    <t>Mường Khoa</t>
  </si>
  <si>
    <t>UBND xã Mường Khoa</t>
  </si>
  <si>
    <t>Đang thực hiện</t>
  </si>
  <si>
    <t>Trồng và phát triển chè cổ thụ xã Mường Khoa</t>
  </si>
  <si>
    <t>UBND xã Mường Khoa đăng ký ĐT l1</t>
  </si>
  <si>
    <t>2022-2025</t>
  </si>
  <si>
    <t>Đang thực hiện được 5 ha</t>
  </si>
  <si>
    <t>4.3</t>
  </si>
  <si>
    <t>Trồng và phát triển chè xã Pắc Ta</t>
  </si>
  <si>
    <t>4.4</t>
  </si>
  <si>
    <t>Trồng và phát triển chè xã Thân Thuộc</t>
  </si>
  <si>
    <t>Thân Thuộc</t>
  </si>
  <si>
    <t>UBND xã Thân Thuộc</t>
  </si>
  <si>
    <t>NHK (7,47 ha); LUK (13,97 ha); DCS (286,91 ha); DGT (0,21 ha); CLN (4,61 ha); RSX (1,34 ha); LUN (0,25
ha)</t>
  </si>
  <si>
    <t>2022-2030</t>
  </si>
  <si>
    <t>Đăng ký mới, 210 ha đã quy hoạch CLN</t>
  </si>
  <si>
    <t>4.5</t>
  </si>
  <si>
    <t>Trồng và phát triển chè xã Nậm Sỏ</t>
  </si>
  <si>
    <t>Đã thực hiện được 1 phần</t>
  </si>
  <si>
    <t>4.6</t>
  </si>
  <si>
    <t>Đất trồng cây lâu năm xã Mường Khoa</t>
  </si>
  <si>
    <t>LUK (6,5 ha); NHK (9,5 ha)</t>
  </si>
  <si>
    <t>Chuyển đổi cơ cấu cây trồng sang trồng cây ăn quả trên địa bàn huyện Tân Uyên</t>
  </si>
  <si>
    <t>Bổ sung từ KH2022</t>
  </si>
  <si>
    <t>Trồng và phát triển Chuối xã Nậm Sỏ</t>
  </si>
  <si>
    <t>UBND xã Nậm Sỏ đăng ký ĐT L1</t>
  </si>
  <si>
    <t>UBND xã Nậm Sỏ</t>
  </si>
  <si>
    <t>Trồng và phát triển Chè</t>
  </si>
  <si>
    <t>4.7</t>
  </si>
  <si>
    <t>Đất trồng cây lâu năm bản Hua Pầu</t>
  </si>
  <si>
    <t>TT Tân Uyên</t>
  </si>
  <si>
    <t>UBND TT Tân Uyên</t>
  </si>
  <si>
    <t>Hiện trạng đã có vườn quế</t>
  </si>
  <si>
    <t>V</t>
  </si>
  <si>
    <t>Đất rừng sản xuất</t>
  </si>
  <si>
    <t>RSX</t>
  </si>
  <si>
    <t>Có bản đồ nghiệm thu năm 2021 và 2030</t>
  </si>
  <si>
    <t>5.1</t>
  </si>
  <si>
    <t>Trồng và phát triển cây mắc ca và một số cây lâm nghiệp khác tại xã Tà Mít</t>
  </si>
  <si>
    <t>Xã Tà Mít</t>
  </si>
  <si>
    <t>6.1</t>
  </si>
  <si>
    <t>LUN (15,29 ha); LUC (5,11 ha);LUK (23,01 ha); CLN (1,95 ha); NHK(4,31 ha); DCS (851,42 ha)</t>
  </si>
  <si>
    <t>Phát triển trồng quế hữu cơ tại xã Pắc Ta, huyện Tân Uyên</t>
  </si>
  <si>
    <t>SKS (11,8 ha); NHK (5,8 ha); DCS (214,0 ha)</t>
  </si>
  <si>
    <t>5.2</t>
  </si>
  <si>
    <t>Tà Mít, Nậm Sỏ, Nậm Cần, Pắc Ta</t>
  </si>
  <si>
    <t>6.2</t>
  </si>
  <si>
    <t>Quỳnh kiểm tra lại diện tích còn lại do đã chia ra nhiều dự án</t>
  </si>
  <si>
    <t>5.3</t>
  </si>
  <si>
    <t>2026-2030</t>
  </si>
  <si>
    <t>5.5</t>
  </si>
  <si>
    <t>Phát triển lâm nghiệp trên địa bàn xã Nậm Cần, huyện Tân Uyên</t>
  </si>
  <si>
    <t>Nậm Cần</t>
  </si>
  <si>
    <t>DCS 500 (ha); RSX (400 ha); CLN (80 ha)</t>
  </si>
  <si>
    <t>6.5</t>
  </si>
  <si>
    <t>VI</t>
  </si>
  <si>
    <t>Đất rừng phòng hộ</t>
  </si>
  <si>
    <t>Khoanh nuôi trồng và phát triển rừng phòng hộ</t>
  </si>
  <si>
    <t>Tà Mít, Nậm Cần</t>
  </si>
  <si>
    <t>Điều chỉnh diện tích từ 350 ha</t>
  </si>
  <si>
    <t>VII</t>
  </si>
  <si>
    <t>Đất nuôi trồng thủy sản</t>
  </si>
  <si>
    <t>7.1</t>
  </si>
  <si>
    <t>Nuôi cá nước lạnh bản Thào, xã Hố Mít</t>
  </si>
  <si>
    <t>NHK (1,5 ha) DCS (0,5 ha)</t>
  </si>
  <si>
    <t>7.2</t>
  </si>
  <si>
    <t>Khoanh nuôi phát triển cá nước ngọt trên địa bàn xã Nậm Cần</t>
  </si>
  <si>
    <t>Xã Nậm Cần</t>
  </si>
  <si>
    <t>UBND xã Nậm Cần đăng ký ĐT L1</t>
  </si>
  <si>
    <t>UBND xã Nậm Cần</t>
  </si>
  <si>
    <t>Đăng ký mới (xã Đăng ký 6 ha)</t>
  </si>
  <si>
    <t>Bổ sung mới cân đối chỉ tiêu phân khai</t>
  </si>
  <si>
    <t>ok</t>
  </si>
  <si>
    <t>VIII</t>
  </si>
  <si>
    <t>Đất nông nghiệp khác</t>
  </si>
  <si>
    <t>8.1</t>
  </si>
  <si>
    <t>Mở rộng trại lợn bản Liên Hợp</t>
  </si>
  <si>
    <t>LUK (1,76 ha); NTS (0,25 ha); NHK (0,90 ha); ONT (0,05 ha); DCS (1,96 ha)</t>
  </si>
  <si>
    <t>8.2</t>
  </si>
  <si>
    <t>Chư thưa thực hiện</t>
  </si>
  <si>
    <t>8.3</t>
  </si>
  <si>
    <t>RSX (62,4 ha); DCS (19,66 ha); LUK (1,4 ha); NHK (0,51 ha)</t>
  </si>
  <si>
    <t>Đang thực hiện (đã có chủ trương đầu tư)</t>
  </si>
  <si>
    <t>8.5</t>
  </si>
  <si>
    <t>Khu Nông nghiệp công nghệ cao thị trấn Tân Uyên, huyện Tân Uyên (Giai đoạn 1)</t>
  </si>
  <si>
    <t>NTS (0,33 ha); NHK (0,57 ha); CLN (44,15 ha); DCS (1,35 ha)</t>
  </si>
  <si>
    <t>8.6</t>
  </si>
  <si>
    <t>Nông nghiệp ứng dụng công nghệ cao xã Trung Đồng</t>
  </si>
  <si>
    <t>Trung Đồng</t>
  </si>
  <si>
    <t>LUC (1,00 ha); CLN (0,54 ha);  NTS (0,01 ha); DCS (0,15 ha)</t>
  </si>
  <si>
    <t>UBND xã Trung Đồng</t>
  </si>
  <si>
    <t>8.7</t>
  </si>
  <si>
    <t>Đất chuồng trại chăn nuôi gia súc, gia cầm quy mô hộ gia đình</t>
  </si>
  <si>
    <t xml:space="preserve"> BHK (6,00 ha); BCS (9,00 ha)</t>
  </si>
  <si>
    <t>Xã Mường Khoa</t>
  </si>
  <si>
    <t>8.10</t>
  </si>
  <si>
    <t>LUN (7,05 ha); LUK (0,76 ha); RSX (2,30 ha); DCS (13,59 ha)</t>
  </si>
  <si>
    <t>2021-2026</t>
  </si>
  <si>
    <t>Phát triển mô hình trang trại tập chung xã Nậm Sỏ</t>
  </si>
  <si>
    <t>Chưa có vị trí</t>
  </si>
  <si>
    <t>IX</t>
  </si>
  <si>
    <t>Đất quốc phòng</t>
  </si>
  <si>
    <t>9.1</t>
  </si>
  <si>
    <t>Căn cứ A của huyện (diện tích quy hoạch là 650,00 ha trong đó diện tích chuyển mục đích là 3,0 ha tại xã Mường Khoa)</t>
  </si>
  <si>
    <t>TT Tân Uyên; Mường Khoa</t>
  </si>
  <si>
    <t>RSX (1,06 ha); DCS (1,1 ha); NHK (0,84 ha)</t>
  </si>
  <si>
    <t>Ban CHQS</t>
  </si>
  <si>
    <t>Điều chỉnh diện tích</t>
  </si>
  <si>
    <t>9.2</t>
  </si>
  <si>
    <t>NHK (14,07 ha); CLN (4,94 ha); DGT (0,89 ha); DTL (0,05 ha); DCS (0,05 ha)</t>
  </si>
  <si>
    <t>Hủy bỏ</t>
  </si>
  <si>
    <t>không có</t>
  </si>
  <si>
    <t>9.4</t>
  </si>
  <si>
    <t>Căn cứ B của huyện (diện tích quy hoạch là 550,00 ha trong đó diện tích chuyển mục đích là 0,80 ha)</t>
  </si>
  <si>
    <t>9.5</t>
  </si>
  <si>
    <t>Căn cứ B số 1 của tỉnh (diện tích quy hoạch là 700,00 ha trong đó diện tích chuyển mục đích là 12,00 ha tại xã Pắc Ta)</t>
  </si>
  <si>
    <t>Hố Mít; Pắc Ta</t>
  </si>
  <si>
    <t>chuyển mục đích 3,00 ha tăng được lên 30 ha</t>
  </si>
  <si>
    <t>9.6</t>
  </si>
  <si>
    <t>Trận địa SMPK 12,7 mm số 1</t>
  </si>
  <si>
    <t>CLN (1,5 ha); DGT (0,5 ha)</t>
  </si>
  <si>
    <t>Ban Chỉ huy quân sự huyện đăng ký ĐT L1</t>
  </si>
  <si>
    <t>Trận địa SMPK 12,7 mm số 2</t>
  </si>
  <si>
    <t>Phúc Khoa, Mường Khoa</t>
  </si>
  <si>
    <t>RSX (1,55 ha); DCS (0,45 ha)</t>
  </si>
  <si>
    <t>Trận địa SMPK 12,7 mm số 3</t>
  </si>
  <si>
    <t>RSX (1,70 ha); DCS (0,30 ha)</t>
  </si>
  <si>
    <t>X</t>
  </si>
  <si>
    <t>Đất an ninh</t>
  </si>
  <si>
    <t>10.1</t>
  </si>
  <si>
    <t>Trụ sở công an thị trấn Tân Uyên</t>
  </si>
  <si>
    <t>Đã xây xong chưa cấp giấy</t>
  </si>
  <si>
    <t>10.2</t>
  </si>
  <si>
    <t>Trụ sở công an xã Nậm Sỏ</t>
  </si>
  <si>
    <t>DTS (0,07 ha); ONT (0,01 ha)</t>
  </si>
  <si>
    <t>Còn cấp giấy</t>
  </si>
  <si>
    <t>10.3</t>
  </si>
  <si>
    <t>Trụ sở công an xã Mường Khoa</t>
  </si>
  <si>
    <t>Chuyển tiếp; đổi vị trí</t>
  </si>
  <si>
    <t>10.4</t>
  </si>
  <si>
    <t>Trụ sở công an xã Phúc Khoa</t>
  </si>
  <si>
    <t>Phúc Khoa</t>
  </si>
  <si>
    <t>UBND xã Phúc Khoa</t>
  </si>
  <si>
    <t>10.5</t>
  </si>
  <si>
    <t>Trụ sở công an xã Thân Thuộc</t>
  </si>
  <si>
    <t>10.6</t>
  </si>
  <si>
    <t>Trụ sở công an xã Trung Đồng</t>
  </si>
  <si>
    <t>10.7</t>
  </si>
  <si>
    <t>Trụ sở công an xã Hố Mít</t>
  </si>
  <si>
    <t>10.8</t>
  </si>
  <si>
    <t>Trụ sở công an xã Nậm Cần</t>
  </si>
  <si>
    <t>10.9</t>
  </si>
  <si>
    <t>Trụ sở công an xã Pắc Ta</t>
  </si>
  <si>
    <t>TSC (0,10 ha); CLN (0,02 ha); BHK (0,02 ha); NHK (0,03 ha); RSX (0,03 ha)</t>
  </si>
  <si>
    <t>Điều chỉnh loại đất</t>
  </si>
  <si>
    <t>10.10</t>
  </si>
  <si>
    <t>Trụ sở công an xã Tà Mít</t>
  </si>
  <si>
    <t>DYT (0,10 ha); ONT (0,10 ha)</t>
  </si>
  <si>
    <t>UBND xã Tà Mít</t>
  </si>
  <si>
    <t>XI</t>
  </si>
  <si>
    <t>Đất cụm công nghiệp</t>
  </si>
  <si>
    <t>SKN</t>
  </si>
  <si>
    <t>11.1</t>
  </si>
  <si>
    <t>Cụm công nghiệp huyện Tân Uyên</t>
  </si>
  <si>
    <t>LUC (0,10 ha); LUK (1,60 ha); BHK (1,18 ha); CLN (38,05 ha); DGT (4,08 ha); SON (0,50 ha); BCS (3,49 ha) DCS (1,00 ha)</t>
  </si>
  <si>
    <t>XII</t>
  </si>
  <si>
    <t>Đất thương mại, dịch vụ</t>
  </si>
  <si>
    <t>12.1</t>
  </si>
  <si>
    <t>Xây dựng Chi nhánh Viettel Tân Uyên</t>
  </si>
  <si>
    <t>12.2</t>
  </si>
  <si>
    <t>Đấu giá quyền sử dụng đất thương mại, dịch vụ tại TDP 2, thị trấn Tân Uyên</t>
  </si>
  <si>
    <t>12.3</t>
  </si>
  <si>
    <t>Xây dựng khu tổ hợp thương mại, dịch vụ và khách sạn huyện Tân Uyên</t>
  </si>
  <si>
    <t>CLN (1,89 ha); LUC (1,11 ha)</t>
  </si>
  <si>
    <t>12.4</t>
  </si>
  <si>
    <t>Xây dựng Ngân hàng đầu tư</t>
  </si>
  <si>
    <t>12.5</t>
  </si>
  <si>
    <t>Đất thương mại dịch vụ 2 bên tuyến đường tránh</t>
  </si>
  <si>
    <t>CLN (11,2 ha); LUC (1,33 ha); LUK (0,85 ha); BCS (1,58 ha); DCS (1,21 ha); SON (0,33 ha)</t>
  </si>
  <si>
    <t>Đất thương mại dịch vụ TPD 17</t>
  </si>
  <si>
    <t>UBND TT Tân Uyên đăng ký ĐT L1</t>
  </si>
  <si>
    <t>Đất thương mại dịch vụ bản Chạm Cả</t>
  </si>
  <si>
    <t>Bổ sung 22.8.2022 theo danh mục thu hút đầu tư trong PA TCKG</t>
  </si>
  <si>
    <t>12.6</t>
  </si>
  <si>
    <t>HTX Mường Khoa</t>
  </si>
  <si>
    <t>Chuyển tiếp QH, đăng ký mới KH</t>
  </si>
  <si>
    <t>12.7</t>
  </si>
  <si>
    <t>Khu du lịch sinh thái Nà An</t>
  </si>
  <si>
    <t>SON (1,94 ha); BCS (0,29 ha); LUC( 0,61 ha); DCS (2,16 ha)</t>
  </si>
  <si>
    <t>12.8</t>
  </si>
  <si>
    <t>Đất thương mại dịch vụ bản Hô Tra (Hô So cũ)</t>
  </si>
  <si>
    <t>NHK (0,09 ha); DCS (1,31 ha); LUK (0,60 ha)</t>
  </si>
  <si>
    <t>12.9</t>
  </si>
  <si>
    <t>Cây xăng An Tài Lộc 3</t>
  </si>
  <si>
    <t>LUK (0,03 ha); NHK (0,07 ha)</t>
  </si>
  <si>
    <t>12.10</t>
  </si>
  <si>
    <t>Khu du lịch nghỉ dưỡng suối nước nóng Pắc Ta</t>
  </si>
  <si>
    <t>RSX (53,94 ha);DCS (12,02 ha); LUK (6,43 ha); LUC (2,68 ha); ONT (0,65 ha); NHK (0,91 ha); SON (1,06 ha); NTD (0,16 ha); DGT (0,15 ha)</t>
  </si>
  <si>
    <t>12.11</t>
  </si>
  <si>
    <t>Đất thương mại dịch vụ tại điểm trường Mầm Non xã Pắc Ta cũ</t>
  </si>
  <si>
    <t>12.12</t>
  </si>
  <si>
    <t>Khu du lịch nghỉ dưỡng suối nước nóng Trung Đồng</t>
  </si>
  <si>
    <t>CLN (60,56 ha); NHK (3,38 ha); LUK (12,79 ha); RSX (56,14 ha); NTS (0,54 ha); (ONT 2 ha); DGT (0,82 ha; SON (0,69 ha); NTD (2,38 ha); DCS (45,82 ha); BCS (1,93 ha); LUC (16,92 ha); TMD (0,03 ha)</t>
  </si>
  <si>
    <t>Xã đề xuất giảm diện tích khu vực giáp đường QL32</t>
  </si>
  <si>
    <t>12.13</t>
  </si>
  <si>
    <t>Khu du lịch nghỉ dưỡng suối nước nóng bản Nà Ban</t>
  </si>
  <si>
    <t>LUC (9,23 ha); LUK (3,13 ha); NHK (7,41 ha); CLN (62,49 ha); RSX (35,05 ha); NTS (0,94 ha); DGT (0,63 ha); ONT (1,46 ha); SON (0,55 ha); DCS (33,29 ha)</t>
  </si>
  <si>
    <t>12.14</t>
  </si>
  <si>
    <t>Điểm giao dịch ngân hàng</t>
  </si>
  <si>
    <t>NHK (0,10 ha), CLN (0,10 ha), LUK (0,03 ha)</t>
  </si>
  <si>
    <t>Đấu giá quyền sử dụng đất vào mục đích thương mại dịch vụ</t>
  </si>
  <si>
    <t>12.16</t>
  </si>
  <si>
    <t>Cây xăng An Tài Lộc 2</t>
  </si>
  <si>
    <t>12.17</t>
  </si>
  <si>
    <t>Cửa hàng xăng dầu xã Nậm Cần</t>
  </si>
  <si>
    <t>Phát triển du lịch vùng</t>
  </si>
  <si>
    <t>Phát triển du lich xanh gắn với lòng hồ</t>
  </si>
  <si>
    <t>XIII</t>
  </si>
  <si>
    <t>Đất cơ sở sản xuất phi nông nghiệp</t>
  </si>
  <si>
    <t>13.1</t>
  </si>
  <si>
    <t>Mở rộng nhà máy chè xã Phúc Khoa</t>
  </si>
  <si>
    <t>Đã thực hiện: xã đánh giá</t>
  </si>
  <si>
    <t>13.2</t>
  </si>
  <si>
    <t>Cơ sở sản xuất phi nông nghiệp xã Phúc Khoa</t>
  </si>
  <si>
    <t>13.3</t>
  </si>
  <si>
    <t>Xây dựng nhà máy chè của Công ty Cổ phần trà Tân Uyên</t>
  </si>
  <si>
    <t>Đã san mặt bằng</t>
  </si>
  <si>
    <t>13.4</t>
  </si>
  <si>
    <t>Cơ sở sản xuất kinh doanh của Công ty CP Trà Than Uyên</t>
  </si>
  <si>
    <t>13.5</t>
  </si>
  <si>
    <t>Nhà máy phân bón hữu cơ</t>
  </si>
  <si>
    <t>Đã xây dựng xong nhà máy</t>
  </si>
  <si>
    <t>Cơ sở sản xuất kinh doanh TPD 5</t>
  </si>
  <si>
    <t>Cơ sở sản xuất kinh doanh TPD 5 (vị trí 2)</t>
  </si>
  <si>
    <t>Cơ sở sản xuất kinh doanh TPD 5 (vị trí 3)</t>
  </si>
  <si>
    <t>13.6</t>
  </si>
  <si>
    <t>Trồng và phát triển cây Mắc Ca kết hợp với các loại cây nông lâm nghiệp khác (Hạng mục: Nhà làm việc, kho hội trường</t>
  </si>
  <si>
    <t>13.7</t>
  </si>
  <si>
    <t>Xây dựng nhà máy chưng cất tinh dầu quế xã Nậm Sỏ</t>
  </si>
  <si>
    <t>CLN (0,51 ha); DCS (1,31 ha); RSX (1,18 ha)</t>
  </si>
  <si>
    <t>Chuyển vị trí</t>
  </si>
  <si>
    <t>Nhà máy thu mua, chế biến tinh dầu quế xã Nậm Sỏ</t>
  </si>
  <si>
    <t>UBND xã Nậm Sỏ đăng ký L1</t>
  </si>
  <si>
    <t>2023-2025</t>
  </si>
  <si>
    <t>đã có vị trí</t>
  </si>
  <si>
    <t>13.8</t>
  </si>
  <si>
    <t>Xây dựng nhà máy chè xã Nậm Sỏ</t>
  </si>
  <si>
    <t>Nhà máy thu mua, chế biến chuối xã Nậm Sỏ</t>
  </si>
  <si>
    <t>2023-2030</t>
  </si>
  <si>
    <t>13.9</t>
  </si>
  <si>
    <t>Xây dựng nhà máy chưng cất tinh dầu quế xã Nậm Cần</t>
  </si>
  <si>
    <t>13.10</t>
  </si>
  <si>
    <t>Cơ sở sản xuất phi nông nghiệp xã Mường Khoa</t>
  </si>
  <si>
    <t>13.11</t>
  </si>
  <si>
    <t>Nhà máy chế biến chè xanh sao lăn chất lượng cao</t>
  </si>
  <si>
    <t>LUC (0,85 ha); BHK (0,91 ha); CLN (0,18 ha); ONT (0,09 ha); DGT (0,02 ha); DTL (0,12 ha)</t>
  </si>
  <si>
    <t>Đang thực hiện: Đang thi công</t>
  </si>
  <si>
    <t>13.12</t>
  </si>
  <si>
    <t>Khu đất sản xuất phi nông nghiệp xã Trung Đồng</t>
  </si>
  <si>
    <t>Đấu giá QSDĐ sản xuất kinh doanh (đất đã bồi thường giải phóng mặt bằng sạch)</t>
  </si>
  <si>
    <t>13.13</t>
  </si>
  <si>
    <t>Khu sản xuất phi nông nghiệp xã Pắc Ta</t>
  </si>
  <si>
    <t>RSX (1,00 ha); CLN (2,80 ha); DCS (1,2 ha)</t>
  </si>
  <si>
    <t>XIV</t>
  </si>
  <si>
    <t>Đất sử dụng cho hoạt động khoáng sản</t>
  </si>
  <si>
    <t>14.1</t>
  </si>
  <si>
    <t>Điểm khai thác khoáng sản xã Pắc Ta</t>
  </si>
  <si>
    <t>XV</t>
  </si>
  <si>
    <t>Đất sản xuất vật liệu xây dựng</t>
  </si>
  <si>
    <t>15.1</t>
  </si>
  <si>
    <t>Khai thác mỏ đá</t>
  </si>
  <si>
    <t>31.1</t>
  </si>
  <si>
    <t>Đang thực hiện (đang khai thác)</t>
  </si>
  <si>
    <t>15.2</t>
  </si>
  <si>
    <t>Khai thác cát làm vật liệu thông thường xã Pắc Ta</t>
  </si>
  <si>
    <t>DCS (0,92 ha); SON ( ha)3,08</t>
  </si>
  <si>
    <t>31.2</t>
  </si>
  <si>
    <t>15.3</t>
  </si>
  <si>
    <t>Khai thác đá làm vật liệu xây dựng thông thường bằng phương pháp lộ thiên tại mỏ đá Cang A</t>
  </si>
  <si>
    <t xml:space="preserve"> NHK (2,10 ha); DCS (2,02 ha)</t>
  </si>
  <si>
    <t>31.4</t>
  </si>
  <si>
    <t>Đã thực hiện 1,28 ha; còn lại chuyển tiếp</t>
  </si>
  <si>
    <t>15.4</t>
  </si>
  <si>
    <t>Cát làm vật liệu xây dựng thông thường tại sông Nậm Mu, bản Phiêng Củm</t>
  </si>
  <si>
    <t>31.5</t>
  </si>
  <si>
    <t>Điểm khai thác cát bản Phương Nam (Phiêng Khon cũ)</t>
  </si>
  <si>
    <t>15.5</t>
  </si>
  <si>
    <t>Nhà máy gạch không nung Trường Thịnh Tân Uyên</t>
  </si>
  <si>
    <t>Trạm trộn bê tông trong khu vực mỏ đá Tẳng Đán - Bản Mường</t>
  </si>
  <si>
    <t>NHK (0,05 ha); CLN (0,05 ha); BHK (0,05 ha)</t>
  </si>
  <si>
    <t>Bổ sung theo PA QH vùng huyện</t>
  </si>
  <si>
    <t>15.6</t>
  </si>
  <si>
    <t>Mở rộng khu khai thác mỏ đá Tạng Đán - Bản Mường</t>
  </si>
  <si>
    <t>NHK (1,90 ha); DCS (1,90 ha)</t>
  </si>
  <si>
    <t>31.7</t>
  </si>
  <si>
    <t>Hỏi lại tên Tằng Đán hay Tạng Đán</t>
  </si>
  <si>
    <t>15.7</t>
  </si>
  <si>
    <t>Mỏ đá Phiêng Phát</t>
  </si>
  <si>
    <t>NHK (1,00 ha); DCS (1,00 ha)</t>
  </si>
  <si>
    <t>31.8</t>
  </si>
  <si>
    <t>Đã thực hiện</t>
  </si>
  <si>
    <t>Hiện tại không hoạt động chuyển sang chăn nuôi lợn</t>
  </si>
  <si>
    <t>15.8</t>
  </si>
  <si>
    <t>Điểm mỏ khai thác cát sỏi làm vật liệu xây dựng thông thường trên suối Nậm Chăng, xã Thân Thuộc, huyện Tân Uyên</t>
  </si>
  <si>
    <t>LUC (0,01 ha); BHK (0,01 ha); DCS (0,01 ha); SON (3,46 ha)</t>
  </si>
  <si>
    <t>31.9</t>
  </si>
  <si>
    <t>chưa thực hiện</t>
  </si>
  <si>
    <t>15.9</t>
  </si>
  <si>
    <t>Điểm mỏ khai thác cát sỏi làm vật liệu xây dựng thông thường trên suối Nậm Chăng, xã Thân Thuộc và xã Mường Khoa, huyện Tân Uyên</t>
  </si>
  <si>
    <t>Mường Khoa, Thân Thuộc</t>
  </si>
  <si>
    <t>DCS (0,81 ha); SON (3,21 ha)</t>
  </si>
  <si>
    <t>31.10</t>
  </si>
  <si>
    <t>15.10</t>
  </si>
  <si>
    <t>Mỏ đất xã Phúc Khoa</t>
  </si>
  <si>
    <t>RSX (2,00 ha); DCS (1,00 ha); CLN (1,00 ha)</t>
  </si>
  <si>
    <t>31.11</t>
  </si>
  <si>
    <t>15.11</t>
  </si>
  <si>
    <t>Mỏ đất xã Trung Đồng</t>
  </si>
  <si>
    <t>31.12</t>
  </si>
  <si>
    <t>Phòng TNMT</t>
  </si>
  <si>
    <t>15.13</t>
  </si>
  <si>
    <t>Đầu tư dự án khai thác đá granit làm vật liệu xây dựng thông thường và đá quazit đi kèm tại mỏ đá xã Nậm Cần, huyện Tân Uyên</t>
  </si>
  <si>
    <t>DCS (0,10 ha); RSX (3,40 ha)</t>
  </si>
  <si>
    <t>Bãi tập kết khai thác cát, sỏi làm VLXD thông thường tại khu vực lòng hồ thủy điện Bản Chát và thủy điện Huội Quảng thuộc các xã: Mường Mít, Mường Kim, Khoen On, huyện Than Uyên và xã Nậm Cần, huyện Tân Uyên, tỉnh Lai Châu</t>
  </si>
  <si>
    <t>15.15</t>
  </si>
  <si>
    <t>Khu khai thác cát huyện Tân Uyên (Hua Chăng 2; Nậm Be; Nậm Bon; Suối Lĩnh; Phiêng Lúc; Nậm Mít Luông; Phiêng Khon)</t>
  </si>
  <si>
    <t>SON (3,5 ha); DCS (3,5 ha)</t>
  </si>
  <si>
    <t>31.3</t>
  </si>
  <si>
    <t>XVI</t>
  </si>
  <si>
    <t>Đất xây dựng trụ sở cơ quan nhà nước</t>
  </si>
  <si>
    <t>16.1</t>
  </si>
  <si>
    <t>Đội quản lý thị trường số 8</t>
  </si>
  <si>
    <t>28.1</t>
  </si>
  <si>
    <t>16.2</t>
  </si>
  <si>
    <t xml:space="preserve">Trụ sở tiếp công dân huyện Tân Uyên </t>
  </si>
  <si>
    <t>28.2</t>
  </si>
  <si>
    <t>Đã xây dựng xong chưa được giao đất</t>
  </si>
  <si>
    <t>16.3</t>
  </si>
  <si>
    <t>Chi nhánh văn phòng đăng ký QSDĐ</t>
  </si>
  <si>
    <t>28.3</t>
  </si>
  <si>
    <t>Đất xây dựng trụ sở của tổ chức sự nghiệp</t>
  </si>
  <si>
    <t>XVII</t>
  </si>
  <si>
    <t>Đất cơ sở tôn giáo</t>
  </si>
  <si>
    <t>TON</t>
  </si>
  <si>
    <t>17.1</t>
  </si>
  <si>
    <t>Xây dựng chùa Tân Uyên</t>
  </si>
  <si>
    <t>HNK (1,00 ha); CLN (3,00 ha); RSX (1,00 ha)</t>
  </si>
  <si>
    <t>29.1</t>
  </si>
  <si>
    <t>Thay đổi vị trí, sửa tên dự án</t>
  </si>
  <si>
    <t>Đất cơ sở tín ngưỡng</t>
  </si>
  <si>
    <t>TIN</t>
  </si>
  <si>
    <t>Khu tổ chức nghi lễ Sên Bản Nà Phát</t>
  </si>
  <si>
    <t>XVIII</t>
  </si>
  <si>
    <t>Đất danh lam thắng cảnh</t>
  </si>
  <si>
    <t>DDL</t>
  </si>
  <si>
    <t>18.1</t>
  </si>
  <si>
    <t>Quần thể danh lam, thắng cảnh Khu hang động Pu Lán Bó xã Trung Đồng</t>
  </si>
  <si>
    <t>NHK (2,00 ha); RSX (6,10 ha)</t>
  </si>
  <si>
    <t>24.1</t>
  </si>
  <si>
    <t>Chuyển tiếp, Tăng thêm 5,01 ha</t>
  </si>
  <si>
    <t>XIX</t>
  </si>
  <si>
    <t>Đất ở tại nông thôn</t>
  </si>
  <si>
    <t>19.1</t>
  </si>
  <si>
    <t>Chuyển mục đích đất ở, giãn dân tại các bản</t>
  </si>
  <si>
    <t>26.1</t>
  </si>
  <si>
    <t>Bản Pầu Pắt</t>
  </si>
  <si>
    <t>NHK (0,50 ha); CLN (0,50 ha)</t>
  </si>
  <si>
    <t>Cuối bản Nà Ban</t>
  </si>
  <si>
    <t>BHK (1,56 ha); NHK (0,6 ha); DCS (0,74 ha)</t>
  </si>
  <si>
    <t>Bản Chom Chăng</t>
  </si>
  <si>
    <t>CLN (1,47 ha); LUK(0,03 ha)</t>
  </si>
  <si>
    <t xml:space="preserve">Bản Nà Hoi </t>
  </si>
  <si>
    <t xml:space="preserve">LUK (0,23 ha); NHK (0,5 ha); </t>
  </si>
  <si>
    <t>Đất ở 2 bên đường QL32 - Mường Khoa</t>
  </si>
  <si>
    <t>19.2</t>
  </si>
  <si>
    <t>Chuyển mục đích sử dụng đất ở tại nông thôn trong khu dân cư</t>
  </si>
  <si>
    <t>26.2</t>
  </si>
  <si>
    <t>19.3</t>
  </si>
  <si>
    <t>Bản Hua Cần</t>
  </si>
  <si>
    <t>Bản Hua Puông</t>
  </si>
  <si>
    <t>Bản Phiêng Lúc</t>
  </si>
  <si>
    <t>LUC (1,5 ha); LUK (1,5 ha); NHK (0,35 ha); CLN (0,26 ha); NTS (0,03 ha); DTL  (0,02 ha); DCS (0,62 ha); BHK (0,42 ha)</t>
  </si>
  <si>
    <t>Bản Phiêng Áng</t>
  </si>
  <si>
    <t>Khu dân cư mới bản Phiêng Áng (bổ sung)</t>
  </si>
  <si>
    <t>Bản Phiêng Bay</t>
  </si>
  <si>
    <t>19.4</t>
  </si>
  <si>
    <t>Khu dân cư mới bản Hua cần</t>
  </si>
  <si>
    <t>26.4</t>
  </si>
  <si>
    <t>19.5</t>
  </si>
  <si>
    <t>BHK (0,1 ha); CLN (0,7 ha); NTS (0,2 ha)</t>
  </si>
  <si>
    <t>19.6</t>
  </si>
  <si>
    <t>NHK (0,70 ha); CLN (0,20 ha)</t>
  </si>
  <si>
    <t>DCS (0,1 ha); RSN (0,35 ha)</t>
  </si>
  <si>
    <t>Bản Trung Tâm (Suối Lĩnh A)</t>
  </si>
  <si>
    <t>LUC (2,29 ha); NHK (0,15 ha); DCS (0,44 ha); DTL (0,02 ha)</t>
  </si>
  <si>
    <t>Suối Trung Tâm (Suối Lĩnh B)</t>
  </si>
  <si>
    <t>LUC (0,13 ha); LUK (0,50 ha)</t>
  </si>
  <si>
    <t>LUK (0,49 ha); DTL (0,01 ha)</t>
  </si>
  <si>
    <t>Bản Trung Tâm (Hô Pù)</t>
  </si>
  <si>
    <t>CLN (0,49 ha); LUK (1,83 ha); NHK (0,05 ha)</t>
  </si>
  <si>
    <t>Bản Tà Hử</t>
  </si>
  <si>
    <t>Bản Mít Nọi</t>
  </si>
  <si>
    <t>LUC (0,62 ha); CLN (0,35 ha)</t>
  </si>
  <si>
    <t>19.7</t>
  </si>
  <si>
    <t>Đất ở nông thôn tại vị trí nhà văn hóa bản Suối Lĩnh A</t>
  </si>
  <si>
    <t>26.7</t>
  </si>
  <si>
    <t>19.8</t>
  </si>
  <si>
    <t>Đất ở nông thôn tại vị trí nhà văn hóa bản Hô Pù</t>
  </si>
  <si>
    <t>26.8</t>
  </si>
  <si>
    <t>19.9</t>
  </si>
  <si>
    <t>Đất ở nông thôn tại vị trí điểm trường Bản Lầu  - Trường mầm non xã Hố Mít cũ</t>
  </si>
  <si>
    <t>26.9</t>
  </si>
  <si>
    <t>19.10</t>
  </si>
  <si>
    <t>Đất ở nông thôn tại vị trí điểm trường Bản Trung Tâm ( Hô Pù cũ) - Trường mầm non xã Hố Mít cũ</t>
  </si>
  <si>
    <t>26.10</t>
  </si>
  <si>
    <t>19.11</t>
  </si>
  <si>
    <t>Bản Nậm Khăn</t>
  </si>
  <si>
    <t>LUC (0,15 ha); DCS (0,85 ha); RSN (0,5 ha)</t>
  </si>
  <si>
    <t>CLN (0,55 ha); DCS (0,72 ha); RSN (2,23 ha)</t>
  </si>
  <si>
    <t>UBND xã Tà Mít đăng ký ĐT L1</t>
  </si>
  <si>
    <t>Bản Tà Mít (bổ sung)</t>
  </si>
  <si>
    <t>BHK (0,1 ha) ; CLN (0,7 ha); NTS (0,2 ha)</t>
  </si>
  <si>
    <t>19.15</t>
  </si>
  <si>
    <t xml:space="preserve">Bản Hô Bon </t>
  </si>
  <si>
    <t>NTS (0,04 ha); DCS (0,12 ha); LUK (1,19 ha); NHK (2,54 ha); CLN (2,79 ha); LUC (1,52 ha)</t>
  </si>
  <si>
    <t>LUK; CLN; BCS; NHK</t>
  </si>
  <si>
    <t>UBND xã Phúc Khoa đăng ký ĐT L1</t>
  </si>
  <si>
    <t>Bản Nậm Bon (Nậm Bon 1)</t>
  </si>
  <si>
    <t>LUK (3,52 ha); BCS (0,22 ha); CLN (0,92 ha); NHK (1,51 ha)</t>
  </si>
  <si>
    <t>LUK; CLN; NHK; BCS</t>
  </si>
  <si>
    <t>Bản Nậm Bon (Nậm Bon 2)</t>
  </si>
  <si>
    <t>NTS (0,67 ha); LUK (4,25 ha); CLN (4,73 ha); NHK (5,32 ha)</t>
  </si>
  <si>
    <t>Bản Nậm Bon (Nậm Bon 2) (Bổ sung)</t>
  </si>
  <si>
    <t>Bản Ngọc Lại</t>
  </si>
  <si>
    <t>Bản Đoàn Kết (Nà Lại)</t>
  </si>
  <si>
    <t>NTS (0,19 ha); BHK (0,59 ha); LUK (0,28 ha); CLN (1,64 ha); LUC (0,15 ha)</t>
  </si>
  <si>
    <t>Bản Đoàn Kết (Bổ sung)</t>
  </si>
  <si>
    <t>Bản Đoàn Kết (Nà Khoang)</t>
  </si>
  <si>
    <t>LUC (0,11 ha); BHK (0,19 ha); NHK (0,26 ha); CLN (1,31 ha)</t>
  </si>
  <si>
    <t>Bản Phúc Khoa</t>
  </si>
  <si>
    <t>NTS (0,08 ha); LUK (0,31 ha); CLN (4,15 ha); NHK (0,95 ha)</t>
  </si>
  <si>
    <t xml:space="preserve">Bản Hô Ta </t>
  </si>
  <si>
    <t>LUC (1,15 ha); LUK (1,21ha); CLN (5,16 ha)</t>
  </si>
  <si>
    <t>Bản Hô Ta (Bổ sung)</t>
  </si>
  <si>
    <t>Đất đấu giá QSDĐ tại khu đất thương nghiệp trả lại tại xã Phúc Khoa (Đất không phải Bồi thường, đền bù</t>
  </si>
  <si>
    <t>26.16</t>
  </si>
  <si>
    <t>Chỉnh trang, sắp xếp khu dân cư nông thôn xã Phúc Khoa</t>
  </si>
  <si>
    <t>CLN (3,52 ha); NHK (3,06 ha); LUK (0,82 ha); LUC (7,24 ha); SON (0,33 ha); DCS (4,03 ha)</t>
  </si>
  <si>
    <t>26.18</t>
  </si>
  <si>
    <t>Bản Hua Cả</t>
  </si>
  <si>
    <t>Giảm diện tích từ 2,83 xuống 2,48 ha</t>
  </si>
  <si>
    <t>Bản Nậm Đanh (Dọc 2 bên đường từ Trường cấp II đến Trạm y tế)</t>
  </si>
  <si>
    <t>CLN (5,00 ha); LUK (3,00 ha); NHK (5,63 ha); RSX (0,32 ha)</t>
  </si>
  <si>
    <t>Bản Nà Lào</t>
  </si>
  <si>
    <t>LUK (3 ha); NHK (0,28 ha)</t>
  </si>
  <si>
    <t>Bản Ít Luông</t>
  </si>
  <si>
    <t>DCS (0,5 ha); LUK (2 ha); NHK (0,27 ha)</t>
  </si>
  <si>
    <t>Bản Đán Tuyền</t>
  </si>
  <si>
    <t>DCS (1,7 ha); NHK (0,05 ha); LUK (0,05 ha)</t>
  </si>
  <si>
    <t>Bản Nậm Sỏ (bổ sung)</t>
  </si>
  <si>
    <t>Sâu 40 m</t>
  </si>
  <si>
    <t>Bản Tho Ló (bổ sung)</t>
  </si>
  <si>
    <t>Bản Nà Lào (bổ sung)</t>
  </si>
  <si>
    <t>Bản Ngò (bổ sung)</t>
  </si>
  <si>
    <t>Bản Nà Ui (bổ sung)</t>
  </si>
  <si>
    <t>Bản Khăn Nọi (bổ sung)</t>
  </si>
  <si>
    <t>HNK</t>
  </si>
  <si>
    <t>Đán Tuyển (bổ sung)</t>
  </si>
  <si>
    <t>Khu dân cư mới bản Nậm Đanh</t>
  </si>
  <si>
    <t>LUC (3,93 ha); NHK (5,64 ha); LUK (3,63 ha); RPH (0,70 ha)</t>
  </si>
  <si>
    <t>26.20</t>
  </si>
  <si>
    <t xml:space="preserve">Đất ở nông thôn tại vị trí điểm trường Đán Tuyển (Co Tói cũ)- Trường PTDTBT TH xã Nậm Sỏ </t>
  </si>
  <si>
    <t>26.21</t>
  </si>
  <si>
    <t>Sắp xếp dân cư bản Hua Ngò, xã Nậm Sỏ</t>
  </si>
  <si>
    <t>LUC (0,05 ha); NTS (0,02 ha); NHK (0,10 ha); RSX (0,24 ha); DCS (1,19 ha)</t>
  </si>
  <si>
    <t>26.23</t>
  </si>
  <si>
    <t>Anh Hải (BQLDA)</t>
  </si>
  <si>
    <t>Đã thi công xong; đăng ký làm thủ tục giao đất</t>
  </si>
  <si>
    <t>Sắp xếp di chuyển dân cư tập trung ra khỏi vùng nguy cơ thiên tai bản Ngam Ca, xã Nậm Sỏ</t>
  </si>
  <si>
    <t>Ban QLDA đăng ký mới</t>
  </si>
  <si>
    <t>Đã phê duyệt báo cáo kinh tế</t>
  </si>
  <si>
    <t>A Hải gửi bản vẽ</t>
  </si>
  <si>
    <t>Bản Phiêng Tâm</t>
  </si>
  <si>
    <t>LUC (1,17 ha); LUK (1,65 ha); CLN (0,25 ha)</t>
  </si>
  <si>
    <t>Bản Phiêng Tâm (bổ sung)</t>
  </si>
  <si>
    <t>UBND xã Mường Khoa đăng ký ĐT L1</t>
  </si>
  <si>
    <t>LUK (2,3 ha); BHK (0,5 ha); DCS (0,7 ha)</t>
  </si>
  <si>
    <t>Bản Mường Khoa</t>
  </si>
  <si>
    <t>NHK (1,4 ha); LUC (2,9 ha); LUK (0,25 ha); CLN (0,5 ha)</t>
  </si>
  <si>
    <t>Bản Nà Pè</t>
  </si>
  <si>
    <t>LUK (1,4 ha); BHK (0,1 ha)</t>
  </si>
  <si>
    <t>LUC (0,47 ha); CLN (0,32 ha)</t>
  </si>
  <si>
    <t>Bản Hô Tra (bổ sung)</t>
  </si>
  <si>
    <t>Đất ở nông thôn vị trí tại điểm trường Hào Nghè (Nà Nghè cũ)- Mầm non cũ</t>
  </si>
  <si>
    <t>26.26</t>
  </si>
  <si>
    <t>Đất ở nông thôn vị trí tại điểm trường Hào Nghè (Nà Nghè cũ) - Tiểu học cũ</t>
  </si>
  <si>
    <t>26.27</t>
  </si>
  <si>
    <t>Đất ở nông thôn vị trí tại điểm trường Mầm non Hô Tra (điểm trường Hô So 1 cũ)</t>
  </si>
  <si>
    <t>Đất ở nông thôn vị trí tại điểm trường Tiểu học Hô Tra (điểm trường Hô So 1 cũ)</t>
  </si>
  <si>
    <t>Đất ở nông thôn tại điểm trường Nậm Cung cũ</t>
  </si>
  <si>
    <t>26.28</t>
  </si>
  <si>
    <t>Đấu giá đất ở vị trí gần UBND xã Mường Khoa</t>
  </si>
  <si>
    <t>26.29</t>
  </si>
  <si>
    <t>Đấu giá đất ở vị trí gần UBND xã Mường Khoa (bổ sung)</t>
  </si>
  <si>
    <t xml:space="preserve">Hỏi lại a Cường BQLDA </t>
  </si>
  <si>
    <t>BHK (1,0 ha); CLN (0,7 ha); NTS (0,2 ha)</t>
  </si>
  <si>
    <t>Bản Bó Lun</t>
  </si>
  <si>
    <t>LUC (3,21 ha); LUK (16,05 ha); (NHK 3,52 ha); RST (1,25 ha); DCS(7,54 ha); CLN (3,65 ha)</t>
  </si>
  <si>
    <t>Bản Nà Ún</t>
  </si>
  <si>
    <t>DCS (1,17 ha); NHK (0,20 ha); CLN (0,32 ha)</t>
  </si>
  <si>
    <t>Bản Nà Sẳng</t>
  </si>
  <si>
    <t>LUK (0,41 ha); DCS (1,00 ha); NTS (0,17 ha); RSN (0,15 ha)</t>
  </si>
  <si>
    <t>Bản Tân Bắc (Pắc Lý)</t>
  </si>
  <si>
    <t>BHK (1,42 ha); LUC (5,15 ha); LUK (7,52 ha); NHK (1,91 ha)</t>
  </si>
  <si>
    <t>Bản Tân Bắc (Phiêng Ban)</t>
  </si>
  <si>
    <t>LUC (2,52 ha); LUK (2,56 ha); NHK (0,67 ha); NTS (0,26 ha); BCS (1,27 ha); CLN (0,30 ha)</t>
  </si>
  <si>
    <t>Bản Liên Hợp (Cang A)</t>
  </si>
  <si>
    <t>LUC (2,12 ha); LUK (2,65 ha); BCS (0,52 ha); DCS (0,74 ha); NHK (3,69 ha); CLN (0,5 ha)</t>
  </si>
  <si>
    <t>Bản Liên Hợp (Mít Dạo)</t>
  </si>
  <si>
    <t>NHK (0,27 ha); LUK (1,81 ha); CLN (0,51 ha)</t>
  </si>
  <si>
    <t>Bản Mít Thái (K2)</t>
  </si>
  <si>
    <t>LUK (4,25 ha); CLN (3,25 ha); NHK (0,33 ha); BHK (0,47 ha); LUC (0,17 ha)</t>
  </si>
  <si>
    <t>Bản Sơn Hà (Thanh Sơn)</t>
  </si>
  <si>
    <t>LUC (1,46 ha); LUK (2,65 ha); NHK (3,18 ha); CLN (0,42 ha); BHK (0,27 ha)</t>
  </si>
  <si>
    <t>Bản Pắc Ta</t>
  </si>
  <si>
    <t>CLN (0,67 ha); BHK (1,69 ha); NHK (1,23 ha); LUC (3,58 ha)</t>
  </si>
  <si>
    <t>Bản Sơn Hà (Hoàng Hà)</t>
  </si>
  <si>
    <t>RSN (1,20 ha); BCS (0,57 ha); CLN (1,80 ha); BHK (0,55 ha); NHK (0,67 ha); )LUC 5,23 ha)</t>
  </si>
  <si>
    <t>Bản Quyết Tiến</t>
  </si>
  <si>
    <t>CLN (5,82 ha); DCS (0,65 ha); DGT (0,72 ha); DTL (0,32 ha); LUC (7,27 ha); LUK (8,19 ha)</t>
  </si>
  <si>
    <t>Đất ở nông thôn tại vị trí NVH bản Bó Lun 1 cũ</t>
  </si>
  <si>
    <t>26.32</t>
  </si>
  <si>
    <t>Đất ở nông thôn tại vị trí NVH bản Nà Kè cũ</t>
  </si>
  <si>
    <t>26.33</t>
  </si>
  <si>
    <t>Đất ở nông thôn tại vị trí NVH bản Sài Lương cũ</t>
  </si>
  <si>
    <t>26.34</t>
  </si>
  <si>
    <t>Đất ở nông thôn tại vị trí NVH bản Hoàng Hà cũ</t>
  </si>
  <si>
    <t>26.35</t>
  </si>
  <si>
    <t>Đất ở nông thôn tại vị trí NVH bản Thanh Sơn cũ</t>
  </si>
  <si>
    <t>26.36</t>
  </si>
  <si>
    <t>Đất ở nông thôn tại vị trí điểm trường Mầm non Sơn Hà cũ</t>
  </si>
  <si>
    <t>26.37</t>
  </si>
  <si>
    <t>Quy hoạch khu dân cư mới bản Pắc Ta</t>
  </si>
  <si>
    <t>LUC (0,38 ha); LUK (2,56 ha); NHK (1,03 ha); SON (2,22 ha); BCS (1,3 ha)</t>
  </si>
  <si>
    <t>26.38</t>
  </si>
  <si>
    <t>Chuyển mục đích đất ở xen kẹp trong khu dân cư nông thôn</t>
  </si>
  <si>
    <t>26.39</t>
  </si>
  <si>
    <t>Bản Bút Dưới</t>
  </si>
  <si>
    <t>LUK (0,05 ha); LUC (0,78 ha); NHK (0,08 ha); CLN (0,04 ha); DTL (0,01 ha)</t>
  </si>
  <si>
    <t>Bản Phiêng Phát (Phiêng Phát 1)</t>
  </si>
  <si>
    <t>LUC (0,52 ha); CLN (0,40 ha); DCS (0,25 ha)</t>
  </si>
  <si>
    <t>Bản Phiêng Phát  1 (Bổ sung)</t>
  </si>
  <si>
    <t>LUC (0,27 ha)</t>
  </si>
  <si>
    <t>UBND xã Trung Đồng đăng ký ĐT L1</t>
  </si>
  <si>
    <t>Bản Phiêng Phát (Bổ sung)</t>
  </si>
  <si>
    <t>CLN (0,36 ha); NHK (0,68 ha); LUK (1,6 ha); DGT (0,16 ha)</t>
  </si>
  <si>
    <t>Hai bên đường QL32 đoạn vào trụ sở UBND</t>
  </si>
  <si>
    <t>LUC (0,25 ha); LUK (0,15 ha); BHK (1,05 ha); NHK (5,21 ha); CLN (0,95 ha); RSX (1,51 ha); DCS (2,00 ha)</t>
  </si>
  <si>
    <t>Tăng thêm 10,34 ha</t>
  </si>
  <si>
    <t>Đối diện trụ sở UBND</t>
  </si>
  <si>
    <t xml:space="preserve">Bản Bút Trên </t>
  </si>
  <si>
    <t>Bản Bút Trên (Bổ sung)</t>
  </si>
  <si>
    <t>Bản Noong Kim</t>
  </si>
  <si>
    <t>LUK (0,78 ha); CLN (0,07 ha)</t>
  </si>
  <si>
    <t>Bản Kim Pu</t>
  </si>
  <si>
    <t>Bản Nậm Xôm</t>
  </si>
  <si>
    <t>Bản Hua Cưởm</t>
  </si>
  <si>
    <t>Đất ở ngã 3 Tát Xôm</t>
  </si>
  <si>
    <t>Bản Tát Xôm</t>
  </si>
  <si>
    <t>LUK (1,03 ha); NHK (0,11 ha); DTL (0,01 ha)</t>
  </si>
  <si>
    <t>Trục quốc lộ 32 đoạn từ ngã ba UBND xã đến giáp Phiêng Phát 1</t>
  </si>
  <si>
    <t>LUK (4,94 ha); BCS (0,39 ha); CLN (0,75 ha); NHK (0,57 ha); DTL (0,04 ha)</t>
  </si>
  <si>
    <t>Bản Tân Dương</t>
  </si>
  <si>
    <t>LUK (0,1 ha); NHK (0,2 ha)</t>
  </si>
  <si>
    <t>Bản Phiêng Phát (Phiêng Phát 2)</t>
  </si>
  <si>
    <t>LUC (0,2 ha); CLN (0,1 ha)</t>
  </si>
  <si>
    <t>Bản Noong Kim (bổ sung)</t>
  </si>
  <si>
    <t>BHK 1 ha); NHK 1 ha) ; CLN 1,5 ha); NTS 0,5 ha); DCS 0,5 ha)</t>
  </si>
  <si>
    <t>QHSDĐ đã phê duyệt QĐ 631/QĐ-UBND ngày 03/6/2021: KH SDĐ2022</t>
  </si>
  <si>
    <t>26.42</t>
  </si>
  <si>
    <t>Chuyển tiếp 2,00 ha, đăng ký thêm 7,78 ha</t>
  </si>
  <si>
    <t>XX</t>
  </si>
  <si>
    <t>Đất ở đô thị</t>
  </si>
  <si>
    <t>20.1</t>
  </si>
  <si>
    <t>Đất đấu giá QSDĐ tại thị trấn Tân Uyên (Trụ sở công an thị trấn Tân Uyên, đường nội thị thị trấn Tân Uyên (đoạn tiếp giáp nhà ông Trương Văn Trung đến Trường mầm non tư thục, đường nội thị thị trấn Tân Uyên (đối diện trường Tiểu học số 1 thị trấn Tân Uyên và hồ khu 17 thị trấn Tân Uyên, đất trong khu vực sân vận động huyện  - Đất không phải bồi thường, đền bù</t>
  </si>
  <si>
    <t>DYT (0,06 ha); DCS (0,90 ha); BCS (0,94 ha); DVH (0,10 ha)</t>
  </si>
  <si>
    <t>20.2</t>
  </si>
  <si>
    <t>Đấu giá QSDĐ tại TDP 26 thị trấn Tân Uyên (đất đã thu hồi thực hiện trung tâm hành chính huyện)</t>
  </si>
  <si>
    <t>27.2</t>
  </si>
  <si>
    <t>20.3</t>
  </si>
  <si>
    <t>Mở rộng quỹ đất đấu giá giai đoạn 2 tổ 32, thị trấn Tân Uyên (Kè suối hạ lưu Nậm Chăng)</t>
  </si>
  <si>
    <t xml:space="preserve">LUK (0,50 ha); NHK (0,30 ha); CLN (0,10 ha); NTS (0,10 ha) </t>
  </si>
  <si>
    <t>27.3</t>
  </si>
  <si>
    <t>20.4</t>
  </si>
  <si>
    <t>Đấu giá QSDĐ tại tổ Bệnh Viện, thị trấn Tân Uyên (khu sân vận động huyện)</t>
  </si>
  <si>
    <t>DYT (0,25 ha); DTT (0,35 ha); BHK (0,36 ha)</t>
  </si>
  <si>
    <t>27.4</t>
  </si>
  <si>
    <t>20.5</t>
  </si>
  <si>
    <t>Quy hoạch đất ở đô thị dọc 2 bên tuyến đường tránh thị trấn</t>
  </si>
  <si>
    <t>27.5</t>
  </si>
  <si>
    <t>20.6</t>
  </si>
  <si>
    <t>Chuyển mục đích đất ở, giãn dân tại các khu, bản</t>
  </si>
  <si>
    <t>27.6</t>
  </si>
  <si>
    <t>Bản Hua Pầu</t>
  </si>
  <si>
    <t>CLN (9,46 ha); LUC (1,25 ha); LUK (4,49 ha)</t>
  </si>
  <si>
    <t>Chuyển tiếp+ đăng ký mới</t>
  </si>
  <si>
    <t>Bản Hua Pầu (bổ sung)</t>
  </si>
  <si>
    <t>Bản Hua Chăng (bổ sung)</t>
  </si>
  <si>
    <t>TDP 26 (bổ sung)</t>
  </si>
  <si>
    <t>2 vị trí</t>
  </si>
  <si>
    <t>CSD</t>
  </si>
  <si>
    <t>Bản Hòa Hợp</t>
  </si>
  <si>
    <t>LUC 1,78 ha); BCS 0,33 ha)</t>
  </si>
  <si>
    <t>Bản Nà Nọi</t>
  </si>
  <si>
    <t>NHK (0,85 ha); LUC (0,16 ha); LUK (0,15 ha); CLN (0,32 ha)</t>
  </si>
  <si>
    <t>Bản Nà Nọi (bổ sung)</t>
  </si>
  <si>
    <t>3 vị trí</t>
  </si>
  <si>
    <t>Bản Hô Be (bổ sung)</t>
  </si>
  <si>
    <t>Bản Hoàng Liên</t>
  </si>
  <si>
    <t>CLN (1,40 ha); NHK (0,25 ha); LUK (0,12 ha); DCS (0,05 ha)</t>
  </si>
  <si>
    <t>TDP 1</t>
  </si>
  <si>
    <t>CLN (1,22 ha); NHK (1,14 ha); NTS (0,18 ha)</t>
  </si>
  <si>
    <t>TDP 24</t>
  </si>
  <si>
    <t>TDP 24 (bổ sung)</t>
  </si>
  <si>
    <t>TDP 6</t>
  </si>
  <si>
    <t>CLN (1,11 ha); LUK (0,15 ha)</t>
  </si>
  <si>
    <t>Bản Hô Be</t>
  </si>
  <si>
    <t>LUC (0,72 ha), NHK (1,49 ha); BCS (0,56 ha)</t>
  </si>
  <si>
    <t>Bản Hô Be (Nậm Be)</t>
  </si>
  <si>
    <t>LUC (0,82 ha), CLN (0,5 ha); NHK (1,25 ha)</t>
  </si>
  <si>
    <t>Bản Tân Muôn</t>
  </si>
  <si>
    <t>LUC (0,38 ha); CLN (0,58 ha); BCS (0,38 ha); LUK (1,68 ha)</t>
  </si>
  <si>
    <t>Bản Nà Giàng</t>
  </si>
  <si>
    <t>Bản Huổi Luồng</t>
  </si>
  <si>
    <t>CLN (0,05 ha); LUK (0,87 ha)</t>
  </si>
  <si>
    <t>TDP 17</t>
  </si>
  <si>
    <t>TDP 3</t>
  </si>
  <si>
    <t>CLN (5,07 ha); NHK (2,04 ha)</t>
  </si>
  <si>
    <t>Bản Chạm Cả</t>
  </si>
  <si>
    <t>TDP 7</t>
  </si>
  <si>
    <t>LUC (0,2 ha); BHK (1,4 ha); CLN (0,5 ha); NTS (0,2 ha)</t>
  </si>
  <si>
    <t>20.7</t>
  </si>
  <si>
    <t>Đất ở đô thị tại vị trí NVH  bản Hua Pầu (bản Nà Cóc Cũ)</t>
  </si>
  <si>
    <t>27.7</t>
  </si>
  <si>
    <t>20.8</t>
  </si>
  <si>
    <t>Đất ở đô thị tại vị trí điểm trường tổ dân phố 24 - Trường MN số 1 TT Tân Uyên</t>
  </si>
  <si>
    <t>27.8</t>
  </si>
  <si>
    <t>20.9</t>
  </si>
  <si>
    <t>Chỉnh trang đô thị khu TT thị trấn</t>
  </si>
  <si>
    <t>BHK (1,50 ha); CLN (1,86 ha)</t>
  </si>
  <si>
    <t>27.9</t>
  </si>
  <si>
    <t>Khu đô thị mới thị trấn Tân Uyên, huyện Tân Uyên (gồm các hạng mục: công cộng, hỗn hợp, giáo dục, nhà ở liền kề, biệt thự, cây xanh, giao thông)</t>
  </si>
  <si>
    <t>CLN (14,70 ha); BHK (1,77 ha); LUC (1,70 ha); NTS (0,38 ha); TSC (1,54 ha); SON (0,48 ha); DGT (1,28 ha); DCS (5,19 ha)</t>
  </si>
  <si>
    <t>27.10</t>
  </si>
  <si>
    <t>Quỹ đất</t>
  </si>
  <si>
    <t>20.11</t>
  </si>
  <si>
    <t>Chỉnh trang đô thị gắn với sắp xếp, bố trí dân cư tại kè chống sói lở suối Nậm Chăng (phần hạ lưu, tổ 32, thị trấn Tân Uyên, huyện Tân Uyên)</t>
  </si>
  <si>
    <t>NTS (0,20 ha); BHK (0,80 ha); CLN (0,86 ha); LUK (4,85 ha); SON (0,14 ha)</t>
  </si>
  <si>
    <t>27.11</t>
  </si>
  <si>
    <t>20.12</t>
  </si>
  <si>
    <t>Đấu giá quyền sử dụng đất tại vị trí nhà văn hóa TDP 15 cũ</t>
  </si>
  <si>
    <t>27.12</t>
  </si>
  <si>
    <t>20.13</t>
  </si>
  <si>
    <t>Chỉnh trang đô thị TDP 3 thị trấn Tân Uyên</t>
  </si>
  <si>
    <t>LUC (6,30 ha); BCS (0,10 ha); DCS (0,30 ha)</t>
  </si>
  <si>
    <t>27.13</t>
  </si>
  <si>
    <t>20.14</t>
  </si>
  <si>
    <t>20.15</t>
  </si>
  <si>
    <t>Đấu giá QSDĐ tại TDP 26 thị trấn Tân Uyên (Bản Nà Giàng cũ) (đất đã thu hồi thực hiện trung tâm hành chính huyện)</t>
  </si>
  <si>
    <t>20.16</t>
  </si>
  <si>
    <t>Chuyển mục đích sử dụng đất ở đô thị trong khu dân cư</t>
  </si>
  <si>
    <t>BHK (0,1 ha); CLN (0,7 ha); NTS 0,2 ha)</t>
  </si>
  <si>
    <t>27.15</t>
  </si>
  <si>
    <t>20.17</t>
  </si>
  <si>
    <t>27.16</t>
  </si>
  <si>
    <t>Tăng diện tích</t>
  </si>
  <si>
    <t>XXI</t>
  </si>
  <si>
    <t>Đất bãi thải, xử lý chất thải</t>
  </si>
  <si>
    <t>DRA</t>
  </si>
  <si>
    <t>21.1</t>
  </si>
  <si>
    <t>Xây dựng bãi chôn lấp chất thải rắn sinh hoạt tại địa bàn xã Nậm Cần</t>
  </si>
  <si>
    <t>BHK (0,2 ha); LUC (0,1 ha); NHK (0,05 ha); CLN (0,05 ha); DCS (0,1 ha)</t>
  </si>
  <si>
    <t>25.1</t>
  </si>
  <si>
    <t>Đã thi công xong chưa giao đất</t>
  </si>
  <si>
    <t>21.2</t>
  </si>
  <si>
    <t>Bãi thu gom, xử lý rác tập trung của xã Hố Mít</t>
  </si>
  <si>
    <t>25.2</t>
  </si>
  <si>
    <t>UBND xã Hố MÍt</t>
  </si>
  <si>
    <t>21.3</t>
  </si>
  <si>
    <t>Bãi thu gom, xử lý rác tập trung của xã Tà Mít</t>
  </si>
  <si>
    <t>25.3</t>
  </si>
  <si>
    <t>Hỏi lại xã xác định vị trí khác</t>
  </si>
  <si>
    <t>21.4</t>
  </si>
  <si>
    <t>Bãi thu gom, xử lý rác tập trung của xã Trung Đồng</t>
  </si>
  <si>
    <t>25.4</t>
  </si>
  <si>
    <t>Xem lại diện tích có mở rộng lên hay không: QH vùng huyện 4,2 ha</t>
  </si>
  <si>
    <t>21.5</t>
  </si>
  <si>
    <t>Xây dựng bãi chôn lấp chất thải rắn sinh hoạt tại địa bàn xã Phúc Khoa</t>
  </si>
  <si>
    <t>CLN (0,3 ha); LUC (0,05 ha); LUK (0,05 ha); DCS (0,1 ha)</t>
  </si>
  <si>
    <t>25.5</t>
  </si>
  <si>
    <t>21.6</t>
  </si>
  <si>
    <t>Xây dựng bãi chôn lấp chất thải rắn sinh hoạt tại địa bàn xã Nậm Sỏ</t>
  </si>
  <si>
    <t>RSX (0,1 ha); LUC (0,1 ha); NHK (0,1 ha); LUK (0,05 ha); CLN (0,05 ha); DCS (0,1 ha)</t>
  </si>
  <si>
    <t>25.6</t>
  </si>
  <si>
    <t>21.7</t>
  </si>
  <si>
    <t>Bãi thu gom, xử lý rác tập trung của xã Mường Khoa</t>
  </si>
  <si>
    <t>25.7</t>
  </si>
  <si>
    <t>Đã thực hiện; chưa giao đất</t>
  </si>
  <si>
    <t>21.8</t>
  </si>
  <si>
    <t>Xây dựng bãi chôn lấp chất thải rắn sinh hoạt tại địa bàn xã Pắc Ta</t>
  </si>
  <si>
    <t>CLN (0,2 ha); LUC (0,05 ha); LUK (0,05 ha); NHK (0,05 ha); RSX (0,05 ha); DCS (0,1 ha)</t>
  </si>
  <si>
    <t>25.8</t>
  </si>
  <si>
    <t>Bổ sung 22.8.2022 theo danh mục ưu tiên trong PA TCKG</t>
  </si>
  <si>
    <t>XXII</t>
  </si>
  <si>
    <t>Đất làm nghĩa trang, nghĩa địa</t>
  </si>
  <si>
    <t>22.1</t>
  </si>
  <si>
    <t>Nghĩa trang nhân dân bản Tà Hử</t>
  </si>
  <si>
    <t>30.1</t>
  </si>
  <si>
    <t>22.2</t>
  </si>
  <si>
    <t>Nghĩa trang nhân dân bản Trung Tâm</t>
  </si>
  <si>
    <t>30.2</t>
  </si>
  <si>
    <t>22.3</t>
  </si>
  <si>
    <t>Nghĩa trang nhân dân bản Mít Nọi</t>
  </si>
  <si>
    <t>30.3</t>
  </si>
  <si>
    <t>22.4</t>
  </si>
  <si>
    <t>Nghĩa trang nhân dân bản Ho Pù</t>
  </si>
  <si>
    <t>30.4</t>
  </si>
  <si>
    <t>22.5</t>
  </si>
  <si>
    <t>Nghĩa trang nhân dân bản Khâu Giềng</t>
  </si>
  <si>
    <t>30.5</t>
  </si>
  <si>
    <t>22.6</t>
  </si>
  <si>
    <t>Nghĩa trang nhân dân bản Nậm Bon</t>
  </si>
  <si>
    <t>DCS 0,25 ha); CLN 0,25 ha)</t>
  </si>
  <si>
    <t>30.6</t>
  </si>
  <si>
    <t>22.8</t>
  </si>
  <si>
    <t>Mở rộng nghĩa trang bản Bút Trên + Nậm Xôm</t>
  </si>
  <si>
    <t>30.8</t>
  </si>
  <si>
    <t>Xã đánh giá đã thực hiện</t>
  </si>
  <si>
    <t>22.9</t>
  </si>
  <si>
    <t>Mở rộng nghĩa trang nhân dân bản Bút Dưới</t>
  </si>
  <si>
    <t>30.9</t>
  </si>
  <si>
    <t>22.10</t>
  </si>
  <si>
    <t>Mở rộng nghĩa trang nhân dân bản Phiêng Phát</t>
  </si>
  <si>
    <t>LUC (0,82 ha); NHK (0,29 ha); CLN (0,27 ha)</t>
  </si>
  <si>
    <t>30.10</t>
  </si>
  <si>
    <t>22.11</t>
  </si>
  <si>
    <t>Mở rộng nghĩa trang nhân dân huyện Tân Uyên</t>
  </si>
  <si>
    <t>30.11</t>
  </si>
  <si>
    <t>XXIII</t>
  </si>
  <si>
    <t>Đất xây dựng cơ sở văn hóa</t>
  </si>
  <si>
    <t>23.1</t>
  </si>
  <si>
    <t>Nhà văn hóa TDP 2</t>
  </si>
  <si>
    <t>Hiện trạng đã có nhà văn hóa; chưa có GCN</t>
  </si>
  <si>
    <t>Giảm diện tích</t>
  </si>
  <si>
    <t>23.2</t>
  </si>
  <si>
    <t>Nhà văn hóa bản Hua Pầu</t>
  </si>
  <si>
    <t>Chuyển vị trí khác</t>
  </si>
  <si>
    <t>23.3</t>
  </si>
  <si>
    <t>Nhà văn hóa TDP 5</t>
  </si>
  <si>
    <t>23.4</t>
  </si>
  <si>
    <t>Nhà văn hóa TDP 7</t>
  </si>
  <si>
    <t>16.4</t>
  </si>
  <si>
    <t>Cập nhật vị trí theo bản đồ đo đạc</t>
  </si>
  <si>
    <t>23.6</t>
  </si>
  <si>
    <t>Nhà văn hóa bản Hô Be</t>
  </si>
  <si>
    <t>16.6</t>
  </si>
  <si>
    <t>Chuyển vị trí mới</t>
  </si>
  <si>
    <t>23.7</t>
  </si>
  <si>
    <t>Nhà văn hóa TDP 1</t>
  </si>
  <si>
    <t>16.7</t>
  </si>
  <si>
    <t>Xem xét có đấu giá ODT không</t>
  </si>
  <si>
    <t>23.8</t>
  </si>
  <si>
    <t>Mở rộng nhà văn hóa TDP 3</t>
  </si>
  <si>
    <t>16.8</t>
  </si>
  <si>
    <t>Nhà văn hóa bản Chạm Cả</t>
  </si>
  <si>
    <t>Đã có nhà văn hóa</t>
  </si>
  <si>
    <t>Đăng ký để cấp GCN</t>
  </si>
  <si>
    <t>Nhà văn hóa bản Nà Nọi</t>
  </si>
  <si>
    <t>Nhà văn hóa TDP 26</t>
  </si>
  <si>
    <t>Nhà văn hóa TDP 32</t>
  </si>
  <si>
    <t>23.9</t>
  </si>
  <si>
    <t>Nhà văn hóa bản Ngọc Lại</t>
  </si>
  <si>
    <t>16.9</t>
  </si>
  <si>
    <t>23.10</t>
  </si>
  <si>
    <t>Nhà văn hóa bản Hua Ngò</t>
  </si>
  <si>
    <t>16.10</t>
  </si>
  <si>
    <t>Đang thực hiện (chưa có cấp bìa)</t>
  </si>
  <si>
    <t>Chuyển tiếp (thay dổi vị trí)</t>
  </si>
  <si>
    <t>23.11</t>
  </si>
  <si>
    <t>Nhà văn hóa bản Hua Cả</t>
  </si>
  <si>
    <t>16.11</t>
  </si>
  <si>
    <t>Chuyển tiếp giảm diện tích 0,02 ha</t>
  </si>
  <si>
    <t>Nhà văn hóa bản Tho Ló</t>
  </si>
  <si>
    <t>16.12</t>
  </si>
  <si>
    <t>Nhà văn hóa bản Đán Tuyển</t>
  </si>
  <si>
    <t>DGD (0,03 ha); NHK (0,02 ha)</t>
  </si>
  <si>
    <t>16.13</t>
  </si>
  <si>
    <t>Nhà văn hóa bản Khăn Nọi</t>
  </si>
  <si>
    <t>16.14</t>
  </si>
  <si>
    <t>Nhà văn hóa bản Nậm Sỏ</t>
  </si>
  <si>
    <t>16.15</t>
  </si>
  <si>
    <t>Nhà văn hóa bản Nà Lào</t>
  </si>
  <si>
    <t>16.16</t>
  </si>
  <si>
    <t>Nhà văn hóa bản Ui Thái</t>
  </si>
  <si>
    <t>16.17</t>
  </si>
  <si>
    <t>Nhà văn hóa bản Khâu Hỏm</t>
  </si>
  <si>
    <t>16.18</t>
  </si>
  <si>
    <t>Chuyển tiếp giảm diện tích 0,02 ha, đổi vị trí</t>
  </si>
  <si>
    <t>Nhà văn hóa bản Hua Sỏ</t>
  </si>
  <si>
    <t>16.19</t>
  </si>
  <si>
    <t>Chuyến tiếp</t>
  </si>
  <si>
    <t>Nhà văn hóa bản Hua Ít</t>
  </si>
  <si>
    <t>16.20</t>
  </si>
  <si>
    <t>Nhà văn hóa bản Ui Dạo</t>
  </si>
  <si>
    <t>16.21</t>
  </si>
  <si>
    <t>Nhà văn hóa bản Pầu Pắt</t>
  </si>
  <si>
    <t>16.22</t>
  </si>
  <si>
    <t>Nhà văn hóa bản Hua Puông</t>
  </si>
  <si>
    <t>Đã có nhà đăng ký cấp bìa</t>
  </si>
  <si>
    <t>Nhà văn hóa bản Nà Phát</t>
  </si>
  <si>
    <t>Mở rộng nhà văn hóa bản Phiêng Áng</t>
  </si>
  <si>
    <t>Đang thực hiện (đang xây dựng)</t>
  </si>
  <si>
    <t>Nhà văn hóa bản Hua Cưởm 1</t>
  </si>
  <si>
    <t>16.30</t>
  </si>
  <si>
    <t>Đang thực hiện (Đã có mặt bằng)</t>
  </si>
  <si>
    <t>Nhà văn hóa bản Thào</t>
  </si>
  <si>
    <t>16.33</t>
  </si>
  <si>
    <t>Nhà văn hóa bản Khâu Giường</t>
  </si>
  <si>
    <t>16.34</t>
  </si>
  <si>
    <t>Anh Huy bảo để lại</t>
  </si>
  <si>
    <t>Mở rộng nhà văn hóa Mít Nọi</t>
  </si>
  <si>
    <t>16.35</t>
  </si>
  <si>
    <t>Nhà văn hóa Phiêng Tâm</t>
  </si>
  <si>
    <t>16.36</t>
  </si>
  <si>
    <t>chuyển tiếp</t>
  </si>
  <si>
    <t>Nhà văn hóa bản Hào Nghè</t>
  </si>
  <si>
    <t>16.37</t>
  </si>
  <si>
    <t>Đã thực hiện: Đã có nhà văn hóa chưa được cấp giấy</t>
  </si>
  <si>
    <t>Nhà văn hóa bản Nà Pè</t>
  </si>
  <si>
    <t>16.38</t>
  </si>
  <si>
    <t>Nhà văn hóa bản Nà An</t>
  </si>
  <si>
    <t>Nhà văn hóa bản Hô Tra</t>
  </si>
  <si>
    <t>Nhà văn hóa bản Nậm Cung</t>
  </si>
  <si>
    <t>Nhà văn hóa bản Nặm So</t>
  </si>
  <si>
    <t>Nhà văn hóa bản Mường Khoa</t>
  </si>
  <si>
    <t>Nhà văn hóa bản Phương Nam</t>
  </si>
  <si>
    <t>Nhà văn hóa văn hóa bản Sơn Hà</t>
  </si>
  <si>
    <t>16.39</t>
  </si>
  <si>
    <t>Nhà văn hóa bản Liên Hợp (Mít Dạo cũ)</t>
  </si>
  <si>
    <t>16.40</t>
  </si>
  <si>
    <t>Mở rộng nhà văn hóa bản Pầu Pắt</t>
  </si>
  <si>
    <t>16.41</t>
  </si>
  <si>
    <t>Mở rộng nhà văn hóa bản Tạng Đán</t>
  </si>
  <si>
    <t>16.42</t>
  </si>
  <si>
    <t>XXIV</t>
  </si>
  <si>
    <t>Đất sinh hoạt cộng đồng</t>
  </si>
  <si>
    <t>DSH</t>
  </si>
  <si>
    <t>Điểm sinh hoạt cộng đồng TDP 5</t>
  </si>
  <si>
    <t>32.1</t>
  </si>
  <si>
    <t>Đã có NVH cũ</t>
  </si>
  <si>
    <t>Cập nhật vị trí theo BDĐC</t>
  </si>
  <si>
    <t>24.2</t>
  </si>
  <si>
    <t>Điểm sinh hoạt cộng đồng bản Nà Nọi</t>
  </si>
  <si>
    <t>32.2</t>
  </si>
  <si>
    <t>24.3</t>
  </si>
  <si>
    <t>Điểm sinh hoạt cộng đồng bản Thào</t>
  </si>
  <si>
    <t>32.3</t>
  </si>
  <si>
    <t>24.4</t>
  </si>
  <si>
    <t>Điểm sinh hoạt cộng đồng bản Trung Tâm</t>
  </si>
  <si>
    <t>32.4</t>
  </si>
  <si>
    <t>24.5</t>
  </si>
  <si>
    <t>Điểm sinh hoạt cộng cồng bản Phiêng Tâm</t>
  </si>
  <si>
    <t>32.5</t>
  </si>
  <si>
    <t>24.6</t>
  </si>
  <si>
    <t>Điểm sinh hoạt cộng đồng bản Hào Nghè</t>
  </si>
  <si>
    <t>32.6</t>
  </si>
  <si>
    <t>24.8</t>
  </si>
  <si>
    <t>Điểm sinh hoạt cộng đồng bản Hua Cần (Vị trí trường Mầm non cũ)</t>
  </si>
  <si>
    <t>32.8</t>
  </si>
  <si>
    <t>24.9</t>
  </si>
  <si>
    <t>Điểm sinh hoạt cộng đồng bản Khau Hỏm</t>
  </si>
  <si>
    <t>32.9</t>
  </si>
  <si>
    <t>24.10</t>
  </si>
  <si>
    <t>Điểm sinh hoạt cộng đồng bản Đán Tuyển</t>
  </si>
  <si>
    <t>32.10</t>
  </si>
  <si>
    <t>24.11</t>
  </si>
  <si>
    <t>Đất sinh hoạt cộng đồng bản Nà Ún</t>
  </si>
  <si>
    <t>32.11</t>
  </si>
  <si>
    <t>Điểm sinh hoạt cộng đồng bản Nậm Khăn</t>
  </si>
  <si>
    <t>DGD (0,05 ha); DVH (0,05 ha)</t>
  </si>
  <si>
    <t>32.12</t>
  </si>
  <si>
    <t>Điểm sinh hoạt cộng đồng bản Đoàn Kết</t>
  </si>
  <si>
    <t>32.13</t>
  </si>
  <si>
    <t>Đã chuyển thành nhà văn hóa nhưng chưa được cấp giấy chứng nhận</t>
  </si>
  <si>
    <t>Điểm sinh hoạt cộng đồng bản Nậm Bon</t>
  </si>
  <si>
    <t>32.14</t>
  </si>
  <si>
    <t>Điểm sinh hoạt cộng đồng bản Pầu Pắt (Nà Pắt cũ)</t>
  </si>
  <si>
    <t>32.15</t>
  </si>
  <si>
    <t>Điểm sinh hoạt cộng đồng bản Pầu Pắt (trường Mầm non cũ)</t>
  </si>
  <si>
    <t>32.16</t>
  </si>
  <si>
    <t>Điểm sinh hoạt cộng đồng bản Tạng Đán (trường Tiểu học cũ)</t>
  </si>
  <si>
    <t>32.17</t>
  </si>
  <si>
    <t>Điểm sinh hoạt cộng đồng bản Tạng Đán (nhà văn hóa bản Tạng Đán cũ)</t>
  </si>
  <si>
    <t>32.18</t>
  </si>
  <si>
    <t>Điểm sinh hoạt cộng đồng bản Chom Chăng</t>
  </si>
  <si>
    <t>32.19</t>
  </si>
  <si>
    <t>Điểm sinh hoạt cộng đồng bản Hua Cưởm</t>
  </si>
  <si>
    <t>32.20</t>
  </si>
  <si>
    <t>Điểm sinh hoạt cộng đồng bản Bút Trên</t>
  </si>
  <si>
    <t>32.21</t>
  </si>
  <si>
    <t>Điểm sinh hoạt cộng đồng bản Tát Xôm</t>
  </si>
  <si>
    <t>32.22</t>
  </si>
  <si>
    <t>XXV</t>
  </si>
  <si>
    <t>Đất xây dựng cơ sở y tế</t>
  </si>
  <si>
    <t>Mở rộng trung tâm y tế huyện Tân Uyên</t>
  </si>
  <si>
    <t>BHK 0,09 ha); BCS 0,09 ha)</t>
  </si>
  <si>
    <t>có quyết định thu hồi</t>
  </si>
  <si>
    <t>Trạm y tế xã Nậm Cần</t>
  </si>
  <si>
    <t>LUC 0,05 ha); BHK 0,04 ha); NTS 0,05 ha); BCS 0,12 ha)</t>
  </si>
  <si>
    <t>17.2</t>
  </si>
  <si>
    <t>Đã thu hồi đất và thi công xong; chưa có quyết định giao đất</t>
  </si>
  <si>
    <t>Trạm y tế xã Tà Mít</t>
  </si>
  <si>
    <t>LUK 0,40 ha); NHK 0,10 ha)</t>
  </si>
  <si>
    <t>17.3</t>
  </si>
  <si>
    <t>XXVI</t>
  </si>
  <si>
    <t>Đất xây dựng cơ sở giáo dục và đào tạo</t>
  </si>
  <si>
    <t>Mở trộng Trường mầm non số 2 TT Tân Uyên - Điểm trường Trung Tâm (TDP 5)</t>
  </si>
  <si>
    <t>BHK 0,10 ha); ODT 0,10 ha); CLN 0,30 ha)</t>
  </si>
  <si>
    <t>Mở rộng Trường mầm non số 2 TT Tân Uyên - Điểm trường bản Hô Be</t>
  </si>
  <si>
    <t>18.2</t>
  </si>
  <si>
    <t>UBND thị trấn đề nghị giảm diện tích còn 0,09</t>
  </si>
  <si>
    <t>26.3</t>
  </si>
  <si>
    <t>Mở rộng Trường mầm non số 2 - Điểm trường Hoàng Liên</t>
  </si>
  <si>
    <t>CLN 0,02 ha); BCS 0,06 ha); DGT 0,01 ha); ODT 0,1 ha)</t>
  </si>
  <si>
    <t>18.3</t>
  </si>
  <si>
    <t>Trường tiểu học số 1 TT Tân Uyên</t>
  </si>
  <si>
    <t>18.4</t>
  </si>
  <si>
    <t>26.5</t>
  </si>
  <si>
    <t>Mở rộng Trường tiểu học số 1 thị trấn Tân Uyên</t>
  </si>
  <si>
    <t>A Sơn (BQLDA)</t>
  </si>
  <si>
    <t>Đã GPMB xong</t>
  </si>
  <si>
    <t>26.6</t>
  </si>
  <si>
    <t>Mở rộng Trường THCS thị trấn Tân Uyên</t>
  </si>
  <si>
    <t>ODT 0,10 ha); BCS 0,01 ha); DGT 0,01 ha); BHK 0,15 ha); CLN 0,23 ha)</t>
  </si>
  <si>
    <t>18.6</t>
  </si>
  <si>
    <t>Mở rộng Trường tiểu học số 2 TT Tân Uyên - Điểm trường Trung tâm</t>
  </si>
  <si>
    <t>18.7</t>
  </si>
  <si>
    <t>đã GPMB</t>
  </si>
  <si>
    <t>Mở rộng trường tiểu học số 2 TT Tân Uyên - Điểm trường Tân Muôn</t>
  </si>
  <si>
    <t>ODT 0,10 ha); BCS 0,10 ha)</t>
  </si>
  <si>
    <t>18.8</t>
  </si>
  <si>
    <t>Mở rộng trường tiểu học số 2 TT Tân Uyên - Điểm trường Hô Be</t>
  </si>
  <si>
    <t>18.9</t>
  </si>
  <si>
    <t>Mở rộng trường tiểu học số 2 TT Tân Uyên - Điểm trường Hoàng Liên</t>
  </si>
  <si>
    <t>NHK 0,1 ha); BCS 0,07 ha); ODT 0,10 DGT 0,03</t>
  </si>
  <si>
    <t>18.10</t>
  </si>
  <si>
    <t>UBND thị trấn đề nghị diện tích còn 0,25</t>
  </si>
  <si>
    <t>26.11</t>
  </si>
  <si>
    <t>Mở rộng Trường THCS Hoàng Liên</t>
  </si>
  <si>
    <t>ODT 0,08 ha); CLN 0,27 ha); BCS 0,11 ha);DGT 0,04 ha)</t>
  </si>
  <si>
    <t>18.11</t>
  </si>
  <si>
    <t>Đã GPMB</t>
  </si>
  <si>
    <t>Đã GPMB, quy hoạch thêm 0,19 ha</t>
  </si>
  <si>
    <t>26.12</t>
  </si>
  <si>
    <t>Mở trộng Trường mầm non Pắc Ta - Điểm trường Nà Ún</t>
  </si>
  <si>
    <t>18.12</t>
  </si>
  <si>
    <t>26.13</t>
  </si>
  <si>
    <t>Mở rộng Trường mầm non Pắc Ta - Điểm trường Sơn Hà</t>
  </si>
  <si>
    <t>18.13</t>
  </si>
  <si>
    <t>26.14</t>
  </si>
  <si>
    <t>Trường mầm non Pắc Ta - Điểm trường Pắc Ta</t>
  </si>
  <si>
    <t>BCS 0,07 ha); CLN 0,50 ha); BHK 0,20 ha); ONT 0,23 ha)</t>
  </si>
  <si>
    <t>18.14</t>
  </si>
  <si>
    <t>26.15</t>
  </si>
  <si>
    <t>Mở rộng trường Tiểu học Pắc Ta - Điểm trường Trung Tâm</t>
  </si>
  <si>
    <t>18.15</t>
  </si>
  <si>
    <t>Trường Tiểu học Pắc ta - Điểm trường Pắc Ta</t>
  </si>
  <si>
    <t>CLN 0,32 ha); ONT 0,12 ha); BHK 0,06 ha)</t>
  </si>
  <si>
    <t>18.16</t>
  </si>
  <si>
    <t>26.17</t>
  </si>
  <si>
    <t xml:space="preserve">Mở rộng Trường THCS Nậm Cần </t>
  </si>
  <si>
    <t>DCS 0,54 ha); RSM 0,66 ha)</t>
  </si>
  <si>
    <t>QHSDĐ đã phê duyệt QĐ 631/QĐ-UBND ngày 03/6/2021; NQ 08 ĐTC</t>
  </si>
  <si>
    <t>18.17</t>
  </si>
  <si>
    <t>Trường Tiểu học Nậm Cần - Điểm trường Hua Cần 2</t>
  </si>
  <si>
    <t>DCS 0,15 ha); RSX 0,15 ha)</t>
  </si>
  <si>
    <t>18.18</t>
  </si>
  <si>
    <t>26.19</t>
  </si>
  <si>
    <t>Trường Mầm non Nậm Cần - Điểm trường Hua Cần 2</t>
  </si>
  <si>
    <t>DCS 0,1 ha); RSX 0,1 ha)</t>
  </si>
  <si>
    <t>18.19</t>
  </si>
  <si>
    <t>Trường PTDTBT tiểu học Nậm Cần - Điểm trường trung tâm</t>
  </si>
  <si>
    <t>18.20</t>
  </si>
  <si>
    <t>Trường Tiểu học Nậm Cần - Điểm trường Hua Puông</t>
  </si>
  <si>
    <t>ONT 0,05 ha); NTS 0,08 ha); CLN 0,12 ha)</t>
  </si>
  <si>
    <t>18.21</t>
  </si>
  <si>
    <t>Trường Mầm non Nậm Cần - Điểm trường Nà Phát</t>
  </si>
  <si>
    <t>ONT 0,03 ha); NHK 0,02; RSX 0,05 ha)</t>
  </si>
  <si>
    <t>18.22</t>
  </si>
  <si>
    <t>Trường Tiểu học Nậm Cần - Điểm trường Nà Phát</t>
  </si>
  <si>
    <t>ONT(0,12);DGT(0,03)</t>
  </si>
  <si>
    <t>18.23</t>
  </si>
  <si>
    <t>26.24</t>
  </si>
  <si>
    <t>Trường phổ thông dân tộc bán trú THCS xã Hố Mít, huyện Tân Uyên</t>
  </si>
  <si>
    <t>LUC 0,10 ha); NHK 0,70 ha); CLN 0,40 ha); NTS 0,20 ha); ONT 0,15 ha)</t>
  </si>
  <si>
    <t>18.24</t>
  </si>
  <si>
    <t>Xã đánh giá</t>
  </si>
  <si>
    <t>Mở rộng Trường tiểu học xã Hố Mít - Điểm trường Trung tâm</t>
  </si>
  <si>
    <t>18.25</t>
  </si>
  <si>
    <t>Trường tiểu học xã Hố Mít - Điểm trường Suối Lĩnh</t>
  </si>
  <si>
    <t>18.26</t>
  </si>
  <si>
    <t>Mở rộng Trường Mầm Non xã Hố Mít - Điểm trường Trung tâm</t>
  </si>
  <si>
    <t>18.27</t>
  </si>
  <si>
    <t>Mở rộng Trường Mầm Non xã Hố Mít - Điểm trường Tà Hử</t>
  </si>
  <si>
    <t>18.28</t>
  </si>
  <si>
    <t>Mở rộng Trường Mầm Non xã Hố Mít - Điểm trường Khau Giềng</t>
  </si>
  <si>
    <t>18.29</t>
  </si>
  <si>
    <t>Trường Mầm Non xã Hố Mít - Điểm trường Thào B</t>
  </si>
  <si>
    <t>18.30</t>
  </si>
  <si>
    <t>Mở rộng Trường tiểu học xã Hố Mít - Điểm trường Tà Hử</t>
  </si>
  <si>
    <t>18.31</t>
  </si>
  <si>
    <t>Mở rộng Trường mầm non Phúc Khoa - Điểm trường Hô Bon</t>
  </si>
  <si>
    <t>18.32</t>
  </si>
  <si>
    <t>Xem lại có phải Trường Mầm non Phúc Khoa- điểm trung tâm trong NQ 08 điều chỉnh ĐTC hay không?</t>
  </si>
  <si>
    <t>Mở rộng Trường Tiểu học Phúc Khoa - Điểm trường Hô Bon</t>
  </si>
  <si>
    <t>ONT 0,06 ha); CLN 0,12 ha)</t>
  </si>
  <si>
    <t>18.33</t>
  </si>
  <si>
    <t>Mở rộng Trường mầm non Phúc Khoa - Điểm trường Hô Ta</t>
  </si>
  <si>
    <t>CLN 0,02 ha); LUK 0,05 ha)</t>
  </si>
  <si>
    <t>18.34</t>
  </si>
  <si>
    <t>Mở rộng Trường Mầm non Phúc Khoa - Điểm trường trung tâm</t>
  </si>
  <si>
    <t>A Cường (BQLDA)</t>
  </si>
  <si>
    <t>Mở rộng Trường Tiểu học Tà Mít</t>
  </si>
  <si>
    <t>DGT 0,05 ha); ONT 0,11 ha)</t>
  </si>
  <si>
    <t>QHSDĐ đã phê duyệt QĐ 631/QĐ-UBND ngày 03/6/2021: NQ 08 ĐTC</t>
  </si>
  <si>
    <t>18.36</t>
  </si>
  <si>
    <t>Xem lại tên có phải CT: TH &amp; THCS xã Tà Mít - điểm trung tâm</t>
  </si>
  <si>
    <t>Mở rộng Trường Mầm non Tà Mít</t>
  </si>
  <si>
    <t>DGT 0,04 ha); ONT 0,1 ha)</t>
  </si>
  <si>
    <t>18.37</t>
  </si>
  <si>
    <t>Trường PTDTBT tiểu học xã Nậm Sỏ</t>
  </si>
  <si>
    <t>NHK 0,32 ha); ONT 0,68 ha)</t>
  </si>
  <si>
    <t>18.38</t>
  </si>
  <si>
    <t>Mở rộng Trường PTDTBT tiểu học Nậm Sỏ - Điểm trường Hua Ngò</t>
  </si>
  <si>
    <t>18.39</t>
  </si>
  <si>
    <t>Mở rộng Trường PTDTBT tiểu học  Nậm Sỏ - Điểm trường Tho Ló</t>
  </si>
  <si>
    <t>NTS 0,12 ha); ONT 0,02 ha)</t>
  </si>
  <si>
    <t>18.40</t>
  </si>
  <si>
    <t>Mở rộng Trường PTDTBT tiểu học Nậm Sỏ - Điểm trường Nà Phát</t>
  </si>
  <si>
    <t>18.41</t>
  </si>
  <si>
    <t>Mở rộng Trường Mầm Non Nậm Sỏ - Điểm trường Nà Ui</t>
  </si>
  <si>
    <t>18.42</t>
  </si>
  <si>
    <t>Mở rộng Trường Mầm non Nậm Sỏ - Điểm trường Hua Cả</t>
  </si>
  <si>
    <t>LUN 0,03 ha); ONT 0,12 ha)</t>
  </si>
  <si>
    <t>18.43</t>
  </si>
  <si>
    <t>Trường Mầm non xã Nậm Sỏ - Điểm trường Khau Hỏm</t>
  </si>
  <si>
    <t>18.44</t>
  </si>
  <si>
    <t>Trường Mầm non xã Nậm Sỏ - Điểm trường Nà Ngò</t>
  </si>
  <si>
    <t>ONT 0,35 ha); NTS 0,17 ha)</t>
  </si>
  <si>
    <t>18.45</t>
  </si>
  <si>
    <t>Trường Mầm non xã Nậm Sỏ - Điểm trường Hua Sỏ</t>
  </si>
  <si>
    <t>ONT 0,18 ha); LUK 0,05 ha)</t>
  </si>
  <si>
    <t>18.46</t>
  </si>
  <si>
    <t>Trường PTDTBT Mầm non, tiểu học Nậm Sỏ - Điểm trường Ui Thái</t>
  </si>
  <si>
    <t>ONT 0,12 ha);CLN 0,05 ha)</t>
  </si>
  <si>
    <t>18.47</t>
  </si>
  <si>
    <t>Trường PTDTBT THCS xã Nậm Sỏ</t>
  </si>
  <si>
    <t>18.48</t>
  </si>
  <si>
    <t xml:space="preserve">Trường trung học phổ thông </t>
  </si>
  <si>
    <t>NHK 1,1 ha), LUK 0,85 ha); NTS 0,05 ha)</t>
  </si>
  <si>
    <t>18.49</t>
  </si>
  <si>
    <t>Mở rộng Trường Mầm non Nậm Sỏ - Điểm trường Ngam Ca</t>
  </si>
  <si>
    <t>NHK 0,22 ha); ONT 0,14 ha)</t>
  </si>
  <si>
    <t>18.50</t>
  </si>
  <si>
    <t>Mở rộng Trường Mầm non Nậm Sỏ - Điểm trường Tho Ló</t>
  </si>
  <si>
    <t>Mở rộng Trường Mầm non Thân Thuộc - Điểm trường Trung Tâm</t>
  </si>
  <si>
    <t>CLN 0,22 ha); ONT 0,03 ha); HNK</t>
  </si>
  <si>
    <t>18.52</t>
  </si>
  <si>
    <t>a Cường (BQLDA)</t>
  </si>
  <si>
    <t>Mở rộng Trường Mầm non Thân Thuộc - Điểm trường Nà Ban</t>
  </si>
  <si>
    <t>LUC 0,42 ha), CLN 0,05 ha)</t>
  </si>
  <si>
    <t>18.53</t>
  </si>
  <si>
    <t>Mở rộng Trường Tiểu học xã Thân Thuộc - Điểm trường Nà Ban</t>
  </si>
  <si>
    <t>ONT 0,05 ha); CLN 0,15 ha); LUC 0,16 ha)</t>
  </si>
  <si>
    <t>18.54</t>
  </si>
  <si>
    <t>Mở rộng Trường Tiểu học xã Thân Thuộc - Điểm trường Trung Tâm</t>
  </si>
  <si>
    <t>18.55</t>
  </si>
  <si>
    <t>Mở rộng Trường THCS Thân Thuộc</t>
  </si>
  <si>
    <t>DYT 0,19 ha); ONT 0,04 ha); CLN 0,17 ha)</t>
  </si>
  <si>
    <t>18.56</t>
  </si>
  <si>
    <t>Mở rộng Trường THCS Trung Đồng</t>
  </si>
  <si>
    <t>CLN 0,2 ha); NHK 0,15 ha)</t>
  </si>
  <si>
    <t>18.57</t>
  </si>
  <si>
    <t>Mở rộng Trường Mầm non Trung Đồng - Điểm trường Trung Tâm</t>
  </si>
  <si>
    <t>LUC 0,12 ha); NHK 0,18 ha)</t>
  </si>
  <si>
    <t>18.58</t>
  </si>
  <si>
    <t>Mở rộng Trường Mầm non Trung Đồng - Điểm trường Phiêng Phát</t>
  </si>
  <si>
    <t>LUC 0,26 ha); NHK 0,24 ha)</t>
  </si>
  <si>
    <t>18.59</t>
  </si>
  <si>
    <t>Xã đề xuất giảm diện tích còn 0,27 1 phần sang đất ở; 1 phần giữ hiện trạng</t>
  </si>
  <si>
    <t>Mở rộng Trường Tiểu học Trung Đồng - Điểm trường trung tâm (Giai đoạn 2)</t>
  </si>
  <si>
    <t>18.60</t>
  </si>
  <si>
    <t>A Chính (BQLDA)</t>
  </si>
  <si>
    <t>Chuyển tiếp; xã đề xuất hủy bỏ</t>
  </si>
  <si>
    <t>Mở rộng Trường Tiểu học Trung Đồng - Điểm trường trung tâm (Giai đoạn 1)</t>
  </si>
  <si>
    <t>18.61</t>
  </si>
  <si>
    <t>Mở rộng Trường Tiểu học Tát Xôm - Điểm trường Tát Xôm 3</t>
  </si>
  <si>
    <t>18.62</t>
  </si>
  <si>
    <t>Mở rộng Trường Tiểu học Trung Đồng - Điểm trường Phiêng Phát</t>
  </si>
  <si>
    <t>DVH 0,02 ha); ONT 0,19 ha)</t>
  </si>
  <si>
    <t>18.63</t>
  </si>
  <si>
    <t>Mở rộng Trường Tiểu học Trung Đồng - Điểm trường Bút Dưới</t>
  </si>
  <si>
    <t>CLN 0,25 ha); ONT 0,15 ha)</t>
  </si>
  <si>
    <t>18.64</t>
  </si>
  <si>
    <t>Mở rộng Trường Mầm non Tát Xôm - Điểm trường Tát Xôm 3</t>
  </si>
  <si>
    <t>18.65</t>
  </si>
  <si>
    <t>Trường mầm non Trung Đồng - Điểm trường Hua Cưởm</t>
  </si>
  <si>
    <t>18.66</t>
  </si>
  <si>
    <t>Xã đề xuất hủy bỏ</t>
  </si>
  <si>
    <t>Mở rộng Trường Mầm non Mường Khoa - Điểm trường Hô Tra (Hô So 2)</t>
  </si>
  <si>
    <t>NTS 0,01 ha); ONT 0,02 ha); BHK 0,01 ha)</t>
  </si>
  <si>
    <t>18.67</t>
  </si>
  <si>
    <t>Mở rộng Trường Mầm non, Tiểu học Mường Khoa - Điểm trường Hô Tra</t>
  </si>
  <si>
    <t>CLN 0,05 ha); ONT 0,10 ha)</t>
  </si>
  <si>
    <t>18.68</t>
  </si>
  <si>
    <t>Mở rộng Trường Tiểu học Mường Khoa - Điểm trường Hô Tra(Hô So 2)</t>
  </si>
  <si>
    <t>ONT 0,01 ha); NHK 0,03 ha), NTS 0,01 ha)</t>
  </si>
  <si>
    <t>18.69</t>
  </si>
  <si>
    <t>Mở rộng Trường THCS Mường Khoa</t>
  </si>
  <si>
    <t>CLN(0,3 ha); DCS(0,2 ha)</t>
  </si>
  <si>
    <t>18.70</t>
  </si>
  <si>
    <t>Mở rộng Trường Tiểu học Mường Khoa - Điểm trường Trung tâm</t>
  </si>
  <si>
    <t>18.71</t>
  </si>
  <si>
    <t>Xem lại có phải Trường PTDTBT tiểu học xã Mường Khoa - Điểm trường trung tâm trong danh mục ĐC DTC 2021-2025 không?</t>
  </si>
  <si>
    <t>Mở rộng Trường Mầm Non Mường Khoa - Điểm trường Hô Tra</t>
  </si>
  <si>
    <t>CLN 0,03 ha); DCS 0,04 ha)</t>
  </si>
  <si>
    <t>18.72</t>
  </si>
  <si>
    <t>Mở rộng Trường Mầm non Mường Khoa - Điểm trường Nà An</t>
  </si>
  <si>
    <t>18.73</t>
  </si>
  <si>
    <t>XXVII</t>
  </si>
  <si>
    <t>Đất xây dựng cơ sở thể dục thể thao</t>
  </si>
  <si>
    <t>27.1</t>
  </si>
  <si>
    <t>CLN 112,8 ha); DGT 7,2 ha); LUC 25,23 ha); LUK 27,06 ha); NTS 3,2 ha); ODT 2,1 ha); BHK 3,76 ha); BCS 2,8 ha); DCS 8,93 ha); NTD 0,8 ha); NHK 2,21 ha)</t>
  </si>
  <si>
    <t>Sân vận động huyện Tân Uyên</t>
  </si>
  <si>
    <t>LUC 0,05 ha); BHK 0,47 ha); CLN 0,61 ha); NTS 1,08 ha); ODT 0,11 ha); DYT 0,61 ha); DTT 1,96 ha); DGT 0,19 ha); DTL 0,27 ha); BCS 0,95 ha)</t>
  </si>
  <si>
    <t>Sân vận động xã Tà Mít</t>
  </si>
  <si>
    <t>Sân vận động xã Nậm Sỏ</t>
  </si>
  <si>
    <t>LUC 0,30 ha); LUK 0,20 ha)</t>
  </si>
  <si>
    <t>KH2023</t>
  </si>
  <si>
    <t>Sân vận động xã Nậm Cần</t>
  </si>
  <si>
    <t>Sân vận động xã Phúc Khoa</t>
  </si>
  <si>
    <t>DTT (0,35 ha); NTS (0,02 ha); LUC (0,20 ha); HNK (0,13 ha); CLN (0,13 ha)</t>
  </si>
  <si>
    <t>Đang đo đạc, kiểm đếm</t>
  </si>
  <si>
    <t>Điều chỉnh vị trí; tăng diện tích từ 0,6 lên 0,83</t>
  </si>
  <si>
    <t>Sân vận động xã Pắc Ta</t>
  </si>
  <si>
    <t>Sân vận động xã Thân Thuộc</t>
  </si>
  <si>
    <t>XXVIII</t>
  </si>
  <si>
    <t>Đất giao thông</t>
  </si>
  <si>
    <t>Sân bay Lai Châu</t>
  </si>
  <si>
    <t>TT Tân Uyên, Phúc Khoa</t>
  </si>
  <si>
    <t>Xin lại bản vẽ KT lại diện tích 117,09ha (QH vùng huyện); 127,7 (PA TCKG)</t>
  </si>
  <si>
    <t xml:space="preserve">Dự án kết nối giao thông các tỉnh miền núi phía Bắc vốn vay ADB và chính phủ Úc tài trợ </t>
  </si>
  <si>
    <t>TT Tân Uyên, Thân Thuộc, Trung Đồng, Phúc Khoa, Pắc Ta</t>
  </si>
  <si>
    <t>LUK (2,47 ha). LUC (2.6 ha). NHK (2,7 hà), BHK (0.78 ha). CLN (6,34 ha), NTS (0.59 ha), RSX (5,17 ha); NTD (0,19 ha), ONT (9,08 ha). ODT (0,5 ha), TMD (0,13 ha), DCH (0,08 ha), DGD (1,17 ha). DVH (0.07 ha). DGT (35.9 ha). SKX (0,01 ha), SKC (0,06 ha). DTS (0,06 ha). DTL (0,7 ha), DNL (0,09 ha), SON (0,42 ha). TSC (0,12 ha), CQP (0,09 ha). CAN (0,01 ha). DCS (9,37 ha), BCS (3,5 ha)</t>
  </si>
  <si>
    <t>-</t>
  </si>
  <si>
    <t>Đường tỉnh</t>
  </si>
  <si>
    <t>Điều chỉnh dự án Đường Quốc Lộ 32- Thân Thuộc - Nậm Cần - Nậm Sỏ - Nong Hẻo - Nậm Tăm - Séo Lèng</t>
  </si>
  <si>
    <t>Các xã: Thân Thuộc, Nậm Cần, Nậm Sỏ</t>
  </si>
  <si>
    <t>Nậm Cần, Nậm Sỏ</t>
  </si>
  <si>
    <t>28.4</t>
  </si>
  <si>
    <t>Nâng cấp đường tỉnh 133 đoạn Km0-Km21, huyện Tân Uyên</t>
  </si>
  <si>
    <t>Chưa rõ</t>
  </si>
  <si>
    <t>Đang thi công (đang kiểm đếm)</t>
  </si>
  <si>
    <t>A Đức đã chỉ hướng tuyến</t>
  </si>
  <si>
    <t>28.5</t>
  </si>
  <si>
    <t>Cải tạo đường cong bán kính nhỏ, mất ATGT đoạn Km0- Km48 đường tỉnh 133</t>
  </si>
  <si>
    <t>28.6</t>
  </si>
  <si>
    <t>Cải tạo đường cong bán kính nhỏ, mất ATGT đoạn Km0- Km36+650 đường tỉnh 134</t>
  </si>
  <si>
    <t>28.7</t>
  </si>
  <si>
    <t>Bãi đổ thải ĐBGT Km360+570/QL.32</t>
  </si>
  <si>
    <t>28.8</t>
  </si>
  <si>
    <t>Bãi đổ thải ĐBGT Km370+050/QL.32</t>
  </si>
  <si>
    <t>Đường huyện</t>
  </si>
  <si>
    <t>28.9</t>
  </si>
  <si>
    <t>Đường QL32 - Mường Khoa - Phiêng Hào</t>
  </si>
  <si>
    <t>28.10</t>
  </si>
  <si>
    <t>Đường TT xã Hố Mít - Suối Lĩnh A - Bản Lầu - Bản Thào A - Thào B - Bản K2</t>
  </si>
  <si>
    <t>Hố Mít, Pắc Ta</t>
  </si>
  <si>
    <t>A Vinh (BQLDA)</t>
  </si>
  <si>
    <t>Đã thi công xong chưa làm thủ tục về đất</t>
  </si>
  <si>
    <t>28.11</t>
  </si>
  <si>
    <t>Đường GTNT Ngọc Lại - Mường Khoa 1</t>
  </si>
  <si>
    <t xml:space="preserve"> Chuyển tiếp</t>
  </si>
  <si>
    <t>UBND xã Phúc Khóa</t>
  </si>
  <si>
    <t>Đang thực hiện (đang xây cầu)</t>
  </si>
  <si>
    <t>28.12</t>
  </si>
  <si>
    <t>Đường Pắc Ta - Hố Mít - Khau Giềng - Hua Cưởm - Thân Thuộc - Quốc lộ 32</t>
  </si>
  <si>
    <t>15.12</t>
  </si>
  <si>
    <t>A Nam (BQLDA)</t>
  </si>
  <si>
    <t>28.13</t>
  </si>
  <si>
    <t>Giao thông nội đồng tiểu vùng trung tâm</t>
  </si>
  <si>
    <t>Thân Thuộc, TT Tân Uyên, Trung Đồng</t>
  </si>
  <si>
    <t>28.14</t>
  </si>
  <si>
    <t>Đường tránh thị trấn</t>
  </si>
  <si>
    <t>Trung Đồng, TT Tân Uyên</t>
  </si>
  <si>
    <t>ONT 1,61; CLN 27,85 ha); DGT 1,04 ha); ODT 2,09 ha); BHK 2,70 ha); NTS 1,88 ha); LUC 6,97 ha); SON 2,1 ha); BCS 4,56 ha); DCS 2,5 ha); LUK 8,35 ha); NHK 1,36 ha); DTL 0,89 ha)</t>
  </si>
  <si>
    <t>15.14</t>
  </si>
  <si>
    <t>Đang lập báo cáo nghiên cứu khả thi</t>
  </si>
  <si>
    <t>Cập nhật lại bản vẽ</t>
  </si>
  <si>
    <t>28.15</t>
  </si>
  <si>
    <t>Đường trung tâm xã Hố Mít - Suối Lĩnh A - Bản Lầu - Bản Thào A - Thào B - Bản K2, huyện Tân Uyên (giai đoạn II)</t>
  </si>
  <si>
    <t>Xã Pắc Ta, Hố Mít</t>
  </si>
  <si>
    <t>Pắc Ta, Hố Mít</t>
  </si>
  <si>
    <t>Đã đo đạc xong bình đồ; chưa thực  hiện kiểm đếm</t>
  </si>
  <si>
    <t>28.16</t>
  </si>
  <si>
    <t>Đường Nậm Cần - Tà Mít</t>
  </si>
  <si>
    <t>Nậm Cần, Tà Mít</t>
  </si>
  <si>
    <t>15.16</t>
  </si>
  <si>
    <t>Đã có quyết định phê duyệt dự án</t>
  </si>
  <si>
    <t>28.17</t>
  </si>
  <si>
    <t>Nâng cấp đường giao thông tiểu vùng Phúc Khoa - Mường Khoa</t>
  </si>
  <si>
    <t>15.17</t>
  </si>
  <si>
    <t>28.18</t>
  </si>
  <si>
    <t>Cầu Nậm Be, xã Phúc Khoa</t>
  </si>
  <si>
    <t>15.18</t>
  </si>
  <si>
    <t>Đang thực hiện (Đang đổ dầm)</t>
  </si>
  <si>
    <t>Tăng diện tích; (cập nhật bản vẽ và loại đất lấy vào</t>
  </si>
  <si>
    <t>28.19</t>
  </si>
  <si>
    <t>Nâng cấp đường giao thông tiểu vùng trung tâm</t>
  </si>
  <si>
    <t>TT Tân Uyên, Thân Thuộc</t>
  </si>
  <si>
    <t>15.19</t>
  </si>
  <si>
    <t>Đã mở nền</t>
  </si>
  <si>
    <t>28.20</t>
  </si>
  <si>
    <t>Nâng cấp đường QL32 - Bản Mường - Nậm Cung - Hua So</t>
  </si>
  <si>
    <t>chung</t>
  </si>
  <si>
    <t>TT Tân Uyên, Thân Thuộc, Mường Khoa</t>
  </si>
  <si>
    <t>15.20</t>
  </si>
  <si>
    <t>A Hoàng (BQLDA)</t>
  </si>
  <si>
    <t>Đang triển khai thi công, chưa có quyết định thu hồi</t>
  </si>
  <si>
    <t>Xin bản vẽ</t>
  </si>
  <si>
    <t>Đường giao thông cấp xã</t>
  </si>
  <si>
    <t>28.21</t>
  </si>
  <si>
    <t>Cầu Nậm Puông</t>
  </si>
  <si>
    <t>BHK 0,01 ha); CLN 0,02 ha)</t>
  </si>
  <si>
    <t>15.21</t>
  </si>
  <si>
    <t>28.22</t>
  </si>
  <si>
    <t>Nhánh Tỉnh lộ 133 đến bản Hua Cần</t>
  </si>
  <si>
    <t>LUC 0,10 ha); LUK 0,10 ha); BHK 0,10 ha); NHK 0,10 ha); CLN 0,10 ha); RSX 0,05 ha); NTS 0,05 ha)</t>
  </si>
  <si>
    <t>15.22</t>
  </si>
  <si>
    <t>28.23</t>
  </si>
  <si>
    <t>Đường sản xuất Hua Cần</t>
  </si>
  <si>
    <t>15.23</t>
  </si>
  <si>
    <t>28.24</t>
  </si>
  <si>
    <t>Bến thuyền Nậm Cần</t>
  </si>
  <si>
    <t>15.24</t>
  </si>
  <si>
    <t>Sửa tên từ bến phà thành bến thủy</t>
  </si>
  <si>
    <t>Xây dựng mới 1 bến thủy tại bản Phiêng Áng, xã Nậm Cần</t>
  </si>
  <si>
    <t>Xây dựng mới 1 bến thủy tại Huổi Pha</t>
  </si>
  <si>
    <t>Bản Bằng Mai cũ</t>
  </si>
  <si>
    <t>28.25</t>
  </si>
  <si>
    <t>Đường Hua Cần - Hô Tra Nọi</t>
  </si>
  <si>
    <t>LUC 0,18 ha); LUK 1,82 ha); BHK 1,12 ha); NHK 5,23 ha); CLN 0,88 ha); RSX 5,79 ha); RPH 2,83 ha); NTS 0,66 ha); ONT 0,12 ha); DGT 2,55 ha); SON 2,13 ha); DCS 1,89 ha)</t>
  </si>
  <si>
    <t>15.25</t>
  </si>
  <si>
    <t>Đã thi công xong (đã quyết toán)</t>
  </si>
  <si>
    <t>Đường giao thông vùng cây gỗ lớn các xã huyện Tân Uyên</t>
  </si>
  <si>
    <t>Các xã: Nậm Cần, Tà Mít, Thân Thuộc</t>
  </si>
  <si>
    <t>Bổ sung theo NQ25/HĐND ngày 20/7/2022 đề án HT thiết yếu; NQ08 ĐTC</t>
  </si>
  <si>
    <t>3,2 km</t>
  </si>
  <si>
    <t>28.26</t>
  </si>
  <si>
    <t>Bổ sung QH bến đò Tà Mít</t>
  </si>
  <si>
    <t>RSN 0,06 ha); DCS 0,09 ha)</t>
  </si>
  <si>
    <t>15.26</t>
  </si>
  <si>
    <t>Chuyển tiếp, sửa tên từ QH bến đò</t>
  </si>
  <si>
    <t>28.27</t>
  </si>
  <si>
    <t>Đường Huổi Tưng đi đầu khe Huổi Tưng</t>
  </si>
  <si>
    <t>DCS(0,8 ha); RSM(0,26 ha); RSN(0,24 ha); CLN(0,2 ha)</t>
  </si>
  <si>
    <t>Giảm 1 nửa còn 6 ha</t>
  </si>
  <si>
    <t>28.28</t>
  </si>
  <si>
    <t>Đường giao thông nội bản It Chom Trên</t>
  </si>
  <si>
    <t>DCS(0,1 ha); RSN(0,3 ha); CLN(0,1 ha)</t>
  </si>
  <si>
    <t>28.29</t>
  </si>
  <si>
    <t>Đường giao thông từ bản Nậm Khăn đi hướng thủy điện Nậm Khăn</t>
  </si>
  <si>
    <t>28.30</t>
  </si>
  <si>
    <t>Đường vào vùng sản xuất Núi Pha Mó đi núi Huổi Phì</t>
  </si>
  <si>
    <t>Đang thực hiện (Đã có nền đường)</t>
  </si>
  <si>
    <t>Chuyển tiếp, sửa tên từ đường giao thông theo hướng núi Pha Mô đi núi Huổi Phì</t>
  </si>
  <si>
    <t>28.31</t>
  </si>
  <si>
    <t>Đường sản xuất xã Tà Mít</t>
  </si>
  <si>
    <t>Chuyển tiếp, không rõ vị trí</t>
  </si>
  <si>
    <t>28.32</t>
  </si>
  <si>
    <t>Đường sản xuất vùng quế bản Ít Chom</t>
  </si>
  <si>
    <t>RSX (0,76 ha); DCS (0,24 ha)</t>
  </si>
  <si>
    <t>28.33</t>
  </si>
  <si>
    <t>Đường sản xuất bản Nậm Khăn</t>
  </si>
  <si>
    <t>RSN (0,85 ha); NHK (0,30 ha); LUK (0,05 ha); DCS (3,3 ha)</t>
  </si>
  <si>
    <t>Đường giao thông vùng quế xã Tà Mít… huyện Tân Uyên</t>
  </si>
  <si>
    <t>5km</t>
  </si>
  <si>
    <t>2022-2024</t>
  </si>
  <si>
    <t>A Hải (BQLDA)</t>
  </si>
  <si>
    <t>28.36</t>
  </si>
  <si>
    <t>Nâng cấp đường Nậm Sỏ - Ui Dạo - Nà Ui - Khau Hỏm</t>
  </si>
  <si>
    <t xml:space="preserve">LUC 0,20 ha); LUK 0,30 ha); NHK 2,85 ha); CLN 1,00 ha); RSX 0,50 ha); NTS 0,05 ha); DCS 1,00 ha); </t>
  </si>
  <si>
    <t>15.30</t>
  </si>
  <si>
    <t>28.37</t>
  </si>
  <si>
    <t>Đường Nậm Sỏ - Ui Dạo - Ui Thái</t>
  </si>
  <si>
    <t>LUC 2,50 ha); LUK 2,00 ha); NHK 12,90 ha); CLN 5,00 ha); RSX 2,00 ha); RPH 1,00 ha); NTS 0,50 ha); ONT 0,10 ha); DCS 3,00 ha)</t>
  </si>
  <si>
    <t>15.31</t>
  </si>
  <si>
    <t>Đã thi công xong đăng ký giao đất (đã quyết toán)</t>
  </si>
  <si>
    <t>28.38</t>
  </si>
  <si>
    <t>Đường từ Ui Dạo - Khâu Hỏm</t>
  </si>
  <si>
    <t>LUC 0,12 ha); DCS 2,02 ha)</t>
  </si>
  <si>
    <t>15.32</t>
  </si>
  <si>
    <t>28.42</t>
  </si>
  <si>
    <t>RSX 0,16 ha), LUK 0,10 ha)</t>
  </si>
  <si>
    <t>15.36</t>
  </si>
  <si>
    <t>Đang thực hiện: đang thi công</t>
  </si>
  <si>
    <t>Sửa tên từ: Cầu Nậm Đanh</t>
  </si>
  <si>
    <t>28.44</t>
  </si>
  <si>
    <t>Đường sản xuất Hua Cả - Ngam Ca</t>
  </si>
  <si>
    <t>NHK 0,75; LUK0,53; RSX 0,15 ha); DCS 0,27 ha)</t>
  </si>
  <si>
    <t>28.45</t>
  </si>
  <si>
    <t>Đường sản xuất Nà Ngò</t>
  </si>
  <si>
    <t>NHK 0,15 ha); LUK 0,1 ha)</t>
  </si>
  <si>
    <t>28.46</t>
  </si>
  <si>
    <t>Đường sản xuất Tho Ló - Nậm Sỏ</t>
  </si>
  <si>
    <t>Đường sản xuất Nà Lào - Ít Luông</t>
  </si>
  <si>
    <t>LUC; RSX;CSD</t>
  </si>
  <si>
    <t>Đường chè cổ thụ xã Mường Khoa</t>
  </si>
  <si>
    <t>Đường dược liệu xã Mường Khoa</t>
  </si>
  <si>
    <t>6,4 km</t>
  </si>
  <si>
    <t>Đường giao thông vùng cây ăn quả xã Nậm Sỏ</t>
  </si>
  <si>
    <t>Đăng ký mới (10,4 km)*8m</t>
  </si>
  <si>
    <t>Đường giao thông vùng quế xã Nậm Sỏ</t>
  </si>
  <si>
    <t>Đường giao thông vùng quế các xã Tà Mít, Nậm Cần, Nậm Sỏ, Pắc Ta, huyện Tân Uyên</t>
  </si>
  <si>
    <t>Đường kết nối xã Trường Khay huyện Quỳnh Nhai, tỉnh Sơn La đến xã Nậm Sỏ, huyện Tân Uyên</t>
  </si>
  <si>
    <t>Xã Nậm Sỏ</t>
  </si>
  <si>
    <t>Đăng ký mới (6,5 mở mới+ 8km nâng cấp)</t>
  </si>
  <si>
    <t>Đường sản xuất xã Pắc Ta</t>
  </si>
  <si>
    <t>Khoảng 11 km</t>
  </si>
  <si>
    <t>Đăng ký mới (khoảng 8km)</t>
  </si>
  <si>
    <t>28.47</t>
  </si>
  <si>
    <t>Đường từ Nà Nghè - Nậm Cung 2</t>
  </si>
  <si>
    <t>BHK 0,30 ha); RSM 0,05 ha); RPH 0,40 ha)</t>
  </si>
  <si>
    <t>15.38</t>
  </si>
  <si>
    <t>28.48</t>
  </si>
  <si>
    <t>Đường từ Nà An - Nậm Pha</t>
  </si>
  <si>
    <t xml:space="preserve"> CLN 0,10 ha); RSM 0,15 ha)</t>
  </si>
  <si>
    <t>15.39</t>
  </si>
  <si>
    <t>28.49</t>
  </si>
  <si>
    <t>Đường Hô Tra - Hô Tra Nọi</t>
  </si>
  <si>
    <t>15.40</t>
  </si>
  <si>
    <t>28.50</t>
  </si>
  <si>
    <t>Đường từ Nà Cại - Phiêng Khon</t>
  </si>
  <si>
    <t>RSM 0,05 ha); DCS 0,05 ha)</t>
  </si>
  <si>
    <t>15.41</t>
  </si>
  <si>
    <t>28.51</t>
  </si>
  <si>
    <t>Đường giao thông vùng chè xã Mường Khoa, Phúc Khoa</t>
  </si>
  <si>
    <t>Mường Khoa, Phúc Khoa</t>
  </si>
  <si>
    <t>CLN 0,42 ha); DGT 1,00 ha); DTL 0,26 ha)</t>
  </si>
  <si>
    <t>Trùng ID số 15.43</t>
  </si>
  <si>
    <t>28.52</t>
  </si>
  <si>
    <t>Đường sản xuất vùng chè Phiêng Cúm</t>
  </si>
  <si>
    <t>RST 0,1 ha); LUN 0,3 ha); NHK 0,15 ha); DCS 0,45 ha)</t>
  </si>
  <si>
    <t>Chuyển tiếp; sửa tên</t>
  </si>
  <si>
    <t>28.53</t>
  </si>
  <si>
    <t>Đường sản xuất vùng chè Nà Pè</t>
  </si>
  <si>
    <t>28.54</t>
  </si>
  <si>
    <t>Đường sản xuất vùng chè Phiêng Se</t>
  </si>
  <si>
    <t>Đường sản xuất xã Mường Khoa</t>
  </si>
  <si>
    <t>Chưa thực hiện (đã có chủ trương a Hải)</t>
  </si>
  <si>
    <t>28.55</t>
  </si>
  <si>
    <t>Đường trục vùng chè Phúc Khoa, Mường Khoa</t>
  </si>
  <si>
    <t>15.43</t>
  </si>
  <si>
    <t>28.56</t>
  </si>
  <si>
    <t>Đường Nà Còi - Hô Cha</t>
  </si>
  <si>
    <t>15.44</t>
  </si>
  <si>
    <t>28.57</t>
  </si>
  <si>
    <t>Cầu Phiêng Hào thuộc Dự án đầu tư xây dựng cầu dân sinh và quản lý tài sản địa phương (LRAMP)</t>
  </si>
  <si>
    <t>BHK 0,04 ha); CLN 0,47 ha);  SON 0,26 ha)</t>
  </si>
  <si>
    <t>15.45</t>
  </si>
  <si>
    <t>Đã thực hiện: Đã thi công xong</t>
  </si>
  <si>
    <t>28.62</t>
  </si>
  <si>
    <t>Đường sản xuất bản Nà Pắt từ khe nước đầu bản Nà Pắt đến nương ông Tòng Văn Đanh</t>
  </si>
  <si>
    <t>RSX 0,35 ha); NHK 0,45 ha); DCS 0,55 ha)</t>
  </si>
  <si>
    <t>28.63</t>
  </si>
  <si>
    <t>Đường nội đồng bản Nà Pắt từ lán ông Lù Văn Lài đến bãi màu bản Nà Pầu, Nà Pắt</t>
  </si>
  <si>
    <t>LUK 0,10 ha); NHK 0,20 ha)</t>
  </si>
  <si>
    <t>28.64</t>
  </si>
  <si>
    <t>Đường sản xuất bản Nà Khe (bản Nà Ban từ nhà ông Tòng Văn Puồn vào lán ông Lò Văn Anh</t>
  </si>
  <si>
    <t>28.66</t>
  </si>
  <si>
    <t>Đường đồi thông</t>
  </si>
  <si>
    <t>28.67</t>
  </si>
  <si>
    <t>Thu hồi đất, bồi thường GPMB xây dựng bến xe khách huyện Tân Uyên</t>
  </si>
  <si>
    <t>LUC 0,80 ha); NHK 0,80 ha); CLN 0,20 ha);NTS 0,10 ha); ONT 0,20 ha)</t>
  </si>
  <si>
    <t>15.48</t>
  </si>
  <si>
    <t>Xã đánh giá đã thực hiện; Xem lại diện tích 1,80 ha (QH vùng huyện) hay 2,10 ha</t>
  </si>
  <si>
    <t>28.68</t>
  </si>
  <si>
    <t>Hạ tầng du lịch suối nước nóng Phiêng Phát</t>
  </si>
  <si>
    <t>15.49</t>
  </si>
  <si>
    <t>Đường nội đồng bản Kim Pu - Hua Cưởm</t>
  </si>
  <si>
    <t>Đang thi công; hiến đất</t>
  </si>
  <si>
    <t>Thiếu 01 nhánh</t>
  </si>
  <si>
    <t>28.69</t>
  </si>
  <si>
    <t>Đường nội đồng Kim Pu - Nậm Xôm</t>
  </si>
  <si>
    <t>28.72</t>
  </si>
  <si>
    <t>Đường nội đồng bản Phiêng Phát</t>
  </si>
  <si>
    <t>28.73</t>
  </si>
  <si>
    <t>Đường nội đồng bản Hua Cưởm 2</t>
  </si>
  <si>
    <t>28.74</t>
  </si>
  <si>
    <t>Cầu Suối Lĩnh Dự án đầu tư xây dựng cầu dân sinh và quản lý tài sản địa phương (LRAMP)</t>
  </si>
  <si>
    <t>LUC 0,02 ha); LUK 0,04 ha); BHK 0,05 ha); NHK 0,09 ha); CLN 0,07 ha); NTS 0,03 ha); ONT 0,02 ha); DGT 0,08 ha); DTL 0,01 ha); SON 0,3 ha); DCS 0,06 ha)</t>
  </si>
  <si>
    <t>15.51</t>
  </si>
  <si>
    <t>Đã thi công xong; đã có thông báo thu hồi đất</t>
  </si>
  <si>
    <t>Đường nội đồng xã Hố Mít</t>
  </si>
  <si>
    <t>LUC ; LUK; NHK; CLN; RSX; RPH; NTS; DGT; DCS</t>
  </si>
  <si>
    <t>Đang thực hiện (còn 2km)</t>
  </si>
  <si>
    <t>Đường nội bản Tà Hử, Mít Nọi, bản Thào, bản Lầu, Khâu Giường</t>
  </si>
  <si>
    <t>LUK 0,5 ha); NHK 0,5 ha); DCS 0,5 ha)</t>
  </si>
  <si>
    <t>Đang thực hiện (mở xong nên đường)</t>
  </si>
  <si>
    <t>Tuyến đường Tà Hử - Thào</t>
  </si>
  <si>
    <t>LUK 0,6 ha); NHK 0,4 ha)</t>
  </si>
  <si>
    <t>Bãi đỗ xe bản Mít Nọi</t>
  </si>
  <si>
    <t>15.53</t>
  </si>
  <si>
    <t>Xây dựng đường liên bản xã Hố Mít, huyện Tân Uyên</t>
  </si>
  <si>
    <t>15.54</t>
  </si>
  <si>
    <t>Đã thi công xong (Hiến đất)</t>
  </si>
  <si>
    <t>Tăng diện tích, điều chỉnh loại đất</t>
  </si>
  <si>
    <t>Đường giao thông vùng lúa xã Hố Mít</t>
  </si>
  <si>
    <t>Chiều dài 4,5 km</t>
  </si>
  <si>
    <t>Mở rộng đường bản Hô Ta</t>
  </si>
  <si>
    <t>LUC 0,35 ha); LUK 0,05 ha)</t>
  </si>
  <si>
    <t>Bãi đỗ xe xã Phúc Khoa</t>
  </si>
  <si>
    <t>15.55</t>
  </si>
  <si>
    <t>Đường giao thông đến nhà máy thủy điện Nậm Bon</t>
  </si>
  <si>
    <t>15.56</t>
  </si>
  <si>
    <t>Đường nội đồng xã Phúc Khoa</t>
  </si>
  <si>
    <t>Đang thực hiện (Đang làm nên)</t>
  </si>
  <si>
    <t>Đường nội đồng Hô Bon</t>
  </si>
  <si>
    <t>Đường từ Pắc Ta - Hố Mít</t>
  </si>
  <si>
    <t>LUK 0,42 ha); RSX 0,10 ha); ONT 0,20 ha)</t>
  </si>
  <si>
    <t>15.58</t>
  </si>
  <si>
    <t xml:space="preserve">Đang thực hiện </t>
  </si>
  <si>
    <t>Bờ kè khe suối Nậm Mít Luông</t>
  </si>
  <si>
    <t>LUK 0,16 ha); CLN 0,07 ha); DCS 0,05 ha)</t>
  </si>
  <si>
    <t>15.60</t>
  </si>
  <si>
    <t>Đường rẽ vào bản Phiêng Ban xuống suối Mít Luông</t>
  </si>
  <si>
    <t>Đường nội đồng xã Pắc Ta</t>
  </si>
  <si>
    <t>LUC 0,2 ha); BHK 0,2 ha)</t>
  </si>
  <si>
    <t xml:space="preserve">Đường vùng chè </t>
  </si>
  <si>
    <t>Đường nội đồng bản Mít Thái - QL32</t>
  </si>
  <si>
    <t>Nâng cấp đường giao thông tiểu vùng Pắc Ta</t>
  </si>
  <si>
    <t>Nâng cấp đường Phiêng Ban - Thanh Sơn</t>
  </si>
  <si>
    <t>LUC 0,5 ha); LUK 0,5 ha); BHK 0,7; BCS 0,1</t>
  </si>
  <si>
    <t>Đường giao thông nội đồng bản Nà Sẳng</t>
  </si>
  <si>
    <t>Đã có vị trí</t>
  </si>
  <si>
    <t>Đường giao thông vùng cây ăn quả xã Pắc Ta</t>
  </si>
  <si>
    <t>Đăng ký mới (4,6 km mở mới; 1,0 km đã có nền mở rộng)</t>
  </si>
  <si>
    <t>Đất giao thông trong đô thị</t>
  </si>
  <si>
    <t>Hạng mục chung ĐC không rõ vị trí</t>
  </si>
  <si>
    <t>28.98</t>
  </si>
  <si>
    <t>Đường nội đồng Tổ dân phố 24</t>
  </si>
  <si>
    <t>Đường bờ kè Tổ dân phố 26 đi Tổ dân phố 7 thị trấn Tân Uyên</t>
  </si>
  <si>
    <t>(BHK) 0,27 ha; (CLN) 0,03 ha; (LUC) 0,002 ha; (DTL) 0,001 ha; (DGT) 0,53 ha; (SON) 0,08 ha; (BCS) 0,09 ha.</t>
  </si>
  <si>
    <t>15.62</t>
  </si>
  <si>
    <t>Đang triển khai thi công; chưa có quyết định thu hồi đất</t>
  </si>
  <si>
    <t>Tuyến đường vùng chè Tổ dân phố 7 đi bản Hua Chăng, thị trấn Tân Uyên</t>
  </si>
  <si>
    <t>CLN 0,38 ha); NTS 0,31 ha); DGT 0,54 ha)</t>
  </si>
  <si>
    <t>15.63</t>
  </si>
  <si>
    <t>A Quý địa chính</t>
  </si>
  <si>
    <t>Đã thi công xong, chưa giao đất</t>
  </si>
  <si>
    <t>Đường giao thông vùng chè thị trấn Tân Uyên</t>
  </si>
  <si>
    <t>Đường sau chợ trung tâm huyện Tân Uyên</t>
  </si>
  <si>
    <t>15.64</t>
  </si>
  <si>
    <t>đã có nền chưa thi công xong, chưa giao đất</t>
  </si>
  <si>
    <t xml:space="preserve">Đường giao thông tổ dân phố 3 thị trấn Tân Uyên đi bản Pầu Pắt xã Thân Thuộc </t>
  </si>
  <si>
    <t>CLN 2,60 ha); DGT 0,35 ha); DTL 0,05 ha)</t>
  </si>
  <si>
    <t>15.65</t>
  </si>
  <si>
    <t>Đã mở tuyến xong, đã láng nhựa được 1 phần</t>
  </si>
  <si>
    <t>Đường giao thông Tổ dân phố 7 thị trấn Tân Uyên</t>
  </si>
  <si>
    <t>(BHK) 0,13 ha;  (DVH) 0,003 ha; (DGD) 0,001 ha;  (DTL) 0,018 ha; (DGT) 0,48 ha; (SKC) 0,013 ha.</t>
  </si>
  <si>
    <t>15.66</t>
  </si>
  <si>
    <t>A Vĩnh (BQLDA)</t>
  </si>
  <si>
    <t>Đã thi công xong; hiến đất</t>
  </si>
  <si>
    <t>Chỉnh trang đô thị gắn với sắp xếp dân cư tại tổ dân phố 26 (bản Nà Giàng cũ), thị trấn Tân Uyên</t>
  </si>
  <si>
    <t>DGT 0,02 ha;  BHK 0,02 ha</t>
  </si>
  <si>
    <t>Đang thi công</t>
  </si>
  <si>
    <t>Đường Nậm Sỏ - Tà Mít (chuyển thành ĐT133B)</t>
  </si>
  <si>
    <t>Nậm Sỏ, Tà Mít</t>
  </si>
  <si>
    <t>Bổ sung 22.8.2022 theo danh mục QH vùng huyện</t>
  </si>
  <si>
    <t>Đường từ Nậm Khăn ra đường tỉnh ĐT.134 (phía Sơn La)</t>
  </si>
  <si>
    <t>A Danh KTHT</t>
  </si>
  <si>
    <t>Quốc Lộ 32- Nà Ún - Nà Sẳng - ĐT 134</t>
  </si>
  <si>
    <t>A Danh (KTHT)</t>
  </si>
  <si>
    <t xml:space="preserve">QL32- Bó Lun – trung tâm xã Hố Mít- Thào C </t>
  </si>
  <si>
    <t>Đường nội đồng TDP 26</t>
  </si>
  <si>
    <t>XXIX</t>
  </si>
  <si>
    <t>Đất thủy lợi</t>
  </si>
  <si>
    <t>29.4</t>
  </si>
  <si>
    <t>Chỉnh trang đô thị gắn với sắp xếp, bố trí dân cư tại Khu trung tâm hành chính huyện, huyện Tân Uyên</t>
  </si>
  <si>
    <t>NHK (0,07 ha); LUC (0,03 ha) CLN (0,06); BHK (0,06)</t>
  </si>
  <si>
    <t>Đã thực hiện xong, k làm giao đất</t>
  </si>
  <si>
    <t>Hồ điều hòa UBND xã</t>
  </si>
  <si>
    <t>22.14</t>
  </si>
  <si>
    <t>Kè suối Nậm Be</t>
  </si>
  <si>
    <t>22.15</t>
  </si>
  <si>
    <t>A Linh (BQLDA)</t>
  </si>
  <si>
    <t>Đang thực hiện (Đang thẩm định hồ sơ)</t>
  </si>
  <si>
    <t>Kè bảo vệ khu dân cư suối Lĩnh, xã Pắc Ta</t>
  </si>
  <si>
    <t>22.16</t>
  </si>
  <si>
    <t>Không rõ</t>
  </si>
  <si>
    <t>Kè chống sạt lở suối Nậm Cưởm</t>
  </si>
  <si>
    <t>22.17</t>
  </si>
  <si>
    <t>Trung tâm phát triển quỹ đất (Ban NN tình)</t>
  </si>
  <si>
    <t>Kè chống sạt lở bản Pá Ngùa</t>
  </si>
  <si>
    <t>22.18</t>
  </si>
  <si>
    <t>Dự án kè suối tạo quỹ đất phát triển mở rộng khu vực trung tâm Nậm Sỏ</t>
  </si>
  <si>
    <t>Không có vị trí</t>
  </si>
  <si>
    <t>Cấp nước cho các tổ dân phố, bản chưa được cung cấp nước sạch qua hệ thống tập chung huyện Tân Uyên</t>
  </si>
  <si>
    <t>Thân Thuộc; Phúc Khoa; TT Tân Uyên</t>
  </si>
  <si>
    <t>NQ 41/NQ-HĐND tỉnh Lai Châu ngày 10/8/2021</t>
  </si>
  <si>
    <t>A Đức (BQLDA)</t>
  </si>
  <si>
    <t>Đang thực hiện (không thu hồi đất)</t>
  </si>
  <si>
    <t>Xây dựng mới công trình thu nước (suối Nậm Cưởm), trạm xử lý, đường ống dẫn nước</t>
  </si>
  <si>
    <t>Trùng CT: Công trình cấp NSH cụm Trung Đồng: Xây dựng mới công trình thu nước (suối Hua Cưởm), trạm xử lý, đường ống dẫn nước</t>
  </si>
  <si>
    <t>Công trình cấp NSH cụm Trung Đồng: Xây dựng mới công trình thu nước (suối Hua Cưởm), trạm xử lý, đường ống dẫn nước</t>
  </si>
  <si>
    <t>Trung tâm nước sạch tỉnh Lai Châu</t>
  </si>
  <si>
    <t xml:space="preserve"> quỹ đất huyện đang thực hiện GPMB</t>
  </si>
  <si>
    <t>a Linh vẽ trên google eath</t>
  </si>
  <si>
    <t>Khắc phục khẩn cấp chống xói lở bờ suối Hua chăng thị trấn Tân Uyên, huyện Tân Uyên</t>
  </si>
  <si>
    <t>Thân Thuộc; TT Tân Uyên</t>
  </si>
  <si>
    <t>22.19</t>
  </si>
  <si>
    <t>Đã thi công xong</t>
  </si>
  <si>
    <t>Kè chống sạt lở bờ suối Nậm Cưởm</t>
  </si>
  <si>
    <t>LUC 2,40 ha; LUK 1,50 ha; BHK 1,60 ha; NHK 2,40 ha; CLN 0,30 ha; NTS 0,10 ha; SON 3,50 ha</t>
  </si>
  <si>
    <t>22.20</t>
  </si>
  <si>
    <t>Trung tâm phát triển quỹ đất huyện</t>
  </si>
  <si>
    <t>Đã thi công</t>
  </si>
  <si>
    <t>Nâng cấp hệ thống thủy lợi huyện Tân Uyên</t>
  </si>
  <si>
    <t>8 đầu mối và 4,06 km kênh</t>
  </si>
  <si>
    <t>Bổ sung theo NQ25/HĐND ngày 20/7/2022 đề án HT thiết yếu</t>
  </si>
  <si>
    <t>Không thu hồi, hiến đất, làm trên sông, mương cũ</t>
  </si>
  <si>
    <t>XXX</t>
  </si>
  <si>
    <t>Đất công trình năng lượng</t>
  </si>
  <si>
    <t>Lắp đặt thử nghiệm MBA tự ngẫu cho lưới điện trung áp năm 2018 (vị trí 01-02 Tân Uyên - Hua Sỏ lộ 372E29.2</t>
  </si>
  <si>
    <t>LUK (0,01 ha); BHK (0,02 ha), NHK (0,01 ha); CLN (0,02 ha)</t>
  </si>
  <si>
    <t>CLN 0,09 ha; LUC 0,20 ha</t>
  </si>
  <si>
    <t>Tăng diện tích theo KH2022</t>
  </si>
  <si>
    <t>Trạm biến áp 110kV</t>
  </si>
  <si>
    <t>Tuyến đường dây 110kV Phiêng Lúc đấu nối Nhà máy thủy điện Phiêng Lúc với lưới điện Quốc gia (tuyến đường dây 110kV Phong Thổ</t>
  </si>
  <si>
    <t>LUK (0,17 ha); NHK (0,54 ha); RSX (0,1 ha); CLN (0,1 ha)</t>
  </si>
  <si>
    <t>Giảm bán kính cấp điện, nâng cao chất lượng điện áp cuối nguồn và mở rộng phạm vi cấp điện cho các TBA khu vực huyện Tân Uyên và huyện Than Uyên năm 2021</t>
  </si>
  <si>
    <t>Xây dựng mới đường dây 110KV từ trạm thủy điện Phiêng Khon đấu nối chuyển tiếp đường 110KV Than Uyên – Phong Thổ</t>
  </si>
  <si>
    <t>Đường dây 110kV mạch đơn Than Uyên – Tam Đường – Lào Cai</t>
  </si>
  <si>
    <t>Đường dây 110kV Phong Thổ-Than Uyên mạch 2 và đấu nối sau TBA 220 kV Than Uyên - Đoạn đi qua địa phận huyện Tân Uyên</t>
  </si>
  <si>
    <t>Giảm bán kính cấp điện, chống quá tải và mở rộng phạm vi cấp điện cho các TBA: CQT Thân Thuộc 1, Thân Thuộc 4, UB Thân Thuộc, Thanh Sơn, Pắc Lý, Pắc Ta, Mường Khoa, Mường Khoa 6, CQT Mường Khoa, huyện Tân Uyên</t>
  </si>
  <si>
    <t>LUC 0,04 ha); LUK 0,05 ha); BHK 0,05 ha); CLN 0,04 ha); ONT 0,10 ha); ODT 0,01 ha)</t>
  </si>
  <si>
    <t>Chuyển tiếp QH; Đăng ký lại kế hoạch</t>
  </si>
  <si>
    <t>30.7</t>
  </si>
  <si>
    <t>Giảm bán kính cấp điện, nâng cao độ tin cậy cung cấp điện cho các TBA: UB xã Nậm Sỏ, Mường Khoa 4 và cấp điện cho các hộ dân tại xã Trung Đồng, Thân Thuộc, huyện Tân Uyên</t>
  </si>
  <si>
    <t>Giảm bán kính cấp điện, chống quá tải cho các TBA: Pắc Lý, CQT Thân thuộc 1, Thanh Sơn, Bản Cả, Mường Khoa 5 và mở rộng phạm vi cấp điện cho các TBA: Hua Ngò, TĐC Nà Cóc, Hô Be huyện Tân Uyên năm 2019</t>
  </si>
  <si>
    <t>Giảm bán kính cấp điện, chống quá tải cho các TBA Mường Khoa 2 và mở rộng phạm vi cấp điện cho các TBA: Đội 6, CQT Táng Đán, Thân Thuộc 3, TTHC2, Đội 3, Đội 5, CQT đội 3, Hua Chăng, Tà Mít huyện Tân Uyên năm 2019</t>
  </si>
  <si>
    <t>Giảm bán kính cấp điện và chống quá tải cho các TBA: Mường Khoa 4, Nà Sẳng, Tát Xôm 2, T1 thị trấn, Mường Khoa 7, Pắc Ta, Bản Bút, Phiêng Phát và cải tạo, mở rộng phạm vi cấp điện của các TBA: Hô Be, Hô Puông, Nà Cóc, Đội 24, Hô Bon, TT hành chính 2, Khu Cơ quan, Trường cấp 3, huyện Tân Uyên</t>
  </si>
  <si>
    <t>Xã Phúc Khoa</t>
  </si>
  <si>
    <t>Đường dây 220kV Phong Thổ - Than Uyên</t>
  </si>
  <si>
    <t>LUK 1,35 ha; RSX 1,66 ha; NHK 3,42 ha; CLN 1,10 ha; DCS 0,30 ha</t>
  </si>
  <si>
    <t>Giảm bán kính cấp điện, giảm tổn thất điện năng và  mở rộng phạm vi cấp điện cho các TBA khu vực huyện Tân Uyên năm 2022</t>
  </si>
  <si>
    <t>TT Tân Uyên, các xã: Pắc Ta, Nậm Sỏ, Thân Thuộc, Mường Khoa, Trung Đồng, Phúc Khoa</t>
  </si>
  <si>
    <t>Dự án Điện gió</t>
  </si>
  <si>
    <t>Bổ sung từ PA TCKG</t>
  </si>
  <si>
    <t xml:space="preserve">Đường dây 35kV mạch vòng Mường Khoa huyện Tân Uyên - Nậm Pha huyện Tam Đường năm 2022 </t>
  </si>
  <si>
    <t>Nhà trực vận hành điện lực cụm xã Mường Khoa</t>
  </si>
  <si>
    <t>30.12</t>
  </si>
  <si>
    <t>Thủy điện Nậm Be 2</t>
  </si>
  <si>
    <t>Phúc Khoa, TT Tân Uyên</t>
  </si>
  <si>
    <t>Có chủ trương đầu tư</t>
  </si>
  <si>
    <t>Thủy điện Nậm Khăn</t>
  </si>
  <si>
    <t>NHK 1,4 ha); RSX 0,2 ha); DCS 1,90 ha)</t>
  </si>
  <si>
    <t>Anh Huy TNMT</t>
  </si>
  <si>
    <t>30.14</t>
  </si>
  <si>
    <t>Thủy điện Mường Mít</t>
  </si>
  <si>
    <t>các xã</t>
  </si>
  <si>
    <t>30.15</t>
  </si>
  <si>
    <t>Thủy điện Nậm Be Hạ</t>
  </si>
  <si>
    <t xml:space="preserve">Phúc Khoa, Mường Khoa </t>
  </si>
  <si>
    <t>Thủy điện Nậm Cha 1</t>
  </si>
  <si>
    <t xml:space="preserve">Mường Khoa </t>
  </si>
  <si>
    <t>DCS 1,72 ha); RST 0,05 ha); NHK 0,31 ha)</t>
  </si>
  <si>
    <t>Thủy điện Nậm Cha 2</t>
  </si>
  <si>
    <t>DCS 1,5 ha); RSX 0,75 ha); NHK 0,42 ha)</t>
  </si>
  <si>
    <t>Thủy điện Nậm Ít</t>
  </si>
  <si>
    <t xml:space="preserve">Nậm Sỏ </t>
  </si>
  <si>
    <t>RSX 3,24 ha);LUN 1,56 ha);NHK 1,08 ha);DCS 11,36 ha);CLN 0,89 ha); SON 0,53 ha);LUK 0,49 ha); RPH 0,52 ha)</t>
  </si>
  <si>
    <t>20.18</t>
  </si>
  <si>
    <t>30.19</t>
  </si>
  <si>
    <t>Thủy điện Nà Ui</t>
  </si>
  <si>
    <t>LUK 0,07 ha);SON 7,94 ha); RSX 4,49 ha);DCS 21,83 ha); LUC 0,9 ha); NHK 1,42 ha)</t>
  </si>
  <si>
    <t>20.19</t>
  </si>
  <si>
    <t>30.20</t>
  </si>
  <si>
    <t>Thủy điện Mít Luông</t>
  </si>
  <si>
    <t>20.20</t>
  </si>
  <si>
    <t>Thủy điện Nậm Chăng</t>
  </si>
  <si>
    <t>TT Tân Uyên, Trung Đồng</t>
  </si>
  <si>
    <t>LUK 0,20 ha); NHK 3,80 ha); CLN 1,50 ha); RSX 2,50 ha); SON 1,00 ha); DCS 4,70 ha)</t>
  </si>
  <si>
    <t>20.21</t>
  </si>
  <si>
    <t>Không có, hủy bỏ</t>
  </si>
  <si>
    <t>30.22</t>
  </si>
  <si>
    <t>20.22</t>
  </si>
  <si>
    <t>Thủy điện Nậm Bon 2</t>
  </si>
  <si>
    <t>LUK 0,20 ha); NHK 0,80 ha); CLN 1,50 ha); SON 1,50 ha); DCS 2,00 ha)</t>
  </si>
  <si>
    <t>20.23</t>
  </si>
  <si>
    <t>30.24</t>
  </si>
  <si>
    <t>Thủy điện Hua Be</t>
  </si>
  <si>
    <t>Phúc Khoa; TT Tân Uyên</t>
  </si>
  <si>
    <t>20.24</t>
  </si>
  <si>
    <t>30.25</t>
  </si>
  <si>
    <t>Thủy điện Nậm Mít Luông</t>
  </si>
  <si>
    <t>20.25</t>
  </si>
  <si>
    <t>30.26</t>
  </si>
  <si>
    <t>Thủy điện Hố Mít</t>
  </si>
  <si>
    <t>20.26</t>
  </si>
  <si>
    <t>Thủy điện Hố Mít 1</t>
  </si>
  <si>
    <t>20.27</t>
  </si>
  <si>
    <t>Thủy điện Khăn Nọi</t>
  </si>
  <si>
    <t>30.39</t>
  </si>
  <si>
    <t>Thủy điện Phiêng Lúc</t>
  </si>
  <si>
    <t>Xã Nậm Cần; Xã Mường Khoa</t>
  </si>
  <si>
    <t>Nậm Cần; Mường Khoa</t>
  </si>
  <si>
    <t>20.39</t>
  </si>
  <si>
    <t>Đã thực hiện 6,96 ha; còn lại huyển tiếp</t>
  </si>
  <si>
    <t>30.30</t>
  </si>
  <si>
    <t>Thủy điện Phiêng Khon</t>
  </si>
  <si>
    <t>20.30</t>
  </si>
  <si>
    <t>30.31</t>
  </si>
  <si>
    <t>Thủy điện Nà An</t>
  </si>
  <si>
    <t>20.31</t>
  </si>
  <si>
    <t>Thủy điện Hô So</t>
  </si>
  <si>
    <t>RPH 1,68 ha); DCS 9,61 ha); NHK 0,55 ha); RSX 0,32 ha); SON 0,50 ha)</t>
  </si>
  <si>
    <t>20.32</t>
  </si>
  <si>
    <t>XXXI</t>
  </si>
  <si>
    <t>Đất công trình bưu chính viễn thông</t>
  </si>
  <si>
    <t>DBV</t>
  </si>
  <si>
    <t>Xây dựng trụ sở bưu điện huyện Tân Uyên</t>
  </si>
  <si>
    <t>Đã thực hiện xong chưa giao đất</t>
  </si>
  <si>
    <t>Điểm giao dịch bưu chính viễn thông</t>
  </si>
  <si>
    <t>Bưu điện văn hóa xã Mường Khoa</t>
  </si>
  <si>
    <t>Trung tâm viễn thông huyện</t>
  </si>
  <si>
    <t>XXXII</t>
  </si>
  <si>
    <t>Đất chợ</t>
  </si>
  <si>
    <t>Thu hồi đất, bồi thường GPMB xây dựng Chợ nông sản đầu mối huyện Tân Uyên</t>
  </si>
  <si>
    <t>Xã Thân Thuộc</t>
  </si>
  <si>
    <t>Chợ trung tâm xã Mường Khoa</t>
  </si>
  <si>
    <t>Chợ Nậm Cần - TTCX phía Tây</t>
  </si>
  <si>
    <t>Chợ trung tâm xã Nậm Sỏ</t>
  </si>
  <si>
    <t>Tăng thêm 0,01 ha</t>
  </si>
  <si>
    <t>XXXIII</t>
  </si>
  <si>
    <t>Đất khu vui chơi, giải trí công cộng</t>
  </si>
  <si>
    <t>DKV</t>
  </si>
  <si>
    <t>33.1</t>
  </si>
  <si>
    <t>Công viên cây xanh, mặt nước, hồ điều hòa</t>
  </si>
  <si>
    <t>LUC 6,90 ha); LUK 5,00 ha); BHK 6,00 ha); CLN 9,00 ha); NTS 0,47 ha);  DGT 0,30 ha); ODT 0,50 ha); SKC 0,75 ha); SON 4,64 ha); BCS 3,00 ha); DCS 0,50 ha)</t>
  </si>
  <si>
    <t>Đất phi nông nghiệp khác</t>
  </si>
  <si>
    <t>PNK</t>
  </si>
  <si>
    <t>tổng</t>
  </si>
  <si>
    <t>Tổng</t>
  </si>
  <si>
    <t>28.35</t>
  </si>
  <si>
    <t>Cầu Hua Ngò</t>
  </si>
  <si>
    <t>15.29</t>
  </si>
  <si>
    <t>Đề lại giao đất</t>
  </si>
  <si>
    <t>28.40</t>
  </si>
  <si>
    <t>Cầu Nà Ui</t>
  </si>
  <si>
    <t>15.34</t>
  </si>
  <si>
    <t>28.41</t>
  </si>
  <si>
    <t>Cầu treo Phiêng Sỏ</t>
  </si>
  <si>
    <t>15.35</t>
  </si>
  <si>
    <t>Sở NN đã xuống kiểm tra đề nghị hủy bỏ, vẫn giữ lại do chưa có văn bản</t>
  </si>
  <si>
    <t>Đã thực hiện 0,19 ha; còn lại chuyển tiếp</t>
  </si>
  <si>
    <t>8.4</t>
  </si>
  <si>
    <t>LUK (0,16 ha) ;CLN (7,50 ha); NHK (0,74 ha); NTS (0,47 ha)</t>
  </si>
  <si>
    <t>Trang trại chăn nuôi 12.000 Heo Hậu Bị</t>
  </si>
  <si>
    <t xml:space="preserve"> Anh Huy để lại</t>
  </si>
  <si>
    <t>RSX (5,10 ha); DCS (2,54 ha)</t>
  </si>
  <si>
    <t>Mỏ đá Ngam Ca</t>
  </si>
  <si>
    <t>Xã hủy bỏ, a Huy bảo để lại</t>
  </si>
  <si>
    <t>LUK (1,00 ha); CLN (1,00 ha); DCS (0,58 ha)</t>
  </si>
  <si>
    <t>Khu dân cư mới bản Hua Ít</t>
  </si>
  <si>
    <t>Phát triển cây lâm nghiệp, trồng và chế biến chè hữu cơ tại xã Nậm Sỏ, huyện Tân Uyên (Bateco) (Đất trồng cây lâu năm 314,76 ha)</t>
  </si>
  <si>
    <t>Cùng tên với dự án 314,76 ha đã phê duyệt ĐCQH</t>
  </si>
  <si>
    <t>Chuyển tiếp do đã đc phê duyệt, điều chỉnh từ đất NKH</t>
  </si>
  <si>
    <t>tổng hợp thiếu, tăng diện tích</t>
  </si>
  <si>
    <t>Xã đề xuất 58,28 ha, đề xuất khoanh vùng chuyển mục đích 2 ha</t>
  </si>
  <si>
    <t>Xã đề xuất 28,5 ha, đề xuất khoanh vùng chuyển mục đích 1,5 ha</t>
  </si>
  <si>
    <t>Xã đề xuất 54,67 ha, đề xuất khoanh vùng chuyển mục đích 1,0 ha</t>
  </si>
  <si>
    <t>Đất thương mại dịch vụ Bản Thảo A</t>
  </si>
  <si>
    <t>RSX (2 ha); CLN (0,5 ha); NHK (2,5 ha)</t>
  </si>
  <si>
    <t>Cơ sỏ giết mổ tập trung thị trấn Tân Uyên</t>
  </si>
  <si>
    <t>Anh Lập TNTM</t>
  </si>
  <si>
    <t>Trung tâm sát hạch lái xe huyện Tân Uyên</t>
  </si>
  <si>
    <t>Anh Huy</t>
  </si>
  <si>
    <t>Diện tích còn lại của chỉ tiêu Giáo dục</t>
  </si>
  <si>
    <t>Khu xử lý rác thải tập trung huyện Tân Uyên</t>
  </si>
  <si>
    <t>Bãi đổ thải VLXD công trình</t>
  </si>
  <si>
    <t>Phòng TNMT đề xuất</t>
  </si>
  <si>
    <t>(xăng dầu Nậm Sỏ 2)</t>
  </si>
  <si>
    <t>Điều chỉnh loại đất, vị trí</t>
  </si>
  <si>
    <t>Đã thi công xong mặt bằng; đăng ký làm thủ tục giao đất</t>
  </si>
  <si>
    <t>Đường tránh đã thay đổi đất ở vẫn giữ nguyên diện tích hay điều chỉnh</t>
  </si>
  <si>
    <t>Bản Huổi Luồng (bổ sung)</t>
  </si>
  <si>
    <t>Cầu Khu mở rộng dân cư Nà Ngò</t>
  </si>
  <si>
    <t xml:space="preserve"> Giảm bán kính cấp điện, giảm tổn thất điện năng cho các TBA khu vực huyện Tân Uyên năm 2023</t>
  </si>
  <si>
    <t>LUC (0,01 ha); LUK (0,01 ha); LUN (0,01 ha); BHK (0,05 ha); NHK (0,01 ha); CLN (0,05 ha); ONT (0,01 ha); ODT (0,01 ha);  DGT (0,01 ha)</t>
  </si>
  <si>
    <t>TT Tân Uyên, xã Trung Đồng</t>
  </si>
  <si>
    <t>Điện lực tỉnh Lai Châu đăng ký</t>
  </si>
  <si>
    <t>Đang thực hiện thu hồi (đã kê khai, kiểm đếm xong)</t>
  </si>
  <si>
    <t>Điện lực Lai Châu</t>
  </si>
  <si>
    <t>LUC (0,02 ha); LUK (0,02 ha); LUN (0,02 ha); HNK (0,02 ha); BHK (0,02 ha); NHK (0,02 ha); CLN (0,02 ha); ONT (0,01 ha); DGT (0,01 ha)</t>
  </si>
  <si>
    <t>TSC (0,04 ha); DVH (0,04 ha); BHK (0,04 ha); BCS (0,04 ha)</t>
  </si>
  <si>
    <t>DANH MỤC CÔNG TRÌNH, DỰ ÁN ĐÃ THỰC HIỆN TRONG THỜI KỲ 2021-2030
CỦA HUYỆN TÂN UYÊN - TỈNH LAI CHÂU</t>
  </si>
  <si>
    <t>Mở rộng Trường Tiểu học Phúc Khoa - Điểm trường Trung Tâm</t>
  </si>
  <si>
    <t>TSC 0,15 ha), CLN 0,05 ha)</t>
  </si>
  <si>
    <t>18.35</t>
  </si>
  <si>
    <t>Đã thực hiện xong</t>
  </si>
  <si>
    <t>Xem lại đã có quyết định giao đất của tỉnh</t>
  </si>
  <si>
    <t>Đường sản xuất xã Nậm Sỏ</t>
  </si>
  <si>
    <t>LUC 5,18 ha); LUK 1,30 ha); LUN 2,59 ha); BHK 3,37 ha); NHK 5,18 ha); CLN 2,59 ha); NTS 0,52 ha); NKH 5,18 ha); DCS 11,11 ha)</t>
  </si>
  <si>
    <t>15.37</t>
  </si>
  <si>
    <t>Mở rộng đường Chom Chăng - Tạng Đán vào rừng HTX Thành Vinh</t>
  </si>
  <si>
    <t>Đường giao thông bản Tạng Đán xã Thân Thuộc đi bản Phiêng Phát xã Trung Đồng</t>
  </si>
  <si>
    <t>Bổ sung theo NQ 08 ND điều chỉnh ĐTC 2021-2025</t>
  </si>
  <si>
    <t>Đường nội đồng xã Thân Thuộc</t>
  </si>
  <si>
    <t>LUK 0,01 ha); NHK 0,01 ha); DCS 0,48 ha)</t>
  </si>
  <si>
    <t>Đường nội đồng bản Tạng Đán</t>
  </si>
  <si>
    <t>Đường giao thông vào suối nước nóng Nà Ban</t>
  </si>
  <si>
    <t>LUC 0,50 ha); LUK 0,50 ha); BHK 0,80 ha); NHK 0,90 ha); CLN 0,50 ha); RSX 0,50 ha); NTS 0,30 ha); ONT 0,05 ha)</t>
  </si>
  <si>
    <t>15.46</t>
  </si>
  <si>
    <t>Đăng ký lại kế hoạch</t>
  </si>
  <si>
    <t>Đường sản xuất bản Chom Chăng</t>
  </si>
  <si>
    <t>LUK 0,3; NTS 0,05; CLN 0,05</t>
  </si>
  <si>
    <t>Đường nội đồng kết nối bản Phiêng Phát 1 - Phiêng Phát</t>
  </si>
  <si>
    <t>LUK 0,50 ha); CLN 0,50 ha); RSX 0,50 ha); DCS 0,33 ha)</t>
  </si>
  <si>
    <t>Đường sản xuất bản Phiêng Phát 1</t>
  </si>
  <si>
    <t>CLN 0,50 ha); RSX 0,50 ha); DCS 0,75 ha)</t>
  </si>
  <si>
    <t>Đường từ Hoàng Hà - Sang Ngà - Than Uyên</t>
  </si>
  <si>
    <t>15.59</t>
  </si>
  <si>
    <t>Đã thực hiện (đã xong hết)</t>
  </si>
  <si>
    <t>Đường nội bản Chạm Cả</t>
  </si>
  <si>
    <t>CLN 0,40 ha); LUK 0,05 ha); LUC 0,05 ha)</t>
  </si>
  <si>
    <t>Thủy lợi Mít Nọi</t>
  </si>
  <si>
    <t>NHK 0,1 ha); LUK 0,15 ha)</t>
  </si>
  <si>
    <t>22.7</t>
  </si>
  <si>
    <t>A Trường; Hỏi lại a Linh (BQLDA)</t>
  </si>
  <si>
    <t>Đã thi công xong (đã quyết toán xong)</t>
  </si>
  <si>
    <t>34.1</t>
  </si>
  <si>
    <t>Nhà vệ sinh công cộng xã Phúc Khoa</t>
  </si>
  <si>
    <t xml:space="preserve">UBND xã </t>
  </si>
  <si>
    <t>DANH MỤC CÔNG TRÌNH, DỰ ÁN HỦY BỎ TRONG THỜI KỲ 2021-2030
CỦA HUYỆN TÂN UYÊN - TỈNH LAI CHÂU</t>
  </si>
  <si>
    <t>8.8</t>
  </si>
  <si>
    <t>Dự án phát triền chăn nuôi đại gia súc tại xã Pắc Ta, huyện Tân Uyên</t>
  </si>
  <si>
    <t>NHK (5,5 ha); RSX (14,50 ha); DCS (257,42 ha)</t>
  </si>
  <si>
    <t>Hủy bỏ do trùng dự án Quế hữu cơ của Bateco</t>
  </si>
  <si>
    <t>9.3</t>
  </si>
  <si>
    <t>Khu huấn luyện dân quân xã Nậm Sỏ</t>
  </si>
  <si>
    <t>RSX (1,35 ha); NHK (0,15 ha)</t>
  </si>
  <si>
    <t>Bãi tập, huấn luyện dân quân tự vệ</t>
  </si>
  <si>
    <t>DCS (0,43 ha); LUK (0,06 ha); RSX (0,07 ha); CLN (0,21 ha); NHK (0,23 ha)</t>
  </si>
  <si>
    <t xml:space="preserve">Mỏ sét VLXDTT tại TT. Tân Uyên, huyện Tân Uyên </t>
  </si>
  <si>
    <t>Bổ sung theo PA TCKG</t>
  </si>
  <si>
    <t>SXK hiện trạng tại vị trí chăn nuôi heo Hậu Bị</t>
  </si>
  <si>
    <t>Đất ở khu dân cư mới bản Ít Chom</t>
  </si>
  <si>
    <t>RSN (0,30 ha); NHK (0,70 ha); LUK (0,40 ha); CLN (0,33 ha); DCS (4,62 ha)</t>
  </si>
  <si>
    <t>Xã đề xuất hủy bỏ không khả thi</t>
  </si>
  <si>
    <t>Điểm trung chuyển chất thải rắn bản Hua Pầu</t>
  </si>
  <si>
    <t>Phòng KTHT</t>
  </si>
  <si>
    <t>Không có và không thu hồi đất</t>
  </si>
  <si>
    <t>Xem lại diện tích 0,4 (TCKG) hay 0,03 (QH vùng huyện)</t>
  </si>
  <si>
    <t>Điểm trung chuyển chất thải rắn bản Nà Nọi Thái</t>
  </si>
  <si>
    <t>Xem lại diện tích 0,09 (TCKG) hay 0,03 (QH vùng huyện)</t>
  </si>
  <si>
    <t>Điểm trung chuyển chất thải rắn Khu 7</t>
  </si>
  <si>
    <t>Xem lại diện tích 0,38 (TCKG) hay 0,03 (QH vùng huyện)</t>
  </si>
  <si>
    <t>Điểm trung chuyển chất thải rắn Khu 24</t>
  </si>
  <si>
    <t>Xem lại diện tích 0,1 (TCKG) hay 0,03 (QH vùng huyện)</t>
  </si>
  <si>
    <t>Bãi thu gom, xử lý rác tập trung xã Nậm Cần</t>
  </si>
  <si>
    <t>Hủy bỏ: trùng án bãi rác đã có</t>
  </si>
  <si>
    <t>Điểm trung chuyển chất thải rắn xã Hố Mít</t>
  </si>
  <si>
    <t>Suối Lĩnh A hỏi lại QH điểm trung chuyển rác hay bãi thu gom và xử lý rác (TCKG: 0,5 ha)</t>
  </si>
  <si>
    <t>Bãi thu gom, xử lý rác tập trung xã Phúc Khoa</t>
  </si>
  <si>
    <t>Bãi thu gom, xử lý rác tập trung xã Nậm Sỏ</t>
  </si>
  <si>
    <t>Khăn Nọi</t>
  </si>
  <si>
    <t>Bãi thu gom, xử lý rác tập trung xã Pắc Ta</t>
  </si>
  <si>
    <t>Hoàng Hà</t>
  </si>
  <si>
    <t>Bãi thu gom, xử lý rác tập trung xã Mường Khoa</t>
  </si>
  <si>
    <t>Các công trình, dự án đất bãi thải, xử lý chất thải khác trên địa bàn</t>
  </si>
  <si>
    <t>Không có</t>
  </si>
  <si>
    <t>Nghĩa trang nhân dân trung tâm xã Nậm Sỏ</t>
  </si>
  <si>
    <t>Không khả thi, hủy bỏ</t>
  </si>
  <si>
    <t>Nhà văn hóa xã Hố Mít</t>
  </si>
  <si>
    <t>Đã có nằm trong khuôn viên UBND xã</t>
  </si>
  <si>
    <t>Nhà văn hóa xã Pắc Ta</t>
  </si>
  <si>
    <t>Nhà văn hóa xã Mường Khoa</t>
  </si>
  <si>
    <t>Nhà văn hóa thị trấn Tân Uyên</t>
  </si>
  <si>
    <t>Mở rộng Nhà văn hóa bản Nà Nọi</t>
  </si>
  <si>
    <t>16.5</t>
  </si>
  <si>
    <t>Giữ lại NVH hiện trạng không quy hoạch mới</t>
  </si>
  <si>
    <t>Mở rộng nhà văn hóa bản Tát Xôm</t>
  </si>
  <si>
    <t>16.26</t>
  </si>
  <si>
    <t>Mở rộng nhà văn hóa bản Phiêng Phát 1</t>
  </si>
  <si>
    <t>16.27</t>
  </si>
  <si>
    <t>Mở rộng nhà văn hóa bản Bút Dưới</t>
  </si>
  <si>
    <t>16.28</t>
  </si>
  <si>
    <t>Mở rộng nhà văn hóa bản Hua Cưởm 2</t>
  </si>
  <si>
    <t>16.29</t>
  </si>
  <si>
    <t>Mở rộng nhà văn hóa bản Pắc Ngùa</t>
  </si>
  <si>
    <t>16.31</t>
  </si>
  <si>
    <t>Mở rộng nhà văn hóa bản Kim Pu</t>
  </si>
  <si>
    <t>16.32</t>
  </si>
  <si>
    <t>Điểm sinh hoạt cộng đồng bản Hua Cần (Vị trí trường Tiểu học cũ)</t>
  </si>
  <si>
    <t>32.7</t>
  </si>
  <si>
    <t>Chuyển đất cho trường Mầm non</t>
  </si>
  <si>
    <t>Sân thể thao bản Tát Xôm</t>
  </si>
  <si>
    <t>Xã Trung Đồng đề xuất hủy bỏ do không khả thi</t>
  </si>
  <si>
    <t>Sân thể thao bản Kim Pu</t>
  </si>
  <si>
    <t>28.34</t>
  </si>
  <si>
    <t>Bến phà Tà Mít</t>
  </si>
  <si>
    <t>15.28</t>
  </si>
  <si>
    <t>Đường từ Nậm Bó đi Nậm Sỏ 1,2</t>
  </si>
  <si>
    <t>LUC 0,10 ha); DCS 0,02 ha)</t>
  </si>
  <si>
    <t>15.33</t>
  </si>
  <si>
    <t>Đường sản xuất khu đồng Nà Pầu, Nậm Chăng To</t>
  </si>
  <si>
    <t>LUC 0,60 ha); DCS 0,04 ha)</t>
  </si>
  <si>
    <t>Anh Cường địa chính</t>
  </si>
  <si>
    <t>Đường vào khu dân cư đầu cầu Huổi Chăng Nọi</t>
  </si>
  <si>
    <t>Đường lên nghĩa địa Nà Nọi</t>
  </si>
  <si>
    <t>Đường nội bản Hoàng Liên</t>
  </si>
  <si>
    <t>Bờ kè chắn lũ bản Chạm Cả</t>
  </si>
  <si>
    <t>LUC 0,20 ha); BHK 0,20 ha); NHK 0,20 ha); CLN 0,20 ha); RPH 0,10 ha)</t>
  </si>
  <si>
    <t>Bờ kè chắn lũ bản Nà Nọi</t>
  </si>
  <si>
    <t>LUC 0,30 ha); BHK 0,20 ha); NHK 0,10 ha); SON 0,38 ha)</t>
  </si>
  <si>
    <t>Thủy lợi Hua Pầu</t>
  </si>
  <si>
    <t>Thủy lợi Hửi Tưng</t>
  </si>
  <si>
    <t>LUC 0,05 ha), DCS 0,4 ha), NHK 0,05 ha)</t>
  </si>
  <si>
    <t>Thủy lợi Tà Hử</t>
  </si>
  <si>
    <t>Bờ kè chắn lũ bản phiêng Xe</t>
  </si>
  <si>
    <t>BHK 0,20 ha); RSM 0,50 ha); DCS 0,50 ha)</t>
  </si>
  <si>
    <t>Bờ kè chắn lũ bản Phiêng Cúm</t>
  </si>
  <si>
    <t>Bờ kè chắn lũ bản Nà Nghè</t>
  </si>
  <si>
    <t>BHK 0,12 ha); RSM 0,20 ha); DCS 0,20 ha)</t>
  </si>
  <si>
    <t>Bờ kè chắn lũ bản Nà An</t>
  </si>
  <si>
    <t>Thủy lợi Hô Tra</t>
  </si>
  <si>
    <t>RSM 0,20 ha); DCS 0,20 ha)</t>
  </si>
  <si>
    <t>22.12</t>
  </si>
  <si>
    <t>Thủy lợi Nà An</t>
  </si>
  <si>
    <t>LUK 0,3 ha); LUC 0,1 ha); DCS 0,05 ha)</t>
  </si>
  <si>
    <t>22.13</t>
  </si>
  <si>
    <t xml:space="preserve">A Linh (BQLDA) </t>
  </si>
  <si>
    <t>Chợ xã Pắc Ta</t>
  </si>
  <si>
    <t>Phụ lục:</t>
  </si>
  <si>
    <t>DỰ KIẾN PHÂN BỔ CHỈ TIÊU QUY HOẠCH TỈNH LAI CHÂU THỜI KỲ 2021-2030, TẦM NHÌN ĐẾN NĂM 2050 VÀ KẾ HOẠCH SỬ DỤNG ĐẤT 5 NĂM (2021-2025) TỈNH LAI CHÂU
TRÊN ĐỊA BÀN CÁC HUYỆN, THÀNH PHỐ</t>
  </si>
  <si>
    <t>(Kèm theo Công văn số         /STNMT-ĐĐB ngày        /3/2022 của Sở Tài nguyên và Môi trường)</t>
  </si>
  <si>
    <t>PHƯƠNG ÁN PHÂN BỔ CHỈ TIÊU ĐẾN NĂM 2030 HUYỆN TÂN UYÊN</t>
  </si>
  <si>
    <t xml:space="preserve">Đơn vị tính: ha           </t>
  </si>
  <si>
    <t>Chỉ tiêu sử dụng đất</t>
  </si>
  <si>
    <t>Mã</t>
  </si>
  <si>
    <t>Thống kê năm 2021</t>
  </si>
  <si>
    <t>Chỉ tiêu cấp tỉnh phân bổ</t>
  </si>
  <si>
    <t>Hiện trạng năm 2020</t>
  </si>
  <si>
    <t>Quy hoạch 2030 cấp huyện được duyệt</t>
  </si>
  <si>
    <t>Quy hoạch sử dụng đất đến năm 2030 theo phương án dự kiến của huyện</t>
  </si>
  <si>
    <t>So sánh chỉ tiêu được duyệt với chỉ tiêu phân bổ</t>
  </si>
  <si>
    <t>So sánh chỉ tiêu huyện dự kiến điều chỉnh với chỉ tiêu phân bổ</t>
  </si>
  <si>
    <t>So sánh phân bổ với hiện trạng 2021</t>
  </si>
  <si>
    <t>(8)=(6)-(5)</t>
  </si>
  <si>
    <t>(9)=(7)-(5)</t>
  </si>
  <si>
    <t>Loại đất</t>
  </si>
  <si>
    <t>1</t>
  </si>
  <si>
    <t>Đất nông nghiệp</t>
  </si>
  <si>
    <t>NNP</t>
  </si>
  <si>
    <t>Đề xuất tăng diện tích</t>
  </si>
  <si>
    <t>Được phân bổ và được XĐ bổ sung</t>
  </si>
  <si>
    <t>Trong đó:</t>
  </si>
  <si>
    <t>Đất trồng lúa</t>
  </si>
  <si>
    <t>LUA</t>
  </si>
  <si>
    <t>Đề xuất giảm diện tích nhằm phục vụ phát triển kinh tế xã hội một phần diện tích đất lúa sẽ bị giảm sang các mục đích khác.</t>
  </si>
  <si>
    <t>Đề xuất giảm diện tích</t>
  </si>
  <si>
    <t>Theo KQ chạy lại</t>
  </si>
  <si>
    <t xml:space="preserve">Trong đó: Đất chuyên trồng lúa nước </t>
  </si>
  <si>
    <t>1.2</t>
  </si>
  <si>
    <t>Đất trồng cây hàng năm khác</t>
  </si>
  <si>
    <t>Theo phân bổ</t>
  </si>
  <si>
    <t>1.3</t>
  </si>
  <si>
    <t>Đề xuất tăng diện tích phục vụ phát triển các dự án trồng chè trên địa bàn</t>
  </si>
  <si>
    <t>1.4</t>
  </si>
  <si>
    <t>1.5</t>
  </si>
  <si>
    <t>Đất rừng đặc dụng</t>
  </si>
  <si>
    <t>Đề xuất giảm diện tích do có 02 công trình dự án sử dụng vào loại đất rừng đặc dụng: Thủy điện Hua Be với diện tích 2,90 ha đã được thông qua tại Nghị quyết số 51/NQ-HĐND ngày 15/9/2021 và Thủy điện Nậm Bon 1 với diện tích 1,25 ha đã được thông qua tại Nghị quyết số 52/NQ-HĐND ngày 13/12/2020.</t>
  </si>
  <si>
    <t>1.6</t>
  </si>
  <si>
    <t>Đề xuất tăng diện tích phục vụ các dự án khoanh nuôi phát triển rừng, dự án trồng và phát triển cây mắc ca.</t>
  </si>
  <si>
    <t>Đề xuất tăng diện tích do CT trồng mắc ca của Sở NN</t>
  </si>
  <si>
    <t>thêm 5000 ha</t>
  </si>
  <si>
    <t>Trong đó: Đất có rừng sản xuất là rừng tự nhiên</t>
  </si>
  <si>
    <t>Chỉ tiêu được phân bổ</t>
  </si>
  <si>
    <t>1.7</t>
  </si>
  <si>
    <t>Được xác định</t>
  </si>
  <si>
    <t>1.8</t>
  </si>
  <si>
    <t>Đất làm muối</t>
  </si>
  <si>
    <t>LMU</t>
  </si>
  <si>
    <t>1.9</t>
  </si>
  <si>
    <t>2</t>
  </si>
  <si>
    <t>Đất phi nông nghiệp</t>
  </si>
  <si>
    <t>PNN</t>
  </si>
  <si>
    <t>Được phân bổ</t>
  </si>
  <si>
    <t>Đề xuất tăng diện tích bổ sung chỉ tiêu cho công trình Căn cứ chiến đấu A của huyện và Căn cứ B số 1 của tỉnh.</t>
  </si>
  <si>
    <t>2.3</t>
  </si>
  <si>
    <t>Đất khu công nghiệp</t>
  </si>
  <si>
    <t>SKK</t>
  </si>
  <si>
    <t>2.4</t>
  </si>
  <si>
    <t>2.5</t>
  </si>
  <si>
    <t>Đất thương mại dịch vụ</t>
  </si>
  <si>
    <t>2.6</t>
  </si>
  <si>
    <t>2.7</t>
  </si>
  <si>
    <t>Đề xuất tăng diện tích do thay đổi chỉ tiêu sử dụng cho hoạt động khoáng sản và đất sản xuất vật liệu xây dựng, làm đồ gốm theo Thông tư số 09/2021/TT-BTNMT ngày 30/6/2021 của Bộ Tài nguyên và Môi trường về sửa đổi, bổ sung một số điều của các thông tư quy định chi tiết và hướng dẫn thi hành Luật Đất đai.</t>
  </si>
  <si>
    <t>Chạy lại SKS</t>
  </si>
  <si>
    <t>2.8</t>
  </si>
  <si>
    <t>Đất sản xuất vật liệu xây dựng, làm đồ gốm</t>
  </si>
  <si>
    <t>2.9</t>
  </si>
  <si>
    <t>Đất phát triển hạ tầng cấp quốc gia, cấp tỉnh, cấp huyện, cấp xã</t>
  </si>
  <si>
    <t>DHT</t>
  </si>
  <si>
    <t>Được phân bổ và được XĐ</t>
  </si>
  <si>
    <t>Đề xuất tăng diện tích bổ sung chỉ tiêu cho công trình đường tránh thị trấn Tân Uyên.</t>
  </si>
  <si>
    <t>k quan trọng</t>
  </si>
  <si>
    <t>Đề xuất tăng diện tích do dự án Khu đô thị mới thị trấn Tân Uyên có quy hoạch chỉ tiêu đất văn hóa.</t>
  </si>
  <si>
    <t>Đất xây dựng cơ sở giáo dục đào tạo</t>
  </si>
  <si>
    <t>Đề xuất tăng diện tích bổ sung thêm chỉ tiêu cho công trình Sân golf huyện Tân Uyên.</t>
  </si>
  <si>
    <t>Đề xuất tăng diện tích: phục vụ phát triển các công trình, dự án thủy điện trên địa bàn: thủy điện Mường Mít, thủy điện Nậm Bon 1, thủy điện Hố Mít, thủy điện Hố Mít 1 và một số thủy điện vừa và nhỏ khác</t>
  </si>
  <si>
    <t>để chỉ  tiêu của mình Bảo vệ Mường Mít, Nậm Bon 1, Hố Mít, Hố Mít 1</t>
  </si>
  <si>
    <t>Đề xuất tăng diện tích bổ sung chỉ tiêu cho công trình Điểm giao dịch bưu chính viễn thông xã Nậm Sỏ.</t>
  </si>
  <si>
    <t>Đất xây dựng kho dự trữ quốc gia</t>
  </si>
  <si>
    <t>DKG</t>
  </si>
  <si>
    <t>Đất có di tích lịch sử văn hóa</t>
  </si>
  <si>
    <t>DDT</t>
  </si>
  <si>
    <t>Đề xuất tăng diện tích của chùa Tân Uyên</t>
  </si>
  <si>
    <t>tăng thêm 2,5 tổng 5 ha</t>
  </si>
  <si>
    <t>Đất làm nghĩa trang, nghĩa địa, nhà tang lễ, nhà hỏa táng</t>
  </si>
  <si>
    <t>tùy</t>
  </si>
  <si>
    <t>Đất xây dựng cơ sở khoa học và công nghệ</t>
  </si>
  <si>
    <t>DKH</t>
  </si>
  <si>
    <t>Đất xây dựng cơ sở dịch vụ xã hội</t>
  </si>
  <si>
    <t>DXH</t>
  </si>
  <si>
    <t>2.10</t>
  </si>
  <si>
    <t>2.11</t>
  </si>
  <si>
    <t>2.12</t>
  </si>
  <si>
    <t>2.13</t>
  </si>
  <si>
    <t>2.14</t>
  </si>
  <si>
    <t>Đất ở tại đô thị</t>
  </si>
  <si>
    <t>2.15</t>
  </si>
  <si>
    <t>Đất xây dựng trụ sở cơ quan</t>
  </si>
  <si>
    <t>2.16</t>
  </si>
  <si>
    <t>2.17</t>
  </si>
  <si>
    <t>Đất xây dựng cơ sở ngoại giao</t>
  </si>
  <si>
    <t>DNG</t>
  </si>
  <si>
    <t>2.18</t>
  </si>
  <si>
    <t>Đất xây dựng công trình sự nghiệp khác</t>
  </si>
  <si>
    <t>DSK</t>
  </si>
  <si>
    <t>2.19</t>
  </si>
  <si>
    <t>Đất công trình công cộng khác</t>
  </si>
  <si>
    <t>DCK</t>
  </si>
  <si>
    <t>Đề xuất giảm diện tích do huyện Tân Uyên định hướng giữ nguyên hiện trạng không quy hoạch chỉ tiêu này.</t>
  </si>
  <si>
    <t>Theo KQ chạy lại (không có chỉ tiêu này)</t>
  </si>
  <si>
    <t>2.20</t>
  </si>
  <si>
    <t>Đất tín ngưỡng</t>
  </si>
  <si>
    <t>2.21</t>
  </si>
  <si>
    <t>Đất sông, ngòi, kênh, rạch, suối</t>
  </si>
  <si>
    <t>2.22</t>
  </si>
  <si>
    <t>Đất có mặt nước chuyên dùng</t>
  </si>
  <si>
    <t>MNC</t>
  </si>
  <si>
    <t>Đề xuất tăng diện tích do huyện Tân Uyên định hướng giữ nguyên hiện trạng không quy hoạch chỉ tiêu này.</t>
  </si>
  <si>
    <t>2.23</t>
  </si>
  <si>
    <t>3</t>
  </si>
  <si>
    <t>Đất chưa sử dụng</t>
  </si>
  <si>
    <t>Đề xuất giảm diện tích để phục vụ các dự án khoanh nuôi phát triển rừng, dự án trồng và phát triển cây mắc ca.</t>
  </si>
  <si>
    <t>Đề xuất giảm diện tích do CT trồng mắc ca của Sở NN</t>
  </si>
  <si>
    <t>Đất chưa sử dụng đưa vào sử dụng</t>
  </si>
  <si>
    <t>Đất chưa sử dụng còn lại</t>
  </si>
  <si>
    <t>Khu chức năng*</t>
  </si>
  <si>
    <t>Đất khu công nghệ cao</t>
  </si>
  <si>
    <t>KCN</t>
  </si>
  <si>
    <t>Đất khu kinh tế</t>
  </si>
  <si>
    <t>KKT</t>
  </si>
  <si>
    <t>Đất đô thị</t>
  </si>
  <si>
    <t>KDT</t>
  </si>
  <si>
    <t>Khu sản xuất nông nghiệp (khu vực chuyên trồng lúa nước, khu vực chuyên trồng cây công nghiệp lâu năm)</t>
  </si>
  <si>
    <t>KNN</t>
  </si>
  <si>
    <t>Khu lâm nghiệp (khu vực rừng phòng hộ, khu vực rừng đặc dụng, khu vực rừng sản xuất)</t>
  </si>
  <si>
    <t>KLN</t>
  </si>
  <si>
    <t>Khu du lịch</t>
  </si>
  <si>
    <t>KDL</t>
  </si>
  <si>
    <t>Khu bảo tồn thiên nhiên và đa dạng sinh học</t>
  </si>
  <si>
    <t>KBT</t>
  </si>
  <si>
    <t>Khu phát triển công nghiệp (khu công nghiệp, cụm công nghiệp)</t>
  </si>
  <si>
    <t>KPC</t>
  </si>
  <si>
    <t>Khu đô thị (trong đó có khu đô thị mới)</t>
  </si>
  <si>
    <t>DTC</t>
  </si>
  <si>
    <t>Khu thương mại - dịch vụ</t>
  </si>
  <si>
    <t>KTM</t>
  </si>
  <si>
    <t>Khu dân cư nông thôn</t>
  </si>
  <si>
    <t>DNT</t>
  </si>
  <si>
    <t>* Ghi chú: Khu chức năng không tổng hợp khi tính tổng diện tích tự nhiên</t>
  </si>
  <si>
    <t>Công trình cấp NSH cụm Thanh Sơn</t>
  </si>
  <si>
    <t>Xem vị trí không có thì bỏ</t>
  </si>
  <si>
    <t>Công trình cấp NSH bản Hô Sỏ</t>
  </si>
  <si>
    <t>A Linh (BQLDA) không thu hồi đất</t>
  </si>
  <si>
    <t>Công trình cấp NSH bản Khau Hỏm</t>
  </si>
  <si>
    <t>Có vị trí</t>
  </si>
  <si>
    <t>LUC (0,07 ha); LUK (0,07 ha); LUN (0,07 ha); HNK (0,14 ha); BHK (0,14 ha); NHK (0,14 ha); CLN (0,14 ha); ONT (0,07 ha); ODT (0,01 ha); DGT (0,06 ha)</t>
  </si>
  <si>
    <t>NHK (0,10 ha); CLN (0,10 ha)</t>
  </si>
  <si>
    <t>CLN (0,60 ha); DCS (0,20 ha)</t>
  </si>
  <si>
    <t>RPH (1,6 ha); DCS (0,20 ha)</t>
  </si>
  <si>
    <t>LOẠI ĐẤT LẤY VÀO</t>
  </si>
  <si>
    <t>Hủy bỏ do ban CHQS không đưa đất thao trường cấp xã vào đất Quốc phòng</t>
  </si>
  <si>
    <t>Hủy bỏ do không mở rộng; không quy hoạch mới</t>
  </si>
  <si>
    <t>Có hiện trạng</t>
  </si>
  <si>
    <t>Hủy bỏ, không có đơn vị bổ sung vị trí</t>
  </si>
  <si>
    <t>Giảm diện tích do đổi vị trí chùa</t>
  </si>
  <si>
    <t>Tổng khu đất 3,0 ha,  đưa vào kế hoạch 1,0 ha</t>
  </si>
  <si>
    <t>Lưu ý vị trí còn quy hoạch khai thác hay không</t>
  </si>
  <si>
    <t xml:space="preserve">Kiểm tra ranh giới với dự án </t>
  </si>
  <si>
    <t>Lấy lại ranh giới dự án Nhà máy gạch không nung Trường Thịnh Tân Uyên</t>
  </si>
  <si>
    <t>Thị trấn đánh giá</t>
  </si>
  <si>
    <t>Xã hủy bỏ</t>
  </si>
  <si>
    <t>Không quy hoạch mới</t>
  </si>
  <si>
    <t>Thị trấn hủy bỏ</t>
  </si>
  <si>
    <t>Không bổ sung vị trí; đề xuất hủy bỏ</t>
  </si>
  <si>
    <t>Phát triển cây lâm nghiệp, trồng và chế biến chè hữu cơ tại xã Nậm Sỏ, huyện Tân Uyên (Bateco) (Đất rừng sản xuất 901,09 ha)</t>
  </si>
  <si>
    <t>LUK (0,48 ha); NHK (0,05 ha)</t>
  </si>
  <si>
    <t>Cấp nước sinh hoạt cụm bản xã Trung Đồng, huyện Tân Uyên</t>
  </si>
  <si>
    <t>Tờ trình đăng ký thu hồi phát sinh 2022</t>
  </si>
  <si>
    <t>Chị Điệp TNMT</t>
  </si>
  <si>
    <t>LUC (0,15 ha); DTL (0,02 ha); DGT (0,01 ha); BCS (0,02 ha)</t>
  </si>
  <si>
    <t>RSX (0,3 ha); DCS (0,5 ha)</t>
  </si>
  <si>
    <t>LUC (0,7 ha); LUN (0,9 ha); NHK (1,5 ha); CLN (1,2 ha); NTS (0,07 ha); RSX (3,2 ha); DCS (7,6 ha)</t>
  </si>
  <si>
    <t>LUC (0,5 ha); LUK (0,7 ha); NHK (1,7 ha); CLN (1,3 ha); RSX (2,8 ha); DCS (3,8 ha)</t>
  </si>
  <si>
    <t>DCS (0,45 ha) ;MNC (0,05 ha)</t>
  </si>
  <si>
    <t>RSX (0,2 ha) ;DCS (0,35 ha) ;MNC (0,01 ha)</t>
  </si>
  <si>
    <t>LUC (2,5 ha); NHK (0,5 ha); BCS (0,3 ha); DGT (0,1 ha): DTL (0,1 ha); NTS (0,1 ha)</t>
  </si>
  <si>
    <t>Chưa xác định quy mô diện tích</t>
  </si>
  <si>
    <t>NHK (1,4 ha); SON (0,1 ha)</t>
  </si>
  <si>
    <t>LUC (0,99 ha); LUK (1,39 ha); BHK (2,01 ha); NHK (12,77 ha); CLN (0,17 ha); RSX (14,72 ha); NTS (0,72 ha); DYT (0,03 ha); DGD (0,05 ha); DTL (0,04 ha); ONT (0,23 ha); SON (0,38 ha); DCS (1,76 ha)</t>
  </si>
  <si>
    <t>LUK (0,08 ha); NHK (0,20 ha); CLN (0,64 ha); RSX (0,10 ha); ONT (0,02 ha)</t>
  </si>
  <si>
    <t>LUC (0,2 ha); LUK (0,2 ha); BHK (0,2 ha); NHK (0,1 ha); CLN (0,3 ha)</t>
  </si>
  <si>
    <t>LUC (0,1 ha); BHK (0,1 ha); DCS (0,08 ha)</t>
  </si>
  <si>
    <t>LUC (0,2 ha); LUK (0,5 ha); NHK (4,5 ha); CLN (1,1 ha); RPH (0,5 ha); RSX (0,2 ha); NTS (0,2 ha);ONT (0,2 ha); DCS (0,6 ha)</t>
  </si>
  <si>
    <t>LUC (0,2 ha); LUK (0,25 ha); BHK (0,1 ha); NHK (0,1 ha); CLN (0,1 ha); NTS (0,1 ha); ONT (0,1 ha)</t>
  </si>
  <si>
    <t>LUC (0,2 ha); LUK (0,6 ha); NHK (2,0 ha); CLN (0,4 ha); RSX (1,5 ha); DCS (2,8 ha)</t>
  </si>
  <si>
    <t>LUC (0,1 ha); LUK (0,1 ha); BHK (1,0 ha); NHK (2,5 ha); CLN (1 ha); RSX (2,3 ha): NTS (0,1 ha)</t>
  </si>
  <si>
    <t>LUC (0,20 ha); LUK (0,90 ha); BHK (0,20 ha); NHK (3,00 ha); CLN (1,20 ha); RSX (4,15 ha); RPH (1,50 ha); NTS (0,10 ha)</t>
  </si>
  <si>
    <t>LUC (0,30 ha); BHK (0,06 ha); CLN (0,15 ha); SON (0,60 ha); DTL (0,01 ha); DGT (0,03 ha); CSD (0,25 ha)</t>
  </si>
  <si>
    <t>ODT (0,02 ha); DGT (0,28 ha)</t>
  </si>
  <si>
    <t>LUC (0,4 ha); NHK (0,27 ha) ; NTS (0,33 ha)</t>
  </si>
  <si>
    <t>LUC (0,2 ha); DGT (0,05 ha); SON (0,05 ha)</t>
  </si>
  <si>
    <t>LUC (0,1 ha); CSD (0,02 ha); SON (0,02 ha)</t>
  </si>
  <si>
    <t>HNK (0,18 ha) ; NTS (0,07 ha)</t>
  </si>
  <si>
    <t>LUC (23,8 ha); LUK (1,0 ha) ; NHK (22,5 ha); DCS(3,5 ha); BCS (2,5 ha); DGT (0,3 ha); DTL(0,4 ha)</t>
  </si>
  <si>
    <t>NHK (1,5 ha) ; LUC (0,05 ha); CLN (0,3 ha); DCS (0,58 ha)</t>
  </si>
  <si>
    <t>DCS (0,3 ha); RSX (1,2 ha)</t>
  </si>
  <si>
    <t>LUC (0,05 ha); CLN (0,05 ha); DCS (0,03 ha)</t>
  </si>
  <si>
    <t>LUK (0,57 ha); CLN (0,36 ha);  BCS (0,55 ha); DGT (0,05 ha)</t>
  </si>
  <si>
    <t>Anh Huy đề nghị bỏ bớt do quy hoạch đất ở xã Phúc Khoa đã nhiều</t>
  </si>
  <si>
    <t>HNK (3,75 ha); LUK (0,7 ha); DCS (20,8 ha)</t>
  </si>
  <si>
    <t>Trùng BATECO 20 ha</t>
  </si>
  <si>
    <t>RSX (40,5 ha); HNK (19,3 ha); DCS (85,2 ha)</t>
  </si>
  <si>
    <t>LUC (0,1 ha); BHK (0,1 ha); CLN (0,3 ha); NHK (0,5 ha); DCS (0,6 ha)</t>
  </si>
  <si>
    <t xml:space="preserve">Xã đăng ký 3,4 ha; Anh Huy đề nghị giảm diện tích </t>
  </si>
  <si>
    <t>LUK (0,34 ha); SON (0,01 ha); DCS (0,98 ha); RSX (0,3 ha)</t>
  </si>
  <si>
    <t>HNK (0,24 ha); LUC (1,07 ha); RSX (0,1 ha)</t>
  </si>
  <si>
    <t>NHK (0,7 ha); DCS (0,62 ha)</t>
  </si>
  <si>
    <t>Hủy bỏ do trùng dự án đường sản xuất của ban QLDA</t>
  </si>
  <si>
    <t>DCS (0,47 ha) ; RSX (0,02 ha)</t>
  </si>
  <si>
    <t>Thay đổi vị trí</t>
  </si>
  <si>
    <t>Mở rộng Trụ sở UBND xã Trung Đồng</t>
  </si>
  <si>
    <t>RSX (0,178 ha); CLN (0,06 ha); NHK (0,06 ha)</t>
  </si>
  <si>
    <t>Hủy bỏ không có vị trí</t>
  </si>
  <si>
    <t>14,2 km</t>
  </si>
  <si>
    <t>Chiều dài 7,85*3m</t>
  </si>
  <si>
    <t>Chiều dài 5,5*3m</t>
  </si>
  <si>
    <t>Hiện trạng</t>
  </si>
  <si>
    <t>Tổng chu chuyển</t>
  </si>
  <si>
    <t>Tổng tăng thêm</t>
  </si>
  <si>
    <t xml:space="preserve">CLN 0,03 ha); ONT 0,08 ha); NTS 0,04 ha); LUC 0,12 ha) </t>
  </si>
  <si>
    <t>Bản Chạm Cả (bổ sung)</t>
  </si>
  <si>
    <t>Bản Ít Chom Trên</t>
  </si>
  <si>
    <t>Bản Ít Chom Trên (bổ sung)</t>
  </si>
  <si>
    <t>Bản Nậm Cung ( Nà Còi)</t>
  </si>
  <si>
    <t>Bản Phương Nam (Phiêng Khon)</t>
  </si>
  <si>
    <t>Bản Thào (Thào B)</t>
  </si>
  <si>
    <t>Bản Lầu (Lầu B)</t>
  </si>
  <si>
    <t>Bản Lầu (Lầu A)</t>
  </si>
  <si>
    <t>Bản Nà Phát (Nà Lào)</t>
  </si>
  <si>
    <t>Bản Nà Pắt cũ</t>
  </si>
  <si>
    <t>Bản Tà Hử (bổ sung)</t>
  </si>
  <si>
    <t>LUK (1,13 ha); NHK (0,38 ha); BCS (0,28 ha)</t>
  </si>
  <si>
    <t>Bản Thào (bổ sung)</t>
  </si>
  <si>
    <t>LUK (0,26 ha); BCS (1,3 ha); NHK (0,63 ha)</t>
  </si>
  <si>
    <t>UBND xã Hố Mít đăng ký sau ĐT L1</t>
  </si>
  <si>
    <t>Điểm dừng đỗ xe và ngắm cảnh du lịch đồi chè xã Phúc Khoa</t>
  </si>
  <si>
    <t>UBND xã Phúc Khoa đăng ký sau ĐT L1</t>
  </si>
  <si>
    <t>UBND xã Trung Đồng đăng ký sau ĐT L1</t>
  </si>
  <si>
    <t>Năm 2023 có bản vẽ mới, trừ diện tích trùng BATECO + Diện tích KH 80 ha</t>
  </si>
  <si>
    <t>Trang trại chăn nuôi heo theo hướng công nghiệp sạch gắn liền trồng rừng bảo vệ môi trường (Trong đó: đất nông nghiệp khác: 32,43 ha; đất rừng sản xuất 24,0 ha)</t>
  </si>
  <si>
    <t>LUA (0,03 ha); RSX (38,04 ha); DCS (18,36 ha)</t>
  </si>
  <si>
    <t>Giảm diện tích theo QĐ điều chỉnh từ 138,38 xuống 56,43 ha</t>
  </si>
  <si>
    <t>DCS; RSX</t>
  </si>
  <si>
    <t>Trùng 63,74 ha Bateco 901,09 ha</t>
  </si>
  <si>
    <t>Trùng 63,74 ha trùng Ban QLRPH</t>
  </si>
  <si>
    <t>Phòng TNMT, BQLRPH đề xuất 14/10/2022</t>
  </si>
  <si>
    <t>Ban QLDA</t>
  </si>
  <si>
    <t>CÔNG TRÌNH, DỰ ÁN CÓ TRONG QUY HOẠCH SỬ DỤNG ĐẤT GIAI ĐOẠN 2021-2030</t>
  </si>
  <si>
    <t>CÔNG TRÌNH, DỰ ÁN CÒN LẠI</t>
  </si>
  <si>
    <t>Đất ở bản Hô Bon (Bổ sung)</t>
  </si>
  <si>
    <t>Đất ở bản Nậm Bon (Nậm Bon 1) (Bổ sung)</t>
  </si>
  <si>
    <t>Hủy bỏ do bãi chăn thả, không chuyển mục đích</t>
  </si>
  <si>
    <t>Đất thương mại dịch vụ bản Phúc Khoa</t>
  </si>
  <si>
    <t>UBND xã Phúc Khoa đăng ký BS</t>
  </si>
  <si>
    <t>Đất thương mại dịch vụ bản Ngọc Lại 1</t>
  </si>
  <si>
    <t>Đất thương mại dịch vụ bản Đoàn Kết</t>
  </si>
  <si>
    <t>Đăng ký mới, tăng diện tích từ 1-5ha</t>
  </si>
  <si>
    <t>Chuyển vị trí, tăng diện tích từ 2-5ha</t>
  </si>
  <si>
    <t>Mỏ đất Khâu Giường bản Bó Lun xã Pắc Ta huyện Tân Uyên phục vụ cho (dự án: kết nối giao thông các tỉnh miền núi phía Bắc)</t>
  </si>
  <si>
    <t>Mở rộng nghĩa trang Nà Nọi</t>
  </si>
  <si>
    <t>UBND thị trấn đăng ký L1</t>
  </si>
  <si>
    <t>Khoanh nuôi trồng và phát triển rừng sản xuất (đối với phần diện tích do BQLRPH đề xuất trả lại địa phương quản lý)</t>
  </si>
  <si>
    <t xml:space="preserve">Chiều dài 10,7*3m </t>
  </si>
  <si>
    <t>(bao gồm: 07 km đầu thuộc dự án: đường giao thông vùng quế xã Nậm Sỏ; 5km sau đường giao thông vùng quế xã Tà Mít)  ĐT133 (Nà Phát, Nậm Cần) - Tà Mít</t>
  </si>
  <si>
    <t>Tổng 10,8 km bao gồm 04 tuyến (1 phần trùng vào đường Nậm Cần - Tà Mít) ĐT133 (Nà Phát, Nậm Cần) - Tà Mít</t>
  </si>
  <si>
    <t>Vành đai QL32 (Khau Giềng - Đội 5)</t>
  </si>
  <si>
    <t>Hố Mít, Pắc Ta, Trung Đồng, TT Tân Uyên</t>
  </si>
  <si>
    <t>Dài 23km</t>
  </si>
  <si>
    <t>3867 ha vào loại đất khác, CLN, BHK, LUA, RSX, DCS,…</t>
  </si>
  <si>
    <t>HNK (0,80 ha); CLN (1,20 ha); RSX (0,40 ha); DCS (1,60 ha)</t>
  </si>
  <si>
    <t>Bổ sung mới theo phương án rà soát đất rừng của Ban quản lý rừng phòng hộ</t>
  </si>
  <si>
    <t>Khu chăn nuôi tập trung bản Ít Luông</t>
  </si>
  <si>
    <t>Khu chăn nuôi tập trung xã Pắc Ta (Vị trí 2 - ĐT 107)</t>
  </si>
  <si>
    <t>Khu chăn nuôi tập trung xã Mường Khoa</t>
  </si>
  <si>
    <t>Khu chăn nuôi tập trung bản Phiêng Lúc</t>
  </si>
  <si>
    <t>Khu chăn nuôi tập trung xã Tà Mít</t>
  </si>
  <si>
    <t>Khu chăn nuôi tập trung xã Pắc Ta  (vị trí 52 ha)</t>
  </si>
  <si>
    <t>Khu chăn nuôi tập trung xã Pắc Ta  (vị trí 50 ha)</t>
  </si>
  <si>
    <t>Phát triển du lịch xanh</t>
  </si>
  <si>
    <t>Chưa xác định vị trí</t>
  </si>
  <si>
    <t>Khu nông nghiệp công nghệ cao bản Chạm Cả</t>
  </si>
  <si>
    <t>LUC (0,28 ha); CLN (1,35 ha); HNK (0,44 ha)</t>
  </si>
  <si>
    <t>CLN (0,5 ha); HNK (0,05 ha); LUC (0,55 ha); DGT (0,03 ha); DTL (0,03 ha); DCS (0,62 ha)</t>
  </si>
  <si>
    <t>HNK (1,22 ha); LUK (0,35 ha); DGT(0,05 ha); DTL(0,05 ha); CLN (1,58 ha); DCS (0,11 ha)</t>
  </si>
  <si>
    <t>NHK (0,34 ha); CLN (0,39 ha); DGT( 0,1 ha); DTL(0,1 ha)</t>
  </si>
  <si>
    <t>Bản Hoàng Liên (bổ sung)</t>
  </si>
  <si>
    <t>LUK; LUK; HNK; CLN</t>
  </si>
  <si>
    <t>Bản Hô Be (Bổ sung)</t>
  </si>
  <si>
    <t>LUC; HNK</t>
  </si>
  <si>
    <t>TDP 17 (bổ sung)</t>
  </si>
  <si>
    <t>TDP 3 (bổ sung)</t>
  </si>
  <si>
    <t>Chưa thực hiện, điều chỉnh diện tích</t>
  </si>
  <si>
    <t>LUK (0,3 ha); NHK (1,0 ha); NTS (0,004 ha); ONT (0,001 ha); SON (0,03 ha); DCS (0,08 ha); DGT (0,42 ha)</t>
  </si>
  <si>
    <t xml:space="preserve"> LUC (0,11 ha); LUK (1,92 ha); CLN (0,41 ha); HNK (1,66 ha); RSX (0,14 ha); RPH (2,21 ha); ONT (0,48 ha); DGT (0,08 ha); SON (0,74 ha); BCS (0,01 ha); DCS (1,15 ha)</t>
  </si>
  <si>
    <t>LUC (0,01 ha); LUK (6,58 ha); HNK (4,20 ha); CLN (0,04 ha); RSX (0,06 ha); SON (6,59 ha); ONT (0,18 ha); BCS (0,01 ha); DCS (12,62 ha)</t>
  </si>
  <si>
    <t>LUC (3,87 ha); LUK (6,43 ha); BHK (3,72 ha); HNK (1,26 ha); CLN (0,42 ha); RSX (0,52 ha); NTS (0,12 ha); SON (19,41 ha); DTL (0,25 ha);  BCS (14,21 ha); DCS (8,56 ha);  DGT (0,30 ha); ONT (0,15 ha);  NTD (0,08 ha)</t>
  </si>
  <si>
    <t xml:space="preserve"> LUK (0,25 ha); RPH (1,48 ha); RDD (0,66 ha); CLN (0,03 ha); ONT (0,12 ha); SON (0,26 ha); DCS (0,77 ha)</t>
  </si>
  <si>
    <t>Quyết định số 939/QĐ-UBND ngày 27/7/2022</t>
  </si>
  <si>
    <t xml:space="preserve"> Quyết định số 939/QĐ-UBND ngày 27/7/2022</t>
  </si>
  <si>
    <t>Quyết định số 418/QĐ-UBND ngày 07/4/2022</t>
  </si>
  <si>
    <t>LUC (2,57 ha); LUK (1,49 ha); NHK (0,47 ha); CLN (1,72 ha); DTL (0,18 ha); SON (1,05 ha); BCS (1,29 ha); DCS (0,12 ha)</t>
  </si>
  <si>
    <t>Quyết định số 549/QĐ-UBND ngày 19/5/2022</t>
  </si>
  <si>
    <t>Thủy điện Nậm Bon 1</t>
  </si>
  <si>
    <t>Thủy điện Suối Lĩnh (hạng mục: xây dựng ngăn lộ 35kV tại TBA 110kV Than Uyên E29.2; đường dây 35kV từ TBA 110kV Than Uyên đến thủy điện Suối Lĩnh)</t>
  </si>
  <si>
    <t>CLN (0,018 ha); DCS (0,008 ha); LUC (0,009 ha); LUK (0,008 ha); HNK (0,005 ha); RPH (0,027 ha); RSX (0,02 ha); ONT (0,005 ha)</t>
  </si>
  <si>
    <t>Xã Hố Mít, xã Pắc Ta</t>
  </si>
  <si>
    <t>LUC (0,48 ha); BHK (0,06 ha); SON (0,004 ha); BCS (0,456 ha)</t>
  </si>
  <si>
    <t>Cấp NSH cụm bản xã Trung Đồng, huyện Tân Uyên</t>
  </si>
  <si>
    <t>Quyết định số 1220/QĐ-UBND ngày 19/9/2022</t>
  </si>
  <si>
    <t>LUC (2,0 ha); LUK (0,8 ha); BHK (6,7 ha); CLN (5,2 ha); NHK (16,47 ha); NTS (0,65 ha); RSX (7,6 ha); DGT (14,8 ha); DGT (0,09 ha); DTL (1,63 ha); SON (2,09 ha); NTD (0,04 ha); TSC (0,06 ha); DYT (0,3 ha); DGD (0,11 ha); ONT (0,51 ha); SKC (0,08 ha; MNC (1,0 ha); TMD (0,03 ha); CSD (6,21 ha)</t>
  </si>
  <si>
    <t>HNK (0,51 ha); CLN (0,77 ha); RSX (0,26 ha) DCS (1,02 ha)</t>
  </si>
  <si>
    <t>HNK (1,66 ha); CLN (2,50 ha); RSX (0,83 ha); DCS (3,33 ha)</t>
  </si>
  <si>
    <t>LUC (1,45 ha); HNK (0,5 ha);  CLN (1,35 ha); CDS (1,20 ha)</t>
  </si>
  <si>
    <t>HNK (0,51 ha); CLN (3,4 ha); RSX (0,26 ha); DCS (1,02 ha)</t>
  </si>
  <si>
    <t>Nâng cấp đường Hua Cần - Hua Tra Nọi, xã Nậm Cần, huyện Tân Uyên</t>
  </si>
  <si>
    <t>Nâng cấp khu văn hóa thể thao xã Mường Khoa</t>
  </si>
  <si>
    <t>CLN (0,1 ha); NHK (0,06 ha); DGT (0,03 ha); BCS (0,79 ha)</t>
  </si>
  <si>
    <t>NHK (0,21 ha); NTS (0,04 ha)</t>
  </si>
  <si>
    <t>CLN (6,40 ha);CSD (0,30 ha); DGT (0,02 ha); NHK (1,99 ha)</t>
  </si>
  <si>
    <t>NHK (0,9 ha); SON (2,9 ha); BCS (1,23 ha)</t>
  </si>
  <si>
    <t>NHK (3,6 ha); LUK (0,5 ha); DCS (0,9 ha)</t>
  </si>
  <si>
    <t>LUC (0,25 ha); CLN (4,27 ha); DCS (0,48 ha)</t>
  </si>
  <si>
    <t>CLN (1,95 ha); DCS (0,05 ha); RSX (1,00 ha)</t>
  </si>
  <si>
    <t>CLN (1,50 ha); DCS (0,50 ha)</t>
  </si>
  <si>
    <t>CLN (0,07 ha); DTT (0,02 ha)</t>
  </si>
  <si>
    <t>BHK (0,03 ha); CLN (0,04 ha)</t>
  </si>
  <si>
    <t>LUC(0,75);ONT(0,15); NHK(0,05)</t>
  </si>
  <si>
    <t>LUC (0,3 ha); LUK (0,3 ha); BHk (0,5 ha); HNK (0,50 ha) CLN (1,0 ha); RSX (0,2 ha); ONT (0,05 ha); BCS (0,05 ha); DCS (0,1 ha)\</t>
  </si>
  <si>
    <t>LUC (0,1 ha); LUK (0,05 ha); NHK (0,8 ha); CLN (0,2 ha); RSX (0,9 ha); DCS (2,21 ha)</t>
  </si>
  <si>
    <t>ONT (0,88 ha); DGT (2,90 ha); SON (0,05 ha); CLN (0,15 ha); RSX (0,10 ha); NHK (0,07 ha); BHK (0,03 ha); LUC (0,23 ha); LUK (0,03 ha); TSC (0,06 ha); DVH (0,04 ha); NTS (0,05 ha); CSD (0,17 ha)</t>
  </si>
  <si>
    <t>LUK (0,62 ha); CLN (0,36 ha); DCS (8,2 ha); RSN (7,1 ha); NHK (0,24 ha); BHK (0,20 ha); SON (0,28 ha)</t>
  </si>
  <si>
    <t>NHK (2,12 ha); LUK (0,5 ha); LUC (0,5 ha); BHK (0,3 ha); DCS (0,6 ha)</t>
  </si>
  <si>
    <t>LUC (0,3 ha); LUK (0,3 ha); BHK (0,6 ha); CLN (0,8 ha); RSX 0,36 ha)</t>
  </si>
  <si>
    <t>LUC (0,1 ha); LUK (0,1 ha); NHK (0,5 ha); CLN (0,05 ha); RSX (0,5 ha); DCS (1,11 ha)</t>
  </si>
  <si>
    <t>LUC (1,09 ha); LUK (0,7 ha); NHK (0,5 ha); DGT (0,05 ha); DTL (0,05 ha); RSX (0,2 ha); CLN (0,5 ha); DCS (0,12 ha)</t>
  </si>
  <si>
    <t>LUC (0,3 ha); LUK (0,2 ha); CLN (0,2 ha); ONT (0,05 ha); BHK (0,1 ha); DCS (0,80 ha)</t>
  </si>
  <si>
    <t>LUC (2,4 ha); CLN (5,4 ha); HNK (1,2 ha); LUK (0,5 ha); DGT (0,5 ha); DTL (0,5 ha); DCS (1,0 ha)</t>
  </si>
  <si>
    <t>DCS (0,8 ha); RSN (0,2 ha)</t>
  </si>
  <si>
    <t xml:space="preserve">DCS (0,7 ha); RSN (0,3 ha) </t>
  </si>
  <si>
    <t>LUC (0,05 ha); NHK (0,10 ha); CLN (0,20 ha); RSN (0,05 ha); RST (0,20 ha); DCS(1,9 ha)</t>
  </si>
  <si>
    <t>CLN (0,35 ha); RSX (0,22 ha); LUC (0,15 ha); DCS (0,15 ha); DGT (0,13)</t>
  </si>
  <si>
    <t>LUC (2,5 ha); RPH (3,1 ha); RDD (2,90 ha); SON (0,11 ha); ODT (0,35 ha); CLN (0,03 ha); CSD (0,03 ha)</t>
  </si>
  <si>
    <t xml:space="preserve"> LUK (8,38 ha); CLN (5,56 ha); NHK (1,77 ha); NTS (0,44 ha); ONT (1,25 ha); SON (48,65 ha); DCS (33,69 ha)</t>
  </si>
  <si>
    <t>LUC (0,04 ha); LUK (0,04 ha); LUN (0,02 ha); BHK (0,12 ha); NHK (0,04 ha); CLN (0,08 ha); ONT (0,06 ha); ODT (0,02 ha)</t>
  </si>
  <si>
    <t>LUC (0,07 ha); LUK (0,07 ha); LUN (0,02 ha); BHK (0,06 ha); NHK (0,05 ha); CLN (0,05 ha); ONT (0,06 ha); ODT (0,02 ha)</t>
  </si>
  <si>
    <t>LUC (0,12 ha); LUK (0,20 ha); BHK (0,47 ha); CLN (0,18 ha)</t>
  </si>
  <si>
    <t>LUC (0,13 ha); LUK (0,10 ha); LUN (0,12 ha); BHK (0,20 ha); NHK (0,17 ha); CLN (0,17 ha); ONT (0,01 ha); DGT (0,01 ha)</t>
  </si>
  <si>
    <t>LUC (0,90 ha); LUK (0,07 ha); NHK (0,02 ha); CLN (0,59 ha); RSX (0,65 ha); DGT (0,03 ha); DTL (0,01 ha); BCS (0,02 ha)</t>
  </si>
  <si>
    <t xml:space="preserve"> LUC (0,12 ha); LUK (1,35 ha); BHK (0,38 ha); CLN (0,52 ha); DTL (0,85 ha); SON (1,33 ha); CSD (1,45 ha)</t>
  </si>
  <si>
    <t>NKH (0,26 ha); CLN (0,50 ha); RSX (0,50 ha); DCS (0,50 ha)</t>
  </si>
  <si>
    <t>LUC (0,19 ha); LUK (0,43 ha); BHK (0,08 ha); CLN (0,30 ha)</t>
  </si>
  <si>
    <t>LUC (0,25 ha); NHK (1,56 ha); CLN (0,20 ha); NTS (0,06 ha); ONT (0,03 ha)</t>
  </si>
  <si>
    <t>LUC (0,05 ha);  LUK (0,05 ha); CLL (0,20 ha); NTS (0,06 ha); DCS (1,00  ha)</t>
  </si>
  <si>
    <t>NHK  (1,00 ha); RPH (0,7 ha); DCS (1,00 ha); RSN (1,3 ha)</t>
  </si>
  <si>
    <t>DCS (0,93 ha); NHK (0,77 ha); CLN (0,25 ha); RSX (0,53 ha)</t>
  </si>
  <si>
    <t>Sân golf huyện Tân Uyên (Trong đó: DTT 97,88 ha; TMD 40,00 ha; ODT 15,00 ha; DGT 10,00 ha; DTL 5,00 ha; DKV 28,21 ha)</t>
  </si>
  <si>
    <t>Trạm xử lý nước thải sinh hoạt cho các xã, thị trấn</t>
  </si>
  <si>
    <t>BIỂU 10A/CH-3</t>
  </si>
  <si>
    <t>BIỂU 10A/CH-4</t>
  </si>
  <si>
    <t xml:space="preserve"> </t>
  </si>
  <si>
    <t>Xây dựng nghĩa trang nhân dân huyện Tân Uyên (vị trí mới)</t>
  </si>
  <si>
    <t>Họp với Bí thư huyện</t>
  </si>
  <si>
    <t>Khu dân cư mới bản Tạng Đán (vị trí Suối Tát Xôm)</t>
  </si>
  <si>
    <t>NTD (5,7 ha); LUC (1,0 ha); CLN (2,70 ha)</t>
  </si>
  <si>
    <t>Hủy bỏ do không còn khả thi</t>
  </si>
  <si>
    <t>KH2023 4,83 ha</t>
  </si>
  <si>
    <t>KH2023 12,49 ha</t>
  </si>
  <si>
    <t>KH2023 112 ha</t>
  </si>
  <si>
    <t>KH2023 45 ha</t>
  </si>
  <si>
    <t>KH2023 0,1 ha</t>
  </si>
  <si>
    <t>KH2023 0,04 ha</t>
  </si>
  <si>
    <t>KH2023 0,3 ha</t>
  </si>
  <si>
    <t>LUC (5,18 ha); LUK (1,30 ha); LUN (2,59 ha); BHK (7,25 ha); NHK (3,89 ha); CLN (1,30 ha); RSX (3,89 ha); NTS (0,52 ha); DCS (11,11 ha)</t>
  </si>
  <si>
    <t>Đã thi công xong, chưa làm thủ tục giao đất; Chuyển tiếp</t>
  </si>
  <si>
    <t>Đường giao thông vùng chè xã Nậm Sỏ, huyện Tân Uyên</t>
  </si>
  <si>
    <t>HNK (0,68 ha); CLN (4,42 ha); RSX (0,34 ha); DCS (1,36 ha)</t>
  </si>
  <si>
    <t>Đường dây 110kV đấu nối nhà máy và TBA thủy điện Hua Chăng 2 vào lưới điện Quốc gia</t>
  </si>
  <si>
    <t>KH2023 0,34 ha</t>
  </si>
  <si>
    <t>KH2023 26,35 ha</t>
  </si>
  <si>
    <t xml:space="preserve">KH2023 7,57 ha </t>
  </si>
  <si>
    <t>Chuyển mục đích sử dụng đất sang nuôi trồng thủy sản</t>
  </si>
  <si>
    <t>LUA (1,0 ha); HNK (1,0 ha)</t>
  </si>
  <si>
    <t>KH2023 0,47 ha</t>
  </si>
  <si>
    <t>Chuyển mục đích sử dụng đất ở đô thị trong khu dân cư thực hiện năm 2023</t>
  </si>
  <si>
    <t xml:space="preserve">LUC (0,02 ha); LUK (0,29 ha); BHK (1,84 ha); CLN (0,34 ha) </t>
  </si>
  <si>
    <t>Chuyển mục đích sử dụng đất ở tại nông thôn trong năm 2023</t>
  </si>
  <si>
    <t>LUA (2,33 ha); HNK (6,56 ha); CLN (0,75 ha); NTS (0,04 ha); RSX (0,04 ha)</t>
  </si>
  <si>
    <t>KH2023 83,35 ha</t>
  </si>
  <si>
    <t>KH2023 0,15 ha</t>
  </si>
  <si>
    <t>4.8</t>
  </si>
  <si>
    <t>4.9</t>
  </si>
  <si>
    <t>4.10</t>
  </si>
  <si>
    <t>4.11</t>
  </si>
  <si>
    <t>5.6</t>
  </si>
  <si>
    <t>7.3</t>
  </si>
  <si>
    <t>7.4</t>
  </si>
  <si>
    <t>8.9</t>
  </si>
  <si>
    <t>8.11</t>
  </si>
  <si>
    <t>8.12</t>
  </si>
  <si>
    <t>8.13</t>
  </si>
  <si>
    <t>9.7</t>
  </si>
  <si>
    <t>12.15</t>
  </si>
  <si>
    <t>12.18</t>
  </si>
  <si>
    <t>12.19</t>
  </si>
  <si>
    <t>12.20</t>
  </si>
  <si>
    <t>12.21</t>
  </si>
  <si>
    <t>12.22</t>
  </si>
  <si>
    <t>12.23</t>
  </si>
  <si>
    <t>12.24</t>
  </si>
  <si>
    <t>12.25</t>
  </si>
  <si>
    <t>12.26</t>
  </si>
  <si>
    <t>13.14</t>
  </si>
  <si>
    <t>13.15</t>
  </si>
  <si>
    <t>13.16</t>
  </si>
  <si>
    <t>13.17</t>
  </si>
  <si>
    <t>13.18</t>
  </si>
  <si>
    <t>13.19</t>
  </si>
  <si>
    <t>13.20</t>
  </si>
  <si>
    <t>13.21</t>
  </si>
  <si>
    <t>21.9</t>
  </si>
  <si>
    <t>21.10</t>
  </si>
  <si>
    <t>21.11</t>
  </si>
  <si>
    <t>21.12</t>
  </si>
  <si>
    <t>21.13</t>
  </si>
  <si>
    <t>21.14</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</si>
  <si>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</si>
  <si>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</si>
  <si>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</si>
  <si>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</si>
  <si>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</si>
  <si>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</si>
  <si>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</si>
  <si>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</si>
  <si>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</si>
  <si>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</si>
  <si>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</si>
  <si>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</si>
  <si>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</si>
  <si>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</si>
  <si>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</si>
  <si>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</si>
  <si>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</si>
  <si>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</si>
  <si>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</si>
  <si>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</si>
  <si>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</si>
  <si>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</si>
  <si>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</si>
  <si>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</si>
  <si>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</si>
  <si>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</si>
  <si>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</si>
  <si>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</si>
  <si>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</si>
  <si>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21.46</t>
  </si>
  <si>
    <t>21.45</t>
  </si>
  <si>
    <t>23.5</t>
  </si>
  <si>
    <t>24.7</t>
  </si>
  <si>
    <t>25.9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</si>
  <si>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</si>
  <si>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</si>
  <si>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</si>
  <si>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</si>
  <si>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</si>
  <si>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</si>
  <si>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</si>
  <si>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</si>
  <si>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</si>
  <si>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</si>
  <si>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</si>
  <si>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</si>
  <si>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</si>
  <si>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</si>
  <si>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</si>
  <si>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</si>
  <si>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</si>
  <si>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</si>
  <si>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</si>
  <si>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</si>
  <si>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</si>
  <si>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</si>
  <si>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</si>
  <si>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</si>
  <si>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</si>
  <si>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</si>
  <si>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</si>
  <si>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</si>
  <si>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</si>
  <si>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</si>
  <si>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</si>
  <si>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</si>
  <si>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</si>
  <si>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</si>
  <si>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</si>
  <si>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</si>
  <si>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</si>
  <si>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28.39</t>
  </si>
  <si>
    <t>28.43</t>
  </si>
  <si>
    <t>28.58</t>
  </si>
  <si>
    <t>28.59</t>
  </si>
  <si>
    <t>28.60</t>
  </si>
  <si>
    <t>28.61</t>
  </si>
  <si>
    <t>28.65</t>
  </si>
  <si>
    <t>28.70</t>
  </si>
  <si>
    <t>28.71</t>
  </si>
  <si>
    <t>29.2</t>
  </si>
  <si>
    <t>29.3</t>
  </si>
  <si>
    <t>29.5</t>
  </si>
  <si>
    <t>29.6</t>
  </si>
  <si>
    <t>29.7</t>
  </si>
  <si>
    <t>29.8</t>
  </si>
  <si>
    <t>29.9</t>
  </si>
  <si>
    <t>30.13</t>
  </si>
  <si>
    <t>30.16</t>
  </si>
  <si>
    <t>30.17</t>
  </si>
  <si>
    <t>30.18</t>
  </si>
  <si>
    <t>30.21</t>
  </si>
  <si>
    <t>30.23</t>
  </si>
  <si>
    <t>30.27</t>
  </si>
  <si>
    <t>30.28</t>
  </si>
  <si>
    <t>30.29</t>
  </si>
  <si>
    <t>30.32</t>
  </si>
  <si>
    <t>30.33</t>
  </si>
  <si>
    <t>30.34</t>
  </si>
  <si>
    <t>30.35</t>
  </si>
  <si>
    <t>30.36</t>
  </si>
  <si>
    <t>30.37</t>
  </si>
  <si>
    <t>30.38</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</si>
  <si>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</si>
  <si>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</si>
  <si>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</si>
  <si>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</si>
  <si>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</si>
  <si>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</si>
  <si>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</si>
  <si>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</si>
  <si>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</si>
  <si>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</si>
  <si>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</si>
  <si>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</si>
  <si>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</si>
  <si>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</si>
  <si>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</si>
  <si>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</si>
  <si>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</si>
  <si>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</si>
  <si>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</si>
  <si>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</si>
  <si>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</si>
  <si>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</si>
  <si>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</si>
  <si>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</si>
  <si>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</si>
  <si>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</si>
  <si>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</si>
  <si>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</si>
  <si>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</si>
  <si>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</si>
  <si>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</si>
  <si>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</si>
  <si>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</si>
  <si>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</si>
  <si>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</si>
  <si>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</si>
  <si>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</si>
  <si>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</si>
  <si>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</si>
  <si>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</si>
  <si>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</si>
  <si>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</si>
  <si>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</si>
  <si>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</si>
  <si>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</si>
  <si>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</si>
  <si>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</si>
  <si>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</si>
  <si>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</si>
  <si>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</si>
  <si>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</si>
  <si>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</si>
  <si>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</si>
  <si>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</si>
  <si>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</si>
  <si>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</si>
  <si>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</si>
  <si>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</si>
  <si>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</si>
  <si>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</si>
  <si>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30.100</t>
  </si>
  <si>
    <t>30.101</t>
  </si>
  <si>
    <t>30.102</t>
  </si>
  <si>
    <t>30.103</t>
  </si>
  <si>
    <t>30.104</t>
  </si>
  <si>
    <t>30.105</t>
  </si>
  <si>
    <t>30.106</t>
  </si>
  <si>
    <t>30.107</t>
  </si>
  <si>
    <t>30.108</t>
  </si>
  <si>
    <t>30.109</t>
  </si>
  <si>
    <t>30.110</t>
  </si>
  <si>
    <t>30.111</t>
  </si>
  <si>
    <t>30.112</t>
  </si>
  <si>
    <t>30.113</t>
  </si>
  <si>
    <t>30.114</t>
  </si>
  <si>
    <t>30.115</t>
  </si>
  <si>
    <t>30.116</t>
  </si>
  <si>
    <t>30.117</t>
  </si>
  <si>
    <t>30.118</t>
  </si>
  <si>
    <t>30.119</t>
  </si>
  <si>
    <t>30.120</t>
  </si>
  <si>
    <t>31.6</t>
  </si>
  <si>
    <t>31.13</t>
  </si>
  <si>
    <t>32.23</t>
  </si>
  <si>
    <t>32.24</t>
  </si>
  <si>
    <t>32.25</t>
  </si>
  <si>
    <t>32.26</t>
  </si>
  <si>
    <t>32.27</t>
  </si>
  <si>
    <t>32.28</t>
  </si>
  <si>
    <t>33.2</t>
  </si>
  <si>
    <t>33.3</t>
  </si>
  <si>
    <t>33.4</t>
  </si>
  <si>
    <t>XXXIV</t>
  </si>
  <si>
    <t>34.2</t>
  </si>
  <si>
    <t>34.3</t>
  </si>
  <si>
    <t>34.4</t>
  </si>
  <si>
    <t>XXXV</t>
  </si>
  <si>
    <t>35.1</t>
  </si>
  <si>
    <t>Phòng TNMT đề xuất ĐT L1</t>
  </si>
  <si>
    <t>- PA TCKG: thực trạng, phương án phát triển và tổ chức không gian phát triển kinh tế - xã hội, kết cấu hạ tầng kinh tế xã hội trên địa bàn huyện Tân Uyên thời kỳ 2021-2030 (tích hợp trong quy hoạch Lai Châu thời kỳ 2021-2030)
- QH vùng huyện: quy hoạch xây dựng vùng huyện Tân Uyên, tỉnh Lai Châu đến năm 2035, tầm nhìn đến năm 2050
- NQ 08: Nghị quyết số 08/NQ-HĐND ngày 29/7/2022 của HĐND huyện Tân Uyên điều chỉnh kế hoạch đầu tư công trung hạn nguồn vốn ngân sách địa phương giai đoạn 2021-2025
- NQ 25: Nghị quyết số 25/NQ-HĐND ngày 20/7/20202 của HĐND tỉnh Lai Châu kế hoạch đầu tư công trung hạn giai đoạn 2021-2025 thực hiện đề án hạ tầng thiết yếu các khu sản xuất nông, lâm nghiệp hàng hóa tập trung
- NQ 41: Nghị quyết số 41/NQ-HĐND ngày 10/8/2021 của HĐND tỉnh Lai Châu phê duyệt điều chỉnh chủ trương các dự án sử dụng vốn ngân sách nhà nước dự kiến khởi công mới trong giai đoạn 2021-2025
- QĐ 631: Quyết định số 631/QĐ-UBND ngày 03/6/2021 của UBND tỉnh Lai Châu Về việc phê duyệt Quy hoạch sử dụng đất thời kỳ 2021-2030 và kế hoạch sử dụng đất năm 2021 của huyện Tân Uyên
- Quyết định số 418/QĐ-UBND ngày 07/4/2022; Quyết định số 1220/QĐ-UBND ngày 19/9/2022; Quyết định số 939/QĐ-UBND ngày 27/7/2022; Quyết định số 549/QĐ-UBND ngày 19/5/2022: quyết định điều chỉnh, bổ sung vào quy hoạch sử dụng đất thời kỳ 2021-2030 huyện Tân Uyên
- KH2022: kế hoạch sử dụng đất năm 2022; KH2023: kế hoạch sử dụng đất năm 2023</t>
  </si>
  <si>
    <t>CLN (18,0 ha); RSX (2,5 ha); LUC (0,5 ha); DCS (6,0 ha)</t>
  </si>
  <si>
    <t>LUA (10,46 ha); BHK (1,00); NHK (3,00 ha); NTS (1,00 ha); RSX (10,05 ha); RPH (1,99 ha)</t>
  </si>
  <si>
    <t>LUC (0,39 ha); BHK (0,90 ha); CLN (0,50 ha); NTS (0,10 ha); ONT (0,45 ha)</t>
  </si>
  <si>
    <t>LUC (0,27 ha); NTS (0,03 ha)</t>
  </si>
  <si>
    <t>LUC (0,4 ha); NHK (0,41 ha)</t>
  </si>
  <si>
    <t>Ghi chú chạy chu chuyển</t>
  </si>
  <si>
    <t>Chạy riêng</t>
  </si>
  <si>
    <t>LUC (0,01 ha); LUK (0,01 ha); BHK (0,07 ha); NHK (0,06 ha); ONT (0,15 ha)</t>
  </si>
  <si>
    <t>LUK (0,66 ha); SON (0,32 ha); DCS (1,76 ha)</t>
  </si>
  <si>
    <t>SON (2,53 ha); BCS (0,73; DCS (4,59 ha);LUC (2,59 ha); NHK (1,68 ha); LUK (2,05 ha); BHK (2,64 ha); CLN (1,54 ha); ONT (0,33 ha);</t>
  </si>
  <si>
    <t>LUK (0,07 ha); SON (7,94 ha); RSX (4,49 ha);DCS (21,83 ha); LUC (0,9 ha); NHK (1,42 ha)</t>
  </si>
  <si>
    <t>RPH (0,35 ha); RSX (3,25 ha); DCS (1,25 ha); LUC (1,43 ha); SON (0,72 ha)</t>
  </si>
  <si>
    <t>LUN (1,93 ha); NHK (0,51 ha); SON (3,56 ha); BCS (2,87 ha)</t>
  </si>
  <si>
    <t xml:space="preserve">RSN (0,32 ha); DCS (0,18 ha) </t>
  </si>
  <si>
    <t>LUC (0,1 ha); NHK (0,05 ha); CLN (0,05 ha); NTS (0,02 ha); DGT (0,02 ha); DTL (0,03 ha)</t>
  </si>
  <si>
    <t>chạy riêng</t>
  </si>
  <si>
    <t>không chu chuyển</t>
  </si>
  <si>
    <t>RST</t>
  </si>
  <si>
    <t>Không chu chuyển</t>
  </si>
  <si>
    <t>Tà Mít, Nậm Cần, Nậm Sỏ, Pắc Ta</t>
  </si>
  <si>
    <t>NHK (1,39 ha); CLN (87,52 ha); RSN (11,62 ha); RSX (17,55 ha); NTS (2,25 ha); ONT (0,08 ha); ODT (1 ha); BCS (0,52 ha); DCS (6,67 ha)</t>
  </si>
  <si>
    <t>LUC (1,50 ha); LUK (1,30 ha); LUN (1,10 ha); BHK (1,80 ha); NHK (0,60 ha); CLN (0,24 ha); RSX (0,20 ha); NTS (0,60 ha); NKH (0,40 ha); ONT (0,80 ha); ODT (0,20 ha); TSC (0,20 ha); DYT (0,05 ha); DGD (0,15 ha); SKC (0,40 ha); DGT (5,00 ha); DTL (0,43 ha); SON (0,60 ha); DCS (0,34 ha)</t>
  </si>
  <si>
    <t>HNK (0,23 ha); CLN (0,34 ha);  RSX (2,5 ha); DCS (4,93 ha)</t>
  </si>
  <si>
    <t>ghi chú 29,11</t>
  </si>
  <si>
    <t>Xem xét, nhưng k thể vượt nhiều ntn</t>
  </si>
  <si>
    <t>Khớp</t>
  </si>
  <si>
    <t xml:space="preserve">xem xét, cho vượt </t>
  </si>
  <si>
    <t>cho khớp, chuyển bớt sang RSX</t>
  </si>
  <si>
    <t>cho vượt, xem 30.000 ha đất rừng đã đảm bảo chưa?</t>
  </si>
  <si>
    <t>Thống nhất, mỏ đá, cát, đất chuyển sang SKS, SKS vượt cũng đc</t>
  </si>
  <si>
    <t>cho vượt</t>
  </si>
  <si>
    <t>Giảm quy mô 20 xuống 10</t>
  </si>
  <si>
    <t>Thao trường bắn của LLVT huyện (diện tích quy hoạch là 20,00 ha trong đó diện tích chuyển mục đích là 10 ha)</t>
  </si>
  <si>
    <t>tăng 1,7 ha vào HNK</t>
  </si>
  <si>
    <t>Các công trình thủy lợi khác trên địa bàn huyện Tân Uyên</t>
  </si>
  <si>
    <t>Bổ sung để cân đồi chỉ tiêu</t>
  </si>
  <si>
    <t>Các công trình văn hóa khác trên địa bàn huyện Tân Uyên</t>
  </si>
  <si>
    <t>Bổ sung để cân đối chỉ tiêu</t>
  </si>
  <si>
    <t>Các công trình y tế khác trên địa bàn huyện Tân Uyên</t>
  </si>
  <si>
    <t>2026-3030</t>
  </si>
  <si>
    <t>Giảm quy mô 1,94 ha</t>
  </si>
  <si>
    <t>Các công trình thể thao khác trên địa bàn huyện Tân Uyên</t>
  </si>
  <si>
    <t>Bổ sung để cân đối chỉ tiêu phân khai</t>
  </si>
  <si>
    <t>Các công trình năng lượng khác trên địa bàn huyện Tân Uyên</t>
  </si>
  <si>
    <t>NHK (0,50 ha); CLN (0,2 ha); NTS (0,3 ha)</t>
  </si>
  <si>
    <t>BHK (0,3 ha) ; CLN (0,5 ha); NTS (0,2 ha)</t>
  </si>
  <si>
    <t xml:space="preserve">HNK (0,20 ha); CLN (0,50 ha); HNK (0,30 ha) </t>
  </si>
  <si>
    <t>Tăng thêm 11,58 ha CLN</t>
  </si>
  <si>
    <t>LUC (3,00 ha); LUK (4,00 ha); BHK (1,00 ha); NHK (2,00 ha); CLN (30,98 ha); NTS (1,00 ha); DGT (1,00 ha); DTL (1,00 ha); BCS (0,10 ha)</t>
  </si>
  <si>
    <t>Các công trình trị sở khác trên địa bàn huyện Tân Uyên</t>
  </si>
  <si>
    <t>Công trình xây dựng trụ sở của tổ chức sự nghiệp trên địa bàn huyện Tân Uyên</t>
  </si>
  <si>
    <t>Khoanh nuôi trồng và phát triển rừng sản xuất</t>
  </si>
  <si>
    <t>giảm quy mô 1 xuống 0,5 ha</t>
  </si>
  <si>
    <t>CLN (0,30 ha); DCS (0,2 ha)</t>
  </si>
  <si>
    <t>DCS (0,7 ha); RSX (0,7 ha); NHK (0,10 ha); CLN (0,10 ha)</t>
  </si>
  <si>
    <t>giảm quy mô 1,7 xuống 0,5 ha</t>
  </si>
  <si>
    <t>giảm quy mô từ 4,2 còn 1,6 ha</t>
  </si>
  <si>
    <t>NHK (1,00 ha); RSX (3,00 ha); DCS (1,00 ha)</t>
  </si>
  <si>
    <t>giảm quy mô 10 ha còn 5 ha</t>
  </si>
  <si>
    <t>giảm quy mô từ 11 ha xuống 3 ha</t>
  </si>
  <si>
    <t>RSX (1,2 ha); DCS (1,8 ha)</t>
  </si>
  <si>
    <t>giảm quy mô từ 5,19 xuống 2,19</t>
  </si>
  <si>
    <t>giảm quy mô từ 6 ha còn 2 ha</t>
  </si>
  <si>
    <t>LUC (0,50 ha); CLN (0,50 ha); ODT (1,0 ha)</t>
  </si>
  <si>
    <t>giảm quy mô từ 10,25 ha còn 2,25 ha</t>
  </si>
  <si>
    <t>giảm quy mô từ 25 ha còn 10 ha</t>
  </si>
  <si>
    <t>LUC (0,50 ha); LUK (0,77 ha); NHK (2,5 ha); RST (3,20 ha); NTS (0,50 ha; DCS (7,23 ha); DGT (0,30 ha)</t>
  </si>
  <si>
    <t>LUK (0,05 ha); NHK (0,25 ha); CLN (1,19 ha); DCS (0,76 ha)</t>
  </si>
  <si>
    <t>Giảm quy mô 27,50 còn 17,50</t>
  </si>
  <si>
    <t>LUC (0,87 ha); LUK (0,23 ha); NHK (1,69 ha); RSN (0,65 ha); RSX (0,87 ha);  SON (1,55 ha); BCS (1,58 ha); DCS (10,06 ha)</t>
  </si>
  <si>
    <t>Giảm quy mô từ 1 ha còn 0,5 ha</t>
  </si>
  <si>
    <t>NHK 0,1 ha); LUN 0,1 ha); DCS 0,3 ha)</t>
  </si>
  <si>
    <t>DCS (0,1 ha); NHK (0,4 ha)</t>
  </si>
  <si>
    <t>Dự án chăn nuôi lợn công nghiệp sạch trên địa bàn xã Pắc Ta, huyện Tân Uyên, tỉnh Lai Châu</t>
  </si>
  <si>
    <t>RSX (14,53 ha); DCS (87,52 ha)</t>
  </si>
  <si>
    <t>Dự án Chăn nuôi lợn công nghiệp sạch trên địa bàn xã Tà Mít, huyện Tân Uyên</t>
  </si>
  <si>
    <t>Chị Điệp gửi bổ sung 29/11/2022</t>
  </si>
  <si>
    <t>RSX (33,5 ha); DCS (33,70 ha)</t>
  </si>
  <si>
    <t>giảm quy mô từ 0,23 còn 0,02</t>
  </si>
  <si>
    <t>giảm quy mô từ 0,1 ha còn 0,01 ha</t>
  </si>
  <si>
    <t>Cân DT</t>
  </si>
  <si>
    <t>8.14</t>
  </si>
  <si>
    <t>8.15</t>
  </si>
  <si>
    <t>14.2</t>
  </si>
  <si>
    <t>14.3</t>
  </si>
  <si>
    <t>14.4</t>
  </si>
  <si>
    <t>14.5</t>
  </si>
  <si>
    <t>14.6</t>
  </si>
  <si>
    <t>14.7</t>
  </si>
  <si>
    <t>14.8</t>
  </si>
  <si>
    <t>14.9</t>
  </si>
  <si>
    <t>14.10</t>
  </si>
  <si>
    <t>14.11</t>
  </si>
  <si>
    <t>14.12</t>
  </si>
  <si>
    <t>14.13</t>
  </si>
  <si>
    <t>14.14</t>
  </si>
  <si>
    <t>14.15</t>
  </si>
  <si>
    <t>14.16</t>
  </si>
  <si>
    <t>14.17</t>
  </si>
  <si>
    <t>14.18</t>
  </si>
  <si>
    <t>25.47</t>
  </si>
  <si>
    <t>29.10</t>
  </si>
  <si>
    <t>31.14</t>
  </si>
  <si>
    <t>32.29</t>
  </si>
  <si>
    <t>DANH MỤC CÔNG TRÌNH, DỰ ÁN THỰC HIỆN TRONG QUY HOẠCH SỬ DỤNG ĐẤT ĐẾN NĂM 2030
CỦA HUYỆN TÂN UYÊN - TỈNH LAI CHÂU</t>
  </si>
  <si>
    <t>DANH MỤC CÔNG TRÌNH, DỰ ÁN THỰC HIỆN TRONG NĂM 2023 CỦA HUYỆN TÂN UYÊN, TỈNH LAI CHÂU</t>
  </si>
  <si>
    <t>Hạng mục</t>
  </si>
  <si>
    <t>Mã ID</t>
  </si>
  <si>
    <t>Diện tích kế hoạch (ha)</t>
  </si>
  <si>
    <t>Tăng thêm</t>
  </si>
  <si>
    <t>Kiểm tra</t>
  </si>
  <si>
    <t>TỔNG</t>
  </si>
  <si>
    <t>Địa điểm
(đến cấp xã)</t>
  </si>
  <si>
    <t>Căn cứ pháp lý</t>
  </si>
  <si>
    <t>Ghi chú trình NQ HĐND</t>
  </si>
  <si>
    <t>Nghị quyết HĐND thu hồi</t>
  </si>
  <si>
    <t>Nghị quyết chuyển mục đích</t>
  </si>
  <si>
    <t>Vị trí trên bản đồ</t>
  </si>
  <si>
    <t>Ghi chú KH2021 (ẩn khi in)</t>
  </si>
  <si>
    <t>Sự phù hợp với Quy hoạch sử dụng đất đã được duyệt</t>
  </si>
  <si>
    <t>Đánh giá tiến độ thực hiện/Chủ đầu tư</t>
  </si>
  <si>
    <t>Ghi chú (lưu)</t>
  </si>
  <si>
    <t>Ghi chú (cũ) KH2022</t>
  </si>
  <si>
    <t>Ghi chú sau gửi thẩm định</t>
  </si>
  <si>
    <t>Ghi chú trình NQ</t>
  </si>
  <si>
    <t>Diện tích (ha)</t>
  </si>
  <si>
    <t>Đất nông nghiệp (ha)</t>
  </si>
  <si>
    <t>Đất phi nông nghiệp (ha)</t>
  </si>
  <si>
    <t>Đất chưa sử dụng (ha)</t>
  </si>
  <si>
    <t>Sử dụng vào loại đất</t>
  </si>
  <si>
    <t>Lúa</t>
  </si>
  <si>
    <t>(3)=(4)+ (5)</t>
  </si>
  <si>
    <t>A</t>
  </si>
  <si>
    <t>DANH MỤC CHUYỂN TIẾP KẾ HOẠCH SỬ DỤNG ĐẤT NĂM 2022 SANG KẾ HOẠCH SỬ DỤNG ĐẤT NĂM 2023 (102 CÔNG TRÌNH, DỰ ÁN)</t>
  </si>
  <si>
    <t>Công trình, dự án trong kế hoạch sử dụng đất cấp tỉnh</t>
  </si>
  <si>
    <t>Công trình, dự án mục đích quốc phòng, an ninh</t>
  </si>
  <si>
    <t>Trận địa phòng không 12,7 mm</t>
  </si>
  <si>
    <t>CLN (0,09 ha); DGT (0,01 ha)</t>
  </si>
  <si>
    <t>Đã hoàn thành, bổ sung kế hoạch để hoàn thiện thủ tục giao đất</t>
  </si>
  <si>
    <t>Không cần: đã hoàn thành đăng ký hoàn thiện thủ tục giao đất</t>
  </si>
  <si>
    <t>TDP Bệnh Viện</t>
  </si>
  <si>
    <t>Phù hợp</t>
  </si>
  <si>
    <t>Đang trình hồ sơ giao đất</t>
  </si>
  <si>
    <t>Đang trình hồ sơ giao đất; Chuyển tiếp</t>
  </si>
  <si>
    <t>Bổ sung mới</t>
  </si>
  <si>
    <t>KH2020</t>
  </si>
  <si>
    <t>Trụ sở làm việc Công an xã Pắc Ta</t>
  </si>
  <si>
    <t>Xã Pắc Ta</t>
  </si>
  <si>
    <t>Văn bản số 4486/CAT-PH10 ngày 14/9/2021 của Công an tỉnh Lai Châu</t>
  </si>
  <si>
    <t>Chưa có nghị quyết HĐND tỉnh</t>
  </si>
  <si>
    <t>Chưa thực hiện; Chuyển tiếp</t>
  </si>
  <si>
    <t>Điều chỉnh lại vị trí, loại đất</t>
  </si>
  <si>
    <t>Lưu ý</t>
  </si>
  <si>
    <t>Công trình, dự án để phát triển kinh tế - xã hội vì lợi ích quốc gia, công cộng</t>
  </si>
  <si>
    <t>1.2.1</t>
  </si>
  <si>
    <t>Công trình, dự án quan trọng quốc gia do Quốc hội quyết định chủ trương đầu tư mà phải thu hồi đất</t>
  </si>
  <si>
    <t>1.2.2</t>
  </si>
  <si>
    <t>Công trình, dự án do Thủ tướng Chính phủ chấp thuận, quyết định đầu tư mà phải thu hồi đất</t>
  </si>
  <si>
    <t>Gộp CT</t>
  </si>
  <si>
    <t>Dự án kết nối giao thông các tỉnh miền núi phía Bắc vốn vay ADB và chính phủ Úc tài trợ</t>
  </si>
  <si>
    <t>LUK (2,47 ha); LUC (2,6 ha); NHK (2,7 ha); BHK (0,78 ha); CLN (6,34 ha); NTS (0,59 ha); RSX (5,17 ha); NTD (0,19 ha); ONT (9,08 ha); ODT (0,5 ha); TMD (0,13 ha); DCH (0,08 ha); DGD (1,17 ha); DVH (0,07 ha); DGT (35,9 ha); SKX (0,01 ha); SKC (0,06 ha); DTS (0,06 ha); DTL (0,7 ha); DNL (0,09 ha); SON (0,42 ha); TSC (0,12 ha); CQP (0,09 ha); CAN (0,01 ha); DCS (9,37 ha); BCS (3,5 ha)</t>
  </si>
  <si>
    <t>Nghị quyết số 07/NQ-HĐND ngày 08/6/2020 của HĐND tỉnh</t>
  </si>
  <si>
    <t>Công trình dạng tuyến</t>
  </si>
  <si>
    <t>Chuyển tiếp từ KH2020</t>
  </si>
  <si>
    <t>Đang triển khai thực hiện (đã có quyết định thu hồi đất 1 phần: 4,61 ha)</t>
  </si>
  <si>
    <t>Đang triển khai thực hiện (đã có quyết định thu hồi đất 1 phần: 4,61 ha); Chuyển tiếp</t>
  </si>
  <si>
    <t>Điều chỉnh lại ranh giới, loại đất</t>
  </si>
  <si>
    <t>Đã có</t>
  </si>
  <si>
    <t>CT</t>
  </si>
  <si>
    <t>Các công trình, dự án còn lại</t>
  </si>
  <si>
    <t>Công trình, dự án do Hội đồng nhân dân cấp tỉnh chấp thuận mà phải thu hồi đất</t>
  </si>
  <si>
    <t>2.1.1</t>
  </si>
  <si>
    <t>Dự án xây dựng trụ sở cơ quan nhà nước, tổ chức chính trị, tổ chức chính trị - xã hội, công trình di tích lịch sử - văn hóa, danh lam thắng cảnh được xếp hạng, công viên, quảng trường, tượng đài, bia tưởng niệm, công trình sự nghiệp công cấp địa phương</t>
  </si>
  <si>
    <t>Nghị quyết số 18/NQ-HĐND ngày 23/7/2019 của HDND tỉnh: 0,19 ha; Nghị quyết số 46/NQ-HĐND ngày 11/12/2019 của HĐND tỉnh: 0,07 ha; đã thu hồi GPMB</t>
  </si>
  <si>
    <t>Thửa 1, 2,… tờ 182; Thửa 48,… tờ 180; Thửa 1,… tờ 181</t>
  </si>
  <si>
    <t>Đã thu hồi đất; chưa có quyết định giao đất</t>
  </si>
  <si>
    <t>Đã thu hồi đất; chưa có quyết định giao đất; Chuyển tiếp</t>
  </si>
  <si>
    <t>Chuyển tiếp 
(đã thu hồi đất)</t>
  </si>
  <si>
    <t>Trường Tiểu học số 1 thị trấn Tân Uyên, huyện Tân Uyên</t>
  </si>
  <si>
    <t>18.5</t>
  </si>
  <si>
    <t>Nghị quyết số 51/NQ-HĐND ngày 15/9/2021</t>
  </si>
  <si>
    <t>Thửa 27,… tờ 130</t>
  </si>
  <si>
    <t>Đã thu hồi đất; đang trình giao đất</t>
  </si>
  <si>
    <t>Đã thu hồi đất; đang trình giao đất; Chuyển tiếp</t>
  </si>
  <si>
    <t>m</t>
  </si>
  <si>
    <t>Trường Tiểu học Trung Đồng - Điểm trường trung tâm</t>
  </si>
  <si>
    <t>BHK (0,09 ha); CLN (0,36 ha); ONT (0,01 ha); CSD (0,01 ha)</t>
  </si>
  <si>
    <t>Xã Trung Đồng</t>
  </si>
  <si>
    <t>Nghị quyết số 65/NQ-HĐND ngày 10/12/2021 của HĐND tỉnh</t>
  </si>
  <si>
    <t>Bản Nặm Xôm</t>
  </si>
  <si>
    <t>Chuyển tiếp (điều chỉnh loại đất)</t>
  </si>
  <si>
    <t>Chưa thực hiện; Chuyển tiếp (điều chỉnh loại đất)</t>
  </si>
  <si>
    <t>Được thông qua NQ T12/2021</t>
  </si>
  <si>
    <t>Trình mới</t>
  </si>
  <si>
    <t>Trường Mầm non xã Thân Thuộc - Điểm trường trung tâm</t>
  </si>
  <si>
    <t>CLN (0,03 ha); HNK (0,01 ha)</t>
  </si>
  <si>
    <t>LUK (0,40 ha); NHK (0,10 ha)</t>
  </si>
  <si>
    <t>Nghị quyết số 18/NQ-HĐND ngày 23/7/2019 của HĐND tỉnh; đã thu hồi GPMB</t>
  </si>
  <si>
    <t>Thửa 25, 27, 31,... tờ 12</t>
  </si>
  <si>
    <t>Đã thu hồi đất và thi công xong; chưa có quyết định giao đất; Chuyển tiếp</t>
  </si>
  <si>
    <t>LUC (0,05 ha); BHK (0,04 ha); NTS (0,05 ha); BCS (0,12 ha)</t>
  </si>
  <si>
    <t>Thửa 77, 78 tờ 13</t>
  </si>
  <si>
    <t>BHK (0,09 ha); BCS (0,09 ha)</t>
  </si>
  <si>
    <t>Thửa 70,… tờ 50; Thửa 128,... tờ 192</t>
  </si>
  <si>
    <t>2.1.2</t>
  </si>
  <si>
    <t>Dự án xây dựng kết cấu hạ tầng kỹ thuật của địa phương gồm giao thông, thủy lợi, cấp nước, thoát nước, điện lực, thông tin liên lạc, chiếu sáng đô thị; công trình thu gom, xử lý chất thải</t>
  </si>
  <si>
    <t>Xã Hố Mít, Pắc Ta</t>
  </si>
  <si>
    <t>Nghị quyết số 71/NQ-HĐND ngày 10/12/2016 của HĐND tỉnh; đã thu hồi và thi công xong; đăng ký để thực hiện thủ tục chuyển mục đích</t>
  </si>
  <si>
    <t>Quá hạn nhưng đã thu hồi và thi công xong</t>
  </si>
  <si>
    <t>xem lại</t>
  </si>
  <si>
    <t>LUC (2,5 ha); LUK (2,0 ha); NHK (12,9 ha); CLN (5,0 ha); RSX (3,0 ha); NTS (0,5 ha); ONT (0,1 ha); (DCS (3,0 ha)</t>
  </si>
  <si>
    <t xml:space="preserve"> Xã Nậm Sỏ</t>
  </si>
  <si>
    <t>Nghị quyết số 30/NQ-HĐND ngày 08/12/2017 của HĐND tỉnh; Nghị quyết số 18/NQ-HĐND ngày 23/7/2019 của HĐND tỉnh; đã thu hổi đất</t>
  </si>
  <si>
    <t>Quá hạn 28 ha NQ 30/2021 nhưng đã thu hồi và thi công xong</t>
  </si>
  <si>
    <t>Các xã: Nậm Cần, Nậm Sỏ</t>
  </si>
  <si>
    <t>Nghị quyết số 27/2018/NQ-HĐND ngày 10/12/2018 của HĐND tỉnh; đã thu hồi và thi công xong; đăng ký để thực hiện thủ tục chuyển mục đích</t>
  </si>
  <si>
    <t>Chung</t>
  </si>
  <si>
    <t>LUC (2,0 ha); LUK (0,8 ha); BHK (6,7 ha); CLN (5,2 ha); NHK (16,47 ha); NTS (0,65 ha); RSX (7,6 ha); DGT (14,8 ha); DTL (1,63 ha); SON (2,09 ha); NTD (0,04 ha); TSC (0,06 ha); DYT (0,3 ha); DGD (0,11 ha); ONT (0,51 ha); SKC (0,08 ha; MNC (1,0 ha); TMD (0,03 ha); CSD (6,21 ha)</t>
  </si>
  <si>
    <t>Nghị quyết số 03/NQ-HĐND ngày 22/3/2021 của HĐND tỉnh</t>
  </si>
  <si>
    <t>Đang tiến hành kiểm đếm và đang thi công</t>
  </si>
  <si>
    <t>Đang tiến hành kiểm đếm và đang thi công; Chuyển tiếp, điều chỉnh loại đất</t>
  </si>
  <si>
    <t>Đã có tại Nghị quyết số 03/NQ-HĐND ngày 22/3/2021</t>
  </si>
  <si>
    <t>LUC (0,18 ha); LUK (1,82 ha); BHK (1,12 ha); NHK (5,23 ha); CLN (0,88 ha); RSX (5,79 ha); RPH (2,83 ha); NTS (0,66 ha); ONT (0,12 ha); DGT (2,55 ha); SON (2,13 ha); DCS (1,89 ha)</t>
  </si>
  <si>
    <t>Chuyển tiếp từ KH2020, cập nhật tên công trình</t>
  </si>
  <si>
    <t>Đã thi công xong; Chuyển tiếp</t>
  </si>
  <si>
    <t>Đã thu hồi, tên trong NQ Hô Tra Nọi</t>
  </si>
  <si>
    <t>LUC (0,80 ha); NHK (0,80 ha); CLN (0,20 ha); NTS (0,10 ha); ONT (0,20 ha)</t>
  </si>
  <si>
    <t>Nghị quyết số 46/NQ-HĐND ngày 11/12/2019 của HĐND tỉnh; đã thu hồi GPMB</t>
  </si>
  <si>
    <t>Xem lại NQ 46 không tìm thấy công trình này</t>
  </si>
  <si>
    <t>Bản Nà Bảo</t>
  </si>
  <si>
    <t>Đã thu hồi đất 1 phần và đang công xong; chưa có quyết định giao đất</t>
  </si>
  <si>
    <t>Đã thu hồi đất 1 phần và đang thi công; chưa có quyết định giao đất; Chuyển tiếp</t>
  </si>
  <si>
    <t>CLN (0,38 ha); NTS (0,31 ha); DGT (0,54 ha)</t>
  </si>
  <si>
    <t>Nghị quyết số 17/NQ-HĐND ngày 10/7/2020 của HĐND tỉnh</t>
  </si>
  <si>
    <t>Xem lại NQ 17 không tìm thấy công trình này</t>
  </si>
  <si>
    <t>LUC (1,5 ha); LUK (1,3 ha); LUN (1,1 ha); BHK (2,1 ha); NHK (0,6 ha); CLN (0,24 ha); RSX (0,2 ha); NTS (0,6 ha); ONT (0,8 ha); ODT (0,2 ha); TSC (0,1 ha); DYT (0,15 ha); DGD (0,15 ha); SKC (0,4 ha); DGT (5,19 ha); DTL (0,23 ha); SON (0,6 ha); CSD (0,34 ha)</t>
  </si>
  <si>
    <t>TT Tân Uyên, xã Thân Thuộc, xã Mường Khoa</t>
  </si>
  <si>
    <t>Nghị quyết số 51/NQ-HĐND ngày 15/9/2021 của HĐND tỉnh; Nghị quyết số 49/NQ-HĐND ngày 13/12/2020 của HĐND tỉnh</t>
  </si>
  <si>
    <t>Đang triển khai thi công, chưa có quyết định thu hồi; Chuyển tiếp</t>
  </si>
  <si>
    <t>Giảm diện tích 0,1</t>
  </si>
  <si>
    <t xml:space="preserve">DGT </t>
  </si>
  <si>
    <t>Đã thi công xong, chưa làm thủ tục giao đất</t>
  </si>
  <si>
    <t>Đường giao thông vùng chè</t>
  </si>
  <si>
    <t>CLN (0,42 ha); DGT (1,00 ha); DTL (0,26 ha)</t>
  </si>
  <si>
    <t>xã Mường Khoa, Phúc Khoa</t>
  </si>
  <si>
    <t>Nghị quyết số 51/NQ-HĐND ngày 15/9/2021 của HĐND tỉnh</t>
  </si>
  <si>
    <t>Xem lại NQ 51</t>
  </si>
  <si>
    <t>Xã Mường Khoa hay Phúc Khoa</t>
  </si>
  <si>
    <t>LUC (0,002 ha); BHK (0,27 ha); CLN (0,03 ha); DTL (0,001 ha); DGT (0,53 ha); SON (0,08 ha); BCS (0,09 ha)</t>
  </si>
  <si>
    <t>Điều chỉnh, bổ sung KH2022 theo Quyết định số 418/QĐ-UBND ngày 07/4/2022; Nghị quyết số 51/NQ-HĐND ngày 15/9/2021 của HĐND tỉnh</t>
  </si>
  <si>
    <t>Thiếu</t>
  </si>
  <si>
    <t>Đang triển khai thi công; đã có thông báo thu hồi đất; chưa có quyết định thu hồi đất</t>
  </si>
  <si>
    <t>Chuyển tiếp (Điều chỉnh, bổ sung theo QĐ số 418/QĐ-UBND ngày 07/4/2022)</t>
  </si>
  <si>
    <t xml:space="preserve">Đang triển khai thi công; đã có thông báo thu hồi đất; chưa có quyết định thu hồi đất; Chuyển tiếp </t>
  </si>
  <si>
    <t>CLN (2,60 ha); DGT (0,4 ha)</t>
  </si>
  <si>
    <t>Đã mở tuyến xong, đã láng nhựa được 1 phần; Chuyển tiếp</t>
  </si>
  <si>
    <t>BHK (0,13 ha); DVH (0,003 ha); DGD (0,001 ha); DTL (0,018 ha); DGT (0,48 ha); SKC (0,013 ha)</t>
  </si>
  <si>
    <t>Đã thi công xong; dân hiến đất</t>
  </si>
  <si>
    <t xml:space="preserve">Đã thi công xong; dân hiến đất; Chuyển tiếp </t>
  </si>
  <si>
    <t>Cầu Suối Lĩnh: Dự án đầu tư xây dựng cầu dân sinh và quản lý tài sản địa phương (LRAMP)</t>
  </si>
  <si>
    <t>LUC (0,02 ha); LUK (0,04 ha); BHK (0,12 ha); NHK (0,16 ha); CLN (0,14 ha); NTS (0,03 ha); ONT (0,02 ha); DGT (0,09 ha); SON (0,3 ha); DCS (0,06 ha)</t>
  </si>
  <si>
    <t>xã Hố Mít, xã Pắc Ta</t>
  </si>
  <si>
    <t>Nghị quyết số 65/NQ-HĐND ngày 10/12/2021 của HĐND tỉnh; Nghị quyết số 51/NQ-HĐND ngày 15/9/2021 của HĐND tỉnh</t>
  </si>
  <si>
    <t>Đã thi công xong; đã có thông báo thu hồi đất; Chuyển tiếp</t>
  </si>
  <si>
    <t>Chuyển tiếp 0,77 ha+ Chuyển tiếp 0,21 ha</t>
  </si>
  <si>
    <t>Bổ sung thêm địa điểm xã Pắc Ta; tăng diện tích</t>
  </si>
  <si>
    <t>BHK (0,04 ha); CLN (0,47 ha);  SON (0,26 ha)</t>
  </si>
  <si>
    <t>xã Mường Khoa</t>
  </si>
  <si>
    <t>Thửa 109, 119,… tờ 16; thửa 209, 219,… tờ 17</t>
  </si>
  <si>
    <t>Đã thu hồi 0,54 ha</t>
  </si>
  <si>
    <t>Đã thu hồi 0,54 ha; Chuyển tiếp</t>
  </si>
  <si>
    <t>xã Hố Mít</t>
  </si>
  <si>
    <t>Thiếu CMĐ</t>
  </si>
  <si>
    <t>Đã thu hồi 1,81 ha</t>
  </si>
  <si>
    <t>Đã thu hồi 1,81 ha; Chuyển tiếp</t>
  </si>
  <si>
    <t>Xã Phúc Khoa, Mường Khoa</t>
  </si>
  <si>
    <t>Bản Ngọc Lại, xã Phúc Khoa</t>
  </si>
  <si>
    <t>Đang thực hiện (đang thi công)</t>
  </si>
  <si>
    <t>Đang thực hiện (đang thi công); Đã có thông báo thu hồi đất; Chuyển tiếp (điều chỉnh loại đất)</t>
  </si>
  <si>
    <t>Đường trung tâm xã Hố Mít - Suối Lĩnh A - Bản Lầu - Bản Thào A - Thào B - Bản K2, huyện Tân Uyên</t>
  </si>
  <si>
    <t>Đã đo đạc xong bình đồ; chưa thực hiện kiểm đếm; Chuyển tiếp</t>
  </si>
  <si>
    <t>Được thông qua NQ T12/2021; điều chỉnh lại diện tích, loại đất lấy vào</t>
  </si>
  <si>
    <t>DGT (0,02 ha);  BHK (0,02 ha)</t>
  </si>
  <si>
    <t>Đang thi công; Chuyển tiếp</t>
  </si>
  <si>
    <t>Đường phía sau chợ trung tâm thị trấn Tân Uyên</t>
  </si>
  <si>
    <t>Quyết định số 631/QĐ-UBND ngày 03/6/2021 của UBND tỉnh; Văn bản số 18/CV-HTX ngày 10/10/2021 của Hợp tác xã Đầu tư và Phát triển chợ Tân Uyên</t>
  </si>
  <si>
    <t>Không cần</t>
  </si>
  <si>
    <t>NHK (0,07 ha); LUC (0,03 ha); CLN (0,06 ha)</t>
  </si>
  <si>
    <t>Nghị quyết 17/NQ-HĐND tỉnh ngày 10/7/2020 của HĐND tỉnh; đã thu hồi GPMB</t>
  </si>
  <si>
    <t>Thửa 141,... tờ 50</t>
  </si>
  <si>
    <t>Đã thi công xong; đã có quyết định thu hồi đất</t>
  </si>
  <si>
    <t>Đã thi công xong; đã có quyết định thu hồi đất; Chuyển tiếp</t>
  </si>
  <si>
    <t>Xã Thân Thuộc, TT Tân Uyên</t>
  </si>
  <si>
    <t>Các tờ 163, 156, 157, 143,…</t>
  </si>
  <si>
    <t>Đã thu hồi 4,06 ha; đang trình hồ sơ giao đất</t>
  </si>
  <si>
    <t>Đã thu hồi 4,06 ha; đang trình hồ sơ giao đất; Chuyển tiếp</t>
  </si>
  <si>
    <t>Chuyển tiếp; điều chỉnh loại đất lấy vào</t>
  </si>
  <si>
    <t>Được thông qua NQ T12/2021 (điều chỉnh loại đất, vị trí)</t>
  </si>
  <si>
    <t>Xem lại</t>
  </si>
  <si>
    <t>LUC (2,10 ha); LUK (1,80 ha); BHK (1,58 ha); CLN (0,05 ha); NTS (0,1 ha); DTL (0,02 ha); SON (3,88 ha); CSD (2,27 ha)</t>
  </si>
  <si>
    <t>Đã có quyết định thu hồi đất 6,56 ha</t>
  </si>
  <si>
    <t>Đã có quyết định thu hồi đất 6,56 ha; Chuyển tiếp</t>
  </si>
  <si>
    <t>Không được thông qua NQ T12/2021 (điều chỉnh loại đất cho phù hợp với NQ 51)</t>
  </si>
  <si>
    <t>Đường dây 110 kV Phong Thổ - Than Uyên mạch 2 và đấu nối sau TBA220 kV Than Uyên  - Đoạn đi qua địa phận huyện Tân Uyên</t>
  </si>
  <si>
    <t>TT Tân Uyên, Phúc Khoa, Trung Đồng, Pắc Ta</t>
  </si>
  <si>
    <t>Nghị quyết 18/NQ-HĐND tỉnh ngày 23/7/2019 của HĐND tỉnh; đã thu hồi GPMB</t>
  </si>
  <si>
    <t>Đã thu hồi đất</t>
  </si>
  <si>
    <t>Đã thu hồi đất; Chuyển tiếp</t>
  </si>
  <si>
    <t>Đã có, ngoài NSNN</t>
  </si>
  <si>
    <t>CLN (0,09 ha); LUC (0,20 ha)</t>
  </si>
  <si>
    <t>Đã thi công xong; chuyển tiếp làm thủ tục giao đất</t>
  </si>
  <si>
    <t>Đã thi công xong; Chuyển tiếp làm thủ tục giao đất</t>
  </si>
  <si>
    <t>Chuyển tiếp+ bổ sung thêm trạm biến áp 0,20 ha</t>
  </si>
  <si>
    <t>Lưu ý chưa có; đăng ký mới</t>
  </si>
  <si>
    <t>LUK (1,35 ha); RSX (1,66 ha); NHK (3,42 ha); CLN (1,10 ha); DCS (0,30 ha)</t>
  </si>
  <si>
    <t>Nghị quyết số 51/NQ-HĐND ngày 15/9/2021 của HĐND tỉnh</t>
  </si>
  <si>
    <t>Xem lại NQ 51 Không có công trình này</t>
  </si>
  <si>
    <t>Phúc Khoa, TT, Thân Thuộc, trung đồng, hố mít, pắc Ta</t>
  </si>
  <si>
    <t>TT Tân Uyên, các xã: Pắc Ta, Nậm Sỏ, Nậm Cần, Hố Mít, Thân Thuộc, Mường Khoa, Trung Đồng, Phúc Khoa</t>
  </si>
  <si>
    <t>Đang thực hiện thu hồi (đã kê khai, kiểm đếm xong); Chuyển tiếp</t>
  </si>
  <si>
    <t>Được thông qua NQ T12/2021 (giảm DT từ 0,92  thành 0,91 theo NQ)</t>
  </si>
  <si>
    <t>LUC (0,04 ha); LUK (0,05 ha); BHK (0,05 ha); CLN (0,04 ha); ONT (0,10 ha); ODT (0,01 ha)</t>
  </si>
  <si>
    <t>TT Tân Uyên, Trung Đồng, Pắc Ta, Mường Khoa, Phúc Khoa</t>
  </si>
  <si>
    <t>Nghị quyết số 52/NQ-HDND ngày 13/12/2020 của HĐND tỉnh</t>
  </si>
  <si>
    <t>Đăng ký lại</t>
  </si>
  <si>
    <t>Đã thu hồi 0,05 ha tại xã Mường Khoa</t>
  </si>
  <si>
    <t>Đã thu hồi 0,05 ha tại xã Mường Khoa; Chuyển tiếp</t>
  </si>
  <si>
    <t>Giảm bán kính cấp điện, chống quá tải cho TBA Mường Khoa 2 và mở rộng phạm vi cấp điện cho các TBA: Đội 6, CQT Tảng Đán,Thân Thuộc 3, TTHC2, Đội 3, Đội 5, CQT Đội 3, Hua Chăng, Tà Mít, huyện Tân Uyên năm 2019</t>
  </si>
  <si>
    <t>TT Tân Uyên, Mường Khoa, Thân Thuộc, Tà Mít</t>
  </si>
  <si>
    <t>Nghị quyết 18/NQ-HĐND tỉnh ngày 23/7/2019 của HĐND tỉnh</t>
  </si>
  <si>
    <t>Đã có thông báo thu hồi</t>
  </si>
  <si>
    <t>Đã có thông báo thu hồi; Chuyển tiếp</t>
  </si>
  <si>
    <t>Giảm bán kính cấp điện, chống quá tải cho các TBA: Pắc Lý, CQT Thân Thuộc 1, Thanh Sơn, Bản Cả, Mường Khoa 5 và mở rộng phạm vi cấp điện cho các TBA: Hua Ngò, TĐC Nà Cóc, TĐC Hô Be, huyện Tân Uyên năm 2019</t>
  </si>
  <si>
    <t>TT Tân Uyên, Pắc Ta, Mường Khoa, Nậm Sỏ</t>
  </si>
  <si>
    <t>Lắp đặt thử nghiệm MBA tự ngẫu cho lưới điện trung áp năm 2018 (vị trí 01-02 Tân Uyên - Hua Sỏ lộ 372E29.2)</t>
  </si>
  <si>
    <t xml:space="preserve"> LUK (0,01 ha); BHK (0,02 ha); NHK (0,01 ha); CLN (0,02 ha)</t>
  </si>
  <si>
    <t>Đã có quyết định thu hồi đất</t>
  </si>
  <si>
    <t>Đã có quyết định thu hồi đất; Chuyển tiếp</t>
  </si>
  <si>
    <t>Giảm bán kính cấp điện, chống quá tải cho các TBA: Mường Khoa 4, Nà Sẳng, Tát Xôm 2, T1 thị trấn, Mường Khoa 7, Pắc Ta, Bản Bút, Phiêng Phát và cải tạo, mở rộng phạm vi cấp điện của các TBA: Hô Be, Hô Puông, Nà Cóc, Đội 24, Hô Bon, TT hành chính 2, Khu Cơ quan, Trường cấp 3, huyện Tân Uyên năm 2020</t>
  </si>
  <si>
    <t>20.10</t>
  </si>
  <si>
    <t>TT Tân Uyên, Pắc Ta, Mường Khoa, Trung Đồng, Nậm Cần, Phúc Khoa</t>
  </si>
  <si>
    <t>Nghị quyết số 65/NQ-HĐND ngày 10/12/2021 của HĐND tỉnh; Nghị quyết số 46/NQ-HĐND ngày 11/12/2019 của HĐND tỉnh</t>
  </si>
  <si>
    <t>Đã có thông báo thu hồi đất</t>
  </si>
  <si>
    <t>Đã có thông báo thu hồi đất; Chuyển tiếp</t>
  </si>
  <si>
    <t>Chuyển tiếp 8,85 ha + bổ sung mới  0,12 ha</t>
  </si>
  <si>
    <t>Đã có 0,85 ha tại NQ46/2019; đăng ký bổ sung 0,12 ha</t>
  </si>
  <si>
    <t>TT Tân Uyên, Mường Khoa, Pắc Ta, Trung Đồng, Nậm Sỏ, Phúc Khoa</t>
  </si>
  <si>
    <t>Nghị quyết số 65/NQ-HĐND ngày 10/12/2021 của HĐND tỉnh; Nghị quyết số 52/NQ-HĐND ngày 13/12/2020 của UBND tỉnh</t>
  </si>
  <si>
    <t>Chuyển tiếp+ bổ sung thêm diện tích 0,13 ha tại xã Phúc Khoa</t>
  </si>
  <si>
    <t>Đã có 0,78 ha NQ52/2020; đăng ký bổ sung 0,13 ha</t>
  </si>
  <si>
    <t>Thửa 200 tờ 17</t>
  </si>
  <si>
    <t>Chuyển tiếp; Bổ sung loại đất BHK 0,04 ha; giảm PNK 0,04 ha</t>
  </si>
  <si>
    <t>Đang thực hiện thu hồi (đã kê khai, kiểm đếm xong); Chuyển tiếp; Bổ sung loại đất BHK 0,04 ha; giảm PNK 0,04 ha</t>
  </si>
  <si>
    <t>Thửa 32,… tờ 50</t>
  </si>
  <si>
    <t>Bản Nậm Bon</t>
  </si>
  <si>
    <t>Bản Nậm Sỏ</t>
  </si>
  <si>
    <t xml:space="preserve"> Xã Pắc Ta</t>
  </si>
  <si>
    <t>2.1.3</t>
  </si>
  <si>
    <t>Dự án xây dựng công trình phục vụ sinh hoạt chung của cộng đồng dân cư; dự án tái định cư, nhà ở cho sinh viên, nhà ở xã hội, nhà ở công vụ; xây dựng công trình của cơ sở tôn giáo; khu văn hóa, thể thao, vui chơi giải trí phục vụ công cộng, chợ, nghĩa trang, nghĩa địa</t>
  </si>
  <si>
    <t>LUC (0,05 ha); BHK (0,47 ha); CLN (0,61 ha); NTS (1,08 ha); ODT (0,11 ha); DYT (0,61 ha); DTT (1,96 ha); DGT (0,19 ha); DTL (0,27 ha); BCS (0,95 ha)</t>
  </si>
  <si>
    <t>Nghị quyết 18/NQ-HĐND ngày 23/7/2019 của HĐND tỉnh; đã thu hồi GPMB</t>
  </si>
  <si>
    <t>Thửa 54, 41, 167,… tờ 139</t>
  </si>
  <si>
    <t>Đã thu hồi đất 1 phần và đang thi công xong; chưa có quyết định giao đất</t>
  </si>
  <si>
    <t>Đã thu hồi đất 1 phần và đang thi công xong; chưa có quyết định giao đất; Chuyển tiếp</t>
  </si>
  <si>
    <t>LUC (0,05 ha); NHK (0,27 ha); CLN (0,02 ha)</t>
  </si>
  <si>
    <t>Bản Nà Ngò</t>
  </si>
  <si>
    <t>Nghị quyết số 46/NQ-HĐND ngày 11/12/2019 của HĐND tỉnh</t>
  </si>
  <si>
    <t>Đã có: NQ 46 chỉ có chuyển mục đích lúa 0,39 ha</t>
  </si>
  <si>
    <t>2.1.4</t>
  </si>
  <si>
    <t xml:space="preserve">Dự án xây dựng khu đô thị mới, khu dân cư nông thôn mới; chỉnh trang đô thị, khu dân cư nông thôn; cụm công nghiệp; khu sản xuất, chế biến nông sản, lâm sản, thủy sản, hải sản tập trung; dự án phát triển rừng phòng hộ, rừng đặc dụng </t>
  </si>
  <si>
    <t>Đất ở (khu dân cư mới, khu đô thị mới)</t>
  </si>
  <si>
    <t>a</t>
  </si>
  <si>
    <t>Đất đấu giá QSDĐ tại thị trấn Tân Uyên (Trụ sở công an thị trấn Tân Uyên, đường nội thị thị trấn Tân Uyên (đoạn tiếp giáp nhà ông Trương Văn Trung đến Trường mầm non tư thục), đường nội thị thị trấn Tân Uyên (đối diện trường Tiểu học số 1 thị trấn Tân Uyên và hồ khu 17 thị trấn Tân Uyên), đất trong khu vực sân vận động huyện  - Đất không phải bồi thường, đền bù)</t>
  </si>
  <si>
    <t>DYT (0,06 ha); DCS (0,90 ha); BCS (0,83 ha); DVH (0,10 ha)</t>
  </si>
  <si>
    <t>Thông báo số 476/TB-HU ngày 21/4/2017 của Thường trực huyện ủy huyện Tân Uyên; Quyết định 1575/QĐ-UBND ngày 08/12/2017 của UBND tỉnh Lai Châu; đất không phải bồi thường GPMB</t>
  </si>
  <si>
    <t>Đang thực hiện; đang tổ chức đấu giá</t>
  </si>
  <si>
    <t>Đang thực hiện; đang tổ chức đấu giá; Chuyển tiếp</t>
  </si>
  <si>
    <t xml:space="preserve">Chuyển tiếp </t>
  </si>
  <si>
    <t>Đất không phải bồi thường</t>
  </si>
  <si>
    <t>ODT (0,66 ha); CLN (14,70 ha); BHK (1,77 ha); LUC (1,70 ha); NTS (0,38 ha); TSC (1,54 ha); SON (0,48 ha); DGT (1,28 ha); DCS (5,19 ha)</t>
  </si>
  <si>
    <t>Công văn số 436/HĐND-VP ngày 05/11/2019; Quyết định số 1559/QĐ-UBND ngày 25/11/2019 của UBND tỉnh</t>
  </si>
  <si>
    <t>Các tờ 51, 69,…</t>
  </si>
  <si>
    <t>Chỉnh trang đô thị gắn với sắp xếp, bố trí dân cư tại kè chống sói lở suối Nậm Chăng (phần hạ lưu), tổ 32, thị trấn Tân Uyên, huyện Tân Uyên</t>
  </si>
  <si>
    <t>ODT (0,15 ha); NTS (0,20 ha); BHK (0,80 ha); CLN (0,86 ha); LUK (4,85 ha); SON (0,14 ha)</t>
  </si>
  <si>
    <t>Tờ 156, 157</t>
  </si>
  <si>
    <t>b</t>
  </si>
  <si>
    <t>LUC (0,05 ha); NTS (0,02 ha); NHK (0,10 ha); RSX (0,24 ha); CSD (1,19 ha)</t>
  </si>
  <si>
    <t>Bản Hua Ngò</t>
  </si>
  <si>
    <t>Đã thi công mặt bằng xong</t>
  </si>
  <si>
    <t>Đã thi công mặt bằng xong; Chuyển tiếp</t>
  </si>
  <si>
    <t>2.1.5</t>
  </si>
  <si>
    <t>Dự án khai thác khoáng sản được cơ quan có thẩm quyền cấp phép, trừ trường hợp khai thác khoáng sản làm vật liệu xây dựng thông thường, than bùn, khoáng sản tại các khu vực có khoáng sản phân tán, nhỏ lẻ và khai thác tận thu khoáng sản</t>
  </si>
  <si>
    <t>Công trình, dự án chuyển mục đích sử dụng đất</t>
  </si>
  <si>
    <t>Được thông qua 3,70 ha, hiện tại 2,03 ha thiếu 0,34 ha</t>
  </si>
  <si>
    <t>Tờ 33, 34, 38</t>
  </si>
  <si>
    <t>Chuyển tiếp từ KH2020, đã thực hiện được một phần</t>
  </si>
  <si>
    <t>Xem lại NQ 46 CMĐ lúa 8,97</t>
  </si>
  <si>
    <t>Xem lại KH</t>
  </si>
  <si>
    <t xml:space="preserve">Chung </t>
  </si>
  <si>
    <t>Xã Phúc Khoa, TT Tân Uyên</t>
  </si>
  <si>
    <t>Nghị quyết số 51/NQ-HĐND ngày 15/9/2021 của HĐND tỉnh; Nghị quyết số 17/NQ-HĐND tỉnh ngày 23/7/2019 của HĐND tỉnh</t>
  </si>
  <si>
    <t>Xem lại Nghị quyết 17; NQ 51 (8,5 ha chuyển mục đích)</t>
  </si>
  <si>
    <t>Bản Hô Be, thị trấn Tân Uyên</t>
  </si>
  <si>
    <t>Chuyển tiếp từ KH2020, tăng diện tích</t>
  </si>
  <si>
    <t>Đã được giao đất 1,79 ha</t>
  </si>
  <si>
    <t>Đã được giao đất 1,79 ha; Chuyển tiếp</t>
  </si>
  <si>
    <t>tăng diện tích</t>
  </si>
  <si>
    <t>Xã Hố Mít</t>
  </si>
  <si>
    <t>Điều chỉnh, bổ sung KH2022 theo Quyết định số 939/QĐ-UBND ngày 27/7/2022; Nghị quyết số 65/NQ-HĐND ngày 10/12/2021 của HĐND tỉnh; Nghị quyết số 51/NQ-HĐND ngày 15/9/2021 của HĐND tỉnh</t>
  </si>
  <si>
    <t>Được thông qua LUA 1,69 ha RPH 2,18. hiện tại 2,03; LUA RPH 2,21 ha thiếu LUA 0,34 ha; RPH 0,03 ha</t>
  </si>
  <si>
    <t>Tờ 3, 5, 6, 11</t>
  </si>
  <si>
    <t>Đã thực hiện được 1 phần: đã có quyết định giao đất 0,80 ha</t>
  </si>
  <si>
    <t>Chuyển tiếp (Điều chỉnh theo QĐ  939/QĐ-UBND ngày 27/7/2022: bổ sung hạng mục đường dây 35kV)</t>
  </si>
  <si>
    <t>Đã thực hiện được 1 phần: đã có quyết định giao đất 0,80 ha; Chuyển tiếp</t>
  </si>
  <si>
    <t>Xem lại: NQ 51 mới có 2,18 đất RPH</t>
  </si>
  <si>
    <t>Xem lại: NQ 51 mới có 2,18 đất RPH chưa cps đất lúa</t>
  </si>
  <si>
    <t>Điều chỉnh bổ sung KH2022 theo Quyết định số 939/QĐ-UBND ngày 27/7/2022; Nghị quyết số 17/NQ-HĐND tỉnh ngày 23/7/2019 của HĐND tỉnh</t>
  </si>
  <si>
    <t>Được thông qua 6,55 ha, hiện tại 6,59 ha thiếu 0,03 ha</t>
  </si>
  <si>
    <t>Chuyển tiếp (Điều chỉnh theo QĐ 939/QĐ-UBND ngày 27/7/2022)</t>
  </si>
  <si>
    <t>Đã thực hiện 1,28 ha, còn lại chuyển tiếp</t>
  </si>
  <si>
    <t>Đã có CMĐ lúa 6,55 ha NQ 17</t>
  </si>
  <si>
    <t>Điều chỉnh bổ sung KH2022 theo Quyết định số 939/QĐ-UBND ngày 27/7/2022; Nghị quyết số 46/NQ-HĐND ngày 11/12/2019 của HĐND tỉnh; Quyết định số 939/QĐ-UBND ngày 27/7/2022 của UBND tỉnh Lai Châu</t>
  </si>
  <si>
    <t>Chưa đủ; vượt 10 ha</t>
  </si>
  <si>
    <t>Tờ 16, 17, 23, 24, 25, 29</t>
  </si>
  <si>
    <t>Đã có CMĐ lúa đủ 8,18 ha NQ 46</t>
  </si>
  <si>
    <t>Điều chỉnh, bổ sung KH2022 theo Quyết định số 939/QĐ-UBND ngày 27/7/2022; NQ số 52/NQ-HĐND ngày 13/12/2020</t>
  </si>
  <si>
    <t>Thửa 1, 2, 4,… tờ 3, Thửa 3, 7, 11,... tờ 8</t>
  </si>
  <si>
    <t>Chuyển tiếp (Điều chỉnh theo QĐ  939/QĐ-UBND ngày 27/7/2022)</t>
  </si>
  <si>
    <t>Lưu ý, NQ 52 có diện tích đất rừng đặc dụng 1,25 ha</t>
  </si>
  <si>
    <t>Xã Phúc Khoa; TT Tân Uyên</t>
  </si>
  <si>
    <t>Bổ sung KH2022 theo Quyết định số 549/QĐ-UBND ngày 19/5/2022; Quyết định số 802/QĐ-BCT ngày 08/3/2021 của Bộ Công thương</t>
  </si>
  <si>
    <t>Chưa có</t>
  </si>
  <si>
    <t>Bản Hô Be. Bản Đoàn Kết</t>
  </si>
  <si>
    <t>Đang thực hiện (đang thực hiện thủ tục chuyển nhượng)</t>
  </si>
  <si>
    <t>Chuyển tiếp (Điều chỉnh theo QĐ 549/QĐ-UBND ngày 19/5//2022)</t>
  </si>
  <si>
    <t>Đang thực hiện (đang thực hiện thủ tục chuyển nhượng); Chuyển tiếp</t>
  </si>
  <si>
    <t>Bổ sung KH2022 theo Quyết định số 939/QĐ-UBND ngày 27/7/2022; Quyết định số 748/QĐ -UBND ngày 27/6/2016 của UBNDtỉnh Lai Châu</t>
  </si>
  <si>
    <t>Bản Trung Tâm, Bản Tân Bắc, Bản Pắc Ta</t>
  </si>
  <si>
    <t>Chuyển tiếp (Bổ sung theo QĐ  939/QĐ-UBND ngày 27/7/2022)</t>
  </si>
  <si>
    <t>Đang thực hiện; Chuyển tiếp</t>
  </si>
  <si>
    <t>Tuyến đường dây 110kV Phiêng Lúc đấu nối Nhà máy thủy điện Phiêng Lúc với lưới điện Quốc gia (tuyến đường dây 110kV Phong Thổ)</t>
  </si>
  <si>
    <t>Nghị quyết 17/NQ-HĐND ngày 10/7/2020 của HĐND tỉnh</t>
  </si>
  <si>
    <t>Quá hạn</t>
  </si>
  <si>
    <t>Mỏ đá Phiêng phát</t>
  </si>
  <si>
    <t>Nghị quyết số 17/NQ-HĐND ngày 23/7/2019 của HĐND tỉnh</t>
  </si>
  <si>
    <t>Xem lại Nghị quyết số 17 (không có công trình này trong CMĐ)</t>
  </si>
  <si>
    <t>Bản Phiêng Phát</t>
  </si>
  <si>
    <t>Hiện trạng đã có mỏ đá nhưng không hoạt động</t>
  </si>
  <si>
    <t>Tờ 29, 33</t>
  </si>
  <si>
    <t>Đã thực hiện 8,57 ha, còn lại chuyển tiếp</t>
  </si>
  <si>
    <t>Xây dựng nhà máy gạch không nung Trường Thịnh Tân Uyên</t>
  </si>
  <si>
    <t>Bản Mường</t>
  </si>
  <si>
    <t>Bản Cang A</t>
  </si>
  <si>
    <t>Chuyển tiếp từ KH2020, đã thực hiện 1,28 ha</t>
  </si>
  <si>
    <t xml:space="preserve">Quyết định số 631/QĐ-UBND ngày 03/6/2021 của UBND tỉnh </t>
  </si>
  <si>
    <t>Bổ sung mới, Chưa có căn cứ pháp lý; nằm trong CT nhà máy gạch không nung Trường Thịnh</t>
  </si>
  <si>
    <t>Bổ sung KH2022 theo Quyết định số 939/QĐ-UBND ngày 27/7/2022; Quyết định số 185/QĐ-UBND ngày 04/3/2021 của UBND tỉnh Lai Châu; Quyết định số 1691/QĐ -UBND ngày 14/12/2021 của UBND tỉnh Lai Châu</t>
  </si>
  <si>
    <t>Chuyển tiếp (Bổ sung theo QĐ 939/QĐ-UBND ngày 27/7/2022)</t>
  </si>
  <si>
    <t>Đất thương mại - dịch vụ</t>
  </si>
  <si>
    <t>Các thửa 364, 358, 386,… tờ 122</t>
  </si>
  <si>
    <t>Văn bản số 1923/QĐ-UBND ngày 10/9/2020 của UBND tỉnh Lai Châu</t>
  </si>
  <si>
    <t>Bản Đoàn Kết</t>
  </si>
  <si>
    <t>Quyết định số 631/QĐ-UBND ngày 03/6/2021 của UBND tỉnh; Công văn số 1108/UBND-TH ngày 27/4/2021 của UBND tỉnh Lai Châu</t>
  </si>
  <si>
    <t>LUK (0,85 ha); BHK (0,91 ha); CLN (0,18 ha); ONT (0,09 ha); DGT (0,02 ha); DTL (0,12 ha)</t>
  </si>
  <si>
    <t>Tờ 16, 23, 24</t>
  </si>
  <si>
    <t>Xem lại không có NQ 17/2020</t>
  </si>
  <si>
    <t>Quyết định số 1995/UBND-KTN ngày 17/9/2020 của UBND tỉnh</t>
  </si>
  <si>
    <t>Thửa 121, 118, 117,... tờ 51; thửa 101,... tờ 52</t>
  </si>
  <si>
    <t>Nhà máy sản xuất phân bón hữu cơ Lai Châu</t>
  </si>
  <si>
    <t>Điều chỉnh, bổ sung KH2022 theo Quyết định số 1220/QĐ-UBND ngày 19/9/2022; Nghị quyết số 65/NQ-HĐND ngày 10/12/2021 của HĐND tỉnh</t>
  </si>
  <si>
    <t>Thửa 598,... tờ 49</t>
  </si>
  <si>
    <t>Đã thi công xong; đang trình giao đất</t>
  </si>
  <si>
    <t>Chuyển tiếp (Điều chỉnh theo QĐ 1220/QĐ-UBND ngày 19/9/2022)</t>
  </si>
  <si>
    <t>Đã thi công xong; đang trình giao đất; Chuyển tiếp</t>
  </si>
  <si>
    <t>Được thông qua NQ T12/2021, điều chỉnh lại loại đất lấy vào</t>
  </si>
  <si>
    <t>Lưu ý, chưa có đăng ký mới</t>
  </si>
  <si>
    <t>Quyết định số 631/QĐ-UBND ngày 03/6/2021 của UBND tỉnh; Đăng ký để đấu giá QSDĐ, đất đã giải phóng mặt bằng sạch</t>
  </si>
  <si>
    <t>Bổ sung KH2022 theo Quyết định số 1220/QĐ-UBND ngày 19/9/2022; Nghị quyết số 29/NQ-HĐND ngày 20/7/2022 của HĐND tỉnh; Quyết định số 732/QĐ-UBND ngày 18/6/2021 của UBND tỉnh Lai Châu</t>
  </si>
  <si>
    <t>Xem lại nghị quyết 29</t>
  </si>
  <si>
    <t>Bản Hua Cưởm 1</t>
  </si>
  <si>
    <t>Chuyển tiếp (Bổ sung theo QĐ 1220/QĐ-UBND ngày 19/9/2022)</t>
  </si>
  <si>
    <t>Chuyển mục đích sử dụng đất nông nghiệp trong khu dân cư sang đất ở tại nông thôn</t>
  </si>
  <si>
    <t>Quyết định số 631/QĐ-UBND ngày 03/6/2021 của UBND tỉnh; Nhu cầu của các hộ gia đính, cá nhân trên địa bàn huyện</t>
  </si>
  <si>
    <t>Chuyển tiếp từ KH2020 2,00 ha, đăng ký mới 7,78 ha</t>
  </si>
  <si>
    <t>Năm 2022 đã thực hiện được 0,74 ha</t>
  </si>
  <si>
    <t>Chuyển tiếp (Năm 2023 đăng ký 9,42 ha)</t>
  </si>
  <si>
    <t>Năm 2022 đã thực hiện được 0,74 ha; Chuyển tiếp (Năm 2023 đăng ký 9,42 ha)</t>
  </si>
  <si>
    <t>Đã thực hiện được 0,28 ha, còn lại chuyển tiếp, điều chỉnh lại loại đất lấy vào</t>
  </si>
  <si>
    <t>Chuyển mục đích sử dụng đất nông nghiệp trong khu dân cư sang đất ở tại đô thị</t>
  </si>
  <si>
    <t>Đã thực hiện 0,94 ha KH2020, chuyển tiếp 0,56 ha, đăng ký mới 1,48 ha</t>
  </si>
  <si>
    <t>Năm 2022 đã thực hiện được 0,36 ha</t>
  </si>
  <si>
    <t>Chuyển tiếp (Năm 2023 đăng ký 2,49 ha)</t>
  </si>
  <si>
    <t>Năm 2022 đã thực hiện được 0,36 ha; Chuyển tiếp (Năm 2023 đăng ký 2,49 ha)</t>
  </si>
  <si>
    <t>Năm 2020 thực hiện được 0,94 ha; Năm 2021 đã thực hiện thêm được 0,23 ha; Chuyển tiếp 0,5 ha, điều chỉnh loại đất lấy vào</t>
  </si>
  <si>
    <t>Nghị quyết số 68/NQ-HĐND ngày 17/7/2018 của HĐND huyện Tân Uyên; đất đã thu hồi thực hiện trung tâm hành chính huyện</t>
  </si>
  <si>
    <t>Xem lại Nghị quyết 68 (Không có NQ này trong thu mục)</t>
  </si>
  <si>
    <t>Tờ 18, 24,…</t>
  </si>
  <si>
    <t>Chuyển tiếp từ  KH2020, cập nhật tên công trình</t>
  </si>
  <si>
    <t>Đang thực hiện (đang triển khai đấu giá)</t>
  </si>
  <si>
    <t>Đang thực hiện (đang triển khai đấu giá); Chuyển tiếp</t>
  </si>
  <si>
    <t>Đã thực hiện 0,08 ha, còn lại chuyển tiếp</t>
  </si>
  <si>
    <t>Quyết định số 2441/QĐ-UBND ngày 31/12/2020 của UBND huyện Tân Uyên; đất đã thu hồi GPMB sạch</t>
  </si>
  <si>
    <t>Thửa 43, 94, 95,… tờ 207</t>
  </si>
  <si>
    <t>Đấu giá QSDD đất ở đô thị tại Chợ trung tâm thị trấn Tân Uyên, Nhà văn hóa khu 15 (cũ), thị trấn Tân Uyên</t>
  </si>
  <si>
    <t>DVH (0,06 ha); BCS (0,02 ha)</t>
  </si>
  <si>
    <t>Quyết định số 631/QĐ-UBND ngày 03/6/2021 của UBND tỉnh; Đăng ký để tổ chức đấu giá QSDĐ đất không phải bồi thường GPMB</t>
  </si>
  <si>
    <t>Thửa 33 tờ 198</t>
  </si>
  <si>
    <t>Bổ sung mới, Chưa có căn cứ pháp lý</t>
  </si>
  <si>
    <t>Các khu vực sử dụng đất khác</t>
  </si>
  <si>
    <t>Hợp tác xã Mường Khoa</t>
  </si>
  <si>
    <t>Quyết định số 631/QĐ-UBND ngày 03/6/2021 của UBND tỉnh; Đăng ký để thực hiện thủ tục giao đất</t>
  </si>
  <si>
    <t>Công văn số 436/HĐND-VP ngày 05/11/2019; Quyết định số 1559/QĐ-UBND ngày 25/11/2019 của UBND tỉnh; Đất không phải bồi thường, GPMB (Đất UBND thị trấn quản lý)</t>
  </si>
  <si>
    <t>Thửa 25, 27,… tờ 193</t>
  </si>
  <si>
    <t>Chuyển tiếp từ KH2020, cập nhật lại tên khu 2 thành TDP 2</t>
  </si>
  <si>
    <t>Quyết định số 631/QĐ-UBND ngày 03/6/2021 của UBND tỉnh; Đăng ký để tổ chức đấu giá QSDĐ, đất không phải bồi thường GPMB</t>
  </si>
  <si>
    <t>LUC (15,00 ha); LUK (11,35 ha)</t>
  </si>
  <si>
    <t>Quyết định số 631/QĐ-UBND ngày 03/6/2021 của UBND tỉnh; Đăng ký để tổ chức đấu giá QSDĐ</t>
  </si>
  <si>
    <t>Năm 2021 đã thực hiện được 3,65 ha, còn lại chuyển tiếp</t>
  </si>
  <si>
    <t>Chuyển mục đích sử dụng đất sang đất trồng cây hàng năm</t>
  </si>
  <si>
    <t>Chuyển tiếp từ KH2020, đã thực hiện 1,00 ha</t>
  </si>
  <si>
    <t>Chuyển tiếp (KH 2023 đăng ký 3,42 ha)</t>
  </si>
  <si>
    <t>Đang thực hiện; Chuyển tiếp (KH 2023 đăng ký 3,42 ha)</t>
  </si>
  <si>
    <t>Dự án đầu tư phát triển nông, lâm nghiệp và dược liệu tại huyện Tân Uyên</t>
  </si>
  <si>
    <t>Xã Nậm Cần, xã Tà Mít</t>
  </si>
  <si>
    <t>Quyết định số 631/QĐ-UBND ngày 03/6/2021 của UBND tỉnh; Văn bản số 2628/UBND -TH ngày 26/8/2021 của UBND tỉnh Lai Châu</t>
  </si>
  <si>
    <t>Bản Nà Phát, Bản Tà Mít</t>
  </si>
  <si>
    <t>Đang thực hiện (đang thẩm định chủ trương đầu tư)</t>
  </si>
  <si>
    <t>Đang thực hiện (đang thẩm định chủ trương đầu tư); Chuyển tiếp</t>
  </si>
  <si>
    <t>Xem lại thiếu Pắc Ta</t>
  </si>
  <si>
    <t>Biên bản rừng</t>
  </si>
  <si>
    <t>Bổ sung KH2022 theo Quyết định 418/QĐ-UBND ngày 07/4/2022; Công văn số 2002/UBND-TH ngày 14/7/2021 của UBND tỉnh</t>
  </si>
  <si>
    <t>Chuyển tiếp (Bổ sung theo QĐ 418/QĐ-UBND ngày 07/4/2022)</t>
  </si>
  <si>
    <t>Phát triển cây lâm nghiệp, trồng và chế biến chè hữu cơ tại xã Nậm Sỏ, huyện Tân Uyên (Trong đó: đất trồng cây lâu: 314,76 ha; đất rừng sản xuất 901,09 ha)</t>
  </si>
  <si>
    <t>NHK (11,78 ha); LUK (36,98 ha); DCS (1.138,33 ha); DGT (0,21 ha); CLN (6,56 ha); RSX (1,34 ha); LUN (15,54 ha); LUC (5,11 ha)</t>
  </si>
  <si>
    <t>Bản Khau Hỏm, Bản Ui Dạo, Bản Ui Thái, Bản Ít Luông, Bản Ui Thái</t>
  </si>
  <si>
    <t>Trồng và phát triển rừng sản xuất (cây gỗ lớn, giổi, quế) huyện Tân Uyên</t>
  </si>
  <si>
    <t>Các xã: Nậm Cần, Nậm Sỏ, Tà Mít, Pắc Ta</t>
  </si>
  <si>
    <t>Điều chỉnh KH2022 theo Quyết định 418/QĐ-UBND ngày 07/4/2022; Quyết định số 631/QĐ-UBND ngày 03/6/2021 của UBND tỉnh; Nghị quyết số 112/HĐND ngày 16/12/2020 của HĐND huyện Tân Uyên; Quyết định số 422/QĐ-UBND ngày 19/4/2021 của UBND tỉnh Lai Châu</t>
  </si>
  <si>
    <t>Đã thực hiện được 342,57 ha (Nậm sỏ 0,38 ha, Tà Mít 14,31 ha, Nậm Cần 327,88 ha)</t>
  </si>
  <si>
    <t>Chuyển tiếp (Bổ sung theo QĐ 418/QĐ-UBND ngày 07/4/2022); Năm 2023 đăng ký 647,70 ha còn lại chuyển sang giai đoạn sau</t>
  </si>
  <si>
    <t>Đã thực hiện được 342,57 ha (Nậm sỏ 0,38 ha, Tà Mít 14,31 ha, Nậm Cần 327,88 ha); Chuyển tiếp; Năm 2023 đăng ký 647,70 ha còn lại chuyển sang giai đoạn sau</t>
  </si>
  <si>
    <t>Điều chỉnh giảm diện tích so với thẩm định (chỉ lấy phần phù hợp với QHSDĐ)</t>
  </si>
  <si>
    <t>Trồng và phát triển rừng phòng hộ huyện Tân Uyên</t>
  </si>
  <si>
    <t>Điều chỉnh KH2022 theo Quyết định 418/QĐ-UBND ngày 07/4/2022; Quyết định số 631/QĐ-UBND ngày 03/6/2021 của UBND tỉnh; Nghị quyết số 112/HĐND ngày 16/12/2020 của HĐND huyện Tân Uyên</t>
  </si>
  <si>
    <t>Bản Phiêng Lúc, bản Phiêng Bay</t>
  </si>
  <si>
    <t>Đã thực hiện được 72,19 ha</t>
  </si>
  <si>
    <t>Chuyển tiếp (Bổ sung theo QĐ 418/QĐ-UBND ngày 07/4/2022); Năm 2023 đăng ký 83,35 ha còn lại chuyển sang giai đoạn sau</t>
  </si>
  <si>
    <t>Đã thực hiện được 72,19 ha; Năm 2023 đăng ký 83,35 ha còn lại chuyển sang giai đoạn sau</t>
  </si>
  <si>
    <t>Chuyển mục đích sử dụng đất sang đất trồng cây lâu năm</t>
  </si>
  <si>
    <t>LUA (10,46 ha); HNK (0,04 ha); RPH (1,99 ha)</t>
  </si>
  <si>
    <t>Chuyển tiếp (KH2023 đăng ký 9,08 ha)</t>
  </si>
  <si>
    <t>Đang thực hiện; Chuyển tiếp (KH2023 đăng ký 9,08 ha)</t>
  </si>
  <si>
    <t>Trồng và phát triển cây chè trên địa bàn huyện Tân Uyên</t>
  </si>
  <si>
    <t>Quyết định số 631/QĐ-UBND ngày 03/6/2021 của UBND tỉnh; Kế hoạch số 50/KH-HU ngày 26/7/2021 của Huyện uỷ Tân Uyên</t>
  </si>
  <si>
    <t>Bản Hua Ít, bản Hua Sỏ</t>
  </si>
  <si>
    <t>Đã thực hiện được 18 ha</t>
  </si>
  <si>
    <t>Chuyển tiếp; còn lại chuyển tiếp KH2023 và bổ sung thêm 50 ha</t>
  </si>
  <si>
    <t>Đã thực hiện được 18 ha; Chuyển tiếp và bổ sung thêm 50 ha</t>
  </si>
  <si>
    <t>Đã thực hiện được 59,25 ha (Nậm Sỏ: 42,61 ha; Pắc Ta 15,47 ha; Hố Mít 1,16 ha)</t>
  </si>
  <si>
    <t>Quyết định số 631/QĐ-UBND ngày 03/6/2021 của UBND tỉnh; Nghị quyết số 118/NQ-HĐND ngày 16/12/2020 của HĐND huyện Tân Uyên</t>
  </si>
  <si>
    <t>Năm 2021 đã thực hiện được 2,43 ha, còn lại chuyển tiếp</t>
  </si>
  <si>
    <t>LUK (0,16 ha); NHK (0,74 ha); CLN (7,5 ha); NTS (0,47 ha)</t>
  </si>
  <si>
    <t xml:space="preserve"> Công văn số 436/HĐND-VP ngày 05/11/2019; Quyết định số 1559/QĐ-UBND ngày 25/11/2019 của UBND tỉnh; Văn bản số 01/CV ngày 10/8/2019 của Công ty TNHH Ngân Giang Tân Uyên; Biên bản thỏa thuận với các đối tượng có đất tại vị trí thực hiện dự án</t>
  </si>
  <si>
    <t>Các tờ 59, 92, 93,…</t>
  </si>
  <si>
    <t>Chuyển tiếp từ KH2020, đã thực hiện 0,19 ha</t>
  </si>
  <si>
    <t>Xem lại có cần k</t>
  </si>
  <si>
    <t>Bổ sung KH2022 theo Quyết định số 1220/QĐ-UBND ngày 19/9/2022; Công văn số 2668/UBND-TH ngày 20/11/2020 của UBND tỉnh Lai Châu</t>
  </si>
  <si>
    <t>Bản Bó Lun, bản Nà Sảng</t>
  </si>
  <si>
    <t>B</t>
  </si>
  <si>
    <t>CÁC CÔNG TRÌNH, DỰ ÁN ĐĂNG KÝ MỚI TRONG KẾ HOẠCH NĂM 2023 (17 CÔNG TRÌNH, DỰ ÁN )</t>
  </si>
  <si>
    <t>Trường THCS xã Nậm Cần</t>
  </si>
  <si>
    <t>CLN (0,01 ha); BHK (0,01 ha); DCS (0,28 ha)</t>
  </si>
  <si>
    <t>Nghị quyết số 39/NQ-HĐND ngày 29/10/2021 của HĐND huyện Tân Uyên phê duyệt điều chỉnh chủ trương đầu tư các dự án sử dụng nguồn vốn ngân sách địa phương khởi công mới giai đoạn 2021-2025; Công văn số 591/BQLDA ngày 07/10/2022 của Ban QLDA XDCB &amp; HTBT DD TĐC huyện về đăng ký danh mục các công trình, dự án phải thu hồi đất, chuyển mục đích sử dụng đất năm 2023</t>
  </si>
  <si>
    <t>Thửa 28 tờ 35</t>
  </si>
  <si>
    <t>Ban QLDA huyện</t>
  </si>
  <si>
    <t>Đường tránh thị trấn Tân Uyên</t>
  </si>
  <si>
    <t xml:space="preserve"> LUC (6,97 ha); LUK (8,35 ha); BHK (2,70 ha);  NHK 1,36 ha); CLN (27,85 ha); NTS (1,88 ha); ONT (1,61 ha); ODT (2,09 ha); DGT (1,04 ha); DTL (0,89 ha); SON (2,1 ha); BCS (4,56 ha); DCS (2,5 ha)</t>
  </si>
  <si>
    <t>Trung Đồng, thị trấn Tân Uyên</t>
  </si>
  <si>
    <t>Nghị quyết số 41/N/Q-HĐND ngày 10/8/2022 của HĐND tỉnh về việc phê duyệt, điều chỉnh chủ trương đầu tư các dự án sử dụng vốn ngân sách nhà nước dự kiến trong giai đoạn 2021-2025; Văn bản số 2768/UBND-TH v/v giao nhiệm vụ chuẩn bị đầu tư các dự án sử dụng vốn ngân sách nhà nước dự kiến khởi công mới năm 2023</t>
  </si>
  <si>
    <t>Đường giao thông vùng Quế xã Nậm Sỏ,…, huyện Tân Uyên</t>
  </si>
  <si>
    <t>HNK (1,73 ha); CLN (2,59 ha); RSX (0,86 ha); DCS (3,46 ha)</t>
  </si>
  <si>
    <t>Nậm Sỏ, Nậm Cần…</t>
  </si>
  <si>
    <t>Quyết định số 673/QĐ-UBND ngày 17/6/2022 của UBND huyện Tân Uyên phê duyệt báo cáo kinh tế - kỹ thuật đầu tư xây dựng công trình</t>
  </si>
  <si>
    <t>Chưa có tuyến trên bản đồ QH 631</t>
  </si>
  <si>
    <t>Đường giao thông vùng Quế xã Tà Mít,…, huyện Tân Uyên</t>
  </si>
  <si>
    <t>Tà Mít, Nậm Cần…</t>
  </si>
  <si>
    <t>Quyết định số 674/QĐ-UBND ngày 17/6/2022 của UBND huyện Tân Uyên phê duyệt báo cáo kinh tế - kỹ thuật đầu tư xây dựng công trình</t>
  </si>
  <si>
    <t>Đường giao thông vùng Quế các xã Tà Mít, Nậm Cần, Nậm Sỏ, Pắc Ta,…, huyện Tân Uyên</t>
  </si>
  <si>
    <t>HNK (0,23 ha); CLN (0,34 ha); RSX (0,11 ha); DCS (0,45 ha)</t>
  </si>
  <si>
    <t>Các xã Tà Mít…</t>
  </si>
  <si>
    <t>Quyết định số 675/QĐ-UBND ngày 17/6/2022 của UBND huyện Tân Uyên phê duyệt báo cáo kinh tế - kỹ thuật đầu tư xây dựng công trình</t>
  </si>
  <si>
    <t>Đường giao thông vùng cây gỗ lớn các xã Nậm Cần, Tà Mít,…, huyện Tân Uyên</t>
  </si>
  <si>
    <t>Các xã: Nậm Cần, Thân Thuộc…</t>
  </si>
  <si>
    <t>Quyết định số 676/QĐ-UBND ngày 17/6/2022 của UBND huyện Tân Uyên phê duyệt báo cáo kinh tế - kỹ thuật đầu tư xây dựng công trình</t>
  </si>
  <si>
    <t>Đường giao thông vùng cây ăn quả xã Nậm Sỏ, huyện Tân Uyên</t>
  </si>
  <si>
    <t>Quyết định số 677/QĐ-UBND ngày 17/6/2022 của UBND huyện Tân Uyên phê duyệt báo cáo kinh tế - kỹ thuật đầu tư xây dựng công trình</t>
  </si>
  <si>
    <t>Đường giao thông vùng cây ăn quả xã Pắc Ta, huyện Tân Uyên</t>
  </si>
  <si>
    <t>HNK (0,90 ha); CLN (1,35 ha); RSX (0,45 ha); DCS (1,80 ha)</t>
  </si>
  <si>
    <t>Quyết định số 678/QĐ-UBND ngày 17/6/2022 của UBND huyện Tân Uyên phê duyệt báo cáo kinh tế - kỹ thuật đầu tư xây dựng công trình</t>
  </si>
  <si>
    <t>Có 1/6  tuyến trên bản đồ QH 631</t>
  </si>
  <si>
    <t>Quyết định số 679/QĐ-UBND ngày 17/6/2022 của UBND huyện Tân Uyên phê duyệt báo cáo kinh tế - kỹ thuật đầu tư xây dựng công trình</t>
  </si>
  <si>
    <t>Đường giao thông vùng chè thị trấn Tân Uyên, huyện Tân Uyên</t>
  </si>
  <si>
    <t>Thị trấn Tân Uyên</t>
  </si>
  <si>
    <t>Quyết định số 680/QĐ-UBND ngày 17/6/2022 của UBND huyện Tân Uyên phê duyệt báo cáo kinh tế - kỹ thuật đầu tư xây dựng công trình</t>
  </si>
  <si>
    <t>Có tuyến trên bản đồ QH 631</t>
  </si>
  <si>
    <t>LUC (0,50 ha); LUK (0,58 ha); HNK (0,72 ha); DGT (0,26 ha); DTL (0,10 ha); DCS (1,44 ha)</t>
  </si>
  <si>
    <t>Quyết định số 682/QĐ-UBND ngày 17/6/2022 của UBND huyện Tân Uyên phê duyệt báo cáo kinh tế - kỹ thuật đầu tư xây dựng công trình</t>
  </si>
  <si>
    <t>Nghị quyết số 39/NQ-HĐND ngày 29/10/2021 của HĐND huyện Tân Uyên phê duyệt điều chỉnh chủ trương đầu tư các dự án sử dụng nguồn vốn ngân sách địa phương khởi công mới giai đoạn 2021-2025</t>
  </si>
  <si>
    <t>Đầu tư vùng trồng dược liệu quý - Hỗ trợ kinh phí cải tạo cơ sở hạ tầng tại xã Mường Khoa, Hố Mít</t>
  </si>
  <si>
    <t>HNK (0,20 ha); CLN (0,21 ha); RPH (0,40 ha); DCS (0,54 ha)</t>
  </si>
  <si>
    <t>Văn bản số 1929/UBND-TCKH ngày 19/8/2022 của UBND huyện Tân Uyên về việc giao nhiệm vụ chuẩn bị triển khai thực hiện các dự án khởi công mới năm 2022 thực hiện các chương trình mục tiêu Quốc gia</t>
  </si>
  <si>
    <t>Phù hợp 1,4 km không phù hợp 0,3km</t>
  </si>
  <si>
    <t>Nghị quyết số 352/NQ-HĐTV ngày 30/9/2022 của HĐTV Tổng công ty điện lực Miền Bắc về việc Thông qua chủ trương danh mục kế hoạch đầu tư xây dựng năm 2023 cho 24 công ty điện lực tỉnh phần lưới điện trung hạ thế</t>
  </si>
  <si>
    <t>Điện lực tỉnh Lai Châu</t>
  </si>
  <si>
    <t>Quyết định số 1306/QĐ-UBND ngày 07/9/2021 của UBND huyện Tân Uyên phê duyệt Báo cáo  kinh tế - kỹ thuật đầu tư xây dựng công trình: Nâng cấp khu văn hóa thể thao xã Mường Khoa; Công văn số 591/BQLDA ngày 07/10/2022 của Ban QLDA XDCB &amp; HTBT DD TĐC huyện về đăng ký danh mục các công trình, dự án phải thu hồi đất, chuyển mục đích sử dụng đất năm 2023</t>
  </si>
  <si>
    <t>Thửa 200, 215 tờ 17</t>
  </si>
  <si>
    <t>Dự án xây dựng khu đô thị mới, khu dân cư nông thôn mới, chỉnh trang đô thị, khu dân cư nông thôn; cụm công nghiệp, khu sản xuất, chế biến nông sản, lâm sản, thủy sản; dự án phát triển rừng phòng hộ, rừng đặc dụng</t>
  </si>
  <si>
    <t>Dự án khai thác khoáng sản được cơ quan có thẩm quyền cấp phép, trừ trường hợp khai thác khoáng sản làm vật liệu xây dựng thông thường, than bùn, khoáng sản tại ác khu vực có khoáng sản phân tán, nhỏ lẻ và khai thác tận thu khoáng sản</t>
  </si>
  <si>
    <t>Trồng và phát triển chuối xã Nậm Sỏ</t>
  </si>
  <si>
    <t>Nghị quyết số 118/NQ-HĐND ngày 16/12/2020 của HĐND huyện Tân Uyên; Kế hoạch phát triển cây ăn quả của Phòng nông nghiệp huyện</t>
  </si>
  <si>
    <t>Không đưa vào Kế hoạch 2023</t>
  </si>
  <si>
    <t xml:space="preserve">Đất nuôi trồng thủy sản </t>
  </si>
  <si>
    <t>LUA (0,45 ha); HNK (0,02 ha)</t>
  </si>
  <si>
    <t>Nhu cầu của các hộ gia đình, cá nhân</t>
  </si>
  <si>
    <t xml:space="preserve">TỔNG (A+B) 119 CÔNG TRÌNH, DỰ ÁN </t>
  </si>
  <si>
    <t>SON (0,15 ha); DCS (2,05 ha); LUC (1,13 ha); LUK (1,17 ha)</t>
  </si>
  <si>
    <t>LUC (2,0 ha); LUK (2,5 ha); BHK (2,0 ha); CLN (1,5 ha); NHK (1,5 ha); NTS (0,5 ha); SON (1,5 ha); CSD (0,5 ha)</t>
  </si>
  <si>
    <t>BIỂU 10/CH-2</t>
  </si>
  <si>
    <t>Đường nội đồng TDP 24</t>
  </si>
  <si>
    <t>BIỂU 10/CH-1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</si>
</sst>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_);\(0\)"/>
    <numFmt numFmtId="165" formatCode="_(* #,##0_);_(* \(#,##0\);_(* &quot;-&quot;??_);_(@_)"/>
    <numFmt numFmtId="166" formatCode="\-"/>
    <numFmt numFmtId="167" formatCode="0.000"/>
  </numFmts>
  <fonts count="68">
    <font>
      <sz val="11"/>
      <color theme="1"/>
      <name val="Calibri"/>
      <family val="2"/>
      <scheme val="minor"/>
    </font>
    <font>
      <sz val="11"/>
      <color indexed="8"/>
      <name val="Calibri"/>
      <family val="2"/>
    </font>
    <font>
      <sz val="11"/>
      <color theme="1"/>
      <name val="Calibri"/>
      <family val="2"/>
    </font>
    <font>
      <b/>
      <sz val="15"/>
      <color theme="1"/>
      <name val="Times New Roman"/>
      <family val="1"/>
    </font>
    <font>
      <sz val="12"/>
      <color theme="1"/>
      <name val="Calibri"/>
      <family val="2"/>
    </font>
    <font>
      <sz val="12"/>
      <color theme="1"/>
      <name val="Times New Roman"/>
      <family val="1"/>
    </font>
    <font>
      <sz val="10"/>
      <color theme="1"/>
      <name val="Times New Roman"/>
      <family val="1"/>
    </font>
    <font>
      <sz val="13"/>
      <color theme="1"/>
      <name val="Times New Roman"/>
      <family val="1"/>
    </font>
    <font>
      <b/>
      <sz val="16"/>
      <color theme="1"/>
      <name val="Times New Roman"/>
      <family val="1"/>
    </font>
    <font>
      <sz val="14"/>
      <color theme="1"/>
      <name val="Times New Roman"/>
      <family val="1"/>
    </font>
    <font>
      <b/>
      <sz val="13"/>
      <color theme="1"/>
      <name val="Times New Roman"/>
      <family val="1"/>
    </font>
    <font>
      <b/>
      <sz val="12"/>
      <color theme="1"/>
      <name val="Times New Roman"/>
      <family val="1"/>
    </font>
    <font>
      <b/>
      <sz val="10"/>
      <color theme="1"/>
      <name val="Times New Roman"/>
      <family val="1"/>
    </font>
    <font>
      <sz val="10"/>
      <name val="Arial"/>
      <family val="2"/>
    </font>
    <font>
      <i/>
      <sz val="13"/>
      <color theme="1"/>
      <name val="Times New Roman"/>
      <family val="1"/>
    </font>
    <font>
      <i/>
      <sz val="12"/>
      <color theme="1"/>
      <name val="Times New Roman"/>
      <family val="1"/>
    </font>
    <font>
      <i/>
      <sz val="10"/>
      <color theme="1"/>
      <name val="Times New Roman"/>
      <family val="1"/>
    </font>
    <font>
      <sz val="10"/>
      <color indexed="9"/>
      <name val="Arial"/>
      <family val="2"/>
    </font>
    <font>
      <b/>
      <sz val="14"/>
      <color theme="1"/>
      <name val="Times New Roman"/>
      <family val="1"/>
    </font>
    <font>
      <sz val="13"/>
      <color rgb="FFFF0000"/>
      <name val="Times New Roman"/>
      <family val="1"/>
    </font>
    <font>
      <sz val="12"/>
      <color rgb="FFFF0000"/>
      <name val="Times New Roman"/>
      <family val="1"/>
    </font>
    <font>
      <sz val="10"/>
      <color rgb="FFFF0000"/>
      <name val="Times New Roman"/>
      <family val="1"/>
    </font>
    <font>
      <b/>
      <sz val="11"/>
      <color theme="1"/>
      <name val="Calibri"/>
      <family val="2"/>
    </font>
    <font>
      <b/>
      <i/>
      <sz val="13"/>
      <color theme="1"/>
      <name val="Times New Roman"/>
      <family val="1"/>
    </font>
    <font>
      <sz val="12"/>
      <name val="Times New Roman"/>
      <family val="1"/>
    </font>
    <font>
      <sz val="11"/>
      <color rgb="FF000000"/>
      <name val="UVnTime"/>
    </font>
    <font>
      <b/>
      <sz val="14"/>
      <color rgb="FF000000"/>
      <name val="Times New Roman"/>
      <family val="1"/>
    </font>
    <font>
      <sz val="10"/>
      <color rgb="FF000000"/>
      <name val="Times New Roman"/>
      <family val="1"/>
    </font>
    <font>
      <i/>
      <sz val="14"/>
      <color rgb="FF000000"/>
      <name val="Times New Roman"/>
      <family val="1"/>
    </font>
    <font>
      <i/>
      <sz val="12"/>
      <color rgb="FF000000"/>
      <name val="Times New Roman"/>
      <family val="1"/>
    </font>
    <font>
      <i/>
      <sz val="11"/>
      <color rgb="FF000000"/>
      <name val="Times New Roman"/>
      <family val="1"/>
    </font>
    <font>
      <b/>
      <sz val="11"/>
      <color rgb="FF000000"/>
      <name val="Times New Roman"/>
      <family val="1"/>
    </font>
    <font>
      <b/>
      <sz val="10"/>
      <color rgb="FF000000"/>
      <name val="Times New Roman"/>
      <family val="1"/>
    </font>
    <font>
      <i/>
      <sz val="10"/>
      <color rgb="FF000000"/>
      <name val="Times New Roman"/>
      <family val="1"/>
    </font>
    <font>
      <b/>
      <sz val="10"/>
      <name val="Times New Roman"/>
      <family val="1"/>
    </font>
    <font>
      <b/>
      <sz val="11"/>
      <color theme="1"/>
      <name val="Times New Roman"/>
      <family val="1"/>
    </font>
    <font>
      <b/>
      <sz val="10.5"/>
      <color rgb="FF000000"/>
      <name val="Times New Roman"/>
      <family val="1"/>
    </font>
    <font>
      <sz val="11"/>
      <color rgb="FF000000"/>
      <name val="Times New Roman"/>
      <family val="1"/>
    </font>
    <font>
      <sz val="10"/>
      <name val="Times New Roman"/>
      <family val="1"/>
    </font>
    <font>
      <sz val="11"/>
      <color rgb="FFFF0000"/>
      <name val="Times New Roman"/>
      <family val="1"/>
    </font>
    <font>
      <b/>
      <sz val="10"/>
      <color rgb="FFFF0000"/>
      <name val="Times New Roman"/>
      <family val="1"/>
    </font>
    <font>
      <sz val="11"/>
      <color rgb="FFFF0000"/>
      <name val="UVnTime"/>
    </font>
    <font>
      <b/>
      <sz val="11"/>
      <color rgb="FFFF0000"/>
      <name val="Times New Roman"/>
      <family val="1"/>
    </font>
    <font>
      <i/>
      <sz val="11"/>
      <color rgb="FFFF0000"/>
      <name val="Times New Roman"/>
      <family val="1"/>
    </font>
    <font>
      <i/>
      <sz val="10"/>
      <color rgb="FFFF0000"/>
      <name val="Times New Roman"/>
      <family val="1"/>
    </font>
    <font>
      <b/>
      <i/>
      <sz val="10"/>
      <color rgb="FF000000"/>
      <name val="Times New Roman"/>
      <family val="1"/>
    </font>
    <font>
      <sz val="13"/>
      <name val="Times New Roman"/>
      <family val="1"/>
    </font>
    <font>
      <sz val="11"/>
      <name val="Calibri"/>
      <family val="2"/>
    </font>
    <font>
      <i/>
      <sz val="13"/>
      <name val="Times New Roman"/>
      <family val="1"/>
    </font>
    <font>
      <b/>
      <i/>
      <sz val="12"/>
      <color theme="1"/>
      <name val="Times New Roman"/>
      <family val="1"/>
    </font>
    <font>
      <b/>
      <i/>
      <sz val="10"/>
      <color theme="1"/>
      <name val="Times New Roman"/>
      <family val="1"/>
    </font>
    <font>
      <sz val="11"/>
      <color rgb="FFFF0000"/>
      <name val="Calibri"/>
      <family val="2"/>
    </font>
    <font>
      <i/>
      <sz val="13"/>
      <color rgb="FFFF0000"/>
      <name val="Times New Roman"/>
      <family val="1"/>
    </font>
    <font>
      <sz val="13"/>
      <color rgb="FF0070C0"/>
      <name val="Times New Roman"/>
      <family val="1"/>
    </font>
    <font>
      <sz val="12"/>
      <color rgb="FF0070C0"/>
      <name val="Times New Roman"/>
      <family val="1"/>
    </font>
    <font>
      <sz val="10"/>
      <color rgb="FF0070C0"/>
      <name val="Times New Roman"/>
      <family val="1"/>
    </font>
    <font>
      <sz val="11"/>
      <color rgb="FF0070C0"/>
      <name val="Calibri"/>
      <family val="2"/>
    </font>
    <font>
      <sz val="8"/>
      <name val="Calibri"/>
      <family val="2"/>
      <scheme val="minor"/>
    </font>
    <font>
      <sz val="11"/>
      <color theme="1"/>
      <name val="Times New Roman"/>
      <family val="1"/>
    </font>
    <font>
      <sz val="11"/>
      <color theme="1"/>
      <name val="UVnTime"/>
    </font>
    <font>
      <sz val="11"/>
      <color theme="1"/>
      <name val="Calibri"/>
      <family val="2"/>
      <scheme val="minor"/>
    </font>
    <font>
      <i/>
      <sz val="11"/>
      <color theme="1"/>
      <name val="Times New Roman"/>
      <family val="1"/>
    </font>
    <font>
      <b/>
      <i/>
      <sz val="11"/>
      <color theme="1"/>
      <name val="Times New Roman"/>
      <family val="1"/>
    </font>
    <font>
      <b/>
      <sz val="12"/>
      <color theme="1"/>
      <name val="Times New Roman"/>
      <family val="1"/>
      <charset val="163"/>
    </font>
    <font>
      <sz val="10"/>
      <color theme="1"/>
      <name val="Arial"/>
      <family val="2"/>
    </font>
    <font>
      <b/>
      <sz val="12"/>
      <color rgb="FFFF0000"/>
      <name val="Times New Roman"/>
      <family val="1"/>
    </font>
    <font>
      <b/>
      <sz val="12"/>
      <color rgb="FF0070C0"/>
      <name val="Times New Roman"/>
      <family val="1"/>
    </font>
    <font>
      <sz val="11"/>
      <color rgb="FF0070C0"/>
      <name val="Times New Roman"/>
      <family val="1"/>
    </font>
  </fonts>
  <fills count="8">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8"/>
        <bgColor indexed="64"/>
      </patternFill>
    </fill>
    <fill>
      <patternFill patternType="solid">
        <fgColor rgb="FF7030A0"/>
        <bgColor indexed="64"/>
      </patternFill>
    </fill>
    <fill>
      <patternFill patternType="solid">
        <fgColor rgb="FF0070C0"/>
        <bgColor indexed="64"/>
      </patternFill>
    </fill>
    <fill>
      <patternFill patternType="solid">
        <fgColor rgb="FF00B050"/>
        <bgColor indexed="64"/>
      </patternFill>
    </fill>
  </fills>
  <borders count="15">
    <border>
      <left/>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s>
  <cellStyleXfs count="6">
    <xf numFmtId="0" fontId="0" fillId="0" borderId="0"/>
    <xf numFmtId="0" fontId="1" fillId="0" borderId="0" applyFill="0" applyProtection="0"/>
    <xf numFmtId="0" fontId="13" fillId="0" borderId="0"/>
    <xf numFmtId="0" fontId="17" fillId="0" borderId="0" applyFill="0" applyProtection="0"/>
    <xf numFmtId="0" fontId="2" fillId="0" borderId="0"/>
    <xf numFmtId="0" fontId="25" fillId="0" borderId="0"/>
  </cellStyleXfs>
  <cellXfs count="544">
    <xf numFmtId="0" fontId="0" fillId="0" borderId="0" xfId="0"/>
    <xf numFmtId="0" fontId="2" fillId="0" borderId="0" xfId="1" applyFont="1" applyFill="1" applyAlignment="1" applyProtection="1">
      <alignment wrapText="1"/>
    </xf>
    <xf numFmtId="0" fontId="2" fillId="0" borderId="0" xfId="1" applyFont="1" applyFill="1" applyAlignment="1" applyProtection="1">
      <alignment horizontal="center" vertical="center" wrapText="1"/>
    </xf>
    <xf numFmtId="0" fontId="4" fillId="0" borderId="0" xfId="1" applyFont="1" applyFill="1" applyAlignment="1" applyProtection="1">
      <alignment horizontal="right" vertical="center" wrapText="1"/>
    </xf>
    <xf numFmtId="0" fontId="5" fillId="0" borderId="0" xfId="1" applyFont="1" applyFill="1" applyAlignment="1" applyProtection="1">
      <alignment horizontal="center" vertical="center" wrapText="1"/>
    </xf>
    <xf numFmtId="0" fontId="6" fillId="0" borderId="0" xfId="1" applyFont="1" applyFill="1" applyAlignment="1" applyProtection="1">
      <alignment horizontal="center" vertical="center"/>
    </xf>
    <xf numFmtId="0" fontId="6" fillId="0" borderId="0" xfId="1" applyFont="1" applyFill="1" applyAlignment="1" applyProtection="1">
      <alignment horizontal="center" vertical="center" wrapText="1"/>
    </xf>
    <xf numFmtId="0" fontId="7" fillId="0" borderId="0" xfId="1" applyFont="1" applyFill="1" applyAlignment="1" applyProtection="1">
      <alignment horizontal="center" vertical="center" wrapText="1"/>
    </xf>
    <xf numFmtId="2" fontId="6" fillId="0" borderId="1" xfId="1" applyNumberFormat="1" applyFont="1" applyFill="1" applyBorder="1" applyAlignment="1" applyProtection="1">
      <alignment horizontal="center" vertical="center" wrapText="1"/>
    </xf>
    <xf numFmtId="2" fontId="6" fillId="0" borderId="0" xfId="1" applyNumberFormat="1" applyFont="1" applyFill="1" applyAlignment="1" applyProtection="1">
      <alignment horizontal="center" vertical="center" wrapText="1"/>
    </xf>
    <xf numFmtId="0" fontId="8" fillId="0" borderId="0" xfId="1" applyFont="1" applyFill="1" applyAlignment="1" applyProtection="1">
      <alignment wrapText="1"/>
    </xf>
    <xf numFmtId="0" fontId="8" fillId="0" borderId="0" xfId="1" applyFont="1" applyFill="1" applyAlignment="1" applyProtection="1">
      <alignment horizontal="center" vertical="center" wrapText="1"/>
    </xf>
    <xf numFmtId="0" fontId="9" fillId="0" borderId="0" xfId="1" applyFont="1" applyFill="1" applyAlignment="1" applyProtection="1">
      <alignment wrapText="1"/>
    </xf>
    <xf numFmtId="0" fontId="9" fillId="0" borderId="0" xfId="1" applyFont="1" applyFill="1" applyAlignment="1" applyProtection="1">
      <alignment horizontal="left" vertical="center" wrapText="1"/>
    </xf>
    <xf numFmtId="0" fontId="9" fillId="0" borderId="0" xfId="1" applyFont="1" applyFill="1" applyAlignment="1" applyProtection="1">
      <alignment horizontal="center" vertical="center" wrapText="1"/>
    </xf>
    <xf numFmtId="49" fontId="10" fillId="0" borderId="3" xfId="1" applyNumberFormat="1" applyFont="1" applyFill="1" applyBorder="1" applyAlignment="1" applyProtection="1">
      <alignment horizontal="center" vertical="center" wrapText="1"/>
    </xf>
    <xf numFmtId="0" fontId="10" fillId="0" borderId="3" xfId="1" applyFont="1" applyFill="1" applyBorder="1" applyAlignment="1" applyProtection="1">
      <alignment horizontal="center" vertical="center" wrapText="1"/>
    </xf>
    <xf numFmtId="0" fontId="8" fillId="0" borderId="3" xfId="1" applyFont="1" applyFill="1" applyBorder="1" applyAlignment="1" applyProtection="1">
      <alignment horizontal="center" vertical="center" wrapText="1"/>
    </xf>
    <xf numFmtId="0" fontId="12" fillId="0" borderId="3" xfId="1" applyFont="1" applyFill="1" applyBorder="1" applyAlignment="1" applyProtection="1">
      <alignment horizontal="center" vertical="center"/>
    </xf>
    <xf numFmtId="0" fontId="12" fillId="0" borderId="3" xfId="0" applyFont="1" applyBorder="1" applyAlignment="1">
      <alignment horizontal="center" vertical="center" wrapText="1"/>
    </xf>
    <xf numFmtId="4" fontId="12" fillId="0" borderId="3" xfId="2" applyNumberFormat="1" applyFont="1" applyBorder="1" applyAlignment="1">
      <alignment horizontal="center" vertical="center"/>
    </xf>
    <xf numFmtId="4" fontId="12" fillId="0" borderId="3" xfId="2" applyNumberFormat="1" applyFont="1" applyBorder="1" applyAlignment="1">
      <alignment horizontal="center" vertical="center" wrapText="1"/>
    </xf>
    <xf numFmtId="0" fontId="7" fillId="0" borderId="0" xfId="1" applyFont="1" applyFill="1" applyAlignment="1" applyProtection="1">
      <alignment horizontal="center" wrapText="1"/>
    </xf>
    <xf numFmtId="0" fontId="7" fillId="0" borderId="3" xfId="1" applyFont="1" applyFill="1" applyBorder="1" applyAlignment="1" applyProtection="1">
      <alignment horizontal="center" vertical="center" wrapText="1"/>
    </xf>
    <xf numFmtId="164" fontId="14" fillId="0" borderId="3" xfId="1" applyNumberFormat="1" applyFont="1" applyFill="1" applyBorder="1" applyAlignment="1" applyProtection="1">
      <alignment horizontal="center" vertical="center" wrapText="1"/>
    </xf>
    <xf numFmtId="0" fontId="14" fillId="0" borderId="3" xfId="1" applyFont="1" applyFill="1" applyBorder="1" applyAlignment="1" applyProtection="1">
      <alignment horizontal="center" vertical="center" wrapText="1"/>
    </xf>
    <xf numFmtId="164" fontId="14" fillId="0" borderId="3" xfId="1" applyNumberFormat="1" applyFont="1" applyFill="1" applyBorder="1" applyAlignment="1" applyProtection="1">
      <alignment horizontal="right" vertical="center" wrapText="1"/>
    </xf>
    <xf numFmtId="164" fontId="15" fillId="0" borderId="3" xfId="1" applyNumberFormat="1" applyFont="1" applyFill="1" applyBorder="1" applyAlignment="1" applyProtection="1">
      <alignment horizontal="center" vertical="center" wrapText="1"/>
    </xf>
    <xf numFmtId="164" fontId="16" fillId="0" borderId="3" xfId="1" applyNumberFormat="1" applyFont="1" applyFill="1" applyBorder="1" applyAlignment="1" applyProtection="1">
      <alignment horizontal="center" vertical="center"/>
    </xf>
    <xf numFmtId="2" fontId="18" fillId="0" borderId="3" xfId="3" applyNumberFormat="1" applyFont="1" applyFill="1" applyBorder="1" applyAlignment="1" applyProtection="1">
      <alignment horizontal="center" vertical="center" wrapText="1"/>
    </xf>
    <xf numFmtId="164" fontId="16" fillId="0" borderId="3" xfId="1" applyNumberFormat="1" applyFont="1" applyFill="1" applyBorder="1" applyAlignment="1" applyProtection="1">
      <alignment horizontal="center" vertical="center" wrapText="1"/>
    </xf>
    <xf numFmtId="0" fontId="7" fillId="0" borderId="3" xfId="1" applyFont="1" applyFill="1" applyBorder="1" applyAlignment="1" applyProtection="1">
      <alignment wrapText="1"/>
    </xf>
    <xf numFmtId="2" fontId="10" fillId="0" borderId="3" xfId="1" applyNumberFormat="1" applyFont="1" applyFill="1" applyBorder="1" applyAlignment="1" applyProtection="1">
      <alignment horizontal="left" vertical="center" wrapText="1"/>
    </xf>
    <xf numFmtId="43" fontId="10" fillId="0" borderId="3" xfId="1" applyNumberFormat="1" applyFont="1" applyFill="1" applyBorder="1" applyAlignment="1" applyProtection="1">
      <alignment horizontal="right" vertical="center" wrapText="1"/>
    </xf>
    <xf numFmtId="43" fontId="7" fillId="0" borderId="3" xfId="1" applyNumberFormat="1" applyFont="1" applyFill="1" applyBorder="1" applyAlignment="1" applyProtection="1">
      <alignment horizontal="center" vertical="center" wrapText="1"/>
    </xf>
    <xf numFmtId="43" fontId="5" fillId="0" borderId="3" xfId="1" applyNumberFormat="1" applyFont="1" applyFill="1" applyBorder="1" applyAlignment="1" applyProtection="1">
      <alignment horizontal="center" vertical="center" wrapText="1"/>
    </xf>
    <xf numFmtId="43" fontId="6" fillId="0" borderId="3" xfId="1" applyNumberFormat="1" applyFont="1" applyFill="1" applyBorder="1" applyAlignment="1" applyProtection="1">
      <alignment horizontal="center" vertical="center" wrapText="1"/>
    </xf>
    <xf numFmtId="0" fontId="7" fillId="0" borderId="6" xfId="1" applyFont="1" applyFill="1" applyBorder="1" applyAlignment="1" applyProtection="1">
      <alignment horizontal="center" vertical="center" wrapText="1"/>
    </xf>
    <xf numFmtId="0" fontId="7" fillId="0" borderId="5" xfId="1" applyFont="1" applyFill="1" applyBorder="1" applyAlignment="1" applyProtection="1">
      <alignment horizontal="center" vertical="center" wrapText="1"/>
    </xf>
    <xf numFmtId="0" fontId="7" fillId="0" borderId="0" xfId="1" applyFont="1" applyFill="1" applyAlignment="1" applyProtection="1">
      <alignment wrapText="1"/>
    </xf>
    <xf numFmtId="0" fontId="19" fillId="0" borderId="3" xfId="1" applyFont="1" applyFill="1" applyBorder="1" applyAlignment="1" applyProtection="1">
      <alignment wrapText="1"/>
    </xf>
    <xf numFmtId="0" fontId="19" fillId="0" borderId="3" xfId="1" applyFont="1" applyFill="1" applyBorder="1" applyAlignment="1" applyProtection="1">
      <alignment horizontal="left" vertical="center" wrapText="1"/>
    </xf>
    <xf numFmtId="0" fontId="19" fillId="0" borderId="3" xfId="1" applyFont="1" applyFill="1" applyBorder="1" applyAlignment="1" applyProtection="1">
      <alignment horizontal="center" vertical="center" wrapText="1"/>
    </xf>
    <xf numFmtId="2" fontId="19" fillId="0" borderId="3" xfId="1" applyNumberFormat="1" applyFont="1" applyFill="1" applyBorder="1" applyAlignment="1" applyProtection="1">
      <alignment horizontal="right" vertical="center" wrapText="1"/>
    </xf>
    <xf numFmtId="2" fontId="7" fillId="0" borderId="3" xfId="1" applyNumberFormat="1" applyFont="1" applyFill="1" applyBorder="1" applyAlignment="1" applyProtection="1">
      <alignment horizontal="center" vertical="center" wrapText="1"/>
    </xf>
    <xf numFmtId="2" fontId="19" fillId="0" borderId="3" xfId="1" applyNumberFormat="1" applyFont="1" applyFill="1" applyBorder="1" applyAlignment="1" applyProtection="1">
      <alignment horizontal="center" vertical="center" wrapText="1"/>
    </xf>
    <xf numFmtId="2" fontId="6" fillId="0" borderId="3" xfId="1" applyNumberFormat="1" applyFont="1" applyFill="1" applyBorder="1" applyAlignment="1" applyProtection="1">
      <alignment horizontal="center" vertical="center" wrapText="1"/>
    </xf>
    <xf numFmtId="2" fontId="21" fillId="0" borderId="3" xfId="1" applyNumberFormat="1" applyFont="1" applyFill="1" applyBorder="1" applyAlignment="1" applyProtection="1">
      <alignment horizontal="center" vertical="center" wrapText="1"/>
    </xf>
    <xf numFmtId="0" fontId="19" fillId="0" borderId="0" xfId="1" applyFont="1" applyFill="1" applyAlignment="1" applyProtection="1">
      <alignment wrapText="1"/>
    </xf>
    <xf numFmtId="16" fontId="7" fillId="0" borderId="3" xfId="1" applyNumberFormat="1" applyFont="1" applyFill="1" applyBorder="1" applyAlignment="1" applyProtection="1">
      <alignment horizontal="center" vertical="center" wrapText="1"/>
    </xf>
    <xf numFmtId="0" fontId="7" fillId="0" borderId="3" xfId="1" applyFont="1" applyFill="1" applyBorder="1" applyAlignment="1" applyProtection="1">
      <alignment horizontal="left" vertical="center" wrapText="1"/>
    </xf>
    <xf numFmtId="2" fontId="7" fillId="0" borderId="3" xfId="1" applyNumberFormat="1" applyFont="1" applyFill="1" applyBorder="1" applyAlignment="1" applyProtection="1">
      <alignment horizontal="right" vertical="center" wrapText="1"/>
    </xf>
    <xf numFmtId="2" fontId="5" fillId="0" borderId="3" xfId="1" applyNumberFormat="1" applyFont="1" applyFill="1" applyBorder="1" applyAlignment="1" applyProtection="1">
      <alignment horizontal="center" vertical="center" wrapText="1"/>
    </xf>
    <xf numFmtId="0" fontId="10" fillId="0" borderId="3" xfId="1" applyFont="1" applyFill="1" applyBorder="1" applyAlignment="1" applyProtection="1">
      <alignment vertical="center" wrapText="1"/>
    </xf>
    <xf numFmtId="2" fontId="10" fillId="0" borderId="3" xfId="1" applyNumberFormat="1" applyFont="1" applyFill="1" applyBorder="1" applyAlignment="1" applyProtection="1">
      <alignment horizontal="right" vertical="center" wrapText="1"/>
    </xf>
    <xf numFmtId="4" fontId="5" fillId="0" borderId="3" xfId="0" applyNumberFormat="1" applyFont="1" applyBorder="1" applyAlignment="1">
      <alignment horizontal="center" vertical="center"/>
    </xf>
    <xf numFmtId="4" fontId="2" fillId="0" borderId="3" xfId="0" applyNumberFormat="1" applyFont="1" applyBorder="1"/>
    <xf numFmtId="2" fontId="20" fillId="0" borderId="3"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2" fontId="7" fillId="0" borderId="3" xfId="1" applyNumberFormat="1" applyFont="1" applyFill="1" applyBorder="1" applyAlignment="1" applyProtection="1">
      <alignment horizontal="left" vertical="center" wrapText="1"/>
    </xf>
    <xf numFmtId="4" fontId="2" fillId="0" borderId="3" xfId="0" applyNumberFormat="1" applyFont="1" applyBorder="1" applyAlignment="1">
      <alignment wrapText="1"/>
    </xf>
    <xf numFmtId="2" fontId="7" fillId="0" borderId="3" xfId="1" applyNumberFormat="1" applyFont="1" applyFill="1" applyBorder="1" applyAlignment="1" applyProtection="1">
      <alignment horizontal="justify" vertical="center" wrapText="1"/>
    </xf>
    <xf numFmtId="43" fontId="7" fillId="0" borderId="3" xfId="1" applyNumberFormat="1" applyFont="1" applyFill="1" applyBorder="1" applyAlignment="1" applyProtection="1">
      <alignment horizontal="right" vertical="center" wrapText="1"/>
    </xf>
    <xf numFmtId="2" fontId="19" fillId="0" borderId="3" xfId="1" applyNumberFormat="1" applyFont="1" applyFill="1" applyBorder="1" applyAlignment="1" applyProtection="1">
      <alignment horizontal="justify" vertical="center" wrapText="1"/>
    </xf>
    <xf numFmtId="0" fontId="5" fillId="0" borderId="3" xfId="0" applyFont="1" applyBorder="1" applyAlignment="1">
      <alignment horizontal="center" vertical="center" wrapText="1"/>
    </xf>
    <xf numFmtId="0" fontId="7" fillId="0" borderId="4" xfId="1" applyFont="1" applyFill="1" applyBorder="1" applyAlignment="1" applyProtection="1">
      <alignment horizontal="center" vertical="center" wrapText="1"/>
    </xf>
    <xf numFmtId="43" fontId="6" fillId="0" borderId="3" xfId="1" applyNumberFormat="1" applyFont="1" applyFill="1" applyBorder="1" applyAlignment="1" applyProtection="1">
      <alignment horizontal="center" vertical="center"/>
    </xf>
    <xf numFmtId="49" fontId="10" fillId="0" borderId="6" xfId="1" applyNumberFormat="1" applyFont="1" applyFill="1" applyBorder="1" applyAlignment="1" applyProtection="1">
      <alignment horizontal="center" vertical="center" wrapText="1"/>
    </xf>
    <xf numFmtId="49" fontId="10" fillId="0" borderId="4" xfId="1" applyNumberFormat="1" applyFont="1" applyFill="1" applyBorder="1" applyAlignment="1" applyProtection="1">
      <alignment horizontal="center" vertical="center" wrapText="1"/>
    </xf>
    <xf numFmtId="4" fontId="7" fillId="0" borderId="3" xfId="1" applyNumberFormat="1" applyFont="1" applyFill="1" applyBorder="1" applyAlignment="1" applyProtection="1">
      <alignment horizontal="right" vertical="center" wrapText="1"/>
    </xf>
    <xf numFmtId="4" fontId="7" fillId="0" borderId="3" xfId="1" applyNumberFormat="1" applyFont="1" applyFill="1" applyBorder="1" applyAlignment="1" applyProtection="1">
      <alignment horizontal="center" vertical="center" wrapText="1"/>
    </xf>
    <xf numFmtId="2" fontId="6" fillId="0" borderId="3" xfId="1" applyNumberFormat="1" applyFont="1" applyFill="1" applyBorder="1" applyAlignment="1" applyProtection="1">
      <alignment horizontal="center" vertical="center"/>
    </xf>
    <xf numFmtId="0" fontId="20" fillId="0" borderId="3" xfId="0" applyFont="1" applyBorder="1" applyAlignment="1">
      <alignment horizontal="center" vertical="center" wrapText="1"/>
    </xf>
    <xf numFmtId="0" fontId="7" fillId="0" borderId="4" xfId="1" applyFont="1" applyFill="1" applyBorder="1" applyAlignment="1" applyProtection="1">
      <alignment horizontal="left" vertical="center" wrapText="1"/>
    </xf>
    <xf numFmtId="2" fontId="7" fillId="0" borderId="4" xfId="1" applyNumberFormat="1" applyFont="1" applyFill="1" applyBorder="1" applyAlignment="1" applyProtection="1">
      <alignment horizontal="right" vertical="center" wrapText="1"/>
    </xf>
    <xf numFmtId="2" fontId="7" fillId="0" borderId="4" xfId="1" applyNumberFormat="1" applyFont="1" applyFill="1" applyBorder="1" applyAlignment="1" applyProtection="1">
      <alignment horizontal="center" vertical="center" wrapText="1"/>
    </xf>
    <xf numFmtId="2" fontId="6" fillId="0" borderId="4" xfId="1" applyNumberFormat="1" applyFont="1" applyFill="1" applyBorder="1" applyAlignment="1" applyProtection="1">
      <alignment horizontal="center" vertical="center" wrapText="1"/>
    </xf>
    <xf numFmtId="4" fontId="2" fillId="0" borderId="3" xfId="0" applyNumberFormat="1" applyFont="1" applyBorder="1" applyAlignment="1">
      <alignment vertical="center" wrapText="1"/>
    </xf>
    <xf numFmtId="0" fontId="7" fillId="0" borderId="3" xfId="1" applyFont="1" applyFill="1" applyBorder="1" applyAlignment="1">
      <alignment vertical="center" wrapText="1"/>
    </xf>
    <xf numFmtId="0" fontId="7" fillId="0" borderId="3" xfId="4" applyFont="1" applyBorder="1" applyAlignment="1">
      <alignment horizontal="left" vertical="center" wrapText="1"/>
    </xf>
    <xf numFmtId="2" fontId="7" fillId="0" borderId="3" xfId="4" applyNumberFormat="1" applyFont="1" applyBorder="1" applyAlignment="1">
      <alignment horizontal="right" vertical="center" wrapText="1"/>
    </xf>
    <xf numFmtId="2" fontId="7" fillId="0" borderId="3" xfId="4" applyNumberFormat="1" applyFont="1" applyBorder="1" applyAlignment="1">
      <alignment horizontal="center" vertical="center" wrapText="1"/>
    </xf>
    <xf numFmtId="0" fontId="5" fillId="0" borderId="3" xfId="4" applyFont="1" applyBorder="1" applyAlignment="1">
      <alignment horizontal="center" vertical="center" wrapText="1"/>
    </xf>
    <xf numFmtId="4" fontId="5" fillId="0" borderId="3" xfId="4" applyNumberFormat="1" applyFont="1" applyBorder="1" applyAlignment="1">
      <alignment horizontal="center" vertical="center" wrapText="1"/>
    </xf>
    <xf numFmtId="0" fontId="7" fillId="0" borderId="0" xfId="1" applyFont="1" applyFill="1" applyAlignment="1">
      <alignment vertical="center" wrapText="1"/>
    </xf>
    <xf numFmtId="0" fontId="7" fillId="0" borderId="3" xfId="1" applyFont="1" applyFill="1" applyBorder="1" applyAlignment="1" applyProtection="1">
      <alignment vertical="center" wrapText="1"/>
    </xf>
    <xf numFmtId="0" fontId="19" fillId="0" borderId="3" xfId="1" applyFont="1" applyFill="1" applyBorder="1" applyAlignment="1" applyProtection="1">
      <alignment vertical="center" wrapText="1"/>
    </xf>
    <xf numFmtId="0" fontId="7" fillId="3" borderId="0" xfId="1" applyFont="1" applyFill="1" applyAlignment="1" applyProtection="1">
      <alignment wrapText="1"/>
    </xf>
    <xf numFmtId="4" fontId="19" fillId="0" borderId="3" xfId="1" applyNumberFormat="1" applyFont="1" applyFill="1" applyBorder="1" applyAlignment="1" applyProtection="1">
      <alignment horizontal="right" vertical="center" wrapText="1"/>
    </xf>
    <xf numFmtId="2" fontId="7" fillId="0" borderId="6" xfId="1" applyNumberFormat="1" applyFont="1" applyFill="1" applyBorder="1" applyAlignment="1" applyProtection="1">
      <alignment horizontal="center" vertical="center" wrapText="1"/>
    </xf>
    <xf numFmtId="0" fontId="19" fillId="0" borderId="0" xfId="1" applyFont="1" applyFill="1" applyAlignment="1" applyProtection="1">
      <alignment vertical="center" wrapText="1"/>
    </xf>
    <xf numFmtId="4" fontId="7" fillId="0" borderId="3" xfId="1" applyNumberFormat="1" applyFont="1" applyFill="1" applyBorder="1" applyAlignment="1" applyProtection="1">
      <alignment horizontal="right" vertical="center"/>
    </xf>
    <xf numFmtId="0" fontId="7" fillId="0" borderId="0" xfId="1" applyFont="1" applyFill="1" applyAlignment="1" applyProtection="1">
      <alignment vertical="center" wrapText="1"/>
    </xf>
    <xf numFmtId="2" fontId="10" fillId="0" borderId="3" xfId="1" applyNumberFormat="1" applyFont="1" applyFill="1" applyBorder="1" applyAlignment="1" applyProtection="1">
      <alignment horizontal="justify" vertical="center" wrapText="1"/>
    </xf>
    <xf numFmtId="4" fontId="10" fillId="0" borderId="3" xfId="1" applyNumberFormat="1" applyFont="1" applyFill="1" applyBorder="1" applyAlignment="1" applyProtection="1">
      <alignment horizontal="right" vertical="center" wrapText="1"/>
    </xf>
    <xf numFmtId="2" fontId="10" fillId="0" borderId="3" xfId="1" applyNumberFormat="1" applyFont="1" applyFill="1" applyBorder="1" applyAlignment="1" applyProtection="1">
      <alignment horizontal="center" vertical="center" wrapText="1"/>
    </xf>
    <xf numFmtId="2" fontId="11" fillId="0" borderId="3" xfId="1" applyNumberFormat="1" applyFont="1" applyFill="1" applyBorder="1" applyAlignment="1" applyProtection="1">
      <alignment horizontal="center" vertical="center" wrapText="1"/>
    </xf>
    <xf numFmtId="43" fontId="12" fillId="0" borderId="3" xfId="1" applyNumberFormat="1" applyFont="1" applyFill="1" applyBorder="1" applyAlignment="1" applyProtection="1">
      <alignment horizontal="center" vertical="center" wrapText="1"/>
    </xf>
    <xf numFmtId="2" fontId="12" fillId="0" borderId="3" xfId="1" applyNumberFormat="1" applyFont="1" applyFill="1" applyBorder="1" applyAlignment="1" applyProtection="1">
      <alignment horizontal="center" vertical="center" wrapText="1"/>
    </xf>
    <xf numFmtId="2" fontId="10" fillId="0" borderId="6" xfId="1" applyNumberFormat="1" applyFont="1" applyFill="1" applyBorder="1" applyAlignment="1" applyProtection="1">
      <alignment horizontal="center" vertical="center" wrapText="1"/>
    </xf>
    <xf numFmtId="0" fontId="10" fillId="0" borderId="0" xfId="1" applyFont="1" applyFill="1" applyAlignment="1" applyProtection="1">
      <alignment vertical="center" wrapText="1"/>
    </xf>
    <xf numFmtId="2" fontId="5" fillId="0" borderId="6" xfId="1" applyNumberFormat="1" applyFont="1" applyFill="1" applyBorder="1" applyAlignment="1" applyProtection="1">
      <alignment horizontal="center" vertical="center" wrapText="1"/>
    </xf>
    <xf numFmtId="0" fontId="7" fillId="0" borderId="1" xfId="1" applyFont="1" applyFill="1" applyBorder="1" applyAlignment="1" applyProtection="1">
      <alignment horizontal="center" vertical="center" wrapText="1"/>
    </xf>
    <xf numFmtId="0" fontId="10" fillId="0" borderId="3" xfId="1" applyFont="1" applyFill="1" applyBorder="1" applyAlignment="1" applyProtection="1">
      <alignment wrapText="1"/>
    </xf>
    <xf numFmtId="0" fontId="10" fillId="0" borderId="6" xfId="1" applyFont="1" applyFill="1" applyBorder="1" applyAlignment="1" applyProtection="1">
      <alignment horizontal="center" vertical="center" wrapText="1"/>
    </xf>
    <xf numFmtId="0" fontId="10" fillId="0" borderId="0" xfId="1" applyFont="1" applyFill="1" applyAlignment="1" applyProtection="1">
      <alignment wrapText="1"/>
    </xf>
    <xf numFmtId="0" fontId="14" fillId="0" borderId="3" xfId="1" applyFont="1" applyFill="1" applyBorder="1" applyAlignment="1" applyProtection="1">
      <alignment horizontal="left" vertical="center" wrapText="1"/>
    </xf>
    <xf numFmtId="0" fontId="10" fillId="0" borderId="3" xfId="1" applyFont="1" applyFill="1" applyBorder="1" applyAlignment="1" applyProtection="1">
      <alignment horizontal="left" vertical="center" wrapText="1"/>
    </xf>
    <xf numFmtId="0" fontId="19" fillId="0" borderId="3" xfId="1" applyFont="1" applyFill="1" applyBorder="1" applyAlignment="1">
      <alignment vertical="center" wrapText="1"/>
    </xf>
    <xf numFmtId="0" fontId="19" fillId="0" borderId="0" xfId="1" applyFont="1" applyFill="1" applyAlignment="1">
      <alignment vertical="center" wrapText="1"/>
    </xf>
    <xf numFmtId="49" fontId="5" fillId="0" borderId="3" xfId="0" applyNumberFormat="1" applyFont="1" applyBorder="1" applyAlignment="1">
      <alignment horizontal="center" vertical="center" wrapText="1"/>
    </xf>
    <xf numFmtId="0" fontId="5" fillId="0" borderId="6" xfId="0" applyFont="1" applyBorder="1" applyAlignment="1">
      <alignment horizontal="center" vertical="center" wrapText="1"/>
    </xf>
    <xf numFmtId="164" fontId="7" fillId="0" borderId="6" xfId="1" applyNumberFormat="1" applyFont="1" applyFill="1" applyBorder="1" applyAlignment="1" applyProtection="1">
      <alignment horizontal="center" vertical="center" wrapText="1"/>
    </xf>
    <xf numFmtId="164" fontId="7" fillId="0" borderId="3" xfId="1" applyNumberFormat="1" applyFont="1" applyFill="1" applyBorder="1" applyAlignment="1" applyProtection="1">
      <alignment horizontal="center" vertical="center" wrapText="1"/>
    </xf>
    <xf numFmtId="2" fontId="5" fillId="0" borderId="3" xfId="3" applyNumberFormat="1" applyFont="1" applyFill="1" applyBorder="1" applyAlignment="1" applyProtection="1">
      <alignment horizontal="center" vertical="center" wrapText="1"/>
    </xf>
    <xf numFmtId="1" fontId="7" fillId="0" borderId="3" xfId="1" applyNumberFormat="1" applyFont="1" applyFill="1" applyBorder="1" applyAlignment="1" applyProtection="1">
      <alignment horizontal="center" vertical="center" wrapText="1"/>
    </xf>
    <xf numFmtId="39" fontId="7" fillId="0" borderId="3" xfId="1" applyNumberFormat="1" applyFont="1" applyFill="1" applyBorder="1" applyAlignment="1" applyProtection="1">
      <alignment horizontal="left" vertical="center" wrapText="1"/>
    </xf>
    <xf numFmtId="0" fontId="7" fillId="0" borderId="8" xfId="1" applyFont="1" applyFill="1" applyBorder="1" applyAlignment="1" applyProtection="1">
      <alignment horizontal="center" vertical="center" wrapText="1"/>
    </xf>
    <xf numFmtId="49" fontId="7" fillId="0" borderId="3" xfId="1" applyNumberFormat="1" applyFont="1" applyFill="1" applyBorder="1" applyAlignment="1" applyProtection="1">
      <alignment horizontal="center" vertical="center" wrapText="1"/>
    </xf>
    <xf numFmtId="49" fontId="5" fillId="0" borderId="3" xfId="1" applyNumberFormat="1" applyFont="1" applyFill="1" applyBorder="1" applyAlignment="1" applyProtection="1">
      <alignment horizontal="center" vertical="center" wrapText="1"/>
    </xf>
    <xf numFmtId="0" fontId="6" fillId="0" borderId="3" xfId="1" applyFont="1" applyFill="1" applyBorder="1" applyAlignment="1" applyProtection="1">
      <alignment horizontal="center" vertical="center" wrapText="1"/>
    </xf>
    <xf numFmtId="0" fontId="5" fillId="0" borderId="3" xfId="1" applyFont="1" applyFill="1" applyBorder="1" applyAlignment="1" applyProtection="1">
      <alignment horizontal="center" vertical="center" wrapText="1"/>
    </xf>
    <xf numFmtId="0" fontId="23" fillId="0" borderId="3" xfId="1" applyFont="1" applyFill="1" applyBorder="1" applyAlignment="1" applyProtection="1">
      <alignment horizontal="center" vertical="center" wrapText="1"/>
    </xf>
    <xf numFmtId="0" fontId="23" fillId="0" borderId="3" xfId="1" applyFont="1" applyFill="1" applyBorder="1" applyAlignment="1" applyProtection="1">
      <alignment horizontal="left" vertical="center" wrapText="1"/>
    </xf>
    <xf numFmtId="2" fontId="14" fillId="0" borderId="3" xfId="1" applyNumberFormat="1" applyFont="1" applyFill="1" applyBorder="1" applyAlignment="1" applyProtection="1">
      <alignment horizontal="right" vertical="center" wrapText="1"/>
    </xf>
    <xf numFmtId="0" fontId="5" fillId="0" borderId="3" xfId="3" applyFont="1" applyFill="1" applyBorder="1" applyAlignment="1" applyProtection="1">
      <alignment horizontal="center" vertical="center" wrapText="1"/>
    </xf>
    <xf numFmtId="2" fontId="9" fillId="0" borderId="3" xfId="3" applyNumberFormat="1" applyFont="1" applyFill="1" applyBorder="1" applyAlignment="1" applyProtection="1">
      <alignment horizontal="right" vertical="center" wrapText="1"/>
    </xf>
    <xf numFmtId="4" fontId="9" fillId="0" borderId="3" xfId="3" applyNumberFormat="1" applyFont="1" applyFill="1" applyBorder="1" applyAlignment="1" applyProtection="1">
      <alignment horizontal="right" vertical="center" wrapText="1"/>
    </xf>
    <xf numFmtId="2" fontId="7" fillId="0" borderId="3" xfId="1" applyNumberFormat="1" applyFont="1" applyFill="1" applyBorder="1" applyAlignment="1">
      <alignment horizontal="justify" vertical="center" wrapText="1"/>
    </xf>
    <xf numFmtId="2" fontId="7" fillId="0" borderId="3" xfId="1" applyNumberFormat="1" applyFont="1" applyFill="1" applyBorder="1" applyAlignment="1">
      <alignment horizontal="right" vertical="center" wrapText="1"/>
    </xf>
    <xf numFmtId="4" fontId="5" fillId="0" borderId="3" xfId="4" applyNumberFormat="1" applyFont="1" applyBorder="1" applyAlignment="1">
      <alignment horizontal="center" vertical="center"/>
    </xf>
    <xf numFmtId="4" fontId="2" fillId="0" borderId="3" xfId="0" applyNumberFormat="1" applyFont="1" applyBorder="1" applyAlignment="1">
      <alignment vertical="center"/>
    </xf>
    <xf numFmtId="3" fontId="7" fillId="0" borderId="3" xfId="1" applyNumberFormat="1" applyFont="1" applyFill="1" applyBorder="1" applyAlignment="1" applyProtection="1">
      <alignment horizontal="center" vertical="center" wrapText="1"/>
    </xf>
    <xf numFmtId="4" fontId="5" fillId="0" borderId="3" xfId="3" applyNumberFormat="1" applyFont="1" applyFill="1" applyBorder="1" applyAlignment="1" applyProtection="1">
      <alignment horizontal="center" vertical="center" wrapText="1"/>
    </xf>
    <xf numFmtId="3" fontId="7" fillId="0" borderId="3" xfId="1" applyNumberFormat="1" applyFont="1" applyFill="1" applyBorder="1" applyAlignment="1" applyProtection="1">
      <alignment wrapText="1"/>
    </xf>
    <xf numFmtId="0" fontId="19" fillId="0" borderId="4" xfId="1" applyFont="1" applyFill="1" applyBorder="1" applyAlignment="1" applyProtection="1">
      <alignment horizontal="center" vertical="center" wrapText="1"/>
    </xf>
    <xf numFmtId="0" fontId="19" fillId="0" borderId="5" xfId="1" applyFont="1" applyFill="1" applyBorder="1" applyAlignment="1" applyProtection="1">
      <alignment horizontal="center" vertical="center" wrapText="1"/>
    </xf>
    <xf numFmtId="2" fontId="7" fillId="0" borderId="7" xfId="1" applyNumberFormat="1" applyFont="1" applyFill="1" applyBorder="1" applyAlignment="1" applyProtection="1">
      <alignment horizontal="center" vertical="center" wrapText="1"/>
    </xf>
    <xf numFmtId="2" fontId="7" fillId="0" borderId="0" xfId="1" applyNumberFormat="1" applyFont="1" applyFill="1" applyAlignment="1" applyProtection="1">
      <alignment horizontal="right" vertical="center" wrapText="1"/>
    </xf>
    <xf numFmtId="2" fontId="7" fillId="0" borderId="0" xfId="1" applyNumberFormat="1" applyFont="1" applyFill="1" applyAlignment="1" applyProtection="1">
      <alignment horizontal="center" vertical="center" wrapText="1"/>
    </xf>
    <xf numFmtId="1" fontId="7" fillId="0" borderId="0" xfId="1" applyNumberFormat="1" applyFont="1" applyFill="1" applyAlignment="1" applyProtection="1">
      <alignment horizontal="center" vertical="center" wrapText="1"/>
    </xf>
    <xf numFmtId="2" fontId="19" fillId="0" borderId="4" xfId="1" applyNumberFormat="1" applyFont="1" applyFill="1" applyBorder="1" applyAlignment="1" applyProtection="1">
      <alignment horizontal="center" vertical="center" wrapText="1"/>
    </xf>
    <xf numFmtId="4" fontId="5" fillId="0" borderId="3" xfId="1" applyNumberFormat="1" applyFont="1" applyFill="1" applyBorder="1" applyAlignment="1" applyProtection="1">
      <alignment horizontal="center" vertical="center"/>
    </xf>
    <xf numFmtId="0" fontId="10" fillId="0" borderId="5" xfId="1" applyFont="1" applyFill="1" applyBorder="1" applyAlignment="1" applyProtection="1">
      <alignment wrapText="1"/>
    </xf>
    <xf numFmtId="0" fontId="11" fillId="0" borderId="3" xfId="1" applyFont="1" applyFill="1" applyBorder="1" applyAlignment="1" applyProtection="1">
      <alignment horizontal="center" vertical="center" wrapText="1"/>
    </xf>
    <xf numFmtId="0" fontId="12" fillId="0" borderId="3" xfId="1" applyFont="1" applyFill="1" applyBorder="1" applyAlignment="1" applyProtection="1">
      <alignment horizontal="center" vertical="center" wrapText="1"/>
    </xf>
    <xf numFmtId="0" fontId="2" fillId="0" borderId="0" xfId="1" applyFont="1" applyFill="1" applyAlignment="1" applyProtection="1">
      <alignment vertical="center" wrapText="1"/>
    </xf>
    <xf numFmtId="4" fontId="4" fillId="0" borderId="0" xfId="1" applyNumberFormat="1" applyFont="1" applyFill="1" applyAlignment="1" applyProtection="1">
      <alignment horizontal="right" vertical="center" wrapText="1"/>
    </xf>
    <xf numFmtId="0" fontId="5" fillId="0" borderId="0" xfId="1" applyFont="1" applyFill="1" applyAlignment="1" applyProtection="1">
      <alignment vertical="center" wrapText="1"/>
    </xf>
    <xf numFmtId="0" fontId="11" fillId="0" borderId="0" xfId="1" applyFont="1" applyFill="1" applyAlignment="1" applyProtection="1">
      <alignment horizontal="right" vertical="center" wrapText="1"/>
    </xf>
    <xf numFmtId="2" fontId="4" fillId="0" borderId="0" xfId="1" applyNumberFormat="1" applyFont="1" applyFill="1" applyAlignment="1" applyProtection="1">
      <alignment horizontal="right" vertical="center" wrapText="1"/>
    </xf>
    <xf numFmtId="2" fontId="7" fillId="0" borderId="1" xfId="1" applyNumberFormat="1" applyFont="1" applyFill="1" applyBorder="1" applyAlignment="1" applyProtection="1">
      <alignment horizontal="center" vertical="center" wrapText="1"/>
    </xf>
    <xf numFmtId="4" fontId="2" fillId="0" borderId="3" xfId="1" applyNumberFormat="1" applyFont="1" applyFill="1" applyBorder="1" applyProtection="1"/>
    <xf numFmtId="49" fontId="26" fillId="0" borderId="0" xfId="5" applyNumberFormat="1" applyFont="1" applyAlignment="1">
      <alignment horizontal="center" vertical="center" wrapText="1"/>
    </xf>
    <xf numFmtId="0" fontId="27" fillId="0" borderId="0" xfId="5" applyFont="1" applyAlignment="1">
      <alignment vertical="center" wrapText="1"/>
    </xf>
    <xf numFmtId="0" fontId="26" fillId="0" borderId="0" xfId="5" applyFont="1" applyAlignment="1">
      <alignment vertical="center" wrapText="1"/>
    </xf>
    <xf numFmtId="49" fontId="26" fillId="0" borderId="0" xfId="5" applyNumberFormat="1" applyFont="1" applyAlignment="1">
      <alignment horizontal="center" vertical="center"/>
    </xf>
    <xf numFmtId="0" fontId="26" fillId="0" borderId="0" xfId="5" applyFont="1" applyAlignment="1">
      <alignment vertical="center"/>
    </xf>
    <xf numFmtId="0" fontId="27" fillId="0" borderId="0" xfId="5" applyFont="1" applyAlignment="1">
      <alignment vertical="center"/>
    </xf>
    <xf numFmtId="0" fontId="26" fillId="0" borderId="0" xfId="5" applyFont="1" applyAlignment="1">
      <alignment horizontal="center" vertical="center"/>
    </xf>
    <xf numFmtId="0" fontId="30" fillId="0" borderId="0" xfId="5" applyFont="1" applyAlignment="1">
      <alignment horizontal="right" vertical="center"/>
    </xf>
    <xf numFmtId="49" fontId="31" fillId="0" borderId="3" xfId="5" applyNumberFormat="1" applyFont="1" applyBorder="1" applyAlignment="1">
      <alignment horizontal="center" vertical="center"/>
    </xf>
    <xf numFmtId="0" fontId="32" fillId="0" borderId="0" xfId="5" applyFont="1" applyAlignment="1">
      <alignment vertical="center" wrapText="1"/>
    </xf>
    <xf numFmtId="37" fontId="30" fillId="0" borderId="3" xfId="5" applyNumberFormat="1" applyFont="1" applyBorder="1" applyAlignment="1">
      <alignment horizontal="center" vertical="center" wrapText="1"/>
    </xf>
    <xf numFmtId="0" fontId="33" fillId="0" borderId="0" xfId="5" applyFont="1" applyAlignment="1">
      <alignment vertical="center" wrapText="1"/>
    </xf>
    <xf numFmtId="49" fontId="32" fillId="0" borderId="3" xfId="5" applyNumberFormat="1" applyFont="1" applyBorder="1" applyAlignment="1">
      <alignment horizontal="center" vertical="center"/>
    </xf>
    <xf numFmtId="165" fontId="32" fillId="0" borderId="3" xfId="5" applyNumberFormat="1" applyFont="1" applyBorder="1" applyAlignment="1">
      <alignment horizontal="left" vertical="center" wrapText="1"/>
    </xf>
    <xf numFmtId="49" fontId="31" fillId="0" borderId="3" xfId="5" applyNumberFormat="1" applyFont="1" applyBorder="1" applyAlignment="1">
      <alignment horizontal="center" vertical="center" wrapText="1"/>
    </xf>
    <xf numFmtId="0" fontId="36" fillId="0" borderId="0" xfId="5" applyFont="1" applyAlignment="1">
      <alignment vertical="center" wrapText="1"/>
    </xf>
    <xf numFmtId="165" fontId="31" fillId="0" borderId="3" xfId="5" applyNumberFormat="1" applyFont="1" applyBorder="1" applyAlignment="1">
      <alignment vertical="center" wrapText="1"/>
    </xf>
    <xf numFmtId="49" fontId="37" fillId="0" borderId="3" xfId="5" applyNumberFormat="1" applyFont="1" applyBorder="1" applyAlignment="1">
      <alignment horizontal="center" vertical="center" wrapText="1"/>
    </xf>
    <xf numFmtId="0" fontId="27" fillId="0" borderId="3" xfId="5" applyFont="1" applyBorder="1" applyAlignment="1">
      <alignment vertical="center" wrapText="1"/>
    </xf>
    <xf numFmtId="49" fontId="30" fillId="0" borderId="3" xfId="5" applyNumberFormat="1" applyFont="1" applyBorder="1" applyAlignment="1">
      <alignment horizontal="center" vertical="center"/>
    </xf>
    <xf numFmtId="165" fontId="30" fillId="0" borderId="3" xfId="5" applyNumberFormat="1" applyFont="1" applyBorder="1" applyAlignment="1">
      <alignment vertical="center" wrapText="1"/>
    </xf>
    <xf numFmtId="0" fontId="33" fillId="0" borderId="3" xfId="5" applyFont="1" applyBorder="1" applyAlignment="1">
      <alignment vertical="center" wrapText="1"/>
    </xf>
    <xf numFmtId="49" fontId="37" fillId="0" borderId="3" xfId="5" applyNumberFormat="1" applyFont="1" applyBorder="1" applyAlignment="1">
      <alignment horizontal="center" vertical="center"/>
    </xf>
    <xf numFmtId="165" fontId="37" fillId="0" borderId="3" xfId="5" applyNumberFormat="1" applyFont="1" applyBorder="1" applyAlignment="1">
      <alignment vertical="center" wrapText="1"/>
    </xf>
    <xf numFmtId="0" fontId="27" fillId="0" borderId="3" xfId="5" applyFont="1" applyBorder="1"/>
    <xf numFmtId="0" fontId="25" fillId="0" borderId="0" xfId="5"/>
    <xf numFmtId="49" fontId="39" fillId="0" borderId="3" xfId="5" applyNumberFormat="1" applyFont="1" applyBorder="1" applyAlignment="1">
      <alignment horizontal="center" vertical="center"/>
    </xf>
    <xf numFmtId="165" fontId="39" fillId="0" borderId="3" xfId="5" applyNumberFormat="1" applyFont="1" applyBorder="1" applyAlignment="1">
      <alignment vertical="center" wrapText="1"/>
    </xf>
    <xf numFmtId="49" fontId="39" fillId="0" borderId="3" xfId="5" applyNumberFormat="1" applyFont="1" applyBorder="1" applyAlignment="1">
      <alignment horizontal="center" vertical="center" wrapText="1"/>
    </xf>
    <xf numFmtId="0" fontId="21" fillId="0" borderId="3" xfId="5" applyFont="1" applyBorder="1" applyAlignment="1">
      <alignment vertical="center" wrapText="1"/>
    </xf>
    <xf numFmtId="0" fontId="21" fillId="0" borderId="3" xfId="5" applyFont="1" applyBorder="1"/>
    <xf numFmtId="0" fontId="41" fillId="0" borderId="0" xfId="5" applyFont="1"/>
    <xf numFmtId="165" fontId="30" fillId="0" borderId="3" xfId="5" applyNumberFormat="1" applyFont="1" applyBorder="1" applyAlignment="1">
      <alignment horizontal="left" vertical="center" wrapText="1"/>
    </xf>
    <xf numFmtId="49" fontId="30" fillId="0" borderId="3" xfId="5" applyNumberFormat="1" applyFont="1" applyBorder="1" applyAlignment="1">
      <alignment horizontal="center" vertical="center" wrapText="1"/>
    </xf>
    <xf numFmtId="165" fontId="39" fillId="0" borderId="3" xfId="5" applyNumberFormat="1" applyFont="1" applyBorder="1" applyAlignment="1">
      <alignment horizontal="left" vertical="center"/>
    </xf>
    <xf numFmtId="49" fontId="42" fillId="0" borderId="3" xfId="5" applyNumberFormat="1" applyFont="1" applyBorder="1" applyAlignment="1">
      <alignment horizontal="center" vertical="center"/>
    </xf>
    <xf numFmtId="165" fontId="43" fillId="0" borderId="3" xfId="5" applyNumberFormat="1" applyFont="1" applyBorder="1" applyAlignment="1">
      <alignment vertical="center" wrapText="1"/>
    </xf>
    <xf numFmtId="49" fontId="42" fillId="0" borderId="3" xfId="5" applyNumberFormat="1" applyFont="1" applyBorder="1" applyAlignment="1">
      <alignment horizontal="center" vertical="center" wrapText="1"/>
    </xf>
    <xf numFmtId="0" fontId="21" fillId="0" borderId="3" xfId="5" applyFont="1" applyBorder="1" applyAlignment="1">
      <alignment wrapText="1"/>
    </xf>
    <xf numFmtId="0" fontId="44" fillId="0" borderId="3" xfId="5" applyFont="1" applyBorder="1" applyAlignment="1">
      <alignment vertical="center" wrapText="1"/>
    </xf>
    <xf numFmtId="0" fontId="44" fillId="0" borderId="0" xfId="5" applyFont="1" applyAlignment="1">
      <alignment vertical="center" wrapText="1"/>
    </xf>
    <xf numFmtId="49" fontId="43" fillId="0" borderId="3" xfId="5" applyNumberFormat="1" applyFont="1" applyBorder="1" applyAlignment="1">
      <alignment horizontal="center" vertical="center"/>
    </xf>
    <xf numFmtId="165" fontId="37" fillId="0" borderId="3" xfId="5" applyNumberFormat="1" applyFont="1" applyBorder="1" applyAlignment="1">
      <alignment horizontal="left" vertical="center" wrapText="1"/>
    </xf>
    <xf numFmtId="165" fontId="39" fillId="0" borderId="3" xfId="5" applyNumberFormat="1" applyFont="1" applyBorder="1" applyAlignment="1">
      <alignment horizontal="left" vertical="center" wrapText="1"/>
    </xf>
    <xf numFmtId="165" fontId="31" fillId="0" borderId="3" xfId="5" applyNumberFormat="1" applyFont="1" applyBorder="1" applyAlignment="1">
      <alignment horizontal="left" vertical="center" wrapText="1"/>
    </xf>
    <xf numFmtId="0" fontId="45" fillId="0" borderId="0" xfId="5" applyFont="1" applyAlignment="1">
      <alignment vertical="center" wrapText="1"/>
    </xf>
    <xf numFmtId="49" fontId="40" fillId="0" borderId="3" xfId="5" applyNumberFormat="1" applyFont="1" applyBorder="1" applyAlignment="1">
      <alignment horizontal="center" vertical="center"/>
    </xf>
    <xf numFmtId="165" fontId="40" fillId="0" borderId="3" xfId="5" applyNumberFormat="1" applyFont="1" applyBorder="1" applyAlignment="1">
      <alignment vertical="center" wrapText="1"/>
    </xf>
    <xf numFmtId="49" fontId="40" fillId="0" borderId="3" xfId="5" applyNumberFormat="1" applyFont="1" applyBorder="1" applyAlignment="1">
      <alignment horizontal="center" vertical="center" wrapText="1"/>
    </xf>
    <xf numFmtId="0" fontId="40" fillId="0" borderId="0" xfId="5" applyFont="1" applyAlignment="1">
      <alignment vertical="center" wrapText="1"/>
    </xf>
    <xf numFmtId="165" fontId="27" fillId="0" borderId="3" xfId="5" applyNumberFormat="1" applyFont="1" applyBorder="1" applyAlignment="1">
      <alignment vertical="center" wrapText="1"/>
    </xf>
    <xf numFmtId="49" fontId="27" fillId="0" borderId="3" xfId="5" applyNumberFormat="1" applyFont="1" applyBorder="1" applyAlignment="1">
      <alignment horizontal="center" vertical="center" wrapText="1"/>
    </xf>
    <xf numFmtId="49" fontId="27" fillId="0" borderId="3" xfId="5" applyNumberFormat="1" applyFont="1" applyBorder="1" applyAlignment="1">
      <alignment horizontal="center" vertical="center"/>
    </xf>
    <xf numFmtId="49" fontId="21" fillId="0" borderId="3" xfId="5" applyNumberFormat="1" applyFont="1" applyBorder="1" applyAlignment="1">
      <alignment horizontal="center" vertical="center"/>
    </xf>
    <xf numFmtId="165" fontId="21" fillId="0" borderId="3" xfId="5" applyNumberFormat="1" applyFont="1" applyBorder="1" applyAlignment="1">
      <alignment vertical="center" wrapText="1"/>
    </xf>
    <xf numFmtId="49" fontId="21" fillId="0" borderId="3" xfId="5" applyNumberFormat="1" applyFont="1" applyBorder="1" applyAlignment="1">
      <alignment horizontal="center" vertical="center" wrapText="1"/>
    </xf>
    <xf numFmtId="49" fontId="27" fillId="0" borderId="0" xfId="5" applyNumberFormat="1" applyFont="1" applyAlignment="1">
      <alignment horizontal="center" vertical="center" wrapText="1"/>
    </xf>
    <xf numFmtId="43" fontId="27" fillId="0" borderId="0" xfId="5" applyNumberFormat="1" applyFont="1" applyAlignment="1">
      <alignment vertical="center" wrapText="1"/>
    </xf>
    <xf numFmtId="0" fontId="27" fillId="0" borderId="0" xfId="5" applyFont="1" applyAlignment="1">
      <alignment wrapText="1"/>
    </xf>
    <xf numFmtId="0" fontId="27" fillId="0" borderId="0" xfId="5" applyFont="1"/>
    <xf numFmtId="0" fontId="19" fillId="0" borderId="5" xfId="4" applyFont="1" applyBorder="1" applyAlignment="1">
      <alignment horizontal="center" vertical="center" wrapText="1"/>
    </xf>
    <xf numFmtId="0" fontId="7" fillId="2" borderId="3" xfId="1" applyFont="1" applyFill="1" applyBorder="1" applyAlignment="1" applyProtection="1">
      <alignment horizontal="center" vertical="center" wrapText="1"/>
    </xf>
    <xf numFmtId="0" fontId="8" fillId="0" borderId="0" xfId="1" applyFont="1" applyFill="1" applyAlignment="1" applyProtection="1">
      <alignment vertical="center" wrapText="1"/>
    </xf>
    <xf numFmtId="0" fontId="8" fillId="0" borderId="2" xfId="1" applyFont="1" applyFill="1" applyBorder="1" applyAlignment="1" applyProtection="1">
      <alignment vertical="center" wrapText="1"/>
    </xf>
    <xf numFmtId="4" fontId="20" fillId="0" borderId="3" xfId="0" applyNumberFormat="1" applyFont="1" applyBorder="1" applyAlignment="1">
      <alignment horizontal="center" vertical="center" wrapText="1"/>
    </xf>
    <xf numFmtId="164" fontId="7" fillId="0" borderId="3" xfId="1" applyNumberFormat="1" applyFont="1" applyFill="1" applyBorder="1" applyAlignment="1" applyProtection="1">
      <alignment horizontal="left" vertical="center" wrapText="1"/>
    </xf>
    <xf numFmtId="4" fontId="5" fillId="0" borderId="3" xfId="1" applyNumberFormat="1" applyFont="1" applyFill="1" applyBorder="1" applyAlignment="1" applyProtection="1">
      <alignment horizontal="center" vertical="center" wrapText="1"/>
    </xf>
    <xf numFmtId="4" fontId="6" fillId="0" borderId="3" xfId="1" applyNumberFormat="1" applyFont="1" applyFill="1" applyBorder="1" applyAlignment="1" applyProtection="1">
      <alignment horizontal="center" vertical="center"/>
    </xf>
    <xf numFmtId="4" fontId="6" fillId="0" borderId="3" xfId="0" applyNumberFormat="1" applyFont="1" applyBorder="1" applyAlignment="1">
      <alignment horizontal="center" vertical="center" wrapText="1"/>
    </xf>
    <xf numFmtId="4" fontId="6" fillId="0" borderId="3" xfId="0" applyNumberFormat="1" applyFont="1" applyBorder="1" applyAlignment="1">
      <alignment wrapText="1"/>
    </xf>
    <xf numFmtId="0" fontId="5" fillId="0" borderId="3" xfId="0" applyFont="1" applyBorder="1" applyAlignment="1">
      <alignment horizontal="right" vertical="center" wrapText="1"/>
    </xf>
    <xf numFmtId="0" fontId="5" fillId="0" borderId="1" xfId="0" applyFont="1" applyBorder="1" applyAlignment="1">
      <alignment horizontal="center" vertical="center" wrapText="1"/>
    </xf>
    <xf numFmtId="2" fontId="5" fillId="0" borderId="3" xfId="0" applyNumberFormat="1" applyFont="1" applyBorder="1" applyAlignment="1">
      <alignment horizontal="center" vertical="center" wrapText="1"/>
    </xf>
    <xf numFmtId="0" fontId="5" fillId="0" borderId="0" xfId="0" applyFont="1" applyAlignment="1">
      <alignment horizontal="center" vertical="center" wrapText="1"/>
    </xf>
    <xf numFmtId="2" fontId="5" fillId="0" borderId="3" xfId="0" applyNumberFormat="1" applyFont="1" applyBorder="1" applyAlignment="1">
      <alignment horizontal="center" vertical="center"/>
    </xf>
    <xf numFmtId="0" fontId="7" fillId="4" borderId="3" xfId="1" applyFont="1" applyFill="1" applyBorder="1" applyAlignment="1" applyProtection="1">
      <alignment wrapText="1"/>
    </xf>
    <xf numFmtId="0" fontId="7" fillId="5" borderId="3" xfId="1" applyFont="1" applyFill="1" applyBorder="1" applyAlignment="1" applyProtection="1">
      <alignment wrapText="1"/>
    </xf>
    <xf numFmtId="2" fontId="7" fillId="2" borderId="3" xfId="1" applyNumberFormat="1" applyFont="1" applyFill="1" applyBorder="1" applyAlignment="1" applyProtection="1">
      <alignment horizontal="right" vertical="center" wrapText="1"/>
    </xf>
    <xf numFmtId="2" fontId="7" fillId="5" borderId="3" xfId="1" applyNumberFormat="1" applyFont="1" applyFill="1" applyBorder="1" applyAlignment="1" applyProtection="1">
      <alignment horizontal="center" vertical="center" wrapText="1"/>
    </xf>
    <xf numFmtId="0" fontId="7" fillId="2" borderId="0" xfId="1" applyFont="1" applyFill="1" applyAlignment="1" applyProtection="1">
      <alignment wrapText="1"/>
    </xf>
    <xf numFmtId="0" fontId="5" fillId="2" borderId="3" xfId="0" applyFont="1" applyFill="1" applyBorder="1" applyAlignment="1">
      <alignment horizontal="center" vertical="center" wrapText="1"/>
    </xf>
    <xf numFmtId="0" fontId="7" fillId="5" borderId="3" xfId="1" applyFont="1" applyFill="1" applyBorder="1" applyAlignment="1" applyProtection="1">
      <alignment horizontal="center" vertical="center" wrapText="1"/>
    </xf>
    <xf numFmtId="0" fontId="19" fillId="5" borderId="3" xfId="1" applyFont="1" applyFill="1" applyBorder="1" applyAlignment="1" applyProtection="1">
      <alignment wrapText="1"/>
    </xf>
    <xf numFmtId="0" fontId="19" fillId="2" borderId="3" xfId="1" applyFont="1" applyFill="1" applyBorder="1" applyAlignment="1" applyProtection="1">
      <alignment horizontal="center" vertical="center" wrapText="1"/>
    </xf>
    <xf numFmtId="0" fontId="19" fillId="2" borderId="0" xfId="1" applyFont="1" applyFill="1" applyAlignment="1" applyProtection="1">
      <alignment wrapText="1"/>
    </xf>
    <xf numFmtId="2" fontId="5" fillId="2" borderId="3" xfId="1" applyNumberFormat="1" applyFont="1" applyFill="1" applyBorder="1" applyAlignment="1" applyProtection="1">
      <alignment horizontal="center" vertical="center" wrapText="1"/>
    </xf>
    <xf numFmtId="0" fontId="7" fillId="5" borderId="3" xfId="1" applyFont="1" applyFill="1" applyBorder="1" applyAlignment="1" applyProtection="1">
      <alignment vertical="center" wrapText="1"/>
    </xf>
    <xf numFmtId="2" fontId="7" fillId="2" borderId="3" xfId="1" applyNumberFormat="1" applyFont="1" applyFill="1" applyBorder="1" applyAlignment="1" applyProtection="1">
      <alignment horizontal="justify" vertical="center" wrapText="1"/>
    </xf>
    <xf numFmtId="2" fontId="7" fillId="2" borderId="3" xfId="1" applyNumberFormat="1" applyFont="1" applyFill="1" applyBorder="1" applyAlignment="1" applyProtection="1">
      <alignment horizontal="center" vertical="center" wrapText="1"/>
    </xf>
    <xf numFmtId="0" fontId="7" fillId="2" borderId="0" xfId="1" applyFont="1" applyFill="1" applyAlignment="1" applyProtection="1">
      <alignment vertical="center" wrapText="1"/>
    </xf>
    <xf numFmtId="0" fontId="7" fillId="2" borderId="3" xfId="1" applyFont="1" applyFill="1" applyBorder="1" applyAlignment="1" applyProtection="1">
      <alignment vertical="center" wrapText="1"/>
    </xf>
    <xf numFmtId="0" fontId="10" fillId="2" borderId="3" xfId="1" applyFont="1" applyFill="1" applyBorder="1" applyAlignment="1" applyProtection="1">
      <alignment horizontal="center" vertical="center" wrapText="1"/>
    </xf>
    <xf numFmtId="4" fontId="7" fillId="2" borderId="3" xfId="1" applyNumberFormat="1" applyFont="1" applyFill="1" applyBorder="1" applyAlignment="1" applyProtection="1">
      <alignment horizontal="right" vertical="center"/>
    </xf>
    <xf numFmtId="4" fontId="7" fillId="2" borderId="3" xfId="1" applyNumberFormat="1" applyFont="1" applyFill="1" applyBorder="1" applyAlignment="1" applyProtection="1">
      <alignment horizontal="right" vertical="center" wrapText="1"/>
    </xf>
    <xf numFmtId="0" fontId="10" fillId="2" borderId="0" xfId="1" applyFont="1" applyFill="1" applyAlignment="1" applyProtection="1">
      <alignment vertical="center" wrapText="1"/>
    </xf>
    <xf numFmtId="0" fontId="46" fillId="0" borderId="3" xfId="1" applyFont="1" applyFill="1" applyBorder="1" applyAlignment="1" applyProtection="1">
      <alignment wrapText="1"/>
    </xf>
    <xf numFmtId="0" fontId="46" fillId="0" borderId="3" xfId="1" applyFont="1" applyFill="1" applyBorder="1" applyAlignment="1" applyProtection="1">
      <alignment horizontal="center" vertical="center" wrapText="1"/>
    </xf>
    <xf numFmtId="2" fontId="46" fillId="0" borderId="3" xfId="1" applyNumberFormat="1" applyFont="1" applyFill="1" applyBorder="1" applyAlignment="1" applyProtection="1">
      <alignment horizontal="center" vertical="center" wrapText="1"/>
    </xf>
    <xf numFmtId="43" fontId="38" fillId="0" borderId="3" xfId="1" applyNumberFormat="1" applyFont="1" applyFill="1" applyBorder="1" applyAlignment="1" applyProtection="1">
      <alignment horizontal="center" vertical="center" wrapText="1"/>
    </xf>
    <xf numFmtId="0" fontId="46" fillId="0" borderId="6" xfId="1" applyFont="1" applyFill="1" applyBorder="1" applyAlignment="1" applyProtection="1">
      <alignment horizontal="center" vertical="center" wrapText="1"/>
    </xf>
    <xf numFmtId="0" fontId="46" fillId="0" borderId="0" xfId="1" applyFont="1" applyFill="1" applyAlignment="1" applyProtection="1">
      <alignment wrapText="1"/>
    </xf>
    <xf numFmtId="0" fontId="19" fillId="5" borderId="3" xfId="1" applyFont="1" applyFill="1" applyBorder="1" applyAlignment="1">
      <alignment vertical="center" wrapText="1"/>
    </xf>
    <xf numFmtId="0" fontId="19" fillId="2" borderId="0" xfId="1" applyFont="1" applyFill="1" applyAlignment="1">
      <alignment vertical="center" wrapText="1"/>
    </xf>
    <xf numFmtId="4" fontId="46" fillId="0" borderId="3" xfId="1" applyNumberFormat="1" applyFont="1" applyFill="1" applyBorder="1" applyAlignment="1" applyProtection="1">
      <alignment horizontal="center" vertical="center" wrapText="1"/>
    </xf>
    <xf numFmtId="4" fontId="2" fillId="0" borderId="3" xfId="1" applyNumberFormat="1" applyFont="1" applyFill="1" applyBorder="1" applyAlignment="1" applyProtection="1">
      <alignment horizontal="center" vertical="center"/>
    </xf>
    <xf numFmtId="0" fontId="7" fillId="6" borderId="3" xfId="1" applyFont="1" applyFill="1" applyBorder="1" applyAlignment="1" applyProtection="1">
      <alignment horizontal="center" vertical="center" wrapText="1"/>
    </xf>
    <xf numFmtId="0" fontId="19" fillId="5" borderId="3" xfId="1" applyFont="1" applyFill="1" applyBorder="1" applyAlignment="1" applyProtection="1">
      <alignment horizontal="center" vertical="center" wrapText="1"/>
    </xf>
    <xf numFmtId="4" fontId="2" fillId="0" borderId="3" xfId="0" applyNumberFormat="1" applyFont="1" applyBorder="1" applyAlignment="1">
      <alignment horizontal="center" vertical="center"/>
    </xf>
    <xf numFmtId="4" fontId="2" fillId="0" borderId="3" xfId="0" applyNumberFormat="1" applyFont="1" applyBorder="1" applyAlignment="1">
      <alignment horizontal="center" vertical="center" wrapText="1"/>
    </xf>
    <xf numFmtId="4" fontId="6" fillId="0" borderId="3" xfId="0" applyNumberFormat="1" applyFont="1" applyBorder="1" applyAlignment="1">
      <alignment horizontal="center" vertical="center"/>
    </xf>
    <xf numFmtId="2" fontId="6" fillId="0" borderId="3" xfId="4" applyNumberFormat="1" applyFont="1" applyBorder="1" applyAlignment="1">
      <alignment horizontal="center" vertical="center" wrapText="1"/>
    </xf>
    <xf numFmtId="4" fontId="11" fillId="0" borderId="3" xfId="0" applyNumberFormat="1" applyFont="1" applyBorder="1" applyAlignment="1">
      <alignment horizontal="center" vertical="center" wrapText="1"/>
    </xf>
    <xf numFmtId="4" fontId="22" fillId="0" borderId="3" xfId="0" applyNumberFormat="1" applyFont="1" applyBorder="1" applyAlignment="1">
      <alignment horizontal="center" vertical="center" wrapText="1"/>
    </xf>
    <xf numFmtId="4" fontId="24" fillId="0" borderId="3" xfId="0" applyNumberFormat="1" applyFont="1" applyBorder="1" applyAlignment="1">
      <alignment horizontal="center" vertical="center" wrapText="1"/>
    </xf>
    <xf numFmtId="4" fontId="47" fillId="0" borderId="3" xfId="0" applyNumberFormat="1" applyFont="1" applyBorder="1" applyAlignment="1">
      <alignment horizontal="center" vertical="center" wrapText="1"/>
    </xf>
    <xf numFmtId="0" fontId="19" fillId="0" borderId="3" xfId="4" applyFont="1" applyBorder="1" applyAlignment="1">
      <alignment horizontal="center" vertical="center" wrapText="1"/>
    </xf>
    <xf numFmtId="4" fontId="5" fillId="0" borderId="3" xfId="2" applyNumberFormat="1" applyFont="1" applyBorder="1" applyAlignment="1">
      <alignment horizontal="center" vertical="center" wrapText="1"/>
    </xf>
    <xf numFmtId="0" fontId="5" fillId="0" borderId="3" xfId="3" applyFont="1" applyFill="1" applyBorder="1" applyAlignment="1" applyProtection="1">
      <alignment horizontal="left" vertical="center" wrapText="1"/>
    </xf>
    <xf numFmtId="2" fontId="5" fillId="0" borderId="3" xfId="3" applyNumberFormat="1" applyFont="1" applyFill="1" applyBorder="1" applyAlignment="1" applyProtection="1">
      <alignment horizontal="right" vertical="center" wrapText="1"/>
    </xf>
    <xf numFmtId="4" fontId="5" fillId="0" borderId="3" xfId="3" applyNumberFormat="1" applyFont="1" applyFill="1" applyBorder="1" applyAlignment="1" applyProtection="1">
      <alignment horizontal="right" vertical="center" wrapText="1"/>
    </xf>
    <xf numFmtId="4" fontId="5" fillId="0" borderId="3" xfId="3" applyNumberFormat="1" applyFont="1" applyFill="1" applyBorder="1" applyAlignment="1" applyProtection="1">
      <alignment horizontal="right" vertical="center"/>
    </xf>
    <xf numFmtId="0" fontId="46" fillId="2" borderId="3" xfId="1" applyFont="1" applyFill="1" applyBorder="1" applyAlignment="1" applyProtection="1">
      <alignment wrapText="1"/>
    </xf>
    <xf numFmtId="2" fontId="46" fillId="2" borderId="3" xfId="1" applyNumberFormat="1" applyFont="1" applyFill="1" applyBorder="1" applyAlignment="1" applyProtection="1">
      <alignment horizontal="center" vertical="center" wrapText="1"/>
    </xf>
    <xf numFmtId="0" fontId="7" fillId="2" borderId="3" xfId="1" applyFont="1" applyFill="1" applyBorder="1" applyAlignment="1" applyProtection="1">
      <alignment wrapText="1"/>
    </xf>
    <xf numFmtId="43" fontId="6" fillId="2" borderId="3" xfId="1" applyNumberFormat="1" applyFont="1" applyFill="1" applyBorder="1" applyAlignment="1" applyProtection="1">
      <alignment horizontal="center" vertical="center" wrapText="1"/>
    </xf>
    <xf numFmtId="0" fontId="6" fillId="2" borderId="0" xfId="1" applyFont="1" applyFill="1" applyAlignment="1" applyProtection="1">
      <alignment horizontal="center" vertical="center"/>
    </xf>
    <xf numFmtId="0" fontId="12" fillId="2" borderId="3" xfId="0" applyFont="1" applyFill="1" applyBorder="1" applyAlignment="1">
      <alignment horizontal="center" vertical="center" wrapText="1"/>
    </xf>
    <xf numFmtId="4" fontId="12" fillId="2" borderId="3" xfId="2" applyNumberFormat="1" applyFont="1" applyFill="1" applyBorder="1" applyAlignment="1">
      <alignment horizontal="center" vertical="center" wrapText="1"/>
    </xf>
    <xf numFmtId="0" fontId="19" fillId="2" borderId="3" xfId="1" applyFont="1" applyFill="1" applyBorder="1" applyAlignment="1" applyProtection="1">
      <alignment wrapText="1"/>
    </xf>
    <xf numFmtId="0" fontId="19" fillId="2" borderId="3" xfId="1" applyFont="1" applyFill="1" applyBorder="1" applyAlignment="1" applyProtection="1">
      <alignment vertical="center" wrapText="1"/>
    </xf>
    <xf numFmtId="0" fontId="48" fillId="0" borderId="3" xfId="1" applyFont="1" applyFill="1" applyBorder="1" applyAlignment="1" applyProtection="1">
      <alignment horizontal="left" vertical="center" wrapText="1"/>
    </xf>
    <xf numFmtId="2" fontId="46" fillId="0" borderId="3" xfId="1" applyNumberFormat="1" applyFont="1" applyFill="1" applyBorder="1" applyAlignment="1" applyProtection="1">
      <alignment horizontal="right" vertical="center" wrapText="1"/>
    </xf>
    <xf numFmtId="2" fontId="38" fillId="0" borderId="3" xfId="1" applyNumberFormat="1" applyFont="1" applyFill="1" applyBorder="1" applyAlignment="1" applyProtection="1">
      <alignment horizontal="center" vertical="center" wrapText="1"/>
    </xf>
    <xf numFmtId="0" fontId="11" fillId="0" borderId="3" xfId="0" applyFont="1" applyBorder="1" applyAlignment="1">
      <alignment horizontal="center" vertical="center" wrapText="1"/>
    </xf>
    <xf numFmtId="0" fontId="7" fillId="0" borderId="3" xfId="4" applyFont="1" applyBorder="1" applyAlignment="1">
      <alignment horizontal="center" vertical="center" wrapText="1"/>
    </xf>
    <xf numFmtId="0" fontId="5" fillId="0" borderId="4" xfId="0" applyFont="1" applyBorder="1" applyAlignment="1">
      <alignment horizontal="center" vertical="center" wrapText="1"/>
    </xf>
    <xf numFmtId="2" fontId="5" fillId="0" borderId="3" xfId="4" applyNumberFormat="1" applyFont="1" applyBorder="1" applyAlignment="1">
      <alignment horizontal="center" vertical="center" wrapText="1"/>
    </xf>
    <xf numFmtId="0" fontId="24" fillId="0" borderId="3" xfId="0" applyFont="1" applyBorder="1" applyAlignment="1">
      <alignment horizontal="center" vertical="center" wrapText="1"/>
    </xf>
    <xf numFmtId="164" fontId="5" fillId="0" borderId="3" xfId="0" applyNumberFormat="1" applyFont="1" applyBorder="1" applyAlignment="1">
      <alignment horizontal="center" vertical="center" wrapText="1"/>
    </xf>
    <xf numFmtId="0" fontId="7" fillId="0" borderId="6" xfId="4" applyFont="1" applyBorder="1" applyAlignment="1">
      <alignment horizontal="center" vertical="center" wrapText="1"/>
    </xf>
    <xf numFmtId="164" fontId="23" fillId="0" borderId="3" xfId="1" applyNumberFormat="1" applyFont="1" applyFill="1" applyBorder="1" applyAlignment="1" applyProtection="1">
      <alignment horizontal="center" vertical="center" wrapText="1"/>
    </xf>
    <xf numFmtId="164" fontId="49" fillId="0" borderId="3" xfId="1" applyNumberFormat="1" applyFont="1" applyFill="1" applyBorder="1" applyAlignment="1" applyProtection="1">
      <alignment horizontal="center" vertical="center" wrapText="1"/>
    </xf>
    <xf numFmtId="164" fontId="50" fillId="0" borderId="3" xfId="1" applyNumberFormat="1" applyFont="1" applyFill="1" applyBorder="1" applyAlignment="1" applyProtection="1">
      <alignment horizontal="center" vertical="center"/>
    </xf>
    <xf numFmtId="164" fontId="50" fillId="0" borderId="3" xfId="1" applyNumberFormat="1" applyFont="1" applyFill="1" applyBorder="1" applyAlignment="1" applyProtection="1">
      <alignment horizontal="center" vertical="center" wrapText="1"/>
    </xf>
    <xf numFmtId="164" fontId="23" fillId="0" borderId="6" xfId="1" applyNumberFormat="1" applyFont="1" applyFill="1" applyBorder="1" applyAlignment="1" applyProtection="1">
      <alignment horizontal="center" vertical="center" wrapText="1"/>
    </xf>
    <xf numFmtId="0" fontId="10" fillId="0" borderId="0" xfId="1" applyFont="1" applyFill="1" applyAlignment="1" applyProtection="1">
      <alignment horizontal="center" vertical="center" wrapText="1"/>
    </xf>
    <xf numFmtId="2" fontId="5" fillId="2" borderId="3" xfId="0" applyNumberFormat="1" applyFont="1" applyFill="1" applyBorder="1" applyAlignment="1">
      <alignment horizontal="center" vertical="center" wrapText="1"/>
    </xf>
    <xf numFmtId="2" fontId="6" fillId="2" borderId="3" xfId="1" applyNumberFormat="1" applyFont="1" applyFill="1" applyBorder="1" applyAlignment="1" applyProtection="1">
      <alignment horizontal="center" vertical="center" wrapText="1"/>
    </xf>
    <xf numFmtId="0" fontId="7" fillId="2" borderId="6" xfId="1" applyFont="1" applyFill="1" applyBorder="1" applyAlignment="1" applyProtection="1">
      <alignment horizontal="center" vertical="center" wrapText="1"/>
    </xf>
    <xf numFmtId="4" fontId="5" fillId="2" borderId="3" xfId="0" applyNumberFormat="1" applyFont="1" applyFill="1" applyBorder="1" applyAlignment="1">
      <alignment horizontal="center" vertical="center" wrapText="1"/>
    </xf>
    <xf numFmtId="4" fontId="2" fillId="2" borderId="3" xfId="0" applyNumberFormat="1" applyFont="1" applyFill="1" applyBorder="1" applyAlignment="1">
      <alignment horizontal="center" vertical="center" wrapText="1"/>
    </xf>
    <xf numFmtId="0" fontId="7" fillId="7" borderId="3" xfId="1" applyFont="1" applyFill="1" applyBorder="1" applyAlignment="1" applyProtection="1">
      <alignment horizontal="center" vertical="center" wrapText="1"/>
    </xf>
    <xf numFmtId="165" fontId="31" fillId="0" borderId="3" xfId="5" applyNumberFormat="1" applyFont="1" applyBorder="1" applyAlignment="1">
      <alignment horizontal="center" vertical="center" wrapText="1"/>
    </xf>
    <xf numFmtId="165" fontId="26" fillId="0" borderId="0" xfId="5" applyNumberFormat="1" applyFont="1" applyAlignment="1">
      <alignment horizontal="left" vertical="center" wrapText="1"/>
    </xf>
    <xf numFmtId="43" fontId="21" fillId="0" borderId="3" xfId="1" applyNumberFormat="1" applyFont="1" applyFill="1" applyBorder="1" applyAlignment="1" applyProtection="1">
      <alignment horizontal="center" vertical="center" wrapText="1"/>
    </xf>
    <xf numFmtId="0" fontId="19" fillId="0" borderId="6" xfId="1" applyFont="1" applyFill="1" applyBorder="1" applyAlignment="1" applyProtection="1">
      <alignment horizontal="center" vertical="center" wrapText="1"/>
    </xf>
    <xf numFmtId="0" fontId="52" fillId="0" borderId="3" xfId="1" applyFont="1" applyFill="1" applyBorder="1" applyAlignment="1" applyProtection="1">
      <alignment horizontal="left" vertical="center" wrapText="1"/>
    </xf>
    <xf numFmtId="2" fontId="20" fillId="0" borderId="3" xfId="1" applyNumberFormat="1" applyFont="1" applyFill="1" applyBorder="1" applyAlignment="1" applyProtection="1">
      <alignment horizontal="center" vertical="center" wrapText="1"/>
    </xf>
    <xf numFmtId="2" fontId="19" fillId="0" borderId="6" xfId="1" applyNumberFormat="1" applyFont="1" applyFill="1" applyBorder="1" applyAlignment="1" applyProtection="1">
      <alignment horizontal="center" vertical="center" wrapText="1"/>
    </xf>
    <xf numFmtId="4" fontId="51" fillId="0" borderId="3" xfId="0" applyNumberFormat="1" applyFont="1" applyBorder="1" applyAlignment="1">
      <alignment horizontal="center" vertical="center" wrapText="1"/>
    </xf>
    <xf numFmtId="165" fontId="26" fillId="0" borderId="0" xfId="5" applyNumberFormat="1" applyFont="1" applyAlignment="1">
      <alignment horizontal="right" vertical="center" wrapText="1"/>
    </xf>
    <xf numFmtId="165" fontId="29" fillId="0" borderId="0" xfId="5" applyNumberFormat="1" applyFont="1" applyAlignment="1">
      <alignment vertical="center"/>
    </xf>
    <xf numFmtId="165" fontId="29" fillId="0" borderId="0" xfId="5" applyNumberFormat="1" applyFont="1" applyAlignment="1">
      <alignment horizontal="right" vertical="center"/>
    </xf>
    <xf numFmtId="0" fontId="26" fillId="0" borderId="0" xfId="5" applyFont="1" applyAlignment="1">
      <alignment horizontal="right" vertical="center"/>
    </xf>
    <xf numFmtId="43" fontId="26" fillId="0" borderId="0" xfId="5" applyNumberFormat="1" applyFont="1" applyAlignment="1">
      <alignment horizontal="right" vertical="center"/>
    </xf>
    <xf numFmtId="4" fontId="31" fillId="0" borderId="3" xfId="5" applyNumberFormat="1" applyFont="1" applyBorder="1" applyAlignment="1">
      <alignment horizontal="right" vertical="center" wrapText="1"/>
    </xf>
    <xf numFmtId="4" fontId="34" fillId="0" borderId="3" xfId="5" applyNumberFormat="1" applyFont="1" applyBorder="1" applyAlignment="1">
      <alignment horizontal="right" vertical="center" wrapText="1"/>
    </xf>
    <xf numFmtId="4" fontId="35" fillId="0" borderId="3" xfId="5" applyNumberFormat="1" applyFont="1" applyBorder="1" applyAlignment="1">
      <alignment horizontal="right" vertical="center" wrapText="1"/>
    </xf>
    <xf numFmtId="165" fontId="31" fillId="0" borderId="3" xfId="5" applyNumberFormat="1" applyFont="1" applyBorder="1" applyAlignment="1">
      <alignment horizontal="center" vertical="center"/>
    </xf>
    <xf numFmtId="165" fontId="30" fillId="0" borderId="3" xfId="5" applyNumberFormat="1" applyFont="1" applyBorder="1" applyAlignment="1">
      <alignment horizontal="center" vertical="center"/>
    </xf>
    <xf numFmtId="4" fontId="37" fillId="0" borderId="3" xfId="5" applyNumberFormat="1" applyFont="1" applyBorder="1" applyAlignment="1">
      <alignment horizontal="right" vertical="center" wrapText="1"/>
    </xf>
    <xf numFmtId="165" fontId="37" fillId="0" borderId="3" xfId="5" applyNumberFormat="1" applyFont="1" applyBorder="1" applyAlignment="1">
      <alignment horizontal="center" vertical="center"/>
    </xf>
    <xf numFmtId="4" fontId="30" fillId="0" borderId="3" xfId="5" applyNumberFormat="1" applyFont="1" applyBorder="1" applyAlignment="1">
      <alignment horizontal="right" vertical="center" wrapText="1"/>
    </xf>
    <xf numFmtId="165" fontId="39" fillId="0" borderId="3" xfId="5" applyNumberFormat="1" applyFont="1" applyBorder="1" applyAlignment="1">
      <alignment horizontal="center" vertical="center"/>
    </xf>
    <xf numFmtId="4" fontId="39" fillId="0" borderId="3" xfId="5" applyNumberFormat="1" applyFont="1" applyBorder="1" applyAlignment="1">
      <alignment horizontal="right" vertical="center" wrapText="1"/>
    </xf>
    <xf numFmtId="0" fontId="37" fillId="0" borderId="3" xfId="5" applyFont="1" applyBorder="1" applyAlignment="1">
      <alignment horizontal="right" vertical="center" wrapText="1"/>
    </xf>
    <xf numFmtId="165" fontId="33" fillId="0" borderId="3" xfId="5" applyNumberFormat="1" applyFont="1" applyBorder="1" applyAlignment="1">
      <alignment horizontal="center" vertical="center"/>
    </xf>
    <xf numFmtId="165" fontId="21" fillId="0" borderId="3" xfId="5" applyNumberFormat="1" applyFont="1" applyBorder="1" applyAlignment="1">
      <alignment horizontal="center" vertical="center"/>
    </xf>
    <xf numFmtId="165" fontId="42" fillId="0" borderId="3" xfId="5" applyNumberFormat="1" applyFont="1" applyBorder="1" applyAlignment="1">
      <alignment horizontal="center" vertical="center"/>
    </xf>
    <xf numFmtId="4" fontId="42" fillId="0" borderId="3" xfId="5" applyNumberFormat="1" applyFont="1" applyBorder="1" applyAlignment="1">
      <alignment horizontal="right" vertical="center" wrapText="1"/>
    </xf>
    <xf numFmtId="165" fontId="43" fillId="0" borderId="3" xfId="5" applyNumberFormat="1" applyFont="1" applyBorder="1" applyAlignment="1">
      <alignment horizontal="center" vertical="center"/>
    </xf>
    <xf numFmtId="165" fontId="37" fillId="0" borderId="3" xfId="5" applyNumberFormat="1" applyFont="1" applyBorder="1" applyAlignment="1">
      <alignment horizontal="center" vertical="center" wrapText="1"/>
    </xf>
    <xf numFmtId="165" fontId="39" fillId="0" borderId="3" xfId="5" applyNumberFormat="1" applyFont="1" applyBorder="1" applyAlignment="1">
      <alignment horizontal="center" vertical="center" wrapText="1"/>
    </xf>
    <xf numFmtId="4" fontId="40" fillId="0" borderId="3" xfId="5" applyNumberFormat="1" applyFont="1" applyBorder="1" applyAlignment="1">
      <alignment horizontal="right" vertical="center" wrapText="1"/>
    </xf>
    <xf numFmtId="165" fontId="27" fillId="0" borderId="3" xfId="5" applyNumberFormat="1" applyFont="1" applyBorder="1" applyAlignment="1">
      <alignment horizontal="center" vertical="center" wrapText="1"/>
    </xf>
    <xf numFmtId="4" fontId="27" fillId="0" borderId="3" xfId="5" applyNumberFormat="1" applyFont="1" applyBorder="1" applyAlignment="1">
      <alignment horizontal="right" vertical="center" wrapText="1"/>
    </xf>
    <xf numFmtId="165" fontId="21" fillId="0" borderId="3" xfId="5" applyNumberFormat="1" applyFont="1" applyBorder="1" applyAlignment="1">
      <alignment horizontal="center" vertical="center" wrapText="1"/>
    </xf>
    <xf numFmtId="4" fontId="21" fillId="0" borderId="3" xfId="5" applyNumberFormat="1" applyFont="1" applyBorder="1" applyAlignment="1">
      <alignment horizontal="right" vertical="center" wrapText="1"/>
    </xf>
    <xf numFmtId="43" fontId="27" fillId="0" borderId="0" xfId="5" applyNumberFormat="1" applyFont="1" applyAlignment="1">
      <alignment horizontal="right" vertical="center" wrapText="1"/>
    </xf>
    <xf numFmtId="43" fontId="31" fillId="0" borderId="10" xfId="5" applyNumberFormat="1" applyFont="1" applyBorder="1" applyAlignment="1">
      <alignment horizontal="right" vertical="center" wrapText="1"/>
    </xf>
    <xf numFmtId="165" fontId="27" fillId="0" borderId="0" xfId="5" applyNumberFormat="1" applyFont="1" applyAlignment="1">
      <alignment horizontal="right" vertical="center" wrapText="1"/>
    </xf>
    <xf numFmtId="43" fontId="38" fillId="0" borderId="0" xfId="5" applyNumberFormat="1" applyFont="1" applyAlignment="1">
      <alignment horizontal="right" vertical="center" wrapText="1"/>
    </xf>
    <xf numFmtId="43" fontId="19" fillId="0" borderId="3" xfId="1" applyNumberFormat="1" applyFont="1" applyFill="1" applyBorder="1" applyAlignment="1" applyProtection="1">
      <alignment horizontal="right" vertical="center" wrapText="1"/>
    </xf>
    <xf numFmtId="0" fontId="27" fillId="0" borderId="0" xfId="5" applyFont="1" applyAlignment="1">
      <alignment horizontal="center" vertical="center" wrapText="1"/>
    </xf>
    <xf numFmtId="0" fontId="33" fillId="0" borderId="0" xfId="5" applyFont="1" applyAlignment="1">
      <alignment horizontal="center" vertical="center" wrapText="1"/>
    </xf>
    <xf numFmtId="0" fontId="53" fillId="0" borderId="3" xfId="1" applyFont="1" applyFill="1" applyBorder="1" applyAlignment="1" applyProtection="1">
      <alignment wrapText="1"/>
    </xf>
    <xf numFmtId="0" fontId="53" fillId="0" borderId="3" xfId="1" applyFont="1" applyFill="1" applyBorder="1" applyAlignment="1" applyProtection="1">
      <alignment horizontal="center" vertical="center" wrapText="1"/>
    </xf>
    <xf numFmtId="0" fontId="53" fillId="0" borderId="3" xfId="1" applyFont="1" applyFill="1" applyBorder="1" applyAlignment="1" applyProtection="1">
      <alignment horizontal="left" vertical="center" wrapText="1"/>
    </xf>
    <xf numFmtId="2" fontId="53" fillId="0" borderId="3" xfId="1" applyNumberFormat="1" applyFont="1" applyFill="1" applyBorder="1" applyAlignment="1" applyProtection="1">
      <alignment horizontal="right" vertical="center" wrapText="1"/>
    </xf>
    <xf numFmtId="2" fontId="53" fillId="0" borderId="3" xfId="1" applyNumberFormat="1" applyFont="1" applyFill="1" applyBorder="1" applyAlignment="1" applyProtection="1">
      <alignment horizontal="center" vertical="center" wrapText="1"/>
    </xf>
    <xf numFmtId="2" fontId="54" fillId="0" borderId="3" xfId="0" applyNumberFormat="1" applyFont="1" applyBorder="1" applyAlignment="1">
      <alignment horizontal="center" vertical="center" wrapText="1"/>
    </xf>
    <xf numFmtId="43" fontId="55" fillId="0" borderId="3" xfId="1" applyNumberFormat="1" applyFont="1" applyFill="1" applyBorder="1" applyAlignment="1" applyProtection="1">
      <alignment horizontal="center" vertical="center" wrapText="1"/>
    </xf>
    <xf numFmtId="4" fontId="54" fillId="0" borderId="3" xfId="0" applyNumberFormat="1" applyFont="1" applyBorder="1" applyAlignment="1">
      <alignment horizontal="center" vertical="center"/>
    </xf>
    <xf numFmtId="4" fontId="56" fillId="0" borderId="3" xfId="0" applyNumberFormat="1" applyFont="1" applyBorder="1" applyAlignment="1">
      <alignment horizontal="center" vertical="center"/>
    </xf>
    <xf numFmtId="2" fontId="55" fillId="0" borderId="3" xfId="1" applyNumberFormat="1" applyFont="1" applyFill="1" applyBorder="1" applyAlignment="1" applyProtection="1">
      <alignment horizontal="center" vertical="center" wrapText="1"/>
    </xf>
    <xf numFmtId="0" fontId="53" fillId="0" borderId="6" xfId="1" applyFont="1" applyFill="1" applyBorder="1" applyAlignment="1" applyProtection="1">
      <alignment horizontal="center" vertical="center" wrapText="1"/>
    </xf>
    <xf numFmtId="0" fontId="53" fillId="0" borderId="0" xfId="1" applyFont="1" applyFill="1" applyAlignment="1" applyProtection="1">
      <alignment wrapText="1"/>
    </xf>
    <xf numFmtId="0" fontId="54" fillId="0" borderId="3" xfId="0" applyFont="1" applyBorder="1" applyAlignment="1">
      <alignment horizontal="center" vertical="center" wrapText="1"/>
    </xf>
    <xf numFmtId="43" fontId="53" fillId="0" borderId="3" xfId="1" applyNumberFormat="1" applyFont="1" applyFill="1" applyBorder="1" applyAlignment="1" applyProtection="1">
      <alignment horizontal="center" vertical="center" wrapText="1"/>
    </xf>
    <xf numFmtId="43" fontId="54" fillId="0" borderId="3" xfId="1" applyNumberFormat="1" applyFont="1" applyFill="1" applyBorder="1" applyAlignment="1" applyProtection="1">
      <alignment horizontal="center" vertical="center" wrapText="1"/>
    </xf>
    <xf numFmtId="2" fontId="6" fillId="0" borderId="0" xfId="1" applyNumberFormat="1" applyFont="1" applyFill="1" applyAlignment="1" applyProtection="1">
      <alignment horizontal="center" vertical="center"/>
    </xf>
    <xf numFmtId="43" fontId="6" fillId="0" borderId="0" xfId="1" applyNumberFormat="1" applyFont="1" applyFill="1" applyAlignment="1" applyProtection="1">
      <alignment horizontal="center" vertical="center"/>
    </xf>
    <xf numFmtId="43" fontId="21" fillId="2" borderId="3" xfId="1" applyNumberFormat="1" applyFont="1" applyFill="1" applyBorder="1" applyAlignment="1" applyProtection="1">
      <alignment horizontal="center" vertical="center" wrapText="1"/>
    </xf>
    <xf numFmtId="2" fontId="2" fillId="0" borderId="0" xfId="1" applyNumberFormat="1" applyFont="1" applyFill="1" applyAlignment="1" applyProtection="1">
      <alignment horizontal="center" vertical="center" wrapText="1"/>
    </xf>
    <xf numFmtId="49" fontId="6" fillId="2" borderId="3" xfId="1" applyNumberFormat="1" applyFont="1" applyFill="1" applyBorder="1" applyAlignment="1" applyProtection="1">
      <alignment horizontal="center" vertical="center" wrapText="1"/>
    </xf>
    <xf numFmtId="4" fontId="6" fillId="0" borderId="3" xfId="1" applyNumberFormat="1" applyFont="1" applyFill="1" applyBorder="1" applyAlignment="1" applyProtection="1">
      <alignment horizontal="center" vertical="center" wrapText="1"/>
    </xf>
    <xf numFmtId="2" fontId="5" fillId="0" borderId="3" xfId="3" applyNumberFormat="1" applyFont="1" applyFill="1" applyBorder="1" applyAlignment="1" applyProtection="1">
      <alignment horizontal="justify" vertical="center" wrapText="1"/>
    </xf>
    <xf numFmtId="49" fontId="58" fillId="0" borderId="3" xfId="5" applyNumberFormat="1" applyFont="1" applyBorder="1" applyAlignment="1">
      <alignment horizontal="center" vertical="center"/>
    </xf>
    <xf numFmtId="165" fontId="58" fillId="0" borderId="3" xfId="5" applyNumberFormat="1" applyFont="1" applyBorder="1" applyAlignment="1">
      <alignment vertical="center" wrapText="1"/>
    </xf>
    <xf numFmtId="165" fontId="58" fillId="0" borderId="3" xfId="5" applyNumberFormat="1" applyFont="1" applyBorder="1" applyAlignment="1">
      <alignment horizontal="center" vertical="center"/>
    </xf>
    <xf numFmtId="4" fontId="58" fillId="0" borderId="3" xfId="5" applyNumberFormat="1" applyFont="1" applyBorder="1" applyAlignment="1">
      <alignment horizontal="right" vertical="center" wrapText="1"/>
    </xf>
    <xf numFmtId="49" fontId="58" fillId="0" borderId="3" xfId="5" applyNumberFormat="1" applyFont="1" applyBorder="1" applyAlignment="1">
      <alignment horizontal="center" vertical="center" wrapText="1"/>
    </xf>
    <xf numFmtId="0" fontId="6" fillId="0" borderId="3" xfId="5" applyFont="1" applyBorder="1" applyAlignment="1">
      <alignment vertical="center" wrapText="1"/>
    </xf>
    <xf numFmtId="0" fontId="6" fillId="0" borderId="3" xfId="5" applyFont="1" applyBorder="1"/>
    <xf numFmtId="0" fontId="59" fillId="0" borderId="0" xfId="5" applyFont="1"/>
    <xf numFmtId="0" fontId="30" fillId="0" borderId="0" xfId="5" applyFont="1" applyAlignment="1">
      <alignment horizontal="left" vertical="center" wrapText="1"/>
    </xf>
    <xf numFmtId="165" fontId="26" fillId="0" borderId="0" xfId="5" applyNumberFormat="1" applyFont="1" applyAlignment="1">
      <alignment horizontal="center" vertical="center" wrapText="1"/>
    </xf>
    <xf numFmtId="165" fontId="28" fillId="0" borderId="0" xfId="5" applyNumberFormat="1" applyFont="1" applyAlignment="1">
      <alignment horizontal="center" vertical="center" wrapText="1"/>
    </xf>
    <xf numFmtId="165" fontId="29" fillId="0" borderId="0" xfId="5" applyNumberFormat="1" applyFont="1" applyAlignment="1">
      <alignment horizontal="center" vertical="center"/>
    </xf>
    <xf numFmtId="49" fontId="32" fillId="0" borderId="0" xfId="5" applyNumberFormat="1" applyFont="1" applyAlignment="1">
      <alignment horizontal="center" vertical="center" wrapText="1"/>
    </xf>
    <xf numFmtId="37" fontId="30" fillId="0" borderId="0" xfId="5" applyNumberFormat="1" applyFont="1" applyAlignment="1">
      <alignment horizontal="center" vertical="center" wrapText="1"/>
    </xf>
    <xf numFmtId="49" fontId="31" fillId="0" borderId="0" xfId="5" applyNumberFormat="1" applyFont="1" applyAlignment="1">
      <alignment horizontal="center" vertical="center" wrapText="1"/>
    </xf>
    <xf numFmtId="43" fontId="7" fillId="0" borderId="5" xfId="1" applyNumberFormat="1" applyFont="1" applyFill="1" applyBorder="1" applyAlignment="1" applyProtection="1">
      <alignment horizontal="center" vertical="center" wrapText="1"/>
    </xf>
    <xf numFmtId="2" fontId="7" fillId="0" borderId="0" xfId="1" applyNumberFormat="1" applyFont="1" applyFill="1" applyAlignment="1" applyProtection="1">
      <alignment wrapText="1"/>
    </xf>
    <xf numFmtId="0" fontId="11" fillId="0" borderId="0" xfId="3" applyFont="1" applyFill="1" applyAlignment="1" applyProtection="1">
      <alignment vertical="center" wrapText="1"/>
    </xf>
    <xf numFmtId="0" fontId="3" fillId="0" borderId="0" xfId="3" applyFont="1" applyFill="1" applyAlignment="1" applyProtection="1">
      <alignment horizontal="left" vertical="center" wrapText="1"/>
    </xf>
    <xf numFmtId="0" fontId="3" fillId="0" borderId="0" xfId="3" applyFont="1" applyFill="1" applyAlignment="1" applyProtection="1">
      <alignment horizontal="center" vertical="center" wrapText="1"/>
    </xf>
    <xf numFmtId="0" fontId="3" fillId="0" borderId="0" xfId="3" applyFont="1" applyFill="1" applyAlignment="1" applyProtection="1">
      <alignment vertical="center" wrapText="1"/>
    </xf>
    <xf numFmtId="43" fontId="8" fillId="0" borderId="0" xfId="3" applyNumberFormat="1" applyFont="1" applyFill="1" applyAlignment="1" applyProtection="1">
      <alignment horizontal="center" vertical="center" wrapText="1"/>
    </xf>
    <xf numFmtId="43" fontId="8" fillId="0" borderId="0" xfId="3" applyNumberFormat="1" applyFont="1" applyFill="1" applyAlignment="1" applyProtection="1">
      <alignment vertical="center" wrapText="1"/>
    </xf>
    <xf numFmtId="0" fontId="8" fillId="0" borderId="2" xfId="3" applyFont="1" applyFill="1" applyBorder="1" applyAlignment="1" applyProtection="1">
      <alignment horizontal="center" vertical="center" wrapText="1"/>
    </xf>
    <xf numFmtId="0" fontId="8" fillId="0" borderId="2" xfId="3" applyFont="1" applyFill="1" applyBorder="1" applyAlignment="1" applyProtection="1">
      <alignment vertical="center" wrapText="1"/>
    </xf>
    <xf numFmtId="0" fontId="8" fillId="0" borderId="0" xfId="3" applyFont="1" applyFill="1" applyAlignment="1" applyProtection="1">
      <alignment horizontal="center" vertical="center" wrapText="1"/>
    </xf>
    <xf numFmtId="0" fontId="5" fillId="0" borderId="0" xfId="3" applyFont="1" applyFill="1" applyAlignment="1" applyProtection="1">
      <alignment vertical="center" wrapText="1"/>
    </xf>
    <xf numFmtId="0" fontId="11" fillId="0" borderId="3" xfId="3" applyFont="1" applyFill="1" applyBorder="1" applyAlignment="1" applyProtection="1">
      <alignment horizontal="center" vertical="center" wrapText="1"/>
    </xf>
    <xf numFmtId="2" fontId="11" fillId="0" borderId="3" xfId="3" applyNumberFormat="1" applyFont="1" applyFill="1" applyBorder="1" applyAlignment="1" applyProtection="1">
      <alignment horizontal="center" vertical="center" wrapText="1"/>
    </xf>
    <xf numFmtId="0" fontId="12" fillId="0" borderId="3" xfId="3" applyFont="1" applyFill="1" applyBorder="1" applyAlignment="1" applyProtection="1">
      <alignment horizontal="center" vertical="center" wrapText="1"/>
    </xf>
    <xf numFmtId="0" fontId="11" fillId="0" borderId="0" xfId="3" applyFont="1" applyFill="1" applyAlignment="1" applyProtection="1">
      <alignment horizontal="center" vertical="center" wrapText="1"/>
    </xf>
    <xf numFmtId="2" fontId="12" fillId="0" borderId="3" xfId="3" applyNumberFormat="1" applyFont="1" applyFill="1" applyBorder="1" applyAlignment="1" applyProtection="1">
      <alignment horizontal="center" vertical="center" wrapText="1"/>
    </xf>
    <xf numFmtId="164" fontId="15" fillId="0" borderId="3" xfId="3" applyNumberFormat="1" applyFont="1" applyFill="1" applyBorder="1" applyAlignment="1" applyProtection="1">
      <alignment horizontal="center" vertical="center" wrapText="1"/>
    </xf>
    <xf numFmtId="164" fontId="61" fillId="0" borderId="3" xfId="3" applyNumberFormat="1" applyFont="1" applyFill="1" applyBorder="1" applyAlignment="1" applyProtection="1">
      <alignment horizontal="center" vertical="center" wrapText="1"/>
    </xf>
    <xf numFmtId="164" fontId="16" fillId="0" borderId="3" xfId="3" applyNumberFormat="1" applyFont="1" applyFill="1" applyBorder="1" applyAlignment="1" applyProtection="1">
      <alignment horizontal="center" vertical="center" wrapText="1"/>
    </xf>
    <xf numFmtId="164" fontId="62" fillId="0" borderId="3" xfId="3" applyNumberFormat="1" applyFont="1" applyFill="1" applyBorder="1" applyAlignment="1" applyProtection="1">
      <alignment horizontal="center" vertical="center" wrapText="1"/>
    </xf>
    <xf numFmtId="2" fontId="16" fillId="0" borderId="3" xfId="3" applyNumberFormat="1" applyFont="1" applyFill="1" applyBorder="1" applyAlignment="1" applyProtection="1">
      <alignment horizontal="center" vertical="center" wrapText="1"/>
    </xf>
    <xf numFmtId="164" fontId="15" fillId="0" borderId="0" xfId="3" applyNumberFormat="1" applyFont="1" applyFill="1" applyAlignment="1" applyProtection="1">
      <alignment horizontal="center" vertical="center" wrapText="1"/>
    </xf>
    <xf numFmtId="166" fontId="11" fillId="0" borderId="3" xfId="0" applyNumberFormat="1" applyFont="1" applyBorder="1" applyAlignment="1">
      <alignment horizontal="left" vertical="justify" wrapText="1"/>
    </xf>
    <xf numFmtId="4" fontId="11" fillId="0" borderId="3" xfId="3" applyNumberFormat="1" applyFont="1" applyFill="1" applyBorder="1" applyAlignment="1" applyProtection="1">
      <alignment horizontal="right" vertical="center" wrapText="1"/>
    </xf>
    <xf numFmtId="2" fontId="6" fillId="0" borderId="3" xfId="3" applyNumberFormat="1" applyFont="1" applyFill="1" applyBorder="1" applyAlignment="1" applyProtection="1">
      <alignment horizontal="center" vertical="center" wrapText="1"/>
    </xf>
    <xf numFmtId="2" fontId="35" fillId="0" borderId="3" xfId="3" applyNumberFormat="1" applyFont="1" applyFill="1" applyBorder="1" applyAlignment="1" applyProtection="1">
      <alignment horizontal="center" vertical="center" wrapText="1"/>
    </xf>
    <xf numFmtId="2" fontId="58" fillId="0" borderId="3" xfId="3" applyNumberFormat="1" applyFont="1" applyFill="1" applyBorder="1" applyAlignment="1" applyProtection="1">
      <alignment horizontal="center" vertical="center" wrapText="1"/>
    </xf>
    <xf numFmtId="2" fontId="11" fillId="0" borderId="1" xfId="3" applyNumberFormat="1" applyFont="1" applyFill="1" applyBorder="1" applyAlignment="1" applyProtection="1">
      <alignment horizontal="center" vertical="center" wrapText="1"/>
    </xf>
    <xf numFmtId="166" fontId="11" fillId="0" borderId="3" xfId="0" applyNumberFormat="1" applyFont="1" applyBorder="1" applyAlignment="1">
      <alignment vertical="center" wrapText="1"/>
    </xf>
    <xf numFmtId="0" fontId="49" fillId="0" borderId="3" xfId="0" applyFont="1" applyBorder="1" applyAlignment="1">
      <alignment horizontal="center" vertical="center" wrapText="1"/>
    </xf>
    <xf numFmtId="166" fontId="49" fillId="0" borderId="3" xfId="0" applyNumberFormat="1" applyFont="1" applyBorder="1" applyAlignment="1">
      <alignment vertical="center" wrapText="1"/>
    </xf>
    <xf numFmtId="0" fontId="11" fillId="0" borderId="3" xfId="3" applyFont="1" applyFill="1" applyBorder="1" applyAlignment="1" applyProtection="1">
      <alignment horizontal="left" vertical="center" wrapText="1"/>
    </xf>
    <xf numFmtId="0" fontId="11" fillId="0" borderId="1" xfId="3" applyFont="1" applyFill="1" applyBorder="1" applyAlignment="1" applyProtection="1">
      <alignment horizontal="center" vertical="center" wrapText="1"/>
    </xf>
    <xf numFmtId="2" fontId="5" fillId="0" borderId="1" xfId="3" applyNumberFormat="1" applyFont="1" applyFill="1" applyBorder="1" applyAlignment="1" applyProtection="1">
      <alignment horizontal="center" vertical="center" wrapText="1"/>
    </xf>
    <xf numFmtId="2" fontId="5" fillId="0" borderId="4" xfId="3" applyNumberFormat="1" applyFont="1" applyFill="1" applyBorder="1" applyAlignment="1" applyProtection="1">
      <alignment horizontal="center" vertical="center" wrapText="1"/>
    </xf>
    <xf numFmtId="2" fontId="5" fillId="0" borderId="14" xfId="3" applyNumberFormat="1" applyFont="1" applyFill="1" applyBorder="1" applyAlignment="1" applyProtection="1">
      <alignment horizontal="center" vertical="center" wrapText="1"/>
    </xf>
    <xf numFmtId="166" fontId="63" fillId="0" borderId="3" xfId="0" applyNumberFormat="1" applyFont="1" applyBorder="1" applyAlignment="1">
      <alignment vertical="center" wrapText="1"/>
    </xf>
    <xf numFmtId="4" fontId="58" fillId="0" borderId="3" xfId="3" applyNumberFormat="1" applyFont="1" applyFill="1" applyBorder="1" applyAlignment="1" applyProtection="1">
      <alignment horizontal="center" vertical="center" wrapText="1"/>
    </xf>
    <xf numFmtId="167" fontId="6" fillId="0" borderId="3" xfId="3" applyNumberFormat="1" applyFont="1" applyFill="1" applyBorder="1" applyAlignment="1" applyProtection="1">
      <alignment horizontal="center" vertical="center" wrapText="1"/>
    </xf>
    <xf numFmtId="0" fontId="64" fillId="0" borderId="0" xfId="3" applyFont="1" applyFill="1" applyProtection="1"/>
    <xf numFmtId="0" fontId="64" fillId="0" borderId="3" xfId="3" applyFont="1" applyFill="1" applyBorder="1" applyAlignment="1" applyProtection="1">
      <alignment horizontal="center"/>
    </xf>
    <xf numFmtId="4" fontId="5" fillId="0" borderId="3" xfId="0" applyNumberFormat="1" applyFont="1" applyBorder="1" applyAlignment="1">
      <alignment horizontal="right" vertical="center" wrapText="1"/>
    </xf>
    <xf numFmtId="0" fontId="5" fillId="0" borderId="1" xfId="3" applyFont="1" applyFill="1" applyBorder="1" applyAlignment="1" applyProtection="1">
      <alignment horizontal="center" vertical="center" wrapText="1"/>
    </xf>
    <xf numFmtId="0" fontId="64" fillId="0" borderId="3" xfId="3" applyFont="1" applyFill="1" applyBorder="1" applyAlignment="1" applyProtection="1">
      <alignment horizontal="center" wrapText="1"/>
    </xf>
    <xf numFmtId="2" fontId="5" fillId="0" borderId="0" xfId="3" applyNumberFormat="1" applyFont="1" applyFill="1" applyAlignment="1" applyProtection="1">
      <alignment horizontal="center" vertical="center" wrapText="1"/>
    </xf>
    <xf numFmtId="0" fontId="65" fillId="0" borderId="0" xfId="3" applyFont="1" applyFill="1" applyAlignment="1" applyProtection="1">
      <alignment vertical="center" wrapText="1"/>
    </xf>
    <xf numFmtId="0" fontId="20" fillId="0" borderId="0" xfId="3" applyFont="1" applyFill="1" applyAlignment="1" applyProtection="1">
      <alignment vertical="center" wrapText="1"/>
    </xf>
    <xf numFmtId="4" fontId="39" fillId="0" borderId="3" xfId="3" applyNumberFormat="1" applyFont="1" applyFill="1" applyBorder="1" applyAlignment="1" applyProtection="1">
      <alignment horizontal="center" vertical="center" wrapText="1"/>
    </xf>
    <xf numFmtId="2" fontId="20" fillId="0" borderId="3" xfId="3" applyNumberFormat="1" applyFont="1" applyFill="1" applyBorder="1" applyAlignment="1" applyProtection="1">
      <alignment horizontal="center" vertical="center" wrapText="1"/>
    </xf>
    <xf numFmtId="4" fontId="5" fillId="0" borderId="0" xfId="3" applyNumberFormat="1" applyFont="1" applyFill="1" applyAlignment="1" applyProtection="1">
      <alignment vertical="center" wrapText="1"/>
    </xf>
    <xf numFmtId="167" fontId="12" fillId="0" borderId="3" xfId="3" applyNumberFormat="1" applyFont="1" applyFill="1" applyBorder="1" applyAlignment="1" applyProtection="1">
      <alignment horizontal="center" vertical="center" wrapText="1"/>
    </xf>
    <xf numFmtId="0" fontId="11" fillId="0" borderId="3" xfId="3" quotePrefix="1" applyFont="1" applyFill="1" applyBorder="1" applyAlignment="1" applyProtection="1">
      <alignment horizontal="center" vertical="center" wrapText="1"/>
    </xf>
    <xf numFmtId="0" fontId="66" fillId="0" borderId="0" xfId="3" applyFont="1" applyFill="1" applyAlignment="1" applyProtection="1">
      <alignment vertical="center" wrapText="1"/>
    </xf>
    <xf numFmtId="0" fontId="54" fillId="0" borderId="0" xfId="3" applyFont="1" applyFill="1" applyAlignment="1" applyProtection="1">
      <alignment vertical="center" wrapText="1"/>
    </xf>
    <xf numFmtId="0" fontId="54" fillId="0" borderId="3" xfId="3" applyFont="1" applyFill="1" applyBorder="1" applyAlignment="1" applyProtection="1">
      <alignment horizontal="center" vertical="center" wrapText="1"/>
    </xf>
    <xf numFmtId="4" fontId="67" fillId="0" borderId="3" xfId="3" applyNumberFormat="1" applyFont="1" applyFill="1" applyBorder="1" applyAlignment="1" applyProtection="1">
      <alignment horizontal="center" vertical="center" wrapText="1"/>
    </xf>
    <xf numFmtId="2" fontId="54" fillId="0" borderId="3" xfId="3" applyNumberFormat="1" applyFont="1" applyFill="1" applyBorder="1" applyAlignment="1" applyProtection="1">
      <alignment horizontal="center" vertical="center" wrapText="1"/>
    </xf>
    <xf numFmtId="2" fontId="54" fillId="0" borderId="4" xfId="3" applyNumberFormat="1" applyFont="1" applyFill="1" applyBorder="1" applyAlignment="1" applyProtection="1">
      <alignment horizontal="center" vertical="center" wrapText="1"/>
    </xf>
    <xf numFmtId="2" fontId="54" fillId="0" borderId="1" xfId="3" applyNumberFormat="1" applyFont="1" applyFill="1" applyBorder="1" applyAlignment="1" applyProtection="1">
      <alignment horizontal="center" vertical="center" wrapText="1"/>
    </xf>
    <xf numFmtId="2" fontId="20" fillId="0" borderId="3" xfId="3" applyNumberFormat="1" applyFont="1" applyFill="1" applyBorder="1" applyAlignment="1" applyProtection="1">
      <alignment horizontal="left" vertical="center" wrapText="1"/>
    </xf>
    <xf numFmtId="2" fontId="5" fillId="0" borderId="3" xfId="3" applyNumberFormat="1" applyFont="1" applyFill="1" applyBorder="1" applyAlignment="1" applyProtection="1">
      <alignment horizontal="left" vertical="center" wrapText="1"/>
    </xf>
    <xf numFmtId="2" fontId="20" fillId="0" borderId="3" xfId="3" applyNumberFormat="1" applyFont="1" applyFill="1" applyBorder="1" applyAlignment="1" applyProtection="1">
      <alignment horizontal="justify" vertical="center" wrapText="1"/>
    </xf>
    <xf numFmtId="2" fontId="5" fillId="0" borderId="6" xfId="3" applyNumberFormat="1" applyFont="1" applyFill="1" applyBorder="1" applyAlignment="1" applyProtection="1">
      <alignment horizontal="center" vertical="center" wrapText="1"/>
    </xf>
    <xf numFmtId="0" fontId="20" fillId="0" borderId="3" xfId="3" applyFont="1" applyFill="1" applyBorder="1" applyAlignment="1" applyProtection="1">
      <alignment horizontal="left" vertical="center" wrapText="1"/>
    </xf>
    <xf numFmtId="0" fontId="11" fillId="0" borderId="3" xfId="0" quotePrefix="1" applyFont="1" applyBorder="1" applyAlignment="1">
      <alignment horizontal="center" vertical="center" wrapText="1"/>
    </xf>
    <xf numFmtId="166" fontId="11" fillId="0" borderId="3" xfId="0" applyNumberFormat="1" applyFont="1" applyBorder="1" applyAlignment="1">
      <alignment horizontal="left" vertical="center" wrapText="1"/>
    </xf>
    <xf numFmtId="0" fontId="11" fillId="0" borderId="3" xfId="3" applyFont="1" applyFill="1" applyBorder="1" applyAlignment="1" applyProtection="1">
      <alignment vertical="center" wrapText="1"/>
    </xf>
    <xf numFmtId="2" fontId="20" fillId="0" borderId="4" xfId="3" applyNumberFormat="1" applyFont="1" applyFill="1" applyBorder="1" applyAlignment="1" applyProtection="1">
      <alignment horizontal="center" vertical="center" wrapText="1"/>
    </xf>
    <xf numFmtId="2" fontId="20" fillId="0" borderId="1" xfId="3" applyNumberFormat="1" applyFont="1" applyFill="1" applyBorder="1" applyAlignment="1" applyProtection="1">
      <alignment horizontal="center" vertical="center" wrapText="1"/>
    </xf>
    <xf numFmtId="0" fontId="20" fillId="0" borderId="3" xfId="3" applyFont="1" applyFill="1" applyBorder="1" applyAlignment="1" applyProtection="1">
      <alignment horizontal="center" vertical="center" wrapText="1"/>
    </xf>
    <xf numFmtId="4" fontId="20" fillId="0" borderId="3" xfId="3" applyNumberFormat="1" applyFont="1" applyFill="1" applyBorder="1" applyAlignment="1" applyProtection="1">
      <alignment horizontal="right" vertical="center" wrapText="1"/>
    </xf>
    <xf numFmtId="4" fontId="20" fillId="0" borderId="3" xfId="3" applyNumberFormat="1" applyFont="1" applyFill="1" applyBorder="1" applyAlignment="1" applyProtection="1">
      <alignment horizontal="right" vertical="center"/>
    </xf>
    <xf numFmtId="4" fontId="20" fillId="0" borderId="3" xfId="3" applyNumberFormat="1" applyFont="1" applyFill="1" applyBorder="1" applyAlignment="1" applyProtection="1">
      <alignment horizontal="center" vertical="center" wrapText="1"/>
    </xf>
    <xf numFmtId="2" fontId="21" fillId="0" borderId="3" xfId="3" applyNumberFormat="1" applyFont="1" applyFill="1" applyBorder="1" applyAlignment="1" applyProtection="1">
      <alignment horizontal="center" vertical="center" wrapText="1"/>
    </xf>
    <xf numFmtId="4" fontId="5" fillId="0" borderId="8" xfId="3" applyNumberFormat="1" applyFont="1" applyFill="1" applyBorder="1" applyAlignment="1" applyProtection="1">
      <alignment horizontal="right" vertical="center" wrapText="1"/>
    </xf>
    <xf numFmtId="2" fontId="42" fillId="0" borderId="3" xfId="3" applyNumberFormat="1" applyFont="1" applyFill="1" applyBorder="1" applyAlignment="1" applyProtection="1">
      <alignment horizontal="center" vertical="center" wrapText="1"/>
    </xf>
    <xf numFmtId="2" fontId="39" fillId="0" borderId="3" xfId="3" applyNumberFormat="1" applyFont="1" applyFill="1" applyBorder="1" applyAlignment="1" applyProtection="1">
      <alignment horizontal="center" vertical="center" wrapText="1"/>
    </xf>
    <xf numFmtId="2" fontId="11" fillId="0" borderId="6" xfId="3" applyNumberFormat="1" applyFont="1" applyFill="1" applyBorder="1" applyAlignment="1" applyProtection="1">
      <alignment horizontal="center" vertical="center" wrapText="1"/>
    </xf>
    <xf numFmtId="2" fontId="11" fillId="0" borderId="0" xfId="3" applyNumberFormat="1" applyFont="1" applyFill="1" applyAlignment="1" applyProtection="1">
      <alignment horizontal="center" vertical="center" wrapText="1"/>
    </xf>
    <xf numFmtId="4" fontId="5" fillId="0" borderId="6" xfId="3" applyNumberFormat="1" applyFont="1" applyFill="1" applyBorder="1" applyAlignment="1" applyProtection="1">
      <alignment horizontal="right" vertical="center" wrapText="1"/>
    </xf>
    <xf numFmtId="0" fontId="5" fillId="0" borderId="3" xfId="3" applyFont="1" applyFill="1" applyBorder="1" applyAlignment="1" applyProtection="1">
      <alignment vertical="center" wrapText="1"/>
    </xf>
    <xf numFmtId="0" fontId="6" fillId="0" borderId="3" xfId="3" applyFont="1" applyFill="1" applyBorder="1" applyAlignment="1" applyProtection="1">
      <alignment horizontal="center" vertical="center" wrapText="1"/>
    </xf>
    <xf numFmtId="0" fontId="5" fillId="0" borderId="0" xfId="3" applyFont="1" applyFill="1" applyAlignment="1" applyProtection="1">
      <alignment horizontal="center" vertical="center" wrapText="1"/>
    </xf>
    <xf numFmtId="2" fontId="5" fillId="0" borderId="0" xfId="3" applyNumberFormat="1" applyFont="1" applyFill="1" applyAlignment="1" applyProtection="1">
      <alignment horizontal="justify" vertical="center" wrapText="1"/>
    </xf>
    <xf numFmtId="4" fontId="5" fillId="0" borderId="0" xfId="3" applyNumberFormat="1" applyFont="1" applyFill="1" applyAlignment="1" applyProtection="1">
      <alignment horizontal="right" vertical="center" wrapText="1"/>
    </xf>
    <xf numFmtId="4" fontId="5" fillId="0" borderId="0" xfId="3" applyNumberFormat="1" applyFont="1" applyFill="1" applyAlignment="1" applyProtection="1">
      <alignment horizontal="right" vertical="center"/>
    </xf>
    <xf numFmtId="4" fontId="5" fillId="0" borderId="0" xfId="3" applyNumberFormat="1" applyFont="1" applyFill="1" applyAlignment="1" applyProtection="1">
      <alignment horizontal="center" vertical="center" wrapText="1"/>
    </xf>
    <xf numFmtId="2" fontId="11" fillId="0" borderId="0" xfId="3" applyNumberFormat="1" applyFont="1" applyFill="1" applyAlignment="1" applyProtection="1">
      <alignment vertical="center" wrapText="1"/>
    </xf>
    <xf numFmtId="0" fontId="12" fillId="0" borderId="0" xfId="3" applyFont="1" applyFill="1" applyAlignment="1" applyProtection="1">
      <alignment vertical="center" wrapText="1"/>
    </xf>
    <xf numFmtId="0" fontId="35" fillId="0" borderId="0" xfId="3" applyFont="1" applyFill="1" applyAlignment="1" applyProtection="1">
      <alignment vertical="center" wrapText="1"/>
    </xf>
    <xf numFmtId="0" fontId="6" fillId="0" borderId="0" xfId="3" applyFont="1" applyFill="1" applyAlignment="1" applyProtection="1">
      <alignment horizontal="center" vertical="center" wrapText="1"/>
    </xf>
    <xf numFmtId="2" fontId="6" fillId="0" borderId="0" xfId="3" applyNumberFormat="1" applyFont="1" applyFill="1" applyAlignment="1" applyProtection="1">
      <alignment horizontal="center" vertical="center" wrapText="1"/>
    </xf>
    <xf numFmtId="0" fontId="60" fillId="0" borderId="0" xfId="0" applyFont="1"/>
    <xf numFmtId="4" fontId="11" fillId="0" borderId="0" xfId="3" applyNumberFormat="1" applyFont="1" applyFill="1" applyAlignment="1" applyProtection="1">
      <alignment vertical="center" wrapText="1"/>
    </xf>
    <xf numFmtId="165" fontId="26" fillId="0" borderId="0" xfId="5" applyNumberFormat="1" applyFont="1" applyAlignment="1">
      <alignment horizontal="left" vertical="center" wrapText="1"/>
    </xf>
    <xf numFmtId="165" fontId="26" fillId="0" borderId="0" xfId="5" applyNumberFormat="1" applyFont="1" applyAlignment="1">
      <alignment horizontal="center" vertical="center" wrapText="1"/>
    </xf>
    <xf numFmtId="165" fontId="28" fillId="0" borderId="0" xfId="5" applyNumberFormat="1" applyFont="1" applyAlignment="1">
      <alignment horizontal="center" vertical="center" wrapText="1"/>
    </xf>
    <xf numFmtId="165" fontId="29" fillId="0" borderId="9" xfId="5" applyNumberFormat="1" applyFont="1" applyBorder="1" applyAlignment="1">
      <alignment horizontal="center" vertical="center"/>
    </xf>
    <xf numFmtId="0" fontId="26" fillId="0" borderId="0" xfId="5" applyFont="1" applyAlignment="1">
      <alignment horizontal="center" vertical="center"/>
    </xf>
    <xf numFmtId="0" fontId="30" fillId="0" borderId="0" xfId="5" applyFont="1" applyAlignment="1">
      <alignment horizontal="left" vertical="center" wrapText="1"/>
    </xf>
    <xf numFmtId="165" fontId="32" fillId="0" borderId="3" xfId="5" applyNumberFormat="1" applyFont="1" applyBorder="1" applyAlignment="1">
      <alignment horizontal="center" vertical="center" wrapText="1"/>
    </xf>
    <xf numFmtId="165" fontId="32" fillId="0" borderId="4" xfId="5" applyNumberFormat="1" applyFont="1" applyBorder="1" applyAlignment="1">
      <alignment horizontal="center" vertical="center" wrapText="1"/>
    </xf>
    <xf numFmtId="165" fontId="32" fillId="0" borderId="5" xfId="5" applyNumberFormat="1" applyFont="1" applyBorder="1" applyAlignment="1">
      <alignment horizontal="center" vertical="center" wrapText="1"/>
    </xf>
    <xf numFmtId="49" fontId="32" fillId="0" borderId="3" xfId="5" applyNumberFormat="1" applyFont="1" applyBorder="1" applyAlignment="1">
      <alignment horizontal="center" vertical="center" wrapText="1"/>
    </xf>
    <xf numFmtId="49" fontId="31" fillId="0" borderId="3" xfId="5" applyNumberFormat="1" applyFont="1" applyBorder="1" applyAlignment="1">
      <alignment horizontal="center" vertical="center"/>
    </xf>
    <xf numFmtId="165" fontId="31" fillId="0" borderId="3" xfId="5" applyNumberFormat="1" applyFont="1" applyBorder="1" applyAlignment="1">
      <alignment horizontal="center" vertical="center" wrapText="1"/>
    </xf>
    <xf numFmtId="0" fontId="8" fillId="0" borderId="0" xfId="1" applyFont="1" applyFill="1" applyAlignment="1" applyProtection="1">
      <alignment horizontal="center" vertical="center" wrapText="1"/>
    </xf>
    <xf numFmtId="0" fontId="10" fillId="0" borderId="4" xfId="1" applyFont="1" applyFill="1" applyBorder="1" applyAlignment="1" applyProtection="1">
      <alignment horizontal="center" vertical="center" wrapText="1"/>
    </xf>
    <xf numFmtId="0" fontId="10" fillId="0" borderId="5" xfId="1" applyFont="1" applyFill="1" applyBorder="1" applyAlignment="1" applyProtection="1">
      <alignment horizontal="center" vertical="center" wrapText="1"/>
    </xf>
    <xf numFmtId="49" fontId="10" fillId="0" borderId="4" xfId="1" applyNumberFormat="1" applyFont="1" applyFill="1" applyBorder="1" applyAlignment="1" applyProtection="1">
      <alignment horizontal="center" vertical="center" wrapText="1"/>
    </xf>
    <xf numFmtId="49" fontId="10" fillId="0" borderId="5" xfId="1" applyNumberFormat="1" applyFont="1" applyFill="1" applyBorder="1" applyAlignment="1" applyProtection="1">
      <alignment horizontal="center" vertical="center" wrapText="1"/>
    </xf>
    <xf numFmtId="0" fontId="3" fillId="0" borderId="0" xfId="1" applyFont="1" applyFill="1" applyAlignment="1" applyProtection="1">
      <alignment horizontal="left" vertical="center" wrapText="1"/>
    </xf>
    <xf numFmtId="0" fontId="9" fillId="0" borderId="2" xfId="1" quotePrefix="1" applyFont="1" applyFill="1" applyBorder="1" applyAlignment="1" applyProtection="1">
      <alignment horizontal="left" vertical="center" wrapText="1"/>
    </xf>
    <xf numFmtId="0" fontId="9" fillId="0" borderId="2" xfId="1" applyFont="1" applyFill="1" applyBorder="1" applyAlignment="1" applyProtection="1">
      <alignment horizontal="left" vertical="center" wrapText="1"/>
    </xf>
    <xf numFmtId="0" fontId="8" fillId="0" borderId="2" xfId="1" applyFont="1" applyFill="1" applyBorder="1" applyAlignment="1" applyProtection="1">
      <alignment horizontal="center" vertical="center" wrapText="1"/>
    </xf>
    <xf numFmtId="0" fontId="9" fillId="0" borderId="2" xfId="1" applyFont="1" applyFill="1" applyBorder="1" applyAlignment="1" applyProtection="1">
      <alignment horizontal="center" vertical="center" wrapText="1"/>
    </xf>
    <xf numFmtId="0" fontId="7" fillId="0" borderId="3" xfId="1" applyFont="1" applyFill="1" applyBorder="1" applyAlignment="1" applyProtection="1">
      <alignment horizontal="center" vertical="center" wrapText="1"/>
    </xf>
    <xf numFmtId="0" fontId="7" fillId="0" borderId="5" xfId="1" applyFont="1" applyFill="1" applyBorder="1" applyAlignment="1" applyProtection="1">
      <alignment horizontal="center" vertical="center" wrapText="1"/>
    </xf>
    <xf numFmtId="0" fontId="7" fillId="0" borderId="4" xfId="1" applyFont="1" applyFill="1" applyBorder="1" applyAlignment="1" applyProtection="1">
      <alignment horizontal="center" vertical="center" wrapText="1"/>
    </xf>
    <xf numFmtId="0" fontId="10" fillId="0" borderId="3" xfId="1" applyFont="1" applyFill="1" applyBorder="1" applyAlignment="1" applyProtection="1">
      <alignment horizontal="center" vertical="center" wrapText="1"/>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12" fillId="0" borderId="6" xfId="1" applyFont="1" applyFill="1" applyBorder="1" applyAlignment="1" applyProtection="1">
      <alignment horizontal="center" vertical="center"/>
    </xf>
    <xf numFmtId="0" fontId="12" fillId="0" borderId="7" xfId="1" applyFont="1" applyFill="1" applyBorder="1" applyAlignment="1" applyProtection="1">
      <alignment horizontal="center" vertical="center"/>
    </xf>
    <xf numFmtId="0" fontId="12" fillId="0" borderId="1" xfId="1" applyFont="1" applyFill="1" applyBorder="1" applyAlignment="1" applyProtection="1">
      <alignment horizontal="center" vertical="center"/>
    </xf>
    <xf numFmtId="0" fontId="11" fillId="0" borderId="6" xfId="3" applyFont="1" applyFill="1" applyBorder="1" applyAlignment="1" applyProtection="1">
      <alignment horizontal="center" vertical="center" wrapText="1"/>
    </xf>
    <xf numFmtId="0" fontId="11" fillId="0" borderId="1" xfId="3" applyFont="1" applyFill="1" applyBorder="1" applyAlignment="1" applyProtection="1">
      <alignment horizontal="center" vertical="center" wrapText="1"/>
    </xf>
    <xf numFmtId="0" fontId="11" fillId="0" borderId="4" xfId="3" applyFont="1" applyFill="1" applyBorder="1" applyAlignment="1" applyProtection="1">
      <alignment horizontal="center" vertical="center" wrapText="1"/>
    </xf>
    <xf numFmtId="0" fontId="11" fillId="0" borderId="8" xfId="3" applyFont="1" applyFill="1" applyBorder="1" applyAlignment="1" applyProtection="1">
      <alignment horizontal="center" vertical="center" wrapText="1"/>
    </xf>
    <xf numFmtId="0" fontId="11" fillId="0" borderId="5" xfId="3" applyFont="1" applyFill="1" applyBorder="1" applyAlignment="1" applyProtection="1">
      <alignment horizontal="center" vertical="center" wrapText="1"/>
    </xf>
    <xf numFmtId="0" fontId="11" fillId="0" borderId="3" xfId="3" applyFont="1" applyFill="1" applyBorder="1" applyAlignment="1" applyProtection="1">
      <alignment horizontal="center" vertical="center" wrapText="1"/>
    </xf>
    <xf numFmtId="0" fontId="12" fillId="0" borderId="11" xfId="3" applyFont="1" applyFill="1" applyBorder="1" applyAlignment="1" applyProtection="1">
      <alignment horizontal="center" vertical="center" wrapText="1"/>
    </xf>
    <xf numFmtId="0" fontId="12" fillId="0" borderId="12" xfId="3" applyFont="1" applyFill="1" applyBorder="1" applyAlignment="1" applyProtection="1">
      <alignment horizontal="center" vertical="center" wrapText="1"/>
    </xf>
    <xf numFmtId="0" fontId="12" fillId="0" borderId="13" xfId="3" applyFont="1" applyFill="1" applyBorder="1" applyAlignment="1" applyProtection="1">
      <alignment horizontal="center" vertical="center" wrapText="1"/>
    </xf>
    <xf numFmtId="0" fontId="12" fillId="0" borderId="3" xfId="3" applyFont="1" applyFill="1" applyBorder="1" applyAlignment="1" applyProtection="1">
      <alignment horizontal="center" vertical="center" wrapText="1"/>
    </xf>
    <xf numFmtId="2" fontId="58" fillId="0" borderId="4" xfId="3" applyNumberFormat="1" applyFont="1" applyFill="1" applyBorder="1" applyAlignment="1" applyProtection="1">
      <alignment horizontal="center" vertical="center" wrapText="1"/>
    </xf>
    <xf numFmtId="2" fontId="58" fillId="0" borderId="8" xfId="3" applyNumberFormat="1" applyFont="1" applyFill="1" applyBorder="1" applyAlignment="1" applyProtection="1">
      <alignment horizontal="center" vertical="center" wrapText="1"/>
    </xf>
    <xf numFmtId="2" fontId="58" fillId="0" borderId="5" xfId="3" applyNumberFormat="1" applyFont="1" applyFill="1" applyBorder="1" applyAlignment="1" applyProtection="1">
      <alignment horizontal="center" vertical="center" wrapText="1"/>
    </xf>
    <xf numFmtId="2" fontId="35" fillId="0" borderId="4" xfId="3" applyNumberFormat="1" applyFont="1" applyFill="1" applyBorder="1" applyAlignment="1" applyProtection="1">
      <alignment horizontal="center" vertical="center" wrapText="1"/>
    </xf>
    <xf numFmtId="2" fontId="35" fillId="0" borderId="8" xfId="3" applyNumberFormat="1" applyFont="1" applyFill="1" applyBorder="1" applyAlignment="1" applyProtection="1">
      <alignment horizontal="center" vertical="center" wrapText="1"/>
    </xf>
    <xf numFmtId="2" fontId="35" fillId="0" borderId="5" xfId="3" applyNumberFormat="1" applyFont="1" applyFill="1" applyBorder="1" applyAlignment="1" applyProtection="1">
      <alignment horizontal="center" vertical="center" wrapText="1"/>
    </xf>
    <xf numFmtId="2" fontId="11" fillId="0" borderId="3" xfId="3" applyNumberFormat="1" applyFont="1" applyFill="1" applyBorder="1" applyAlignment="1" applyProtection="1">
      <alignment horizontal="center" vertical="center" wrapText="1"/>
    </xf>
    <xf numFmtId="2" fontId="11" fillId="0" borderId="4" xfId="3" applyNumberFormat="1" applyFont="1" applyFill="1" applyBorder="1" applyAlignment="1" applyProtection="1">
      <alignment horizontal="center" vertical="center" wrapText="1"/>
    </xf>
    <xf numFmtId="2" fontId="11" fillId="0" borderId="5" xfId="3" applyNumberFormat="1" applyFont="1" applyFill="1" applyBorder="1" applyAlignment="1" applyProtection="1">
      <alignment horizontal="center" vertical="center" wrapText="1"/>
    </xf>
    <xf numFmtId="0" fontId="3" fillId="0" borderId="0" xfId="3" applyFont="1" applyFill="1" applyAlignment="1" applyProtection="1">
      <alignment horizontal="left" vertical="center" wrapText="1"/>
    </xf>
    <xf numFmtId="0" fontId="3" fillId="0" borderId="0" xfId="3" applyFont="1" applyFill="1" applyAlignment="1" applyProtection="1">
      <alignment horizontal="center" vertical="center" wrapText="1"/>
    </xf>
    <xf numFmtId="43" fontId="8" fillId="0" borderId="0" xfId="3" applyNumberFormat="1" applyFont="1" applyFill="1" applyAlignment="1" applyProtection="1">
      <alignment horizontal="center" vertical="center" wrapText="1"/>
    </xf>
    <xf numFmtId="0" fontId="8" fillId="0" borderId="2" xfId="3" applyFont="1" applyFill="1" applyBorder="1" applyAlignment="1" applyProtection="1">
      <alignment horizontal="center" vertical="center" wrapText="1"/>
    </xf>
    <xf numFmtId="49" fontId="11" fillId="0" borderId="3" xfId="3" applyNumberFormat="1" applyFont="1" applyFill="1" applyBorder="1" applyAlignment="1" applyProtection="1">
      <alignment horizontal="center" vertical="center" wrapText="1"/>
    </xf>
    <xf numFmtId="2" fontId="11" fillId="0" borderId="8" xfId="3" applyNumberFormat="1" applyFont="1" applyFill="1" applyBorder="1" applyAlignment="1" applyProtection="1">
      <alignment horizontal="center" vertical="center" wrapText="1"/>
    </xf>
    <xf numFmtId="2" fontId="12" fillId="0" borderId="4" xfId="3" applyNumberFormat="1" applyFont="1" applyFill="1" applyBorder="1" applyAlignment="1" applyProtection="1">
      <alignment horizontal="center" vertical="center" wrapText="1"/>
    </xf>
    <xf numFmtId="2" fontId="12" fillId="0" borderId="8" xfId="3" applyNumberFormat="1" applyFont="1" applyFill="1" applyBorder="1" applyAlignment="1" applyProtection="1">
      <alignment horizontal="center" vertical="center" wrapText="1"/>
    </xf>
    <xf numFmtId="2" fontId="12" fillId="0" borderId="5" xfId="3" applyNumberFormat="1" applyFont="1" applyFill="1" applyBorder="1" applyAlignment="1" applyProtection="1">
      <alignment horizontal="center" vertical="center" wrapText="1"/>
    </xf>
    <xf numFmtId="49" fontId="10" fillId="0" borderId="3" xfId="1" applyNumberFormat="1" applyFont="1" applyFill="1" applyBorder="1" applyAlignment="1" applyProtection="1">
      <alignment horizontal="center" vertical="center" wrapText="1"/>
    </xf>
    <xf numFmtId="0" fontId="11" fillId="0" borderId="3" xfId="0" applyFont="1" applyBorder="1" applyAlignment="1">
      <alignment horizontal="center" vertical="center" wrapText="1"/>
    </xf>
    <xf numFmtId="164" fontId="23" fillId="0" borderId="6" xfId="1" applyNumberFormat="1" applyFont="1" applyFill="1" applyBorder="1" applyAlignment="1" applyProtection="1">
      <alignment horizontal="left" vertical="center" wrapText="1"/>
    </xf>
    <xf numFmtId="164" fontId="23" fillId="0" borderId="7" xfId="1" applyNumberFormat="1" applyFont="1" applyFill="1" applyBorder="1" applyAlignment="1" applyProtection="1">
      <alignment horizontal="left" vertical="center" wrapText="1"/>
    </xf>
    <xf numFmtId="164" fontId="23" fillId="0" borderId="1" xfId="1" applyNumberFormat="1" applyFont="1" applyFill="1" applyBorder="1" applyAlignment="1" applyProtection="1">
      <alignment horizontal="left" vertical="center" wrapText="1"/>
    </xf>
  </cellXfs>
  <cellStyles count="6">
    <cellStyle name="Normal" xfId="0" builtinId="0"/>
    <cellStyle name="Normal 10" xfId="2" xr:uid="{00000000-0005-0000-0000-000001000000}"/>
    <cellStyle name="Normal 121" xfId="5" xr:uid="{00000000-0005-0000-0000-000002000000}"/>
    <cellStyle name="Normal 532" xfId="1" xr:uid="{00000000-0005-0000-0000-000003000000}"/>
    <cellStyle name="Normal 6 4" xfId="4" xr:uid="{00000000-0005-0000-0000-000004000000}"/>
    <cellStyle name="Normal 99" xfId="3"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1.xml"/><Relationship Id="rId21" Type="http://schemas.openxmlformats.org/officeDocument/2006/relationships/externalLink" Target="externalLinks/externalLink16.xml"/><Relationship Id="rId42" Type="http://schemas.openxmlformats.org/officeDocument/2006/relationships/externalLink" Target="externalLinks/externalLink37.xml"/><Relationship Id="rId47" Type="http://schemas.openxmlformats.org/officeDocument/2006/relationships/externalLink" Target="externalLinks/externalLink42.xml"/><Relationship Id="rId63" Type="http://schemas.openxmlformats.org/officeDocument/2006/relationships/externalLink" Target="externalLinks/externalLink58.xml"/><Relationship Id="rId68" Type="http://schemas.openxmlformats.org/officeDocument/2006/relationships/externalLink" Target="externalLinks/externalLink63.xml"/><Relationship Id="rId2" Type="http://schemas.openxmlformats.org/officeDocument/2006/relationships/worksheet" Target="worksheets/sheet2.xml"/><Relationship Id="rId16" Type="http://schemas.openxmlformats.org/officeDocument/2006/relationships/externalLink" Target="externalLinks/externalLink11.xml"/><Relationship Id="rId29" Type="http://schemas.openxmlformats.org/officeDocument/2006/relationships/externalLink" Target="externalLinks/externalLink24.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40" Type="http://schemas.openxmlformats.org/officeDocument/2006/relationships/externalLink" Target="externalLinks/externalLink35.xml"/><Relationship Id="rId45" Type="http://schemas.openxmlformats.org/officeDocument/2006/relationships/externalLink" Target="externalLinks/externalLink40.xml"/><Relationship Id="rId53" Type="http://schemas.openxmlformats.org/officeDocument/2006/relationships/externalLink" Target="externalLinks/externalLink48.xml"/><Relationship Id="rId58" Type="http://schemas.openxmlformats.org/officeDocument/2006/relationships/externalLink" Target="externalLinks/externalLink53.xml"/><Relationship Id="rId66" Type="http://schemas.openxmlformats.org/officeDocument/2006/relationships/externalLink" Target="externalLinks/externalLink61.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56.xml"/><Relationship Id="rId19" Type="http://schemas.openxmlformats.org/officeDocument/2006/relationships/externalLink" Target="externalLinks/externalLink1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43" Type="http://schemas.openxmlformats.org/officeDocument/2006/relationships/externalLink" Target="externalLinks/externalLink38.xml"/><Relationship Id="rId48" Type="http://schemas.openxmlformats.org/officeDocument/2006/relationships/externalLink" Target="externalLinks/externalLink43.xml"/><Relationship Id="rId56" Type="http://schemas.openxmlformats.org/officeDocument/2006/relationships/externalLink" Target="externalLinks/externalLink51.xml"/><Relationship Id="rId64" Type="http://schemas.openxmlformats.org/officeDocument/2006/relationships/externalLink" Target="externalLinks/externalLink59.xml"/><Relationship Id="rId69" Type="http://schemas.openxmlformats.org/officeDocument/2006/relationships/externalLink" Target="externalLinks/externalLink64.xml"/><Relationship Id="rId8" Type="http://schemas.openxmlformats.org/officeDocument/2006/relationships/externalLink" Target="externalLinks/externalLink3.xml"/><Relationship Id="rId51" Type="http://schemas.openxmlformats.org/officeDocument/2006/relationships/externalLink" Target="externalLinks/externalLink46.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46" Type="http://schemas.openxmlformats.org/officeDocument/2006/relationships/externalLink" Target="externalLinks/externalLink41.xml"/><Relationship Id="rId59" Type="http://schemas.openxmlformats.org/officeDocument/2006/relationships/externalLink" Target="externalLinks/externalLink54.xml"/><Relationship Id="rId67" Type="http://schemas.openxmlformats.org/officeDocument/2006/relationships/externalLink" Target="externalLinks/externalLink62.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54" Type="http://schemas.openxmlformats.org/officeDocument/2006/relationships/externalLink" Target="externalLinks/externalLink49.xml"/><Relationship Id="rId62" Type="http://schemas.openxmlformats.org/officeDocument/2006/relationships/externalLink" Target="externalLinks/externalLink57.xml"/><Relationship Id="rId70" Type="http://schemas.openxmlformats.org/officeDocument/2006/relationships/externalLink" Target="externalLinks/externalLink65.xml"/><Relationship Id="rId1" Type="http://schemas.openxmlformats.org/officeDocument/2006/relationships/worksheet" Target="worksheets/sheet1.xml"/><Relationship Id="rId6" Type="http://schemas.openxmlformats.org/officeDocument/2006/relationships/externalLink" Target="externalLinks/externalLink1.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externalLink" Target="externalLinks/externalLink31.xml"/><Relationship Id="rId49" Type="http://schemas.openxmlformats.org/officeDocument/2006/relationships/externalLink" Target="externalLinks/externalLink44.xml"/><Relationship Id="rId57" Type="http://schemas.openxmlformats.org/officeDocument/2006/relationships/externalLink" Target="externalLinks/externalLink52.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44" Type="http://schemas.openxmlformats.org/officeDocument/2006/relationships/externalLink" Target="externalLinks/externalLink39.xml"/><Relationship Id="rId52" Type="http://schemas.openxmlformats.org/officeDocument/2006/relationships/externalLink" Target="externalLinks/externalLink47.xml"/><Relationship Id="rId60" Type="http://schemas.openxmlformats.org/officeDocument/2006/relationships/externalLink" Target="externalLinks/externalLink55.xml"/><Relationship Id="rId65" Type="http://schemas.openxmlformats.org/officeDocument/2006/relationships/externalLink" Target="externalLinks/externalLink60.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4.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9" Type="http://schemas.openxmlformats.org/officeDocument/2006/relationships/externalLink" Target="externalLinks/externalLink34.xml"/><Relationship Id="rId34" Type="http://schemas.openxmlformats.org/officeDocument/2006/relationships/externalLink" Target="externalLinks/externalLink29.xml"/><Relationship Id="rId50" Type="http://schemas.openxmlformats.org/officeDocument/2006/relationships/externalLink" Target="externalLinks/externalLink45.xml"/><Relationship Id="rId55" Type="http://schemas.openxmlformats.org/officeDocument/2006/relationships/externalLink" Target="externalLinks/externalLink50.xml"/><Relationship Id="rId7" Type="http://schemas.openxmlformats.org/officeDocument/2006/relationships/externalLink" Target="externalLinks/externalLink2.xml"/><Relationship Id="rId71"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DCB1\C\My%20Documents\Hoanganh\My%20Documents\Vinh%20-%20ngh&#214;%20an\TG%20Vinh.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km99-km100+15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am_du_toan\c\DU%20TOAN\DT2001\QL%2014-B\TDT-62-73\KM62-km7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ay1\c\Xet%20thau%20G1-2-3\Sua%20loi%20so%20hoc\Goi1\(04.1)%20Ha\My%20Documents\xuan%20Hy\Copy%20(2)%20of%20Dieu%20chinh%20+%20Thanh%20toan\DOCUMENT\DAUTHAU\Dungquat\GOI3\DUNGQUAT-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aivt\c\NEWTHUYVA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ienmdt\d\Congtrinh\hamcan-songphan\bangbieu\Bang%20cam%20cong%2085.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Dt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249;%20to&#184;n%20Ng&#185;n%20s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92.168.1.39\le%20loi%20(moi)\Setup\Edan%20hoi\Edhoi.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DTN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y3\may3_c\LIEN\TPDN\KHUETR\dth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DCB1\C\My%20Documents\Hoanganh\Giang\Ctao%20luoi%20khu%20Chau%20Giang%20B.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DT-THL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DTM.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1.%20CONG%20VIEC/1.%20QUY%20HOACH/3.%20TAN%20UYEN/0.%20TAI%20LIEU%20THU%20THAP/9.%20KH%20Tan%20Uyen%20cac%20nam/9.%20KH2020%20chuan/KQ%20BAN%20GIAO%20DA%20KH%202020%20HUYEN%20TAN%20UYEN/1.%20BCTM%20TONG%20HOP/BCTM%20KH%202020%20TAN%20UYEN.25.12.19in/BIEU%20KH%202019%20H.%20TAN%20UYEN%2024.12.18_PCCC.xls?E5FA643B" TargetMode="External"/><Relationship Id="rId1" Type="http://schemas.openxmlformats.org/officeDocument/2006/relationships/externalLinkPath" Target="file:///\\E5FA643B\BIEU%20KH%202019%20H.%20TAN%20UYEN%2024.12.18_PCCC.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XDCB1\C\yenthanh%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VBPrograms\EMIS\Hoso_Excel\HoSo_T9\HoSo_TieuHoc_T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ser1\c\My%20Documents\Qu&#182;n%20l&#253;%20h&#229;%20s&#172;\Quy&#213;t%20to&#184;n%20c&#184;c%20c&#171;ng%20tr&#215;nh\Thai%20nguy&#170;n\Quy&#213;t%20to&#184;n\Ng&#185;n%20S&#172;n%20-%20L&#185;ng%20S&#172;n\D&#249;%20to&#184;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Xdcb1\d\BE%203\110%20nghia%20dan\DT%20Cualo.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Dt22kv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Xdcb1\d\BE%203\LE%20LOI%20-nam%20vinh\Lan\Nghe%20an\QT%20Ben%20thuy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Xdcb1\d\BE%203\110%20nghia%20dan\CAPITAL\110TKKT\dongxuan.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PHUTRO500.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dtk48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5FA643B\BIEU%20KH%202019%20H.%20TAN%20UYEN%2024.12.18_PCCC.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XDCB1\C\My%20Documents\Hoanganh\Hoa\Van%20Giang%2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XDCB1\C\My%20Documents\Giang\DOICOCBG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Xdcb1\d\DIEP\BANVE\110cua%20lo\TKKT\ptkt110cual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M%2067"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XDCB3\C\My%20Documents\benthuy1-xl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y1\c\Xet%20thau%20G1-2-3\Sua%20loi%20so%20hoc\Goi1\(04.1)%20Ha\My%20Documents\xuan%20Hy\Copy%20(2)%20of%20Dieu%20chinh%20+%20Thanh%20toan\CS3408\Standard\RP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B&#167;HDA\Du%20Toan\LUONG-PMU.HCM\DuToanCThuc\DToan%20PD1%20HAU28-5\D257-272_TVlap_trinh.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dcb1\d\BE%203\110%20nghia%20dan\DT500\CAPITAL\220nb-th\CAPITAL\220DTXL\PLQN9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Tienmdt\congtrinh\Luu%20o%20D%20old\Dutoan\QUANGNAM\NguyenHoang\N-Hoang(KT)duyet%20them%208m.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phuongdt\c\DTCTDuong%20HCM\PD2\Duong272-28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XDCB1\C\My%20Documents\Hoanganh\Tay%20Thanh.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KHONGNEN.LUU\CHIHANH\DIA2\B-CAOQ~1.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DTDZ22KVA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hi_kh\huong_xl1\Congviec\Ta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B&#167;HDA\Du%20Toan\LUONG-PMU.HCM\PD1\Cong257-27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ythuat1\d\be1\du%20toan%20trinh%20duyet\NEW\DT-MOI\NGHEAN\CUALO\TBA110cu.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T_vinh\dutoan\DUTOAN\Dg%20Ho%20chi%20Minh\Atep-ThanhMy\DRong-Tarut%20BV\BenTat\cauBtat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Chu%20chuyen%20DCQH%20Tan%20Uyen%20(29.11.2022)fhjm.xls"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Book4"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1.%20CONG%20VIEC/1.%20QUY%20HOACH/3.%20TAN%20UYEN/7.%20KH2023/HS%20KH2023%20TAN%20UYEN%20(trinh%20tham)/DANH%20MUC%20KH2023%20TAN%20UYEN%20(tham%2012.10.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ZNHADA.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Khoan%20cong%20truong%20Tan%20D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heet1"/>
      <sheetName val="Sheet2"/>
      <sheetName val="Sheet3"/>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00000000"/>
      <sheetName val="So Do"/>
      <sheetName val="KTTSCD - DLNA"/>
      <sheetName val="quÝ1"/>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5 nam (tach)"/>
      <sheetName val="5 nam (tach) (2)"/>
      <sheetName val="KH 2003"/>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0304"/>
      <sheetName val="0904"/>
      <sheetName val="1204"/>
      <sheetName val="T1"/>
      <sheetName val="T2"/>
      <sheetName val="T3"/>
      <sheetName val="T11"/>
      <sheetName val="T12"/>
      <sheetName val="70000000"/>
      <sheetName val="80000000"/>
      <sheetName val="90000000"/>
      <sheetName val="a0000000"/>
      <sheetName val="b0000000"/>
      <sheetName val="c0000000"/>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DT-TBࡁ"/>
      <sheetName val="phan tich DG"/>
      <sheetName val="gia vat lieu"/>
      <sheetName val="gia xe may"/>
      <sheetName val="gia nhan cong"/>
      <sheetName val="XL4Test5"/>
      <sheetName val="Bia"/>
      <sheetName val="Tm"/>
      <sheetName val="THKP"/>
      <sheetName val="DGi"/>
      <sheetName val="CV den trong to聮g"/>
      <sheetName val="PNT_QUOT__3"/>
      <sheetName val="COAT_WRAP_QIOT__3"/>
      <sheetName val="kl m m d"/>
      <sheetName val="kl vt tho"/>
      <sheetName val="kl dat"/>
      <sheetName val="Sheet4"/>
      <sheetName val="xin kinh phi"/>
      <sheetName val="lan trai"/>
      <sheetName val="thuoc no"/>
      <sheetName val="so thuc pham"/>
      <sheetName val="fOOD"/>
      <sheetName val="FORM hc"/>
      <sheetName val="FORM pc"/>
      <sheetName val="CamPha"/>
      <sheetName val="MongCai"/>
      <sheetName val="TH  goi 4-x"/>
      <sheetName val="PNT-QUOT-D150#3"/>
      <sheetName val="PNT-QUOT-H153#3"/>
      <sheetName val="PNT-QUOT-K152#3"/>
      <sheetName val="PNT-QUOT-H146#3"/>
      <sheetName val="Oð mai 279"/>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BangTH"/>
      <sheetName val="Xaylap "/>
      <sheetName val="Nhan cong"/>
      <sheetName val="Thietbi"/>
      <sheetName val="Diengiai"/>
      <sheetName val="Vanchuyen"/>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ȴ0000000"/>
      <sheetName val="Thang06-2002"/>
      <sheetName val="Thang07-2002"/>
      <sheetName val="Thang08-2002"/>
      <sheetName val="Thang09-2002"/>
      <sheetName val="Thang10-2002 "/>
      <sheetName val="Thang11-2002"/>
      <sheetName val="Thang12-2002"/>
      <sheetName val="Sheet1 (3)"/>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tmt4"/>
      <sheetName val="t3-01"/>
      <sheetName val="t4-01"/>
      <sheetName val="t5-01"/>
      <sheetName val="t6-01"/>
      <sheetName val="t7-01"/>
      <sheetName val="t8-01"/>
      <sheetName val="t9-01"/>
      <sheetName val="t10-01"/>
      <sheetName val="t11-01"/>
      <sheetName val="t12-"/>
      <sheetName val="t06"/>
      <sheetName val="t07"/>
      <sheetName val="t08"/>
      <sheetName val="t09"/>
      <sheetName val="0103"/>
      <sheetName val="0203"/>
      <sheetName val="th-nop"/>
      <sheetName val="th"/>
      <sheetName val="Shedt1"/>
      <sheetName val="_x0012_0000000"/>
      <sheetName val="Km27' - Km278"/>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mau kiem ke"/>
      <sheetName val="quyet toan HD 2000"/>
      <sheetName val="quyet toan hoa don 2001"/>
      <sheetName val="kiem ke hoa don 2001"/>
      <sheetName val="QUY III 02"/>
      <sheetName val="QUY IV 02"/>
      <sheetName val="QUYET TOAN 02"/>
      <sheetName val="Sheet15"/>
      <sheetName val="SOLIEU"/>
      <sheetName val="TINHTOAN"/>
      <sheetName val="BKLBD"/>
      <sheetName val="PTDG"/>
      <sheetName val="DTCT"/>
      <sheetName val="vlct"/>
      <sheetName val="Sheet11"/>
      <sheetName val="Sheet12"/>
      <sheetName val="Sheet13"/>
      <sheetName val="Sheet14"/>
      <sheetName val="XXXXX\XX"/>
      <sheetName val="Cong ban 1,5_x0013__x0000_"/>
      <sheetName val="XLÇ_x0015_oppy"/>
      <sheetName val="cocB40 5B"/>
      <sheetName val="cocD50 9A"/>
      <sheetName val="cocD75 16"/>
      <sheetName val="coc B80 TD25"/>
      <sheetName val="P27 B80"/>
      <sheetName val="Coc23 B80"/>
      <sheetName val="cong B80 C4"/>
      <sheetName val="Don gia"/>
      <sheetName val="Nhap du lieu"/>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ADKT"/>
      <sheetName val="Km&quot;80"/>
      <sheetName val="xdcb 01-2003"/>
      <sheetName val="Kѭ284"/>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Lap ®at ®hÖn"/>
      <sheetName val="[PNT-P3.xlsUTong hop (2)"/>
      <sheetName val="Km276 - Ke277"/>
      <sheetName val="[PNT-P3.xlsUKm279 - Km280"/>
      <sheetName val="Km283 - Jm284"/>
      <sheetName val="TL33-13.14"/>
      <sheetName val="tlđm190337,8"/>
      <sheetName val="GC190337,8"/>
      <sheetName val="033,7,8"/>
      <sheetName val="TL033 ,2,4"/>
      <sheetName val="TL 0331,2"/>
      <sheetName val="033-1,4"/>
      <sheetName val="TL033,19,5"/>
      <sheetName val="ESTI."/>
      <sheetName val="DI-ESTI"/>
      <sheetName val="Áo"/>
      <sheetName val="Macro1"/>
      <sheetName val="Macro2"/>
      <sheetName val="Macro3"/>
      <sheetName val="Tong (op"/>
      <sheetName val="Coc 4ieu"/>
      <sheetName val="T_x000b_331"/>
      <sheetName val="gìIÏÝ_x001c_Ã_x0008_ç¾{è"/>
      <sheetName val="TAU"/>
      <sheetName val="KHACH"/>
      <sheetName val="BC1"/>
      <sheetName val="BC2"/>
      <sheetName val="BAO CAO AN"/>
      <sheetName val="BANGKEKHACH"/>
      <sheetName val="K43"/>
      <sheetName val="THKL"/>
      <sheetName val="PL43"/>
      <sheetName val="K43+0.00 - 338 Trai"/>
      <sheetName val="TNghiªm T_x0002_ "/>
      <sheetName val="tt-_x0014_BA"/>
      <sheetName val="TD_x0014_"/>
      <sheetName val="_x0014_.12"/>
      <sheetName val="QD c5a HDQT (2)"/>
      <sheetName val="_x0003_hart1"/>
      <sheetName val="120"/>
      <sheetName val="IFAD"/>
      <sheetName val="CVHN"/>
      <sheetName val="TCVM"/>
      <sheetName val="RIDP"/>
      <sheetName val="LDNN"/>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Thang 07"/>
      <sheetName val="T10-05"/>
      <sheetName val="T9-05"/>
      <sheetName val="t805"/>
      <sheetName val="11T"/>
      <sheetName val="9T"/>
      <sheetName val="gVL"/>
      <sheetName val="p0000000"/>
      <sheetName val="7000 000"/>
      <sheetName val="ct luong "/>
      <sheetName val="Nhap 6T"/>
      <sheetName val="baocaochinh(qui1.05) (DC)"/>
      <sheetName val="Ctuluongq.1.05"/>
      <sheetName val="BANG PHAN BO qui1.05(DC)"/>
      <sheetName val="BANG PHAN BO quiII.05"/>
      <sheetName val="bao cac cinh Qui II-2005"/>
      <sheetName val="Baocao"/>
      <sheetName val="UT"/>
      <sheetName val="TongHopHD"/>
      <sheetName val="Mix-Tarpaulin"/>
      <sheetName val="Tarpaulin"/>
      <sheetName val="Price"/>
      <sheetName val="Monthly"/>
      <sheetName val="For Summary"/>
      <sheetName val="For Summary(KG)"/>
      <sheetName val="PP Cloth"/>
      <sheetName val="Mix-PP Cloth"/>
      <sheetName val="Material Price-PP"/>
      <sheetName val="Mp mai 275"/>
      <sheetName val="Package1"/>
      <sheetName val="GS02-thu0TM"/>
      <sheetName val="Song ban 0,7x0,7"/>
      <sheetName val="Cong ban 0,8x ,8"/>
      <sheetName val="Khac DP"/>
      <sheetName val="Khoi than "/>
      <sheetName val="B3_208_than"/>
      <sheetName val="B3_208_TU"/>
      <sheetName val="B3_208_TW"/>
      <sheetName val="B3_208_DP"/>
      <sheetName val="B3_208_khac"/>
      <sheetName val="ၔong hop QL48 - 2"/>
      <sheetName val="Km266"/>
      <sheetName val="BCDSPS"/>
      <sheetName val="BCDKT"/>
      <sheetName val="Thang8-02"/>
      <sheetName val="Thang9-02"/>
      <sheetName val="Thang10-02"/>
      <sheetName val="Thang11-02"/>
      <sheetName val="Thang12-02"/>
      <sheetName val="Thang01-03"/>
      <sheetName val="Thang02-03"/>
      <sheetName val="Du tnan chi tiet coc nuoc"/>
      <sheetName val="Shaet13"/>
      <sheetName val="bc"/>
      <sheetName val="K.O"/>
      <sheetName val="xang _clc"/>
      <sheetName val="X¡NG_td"/>
      <sheetName val="MaZUT"/>
      <sheetName val="DIESEL"/>
      <sheetName val="CV den trong to?g"/>
      <sheetName val="?0000000"/>
      <sheetName val="_x000b_luong phu"/>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Dong$bac"/>
      <sheetName val=""/>
      <sheetName val="Sÿÿÿÿ"/>
      <sheetName val="quÿÿ"/>
      <sheetName val="mua vao"/>
      <sheetName val="chi phi "/>
      <sheetName val="ban ra 10%"/>
      <sheetName val="??-BLDG"/>
      <sheetName val="30100000"/>
      <sheetName val="Ton 31.1"/>
      <sheetName val="NhapT.2"/>
      <sheetName val="Xuat T.2"/>
      <sheetName val="Ton 28.2"/>
      <sheetName val="H.Tra"/>
      <sheetName val="Hang CTY TRA LAI"/>
      <sheetName val="Hang NV Tra Lai"/>
      <sheetName val="XNxlva sxthanKCIÉ"/>
      <sheetName val="Op mai 2_x000c__x0000_"/>
      <sheetName val="_x0000_bÑi_x0003__x0000__x0000__x0000__x0000_²r_x0013__x0000_"/>
      <sheetName val="k, vt tho"/>
      <sheetName val="Km_x0012_77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Cong ban 1,5„—_x0013__x0000_"/>
      <sheetName val="CDPS3"/>
      <sheetName val="Diem mon hoc"/>
      <sheetName val="Tong hop diem"/>
      <sheetName val="HoTen-khong duoc xoa"/>
      <sheetName val="_x0014_M01"/>
      <sheetName val="K?284"/>
      <sheetName val="Xa9lap "/>
      <sheetName val="tuong"/>
      <sheetName val="Dimu"/>
      <sheetName val="Klct"/>
      <sheetName val="Covi"/>
      <sheetName val="Nlvt"/>
      <sheetName val="Innl"/>
      <sheetName val="Invt"/>
      <sheetName val="Chon"/>
      <sheetName val="Qtnv"/>
      <sheetName val="Bqtn"/>
      <sheetName val="Bqtv"/>
      <sheetName val="Giao"/>
      <sheetName val="Dcap"/>
      <sheetName val="Nlie"/>
      <sheetName val="Mnli"/>
      <sheetName val="Cong baj 2x1,5"/>
      <sheetName val="FUONDER TAN UYEN T12"/>
      <sheetName val=" CHIEU XA  T01"/>
      <sheetName val="ANH KHANH DONG NAI T12 (2)"/>
      <sheetName val="XANG DAU K5"/>
      <sheetName val="ANH HAI T01"/>
      <sheetName val="NAVITRAN T1"/>
      <sheetName val="VAN PHU T01"/>
      <sheetName val="DUONG BDT 11  823282ms Hao"/>
      <sheetName val="CKTANDINHT1 782346 Huong (2)"/>
      <sheetName val="UNZAT01743972- Phuong(vp) (2)"/>
      <sheetName val="LONGVANT12 759469 Ms Van (2)"/>
      <sheetName val="GO THUAN AN T 01 784026 (2)"/>
      <sheetName val="COMPOSIITE SAI SON T 1(2)"/>
      <sheetName val="PEMARAT01 (2)"/>
      <sheetName val="SYSTEMT1 780851-Ms thao (2)"/>
      <sheetName val="PUKYONG T1"/>
      <sheetName val="ASIAPAINT T11"/>
      <sheetName val="SEUNGBO T11 782173 Ms Suong (2)"/>
      <sheetName val="KONICAT12(2)"/>
      <sheetName val=" CHAN NUOIT12750622 Ms Tinh (2)"/>
      <sheetName val="NS t01784465 Ms quyen (2)"/>
      <sheetName val="POMINAT01  (2)"/>
      <sheetName val="COTTOT01 711018 Ms nuong (2)"/>
      <sheetName val="SuBINHDUONGT 01 "/>
      <sheetName val="I"/>
      <sheetName val="VÃt liÖu"/>
      <sheetName val="CVden nw8ai TCT (1)"/>
      <sheetName val="gia x_x0000_ may"/>
      <sheetName val="thaß26"/>
      <sheetName val="TNghiÖ- VL"/>
      <sheetName val="I_x0005__x0000__x0000_"/>
      <sheetName val="DG "/>
      <sheetName val="S2_x0000__x0000_1"/>
      <sheetName val="_x0003_har"/>
      <sheetName val="_x0000__x0000_"/>
      <sheetName val="MHET1 784028 lan anh (2)"/>
      <sheetName val="UNZA(xuong)T11743972 phuong (2)"/>
      <sheetName val="JEBSENT12(2)"/>
      <sheetName val="XXXXX_XX"/>
      <sheetName val="CT.XF1"/>
      <sheetName val="Km27%"/>
      <sheetName val="O0 mai 279"/>
      <sheetName val="Op_x0000_mai 280"/>
      <sheetName val="Op mai 28_x0011_"/>
      <sheetName val="5 nam (tac`) (2)"/>
      <sheetName val="D%o nai"/>
      <sheetName val="CTT cao so."/>
      <sheetName val="XNxlva sxdhanKCII"/>
      <sheetName val="CTxay lap mo C_x0010_"/>
      <sheetName val="MTL$-INTER"/>
      <sheetName val="Khach iang le "/>
      <sheetName val="[PNT-P3.xlsѝKQKDKT'04-1"/>
      <sheetName val="chieud_x0005__x0000__x0000__x0000_"/>
      <sheetName val="gìIÏÝ_x001c_齘_x0013_龜_x0013_ꗃ〒"/>
      <sheetName val="L_x0010_V ®at ®iÖn"/>
      <sheetName val="Cong ban 0,7p0,7"/>
      <sheetName val="Km275 - Ke276"/>
      <sheetName val="Km280 - Km2(1"/>
      <sheetName val="Km282 - Kl283"/>
      <sheetName val="Tong hop Op m!i"/>
      <sheetName val="Giao nhie- vu"/>
      <sheetName val="Giao nhiem fu"/>
      <sheetName val="QDcea TGD (2)"/>
      <sheetName val="FORM jc"/>
      <sheetName val="tldm190337,8"/>
      <sheetName val="?ong hop QL48 - 2"/>
      <sheetName val="Giao nhÿÿÿÿvu"/>
      <sheetName val="⁋㌱Ա_x0000_䭔㌱س_x0000_䭔ㄠㄴ_x0006_牴湯⁧琠湯౧_x0000_杮楨搠湩⵨偃_x0006_匀敨瑥"/>
      <sheetName val="ADKTKT02"/>
      <sheetName val="Cac cang UT mua thal Dong bac"/>
      <sheetName val="QD cua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refreshError="1"/>
      <sheetData sheetId="410"/>
      <sheetData sheetId="411" refreshError="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refreshError="1"/>
      <sheetData sheetId="478" refreshError="1"/>
      <sheetData sheetId="479" refreshError="1"/>
      <sheetData sheetId="480" refreshError="1"/>
      <sheetData sheetId="481"/>
      <sheetData sheetId="482"/>
      <sheetData sheetId="483"/>
      <sheetData sheetId="484"/>
      <sheetData sheetId="485"/>
      <sheetData sheetId="486"/>
      <sheetData sheetId="487"/>
      <sheetData sheetId="488"/>
      <sheetData sheetId="489"/>
      <sheetData sheetId="490" refreshError="1"/>
      <sheetData sheetId="491" refreshError="1"/>
      <sheetData sheetId="492"/>
      <sheetData sheetId="493"/>
      <sheetData sheetId="494"/>
      <sheetData sheetId="495"/>
      <sheetData sheetId="496" refreshError="1"/>
      <sheetData sheetId="497" refreshError="1"/>
      <sheetData sheetId="498" refreshError="1"/>
      <sheetData sheetId="499" refreshError="1"/>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refreshError="1"/>
      <sheetData sheetId="516"/>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refreshError="1"/>
      <sheetData sheetId="544" refreshError="1"/>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refreshError="1"/>
      <sheetData sheetId="566" refreshError="1"/>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refreshError="1"/>
      <sheetData sheetId="614" refreshError="1"/>
      <sheetData sheetId="615"/>
      <sheetData sheetId="616"/>
      <sheetData sheetId="617"/>
      <sheetData sheetId="618"/>
      <sheetData sheetId="619"/>
      <sheetData sheetId="620" refreshError="1"/>
      <sheetData sheetId="621"/>
      <sheetData sheetId="622"/>
      <sheetData sheetId="623"/>
      <sheetData sheetId="624"/>
      <sheetData sheetId="625"/>
      <sheetData sheetId="626"/>
      <sheetData sheetId="627"/>
      <sheetData sheetId="628"/>
      <sheetData sheetId="629" refreshError="1"/>
      <sheetData sheetId="630" refreshError="1"/>
      <sheetData sheetId="631" refreshError="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sheetData sheetId="643"/>
      <sheetData sheetId="644"/>
      <sheetData sheetId="645"/>
      <sheetData sheetId="646" refreshError="1"/>
      <sheetData sheetId="647"/>
      <sheetData sheetId="648" refreshError="1"/>
      <sheetData sheetId="649"/>
      <sheetData sheetId="650"/>
      <sheetData sheetId="651"/>
      <sheetData sheetId="652"/>
      <sheetData sheetId="653"/>
      <sheetData sheetId="654"/>
      <sheetData sheetId="655"/>
      <sheetData sheetId="656"/>
      <sheetData sheetId="657"/>
      <sheetData sheetId="658"/>
      <sheetData sheetId="659" refreshError="1"/>
      <sheetData sheetId="660" refreshError="1"/>
      <sheetData sheetId="661" refreshError="1"/>
      <sheetData sheetId="662" refreshError="1"/>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sheetData sheetId="690"/>
      <sheetData sheetId="691"/>
      <sheetData sheetId="692"/>
      <sheetData sheetId="693"/>
      <sheetData sheetId="694" refreshError="1"/>
      <sheetData sheetId="695" refreshError="1"/>
      <sheetData sheetId="696"/>
      <sheetData sheetId="697"/>
      <sheetData sheetId="698" refreshError="1"/>
      <sheetData sheetId="699" refreshError="1"/>
      <sheetData sheetId="700" refreshError="1"/>
      <sheetData sheetId="701" refreshError="1"/>
      <sheetData sheetId="702" refreshError="1"/>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refreshError="1"/>
      <sheetData sheetId="721"/>
      <sheetData sheetId="722"/>
      <sheetData sheetId="723"/>
      <sheetData sheetId="724" refreshError="1"/>
      <sheetData sheetId="725" refreshError="1"/>
      <sheetData sheetId="726" refreshError="1"/>
      <sheetData sheetId="727"/>
      <sheetData sheetId="728"/>
      <sheetData sheetId="729"/>
      <sheetData sheetId="730" refreshError="1"/>
      <sheetData sheetId="731" refreshError="1"/>
      <sheetData sheetId="732"/>
      <sheetData sheetId="733"/>
      <sheetData sheetId="73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Tbi"/>
      <sheetName val="BTTBA"/>
      <sheetName val="HTCS"/>
      <sheetName val="KT"/>
      <sheetName val="TN"/>
      <sheetName val="CLVL"/>
      <sheetName val="Bu tru VL"/>
      <sheetName val="vc"/>
      <sheetName val="THctiet"/>
      <sheetName val="THTT"/>
      <sheetName val="TH (2)"/>
      <sheetName val="bia"/>
      <sheetName val="00000000"/>
      <sheetName val="XL4Poppy"/>
      <sheetName val="TT_0,4KV"/>
      <sheetName val="v聣"/>
      <sheetName val="v?"/>
      <sheetName val="Don gia"/>
      <sheetName val="CTbe tong"/>
      <sheetName val="CTDZ 0.4+cto"/>
      <sheetName val="tienluong"/>
      <sheetName val="v_"/>
      <sheetName val="VL"/>
      <sheetName val="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KluongKm2,4"/>
      <sheetName val="B.cao"/>
      <sheetName val="T.tiet"/>
      <sheetName val="T.N"/>
      <sheetName val="TSCD DUNG CHUNG "/>
      <sheetName val="KHKHAUHAOTSCHUNG"/>
      <sheetName val="TSCDTOAN NHA MAY"/>
      <sheetName val="CPSXTOAN BO SP"/>
      <sheetName val="PBCPCHUNG CHO CAC DTUONG"/>
      <sheetName val="Sheet2"/>
      <sheetName val="dn"/>
      <sheetName val="DU TOAN"/>
      <sheetName val="CHI TIET"/>
      <sheetName val="KLnt"/>
      <sheetName val="PHAN TICH"/>
      <sheetName val="Congty"/>
      <sheetName val="VPPN"/>
      <sheetName val="XN74"/>
      <sheetName val="XN54"/>
      <sheetName val="XN33"/>
      <sheetName val="NK96"/>
      <sheetName val="XL4Test5"/>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YEU TO CONG"/>
      <sheetName val="TD 3DIEM"/>
      <sheetName val="TD 2DIE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may"/>
      <sheetName val="Vatlieu cau"/>
      <sheetName val="cau DS11"/>
      <sheetName val="cau DS12"/>
      <sheetName val="THCDS12"/>
      <sheetName val="dgcau"/>
      <sheetName val="THCDS11"/>
      <sheetName val="DGCT"/>
      <sheetName val="DGCong"/>
      <sheetName val="Vatlieu"/>
      <sheetName val="nhancong"/>
      <sheetName val="KL"/>
      <sheetName val="dt-iphi"/>
      <sheetName val=""/>
      <sheetName val="TO HUNG"/>
      <sheetName val="CONGNHAN NE"/>
      <sheetName val="XINGUYEP"/>
      <sheetName val="TH331"/>
      <sheetName val="Sheet3 (2)"/>
      <sheetName val="ptvl0-1"/>
      <sheetName val="0-1"/>
      <sheetName val="ptvl4-5"/>
      <sheetName val="4-5"/>
      <sheetName val="ptvl3-4"/>
      <sheetName val="3-4"/>
      <sheetName val="ptvl2-3"/>
      <sheetName val="2-3"/>
      <sheetName val="vlcong"/>
      <sheetName val="ptvl1-2"/>
      <sheetName val="1-2"/>
      <sheetName val="Kluong"/>
      <sheetName val="Giatri"/>
      <sheetName val="ìtoan"/>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rph (2)"/>
      <sheetName val="dap"/>
      <sheetName val="gpmb"/>
      <sheetName val="dt-kphi-iso-tong"/>
      <sheetName val="dt-kphi-iso-ctiet"/>
      <sheetName val="gia"/>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tra-vat-lieu"/>
      <sheetName val="DGCT_x0006_"/>
      <sheetName val="Sheet_x0001_1"/>
      <sheetName val="FPPN"/>
      <sheetName val="CHI_x0000_TIET"/>
      <sheetName val="NhapSl"/>
      <sheetName val="Nluc"/>
      <sheetName val="Tohop"/>
      <sheetName val="KT_Tthan"/>
      <sheetName val="Tra_TTTD"/>
      <sheetName val="ESTI."/>
      <sheetName val="DI-ESTI"/>
      <sheetName val="bao cao ngay 13-02"/>
      <sheetName val="CBG"/>
      <sheetName val="dam"/>
      <sheetName val="Mocantho"/>
      <sheetName val="MoQL91"/>
      <sheetName val="tru"/>
      <sheetName val="dg"/>
      <sheetName val="10mduongsaumo"/>
      <sheetName val="ctt"/>
      <sheetName val="thanmkhao"/>
      <sheetName val="monho"/>
      <sheetName val="Don gia chi tiet"/>
      <sheetName val="Du thau"/>
      <sheetName val="Tro giup"/>
      <sheetName val="HK1"/>
      <sheetName val="HK2"/>
      <sheetName val="CANAM"/>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P3-PanAn-Factored"/>
      <sheetName val="T1"/>
      <sheetName val="T2"/>
      <sheetName val="T3"/>
      <sheetName val="T4"/>
      <sheetName val="T5"/>
      <sheetName val="T6"/>
      <sheetName val="T7"/>
      <sheetName val="T8"/>
      <sheetName val="T9"/>
      <sheetName val="T10"/>
      <sheetName val="T11"/>
      <sheetName val="T12"/>
      <sheetName val="t1.3"/>
      <sheetName val="tuong"/>
      <sheetName val="SPL4"/>
      <sheetName val="sut&lt;1 0"/>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_x0000_Ё_x0000__x0000__x0000__x0000_䀤_x0001__x0000__x0000__x0000__x0000_䀶_x0001__x0000_晦晦晦䀙_x0001__x0000__x0000__x0000__x0000_㿰_x0001_H-_x0000_ਈ_x0000_"/>
      <sheetName val="TT_35NH"/>
      <sheetName val="GiaVL"/>
      <sheetName val="Nhap don gia VL dia _x0003__x0000_uong"/>
      <sheetName val="Phan tich don gia chi Uet"/>
      <sheetName val="PTCT"/>
      <sheetName val="Du_lieu"/>
      <sheetName val="nhan cong"/>
      <sheetName val="ma-pt"/>
      <sheetName val="`u lun"/>
      <sheetName val="PBCPCHUNG CHO CAC _x0007_{WÑNG"/>
      <sheetName val="ctTBA"/>
      <sheetName val="Khu xu ly nuoc THiep-XD"/>
      <sheetName val="Box-Girder"/>
      <sheetName val="coc duc"/>
      <sheetName val="IBASE"/>
      <sheetName val="sat"/>
      <sheetName val="ptvt"/>
      <sheetName val="DGduong"/>
      <sheetName val="he so"/>
      <sheetName val="IN__x000e_X"/>
      <sheetName val="ktduong"/>
      <sheetName val="cu"/>
      <sheetName val="KTcau2004"/>
      <sheetName val="KT2004XL#moi"/>
      <sheetName val="denbu"/>
      <sheetName val="thop"/>
      <sheetName val="PL Vua"/>
      <sheetName val="DPD"/>
      <sheetName val="dgmo-tru"/>
      <sheetName val="dgdam"/>
      <sheetName val="Dam-Mo-Tru"/>
      <sheetName val="DTDuong"/>
      <sheetName val="GTXLc"/>
      <sheetName val="CPXLk"/>
      <sheetName val="KPTH"/>
      <sheetName val="Bang KL ket cau"/>
      <sheetName val="Dbþgia"/>
      <sheetName val="Nhap don gia VL dia _x0003_"/>
      <sheetName val="CHI"/>
      <sheetName val="She_x0000_t9"/>
      <sheetName val="Số liệu"/>
      <sheetName val="TKKYI"/>
      <sheetName val="TKKYII"/>
      <sheetName val="Tổng hợp theo học sinh"/>
      <sheetName val="XL4Test5 (2)"/>
      <sheetName val="Du toan chi tiet_x0000_coc nuoc"/>
      <sheetName val="CTC_x000f_NG_02"/>
      <sheetName val="_x0004_GCong"/>
      <sheetName val="tai"/>
      <sheetName val="hoang"/>
      <sheetName val="hoang (2)"/>
      <sheetName val="hoang (3)"/>
      <sheetName val="dv-kphi-cviet"/>
      <sheetName val="bvh-kphi"/>
      <sheetName val="PCCPCHUNG CHO CAC DTUONG"/>
      <sheetName val="Piers of Main Flyower (1)"/>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Ё"/>
      <sheetName val="?_x0000_?_x0001__x0000_?_x0001__x0000_????_x0001__x0000_?_x0001_H-_x0000_?_x0000_????_x0001__x0000_????"/>
      <sheetName val="Phan tich don gia chi ˆUet"/>
      <sheetName val="?"/>
      <sheetName val="????_x0001_"/>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3cau"/>
      <sheetName val="266+623"/>
      <sheetName val="TXL(266+623"/>
      <sheetName val="DDCT"/>
      <sheetName val="M"/>
      <sheetName val="vln"/>
      <sheetName val="_x0000_?_x0000__x0000__x0000__x0000_?_x0001__x0000__x0000__x0000__x0000_?_x0001__x0000_????_x0001__x0000__x0000__x0000__x0000_?_x0001_H-_x0000_?_x0000_"/>
      <sheetName val="dt-kphi-ÿÿo-ctiet"/>
      <sheetName val="NHAP"/>
      <sheetName val="???????_x0001_?????_x0001_?????_x0001_?????_x0001_H-???"/>
      <sheetName val="She?t9"/>
      <sheetName val="10mduongsa{ío"/>
      <sheetName val="TN"/>
      <sheetName val="ND"/>
      <sheetName val="Pier"/>
      <sheetName val="Pile"/>
      <sheetName val="ptvì0-1"/>
      <sheetName val="0_x0000__x0000_ﱸ͕_x0000__x0004__x0000__x0000__x0000__x0000__x0000__x0000_͕_x0000__x0000__x0000__x0000__x0000__x0000__x0000__x0000_列͕_x0000__x0000__x0013__x0000__x0000__x0000_"/>
      <sheetName val="dtct cong"/>
      <sheetName val="She"/>
      <sheetName val="fej"/>
      <sheetName val="DT1__x0010_3"/>
      <sheetName val="DGKE_00"/>
      <sheetName val="P4-T`nAn-Factored"/>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NHTN"/>
      <sheetName val="QLDD"/>
      <sheetName val="Moi truong"/>
      <sheetName val="KHĐ"/>
      <sheetName val="vua_x0000__x0000__x0000__x0000__x0000__x0000__x0000__x0000__x0000__x0000__x0000_韘࿊_x0000__x0004__x0000__x0000__x0000__x0000__x0000__x0000_酐࿊_x0000__x0000__x0000__x0000__x0000_"/>
      <sheetName val="Thuc thanh"/>
      <sheetName val="Don gia"/>
      <sheetName val="0"/>
      <sheetName val="CDPS"/>
      <sheetName val="Giai trinh"/>
      <sheetName val="GTGT"/>
      <sheetName val="Mua vao TT"/>
      <sheetName val="Mua vao GTGT"/>
      <sheetName val="Bra"/>
      <sheetName val="BC HDon"/>
      <sheetName val="BC HDon Qui"/>
      <sheetName val="KE KHAI HDONG"/>
      <sheetName val="Recovered_Sheet1"/>
      <sheetName val="Recovered_Sheet2"/>
      <sheetName val="[dtTKKT-98-106.xlsၝTHCDS11"/>
      <sheetName val="[dtTKKT-98-106.xls?THCDS11"/>
      <sheetName val="S²_x0000__x0000_2"/>
      <sheetName val="coctuatrenda"/>
      <sheetName val="bth-kpha"/>
      <sheetName val="md5!-52"/>
      <sheetName val="Sheet3ٺ_x0001_2)"/>
      <sheetName val="_"/>
      <sheetName val="_____x0001_"/>
      <sheetName val="CHI_TIET"/>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Giathanh1m3BT"/>
      <sheetName val="She%t11"/>
      <sheetName val="Nhap don gia VL dia áhuong"/>
      <sheetName val="uong mot ngay cong xay lap"/>
      <sheetName val="Du toan chi tiet"/>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NVBH(HOAN"/>
      <sheetName val="dt-cphi-ctieT"/>
      <sheetName val="T_x0004_ 3DIEM"/>
      <sheetName val="Rheet10"/>
      <sheetName val="KLD_x0007_TT&lt;120%"/>
      <sheetName val="TD &quot;DIEM"/>
      <sheetName val="Eodule1"/>
      <sheetName val="CHI TI_x0000__x0000_"/>
      <sheetName val="TinhToan"/>
      <sheetName val="_x0000__x0000__x0000__x0000__x0000__x0000_??_x0000__x0000__x0013__x0000__x0000__x0000__x0000__x0000__x0000__x0000__x0000__x0000__x0000__x0000__x0000__x0000__x0000__x0000__x001f_[dtT"/>
      <sheetName val="Piers of Main Flylyer (1)"/>
      <sheetName val="DG೼�_02"/>
      <sheetName val="dt-kphi_x0010_øÿet"/>
      <sheetName val="???_x0001_??_x0001_?????_x0001_??_x0001_H-???"/>
      <sheetName val="____x0001____x0001_______x0001____x0001_H-___"/>
      <sheetName val="Load"/>
      <sheetName val="CPVUE_03"/>
      <sheetName val="dt-k0hi (2)"/>
      <sheetName val="DT_x0003_T_02"/>
      <sheetName val="NKC"/>
      <sheetName val="SoCaiT"/>
      <sheetName val="THDU"/>
      <sheetName val="MTO REV.2(ARMOR)"/>
      <sheetName val="Nhatkychung"/>
      <sheetName val="S? li?u"/>
      <sheetName val="T?ng h?p theo h?c sinh"/>
      <sheetName val="COC KHOAN0T5"/>
      <sheetName val="TH_11"/>
      <sheetName val="CUAHANG"/>
      <sheetName val="MAKHACH"/>
      <sheetName val="XXXXXXX3"/>
      <sheetName val="XXXXXXX2"/>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INV"/>
      <sheetName val="XXXXXXX4"/>
      <sheetName val="0_x0000__x0000_ﱸ͕_x0000__x0004__x0000__x0000__x0000__x0000__x0000__x0000_͕_x0000__x0000__x0000__x0000__x0000__x0000_Ս_x0000__x0000__x0000_Ꮆ䘀䫕簧᎖"/>
      <sheetName val="DEF"/>
      <sheetName val="Tuong-ٺ_x0001_an"/>
      <sheetName val="Du toan chi tiet coc juoc"/>
      <sheetName val="Du toan_x0000_chi tiet coc"/>
      <sheetName val="t1_3"/>
      <sheetName val="Don_gia_chi_tiet"/>
      <sheetName val="Du_thau"/>
      <sheetName val="Tro_giup"/>
      <sheetName val="T²_x0000__x0000_8-49"/>
      <sheetName val="Sheet1 (3)"/>
      <sheetName val="Sheet1 (2)"/>
      <sheetName val="YE2_x0000__x0000_ CONG"/>
      <sheetName val="Piers of Mai. Flyover (1)"/>
      <sheetName val="dt-kphi-isoiendo"/>
      <sheetName val="Quantity"/>
      <sheetName val="ULIT"/>
      <sheetName val="Gca may Buu dien"/>
      <sheetName val="882"/>
      <sheetName val="Giamay"/>
      <sheetName val="DM_GVT"/>
      <sheetName val="????_x0001__x0000_?_x0001_H-_x0000_?_x0000_????_x0001__x0000_????_x0001__x0000_"/>
      <sheetName val="?_x0000_?_x0001__x0000_?_x0001__x0000_????_x0001__x0000_?_x0001_H-_x0000_?_x0000_"/>
      <sheetName val="CHITIET"/>
      <sheetName val="May chuyen nganh"/>
      <sheetName val="TT06"/>
      <sheetName val="KLDGTT&lt;1ü_x000c__x0000__x0000_(2)"/>
      <sheetName val="vua_x0000_韘࿊_x0000__x0004__x0000_酐࿊_x0000_須࿊_x0000__x0004__x0000__x0016_[dtTKKT-98-10"/>
      <sheetName val="0??ﱸ͕?_x0004_??????͕????????列͕??_x0013_???"/>
      <sheetName val="TM_JCTC"/>
      <sheetName val="KLDGTT&lt;1ü_x000c_??(2)"/>
      <sheetName val="vua???????????韘࿊?_x0004_??????酐࿊?????"/>
      <sheetName val="Du toan chi tiet coc nuoc_x0000__x0000__x0000__x0000__x0000__x0000_"/>
      <sheetName val="ma_pt"/>
      <sheetName val="Klu_x0016_4_x0000_DÀÀFN"/>
      <sheetName val="DGAT_02"/>
      <sheetName val="LO 5_x0009_"/>
      <sheetName val="hoane (3)"/>
      <sheetName val="CtVKdam_x0000_Ʀ_x0000__x0000__x0000__x0000__x0000_"/>
      <sheetName val="CtVKdam?Ʀ?????"/>
      <sheetName val="tra_x0000__x0000__x0000__x0000__x0000_±@Z"/>
      <sheetName val="TT"/>
      <sheetName val="PC-summary"/>
      <sheetName val="0000000!"/>
      <sheetName val="IN_x0005_"/>
      <sheetName val="khluong"/>
      <sheetName val="_x0000_Ё_x0000__x0000__x0000__x0000_䀤_x0001__x0000__x0000__x0000__x0000_䀶_x0001__x0000_晦晦晦䀙_x0001__x0000__x0000__x0000_"/>
      <sheetName val="Luong_mot_ngay_cong_k`ao_sat"/>
    </sheetNames>
    <sheetDataSet>
      <sheetData sheetId="0" refreshError="1"/>
      <sheetData sheetId="1" refreshError="1"/>
      <sheetData sheetId="2" refreshError="1"/>
      <sheetData sheetId="3"/>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sheetData sheetId="336"/>
      <sheetData sheetId="337"/>
      <sheetData sheetId="338" refreshError="1"/>
      <sheetData sheetId="339" refreshError="1"/>
      <sheetData sheetId="340" refreshError="1"/>
      <sheetData sheetId="341"/>
      <sheetData sheetId="342" refreshError="1"/>
      <sheetData sheetId="343" refreshError="1"/>
      <sheetData sheetId="344" refreshError="1"/>
      <sheetData sheetId="345" refreshError="1"/>
      <sheetData sheetId="346" refreshError="1"/>
      <sheetData sheetId="347" refreshError="1"/>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sheetData sheetId="374"/>
      <sheetData sheetId="375" refreshError="1"/>
      <sheetData sheetId="376"/>
      <sheetData sheetId="377"/>
      <sheetData sheetId="378"/>
      <sheetData sheetId="379"/>
      <sheetData sheetId="380" refreshError="1"/>
      <sheetData sheetId="381" refreshError="1"/>
      <sheetData sheetId="382"/>
      <sheetData sheetId="383"/>
      <sheetData sheetId="384" refreshError="1"/>
      <sheetData sheetId="385" refreshError="1"/>
      <sheetData sheetId="386"/>
      <sheetData sheetId="387" refreshError="1"/>
      <sheetData sheetId="388"/>
      <sheetData sheetId="389" refreshError="1"/>
      <sheetData sheetId="390"/>
      <sheetData sheetId="391"/>
      <sheetData sheetId="392"/>
      <sheetData sheetId="393" refreshError="1"/>
      <sheetData sheetId="394"/>
      <sheetData sheetId="395"/>
      <sheetData sheetId="396"/>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sheetData sheetId="408"/>
      <sheetData sheetId="409"/>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refreshError="1"/>
      <sheetData sheetId="443"/>
      <sheetData sheetId="444"/>
      <sheetData sheetId="445" refreshError="1"/>
      <sheetData sheetId="446" refreshError="1"/>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refreshError="1"/>
      <sheetData sheetId="463" refreshError="1"/>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refreshError="1"/>
      <sheetData sheetId="542" refreshError="1"/>
      <sheetData sheetId="543"/>
      <sheetData sheetId="544"/>
      <sheetData sheetId="545" refreshError="1"/>
      <sheetData sheetId="546"/>
      <sheetData sheetId="547" refreshError="1"/>
      <sheetData sheetId="548" refreshError="1"/>
      <sheetData sheetId="549" refreshError="1"/>
      <sheetData sheetId="550" refreshError="1"/>
      <sheetData sheetId="551"/>
      <sheetData sheetId="552" refreshError="1"/>
      <sheetData sheetId="553"/>
      <sheetData sheetId="554" refreshError="1"/>
      <sheetData sheetId="555" refreshError="1"/>
      <sheetData sheetId="556"/>
      <sheetData sheetId="557" refreshError="1"/>
      <sheetData sheetId="558"/>
      <sheetData sheetId="559" refreshError="1"/>
      <sheetData sheetId="560" refreshError="1"/>
      <sheetData sheetId="561" refreshError="1"/>
      <sheetData sheetId="562" refreshError="1"/>
      <sheetData sheetId="563" refreshError="1"/>
      <sheetData sheetId="564" refreshError="1"/>
      <sheetData sheetId="565" refreshError="1"/>
      <sheetData sheetId="566"/>
      <sheetData sheetId="567"/>
      <sheetData sheetId="568"/>
      <sheetData sheetId="569"/>
      <sheetData sheetId="570"/>
      <sheetData sheetId="571"/>
      <sheetData sheetId="572" refreshError="1"/>
      <sheetData sheetId="573" refreshError="1"/>
      <sheetData sheetId="574"/>
      <sheetData sheetId="575"/>
      <sheetData sheetId="576" refreshError="1"/>
      <sheetData sheetId="577" refreshError="1"/>
      <sheetData sheetId="578"/>
      <sheetData sheetId="579"/>
      <sheetData sheetId="580"/>
      <sheetData sheetId="581" refreshError="1"/>
      <sheetData sheetId="582" refreshError="1"/>
      <sheetData sheetId="583" refreshError="1"/>
      <sheetData sheetId="584" refreshError="1"/>
      <sheetData sheetId="585"/>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sheetData sheetId="603"/>
      <sheetData sheetId="604"/>
      <sheetData sheetId="605" refreshError="1"/>
      <sheetData sheetId="606"/>
      <sheetData sheetId="607"/>
      <sheetData sheetId="608" refreshError="1"/>
      <sheetData sheetId="609" refreshError="1"/>
      <sheetData sheetId="610" refreshError="1"/>
      <sheetData sheetId="611"/>
      <sheetData sheetId="612" refreshError="1"/>
      <sheetData sheetId="613" refreshError="1"/>
      <sheetData sheetId="614"/>
      <sheetData sheetId="615"/>
      <sheetData sheetId="616" refreshError="1"/>
      <sheetData sheetId="617" refreshError="1"/>
      <sheetData sheetId="618" refreshError="1"/>
      <sheetData sheetId="619"/>
      <sheetData sheetId="620"/>
      <sheetData sheetId="621" refreshError="1"/>
      <sheetData sheetId="622" refreshError="1"/>
      <sheetData sheetId="6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6"/>
    </sheetNames>
    <sheetDataSet>
      <sheetData sheetId="0" refreshError="1">
        <row r="3">
          <cell r="A3">
            <v>2</v>
          </cell>
          <cell r="B3">
            <v>1.55</v>
          </cell>
          <cell r="C3">
            <v>1.64</v>
          </cell>
          <cell r="D3">
            <v>452130</v>
          </cell>
          <cell r="E3">
            <v>475944</v>
          </cell>
          <cell r="F3">
            <v>17390</v>
          </cell>
        </row>
        <row r="4">
          <cell r="A4">
            <v>2.5</v>
          </cell>
          <cell r="B4">
            <v>1.635</v>
          </cell>
          <cell r="C4">
            <v>1.7349999999999999</v>
          </cell>
          <cell r="D4">
            <v>474621</v>
          </cell>
          <cell r="E4">
            <v>501081</v>
          </cell>
          <cell r="F4">
            <v>18255</v>
          </cell>
        </row>
        <row r="5">
          <cell r="A5">
            <v>2.7</v>
          </cell>
          <cell r="B5">
            <v>1.669</v>
          </cell>
          <cell r="C5">
            <v>1.7730000000000001</v>
          </cell>
          <cell r="D5">
            <v>483617.40000000008</v>
          </cell>
          <cell r="E5">
            <v>511135.8000000001</v>
          </cell>
          <cell r="F5">
            <v>18601</v>
          </cell>
        </row>
        <row r="6">
          <cell r="A6">
            <v>3</v>
          </cell>
          <cell r="B6">
            <v>1.72</v>
          </cell>
          <cell r="C6">
            <v>1.83</v>
          </cell>
          <cell r="D6">
            <v>497112</v>
          </cell>
          <cell r="E6">
            <v>526218</v>
          </cell>
          <cell r="F6">
            <v>19120</v>
          </cell>
        </row>
        <row r="7">
          <cell r="A7">
            <v>3.2</v>
          </cell>
          <cell r="B7">
            <v>1.76</v>
          </cell>
          <cell r="C7">
            <v>1.8720000000000001</v>
          </cell>
          <cell r="D7">
            <v>507696.00000000006</v>
          </cell>
          <cell r="E7">
            <v>537331.20000000007</v>
          </cell>
          <cell r="F7">
            <v>19527</v>
          </cell>
        </row>
        <row r="8">
          <cell r="A8">
            <v>3.5</v>
          </cell>
          <cell r="B8">
            <v>1.8199999999999998</v>
          </cell>
          <cell r="C8">
            <v>1.9350000000000001</v>
          </cell>
          <cell r="D8">
            <v>523571.99999999994</v>
          </cell>
          <cell r="E8">
            <v>554001</v>
          </cell>
          <cell r="F8">
            <v>20137</v>
          </cell>
        </row>
        <row r="9">
          <cell r="A9">
            <v>3.7</v>
          </cell>
          <cell r="B9">
            <v>1.8599999999999999</v>
          </cell>
          <cell r="C9">
            <v>1.9770000000000001</v>
          </cell>
          <cell r="D9">
            <v>534156</v>
          </cell>
          <cell r="E9">
            <v>565114.20000000007</v>
          </cell>
          <cell r="F9">
            <v>20544</v>
          </cell>
        </row>
        <row r="10">
          <cell r="A10">
            <v>4</v>
          </cell>
          <cell r="B10">
            <v>1.92</v>
          </cell>
          <cell r="C10">
            <v>2.04</v>
          </cell>
          <cell r="D10">
            <v>550032</v>
          </cell>
          <cell r="E10">
            <v>581784.00000000012</v>
          </cell>
          <cell r="F10">
            <v>21155</v>
          </cell>
        </row>
        <row r="11">
          <cell r="A11">
            <v>4.2</v>
          </cell>
          <cell r="B11">
            <v>2.0019999999999998</v>
          </cell>
          <cell r="C11">
            <v>2.13</v>
          </cell>
          <cell r="D11">
            <v>571729.19999999995</v>
          </cell>
          <cell r="E11">
            <v>605598</v>
          </cell>
          <cell r="F11">
            <v>21990</v>
          </cell>
        </row>
        <row r="12">
          <cell r="A12">
            <v>4.5</v>
          </cell>
          <cell r="B12">
            <v>2.125</v>
          </cell>
          <cell r="C12">
            <v>2.2650000000000001</v>
          </cell>
          <cell r="D12">
            <v>604275.00000000012</v>
          </cell>
          <cell r="E12">
            <v>641319.00000000012</v>
          </cell>
          <cell r="F12">
            <v>23241</v>
          </cell>
        </row>
        <row r="13">
          <cell r="A13">
            <v>5</v>
          </cell>
          <cell r="B13">
            <v>2.33</v>
          </cell>
          <cell r="C13">
            <v>2.4900000000000002</v>
          </cell>
          <cell r="D13">
            <v>658518</v>
          </cell>
          <cell r="E13">
            <v>700854.00000000012</v>
          </cell>
          <cell r="F13">
            <v>25328</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6"/>
      <sheetName val="DB"/>
      <sheetName val="KS"/>
      <sheetName val="TH"/>
      <sheetName val="THXL62"/>
      <sheetName val="THXP63"/>
      <sheetName val="THXL65"/>
      <sheetName val="THXL64"/>
      <sheetName val="TH-66"/>
      <sheetName val="TH67"/>
      <sheetName val="TH68"/>
      <sheetName val="TH69"/>
      <sheetName val="TH70"/>
      <sheetName val="TH71"/>
      <sheetName val="TH72"/>
      <sheetName val="TH73"/>
      <sheetName val="XL73"/>
      <sheetName val="XL72"/>
      <sheetName val="XL71"/>
      <sheetName val="XL70"/>
      <sheetName val="XL69"/>
      <sheetName val="XL-68"/>
      <sheetName val="XL-67"/>
      <sheetName val="XL-66"/>
      <sheetName val="XL65"/>
      <sheetName val="XL64"/>
      <sheetName val="PTCT"/>
      <sheetName val="XL63"/>
      <sheetName val="XL62"/>
      <sheetName val="FTR"/>
      <sheetName val="VL"/>
      <sheetName val="Cuoc"/>
      <sheetName val="PCKV"/>
      <sheetName val="TH- G11"/>
      <sheetName val="TH- G10"/>
      <sheetName val="THKP"/>
      <sheetName val="TOXL"/>
      <sheetName val="KPXL"/>
      <sheetName val="DTCT"/>
      <sheetName val="DGR"/>
      <sheetName val="DGVL_BUCL"/>
      <sheetName val="VCVL"/>
      <sheetName val="BOCDO"/>
      <sheetName val="TKVL"/>
      <sheetName val="YCVL"/>
      <sheetName val="YCXM"/>
      <sheetName val="TKXM"/>
      <sheetName val="STKL"/>
      <sheetName val="cl- nl"/>
      <sheetName val="Sheet12"/>
      <sheetName val="Sheet13"/>
      <sheetName val="Sheet14"/>
      <sheetName val="Sheet16"/>
      <sheetName val="SET_CTR"/>
      <sheetName val="DOITIEN"/>
      <sheetName val="CUOCDB"/>
      <sheetName val="XXXXXXXX"/>
      <sheetName val="CPCS"/>
      <sheetName val="XL4Poppy"/>
      <sheetName val="XXÿÿÿÿXX"/>
      <sheetName val="Abutment"/>
      <sheetName val="TL68"/>
      <sheetName val="D²_x0000__x0000_BUCL"/>
    </sheetNames>
    <sheetDataSet>
      <sheetData sheetId="0" refreshError="1">
        <row r="1">
          <cell r="A1" t="str">
            <v>BËc l­¬ng</v>
          </cell>
          <cell r="B1" t="str">
            <v>HÖ sè so víi l­¬ng tèi thiÓu (Kcb)</v>
          </cell>
          <cell r="D1" t="str">
            <v>L­¬ng th¸ng [Lth =210000*(1,26Kcb+0,2)®]</v>
          </cell>
          <cell r="F1" t="str">
            <v>L­¬ng ngµy ( = Lth/26c«ng)</v>
          </cell>
        </row>
        <row r="2">
          <cell r="B2" t="str">
            <v>Nhãm II</v>
          </cell>
          <cell r="C2" t="str">
            <v>NhãmIII</v>
          </cell>
          <cell r="D2" t="str">
            <v>Nhãm II</v>
          </cell>
          <cell r="E2" t="str">
            <v>NhãmIII</v>
          </cell>
          <cell r="F2" t="str">
            <v>Nhãm II</v>
          </cell>
          <cell r="G2" t="str">
            <v>NhãmIII</v>
          </cell>
        </row>
        <row r="3">
          <cell r="A3">
            <v>2</v>
          </cell>
          <cell r="B3">
            <v>1.55</v>
          </cell>
          <cell r="C3">
            <v>1.64</v>
          </cell>
          <cell r="D3">
            <v>452130</v>
          </cell>
          <cell r="E3">
            <v>475944</v>
          </cell>
          <cell r="F3">
            <v>17390</v>
          </cell>
          <cell r="G3">
            <v>18306</v>
          </cell>
        </row>
        <row r="4">
          <cell r="A4">
            <v>2.5</v>
          </cell>
          <cell r="B4">
            <v>1.635</v>
          </cell>
          <cell r="C4">
            <v>1.7349999999999999</v>
          </cell>
          <cell r="D4">
            <v>474621</v>
          </cell>
          <cell r="E4">
            <v>501081</v>
          </cell>
          <cell r="F4">
            <v>18255</v>
          </cell>
          <cell r="G4">
            <v>19272</v>
          </cell>
        </row>
        <row r="5">
          <cell r="A5">
            <v>2.7</v>
          </cell>
          <cell r="B5">
            <v>1.669</v>
          </cell>
          <cell r="C5">
            <v>1.7730000000000001</v>
          </cell>
          <cell r="D5">
            <v>483617.40000000008</v>
          </cell>
          <cell r="E5">
            <v>511135.8000000001</v>
          </cell>
          <cell r="F5">
            <v>18601</v>
          </cell>
          <cell r="G5">
            <v>19659</v>
          </cell>
        </row>
        <row r="6">
          <cell r="A6">
            <v>3</v>
          </cell>
          <cell r="B6">
            <v>1.72</v>
          </cell>
          <cell r="C6">
            <v>1.83</v>
          </cell>
          <cell r="D6">
            <v>497112</v>
          </cell>
          <cell r="E6">
            <v>526218</v>
          </cell>
          <cell r="F6">
            <v>19120</v>
          </cell>
          <cell r="G6">
            <v>20239</v>
          </cell>
        </row>
        <row r="7">
          <cell r="A7">
            <v>3.2</v>
          </cell>
          <cell r="B7">
            <v>1.76</v>
          </cell>
          <cell r="C7">
            <v>1.8720000000000001</v>
          </cell>
          <cell r="D7">
            <v>507696.00000000006</v>
          </cell>
          <cell r="E7">
            <v>537331.20000000007</v>
          </cell>
          <cell r="F7">
            <v>19527</v>
          </cell>
          <cell r="G7">
            <v>20667</v>
          </cell>
        </row>
        <row r="8">
          <cell r="A8">
            <v>3.5</v>
          </cell>
          <cell r="B8">
            <v>1.8199999999999998</v>
          </cell>
          <cell r="C8">
            <v>1.9350000000000001</v>
          </cell>
          <cell r="D8">
            <v>523571.99999999994</v>
          </cell>
          <cell r="E8">
            <v>554001</v>
          </cell>
          <cell r="F8">
            <v>20137</v>
          </cell>
          <cell r="G8">
            <v>21308</v>
          </cell>
        </row>
        <row r="9">
          <cell r="A9">
            <v>3.7</v>
          </cell>
          <cell r="B9">
            <v>1.8599999999999999</v>
          </cell>
          <cell r="C9">
            <v>1.9770000000000001</v>
          </cell>
          <cell r="D9">
            <v>534156</v>
          </cell>
          <cell r="E9">
            <v>565114.20000000007</v>
          </cell>
          <cell r="F9">
            <v>20544</v>
          </cell>
          <cell r="G9">
            <v>21735</v>
          </cell>
        </row>
        <row r="10">
          <cell r="A10">
            <v>4</v>
          </cell>
          <cell r="B10">
            <v>1.92</v>
          </cell>
          <cell r="C10">
            <v>2.04</v>
          </cell>
          <cell r="D10">
            <v>550032</v>
          </cell>
          <cell r="E10">
            <v>581784.00000000012</v>
          </cell>
          <cell r="F10">
            <v>21155</v>
          </cell>
          <cell r="G10">
            <v>22376</v>
          </cell>
        </row>
        <row r="11">
          <cell r="A11">
            <v>4.2</v>
          </cell>
          <cell r="B11">
            <v>2.0019999999999998</v>
          </cell>
          <cell r="C11">
            <v>2.13</v>
          </cell>
          <cell r="D11">
            <v>571729.19999999995</v>
          </cell>
          <cell r="E11">
            <v>605598</v>
          </cell>
          <cell r="F11">
            <v>21990</v>
          </cell>
          <cell r="G11">
            <v>23292</v>
          </cell>
        </row>
        <row r="12">
          <cell r="A12">
            <v>4.5</v>
          </cell>
          <cell r="B12">
            <v>2.125</v>
          </cell>
          <cell r="C12">
            <v>2.2650000000000001</v>
          </cell>
          <cell r="D12">
            <v>604275.00000000012</v>
          </cell>
          <cell r="E12">
            <v>641319.00000000012</v>
          </cell>
          <cell r="F12">
            <v>23241</v>
          </cell>
          <cell r="G12">
            <v>24666</v>
          </cell>
        </row>
        <row r="13">
          <cell r="A13">
            <v>5</v>
          </cell>
          <cell r="B13">
            <v>2.33</v>
          </cell>
          <cell r="C13">
            <v>2.4900000000000002</v>
          </cell>
          <cell r="D13">
            <v>658518</v>
          </cell>
          <cell r="E13">
            <v>700854.00000000012</v>
          </cell>
          <cell r="F13">
            <v>25328</v>
          </cell>
          <cell r="G13">
            <v>26956</v>
          </cell>
        </row>
        <row r="14">
          <cell r="B14" t="str">
            <v xml:space="preserve"> </v>
          </cell>
        </row>
        <row r="15">
          <cell r="A15" t="str">
            <v>Ghi chó:</v>
          </cell>
          <cell r="B15" t="str">
            <v>C«ng nh©n x©y dùng ®­êng tÝnh l­¬ng nhãm II</v>
          </cell>
        </row>
        <row r="16">
          <cell r="B16" t="str">
            <v>C«ng nh©n x©y dùng cÇu TÝnh l­¬ng nhãm III</v>
          </cell>
        </row>
        <row r="17">
          <cell r="B17" t="str">
            <v>TiÒn l­¬ng tèi thiÓu  : 210.000 ®ång/th¸ng</v>
          </cell>
        </row>
        <row r="18">
          <cell r="B18" t="str">
            <v>Phô cÊp l­u ®éng : 20% L­¬ng tèi thiÓu</v>
          </cell>
        </row>
        <row r="19">
          <cell r="B19" t="str">
            <v>Phô cÊp kh«ng æn ®Þnh : 10% l­¬ng cÊp bËc</v>
          </cell>
        </row>
        <row r="20">
          <cell r="B20" t="str">
            <v>L­¬ng phô : 12% l­¬ng cÊp bËc</v>
          </cell>
        </row>
        <row r="21">
          <cell r="B21" t="str">
            <v>C¸c kho¶n kho¸n 4% l­¬ng cÊp bËc</v>
          </cell>
        </row>
        <row r="22">
          <cell r="B22" t="str">
            <v>L­¬ng ngµy tÝnh 26 c«ng /th¸ng (lµm trßn sè ®Õn ®¬n vÞ ®ång)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refreshError="1"/>
      <sheetData sheetId="60" refreshError="1"/>
      <sheetData sheetId="61" refreshError="1"/>
      <sheetData sheetId="6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TRA"/>
      <sheetName val="BANGTINH"/>
      <sheetName val="Tinh Qmax"/>
      <sheetName val="Hinh thai"/>
      <sheetName val="TonghopHT"/>
      <sheetName val="Khau do Kasin"/>
      <sheetName val="Langchanh Q2%"/>
      <sheetName val="Tra K"/>
      <sheetName val="b_ tra"/>
      <sheetName val="3MN H2%"/>
      <sheetName val="Khau do cau nho"/>
      <sheetName val="Tinh Qmax (Xoko)"/>
      <sheetName val="H~Q~V"/>
      <sheetName val="GVL"/>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Sheet3"/>
      <sheetName val="XL4Test5"/>
      <sheetName val="Thuc thanh"/>
      <sheetName val="Tra_bang"/>
      <sheetName val="Truot_nen"/>
      <sheetName val="MTL$-INTER"/>
      <sheetName val="dtxl"/>
      <sheetName val="Chi tiet VL-NC-MTC"/>
      <sheetName val="Tra_x0000_K"/>
      <sheetName val="Du_lieu"/>
      <sheetName val="Tra"/>
      <sheetName val="Khau do cau(nho"/>
      <sheetName val="PEDESB"/>
      <sheetName val="Tinh_Qmax"/>
      <sheetName val="Hinh_thai"/>
      <sheetName val="Khau_do_Kasin"/>
      <sheetName val="Langchanh_Q2%"/>
      <sheetName val="Tra_K"/>
      <sheetName val="b__tra"/>
      <sheetName val="3MN_H2%"/>
      <sheetName val="Khau_do_cau_nho"/>
      <sheetName val="Tinh_Qmax_(Xoko)"/>
      <sheetName val="CTG_SO"/>
      <sheetName val="SP_Sinh"/>
      <sheetName val="VH_C_Viet"/>
      <sheetName val="Xa_thanh"/>
      <sheetName val="Thuc_thanh"/>
      <sheetName val="Chi_tiet_VL-NC-MTC"/>
      <sheetName val="Jhau do Kasin"/>
    </sheetNames>
    <sheetDataSet>
      <sheetData sheetId="0" refreshError="1">
        <row r="122">
          <cell r="B122">
            <v>0.02</v>
          </cell>
          <cell r="C122">
            <v>0.95</v>
          </cell>
          <cell r="E122">
            <v>75</v>
          </cell>
          <cell r="F122">
            <v>0.6</v>
          </cell>
          <cell r="G122">
            <v>1.1000000000000001</v>
          </cell>
        </row>
        <row r="123">
          <cell r="B123">
            <v>0.04</v>
          </cell>
          <cell r="C123">
            <v>0.93</v>
          </cell>
          <cell r="E123">
            <v>90</v>
          </cell>
          <cell r="F123">
            <v>0.9</v>
          </cell>
          <cell r="G123">
            <v>1.6</v>
          </cell>
        </row>
        <row r="124">
          <cell r="B124">
            <v>0.06</v>
          </cell>
          <cell r="C124">
            <v>0.92</v>
          </cell>
          <cell r="E124">
            <v>100</v>
          </cell>
          <cell r="F124">
            <v>1.2</v>
          </cell>
          <cell r="G124">
            <v>2.2000000000000002</v>
          </cell>
        </row>
        <row r="125">
          <cell r="B125">
            <v>0.08</v>
          </cell>
          <cell r="C125">
            <v>0.91</v>
          </cell>
          <cell r="E125">
            <v>125</v>
          </cell>
          <cell r="F125">
            <v>2</v>
          </cell>
          <cell r="G125">
            <v>3.9</v>
          </cell>
        </row>
        <row r="126">
          <cell r="B126">
            <v>0.1</v>
          </cell>
          <cell r="C126">
            <v>0.9</v>
          </cell>
          <cell r="E126">
            <v>150</v>
          </cell>
          <cell r="F126">
            <v>3.3</v>
          </cell>
          <cell r="G126">
            <v>6.1</v>
          </cell>
        </row>
        <row r="127">
          <cell r="B127">
            <v>0.10100000000000001</v>
          </cell>
          <cell r="C127">
            <v>0.88</v>
          </cell>
          <cell r="E127">
            <v>175</v>
          </cell>
          <cell r="F127">
            <v>4.8</v>
          </cell>
          <cell r="G127">
            <v>8.5</v>
          </cell>
        </row>
        <row r="128">
          <cell r="B128">
            <v>1</v>
          </cell>
          <cell r="C128">
            <v>0.85</v>
          </cell>
          <cell r="E128">
            <v>200</v>
          </cell>
          <cell r="F128">
            <v>6.7</v>
          </cell>
          <cell r="G128">
            <v>12</v>
          </cell>
        </row>
        <row r="129">
          <cell r="B129">
            <v>2</v>
          </cell>
          <cell r="C129">
            <v>0.8</v>
          </cell>
        </row>
        <row r="130">
          <cell r="B130">
            <v>10</v>
          </cell>
          <cell r="C130">
            <v>0.8</v>
          </cell>
        </row>
        <row r="131">
          <cell r="B131">
            <v>10.01</v>
          </cell>
          <cell r="C131">
            <v>0.75</v>
          </cell>
        </row>
        <row r="132">
          <cell r="B132">
            <v>100</v>
          </cell>
          <cell r="C132">
            <v>0.73</v>
          </cell>
        </row>
        <row r="133">
          <cell r="B133">
            <v>200</v>
          </cell>
          <cell r="C133">
            <v>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phucap"/>
      <sheetName val="nen"/>
      <sheetName val="mat"/>
      <sheetName val="atgt"/>
      <sheetName val="cong"/>
      <sheetName val="vua"/>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pmb"/>
      <sheetName val="DTCT"/>
      <sheetName val="B2.3"/>
      <sheetName val="CL XD"/>
      <sheetName val="THop"/>
      <sheetName val="CT"/>
      <sheetName val="TienLuong"/>
      <sheetName val="tong hop"/>
      <sheetName val="phan tich DG"/>
      <sheetName val="gia vat lieu"/>
      <sheetName val="gia xe may"/>
      <sheetName val="gia nhan cong"/>
      <sheetName val="gtxl-duone(11m)"/>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MTL$-INTER"/>
      <sheetName val="ChiTiet"/>
      <sheetName val="Don-Gia"/>
      <sheetName val="Nhan-cong"/>
      <sheetName val="May"/>
      <sheetName val="VatLieu"/>
      <sheetName val="Thanh-Toan"/>
      <sheetName val="KLCong"/>
      <sheetName val="Sheet12"/>
      <sheetName val="Sheet13"/>
      <sheetName val="Sheet14"/>
      <sheetName val="Sheet15"/>
      <sheetName val="Sheet16"/>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C47-456"/>
      <sheetName val="C46"/>
      <sheetName val="C47-PII"/>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pt0-1"/>
      <sheetName val="kp0-1"/>
      <sheetName val="0-1"/>
      <sheetName val="pt2-3"/>
      <sheetName val="thkp2-3"/>
      <sheetName val="clvl"/>
      <sheetName val="2-3"/>
      <sheetName val="cl1-2"/>
      <sheetName val="thkp1-2"/>
      <sheetName val="clvl1-2"/>
      <sheetName val="1-2"/>
      <sheetName val="Sheet3"/>
      <sheetName val="C.t)êt C.ty"/>
      <sheetName val="Thuc thanh"/>
      <sheetName val="["/>
      <sheetName val="tra-vat-lieu"/>
      <sheetName val="T.HDÔ CN"/>
      <sheetName val="PEDESB"/>
      <sheetName val="tkkt-ql38-1-g-2"/>
      <sheetName val="TH_DTXL_luu"/>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MTO REV.0"/>
      <sheetName val="CN kho doi"/>
      <sheetName val="CTHTchua TTn?ib?"/>
      <sheetName val="CN2004 N?p TCT"/>
      <sheetName val="DCNCII"/>
      <sheetName val="chitimc"/>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_pmb"/>
      <sheetName val="_"/>
      <sheetName val="_x0001_Y"/>
      <sheetName val="CTHTchua TTn_ib_"/>
      <sheetName val="CN2004 N_p TCT"/>
      <sheetName val="TN"/>
      <sheetName val="ND"/>
      <sheetName val="btra"/>
      <sheetName val="dtxl-du_x0000_n_x0000_"/>
      <sheetName val="T1-05"/>
      <sheetName val="T2-05"/>
      <sheetName val="T3-05"/>
      <sheetName val="T4-05"/>
      <sheetName val="T5-05"/>
      <sheetName val="T6-05"/>
      <sheetName val="T7-05"/>
      <sheetName val="T8-05"/>
      <sheetName val="T9-05"/>
      <sheetName val="T10-05"/>
      <sheetName val="T11-05"/>
      <sheetName val="T12-05"/>
      <sheetName val="BANGTRA"/>
      <sheetName val="gtxl-euone(11m)"/>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CTHTc(u_x0000_ _x0000_T*?ib?"/>
      <sheetName val="t02"/>
      <sheetName val="BaoVe"/>
      <sheetName val="Tr Cay"/>
      <sheetName val="T071"/>
      <sheetName val="TRONG CAY T8 (2)"/>
      <sheetName val="Tra_bang"/>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_x0001_Y?_x0004_???’_x0001_Y?_x0004_???“_x0001_Y?_x0004_???”_x0001_Y?_x0004_???"/>
      <sheetName val="_x0001_Y?_x0004_???ž_x0001_Y?_x0004_???Ÿ_x0001_Y?_x0004_??? _x0001_Y?_x0004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VL????????"/>
      <sheetName val="1-2_x0000__x0000__x0000__x0000__x0000__x0000__x0000__x0000__x0000__x0000__x0000_냼η_x0000__x0004__x0000__x0000__x0000__x0000__x0000__x0000_钌έ_x0000__x0000__x0000__x0000__x0000_"/>
      <sheetName val="V@PN"/>
      <sheetName val="DG "/>
      <sheetName val="gtxl-duoîe(11m)"/>
      <sheetName val="dtxl-du"/>
      <sheetName val="MTO REV.2(ARMOR)"/>
      <sheetName val="KLDG_x0014_T&lt;120% (2)"/>
      <sheetName val="_x0018_XXXXXX0"/>
      <sheetName val="N/ Ca.N"/>
      <sheetName val="CTHTchưa TTn᳙ibộ"/>
      <sheetName val="dtxl-du?n?"/>
      <sheetName val="1-2???????????냼η?_x0004_??????钌έ?????"/>
      <sheetName val="VapLieu"/>
      <sheetName val="CN kho ðoi"/>
      <sheetName val="CTHTchýa TTn?ib?"/>
      <sheetName val="_x0001_Y_x0000__x0004__x0000__x0000__x0000_?_x0001_Y_x0000__x0004__x0000__x0000__x0000__x0001_Y_x0000__x0004__x0000__x0000__x0000_ _x0001_Y_x0000__x0004__x0000__x0000__x0000_"/>
      <sheetName val="CN Tl￸04"/>
      <sheetName val="Tong KLBS"/>
      <sheetName val="BaocaoC.noHopC."/>
      <sheetName val="giႀ￸nhan cong"/>
      <sheetName val="_x0001_Y?_x0004_????_x0001_Y?_x0004_???_x0001_Y?_x0004_??? _x0001_Y?_x0004_???"/>
      <sheetName val="ATM"/>
      <sheetName val="BCA"/>
      <sheetName val="Anca"/>
      <sheetName val="TT Luong"/>
      <sheetName val="TTATM"/>
      <sheetName val="Duyet"/>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_x0000__x0004__x0000__x0000__x0000_™_x0001_Y_x0000__x0004__x0000__x0000__x0000_š_x0001_Y_x0000__x0004__x0000__x0000__x0000_›_x0001_Y_x0000__x0004__x0000__x0000__x0000_œ_x0001_"/>
      <sheetName val="CTHTc(u? ?T*?ib?"/>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TSO_CHUNG"/>
      <sheetName val="ctTBA"/>
      <sheetName val="CTHTchýa TTn_ib_"/>
      <sheetName val="CTHTc(u"/>
      <sheetName val="thdt"/>
      <sheetName val="ptvl0-1"/>
      <sheetName val="ptvl4-5"/>
      <sheetName val="4-5"/>
      <sheetName val="ptvl3-4"/>
      <sheetName val="3-4"/>
      <sheetName val="ptvl2-3"/>
      <sheetName val="vlcong"/>
      <sheetName val="ptvl1-2"/>
      <sheetName val="Box-Girder"/>
      <sheetName val="TH_x000d_DTXL-luu"/>
      <sheetName val="CPXD-TT-04-G_x0011_"/>
      <sheetName val="DTCT_x000d_G1"/>
      <sheetName val="뉃_x0000_Tchưa TTnộibộ"/>
      <sheetName val="N_ Ca.N"/>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_x0001_Y__x0004____’_x0001_Y__x0004____“_x0001_Y__x0004____”_x0001_Y__x0004____"/>
      <sheetName val="_x0001_Y__x0004____ž_x0001_Y__x0004____Ÿ_x0001_Y__x0004____ 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VL________"/>
      <sheetName val="7_x0010_000000"/>
      <sheetName val="DTCTtÑuy"/>
      <sheetName val="dtxl-du_n_"/>
      <sheetName val="1-2___________냼η__x0004_______钌έ_____"/>
      <sheetName val="_x0001_Y__x0004______x0001_Y__x0004_____x0001_Y__x0004____ _x0001_Y__x0004____"/>
      <sheetName val="CTHTc(u_ _T__ib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_Æ_x0001_"/>
      <sheetName val="_x0000__x0004__x0000__x0000__x0000_½_x0001_Y_x0000__x0004__x0000__x0000__x0000_¾_x0001_Y_x0000__x0004__x0000__x0000_¿_x0001_Y_x0000__x0004__x0000__x0000__x0000_À_x0001_"/>
      <sheetName val="T_HDÔ_CN"/>
      <sheetName val="nhan cong"/>
      <sheetName val="90100000"/>
      <sheetName val="gi??nhan cong"/>
      <sheetName val="CN Tl?04"/>
      <sheetName val="Truot_nen"/>
      <sheetName val="Congty_x0000__x0000__x0000__x0000__x0000__x0000__x0000__x0000__x0000__x0000__x0009__x0000_좤ϭ_x0000__x0004__x0000__x0000__x0000__x0000__x0000__x0000_ꃰϭ"/>
      <sheetName val="_x0001_Y?_x0004_?’_x0001_Y?_x0004_?“_x0001_Y?_x0004_?”_x0001_Y?_x0004_?•_x0001_Y?_x0004_?–_x0001_"/>
      <sheetName val="_x0001_Y?_x0004_?ž_x0001_Y?_x0004_?Ÿ_x0001_Y?_x0004_? _x0001_Y?_x0004_?¡_x0001_Y?_x0004_?¢_x0001_"/>
      <sheetName val="_x0001_Y?_x0004_?¶_x0001_Y_x0004_?·_x0001_Y?_x0004_?¸_x0001_Y?_x0004_?¹_x0001_Y?_x0004_?º_x0001_Y"/>
      <sheetName val="_x0001_Y?_x0004_?ª_x0001_Y?_x0004_?«_x0001_Y?_x0004_?¬_x0001_Y?_x0004_?­_x0001_Y_x0004_?®_x0001_"/>
      <sheetName val="BaocanC.No2"/>
      <sheetName val="?_x0004_???™_x0001_Y?_x0004_???š_x0001_Y?_x0004_???›_x0001_Y?_x0004_???œ_x0001_"/>
      <sheetName val="Thanh,Toan"/>
      <sheetName val="Sheet03"/>
      <sheetName val="gia x_x0000__x0000__x0000__x0000__x0000_"/>
      <sheetName val="_x0001_Y_x0000__x0004__x0000__x0000__x0000_Â_x0001_X_x0000__x0004__x0000__x0000__x0000_Ã_x0001_Y_x0000__x0004__x0000__x0000__x0000_Ä_x0001_Y_x0000__x0004__x0000__x0000__x0000_"/>
      <sheetName val="BTHTchua TTn?ib?"/>
      <sheetName val="TH_x000a_DTXL-luu"/>
      <sheetName val="DTCT_x000a_G1"/>
      <sheetName val="Dữ liệu"/>
      <sheetName val="Khối lượng"/>
      <sheetName val="Dự toán"/>
      <sheetName val="Vật tư"/>
      <sheetName val="Phân tích"/>
      <sheetName val="&lt;Phân tích&gt;"/>
      <sheetName val="Kinh phí"/>
      <sheetName val="Thuyết minh"/>
      <sheetName val="Bìa HS"/>
      <sheetName val="Tiến độ"/>
      <sheetName val="[tkkt-ql38-1-g-2.xls_gtxl-cau"/>
      <sheetName val="t-ql38-1-g-2.xls][_x0000__x0000__x0000__x0000__x0000__x0000__x0000__x0000__x0000__x0000__x0000_??"/>
      <sheetName val="_x0001_Y?_x0004_?Â_x0001_Y?_x0004_?Ã_x0001_Y?_x0004_?Ä_x0001_Y?_x0004_?Å_x0001_Y?_x0004_Æ_x0001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V_x0000_B"/>
      <sheetName val="tkku-ql38-1-g-2"/>
      <sheetName val="Tien do thi²_x0000__x0000_g"/>
      <sheetName val="뉃?Tchưa TTnộibộ"/>
      <sheetName val="_x0004_?É_x0001_Y?_x0004_?Ê_x0001_Y?_x0004_?Ë_x0001_Y?_x0004_?Ì_x0001_"/>
      <sheetName val="CN_kho_doi"/>
      <sheetName val="_x0001_Y__x0004__Â_x0001_Y__x0004__Ã_x0001_Y__x0004__Ä_x0001_Y__x0004__Å_x0001_Y__x0004_Æ_x0001_"/>
      <sheetName val="뉃"/>
      <sheetName val="CTHTchua_TTn?ib?"/>
      <sheetName val="CN2004_N?p_TCT"/>
      <sheetName val="Tien do thi²??g"/>
      <sheetName val="VL_x0000__x0000__x0000__x0000__x0000__x0000__x0000__x0000_"/>
      <sheetName val="_x0001_Y_x0000__x0004__x0000_ª_x0001_Y_x0000__x0004__x0000_«_x0001_Y_x0000__x0004__x0000_¬_x0001_Y_x0000__x0004__x0000_­_x0001_Y_x0004__x0000_®_x0001_"/>
      <sheetName val="_x0004__x0000__x0001_Y_x0000__x0004__x0000__x0001_Y_x0000__x0004__x0000__x0001_Y_x0000__x0004__x0000__x0001_"/>
      <sheetName val="_x0004__x0000_¥_x0001_Y_x0000__x0004__x0000_¦_x0001_Y_x0000__x0004__x0000_§_x0001_Y_x0000__x0004__x0000_¨_x0001_"/>
      <sheetName val="_x0004__x0000_±_x0001_Y_x0000__x0004__x0000_²_x0001_Y_x0000__x0004__x0000_³_x0001_Y_x0000__x0004__x0000_´_x0001_"/>
      <sheetName val="_x0004__x0000_½_x0001_Y_x0000__x0004__x0000_¾_x0001_Y_x0000__x0004__x0000_¿_x0001_Y_x0000__x0004__x0000_À_x0001_"/>
      <sheetName val="_x0004__x0000_É_x0001_Y_x0000__x0004__x0000_Ê_x0001_Y_x0000__x0004__x0000_Ë_x0001_Y_x0000__x0004__x0000_Ì_x0001_"/>
      <sheetName val="tra-vau-lieu"/>
      <sheetName val="heso"/>
      <sheetName val="Shmet2"/>
      <sheetName val="\.HopCNo"/>
      <sheetName val="CTHTc(u? T*?ib?"/>
      <sheetName val="_x0001_Y_x0000__x0004__x0000__x0000__x0000_?_x0001_Y_x0000__x0004__x0000__x0000__x0000_Ÿ_x0001_Y_x0000__x0004__x0000__x0000__x0000_ _x0001_Y_x0000__x0004__x0000__x0000__x0000_"/>
      <sheetName val="Soil"/>
      <sheetName val="Y’Y“Y”Y•Y–Y—Y˜Y™YšY›Yœ"/>
      <sheetName val="YžYŸY Y¡Y¢Y£Y¤Y¥Y¦Y§Y¨"/>
      <sheetName val="_x0004_?™_x0001_Y?_x0004_?š_x0001_Y?_x0004_?›_x0001_Y?_x0004_?œ_x0001_"/>
      <sheetName val="_x0001_Y?_x0004_????_x0001_Y?_x0004_???Ÿ_x0001_Y?_x0004_??? _x0001_Y?_x0004_???"/>
      <sheetName val="_x0000__x0004__x0000__x0000__x0000__x0001_Y_x0000__x0004__x0000__x0000__x0000_?_x0001_Y_x0000__x0004__x0000__x0000__x0000__x0001_Y_x0000__x0004__x0000__x0000__x0000__x0001_"/>
      <sheetName val="_x0001_Y__x0004__¶_x0001_Y_x0004__·_x0001_Y__x0004__¸_x0001_Y__x0004__¹_x0001_Y__x0004__º_x0001_Y"/>
      <sheetName val="_x0001_Y__x0004__ª_x0001_Y__x0004__«_x0001_Y__x0004__¬_x0001_Y__x0004__­_x0001_Y_x0004__®_x0001_"/>
      <sheetName val="BAOGTRA"/>
      <sheetName val="?_x0000_?Tchua TTn?ib?"/>
      <sheetName val="_x0000__x0004__x0000__x0000__x0000__x0001_Y_x0000__x0004__x0000__x0000__x0000__x0001_Y_x0000__x0004__x0000__x0000__x0000__x0001_࡙_x0000__x0004__x0000__x0000__x0000__x0001_"/>
      <sheetName val="gia x?????"/>
      <sheetName val="t-ql38-1-g-2.xls][?????????????"/>
      <sheetName val="Confi_x0000_"/>
      <sheetName val="?_x0004_???½_x0001_Y?_x0004_???¾_x0001_Y?_x0004_??¿_x0001_Y?_x0004_???À_x0001_"/>
      <sheetName val="MTO_REV_0"/>
      <sheetName val="CN Tl_04"/>
      <sheetName val="BTHTchua TTn_ib_"/>
      <sheetName val="[tkkt-ql38-1-g-2.xls][tkkt-ql38"/>
      <sheetName val="[tkkt-ql38-1-g-2.xls]N/ Ca.N"/>
      <sheetName val="[tkkt-ql38-1-g-2.xls]\.HopCNo"/>
      <sheetName val="1-2_x0000_냼η_x0000__x0004__x0000_钌έ_x0000_넬η_x0000__x0000__x0016_[tkkt-ql38-1-"/>
      <sheetName val="_x0001_Y?_x0004_???_x0001_Y?_x0004_???_x0001_Y?_x0004_???_x0001_࡙?_x0004_???"/>
      <sheetName val="_x0004_"/>
      <sheetName val="gi__nhan cong"/>
      <sheetName val="_tkkt-ql38-1-g-2.xls_gtxl-cau"/>
      <sheetName val="Danh muc bieu"/>
      <sheetName val="01a-CH"/>
      <sheetName val="01b-CH"/>
      <sheetName val="01c-CH"/>
      <sheetName val="02-CH"/>
      <sheetName val="03-CH"/>
      <sheetName val="04a-CH"/>
      <sheetName val="04b-CH"/>
      <sheetName val="05a-CH"/>
      <sheetName val="05b-CH"/>
      <sheetName val="06-CH (DM 11-20)"/>
      <sheetName val="07-CH"/>
      <sheetName val="08a-CH (CC 11-20)"/>
      <sheetName val="08b-CH (CC 11-15)"/>
      <sheetName val="08c-CH(CC 11-17)"/>
      <sheetName val="Phu bieu 01(CC 18-20)"/>
      <sheetName val="Phu bieu 02(DM 18-20)"/>
      <sheetName val="Dữ _x0000__x0000_픈_x0000_"/>
      <sheetName val="tone hop"/>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sheetData sheetId="147" refreshError="1"/>
      <sheetData sheetId="148"/>
      <sheetData sheetId="149" refreshError="1"/>
      <sheetData sheetId="150" refreshError="1"/>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sheetData sheetId="193" refreshError="1"/>
      <sheetData sheetId="194" refreshError="1"/>
      <sheetData sheetId="195" refreshError="1"/>
      <sheetData sheetId="196" refreshError="1"/>
      <sheetData sheetId="197" refreshError="1"/>
      <sheetData sheetId="198" refreshError="1"/>
      <sheetData sheetId="199"/>
      <sheetData sheetId="200"/>
      <sheetData sheetId="201"/>
      <sheetData sheetId="202"/>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sheetData sheetId="225"/>
      <sheetData sheetId="226"/>
      <sheetData sheetId="227"/>
      <sheetData sheetId="228"/>
      <sheetData sheetId="229" refreshError="1"/>
      <sheetData sheetId="230"/>
      <sheetData sheetId="231" refreshError="1"/>
      <sheetData sheetId="232" refreshError="1"/>
      <sheetData sheetId="233" refreshError="1"/>
      <sheetData sheetId="234"/>
      <sheetData sheetId="235" refreshError="1"/>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refreshError="1"/>
      <sheetData sheetId="290" refreshError="1"/>
      <sheetData sheetId="291" refreshError="1"/>
      <sheetData sheetId="292"/>
      <sheetData sheetId="293"/>
      <sheetData sheetId="294"/>
      <sheetData sheetId="295"/>
      <sheetData sheetId="296"/>
      <sheetData sheetId="297" refreshError="1"/>
      <sheetData sheetId="298" refreshError="1"/>
      <sheetData sheetId="299" refreshError="1"/>
      <sheetData sheetId="300" refreshError="1"/>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sheetData sheetId="349"/>
      <sheetData sheetId="350"/>
      <sheetData sheetId="351"/>
      <sheetData sheetId="352"/>
      <sheetData sheetId="353" refreshError="1"/>
      <sheetData sheetId="354"/>
      <sheetData sheetId="355"/>
      <sheetData sheetId="356" refreshError="1"/>
      <sheetData sheetId="357" refreshError="1"/>
      <sheetData sheetId="358" refreshError="1"/>
      <sheetData sheetId="359" refreshError="1"/>
      <sheetData sheetId="360" refreshError="1"/>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sheetData sheetId="400"/>
      <sheetData sheetId="401" refreshError="1"/>
      <sheetData sheetId="402" refreshError="1"/>
      <sheetData sheetId="403" refreshError="1"/>
      <sheetData sheetId="404" refreshError="1"/>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refreshError="1"/>
      <sheetData sheetId="419" refreshError="1"/>
      <sheetData sheetId="420" refreshError="1"/>
      <sheetData sheetId="421"/>
      <sheetData sheetId="422" refreshError="1"/>
      <sheetData sheetId="423"/>
      <sheetData sheetId="424"/>
      <sheetData sheetId="425"/>
      <sheetData sheetId="426" refreshError="1"/>
      <sheetData sheetId="427" refreshError="1"/>
      <sheetData sheetId="428" refreshError="1"/>
      <sheetData sheetId="429" refreshError="1"/>
      <sheetData sheetId="430" refreshError="1"/>
      <sheetData sheetId="431"/>
      <sheetData sheetId="432" refreshError="1"/>
      <sheetData sheetId="433" refreshError="1"/>
      <sheetData sheetId="434" refreshError="1"/>
      <sheetData sheetId="435"/>
      <sheetData sheetId="436" refreshError="1"/>
      <sheetData sheetId="437"/>
      <sheetData sheetId="438"/>
      <sheetData sheetId="439"/>
      <sheetData sheetId="440"/>
      <sheetData sheetId="441" refreshError="1"/>
      <sheetData sheetId="442" refreshError="1"/>
      <sheetData sheetId="443" refreshError="1"/>
      <sheetData sheetId="444" refreshError="1"/>
      <sheetData sheetId="445"/>
      <sheetData sheetId="44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CKEP"/>
      <sheetName val="BS.SOAYPHVI"/>
      <sheetName val="bcc4054-85"/>
      <sheetName val="Binh dien tuyen 85"/>
      <sheetName val="BTRA4054-85"/>
      <sheetName val="Thkecong"/>
      <sheetName val="TKdocdoc"/>
      <sheetName val="docdoc"/>
      <sheetName val="00000000"/>
      <sheetName val="257-272"/>
      <sheetName val="b-dien-tuyen"/>
      <sheetName val="Sheet1"/>
      <sheetName val="Sheet2"/>
      <sheetName val="Sheet11"/>
      <sheetName val="Sheet12"/>
      <sheetName val="Sheet13"/>
      <sheetName val="Sheet14"/>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3"/>
      <sheetName val="XL4Test5"/>
      <sheetName val="bcc4054_85"/>
      <sheetName val="BANGTRA"/>
    </sheetNames>
    <sheetDataSet>
      <sheetData sheetId="0" refreshError="1"/>
      <sheetData sheetId="1" refreshError="1"/>
      <sheetData sheetId="2" refreshError="1">
        <row r="3">
          <cell r="A3" t="str">
            <v>CÔNG TRÌNH THỦY ĐIỆN SEKAMAN</v>
          </cell>
        </row>
        <row r="4">
          <cell r="A4" t="str">
            <v>Vận tốc thiết kế</v>
          </cell>
          <cell r="D4">
            <v>25</v>
          </cell>
        </row>
        <row r="5">
          <cell r="A5" t="str">
            <v>STT</v>
          </cell>
          <cell r="C5" t="str">
            <v>Đỉnh</v>
          </cell>
          <cell r="D5" t="str">
            <v>Lý trình</v>
          </cell>
        </row>
        <row r="7">
          <cell r="A7">
            <v>1</v>
          </cell>
          <cell r="C7" t="str">
            <v>Đ1</v>
          </cell>
          <cell r="D7" t="str">
            <v>Km</v>
          </cell>
        </row>
        <row r="8">
          <cell r="A8">
            <v>2</v>
          </cell>
          <cell r="C8" t="str">
            <v>Đ2</v>
          </cell>
          <cell r="D8" t="str">
            <v>Km</v>
          </cell>
        </row>
        <row r="9">
          <cell r="A9">
            <v>3</v>
          </cell>
          <cell r="C9" t="str">
            <v>Đ3</v>
          </cell>
          <cell r="D9" t="str">
            <v>Km</v>
          </cell>
        </row>
        <row r="10">
          <cell r="A10">
            <v>4</v>
          </cell>
          <cell r="C10" t="str">
            <v>Đ4</v>
          </cell>
          <cell r="D10" t="str">
            <v>Km</v>
          </cell>
        </row>
        <row r="11">
          <cell r="A11">
            <v>5</v>
          </cell>
          <cell r="C11" t="str">
            <v>Đ5</v>
          </cell>
          <cell r="D11" t="str">
            <v>Km</v>
          </cell>
        </row>
        <row r="12">
          <cell r="A12">
            <v>6</v>
          </cell>
          <cell r="C12" t="str">
            <v>Đ6</v>
          </cell>
          <cell r="D12" t="str">
            <v>Km</v>
          </cell>
        </row>
        <row r="13">
          <cell r="A13">
            <v>7</v>
          </cell>
          <cell r="C13" t="str">
            <v>Đ7</v>
          </cell>
          <cell r="D13" t="str">
            <v>Km</v>
          </cell>
        </row>
        <row r="14">
          <cell r="A14">
            <v>8</v>
          </cell>
          <cell r="C14" t="str">
            <v>Đ8</v>
          </cell>
          <cell r="D14" t="str">
            <v>Km</v>
          </cell>
        </row>
        <row r="15">
          <cell r="A15">
            <v>9</v>
          </cell>
          <cell r="C15" t="str">
            <v>Đ9</v>
          </cell>
          <cell r="D15" t="str">
            <v>Km</v>
          </cell>
        </row>
        <row r="16">
          <cell r="A16">
            <v>10</v>
          </cell>
          <cell r="C16" t="str">
            <v>Đ10</v>
          </cell>
          <cell r="D16" t="str">
            <v>Km</v>
          </cell>
        </row>
        <row r="17">
          <cell r="A17">
            <v>11</v>
          </cell>
          <cell r="C17" t="str">
            <v>Đ11</v>
          </cell>
          <cell r="D17" t="str">
            <v>Km</v>
          </cell>
        </row>
        <row r="18">
          <cell r="A18">
            <v>12</v>
          </cell>
          <cell r="C18" t="str">
            <v>Đ12</v>
          </cell>
          <cell r="D18" t="str">
            <v>Km</v>
          </cell>
        </row>
        <row r="19">
          <cell r="A19">
            <v>13</v>
          </cell>
          <cell r="C19" t="str">
            <v>Đ13</v>
          </cell>
          <cell r="D19" t="str">
            <v>Km</v>
          </cell>
        </row>
        <row r="20">
          <cell r="A20">
            <v>14</v>
          </cell>
          <cell r="C20" t="str">
            <v>Đ14</v>
          </cell>
          <cell r="D20" t="str">
            <v>Km</v>
          </cell>
        </row>
        <row r="21">
          <cell r="A21">
            <v>15</v>
          </cell>
          <cell r="C21" t="str">
            <v>Đ15</v>
          </cell>
          <cell r="D21" t="str">
            <v>Km</v>
          </cell>
        </row>
        <row r="22">
          <cell r="A22">
            <v>16</v>
          </cell>
          <cell r="C22" t="str">
            <v>Đ16</v>
          </cell>
          <cell r="D22" t="str">
            <v>Km</v>
          </cell>
        </row>
        <row r="23">
          <cell r="A23">
            <v>17</v>
          </cell>
          <cell r="C23" t="str">
            <v>Đ17</v>
          </cell>
          <cell r="D23" t="str">
            <v>Km</v>
          </cell>
        </row>
        <row r="24">
          <cell r="A24">
            <v>18</v>
          </cell>
          <cell r="C24" t="str">
            <v>Đ18</v>
          </cell>
          <cell r="D24" t="str">
            <v>Km</v>
          </cell>
        </row>
        <row r="26">
          <cell r="A26">
            <v>20</v>
          </cell>
          <cell r="C26" t="str">
            <v>Đ20</v>
          </cell>
          <cell r="D26" t="str">
            <v>Km</v>
          </cell>
        </row>
        <row r="27">
          <cell r="A27">
            <v>21</v>
          </cell>
          <cell r="C27" t="str">
            <v>Đ21</v>
          </cell>
          <cell r="D27" t="str">
            <v>Km</v>
          </cell>
        </row>
        <row r="28">
          <cell r="A28">
            <v>22</v>
          </cell>
          <cell r="C28" t="str">
            <v>Đ22</v>
          </cell>
          <cell r="D28" t="str">
            <v>Km</v>
          </cell>
        </row>
        <row r="29">
          <cell r="A29">
            <v>23</v>
          </cell>
          <cell r="C29" t="str">
            <v>Đ23</v>
          </cell>
          <cell r="D29" t="str">
            <v>Km</v>
          </cell>
        </row>
        <row r="30">
          <cell r="A30">
            <v>24</v>
          </cell>
          <cell r="C30" t="str">
            <v>Đ24</v>
          </cell>
          <cell r="D30" t="str">
            <v>Km</v>
          </cell>
        </row>
        <row r="31">
          <cell r="A31">
            <v>25</v>
          </cell>
          <cell r="C31" t="str">
            <v>Đ25</v>
          </cell>
          <cell r="D31" t="str">
            <v>Km</v>
          </cell>
        </row>
        <row r="32">
          <cell r="A32">
            <v>26</v>
          </cell>
          <cell r="C32" t="str">
            <v>Đ26</v>
          </cell>
          <cell r="D32" t="str">
            <v>Km</v>
          </cell>
        </row>
        <row r="33">
          <cell r="A33">
            <v>27</v>
          </cell>
          <cell r="C33" t="str">
            <v>Đ27</v>
          </cell>
          <cell r="D33" t="str">
            <v>Km</v>
          </cell>
        </row>
        <row r="34">
          <cell r="A34">
            <v>28</v>
          </cell>
          <cell r="C34" t="str">
            <v>Đ28</v>
          </cell>
          <cell r="D34" t="str">
            <v>Km</v>
          </cell>
        </row>
        <row r="35">
          <cell r="A35">
            <v>29</v>
          </cell>
          <cell r="C35" t="str">
            <v>Đ29</v>
          </cell>
          <cell r="D35" t="str">
            <v>Km</v>
          </cell>
        </row>
        <row r="36">
          <cell r="A36">
            <v>30</v>
          </cell>
          <cell r="C36" t="str">
            <v>Đ30</v>
          </cell>
          <cell r="D36" t="str">
            <v>Km</v>
          </cell>
        </row>
        <row r="37">
          <cell r="A37">
            <v>31</v>
          </cell>
          <cell r="C37" t="str">
            <v>Đ31</v>
          </cell>
          <cell r="D37" t="str">
            <v>Km</v>
          </cell>
        </row>
        <row r="38">
          <cell r="A38">
            <v>32</v>
          </cell>
          <cell r="C38" t="str">
            <v>Đ32</v>
          </cell>
          <cell r="D38" t="str">
            <v>Km</v>
          </cell>
        </row>
        <row r="39">
          <cell r="A39">
            <v>33</v>
          </cell>
          <cell r="C39" t="str">
            <v>Đ33</v>
          </cell>
          <cell r="D39" t="str">
            <v>Km</v>
          </cell>
        </row>
        <row r="40">
          <cell r="A40">
            <v>34</v>
          </cell>
          <cell r="C40" t="str">
            <v>Đ34</v>
          </cell>
          <cell r="D40" t="str">
            <v>Km</v>
          </cell>
        </row>
        <row r="41">
          <cell r="A41">
            <v>35</v>
          </cell>
          <cell r="C41" t="str">
            <v>Đ35</v>
          </cell>
          <cell r="D41" t="str">
            <v>Km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STK dz 22"/>
      <sheetName val="KSTK0,4 6 TBA"/>
      <sheetName val="KSTK0,4 3 TBA"/>
      <sheetName val="th CT"/>
      <sheetName val="TH XL"/>
      <sheetName val="th TB"/>
      <sheetName val="TGT TBA"/>
      <sheetName val="TGT 22"/>
      <sheetName val="TH CPK"/>
      <sheetName val="CPK22"/>
      <sheetName val="CPK TBA"/>
      <sheetName val="CPK 0,4"/>
      <sheetName val="CPK 0,4 6 TBA"/>
      <sheetName val="CPK 0,4 3 TBA"/>
      <sheetName val="TGT 0,4 6 TBA"/>
      <sheetName val="TGT 0,4 3 TBA"/>
      <sheetName val="vt ds 22"/>
      <sheetName val="THI NGHIEM 22"/>
      <sheetName val="PHAN DS 22 KV"/>
      <sheetName val="SL CAN THIET"/>
      <sheetName val="vc vat tu CHUNG"/>
      <sheetName val="trungchuyen DZ"/>
      <sheetName val="Don gia trung chuyen DZ 22"/>
      <sheetName val="Tong hop DZ 22"/>
      <sheetName val="T T CL VC DZ 22"/>
      <sheetName val="DGCLVC 67"/>
      <sheetName val="DG vat tu"/>
      <sheetName val="TT CL VC DZ 0.4"/>
      <sheetName val="khobai"/>
      <sheetName val="cpdb"/>
      <sheetName val="LP cap dat"/>
      <sheetName val="tobia22KV"/>
      <sheetName val="GT 1m3 BT"/>
      <sheetName val="chi tiet dz 22 kv"/>
      <sheetName val="VCDD DZ 22"/>
      <sheetName val="DG VC VT 36"/>
      <sheetName val="Bia0,4 6 TBA"/>
      <sheetName val="PDS0,4 6 TBA"/>
      <sheetName val="VCDD0,4 6 TBA"/>
      <sheetName val="VTDS0,4 6 TBA"/>
      <sheetName val="TH0,4 6 TBA"/>
      <sheetName val="TN0,4 6 TBA"/>
      <sheetName val="PDS0,4 3 TBA"/>
      <sheetName val="VTDS0,4 3 TBA"/>
      <sheetName val="TH0,4 3 TBA"/>
      <sheetName val="CHITIET 0.4 KV"/>
      <sheetName val="DM 67"/>
      <sheetName val="VCDD0,4 3 TBA"/>
      <sheetName val="Bia0,4 3 TBA"/>
      <sheetName val="TN0,4 3 TBA"/>
      <sheetName val="chi tiet TBA"/>
      <sheetName val="DM 85"/>
      <sheetName val="VC dd TBA "/>
      <sheetName val="TB TBA"/>
      <sheetName val="Phan dien TBA "/>
      <sheetName val="DM 66"/>
      <sheetName val="TH TBA"/>
      <sheetName val="Bia TBA "/>
      <sheetName val="tkct"/>
      <sheetName val="CLVCTC DZ 0.4"/>
      <sheetName val="KHOI LUONG XA"/>
      <sheetName val="chitietdatdao"/>
      <sheetName val="TON DZ 0.4 KV"/>
      <sheetName val="TONG KE DZ 22 KV"/>
      <sheetName val="THVT0,4 6 TBA"/>
      <sheetName val="tieuhaoVT DZ 22"/>
      <sheetName val="THVT0,4 3 TBA"/>
      <sheetName val="TGT"/>
      <sheetName val="PL II"/>
      <sheetName val="TH"/>
      <sheetName val="KS-TK"/>
      <sheetName val="th CS"/>
      <sheetName val="vt CS"/>
      <sheetName val="VC CS"/>
      <sheetName val="bia cs"/>
      <sheetName val="vc vat tu CHUNG "/>
      <sheetName val="Btchlech DZ 22"/>
      <sheetName val="trungchuyen DZ 22 "/>
      <sheetName val="PDS0,4"/>
      <sheetName val="VTDS0,4"/>
      <sheetName val="TH0,4"/>
      <sheetName val="CHITIET C"/>
      <sheetName val="DG 89"/>
      <sheetName val="VCDD0,4"/>
      <sheetName val="CHLECH0,4"/>
      <sheetName val="Bia0,4"/>
      <sheetName val="TN0,4"/>
      <sheetName val="THVT0,4 T1"/>
      <sheetName val="DGCLVC3285"/>
      <sheetName val="phu luc"/>
      <sheetName val="vc dd tba"/>
      <sheetName val="250 KVA"/>
      <sheetName val="chi tiet C"/>
      <sheetName val="tong HOP TBA"/>
      <sheetName val="THPDMoi  (2)"/>
      <sheetName val="ÖCDD DZ 22"/>
      <sheetName val="THUECD"/>
      <sheetName val="Sheet2"/>
      <sheetName val="LTTHIEU"/>
      <sheetName val="ttluong"/>
      <sheetName val="luong"/>
      <sheetName val="Sheet6"/>
      <sheetName val="Sheet7"/>
      <sheetName val="THSDLD"/>
      <sheetName val="PLCBO"/>
      <sheetName val="CLDVIEN"/>
      <sheetName val="TK SD DAT"/>
      <sheetName val="LDTT"/>
      <sheetName val="QT THUE"/>
      <sheetName val="DSNL"/>
      <sheetName val="QT05MAU10"/>
      <sheetName val="THN0511"/>
      <sheetName val="0 THXUYEN"/>
      <sheetName val="TKECBO"/>
      <sheetName val="BCCOCAU"/>
      <sheetName val="XL4Poppy"/>
      <sheetName val="KSTK0,4Ġ3 TBA"/>
      <sheetName val="TONG KE DZ 0.4 KV"/>
      <sheetName val="DUPA C"/>
      <sheetName val="GTTBA"/>
      <sheetName val="Hoa Ninh"/>
      <sheetName val="th nt VND"/>
      <sheetName val="VT DS 0,4-Hoa Ninh"/>
      <sheetName val="PHAN DS0,4-Hoa Ninh"/>
      <sheetName val=" tong h 0.4 -Hoa Ninh"/>
      <sheetName val="VC dd 0,4 - Hoa Ninh"/>
      <sheetName val="Ch lech 0.4 - Hoa Ninh"/>
      <sheetName val="to bia 0.4 KV-Hoa Ninh"/>
      <sheetName val="THI NG 0.4 KV - Hoa Ninh"/>
      <sheetName val="tong hop TBA-Hoa Ninh"/>
      <sheetName val="Phan dien TBA - Hoa Ninh"/>
      <sheetName val="bia TBA-Hoa Ninh"/>
      <sheetName val="vc dd tba Hoa Ninh"/>
      <sheetName val="TONG DZ 0.4 KV"/>
      <sheetName val="TIEUHAOVT0.4KV"/>
      <sheetName val="KSTK0,4 ೼_xfffe_TBA"/>
      <sheetName val="Tong hop DZ &quot;2"/>
      <sheetName val="THTram"/>
      <sheetName val="Input"/>
      <sheetName val="SL dau tien"/>
      <sheetName val="VL XD"/>
      <sheetName val="Trung chuyen"/>
      <sheetName val="Gvlcht"/>
      <sheetName val="Chech lech Ma Kem"/>
      <sheetName val="Chi tiet ma"/>
      <sheetName val="TH VT22"/>
      <sheetName val="CVTC-22"/>
      <sheetName val="VT 22"/>
      <sheetName val="Chenh lech 22"/>
      <sheetName val="SLVC 22"/>
      <sheetName val="VCDD 22"/>
      <sheetName val="TH 22"/>
      <sheetName val="chi tiet22 kV"/>
      <sheetName val="LK-22"/>
      <sheetName val="KL datdaolap "/>
      <sheetName val="chitiet 22MK"/>
      <sheetName val="Bia VL_22"/>
      <sheetName val="BIA TB_22"/>
      <sheetName val="TH - TD"/>
      <sheetName val="VT-TH"/>
      <sheetName val="Nghiemthu"/>
      <sheetName val="DLNS"/>
      <sheetName val="CPTV"/>
      <sheetName val="TKP"/>
      <sheetName val="TH-CT"/>
      <sheetName val="LK TD"/>
      <sheetName val="BIA TB-dodem"/>
      <sheetName val="BIA TB-TBA"/>
      <sheetName val="Bia VL_TBA"/>
      <sheetName val="Chi tiet TBA MK "/>
      <sheetName val="Chenh Lech TBA"/>
      <sheetName val="VCDD TBA"/>
      <sheetName val="SLVC TBA"/>
      <sheetName val="LK-100"/>
      <sheetName val="LK-250"/>
      <sheetName val="LK-320CT"/>
      <sheetName val="LK-320XDM"/>
      <sheetName val="LK-TD"/>
      <sheetName val="Bia TD"/>
      <sheetName val="TH TD"/>
      <sheetName val="THVT TBA"/>
      <sheetName val="00000000"/>
      <sheetName val="LK-160"/>
      <sheetName val="DG 134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phan giam tien"/>
      <sheetName val="TT-35KV+TBA"/>
      <sheetName val="TT35"/>
      <sheetName val="TH chi phi`dz+chi phi cong to"/>
      <sheetName val="Gia vat tu"/>
      <sheetName val="XL4Poppy"/>
      <sheetName val="gtrinh"/>
      <sheetName val="chiet0tinh"/>
      <sheetName val="Quantity"/>
      <sheetName val="Dù to¸n Ng¹n son"/>
      <sheetName val="ctBT"/>
      <sheetName val="Pgal2004"/>
      <sheetName val="VL"/>
      <sheetName val="MTC"/>
      <sheetName val="tong_hop_chi_phi"/>
      <sheetName val="TH_chi_phi_dz+chi_phi_cong_to"/>
      <sheetName val="chiet_tinh"/>
      <sheetName val="phan_giao_tien"/>
      <sheetName val="phan_giao_v_tu"/>
      <sheetName val="phan_giam_tien"/>
      <sheetName val="MAILEGUH"/>
      <sheetName val="CHITIET VL-NC-TT-3p"/>
      <sheetName val="Sheet2"/>
      <sheetName val="Sheet3"/>
      <sheetName val="gVL"/>
      <sheetName val="Ctinh 10kV"/>
      <sheetName val="Giai trinh"/>
      <sheetName val="Gia VL"/>
      <sheetName val="DgiaCT"/>
      <sheetName val="Bill2000"/>
      <sheetName val="Bill30200"/>
      <sheetName val="PLV"/>
      <sheetName val="bluong"/>
      <sheetName val="터파기및재료"/>
      <sheetName val="KPVC-BD "/>
      <sheetName val="TH chi phi dz+chi phi aong to"/>
      <sheetName val="CT -THVLNC"/>
      <sheetName val="Xuly Data"/>
      <sheetName val="_x0000__x0000__x0000__x0000__x0000__x0000__x0000__x0000_"/>
      <sheetName val="KKKKKKKK"/>
      <sheetName val="TT_35KV_TBA"/>
      <sheetName val="Dinh Muc VT"/>
      <sheetName val="Tong hop vat tu"/>
      <sheetName val="Phan tich ca may"/>
      <sheetName val="Config"/>
      <sheetName val="Chi phi van chuyen"/>
      <sheetName val="Chenh lech ca may"/>
      <sheetName val="TLg CN&amp;Laixe"/>
      <sheetName val="TLg CN&amp;Laixe (2)"/>
      <sheetName val="TLg Laitau"/>
      <sheetName val="TLg Laitau (2)"/>
      <sheetName val="THPDMoi  (2)"/>
      <sheetName val="Thongso"/>
      <sheetName val="CTTDD"/>
      <sheetName val="phan giao v vu"/>
      <sheetName val="CD2000"/>
      <sheetName val="2.CTDGCV-HO"/>
      <sheetName val="??????"/>
    </sheetNames>
    <sheetDataSet>
      <sheetData sheetId="0"/>
      <sheetData sheetId="1"/>
      <sheetData sheetId="2"/>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sheetData sheetId="5"/>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BLDG"/>
      <sheetName val="???????-BLDG"/>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XL4Poppy"/>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THANG1"/>
      <sheetName val="THANG2"/>
      <sheetName val="THANG3"/>
      <sheetName val="THANG4"/>
      <sheetName val="THANG5"/>
      <sheetName val="THANG6"/>
      <sheetName val="THANG7"/>
      <sheetName val="THANG 8"/>
      <sheetName val="Sheet9"/>
      <sheetName val="Sheet8"/>
      <sheetName val="Sheet7"/>
      <sheetName val="Sheet6"/>
      <sheetName val="Sheet4"/>
      <sheetName val="Sheet2"/>
      <sheetName val="Sheet1"/>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Q1-02"/>
      <sheetName val="Q2-02"/>
      <sheetName val="Q3-02"/>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________BLDG"/>
      <sheetName val="Bia "/>
      <sheetName val="Muc luc"/>
      <sheetName val="Thuyet minh PA1"/>
      <sheetName val="kl xaychan khay"/>
      <sheetName val="Tdoi t.truong"/>
      <sheetName val="BC DBKH T5"/>
      <sheetName val="BC DBKH T6"/>
      <sheetName val="BC DBKH T7"/>
      <sheetName val="XL4Test5"/>
      <sheetName val="2001"/>
      <sheetName val="2002"/>
      <sheetName val="????-BLDG"/>
      <sheetName val="Jan11"/>
      <sheetName val="Jan13"/>
      <sheetName val="Jan14"/>
      <sheetName val="Jan15"/>
      <sheetName val="Jan16"/>
      <sheetName val="Jan17"/>
      <sheetName val="Jan18"/>
      <sheetName val="Jan20"/>
      <sheetName val="Jan21"/>
      <sheetName val="Outlets"/>
      <sheetName val="PGs"/>
      <sheetName val="GVL"/>
      <sheetName val="tam"/>
      <sheetName val="PTDG"/>
      <sheetName val="DTCT"/>
      <sheetName val="DGBQ"/>
      <sheetName val="DGDT"/>
      <sheetName val="Gia trung thau"/>
      <sheetName val="Thanh toan dot 1"/>
      <sheetName val="DTXL"/>
      <sheetName val="THXL"/>
      <sheetName val="dieuphoida"/>
      <sheetName val="dieuphoida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LUONG CHO HUU"/>
      <sheetName val="thu BHXH,YT"/>
      <sheetName val="Phan bo"/>
      <sheetName val="Luong T5-04"/>
      <sheetName val="THLK2"/>
      <sheetName val="Phan tich VT"/>
      <sheetName val="TKe VT"/>
      <sheetName val="Du tru Vat tu"/>
      <sheetName val="Mau 1"/>
      <sheetName val="Mau so 2"/>
      <sheetName val="Mau so 3"/>
      <sheetName val="Mau so 7"/>
      <sheetName val="Mau so 8"/>
      <sheetName val="Mau so 9 da tru 45;54"/>
      <sheetName val="Mau so 9 45;54"/>
      <sheetName val="Mau 9 "/>
      <sheetName val="Mau 9 goc"/>
      <sheetName val="Mau 10"/>
      <sheetName val="Mau so 11"/>
      <sheetName val="??????-BLDG"/>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
      <sheetName val="?¬’P‰¿ì¬?-BLDG"/>
      <sheetName val="?¬P¿ì¬?-BLDG"/>
      <sheetName val="?쒕?-BLDG"/>
      <sheetName val="=??????-BLDG"/>
      <sheetName val="HUNG"/>
      <sheetName val="THO"/>
      <sheetName val="HOA"/>
      <sheetName val="TINH"/>
      <sheetName val="THONG"/>
      <sheetName val="XXXXXXX0"/>
      <sheetName val="XXXXXXX1"/>
      <sheetName val="Bang ngang"/>
      <sheetName val="Bang doc"/>
      <sheetName val="B cham cong"/>
      <sheetName val="Btt luong"/>
      <sheetName val="Dec#1"/>
      <sheetName val="SC 231"/>
      <sheetName val="SC 410"/>
      <sheetName val="BOQ FORM FOR INQÕIRY"/>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PTDGDT"/>
      <sheetName val="?+Invoice!$DF$57?-BLDG"/>
      <sheetName val="Chart1"/>
      <sheetName val="DA0463BQ"/>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10_x0000__x0000__x0000__x0000__x0000__x0000_"/>
      <sheetName val="quy 1"/>
      <sheetName val="quy 2"/>
      <sheetName val="6 thang"/>
      <sheetName val="quy 3"/>
      <sheetName val="9 TH"/>
      <sheetName val="quy4"/>
      <sheetName val="nam"/>
      <sheetName val="Sheet11"/>
      <sheetName val="Sheet12"/>
      <sheetName val="Overhead &amp; Profit B-1"/>
      <sheetName val="Chi tiet don gia khgi phuc"/>
      <sheetName val="Hoi phe nu"/>
      <sheetName val="THANG#"/>
      <sheetName val="Sheet("/>
      <sheetName val="Sheed7"/>
      <sheetName val="A`r3"/>
      <sheetName val="Apb4"/>
      <sheetName val="MTL$-INTER"/>
      <sheetName val="thietbi"/>
      <sheetName val="KhanhThuong"/>
      <sheetName val="PlotDat4"/>
      <sheetName val="DI-ESTI"/>
      <sheetName val="Sc #34"/>
      <sheetName val="BCDP_x0005_"/>
      <sheetName val="NKC _x0003__x0000__x0000_TM1_x0006__x0000__x0000_SC 111_x0002__x0000__x0000_NH_x0006__x0000__x0000_SC 1"/>
      <sheetName val="FORM OF PROPNSAL RFP-003"/>
      <sheetName val="??+Invoice!$DF$57?????-BLDG"/>
      <sheetName val="FORM OF PROPOSAL RFP-00Ê"/>
      <sheetName val="V_x000c_(No V-c)"/>
      <sheetName val="_x0001_pr2"/>
      <sheetName val="N@"/>
      <sheetName val="Don gaa chi tiet"/>
      <sheetName val="XL4Poppq"/>
      <sheetName val="FH"/>
      <sheetName val="Coc40x40c-"/>
      <sheetName val="Han13"/>
      <sheetName val="T.@_x000c__x0000__x0001__x0000__x0000__x0000__x0003_Ú_x0000__x0000_&lt;_x001f__x0000__x0000__x0000_"/>
      <sheetName val="TIEUHAO"/>
      <sheetName val="T.hopCPXDho_x0000_n_x0000_hanh (2)"/>
      <sheetName val="LK cp _x0000_dcb"/>
      <sheetName val="GDTH_x0000_5"/>
      <sheetName val="Ph_x0000_n_x0000__x0000_ich _x0000_a_x0000_ tu"/>
      <sheetName val="XL4Po_x0000_p_x0010_"/>
      <sheetName val="_x0010_HANG1"/>
      <sheetName val="__-BLDG"/>
      <sheetName val="_______-BLDG"/>
      <sheetName val="____-BLDG"/>
      <sheetName val="______-BLDG"/>
      <sheetName val="_¬’P‰¿ì¬_-BLDG"/>
      <sheetName val="_¬P¿ì¬_-BLDG"/>
      <sheetName val="_쒕_-BLDG"/>
      <sheetName val="=______-BLDG"/>
      <sheetName val="Chi p`i van chuyen"/>
      <sheetName val="²_x0000__x0000_AI TK 112"/>
      <sheetName val="NhapHD"/>
      <sheetName val="INHOADON"/>
      <sheetName val="DataSource"/>
      <sheetName val="Danhsach KH"/>
      <sheetName val="GIA VON"/>
      <sheetName val="DS 11"/>
      <sheetName val="Module2"/>
      <sheetName val="BC"/>
      <sheetName val="PHANG5"/>
      <sheetName val="Phan tich don gia chi&quot;tiet"/>
      <sheetName val="Disch"/>
      <sheetName val="Pack"/>
      <sheetName val="Delivery"/>
      <sheetName val="M50"/>
      <sheetName val="M48"/>
      <sheetName val="M45"/>
      <sheetName val="M38"/>
      <sheetName val="D.Order"/>
      <sheetName val="Report"/>
      <sheetName val="Report.Delivery"/>
      <sheetName val="Monthly"/>
      <sheetName val="Chiet tinh dz22"/>
      <sheetName val="TSCD"/>
      <sheetName val="DG "/>
      <sheetName val="TT_35"/>
      <sheetName val="SC_x0000_133"/>
      <sheetName val="QC 152"/>
      <sheetName val="SC 41_x0011_"/>
      <sheetName val="SC _x0014_42 loan"/>
      <sheetName val="SCT_x0011_54"/>
      <sheetName val="CT aong"/>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9 toan"/>
      <sheetName val="XL4Wÿÿÿÿ"/>
      <sheetName val="Chi tiet dmn gia khoi phuc"/>
      <sheetName val="Sheet17"/>
      <sheetName val="Sheet13"/>
      <sheetName val="Sheet14"/>
      <sheetName val="Sheet15"/>
      <sheetName val="Sheet16"/>
      <sheetName val="?+Invoice!$DF$57㊞_x0000_-BLDG"/>
      <sheetName val="IBASE"/>
      <sheetName val="10??????"/>
      <sheetName val="DG"/>
      <sheetName val="2_x0006__x0000__x0000_Sheet3_x0004__x0000__x0000_211A_x0004__x0000__x0000_211B_x0006__x0000__x0000_SCT5"/>
      <sheetName val="?öm÷²??öm?-BLDG"/>
      <sheetName val="Phan bo kh_x0005__x0000__x0000__x0000__x0002__x0000_Ƛ_xdbdd_隘_x0013__x0002_"/>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BLD聇"/>
      <sheetName val="Overhead &amp; "/>
      <sheetName val="Overhead &amp; Ԁ_x0000__x0000__x0000_"/>
      <sheetName val="Overhead &amp; Ԁ_x0000__x0000__x0000_Ȁ"/>
      <sheetName val="VL(No V-c)_x0005__x0000__x0000_X"/>
      <sheetName val="Sheat4"/>
      <sheetName val="CT 1md &amp; dau conM"/>
      <sheetName val="Overhead &amp; ?_x0000__x0000__x0000_?"/>
      <sheetName val="10?"/>
      <sheetName val="T.@_x000c_?_x0001_???_x0003_Ú??&lt;_x001f_???"/>
      <sheetName val="T.@_x000c_?_x0001_?_x0003_Ú&lt;_x001f_?"/>
      <sheetName val="T.@_x000c_?_x0001_?_x0003_Ú?&lt;_x001f_?"/>
      <sheetName val="XL4Po?p_x0010_"/>
      <sheetName val="Overhead &amp; Ԁ???ﰀ"/>
      <sheetName val="10_x0000_"/>
      <sheetName val="TK Ngoai b!ng"/>
      <sheetName val="TMinh BC T_x0001_"/>
      <sheetName val="So _x0004_GNH "/>
      <sheetName val="phan bo _x0005__x0000__x0000__x0000__x0002__x0000_낟꼉_x0005_"/>
      <sheetName val="Congig"/>
      <sheetName val="bang tien luong"/>
      <sheetName val="SUMMARY"/>
      <sheetName val="phan bo _x0005__x0000__x0000__x0000__x0002__x0000_낟꼉飘"/>
      <sheetName val="phan bo "/>
      <sheetName val="PNT-QUOT-#3"/>
      <sheetName val="COAT&amp;WRAP-QIOT-#3"/>
      <sheetName val="Ԁ䈀_x0000__x0000__x0000_䦀"/>
      <sheetName val="䘀䘀䘀䘀䘀䘀䘀䘀"/>
      <sheetName val="䘀ༀ؀ᬀ"/>
      <sheetName val="_x0000__x0000__x0000_䦀"/>
      <sheetName val="䐀ሀ_x0000_ﴀ"/>
      <sheetName val="䔀ጀ_x0000_ﴀ"/>
      <sheetName val="Tro gaup"/>
      <sheetName val="?+Anvoice!$DF$57?-BLDG"/>
      <sheetName val="ऀЀ_x0000_㠀"/>
      <sheetName val="_x0000_"/>
      <sheetName val="NKC _x0003_??TM1_x0006_??SC 111_x0002_??NH_x0006_??SC 1"/>
      <sheetName val="so 8_x0000__x0000__x0000__x0000__x0000__x0000__x0000__x0000__x0000__x0000__x0000_܈Ǫ_x0000__x0004__x0000__x0000__x0000__x0000__x0000__x0000_䖼ǭ_x0000__x0000__x0000__x0000_"/>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refreshError="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sheetData sheetId="382"/>
      <sheetData sheetId="383"/>
      <sheetData sheetId="384"/>
      <sheetData sheetId="385"/>
      <sheetData sheetId="386"/>
      <sheetData sheetId="387"/>
      <sheetData sheetId="388"/>
      <sheetData sheetId="389"/>
      <sheetData sheetId="390" refreshError="1"/>
      <sheetData sheetId="391"/>
      <sheetData sheetId="392"/>
      <sheetData sheetId="393"/>
      <sheetData sheetId="394"/>
      <sheetData sheetId="395"/>
      <sheetData sheetId="396"/>
      <sheetData sheetId="397"/>
      <sheetData sheetId="398" refreshError="1"/>
      <sheetData sheetId="399" refreshError="1"/>
      <sheetData sheetId="400" refreshError="1"/>
      <sheetData sheetId="401"/>
      <sheetData sheetId="402" refreshError="1"/>
      <sheetData sheetId="403"/>
      <sheetData sheetId="404" refreshError="1"/>
      <sheetData sheetId="405" refreshError="1"/>
      <sheetData sheetId="406" refreshError="1"/>
      <sheetData sheetId="407" refreshError="1"/>
      <sheetData sheetId="408"/>
      <sheetData sheetId="409"/>
      <sheetData sheetId="410"/>
      <sheetData sheetId="411" refreshError="1"/>
      <sheetData sheetId="412"/>
      <sheetData sheetId="413"/>
      <sheetData sheetId="414" refreshError="1"/>
      <sheetData sheetId="415"/>
      <sheetData sheetId="416"/>
      <sheetData sheetId="417" refreshError="1"/>
      <sheetData sheetId="418" refreshError="1"/>
      <sheetData sheetId="419" refreshError="1"/>
      <sheetData sheetId="420" refreshError="1"/>
      <sheetData sheetId="421"/>
      <sheetData sheetId="422"/>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refreshError="1"/>
      <sheetData sheetId="487" refreshError="1"/>
      <sheetData sheetId="488"/>
      <sheetData sheetId="489"/>
      <sheetData sheetId="490"/>
      <sheetData sheetId="491"/>
      <sheetData sheetId="492"/>
      <sheetData sheetId="493" refreshError="1"/>
      <sheetData sheetId="494" refreshError="1"/>
      <sheetData sheetId="495"/>
      <sheetData sheetId="496"/>
      <sheetData sheetId="497" refreshError="1"/>
      <sheetData sheetId="498"/>
      <sheetData sheetId="499"/>
      <sheetData sheetId="500"/>
      <sheetData sheetId="501"/>
      <sheetData sheetId="502"/>
      <sheetData sheetId="503"/>
      <sheetData sheetId="504"/>
      <sheetData sheetId="505" refreshError="1"/>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refreshError="1"/>
      <sheetData sheetId="553"/>
      <sheetData sheetId="554"/>
      <sheetData sheetId="555" refreshError="1"/>
      <sheetData sheetId="556"/>
      <sheetData sheetId="557"/>
      <sheetData sheetId="558"/>
      <sheetData sheetId="559"/>
      <sheetData sheetId="560"/>
      <sheetData sheetId="561"/>
      <sheetData sheetId="562"/>
      <sheetData sheetId="563" refreshError="1"/>
      <sheetData sheetId="564"/>
      <sheetData sheetId="565"/>
      <sheetData sheetId="566"/>
      <sheetData sheetId="567"/>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sheetData sheetId="590"/>
      <sheetData sheetId="591"/>
      <sheetData sheetId="592"/>
      <sheetData sheetId="593"/>
      <sheetData sheetId="594"/>
      <sheetData sheetId="595"/>
      <sheetData sheetId="596" refreshError="1"/>
      <sheetData sheetId="597"/>
      <sheetData sheetId="598"/>
      <sheetData sheetId="599" refreshError="1"/>
      <sheetData sheetId="600" refreshError="1"/>
      <sheetData sheetId="601" refreshError="1"/>
      <sheetData sheetId="602" refreshError="1"/>
      <sheetData sheetId="603"/>
      <sheetData sheetId="604"/>
      <sheetData sheetId="605"/>
      <sheetData sheetId="606"/>
      <sheetData sheetId="607"/>
      <sheetData sheetId="608"/>
      <sheetData sheetId="609" refreshError="1"/>
      <sheetData sheetId="610"/>
      <sheetData sheetId="611"/>
      <sheetData sheetId="612"/>
      <sheetData sheetId="613" refreshError="1"/>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sheetData sheetId="628" refreshError="1"/>
      <sheetData sheetId="629" refreshError="1"/>
      <sheetData sheetId="630"/>
      <sheetData sheetId="631"/>
      <sheetData sheetId="632" refreshError="1"/>
      <sheetData sheetId="633"/>
      <sheetData sheetId="634"/>
      <sheetData sheetId="635"/>
      <sheetData sheetId="636"/>
      <sheetData sheetId="637"/>
      <sheetData sheetId="638"/>
      <sheetData sheetId="639"/>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lop_btn"/>
      <sheetName val="2.lop_2.BTN"/>
      <sheetName val="2.lop_1.BTN"/>
      <sheetName val="Truot_nen"/>
      <sheetName val="3.lop_2.BTN"/>
      <sheetName val="4.lop_2.BTN"/>
      <sheetName val="E"/>
      <sheetName val="USKU"/>
      <sheetName val="T_3.13"/>
      <sheetName val="00000000"/>
      <sheetName val="XXXXXXXX"/>
      <sheetName val="XL4Test5"/>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hi tiet"/>
      <sheetName val="Bu CL"/>
      <sheetName val="sheet2"/>
      <sheetName val="Dactinh"/>
      <sheetName val="THUECD"/>
      <sheetName val="LTTHIEU"/>
      <sheetName val="ttluong"/>
      <sheetName val="luong"/>
      <sheetName val="Sheet6"/>
      <sheetName val="Sheet7"/>
      <sheetName val="THSDLD"/>
      <sheetName val="PLCBO"/>
      <sheetName val="CLDVIEN"/>
      <sheetName val="TK SD DAT"/>
      <sheetName val="LDTT"/>
      <sheetName val="QT THUE"/>
      <sheetName val="DSNL"/>
      <sheetName val="QT05MAU10"/>
      <sheetName val="THN0511"/>
      <sheetName val="0 THXUYEN"/>
      <sheetName val="TKECBO"/>
      <sheetName val="BCCOCAU"/>
      <sheetName val="XL4Poppy"/>
      <sheetName val="TTVanChuyen"/>
      <sheetName val="Kiem-Toan"/>
      <sheetName val="chi tiet C"/>
      <sheetName val="Du toan"/>
      <sheetName val="Quantity"/>
      <sheetName val="Keothep"/>
      <sheetName val="Re-bar"/>
      <sheetName val="CHITIET"/>
    </sheetNames>
    <sheetDataSet>
      <sheetData sheetId="0" refreshError="1"/>
      <sheetData sheetId="1" refreshError="1"/>
      <sheetData sheetId="2"/>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P"/>
      <sheetName val="CPTV"/>
      <sheetName val="DLNS"/>
      <sheetName val="TONGHOP"/>
      <sheetName val="BT"/>
      <sheetName val="dtchi tietCS"/>
      <sheetName val="DGIAVC22KV"/>
      <sheetName val="dt chi tiet TT"/>
      <sheetName val="dt chi tiet HT "/>
      <sheetName val="Phan thi nghiem DZ"/>
      <sheetName val="VANCHUYEN"/>
      <sheetName val="LKE VL&amp;TB 250"/>
      <sheetName val="LKE TB&amp;VL320"/>
      <sheetName val="DT250 T1&amp;TH2TRAM"/>
      <sheetName val="320 LECH XT- T3"/>
      <sheetName val="LKTBA T1,2&amp;3"/>
      <sheetName val="TBA320 CANBANG-T2"/>
      <sheetName val="LKE VL&amp;TB 270"/>
      <sheetName val="LKE&quot;TB&amp;VL322"/>
      <sheetName val="TBA320 CANBANG-U2"/>
      <sheetName val="dthc"/>
      <sheetName val="dt chi piet TT"/>
      <sheetName val="SL dau tien"/>
      <sheetName val="HSKVUC"/>
      <sheetName val="Giai trinh"/>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XL4Poppy"/>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Q1-02"/>
      <sheetName val="Q2-02"/>
      <sheetName val="Q3-02"/>
      <sheetName val="TAI"/>
      <sheetName val="BANLE"/>
      <sheetName val="t.kho"/>
      <sheetName val="CLB"/>
      <sheetName val="phong"/>
      <sheetName val="hoat"/>
      <sheetName val="tong BH"/>
      <sheetName val="nhapkho"/>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C45"/>
      <sheetName val="C47A"/>
      <sheetName val="C47B"/>
      <sheetName val="C46"/>
      <sheetName val="DsachYT"/>
      <sheetName val="00"/>
      <sheetName val="Bhxhoi"/>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Outlets"/>
      <sheetName val="PGs"/>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6"/>
      <sheetName val="Mau"/>
      <sheetName val="KH LDTL"/>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LUONG CHO HUU"/>
      <sheetName val="thu BHXH,YT"/>
      <sheetName val="Phan bo"/>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SILICAT_x0003_"/>
      <sheetName val="1-12"/>
      <sheetName val="SP-KH"/>
      <sheetName val="Xuatkho"/>
      <sheetName val="PT"/>
      <sheetName val="gVL"/>
      <sheetName val="Pivot(Silica|e)"/>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Pi6ot(Urethan)"/>
      <sheetName val="Summary"/>
      <sheetName val="Design &amp; Applications"/>
      <sheetName val="Building Summary"/>
      <sheetName val="Building"/>
      <sheetName val="External Works"/>
      <sheetName val="MTL$-INTER"/>
      <sheetName val="S¶_x001d_et2"/>
      <sheetName val="TH QT"/>
      <sheetName val="KE QT"/>
      <sheetName val="??-BLDG"/>
      <sheetName val="TH VL, NC, DDHT Thanhphuoc"/>
      <sheetName val="Chiet tinh dz22"/>
      <sheetName val="Dieu chinh"/>
      <sheetName val="So -03"/>
      <sheetName val="SoLD"/>
      <sheetName val="So-02"/>
      <sheetName val="_x0000__x0000__x0000__x0000__x0000__x0000_"/>
      <sheetName val="Macro1"/>
      <sheetName val="Macro2"/>
      <sheetName val="Macro3"/>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INSUL"/>
      <sheetName val="ROCK WO_x0003__x0000_"/>
      <sheetName val="hoat_x0000_࣭_x0000__x0000__x0000__x0000__x0000__x0000__x0000__x0000__x0009__x0000_᭬࣫_x0000__x0004__x0000__x0000__x0000__x0000__x0000__x0000_ᑜ࣭_x0000__x0000__x0000_"/>
      <sheetName val="Sheed4"/>
      <sheetName val="???????-BLDG"/>
      <sheetName val="Piwot(Silicate)"/>
      <sheetName val="TH T19"/>
      <sheetName val="Giai trinh"/>
      <sheetName val="Pivot(RckWool)"/>
      <sheetName val="Du_lieu"/>
      <sheetName val="báo cáo thang11 m?i"/>
      <sheetName val="vi_du_n"/>
      <sheetName val="vi_du"/>
      <sheetName val="Bieu 2"/>
      <sheetName val="biªu 3"/>
      <sheetName val="bieu1 CTy"/>
      <sheetName val="b2 cty"/>
      <sheetName val="b 3 cty"/>
      <sheetName val="bieu 7"/>
      <sheetName val="bieu 9"/>
      <sheetName val="b14"/>
      <sheetName val="Sheet12"/>
      <sheetName val="뜃맟뭁돽띿맟?-BLDG"/>
      <sheetName val="CAT_5"/>
      <sheetName val="현장관리비"/>
      <sheetName val="실행내역"/>
      <sheetName val="#REF"/>
      <sheetName val="적용환율"/>
      <sheetName val="合成単価作成表-BLDG"/>
      <sheetName val="tong l²_x0000__x0000_ ban"/>
      <sheetName val="DU TRU LUONG 06 TH@NG"/>
      <sheetName val="AN CA DH 10"/>
      <sheetName val="TAM UNG LNC TH 08"/>
      <sheetName val="Leong thoi gian th 10"/>
      <sheetName val="Luong thoa gian th 11"/>
      <sheetName val="at lns th 10"/>
      <sheetName val="tam ung DNS th 11"/>
      <sheetName val="XL4Test4"/>
      <sheetName val="TH_x0001_NG2"/>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Pivot(_x0007_lass Wool)"/>
      <sheetName val="bcôhang"/>
      <sheetName val="RDP013"/>
      <sheetName val="TH4_x0000__x0000__x0000__x0000__x0000__x0000__x0000__x0000__x0000__x0000__x0000_ℨʢ_x0000__x0004__x0000__x0000__x0000__x0000__x0000__x0000_崬ʢ_x0000__x0000__x0000__x0000__x0000_"/>
      <sheetName val="__-BLDG"/>
      <sheetName val="_______-BLDG"/>
      <sheetName val="báo cáo thang11 m_i"/>
      <sheetName val="Sheev6"/>
      <sheetName val="Nhap fon gia VL dia phuong"/>
      <sheetName val="Luong moÿÿngay cong khao sat"/>
      <sheetName val="TT_10KV"/>
      <sheetName val="ctTBA"/>
      <sheetName val="NEW-PANEL"/>
      <sheetName val="간접비내역-1"/>
      <sheetName val="LABTOTAL"/>
      <sheetName val="용기"/>
      <sheetName val="DESIGN CRITERIA"/>
      <sheetName val="적용률"/>
      <sheetName val="EQUIPMENT -2"/>
      <sheetName val="전차선로 물량표"/>
      <sheetName val="Basic"/>
      <sheetName val="SILICCTE"/>
      <sheetName val="PNT-QUOT-#3"/>
      <sheetName val="COAT&amp;WRAP-QIOT-#3"/>
      <sheetName val="Q2-00"/>
      <sheetName val="PACK"/>
      <sheetName val="INV"/>
      <sheetName val="TK-XUAT"/>
      <sheetName val="TK-NHAP"/>
      <sheetName val="DT 1"/>
      <sheetName val="DT 2"/>
      <sheetName val="DT 3"/>
      <sheetName val="DM"/>
      <sheetName val="SP"/>
      <sheetName val="NPL"/>
      <sheetName val="공통가설"/>
      <sheetName val="_x0000__x0000__x0000__x0000__x0000__x0009__x0000_??_x0000__x0004__x0000__x0000__x0000__x0000__x0000__x0000_??_x0000__x0000__x0000__x0000__x0000__x0000__x0000__x0000_??_x0000__x0000_"/>
      <sheetName val="PBS"/>
      <sheetName val="??????"/>
      <sheetName val="ROCK WO_x0003_?"/>
      <sheetName val="hoat?࣭????????_x0009_?᭬࣫?_x0004_??????ᑜ࣭???"/>
      <sheetName val="Tong hop QL4( - 3"/>
      <sheetName val="_x0010_ivot(Glass Wool)"/>
      <sheetName val="She%t1"/>
      <sheetName val="XL4Pop`y"/>
      <sheetName val="Chitieu-dam c!c loai"/>
      <sheetName val="@Gdg"/>
      <sheetName val="CocKJ1m"/>
      <sheetName val="TA²_x0000__x0000_NH"/>
      <sheetName val="SN C£GNV"/>
      <sheetName val="_x0010_iwot(Silicate)"/>
      <sheetName val="TK"/>
      <sheetName val="BRCT"/>
      <sheetName val="SDHD"/>
      <sheetName val="SDHD QUY"/>
      <sheetName val="GTGT135"/>
      <sheetName val="BRCN135"/>
      <sheetName val="MV135"/>
      <sheetName val="SDHDCN"/>
      <sheetName val="SDHDCN quy"/>
      <sheetName val="NXT.CN03"/>
      <sheetName val="bl"/>
      <sheetName val="20000000"/>
      <sheetName val="truy_x0000_thu"/>
      <sheetName val="MTO REV.0"/>
      <sheetName val="Phan tich don ႀ￸a chi tiet"/>
      <sheetName val="\uong mot ngay cong xay lap"/>
      <sheetName val="Luong mot ngay conw0khao sat"/>
      <sheetName val="thu BHXH&lt;YT"/>
      <sheetName val="Pivnt(RockWool)"/>
      <sheetName val="@ivot(Form Glass)"/>
      <sheetName val="Pivot(Gl!ss Wool)"/>
      <sheetName val="ROCK WOKL"/>
      <sheetName val="He co"/>
      <sheetName val="Bhitieu-dam cac loai"/>
      <sheetName val="TKP"/>
      <sheetName val="Gia vat tu"/>
      <sheetName val="KLHT"/>
      <sheetName val="?????_x0009_????_x0004_????????????????????"/>
      <sheetName val="hoat_x0000_?_x0000__x0009_??_x0000__x0004__x0000_??_x0000_??_x0000_"/>
      <sheetName val="hoat??????????_x0009_????_x0004_???????????"/>
      <sheetName val="hoat?࣭?_x0009_᭬࣫?_x0004_?ᑜ࣭?ڬ࣫?"/>
      <sheetName val="MTO REV.2(ARMOR)"/>
      <sheetName val="TH4???????????ℨʢ?_x0004_??????崬ʢ?????"/>
      <sheetName val="TH VL_ NC_ DDHT Thanhphuoc"/>
      <sheetName val="DG"/>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湡㘱_x0005_䨀湡㜱"/>
      <sheetName val="ㅮԷ_x0000_慊ㅮԸ"/>
      <sheetName val="㠱_x0005_䨀湡〲_x0005_"/>
      <sheetName val="԰_x0000_慊㉮Ա_x0000_"/>
      <sheetName val="_x0005_䨀湡㈲_x0005_䨀"/>
      <sheetName val="_x0000_慊㉮Գ_x0000_慊㉮Դ"/>
      <sheetName val="湡㐲_x0005_䨀湡㔲_x0005_"/>
      <sheetName val="㔲_x0005_䨀"/>
      <sheetName val="뜃맟뭁돽띿맟_-BLDG"/>
      <sheetName val="truy"/>
      <sheetName val="Coc$0x40cm"/>
      <sheetName val="&quot;0ngay"/>
      <sheetName val="báo cák thang11 mới"/>
      <sheetName val="THANG'"/>
      <sheetName val="CN"/>
      <sheetName val="BCN"/>
      <sheetName val="Q TOAN"/>
      <sheetName val="NO MUA"/>
      <sheetName val="VO CHAI"/>
      <sheetName val="VC THU HOI"/>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
      <sheetName val="????"/>
      <sheetName val="BCDTK"/>
      <sheetName val="soktmay"/>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PTDGDT"/>
      <sheetName val="_x0000_TCTiet"/>
      <sheetName val="T.Tinh"/>
      <sheetName val="POTAL"/>
      <sheetName val=" thoat nuog nc"/>
      <sheetName val="POWER"/>
      <sheetName val="견적조건"/>
      <sheetName val="BQ_Equip_Pipe"/>
      <sheetName val="BLR-S"/>
      <sheetName val="Est-Hotpp"/>
      <sheetName val="PipWT"/>
      <sheetName val="piping"/>
      <sheetName val="BREAKDOWN(철거설치)"/>
      <sheetName val="COA-17"/>
      <sheetName val="C-18"/>
      <sheetName val=" thoau nuoc nc"/>
      <sheetName val="THVT"/>
      <sheetName val="PTDM"/>
      <sheetName val="tong l²?? ban"/>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ㅮԷ?慊ㅮԸ"/>
      <sheetName val="԰?慊㉮Ա?"/>
      <sheetName val="?慊㉮Գ?慊㉮Դ"/>
      <sheetName val="DGdW"/>
      <sheetName val="To~g hop"/>
      <sheetName val="TXANG7"/>
      <sheetName val="Sxeet4"/>
      <sheetName val="To~g hop Q\47"/>
      <sheetName val="hoat???_x0009_???_x0004_???????"/>
      <sheetName val="d' cOng"/>
      <sheetName val="CAPTHOAP"/>
      <sheetName val=" t`oat nuoc nc"/>
      <sheetName val="TSCD"/>
      <sheetName val="Luo_x0009__x0008__x0010__x0000__x0000__x0006__x0005__x0000__x001c_ Í_x0007_ÉÀ_x0000__x0000__x0006__x0003__x0000__x0000_á_x0000__x0002__x0000_°"/>
      <sheetName val="ࡍ_x0000_慂杮朠慩_x000a_䠀乁⁇䥔久䈠佁_x000b_吀⁈"/>
      <sheetName val="재료비"/>
      <sheetName val="BQ List"/>
      <sheetName val="PIPE"/>
      <sheetName val="FLANGE"/>
      <sheetName val="VALVE"/>
      <sheetName val="Mech_1030"/>
      <sheetName val="_x0000__x0000_CAI TK 112"/>
      <sheetName val="báo cák thang11 m?i"/>
      <sheetName val="???????"/>
      <sheetName val="???_x0000_??_x0005_???_x000c_????"/>
      <sheetName val="?_x000c_???????_x0000_???_x0000_?"/>
      <sheetName val="???? ???"/>
      <sheetName val="?????-1"/>
      <sheetName val="??"/>
      <sheetName val=""/>
      <sheetName val="To*K hop"/>
      <sheetName val="_x0000_???_x0000_??_x0000_??_x0000_??_x0003_??_x0003_"/>
      <sheetName val="_x0000_??_x0003_??_x0003_??_x0008_????"/>
      <sheetName val="?_x0000_????_x000d_???????_x000b_??"/>
      <sheetName val="????_x000b_????"/>
      <sheetName val="?????_x0006_??"/>
      <sheetName val="_x0000_???_x0005_?"/>
      <sheetName val="??_x0000_??_x0004_"/>
      <sheetName val="?_x0000_??_x0004_?"/>
      <sheetName val="_x0000_??_x0004_??"/>
      <sheetName val="??_x0004_???"/>
      <sheetName val="?_x0005_???_x0005_?"/>
      <sheetName val="_x0005_???_x0005_?"/>
      <sheetName val="???_x0005_??"/>
      <sheetName val="?_x0005_???_x0005_"/>
      <sheetName val="??_x0005_???_x0005_"/>
      <sheetName val="?_x0005_?"/>
      <sheetName val="??_x0005_???"/>
      <sheetName val="_x0000__x0000__x0000__x0000__x0000__x0000__x0000__x0000__x0000__x000e_[INSUL.XLS]TH5_x0000__x0000__x0000__x0000__x0000__x0000__x0000_"/>
      <sheetName val="???"/>
      <sheetName val="tong l²"/>
      <sheetName val="[I"/>
      <sheetName val="______"/>
      <sheetName val="??????_x0005_???_x000c_????"/>
      <sheetName val="?_x000c_?????????????"/>
      <sheetName val="?????????????_x0003_??_x0003_"/>
      <sheetName val="???_x0003_??_x0003_??_x0008_????"/>
      <sheetName val="??????_x000d_???????_x000b_??"/>
      <sheetName val="????_x0005_?"/>
      <sheetName val="?????_x0004_"/>
      <sheetName val="????_x0004_?"/>
      <sheetName val="???_x0004_??"/>
      <sheetName val="????????"/>
      <sheetName val="_x0009_???_x0004_???????"/>
      <sheetName val="[INSUL.XLSɝROCK WOOL"/>
      <sheetName val="_uong mot ngay cong xay lap"/>
      <sheetName val="ctdg"/>
      <sheetName val="TA²??NH"/>
      <sheetName val="?TCTiet"/>
      <sheetName val="hoat_x0000_࣭_x0000__x0009_᭬࣫_x0000__x0004__x0000_ᑜ࣭_x0000_ڬ࣫_x0000_"/>
      <sheetName val="_?????_-BLDG"/>
      <sheetName val="呅吠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sheetData sheetId="277"/>
      <sheetData sheetId="278"/>
      <sheetData sheetId="279" refreshError="1"/>
      <sheetData sheetId="280" refreshError="1"/>
      <sheetData sheetId="281" refreshError="1"/>
      <sheetData sheetId="282"/>
      <sheetData sheetId="283"/>
      <sheetData sheetId="284"/>
      <sheetData sheetId="285"/>
      <sheetData sheetId="286" refreshError="1"/>
      <sheetData sheetId="287"/>
      <sheetData sheetId="288"/>
      <sheetData sheetId="289"/>
      <sheetData sheetId="290" refreshError="1"/>
      <sheetData sheetId="291" refreshError="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sheetData sheetId="304" refreshError="1"/>
      <sheetData sheetId="305"/>
      <sheetData sheetId="306"/>
      <sheetData sheetId="307" refreshError="1"/>
      <sheetData sheetId="308"/>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refreshError="1"/>
      <sheetData sheetId="358" refreshError="1"/>
      <sheetData sheetId="359" refreshError="1"/>
      <sheetData sheetId="360"/>
      <sheetData sheetId="36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sheetData sheetId="378"/>
      <sheetData sheetId="379"/>
      <sheetData sheetId="380"/>
      <sheetData sheetId="381"/>
      <sheetData sheetId="382"/>
      <sheetData sheetId="383"/>
      <sheetData sheetId="384"/>
      <sheetData sheetId="385"/>
      <sheetData sheetId="386"/>
      <sheetData sheetId="387"/>
      <sheetData sheetId="388" refreshError="1"/>
      <sheetData sheetId="389" refreshError="1"/>
      <sheetData sheetId="390" refreshError="1"/>
      <sheetData sheetId="391"/>
      <sheetData sheetId="392"/>
      <sheetData sheetId="393" refreshError="1"/>
      <sheetData sheetId="394"/>
      <sheetData sheetId="395"/>
      <sheetData sheetId="396" refreshError="1"/>
      <sheetData sheetId="397" refreshError="1"/>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sheetData sheetId="417" refreshError="1"/>
      <sheetData sheetId="418"/>
      <sheetData sheetId="419" refreshError="1"/>
      <sheetData sheetId="420" refreshError="1"/>
      <sheetData sheetId="421" refreshError="1"/>
      <sheetData sheetId="422"/>
      <sheetData sheetId="423"/>
      <sheetData sheetId="424"/>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refreshError="1"/>
      <sheetData sheetId="436"/>
      <sheetData sheetId="437" refreshError="1"/>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refreshError="1"/>
      <sheetData sheetId="526"/>
      <sheetData sheetId="527" refreshError="1"/>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refreshError="1"/>
      <sheetData sheetId="571" refreshError="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sheetData sheetId="623" refreshError="1"/>
      <sheetData sheetId="624" refreshError="1"/>
      <sheetData sheetId="625" refreshError="1"/>
      <sheetData sheetId="626" refreshError="1"/>
      <sheetData sheetId="627" refreshError="1"/>
      <sheetData sheetId="628" refreshError="1"/>
      <sheetData sheetId="62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ienluong"/>
      <sheetName val="SILICATE"/>
      <sheetName val="Lç khoan LK1"/>
      <sheetName val="TH"/>
      <sheetName val="Du_lieu"/>
      <sheetName val="DLNS"/>
      <sheetName val="TH VL, NC, DDHT Thanhphuoc"/>
      <sheetName val="TK"/>
      <sheetName val="dongia (2)"/>
      <sheetName val="gtrinh"/>
      <sheetName val="lam-moi"/>
      <sheetName val="chitiet"/>
      <sheetName val="giathanh1"/>
      <sheetName val="DONGIA"/>
      <sheetName val="thao-go"/>
      <sheetName val="#REF"/>
      <sheetName val="TH XL"/>
      <sheetName val="sat"/>
      <sheetName val="ptvt"/>
      <sheetName val="TONG HOP VL-NC"/>
      <sheetName val="BSQ3"/>
      <sheetName val="dtxl"/>
      <sheetName val="Sheet1"/>
      <sheetName val="du lieu du toan"/>
      <sheetName val="Sheet2"/>
      <sheetName val="DU TOAN"/>
      <sheetName val="khung ten TD"/>
      <sheetName val="gVL"/>
      <sheetName val="Chi tiet VL-NC-MTC"/>
      <sheetName val="CBKC-110"/>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SO_CHUNG"/>
      <sheetName val="th dt dz&amp;tba shoa"/>
      <sheetName val="chitimc"/>
      <sheetName val="kstk"/>
      <sheetName val="Gia"/>
      <sheetName val="CT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THDZ0_4"/>
      <sheetName val="TONG KE DZ 0.4 K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vat-lieu"/>
      <sheetName val="cvc"/>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SILICATE"/>
      <sheetName val="THDT"/>
      <sheetName val="DM-Goc"/>
      <sheetName val="Gia-CT"/>
      <sheetName val="PTCP"/>
      <sheetName val="cphoi"/>
      <sheetName val="XL4Poppy"/>
      <sheetName val=""/>
      <sheetName val="tra_vat_lieu"/>
      <sheetName val="Sheet4"/>
      <sheetName val="Sheet1"/>
      <sheetName val="tonghoptt"/>
      <sheetName val="Sheet2"/>
      <sheetName val="Sheet3"/>
      <sheetName val="ximang"/>
      <sheetName val="da 1x2"/>
      <sheetName val="cat vang"/>
      <sheetName val="phugia555"/>
      <sheetName val="phugia561"/>
      <sheetName val="CQD"/>
      <sheetName val="HGAD"/>
      <sheetName val="HGAM1"/>
      <sheetName val="HGAL2"/>
      <sheetName val="HGAL3"/>
      <sheetName val="tcm"/>
      <sheetName val="tieunang"/>
      <sheetName val="TTTA"/>
      <sheetName val="TNTA"/>
      <sheetName val="TMTTH"/>
      <sheetName val="TNBH"/>
      <sheetName val="tt"/>
      <sheetName val="TLsannen"/>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dongia"/>
      <sheetName val="PLTK"/>
      <sheetName val="00000000"/>
      <sheetName val="10000000"/>
      <sheetName val="TIEN L"/>
      <sheetName val="THKL"/>
      <sheetName val="BVL"/>
      <sheetName val="PTVL"/>
      <sheetName val="DT"/>
      <sheetName val="KLdat"/>
      <sheetName val="KLthep"/>
      <sheetName val="DG"/>
      <sheetName val="DTKS"/>
      <sheetName val="TH"/>
      <sheetName val="Sheet13"/>
      <sheetName val="Sheet14"/>
      <sheetName val="Sheet15"/>
      <sheetName val="Sheet16"/>
      <sheetName val="DTCT"/>
      <sheetName val="Tai khoan"/>
      <sheetName val="PNT-QUOT-#3"/>
      <sheetName val="COAT&amp;WRAP-QIOT-#3"/>
      <sheetName val="Mau NT cho doi"/>
      <sheetName val="THDG- Nha VS"/>
      <sheetName val="THDG- Mong thiet bi"/>
      <sheetName val="MTL$-INTER"/>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son-c"/>
      <sheetName val="duc"/>
      <sheetName val="n4"/>
      <sheetName val="bang "/>
      <sheetName val="373.e6"/>
      <sheetName val="678e5"/>
      <sheetName val="372 e6"/>
      <sheetName val="373 e4"/>
      <sheetName val="677e5"/>
      <sheetName val="THCT"/>
      <sheetName val="THDZ0,4"/>
      <sheetName val="TH DZ35"/>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7"/>
      <sheetName val="Sheet18"/>
      <sheetName val="gvl"/>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Gia KS"/>
      <sheetName val="DTCT-TB"/>
      <sheetName val="Tong hop phan bo nhien lieu"/>
      <sheetName val="XD Ninh Quang"/>
      <sheetName val="K10"/>
      <sheetName val="PB chi tiet"/>
      <sheetName val="tong hop phan bo nhien lieu "/>
      <sheetName val="[TKKT_15Alan1-dg.xlsYPTDG"/>
      <sheetName val="ESTI."/>
      <sheetName val="DI-ESTI"/>
      <sheetName val="\HKP22-46"/>
      <sheetName val="tong hgp"/>
      <sheetName val="YL4Test5"/>
      <sheetName val="402"/>
      <sheetName val="cat vaɮѧ"/>
      <sheetName val="THTram"/>
      <sheetName val="ႀ￸B"/>
      <sheetName val="CANDOI"/>
      <sheetName val="GT"/>
      <sheetName val="GITHICH"/>
      <sheetName val="KQ"/>
      <sheetName val="GT KQ"/>
      <sheetName val="NS"/>
      <sheetName val="GT NS"/>
      <sheetName val="CNO"/>
      <sheetName val="CHITIEU"/>
      <sheetName val="[TKKT_15Alan1-dg.xls࡝DTCTNÀNG"/>
      <sheetName val="cat va??"/>
      <sheetName val="Bu_vat_lieu"/>
      <sheetName val="VAB"/>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CHITIET"/>
      <sheetName val="¢çeet9"/>
      <sheetName val="_TKKT_15Alan1-dg.xlsYPTDG"/>
      <sheetName val="_HKP22-46"/>
      <sheetName val="TNBH_x0000_ͧ_x001f_[TKKT_15Alan1-dg.xls]tls"/>
      <sheetName val="cat va__"/>
      <sheetName val="_x000d_BTA"/>
      <sheetName val="D_x0014_CTQD"/>
      <sheetName val="_x0004_TCT22-46"/>
      <sheetName val="_x0007_XL"/>
      <sheetName val="_x0013_heet2"/>
      <sheetName val="to.ghoptt"/>
      <sheetName val="??B"/>
      <sheetName val="GiaVL"/>
      <sheetName val="_x000a_BTA"/>
      <sheetName val="[TKKT_15Ala"/>
      <sheetName val="TH khoan ha_x0000_"/>
      <sheetName val="FD"/>
      <sheetName val="GI"/>
      <sheetName val="EE (3)"/>
      <sheetName val="PAVEMENT"/>
      <sheetName val="TRAFFIC"/>
      <sheetName val="_TKKT_15Alan1-dg.xls࡝DTCTNÀNG"/>
      <sheetName val="chiet tifh khoan son "/>
      <sheetName val="Gia"/>
      <sheetName val="CT35"/>
      <sheetName val="chiet tinh Khoan gib cong"/>
      <sheetName val="TK"/>
      <sheetName val="Giaitrinh"/>
      <sheetName val="M02"/>
      <sheetName val="M03"/>
      <sheetName val="M5"/>
      <sheetName val="hd01"/>
      <sheetName val="__B"/>
      <sheetName val="_BTA"/>
      <sheetName val="_TKKT_15Ala"/>
      <sheetName val="[TKKT_15Alan1-dg.xls?DTCTNÀNG"/>
      <sheetName val="Du_lieu"/>
      <sheetName val="TH_DZ35"/>
      <sheetName val="Don gia kꦤoan son "/>
      <sheetName val="¸TCT30+8"/>
      <sheetName val="TNBH?ͧ_x001f_[TKKT_15Alan1-dg.xls]tls"/>
      <sheetName val="Lç khoan LK1"/>
      <sheetName val="TH khoan ha?"/>
      <sheetName val="DATA"/>
      <sheetName val="[TKKT_15Alan1-䡤g.xlsYPTDG"/>
      <sheetName val="_TKKT_15Alan1-dg.xls?DTCTNÀNG"/>
      <sheetName val="dbgt(tuyan)"/>
      <sheetName val="RA"/>
      <sheetName val="VAO"/>
      <sheetName val="chi ðhi khac"/>
      <sheetName val="CTTra"/>
      <sheetName val="ctdg"/>
      <sheetName val="_TKKT_15Alan1-dg.xls_DTCTNÀNG"/>
      <sheetName val="Tongh/p"/>
      <sheetName val="Tongh_p"/>
      <sheetName val="TH VL, NC, DDHT Thanhphuoc"/>
      <sheetName val="²_x0000__x0000_hoan GC+HTP"/>
      <sheetName val="²"/>
      <sheetName val="_x0000__x0000__x0000__x0000_??_x0000__x0000__x0000__x0000__x0000__x0000__x0000__x0000_??_x0000__x0000_±_x0000__x0000__x0000__x0000__x0000__x0000__x0000__x0000__x0000__x0000__x0000__x0000_"/>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ND"/>
      <sheetName val="_TKKT_15Alan1-䡤g.xlsYPTDG"/>
      <sheetName val="TH khoan ha_"/>
      <sheetName val="TNBH_ͧ_x001f__TKKT_15Alan1-dg.xls_tls"/>
      <sheetName val="VL,NC"/>
      <sheetName val="#REF"/>
      <sheetName val="dtct cong"/>
      <sheetName val="DTKPSADUONO"/>
      <sheetName val="chiet tinh Khoan gia cono"/>
      <sheetName val="BANGTRA"/>
      <sheetName val="TH-XL"/>
      <sheetName val="TH khoan ha"/>
      <sheetName val="TKKT_15Alan1-dg"/>
      <sheetName val="??????????????????±????????????"/>
      <sheetName val="Sheeô4"/>
      <sheetName val="ESUI."/>
      <sheetName val="KKKKKKKK"/>
      <sheetName val="373 ²_x0000_"/>
      <sheetName val="\ra_bang"/>
      <sheetName val="TH khoan`han"/>
      <sheetName val="DTCTFÀNG"/>
      <sheetName val="tra,vat-lieu"/>
      <sheetName val="400000p0"/>
      <sheetName val="chi tiet Khoan GB+HTP"/>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C䁑D"/>
      <sheetName val="Tai khgan"/>
      <sheetName val="Don gia k?oan son "/>
      <sheetName val="VL"/>
      <sheetName val="tc_Bia_TC_(3-"/>
      <sheetName val="TH_khoan_GC+@TP"/>
      <sheetName val="Dongia_khoan_gia_cong"/>
      <sheetName val="DongiaK_lap_TB"/>
      <sheetName val="ES\I_"/>
      <sheetName val="Mau_NT_cho_doy"/>
      <sheetName val="chiet tGh khoan son "/>
      <sheetName val="TVL"/>
      <sheetName val="TONG_HOPVAT_TU_MO_x0009_"/>
      <sheetName val="TNBH_x0000_?_x001f_[TKKT_15Alan1-dg.xls]tls"/>
      <sheetName val="Level Checking Form(cat)"/>
      <sheetName val="Bang chiet tinh TBA"/>
      <sheetName val="TNBH??_x001f_[TKKT_15Alan1-dg.xls]tls"/>
      <sheetName val="cad vang"/>
      <sheetName val="px#_x000a_tl"/>
      <sheetName val="[TKKT_15Alan1-?g.xlsYPTDG"/>
      <sheetName val="TNBH_?_x001f__TKKT_15Alan1-dg.xls_tls"/>
      <sheetName val="t#m"/>
      <sheetName val="Sheet02"/>
      <sheetName val="chiet tinh Khoan gia cofg"/>
      <sheetName val="ၛTKKT_15Alan1-dg.xls_THKPTNANG"/>
      <sheetName val="[TKKT_15Alan1-dg.xls䁝GXL"/>
      <sheetName val="_TKKT_15Alan1-dg.xls䁝GXL"/>
      <sheetName val="373 ²?"/>
      <sheetName val="DMTK"/>
      <sheetName val="Da tmn"/>
      <sheetName val="_HKP22-4&amp;"/>
      <sheetName val="_ra_bang"/>
      <sheetName val="__________________±____________"/>
      <sheetName val="Da_tan_dung2"/>
      <sheetName val="tong_hop2"/>
      <sheetName val="phan_tich_DG2"/>
      <sheetName val="gia_vat_lieu2"/>
      <sheetName val="gia_xe_may2"/>
      <sheetName val="gia_nhan_cong2"/>
      <sheetName val="da_1x22"/>
      <sheetName val="cat_vang2"/>
      <sheetName val="TJGTXL05"/>
      <sheetName val="TN"/>
      <sheetName val="dtct cau"/>
      <sheetName val="TONG_HOPVAT_TU_MO "/>
      <sheetName val="TM_Gach2"/>
      <sheetName val="HM_bao_gia2"/>
      <sheetName val="BiaTong_Khoan2"/>
      <sheetName val="BiaT_K12"/>
      <sheetName val="TH_khoan_GC+H+L+S2"/>
      <sheetName val="TM_Khoan_HAN2"/>
      <sheetName val="TM_Khoan_GC2"/>
      <sheetName val="TM_Khoan_SON2"/>
      <sheetName val="tc_phan_tich_don_gia2"/>
      <sheetName val="tc_chi_tiet_TC2"/>
      <sheetName val="tc_chiet_tinh_TC2"/>
      <sheetName val="tc_Don_gia2"/>
      <sheetName val="tc_TH_-_TC2"/>
      <sheetName val="tc_Bia_TC_(3)2"/>
      <sheetName val="chi_tiet_khoan_son2"/>
      <sheetName val="chiet_tinh_khoan_son_2"/>
      <sheetName val="²??hoan GC+HTP"/>
      <sheetName val="[TKKT_15Alan1-dg_xls?DTCTNÀNG"/>
      <sheetName val="_TKKT_15Alan1-dg_xls?DTCTNÀNG"/>
      <sheetName val="_TKKT_15Alan1-?g.xlsYPTDG"/>
      <sheetName val="Da tmn?dung"/>
      <sheetName val="chi tiet Kho`n GC+HTP"/>
      <sheetName val="BO"/>
      <sheetName val="Thuc thanh"/>
      <sheetName val="caࡴ vaɮѧ"/>
      <sheetName val="BKTH"/>
      <sheetName val="nhap_xuat_ton"/>
      <sheetName val="_x0004__x0014_CTQD"/>
      <sheetName val="[TKKT_15Alan1-dg.xl۬_x0000_gia vat li"/>
      <sheetName val="ESTI琮"/>
    </sheetNames>
    <sheetDataSet>
      <sheetData sheetId="0"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sheetData sheetId="112"/>
      <sheetData sheetId="113"/>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refreshError="1"/>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sheetData sheetId="217"/>
      <sheetData sheetId="218"/>
      <sheetData sheetId="219"/>
      <sheetData sheetId="220"/>
      <sheetData sheetId="221" refreshError="1"/>
      <sheetData sheetId="222" refreshError="1"/>
      <sheetData sheetId="223" refreshError="1"/>
      <sheetData sheetId="224"/>
      <sheetData sheetId="225"/>
      <sheetData sheetId="226"/>
      <sheetData sheetId="227" refreshError="1"/>
      <sheetData sheetId="228"/>
      <sheetData sheetId="229" refreshError="1"/>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sheetData sheetId="320"/>
      <sheetData sheetId="321"/>
      <sheetData sheetId="322"/>
      <sheetData sheetId="323"/>
      <sheetData sheetId="324" refreshError="1"/>
      <sheetData sheetId="325" refreshError="1"/>
      <sheetData sheetId="326" refreshError="1"/>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refreshError="1"/>
      <sheetData sheetId="337" refreshError="1"/>
      <sheetData sheetId="338"/>
      <sheetData sheetId="339"/>
      <sheetData sheetId="340"/>
      <sheetData sheetId="341"/>
      <sheetData sheetId="342"/>
      <sheetData sheetId="343"/>
      <sheetData sheetId="344"/>
      <sheetData sheetId="345" refreshError="1"/>
      <sheetData sheetId="346" refreshError="1"/>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sheetData sheetId="516" refreshError="1"/>
      <sheetData sheetId="517" refreshError="1"/>
      <sheetData sheetId="518"/>
      <sheetData sheetId="519"/>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sheetData sheetId="532"/>
      <sheetData sheetId="533"/>
      <sheetData sheetId="534"/>
      <sheetData sheetId="535"/>
      <sheetData sheetId="536"/>
      <sheetData sheetId="537"/>
      <sheetData sheetId="538" refreshError="1"/>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TSCD DUNG CHUNG "/>
      <sheetName val="KHKHAUHAOTSCHUNG"/>
      <sheetName val="TSCDTOAN NHA MAY"/>
      <sheetName val="CPSXTOAN BO SP"/>
      <sheetName val="PBCPCHUNG CHO CAC DTUONG"/>
      <sheetName val="XL4Poppy"/>
      <sheetName val="VLieu"/>
      <sheetName val="CT"/>
      <sheetName val="DToan"/>
      <sheetName val="TH"/>
      <sheetName val="Tong hop"/>
      <sheetName val="Cuoc V.chuyen"/>
      <sheetName val="Sheet7"/>
      <sheetName val="Sheet8"/>
      <sheetName val="Sheet9"/>
      <sheetName val="Dinh muc du toan"/>
      <sheetName val="Config"/>
      <sheetName val="AutoClose"/>
      <sheetName val="TH An ca"/>
      <sheetName val="XN SL An ca"/>
      <sheetName val="Dang ky an ca"/>
      <sheetName val="Dang ky an ca T2"/>
      <sheetName val="Sheet2"/>
      <sheetName val="Sheet3"/>
      <sheetName val="XL4Test5"/>
      <sheetName val="total"/>
      <sheetName val="(viet)"/>
      <sheetName val="dictionary"/>
      <sheetName val="New(eng)"/>
      <sheetName val="RFI(eng)SW-sun"/>
      <sheetName val="RFI(eng)HVP-sun"/>
      <sheetName val="RFI(eng)SW"/>
      <sheetName val="RFI(eng)SW (2)"/>
      <sheetName val="RFI(eng)HVP"/>
      <sheetName val="RFI(eng)Lab."/>
      <sheetName val="RFI -add"/>
      <sheetName val="bg+th45"/>
      <sheetName val="4-5"/>
      <sheetName val="bg+th34"/>
      <sheetName val="3-4"/>
      <sheetName val="bg+th23"/>
      <sheetName val="2-3"/>
      <sheetName val="bg+th12"/>
      <sheetName val="1-2"/>
      <sheetName val="bg+th"/>
      <sheetName val="ptvl"/>
      <sheetName val="0-1"/>
      <sheetName val="DTduong"/>
      <sheetName val="Nhahat"/>
      <sheetName val="Sheet4"/>
      <sheetName val="Sheet5"/>
      <sheetName val="Sheet6"/>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Sheet1"/>
      <sheetName val="1"/>
      <sheetName val="00000000"/>
      <sheetName val="NC"/>
      <sheetName val="M"/>
      <sheetName val="TSo"/>
      <sheetName val="PC"/>
      <sheetName val="Vua"/>
      <sheetName val="KL"/>
      <sheetName val="VC"/>
      <sheetName val="DGduong"/>
      <sheetName val="DT"/>
      <sheetName val="Thu"/>
      <sheetName val="XXXXXXXX"/>
      <sheetName val="DT-THL7"/>
      <sheetName val="C47-456"/>
      <sheetName val="C46"/>
      <sheetName val="C47-PII"/>
      <sheetName val="T2"/>
      <sheetName val="T3"/>
      <sheetName val="T4"/>
      <sheetName val="T5"/>
      <sheetName val="THop"/>
      <sheetName val="THKD"/>
      <sheetName val="10000000"/>
      <sheetName val="20000000"/>
      <sheetName val="30000000"/>
      <sheetName val="40000000"/>
      <sheetName val="50000000"/>
      <sheetName val="60000000"/>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THCT"/>
      <sheetName val="THDZ0,4"/>
      <sheetName val="TH DZ35"/>
      <sheetName val="dam"/>
      <sheetName val="Mocantho"/>
      <sheetName val="MoQL91"/>
      <sheetName val="tru"/>
      <sheetName val="dg"/>
      <sheetName val="10mduongsaumo"/>
      <sheetName val="ctt"/>
      <sheetName val="thanmkhao"/>
      <sheetName val="monho"/>
      <sheetName val="ktduong"/>
      <sheetName val="vl"/>
      <sheetName val="cu"/>
      <sheetName val="KTcau2004"/>
      <sheetName val="KT2004XL#moi"/>
      <sheetName val="denbu"/>
      <sheetName val="gvt"/>
      <sheetName val="phan tich DG"/>
      <sheetName val="gia vat lieu"/>
      <sheetName val="gia xe may"/>
      <sheetName val="gia nhan cong"/>
      <sheetName val="XL4Uest5"/>
      <sheetName val="tra-vat-lieu"/>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Thdien"/>
      <sheetName val="DTdien"/>
      <sheetName val="Lç khoan LK1"/>
      <sheetName val="glv"/>
      <sheetName val="Gia"/>
      <sheetName val="Tinh Qmax (Xoko)"/>
      <sheetName val="Hinh thai"/>
      <sheetName val="Khau do Kasin"/>
      <sheetName val="Khau do cau nho"/>
      <sheetName val="Tinh Qmax"/>
      <sheetName val="H2%"/>
      <sheetName val="H~Q~V"/>
      <sheetName val="Tra K"/>
      <sheetName val="b_ tra"/>
      <sheetName val="klmchitiet"/>
      <sheetName val="DGXDCB_DD"/>
      <sheetName val="Bcaonhanh"/>
      <sheetName val="Tonghop"/>
      <sheetName val="chitieth.chinh"/>
      <sheetName val="trinhEVN29.8"/>
      <sheetName val="hieuchinh30.11"/>
      <sheetName val="TH-XL"/>
      <sheetName val="S`eet12"/>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THTram"/>
      <sheetName val="IBASE"/>
      <sheetName val="KQPT"/>
      <sheetName val="PTDB"/>
      <sheetName val="PT T4.03"/>
      <sheetName val="Sheet17"/>
      <sheetName val="Sheet18"/>
      <sheetName val="Sheet19"/>
      <sheetName val="Sheet20"/>
      <sheetName val="Sheet21"/>
      <sheetName val="Sheet22"/>
      <sheetName val="Sheet23"/>
      <sheetName val="MTO REV.2(ARMOR)"/>
      <sheetName val="Du_lieu"/>
      <sheetName val="Congty"/>
      <sheetName val="VPPN"/>
      <sheetName val="XN74"/>
      <sheetName val="XN54"/>
      <sheetName val="XN33"/>
      <sheetName val="NK96"/>
      <sheetName val="Khoi luong TBA"/>
      <sheetName val="Khoi luong"/>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KS"/>
      <sheetName val="Tu TK"/>
      <sheetName val="Tu QT"/>
      <sheetName val="Thep ma kem-DT"/>
      <sheetName val="Thep ma kem"/>
      <sheetName val="PBCPCHUNG CHO CAC ETUONG"/>
      <sheetName val="_x0001__x0008_䂀_x0004_"/>
      <sheetName val="QTQLXNCBG07"/>
      <sheetName val="ÑMCPB"/>
      <sheetName val="DADTBD"/>
      <sheetName val="DUANDTUNMCSU"/>
      <sheetName val="THKK31032007"/>
      <sheetName val="PAQTXNCBG2007"/>
      <sheetName val="KHNLIEÄU 0906"/>
      <sheetName val="BAOCAOTHANG2006"/>
      <sheetName val="baobi06"/>
      <sheetName val="THÑHPETITUC06"/>
      <sheetName val="TTCHIPHI"/>
      <sheetName val="CÑSXEHMIKE06"/>
      <sheetName val="KH06"/>
      <sheetName val="triniti2"/>
      <sheetName val="KHTHTRINÍTPOON"/>
      <sheetName val="THDHMIKE06"/>
      <sheetName val="THDHY06"/>
      <sheetName val="cdcontainer"/>
      <sheetName val="ÑCHHCMHOA"/>
      <sheetName val="QCCDGOÕ06"/>
      <sheetName val="KHSX1006"/>
      <sheetName val="CDXEGO06"/>
      <sheetName val="CDGOÕ06"/>
      <sheetName val="DMSOÛNTANGGAZE"/>
      <sheetName val="CDPHOILAPRAPS"/>
      <sheetName val="QCXDGOSX07"/>
      <sheetName val="GTXK06"/>
      <sheetName val="BANG GIA GO MUØA0607"/>
      <sheetName val="GTVILADUCLONG"/>
      <sheetName val="GTDuanCAOSU"/>
      <sheetName val="GT2006M"/>
      <sheetName val="KHHCDUBAI"/>
      <sheetName val="TTND2006"/>
      <sheetName val="BANGGIANOITHAT1006"/>
      <sheetName val="HDKT06"/>
      <sheetName val="VATTUSX06"/>
      <sheetName val="BBNTHU"/>
      <sheetName val="BGND06"/>
      <sheetName val="Chart1"/>
      <sheetName val="bgxk06"/>
      <sheetName val="TH VL, NC, DDHT Thanhphuoc"/>
      <sheetName val="chiet tinh"/>
      <sheetName val="TSCD DUNE CHUNG "/>
      <sheetName val="KHKHAUHAOTSCHUNE"/>
      <sheetName val="Dinh_x0000_mub du poan"/>
      <sheetName val="AutgClose"/>
      <sheetName val="tatlieu"/>
      <sheetName val="CHIT_x0009_ET"/>
      <sheetName val="_x0014_Hgoi2"/>
      <sheetName val="THgoi_x0013_"/>
      <sheetName val="RBI(eng)SW"/>
      <sheetName val="VLiau"/>
      <sheetName val="KLCT"/>
      <sheetName val="TT35"/>
      <sheetName val="DG "/>
      <sheetName val="TNHCHINH"/>
      <sheetName val="Dinh"/>
      <sheetName val="SILICATE"/>
      <sheetName val="Thang 2"/>
      <sheetName val="Tháng 3"/>
      <sheetName val="Tháng 4"/>
      <sheetName val="Tháng 5"/>
      <sheetName val="Tháng 6"/>
      <sheetName val="BC 6 nhanh"/>
      <sheetName val="uoc 2002"/>
      <sheetName val="thang 7"/>
      <sheetName val="thang 8"/>
      <sheetName val="thang 9"/>
      <sheetName val="Thang 10"/>
      <sheetName val="Thang 11"/>
      <sheetName val="t6"/>
      <sheetName val="t7"/>
      <sheetName val="t8"/>
      <sheetName val="t9"/>
      <sheetName val="t10"/>
      <sheetName val="t11"/>
      <sheetName val="t12"/>
      <sheetName val="S02-TTN"/>
      <sheetName val="T.pho"/>
      <sheetName val="P.Hoa"/>
      <sheetName val="T.An"/>
      <sheetName val="D.Hoa"/>
      <sheetName val="T.Hoa"/>
      <sheetName val="S.hoa"/>
      <sheetName val="S.Hinh"/>
      <sheetName val="D.Xuan"/>
      <sheetName val="S.Cau"/>
      <sheetName val="PNT-QUOT-#3"/>
      <sheetName val="COAT&amp;WRAP-QIOT-#3"/>
      <sheetName val="CHIT ET"/>
      <sheetName val="기둥"/>
      <sheetName val="저판(버림100)"/>
      <sheetName val="PA_coso"/>
      <sheetName val="PA_von"/>
      <sheetName val="PA_nhucau"/>
      <sheetName val="PA_TH"/>
      <sheetName val="THDT"/>
      <sheetName val="XL35"/>
      <sheetName val="DZ-35"/>
      <sheetName val="TN_35"/>
      <sheetName val="CT-DZ"/>
      <sheetName val="TC"/>
      <sheetName val="TH_BA"/>
      <sheetName val="TBA"/>
      <sheetName val="TNT"/>
      <sheetName val="CT_TBA"/>
      <sheetName val="KB"/>
      <sheetName val="CT_BT"/>
      <sheetName val="BT"/>
      <sheetName val="CP_BT"/>
      <sheetName val="DB"/>
      <sheetName val="canh"/>
      <sheetName val="Bang Don gia II"/>
      <sheetName val="TDT"/>
      <sheetName val="THXL"/>
      <sheetName val="KSDH"/>
      <sheetName val="Q-Htran"/>
      <sheetName val="Q-Hha"/>
      <sheetName val="h,,~Hh"/>
      <sheetName val="Hbe"/>
      <sheetName val="Don gia"/>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Cach tinh TG CL"/>
      <sheetName val="TG BC PA1"/>
      <sheetName val="HC+QL P2"/>
      <sheetName val="Day them gio"/>
      <sheetName val="Phu dao-Bd"/>
      <sheetName val="TH thua gio CL"/>
      <sheetName val="Thuc nhan thua gio CL"/>
      <sheetName val="Tru tiet Lao Dong"/>
      <sheetName val="Day Ban cong"/>
      <sheetName val="Tong hop BC"/>
      <sheetName val="Tong hop chung"/>
      <sheetName val="Phu dao-LThi"/>
      <sheetName val="Quan ly-PVu"/>
      <sheetName val="QLquy PD-LT "/>
      <sheetName val="Tong hop PD-LT"/>
      <sheetName val="BC2"/>
      <sheetName val="BC1"/>
      <sheetName val="B1"/>
      <sheetName val="B2"/>
      <sheetName val="B3"/>
      <sheetName val="B4"/>
      <sheetName val="B5a (2)"/>
      <sheetName val="B5a"/>
      <sheetName val="B5b (2)"/>
      <sheetName val="B5b"/>
      <sheetName val="B8"/>
      <sheetName val="B9a"/>
      <sheetName val="B9c"/>
      <sheetName val="B10"/>
      <sheetName val="B11"/>
      <sheetName val="B12"/>
      <sheetName val="B13"/>
      <sheetName val="A1"/>
      <sheetName val="A2m"/>
      <sheetName val="A3"/>
      <sheetName val="A2"/>
      <sheetName val="A4m"/>
      <sheetName val="Giaodat"/>
      <sheetName val="BTG"/>
      <sheetName val="BTG (1)"/>
      <sheetName val="BA1"/>
      <sheetName val="BA3"/>
      <sheetName val="Dung"/>
      <sheetName val="BA3 (2)"/>
      <sheetName val="Thuc thanh"/>
      <sheetName val="MTL$-INTER"/>
      <sheetName val="ct luong "/>
      <sheetName val="Nhap 6T"/>
      <sheetName val="baocaochinh(qui1.05) (DC)"/>
      <sheetName val="Ctuluongq.1.05"/>
      <sheetName val="BANG PHAN BO qui1.05(DC)"/>
      <sheetName val="BANG PHAN BO quiII.05"/>
      <sheetName val="bao cac cinh Qui II-2005"/>
    </sheetNames>
    <sheetDataSet>
      <sheetData sheetId="0"/>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sheetData sheetId="185"/>
      <sheetData sheetId="186"/>
      <sheetData sheetId="187"/>
      <sheetData sheetId="188"/>
      <sheetData sheetId="189" refreshError="1"/>
      <sheetData sheetId="190" refreshError="1"/>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refreshError="1"/>
      <sheetData sheetId="219" refreshError="1"/>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refreshError="1"/>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sheetData sheetId="450"/>
      <sheetData sheetId="451"/>
      <sheetData sheetId="452"/>
      <sheetData sheetId="453"/>
      <sheetData sheetId="45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Chi tiet - Dv lap"/>
      <sheetName val="TH KHTC"/>
      <sheetName val="000"/>
      <sheetName val="00000000"/>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Dong Dau"/>
      <sheetName val="Dong Dau (2)"/>
      <sheetName val="Sau dong"/>
      <sheetName val="Ma xa"/>
      <sheetName val="My dinh"/>
      <sheetName val="Tong cong"/>
      <sheetName val="BC_KKTSCD"/>
      <sheetName val="Chitiet"/>
      <sheetName val="Sheet2 (2)"/>
      <sheetName val="Mau_BC_KKTSCD"/>
      <sheetName val="KH 2003 (moi max)"/>
      <sheetName val="MD"/>
      <sheetName val="ND"/>
      <sheetName val="CONG"/>
      <sheetName val="DGCT"/>
      <sheetName val="Chart2"/>
      <sheetName val="KH12"/>
      <sheetName val="CN12"/>
      <sheetName val="HD12"/>
      <sheetName val="KH1"/>
      <sheetName val="HTSD6LD"/>
      <sheetName val="HTSDDNN"/>
      <sheetName val="HTSDKT"/>
      <sheetName val="BD"/>
      <sheetName val="HTNT"/>
      <sheetName val="CHART"/>
      <sheetName val="HTDT"/>
      <sheetName val="HTSDD"/>
      <sheetName val="VL"/>
      <sheetName val="CTXD"/>
      <sheetName val=".."/>
      <sheetName val="CTDN"/>
      <sheetName val="san vuon"/>
      <sheetName val="khu phu tro"/>
      <sheetName val="TH"/>
      <sheetName val="Phu luc"/>
      <sheetName val="Gia trÞ"/>
      <sheetName val="XXXXXXXX"/>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
      <sheetName val="XL4Test5"/>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Gia VL"/>
      <sheetName val="Bang gia ca may"/>
      <sheetName val="Bang luong CB"/>
      <sheetName val="Bang P.tich CT"/>
      <sheetName val="D.toan chi tiet"/>
      <sheetName val="Bang TH Dtoan"/>
      <sheetName val="116(300)"/>
      <sheetName val="116(200)"/>
      <sheetName val="116(150)"/>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Tong hop"/>
      <sheetName val="KL tong"/>
      <sheetName val="Congty"/>
      <sheetName val="VPPN"/>
      <sheetName val="XN74"/>
      <sheetName val="XN54"/>
      <sheetName val="XN33"/>
      <sheetName val="NK96"/>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Quang Tri"/>
      <sheetName val="TTHue"/>
      <sheetName val="Da Nang"/>
      <sheetName val="Quang Nam"/>
      <sheetName val="Quang Ngai"/>
      <sheetName val="TH DH-QN"/>
      <sheetName val="KP HD"/>
      <sheetName val="DB HD"/>
      <sheetName val="be tong"/>
      <sheetName val="Thep"/>
      <sheetName val="Tong hop thep"/>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THCT"/>
      <sheetName val="cap cho cac DT"/>
      <sheetName val="Ung - hoan"/>
      <sheetName val="CP may"/>
      <sheetName val="SS"/>
      <sheetName val="NVL"/>
      <sheetName val="10000000"/>
      <sheetName val="PTCT"/>
      <sheetName val="CDghino"/>
      <sheetName val="Tonghop"/>
      <sheetName val="TH (T1-6)"/>
      <sheetName val="ThueTB"/>
      <sheetName val="SCD5"/>
      <sheetName val=" NL"/>
      <sheetName val="CPVL-CPM"/>
      <sheetName val="PTVL"/>
      <sheetName val="CD1"/>
      <sheetName val=" NL (2)"/>
      <sheetName val="CDTHCT"/>
      <sheetName val="CDTHCT (3)"/>
      <sheetName val="DTHH"/>
      <sheetName val="Bang1"/>
      <sheetName val="TAI TRONG"/>
      <sheetName val="NOI LUC"/>
      <sheetName val="TINH DUYET THTT CHINH"/>
      <sheetName val="TDUYET THTT PHU"/>
      <sheetName val="TINH DAO DONG VA DO VONG"/>
      <sheetName val="TINH NEO"/>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Thuyet minh"/>
      <sheetName val="CQ-HQ"/>
      <sheetName val="tscd"/>
      <sheetName val="Thep "/>
      <sheetName val="Chi tiet Khoi luong"/>
      <sheetName val="TH khoi luong"/>
      <sheetName val="Chiet tinh vat lieu "/>
      <sheetName val="TH KL VL"/>
      <sheetName val="dutoan1"/>
      <sheetName val="Anhtoan"/>
      <sheetName val="dutoan2"/>
      <sheetName val="vat tu"/>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KM"/>
      <sheetName val="KHOANMUC"/>
      <sheetName val="CPQL"/>
      <sheetName val="SANLUONG"/>
      <sheetName val="SSCP-SL"/>
      <sheetName val="CPSX"/>
      <sheetName val="KQKD"/>
      <sheetName val="CDSL (2)"/>
      <sheetName val="00000001"/>
      <sheetName val="00000002"/>
      <sheetName val="00000003"/>
      <sheetName val="00000004"/>
      <sheetName val="CT xa"/>
      <sheetName val="TLGC"/>
      <sheetName val="BL"/>
      <sheetName val="Q1-02"/>
      <sheetName val="Q2-02"/>
      <sheetName val="Q3-02"/>
      <sheetName val="KL VL"/>
      <sheetName val="KHCTiet"/>
      <sheetName val="QT 9-6"/>
      <sheetName val="Thuong luu HB"/>
      <sheetName val="QT03"/>
      <sheetName val="QT"/>
      <sheetName val="PTmay"/>
      <sheetName val="KK"/>
      <sheetName val="QT Ky T"/>
      <sheetName val="BCKT"/>
      <sheetName val="bc vt TON BAI"/>
      <sheetName val="XXXXXXX0"/>
      <sheetName val="DT"/>
      <sheetName val="THND"/>
      <sheetName val="THMD"/>
      <sheetName val="Phtro1"/>
      <sheetName val="DTKS1"/>
      <sheetName val="CT1m"/>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HIT"/>
      <sheetName val="THXH"/>
      <sheetName val="BHXH"/>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9"/>
      <sheetName val="10"/>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phan tich DG"/>
      <sheetName val="gia vat lieu"/>
      <sheetName val="gia xe may"/>
      <sheetName val="gia nhan cong"/>
      <sheetName val="cong Q2"/>
      <sheetName val="T.U luong Q1"/>
      <sheetName val="T.U luong Q2"/>
      <sheetName val="T.U luong Q3"/>
      <sheetName val="T1(T1)04"/>
      <sheetName val="tc"/>
      <sheetName val="TDT"/>
      <sheetName val="xl"/>
      <sheetName val="NN"/>
      <sheetName val="Tralaivay"/>
      <sheetName val="TBTN"/>
      <sheetName val="CPTV"/>
      <sheetName val="PCCHAY"/>
      <sheetName val="dtks"/>
      <sheetName val="Phu luc HD"/>
      <sheetName val="Gia du thau"/>
      <sheetName val="PTDG"/>
      <sheetName val="Ca xe"/>
      <sheetName val="TM"/>
      <sheetName val="BU-gian"/>
      <sheetName val="Bu-Ha"/>
      <sheetName val="PTVT"/>
      <sheetName val="Gia DAN"/>
      <sheetName val="Dan"/>
      <sheetName val="Cuoc"/>
      <sheetName val="Bugia"/>
      <sheetName val="KL57"/>
      <sheetName val="TH du toan "/>
      <sheetName val="Du toan "/>
      <sheetName val="C.Tinh"/>
      <sheetName val="TK_cap"/>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Caodo"/>
      <sheetName val="Dat"/>
      <sheetName val="KL-CTTK"/>
      <sheetName val="BTH"/>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Tien ung"/>
      <sheetName val="phi luong3"/>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H 200³ (moi max)"/>
      <sheetName val="CTTSCD"/>
      <sheetName val="TSCD ko dung"/>
      <sheetName val="Tong vat tu"/>
      <sheetName val="VT luu"/>
      <sheetName val="VTu1"/>
      <sheetName val="Vtu u dong"/>
      <sheetName val="TSLD khac"/>
      <sheetName val="CC da pbo het"/>
      <sheetName val="Phaitra"/>
      <sheetName val="20000000"/>
      <sheetName val="sent to"/>
      <sheetName val="Quyet toan"/>
      <sheetName val="Thu hoi"/>
      <sheetName val="Lai vay"/>
      <sheetName val="Tien vay"/>
      <sheetName val="Cong no"/>
      <sheetName val="Cop pha"/>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clvl"/>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binh do"/>
      <sheetName val="cot lieu"/>
      <sheetName val="van khuon"/>
      <sheetName val="CT BT"/>
      <sheetName val="lay mau"/>
      <sheetName val="mat ngoai goi"/>
      <sheetName val="coc tram-bt"/>
      <sheetName val="PXuat"/>
      <sheetName val="THVT.T5"/>
      <sheetName val="XL1.t5"/>
      <sheetName val="XL2.T5"/>
      <sheetName val="XL3.T5"/>
      <sheetName val="XL5.T5"/>
      <sheetName val="THDT"/>
      <sheetName val="Chenh lech"/>
      <sheetName val="Kinh phí"/>
      <sheetName val="PTS䁌"/>
      <sheetName val="Tong Thu"/>
      <sheetName val="Tong Chi"/>
      <sheetName val="Truong hoc"/>
      <sheetName val="Cty CP"/>
      <sheetName val="G.thau 3B"/>
      <sheetName val="T.Hop Thu-chi"/>
      <sheetName val="THCCDCXN"/>
      <sheetName val="CC.XL1"/>
      <sheetName val="XL2"/>
      <sheetName val="XL3"/>
      <sheetName val="XL5"/>
      <sheetName val="Cpa"/>
      <sheetName val="khXN"/>
      <sheetName val="KKTS.04"/>
      <sheetName val="nha kct"/>
      <sheetName val="BKVT"/>
      <sheetName val="DGXDCB"/>
      <sheetName val="DEM"/>
      <sheetName val="KHOILUONG"/>
      <sheetName val="DONGIA"/>
      <sheetName val="CPKSTK"/>
      <sheetName val="THIETBI"/>
      <sheetName val="VC1"/>
      <sheetName val="VC2"/>
      <sheetName val="VC3"/>
      <sheetName val="VC4"/>
      <sheetName val="VC5"/>
      <sheetName val="BaoCao"/>
      <sheetName val="TT"/>
      <sheetName val="CO SO DU LIEU PTVL"/>
      <sheetName val="00000005"/>
      <sheetName val="00000006"/>
      <sheetName val="B01b"/>
      <sheetName val="B01a"/>
      <sheetName val="B03a"/>
      <sheetName val="B03b"/>
      <sheetName val="B5"/>
      <sheetName val="B8,1"/>
      <sheetName val="B6b"/>
      <sheetName val="B4a"/>
      <sheetName val="B4b"/>
      <sheetName val="C45A-BH"/>
      <sheetName val="C46A-BH"/>
      <sheetName val="C47A-BH"/>
      <sheetName val="C48A-BH"/>
      <sheetName val="S-53-1"/>
    </sheetNames>
    <definedNames>
      <definedName name="DataFilter"/>
      <definedName name="DataSort"/>
      <definedName name="GoBack" sheetId="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refreshError="1"/>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dau tien"/>
      <sheetName val="HSDC GOC"/>
      <sheetName val="Th Thao do 0,4"/>
      <sheetName val="TH thao do 22"/>
      <sheetName val="TH-TBA THAO DO"/>
      <sheetName val="Bia Thao do 0,4"/>
      <sheetName val="Bia Thao do 22"/>
      <sheetName val="LK-CS"/>
      <sheetName val="DM 85"/>
      <sheetName val="Bia CS"/>
      <sheetName val="TN-CS"/>
      <sheetName val="VCDD CS"/>
      <sheetName val="DGVCTC 67"/>
      <sheetName val="Bia thao do TBA"/>
      <sheetName val="bang dien"/>
      <sheetName val="TD-CS"/>
      <sheetName val="Cl lech-cs"/>
      <sheetName val="vt CS"/>
      <sheetName val="SLVC CS"/>
      <sheetName val="Chi tiet - CS"/>
      <sheetName val="th CS"/>
      <sheetName val="TH VTCS"/>
      <sheetName val="th CT"/>
      <sheetName val="TH-XL"/>
      <sheetName val="th-cpk"/>
      <sheetName val="TKP"/>
      <sheetName val="KS-KT"/>
      <sheetName val="chiet tinh"/>
      <sheetName val="DLNS"/>
      <sheetName val="CPTV"/>
      <sheetName val="LP-BTC"/>
      <sheetName val="DM 67"/>
      <sheetName val="Gvlcht"/>
      <sheetName val="VCDD 22"/>
      <sheetName val="Chlech -22"/>
      <sheetName val="TNGHIEM 22"/>
      <sheetName val="chi tiet dz 22 kv"/>
      <sheetName val="vt A cap"/>
      <sheetName val="vc vat tu CHUNG "/>
      <sheetName val="PQ tuyen"/>
      <sheetName val="Trung chuyen"/>
      <sheetName val="T T CL VC DZ 22"/>
      <sheetName val="TH dz 22"/>
      <sheetName val="bia22KV"/>
      <sheetName val="CPDB"/>
      <sheetName val="TNGHIEM 0,4"/>
      <sheetName val="DG 89"/>
      <sheetName val="SLVC 0.4"/>
      <sheetName val="VCDD 0.4"/>
      <sheetName val="Ch lech -0,4"/>
      <sheetName val="TDIEN-PHAn PHOI"/>
      <sheetName val="CHITIET 0.4 KV"/>
      <sheetName val="VT ds 0,4"/>
      <sheetName val="Th 0,4"/>
      <sheetName val="Bia 0.4"/>
      <sheetName val="TU BU"/>
      <sheetName val="TU DIEN"/>
      <sheetName val="chi tiet TBA"/>
      <sheetName val="VT_TB TBA"/>
      <sheetName val="TH 400"/>
      <sheetName val="Bia 400"/>
      <sheetName val="DM 66"/>
      <sheetName val="SLVC TBA"/>
      <sheetName val="VC TBA"/>
      <sheetName val="DTCD"/>
      <sheetName val="kl tt"/>
      <sheetName val="TONG KE DZ 22 KV"/>
      <sheetName val="chitietdatdao"/>
      <sheetName val="SLVC 22"/>
      <sheetName val="TH VT0,4"/>
      <sheetName val="TH VT22"/>
      <sheetName val="TONG DZ 0.4 KV"/>
      <sheetName val="DG vat tu"/>
      <sheetName val="HSKVUC"/>
      <sheetName val="TH thao do 35"/>
      <sheetName val="bia 35 thao do"/>
      <sheetName val="Bia 15"/>
      <sheetName val="Bia 25"/>
      <sheetName val="Bia  160"/>
      <sheetName val="TH 160"/>
      <sheetName val="TH 15"/>
      <sheetName val="TH 25"/>
      <sheetName val="DLC DIEN AP"/>
      <sheetName val="DGKS_TT"/>
      <sheetName val="DINHMUC_KSDC"/>
      <sheetName val="DINHMUC_KSDH"/>
      <sheetName val="DG_VTTB"/>
      <sheetName val="HS Dia ban"/>
      <sheetName val="TH"/>
      <sheetName val="VCDD_22"/>
      <sheetName val="SLVC-22"/>
      <sheetName val="VC VT_TB"/>
      <sheetName val="SLVC_0.4"/>
      <sheetName val="vt 22"/>
      <sheetName val="VCDD_0.4"/>
      <sheetName val="Kho Tam"/>
      <sheetName val="EA"/>
      <sheetName val="Bia 0,4"/>
      <sheetName val="Bia TBA"/>
      <sheetName val="TH 50"/>
      <sheetName val="Bia 50"/>
      <sheetName val="TH 75"/>
      <sheetName val="TH 31,5"/>
      <sheetName val="Bia 31,5"/>
      <sheetName val="Bia 75"/>
      <sheetName val="TH 100"/>
      <sheetName val="Bia  100"/>
      <sheetName val="VCDD_TBA"/>
      <sheetName val="Bia 31ۨ_x0000_"/>
      <sheetName val="PHAN DS 22 KV"/>
      <sheetName val="VC CS"/>
      <sheetName val="DMQT"/>
      <sheetName val="Bia 31?_x0000_"/>
      <sheetName val="Bia 31_"/>
      <sheetName val="DGXDCB_DD"/>
      <sheetName val="SL_dau_tien"/>
      <sheetName val="HSDC_GOC"/>
      <sheetName val="Th_Thao_do_0,4"/>
      <sheetName val="TH_thao_do_22"/>
      <sheetName val="TH-TBA_THAO_DO"/>
      <sheetName val="Bia_Thao_do_0,4"/>
      <sheetName val="Bia_Thao_do_22"/>
      <sheetName val="DM_85"/>
      <sheetName val="Bia_CS"/>
      <sheetName val="VCDD_CS"/>
      <sheetName val="DGVCTC_67"/>
      <sheetName val="Bia_thao_do_TBA"/>
      <sheetName val="bang_dien"/>
      <sheetName val="Cl_lech-cs"/>
      <sheetName val="vt_CS"/>
      <sheetName val="SLVC_CS"/>
      <sheetName val="Chi_tiet_-_CS"/>
      <sheetName val="th_CS"/>
      <sheetName val="TH_VTCS"/>
      <sheetName val="th_CT"/>
      <sheetName val="chiet_tinh"/>
      <sheetName val="DM_67"/>
      <sheetName val="VCDD_221"/>
      <sheetName val="Chlech_-22"/>
      <sheetName val="TNGHIEM_22"/>
      <sheetName val="chi_tiet_dz_22_kv"/>
      <sheetName val="vt_A_cap"/>
      <sheetName val="vc_vat_tu_CHUNG_"/>
      <sheetName val="PQ_tuyen"/>
      <sheetName val="Trung_chuyen"/>
      <sheetName val="T_T_CL_VC_DZ_22"/>
      <sheetName val="TH_dz_22"/>
      <sheetName val="TNGHIEM_0,4"/>
      <sheetName val="DG_89"/>
      <sheetName val="SLVC_0_4"/>
      <sheetName val="VCDD_0_4"/>
      <sheetName val="Ch_lech_-0,4"/>
      <sheetName val="TDIEN-PHAn_PHOI"/>
      <sheetName val="CHITIET_0_4_KV"/>
      <sheetName val="VT_ds_0,4"/>
      <sheetName val="Th_0,4"/>
      <sheetName val="Bia_0_4"/>
      <sheetName val="TU_BU"/>
      <sheetName val="TU_DIEN"/>
      <sheetName val="chi_tiet_TBA"/>
      <sheetName val="VT_TB_TBA"/>
      <sheetName val="TH_400"/>
      <sheetName val="Bia_400"/>
      <sheetName val="DM_66"/>
      <sheetName val="SLVC_TBA"/>
      <sheetName val="VC_TBA"/>
      <sheetName val="kl_tt"/>
      <sheetName val="TONG_KE_DZ_22_KV"/>
      <sheetName val="SLVC_22"/>
      <sheetName val="TH_VT0,4"/>
      <sheetName val="TH_VT22"/>
      <sheetName val="TONG_DZ_0_4_KV"/>
      <sheetName val="DG_vat_tu"/>
      <sheetName val="TH_thao_do_35"/>
      <sheetName val="bia_35_thao_do"/>
      <sheetName val="Bia_15"/>
      <sheetName val="Bia_25"/>
      <sheetName val="Bia__160"/>
      <sheetName val="TH_160"/>
      <sheetName val="TH_15"/>
      <sheetName val="TH_25"/>
      <sheetName val="DLC_DIEN_AP"/>
      <sheetName val="HS_Dia_ban"/>
      <sheetName val="VC_VT_TB"/>
      <sheetName val="SLVC_0_41"/>
      <sheetName val="vt_22"/>
      <sheetName val="VCDD_0_41"/>
      <sheetName val="Kho_Tam"/>
      <sheetName val="Bia_0,4"/>
      <sheetName val="Bia_TBA"/>
      <sheetName val="TH_50"/>
      <sheetName val="Bia_50"/>
      <sheetName val="TH_75"/>
      <sheetName val="TH_31,5"/>
      <sheetName val="Bia_31,5"/>
      <sheetName val="Bia_75"/>
      <sheetName val="TH_100"/>
      <sheetName val="Bia__100"/>
      <sheetName val="Bia_31ۨ"/>
      <sheetName val="PHAN_DS_22_KV"/>
      <sheetName val="VC_CS"/>
      <sheetName val="Bia_31?"/>
      <sheetName val="Bia_31_"/>
      <sheetName val="SL_dau_tien1"/>
      <sheetName val="HSDC_GOC1"/>
      <sheetName val="Th_Thao_do_0,41"/>
      <sheetName val="TH_thao_do_221"/>
      <sheetName val="TH-TBA_THAO_DO1"/>
      <sheetName val="Bia_Thao_do_0,41"/>
      <sheetName val="Bia_Thao_do_221"/>
      <sheetName val="DM_851"/>
      <sheetName val="Bia_CS1"/>
      <sheetName val="VCDD_CS1"/>
      <sheetName val="DGVCTC_671"/>
      <sheetName val="Bia_thao_do_TBA1"/>
      <sheetName val="bang_dien1"/>
      <sheetName val="Cl_lech-cs1"/>
      <sheetName val="vt_CS1"/>
      <sheetName val="SLVC_CS1"/>
      <sheetName val="Chi_tiet_-_CS1"/>
      <sheetName val="th_CS1"/>
      <sheetName val="TH_VTCS1"/>
      <sheetName val="th_CT1"/>
      <sheetName val="chiet_tinh1"/>
      <sheetName val="DM_671"/>
      <sheetName val="VCDD_222"/>
      <sheetName val="Chlech_-221"/>
      <sheetName val="TNGHIEM_221"/>
      <sheetName val="chi_tiet_dz_22_kv1"/>
      <sheetName val="vt_A_cap1"/>
      <sheetName val="vc_vat_tu_CHUNG_1"/>
      <sheetName val="PQ_tuyen1"/>
      <sheetName val="Trung_chuyen1"/>
      <sheetName val="T_T_CL_VC_DZ_221"/>
      <sheetName val="TH_dz_221"/>
      <sheetName val="TNGHIEM_0,41"/>
      <sheetName val="DG_891"/>
      <sheetName val="SLVC_0_42"/>
      <sheetName val="VCDD_0_42"/>
      <sheetName val="Ch_lech_-0,41"/>
      <sheetName val="TDIEN-PHAn_PHOI1"/>
      <sheetName val="CHITIET_0_4_KV1"/>
      <sheetName val="VT_ds_0,41"/>
      <sheetName val="Th_0,41"/>
      <sheetName val="Bia_0_41"/>
      <sheetName val="TU_BU1"/>
      <sheetName val="TU_DIEN1"/>
      <sheetName val="chi_tiet_TBA1"/>
      <sheetName val="VT_TB_TBA1"/>
      <sheetName val="TH_4001"/>
      <sheetName val="Bia_4001"/>
      <sheetName val="DM_661"/>
      <sheetName val="SLVC_TBA1"/>
      <sheetName val="VC_TBA1"/>
      <sheetName val="kl_tt1"/>
      <sheetName val="TONG_KE_DZ_22_KV1"/>
      <sheetName val="SLVC_221"/>
      <sheetName val="TH_VT0,41"/>
      <sheetName val="TH_VT221"/>
      <sheetName val="TONG_DZ_0_4_KV1"/>
      <sheetName val="DG_vat_tu1"/>
      <sheetName val="TH_thao_do_351"/>
      <sheetName val="bia_35_thao_do1"/>
      <sheetName val="Bia_151"/>
      <sheetName val="Bia_251"/>
      <sheetName val="Bia__1601"/>
      <sheetName val="TH_1601"/>
      <sheetName val="TH_151"/>
      <sheetName val="TH_251"/>
      <sheetName val="DLC_DIEN_AP1"/>
      <sheetName val="HS_Dia_ban1"/>
      <sheetName val="VC_VT_TB1"/>
      <sheetName val="SLVC_0_43"/>
      <sheetName val="vt_221"/>
      <sheetName val="VCDD_0_43"/>
      <sheetName val="Kho_Tam1"/>
      <sheetName val="Bia_0,41"/>
      <sheetName val="Bia_TBA1"/>
      <sheetName val="TH_501"/>
      <sheetName val="Bia_501"/>
      <sheetName val="TH_751"/>
      <sheetName val="TH_31,51"/>
      <sheetName val="Bia_31,51"/>
      <sheetName val="Bia_751"/>
      <sheetName val="TH_1001"/>
      <sheetName val="Bia__1001"/>
      <sheetName val="PHAN_DS_22_KV1"/>
      <sheetName val="VC_CS1"/>
      <sheetName val="SL_dau_tien2"/>
      <sheetName val="HSDC_GOC2"/>
      <sheetName val="Th_Thao_do_0,42"/>
      <sheetName val="TH_thao_do_222"/>
      <sheetName val="TH-TBA_THAO_DO2"/>
      <sheetName val="Bia_Thao_do_0,42"/>
      <sheetName val="Bia_Thao_do_222"/>
      <sheetName val="DM_852"/>
      <sheetName val="Bia_CS2"/>
      <sheetName val="VCDD_CS2"/>
      <sheetName val="DGVCTC_672"/>
      <sheetName val="Bia_thao_do_TBA2"/>
      <sheetName val="bang_dien2"/>
      <sheetName val="Cl_lech-cs2"/>
      <sheetName val="vt_CS2"/>
      <sheetName val="SLVC_CS2"/>
      <sheetName val="Chi_tiet_-_CS2"/>
      <sheetName val="th_CS2"/>
      <sheetName val="TH_VTCS2"/>
      <sheetName val="th_CT2"/>
      <sheetName val="chiet_tinh2"/>
      <sheetName val="DM_672"/>
      <sheetName val="VCDD_223"/>
      <sheetName val="Chlech_-222"/>
      <sheetName val="TNGHIEM_222"/>
      <sheetName val="chi_tiet_dz_22_kv2"/>
      <sheetName val="vt_A_cap2"/>
      <sheetName val="vc_vat_tu_CHUNG_2"/>
      <sheetName val="PQ_tuyen2"/>
      <sheetName val="Trung_chuyen2"/>
      <sheetName val="T_T_CL_VC_DZ_222"/>
      <sheetName val="TH_dz_222"/>
      <sheetName val="TNGHIEM_0,42"/>
      <sheetName val="DG_892"/>
      <sheetName val="SLVC_0_44"/>
      <sheetName val="VCDD_0_44"/>
      <sheetName val="Ch_lech_-0,42"/>
      <sheetName val="TDIEN-PHAn_PHOI2"/>
      <sheetName val="CHITIET_0_4_KV2"/>
      <sheetName val="VT_ds_0,42"/>
      <sheetName val="Th_0,42"/>
      <sheetName val="Bia_0_42"/>
      <sheetName val="TU_BU2"/>
      <sheetName val="TU_DIEN2"/>
      <sheetName val="chi_tiet_TBA2"/>
      <sheetName val="VT_TB_TBA2"/>
      <sheetName val="TH_4002"/>
      <sheetName val="Bia_4002"/>
      <sheetName val="DM_662"/>
      <sheetName val="SLVC_TBA2"/>
      <sheetName val="VC_TBA2"/>
      <sheetName val="kl_tt2"/>
      <sheetName val="TONG_KE_DZ_22_KV2"/>
      <sheetName val="SLVC_222"/>
      <sheetName val="TH_VT0,42"/>
      <sheetName val="TH_VT222"/>
      <sheetName val="TONG_DZ_0_4_KV2"/>
      <sheetName val="DG_vat_tu2"/>
      <sheetName val="TH_thao_do_352"/>
      <sheetName val="bia_35_thao_do2"/>
      <sheetName val="Bia_152"/>
      <sheetName val="Bia_252"/>
      <sheetName val="Bia__1602"/>
      <sheetName val="TH_1602"/>
      <sheetName val="TH_152"/>
      <sheetName val="TH_252"/>
      <sheetName val="DLC_DIEN_AP2"/>
      <sheetName val="HS_Dia_ban2"/>
      <sheetName val="VC_VT_TB2"/>
      <sheetName val="SLVC_0_45"/>
      <sheetName val="vt_222"/>
      <sheetName val="VCDD_0_45"/>
      <sheetName val="Kho_Tam2"/>
      <sheetName val="Bia_0,42"/>
      <sheetName val="Bia_TBA2"/>
      <sheetName val="TH_502"/>
      <sheetName val="Bia_502"/>
      <sheetName val="TH_752"/>
      <sheetName val="TH_31,52"/>
      <sheetName val="Bia_31,52"/>
      <sheetName val="Bia_752"/>
      <sheetName val="TH_1002"/>
      <sheetName val="Bia__1002"/>
      <sheetName val="PHAN_DS_22_KV2"/>
      <sheetName val="VC_CS2"/>
      <sheetName val="SL_dau_tien3"/>
      <sheetName val="HSDC_GOC3"/>
      <sheetName val="Th_Thao_do_0,43"/>
      <sheetName val="TH_thao_do_223"/>
      <sheetName val="TH-TBA_THAO_DO3"/>
      <sheetName val="Bia_Thao_do_0,43"/>
      <sheetName val="Bia_Thao_do_223"/>
      <sheetName val="DM_853"/>
      <sheetName val="Bia_CS3"/>
      <sheetName val="VCDD_CS3"/>
      <sheetName val="DGVCTC_673"/>
      <sheetName val="Bia_thao_do_TBA3"/>
      <sheetName val="bang_dien3"/>
      <sheetName val="Cl_lech-cs3"/>
      <sheetName val="vt_CS3"/>
      <sheetName val="SLVC_CS3"/>
      <sheetName val="Chi_tiet_-_CS3"/>
      <sheetName val="th_CS3"/>
      <sheetName val="TH_VTCS3"/>
      <sheetName val="th_CT3"/>
      <sheetName val="chiet_tinh3"/>
      <sheetName val="DM_673"/>
      <sheetName val="VCDD_224"/>
      <sheetName val="Chlech_-223"/>
      <sheetName val="TNGHIEM_223"/>
      <sheetName val="chi_tiet_dz_22_kv3"/>
      <sheetName val="vt_A_cap3"/>
      <sheetName val="vc_vat_tu_CHUNG_3"/>
      <sheetName val="PQ_tuyen3"/>
      <sheetName val="Trung_chuyen3"/>
      <sheetName val="T_T_CL_VC_DZ_223"/>
      <sheetName val="TH_dz_223"/>
      <sheetName val="TNGHIEM_0,43"/>
      <sheetName val="DG_893"/>
      <sheetName val="SLVC_0_46"/>
      <sheetName val="VCDD_0_46"/>
      <sheetName val="Ch_lech_-0,43"/>
      <sheetName val="TDIEN-PHAn_PHOI3"/>
      <sheetName val="CHITIET_0_4_KV3"/>
      <sheetName val="VT_ds_0,43"/>
      <sheetName val="Th_0,43"/>
      <sheetName val="Bia_0_43"/>
      <sheetName val="TU_BU3"/>
      <sheetName val="TU_DIEN3"/>
      <sheetName val="chi_tiet_TBA3"/>
      <sheetName val="VT_TB_TBA3"/>
      <sheetName val="TH_4003"/>
      <sheetName val="Bia_4003"/>
      <sheetName val="DM_663"/>
      <sheetName val="SLVC_TBA3"/>
      <sheetName val="VC_TBA3"/>
      <sheetName val="kl_tt3"/>
      <sheetName val="TONG_KE_DZ_22_KV3"/>
      <sheetName val="SLVC_223"/>
      <sheetName val="TH_VT0,43"/>
      <sheetName val="TH_VT223"/>
      <sheetName val="TONG_DZ_0_4_KV3"/>
      <sheetName val="DG_vat_tu3"/>
      <sheetName val="TH_thao_do_353"/>
      <sheetName val="bia_35_thao_do3"/>
      <sheetName val="Bia_153"/>
      <sheetName val="Bia_253"/>
      <sheetName val="Bia__1603"/>
      <sheetName val="TH_1603"/>
      <sheetName val="TH_153"/>
      <sheetName val="TH_253"/>
      <sheetName val="DLC_DIEN_AP3"/>
      <sheetName val="HS_Dia_ban3"/>
      <sheetName val="VC_VT_TB3"/>
      <sheetName val="SLVC_0_47"/>
      <sheetName val="vt_223"/>
      <sheetName val="VCDD_0_47"/>
      <sheetName val="Kho_Tam3"/>
      <sheetName val="Bia_0,43"/>
      <sheetName val="Bia_TBA3"/>
      <sheetName val="TH_503"/>
      <sheetName val="Bia_503"/>
      <sheetName val="TH_753"/>
      <sheetName val="TH_31,53"/>
      <sheetName val="Bia_31,53"/>
      <sheetName val="Bia_753"/>
      <sheetName val="TH_1003"/>
      <sheetName val="Bia__1003"/>
      <sheetName val="PHAN_DS_22_KV3"/>
      <sheetName val="VC_CS3"/>
      <sheetName val="chiet tin_x0000_"/>
    </sheetNames>
    <sheetDataSet>
      <sheetData sheetId="0" refreshError="1">
        <row r="2">
          <cell r="F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row r="28">
          <cell r="B28">
            <v>0</v>
          </cell>
          <cell r="C28" t="str">
            <v>(1+0.2/2.638)*0.95*1.71*1.75</v>
          </cell>
          <cell r="D28">
            <v>3.0584076004548897</v>
          </cell>
          <cell r="E28" t="str">
            <v>(1+0.0/2.638)*0.95*1.71*1.75</v>
          </cell>
          <cell r="F28">
            <v>2.8428749999999998</v>
          </cell>
          <cell r="G28" t="str">
            <v>(1+0.0/2.638)*0.95*1.71*1.75/1.2</v>
          </cell>
          <cell r="H28">
            <v>2.3690625000000001</v>
          </cell>
        </row>
        <row r="29">
          <cell r="B29">
            <v>0.1</v>
          </cell>
          <cell r="C29" t="str">
            <v>(1+0.3/2.638)*0.95*1.71*1.75</v>
          </cell>
          <cell r="D29">
            <v>3.1661739006823346</v>
          </cell>
          <cell r="E29" t="str">
            <v>(1+0.1/2.638)*0.95*1.71*1.75</v>
          </cell>
          <cell r="F29">
            <v>2.9506413002274448</v>
          </cell>
          <cell r="G29" t="str">
            <v>(1+0.1/2.638)*0.95*1.71*1.75/1.2</v>
          </cell>
          <cell r="H29">
            <v>2.4588677501895373</v>
          </cell>
        </row>
        <row r="30">
          <cell r="B30">
            <v>0.2</v>
          </cell>
          <cell r="C30" t="str">
            <v>(1+0.4/2.638)*0.95*1.71*1.75</v>
          </cell>
          <cell r="D30">
            <v>3.2739402009097804</v>
          </cell>
          <cell r="E30" t="str">
            <v>(1+0.2/2.638)*0.95*1.71*1.75</v>
          </cell>
          <cell r="F30">
            <v>3.0584076004548897</v>
          </cell>
          <cell r="G30" t="str">
            <v>(1+0.2/2.638)*0.95*1.71*1.75/1.2</v>
          </cell>
          <cell r="H30">
            <v>2.548673000379075</v>
          </cell>
        </row>
        <row r="31">
          <cell r="B31">
            <v>0.3</v>
          </cell>
          <cell r="C31" t="str">
            <v>(1+0.5/2.638)*0.95*1.71*1.75</v>
          </cell>
          <cell r="D31">
            <v>3.3817065011372249</v>
          </cell>
          <cell r="E31" t="str">
            <v>(1+0.3/2.638)*0.95*1.71*1.75</v>
          </cell>
          <cell r="F31">
            <v>3.1661739006823346</v>
          </cell>
          <cell r="G31" t="str">
            <v>(1+0.3/2.638)*0.95*1.71*1.75/1.2</v>
          </cell>
          <cell r="H31">
            <v>2.6384782505686122</v>
          </cell>
        </row>
        <row r="32">
          <cell r="B32">
            <v>0.4</v>
          </cell>
          <cell r="C32" t="str">
            <v>(1+0.6/2.638)*0.95*1.71*1.75</v>
          </cell>
          <cell r="D32">
            <v>3.4894728013646699</v>
          </cell>
          <cell r="E32" t="str">
            <v>(1+0.4/2.638)*0.95*1.71*1.75</v>
          </cell>
          <cell r="F32">
            <v>3.2739402009097804</v>
          </cell>
          <cell r="G32" t="str">
            <v>(1+0.4/2.638)*0.95*1.71*1.75/1.2</v>
          </cell>
          <cell r="H32">
            <v>2.7282835007581503</v>
          </cell>
        </row>
        <row r="33">
          <cell r="B33">
            <v>0.5</v>
          </cell>
          <cell r="C33" t="str">
            <v>(1+0.7/2.638)*0.95*1.71*1.75</v>
          </cell>
          <cell r="D33">
            <v>3.5972391015921152</v>
          </cell>
          <cell r="E33" t="str">
            <v>(1+0.5/2.638)*0.95*1.71*1.75</v>
          </cell>
          <cell r="F33">
            <v>3.3817065011372249</v>
          </cell>
          <cell r="G33" t="str">
            <v>(1+0.5/2.638)*0.95*1.71*1.75/1.2</v>
          </cell>
          <cell r="H33">
            <v>2.8180887509476875</v>
          </cell>
        </row>
        <row r="34">
          <cell r="B34">
            <v>0.7</v>
          </cell>
          <cell r="C34" t="str">
            <v>(1+0.9/2.638)*0.95*1.71*1.75</v>
          </cell>
          <cell r="D34">
            <v>3.8127717020470047</v>
          </cell>
          <cell r="E34" t="str">
            <v>(1+0.7/2.638)*0.95*1.71*1.75</v>
          </cell>
          <cell r="F34">
            <v>3.5972391015921152</v>
          </cell>
          <cell r="G34" t="str">
            <v>(1+0.7/2.638)*0.95*1.71*1.75/1.2</v>
          </cell>
          <cell r="H34">
            <v>2.9976992513267628</v>
          </cell>
        </row>
        <row r="35">
          <cell r="B35">
            <v>1</v>
          </cell>
          <cell r="C35" t="str">
            <v>(1+1..2/2.638)*0.95*1.71*1.75</v>
          </cell>
          <cell r="D35">
            <v>4.1360706027293395</v>
          </cell>
          <cell r="E35" t="str">
            <v>(1+1.0/2.638)*0.95*1.71*1.75</v>
          </cell>
          <cell r="F35">
            <v>3.92053800227445</v>
          </cell>
          <cell r="G35" t="str">
            <v>(1+1.0/2.638)*0.95*1.71*1.75/1.2</v>
          </cell>
          <cell r="H35">
            <v>3.267115001895375</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sheetData sheetId="93"/>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0B"/>
      <sheetName val="BM0A"/>
      <sheetName val="REQ PAGE CABLE"/>
      <sheetName val="STAHL (2)"/>
      <sheetName val="CONDUIT"/>
      <sheetName val="CABLE TRAY"/>
      <sheetName val="Sheet1"/>
      <sheetName val="Sheet2"/>
      <sheetName val="Sheet3"/>
      <sheetName val="Functional Evaluation REV.1"/>
      <sheetName val="4.1 (2)"/>
      <sheetName val="4.2"/>
      <sheetName val="4.3"/>
      <sheetName val="4.4"/>
      <sheetName val="4.5"/>
      <sheetName val="4.6"/>
      <sheetName val="4.7"/>
      <sheetName val="4.8"/>
      <sheetName val="4.9"/>
      <sheetName val="ELECTRICAL MTO REV.1"/>
      <sheetName val="ELECTRICAL MTO REV.0"/>
      <sheetName val="4.1"/>
      <sheetName val="BULK"/>
      <sheetName val="PANEL"/>
      <sheetName val="PANEL 南區焚化爐"/>
      <sheetName val="NEW-PANEL"/>
      <sheetName val="MV-PANEL"/>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TERMINAL KIT"/>
      <sheetName val="EXP-PROOF EQUIPMENT"/>
      <sheetName val="COVE-PAGE"/>
      <sheetName val="MTO REV.1(ARMOR)"/>
      <sheetName val="SUM-BQ-REV.1"/>
      <sheetName val="HV SWGR &amp; MCC"/>
      <sheetName val="PBD"/>
      <sheetName val="MTO REV.0(NON-ARMOR)"/>
      <sheetName val="MTO REV.0(ARMOR ON SHORE)"/>
      <sheetName val="MTO REV.2(ARMOR)"/>
      <sheetName val="SUM-BQ-REV.2"/>
      <sheetName val="515 (2)"/>
      <sheetName val="Sheet4"/>
      <sheetName val="Sheet5"/>
      <sheetName val="VC DD 22"/>
      <sheetName val="DG vat tu"/>
      <sheetName val="TH"/>
      <sheetName val="chi tiet c"/>
      <sheetName val="Tong hop DZ 22"/>
      <sheetName val=" TH-0,4"/>
      <sheetName val="bia 22"/>
      <sheetName val="DIEN 22"/>
      <sheetName val="PD DD 0,4"/>
      <sheetName val="VCDD0,4"/>
      <sheetName val="Bia 0,4"/>
      <sheetName val="DD-TBA"/>
      <sheetName val="DG VC VT 36"/>
      <sheetName val="TH-TBA"/>
      <sheetName val="bia TBA"/>
      <sheetName val="TONG KE DZ 22 KV"/>
      <sheetName val="TONG KE DZ 0.4 KV"/>
      <sheetName val="TONG KE TBA"/>
      <sheetName val="TH thao do 35"/>
      <sheetName val="bia 35 thao do"/>
      <sheetName val="Bia 15"/>
      <sheetName val="Bia 25"/>
      <sheetName val="Bia  160"/>
      <sheetName val="TH 160"/>
      <sheetName val="TH 15"/>
      <sheetName val="TH 25"/>
      <sheetName val="DLC DIEN AP"/>
      <sheetName val="DGKS_TT"/>
      <sheetName val="DINHMUC_KSDC"/>
      <sheetName val="DINHMUC_KSDH"/>
      <sheetName val="chiet tinh"/>
      <sheetName val="KS-KT"/>
      <sheetName val="DG_VTTB"/>
      <sheetName val="HSDC GOC"/>
      <sheetName val="HS Dia ban"/>
      <sheetName val="HSKVUC"/>
      <sheetName val="SL dau tien"/>
      <sheetName val="DGVCTC 67"/>
      <sheetName val="T T CL VC DZ 22"/>
      <sheetName val="th CT"/>
      <sheetName val="TKP"/>
      <sheetName val="DLNS"/>
      <sheetName val="CPTV"/>
      <sheetName val="LP-BTC"/>
      <sheetName val="SLVC TBA"/>
      <sheetName val="VCDD_22"/>
      <sheetName val="SLVC-22"/>
      <sheetName val="chi tiet dz 22 kv"/>
      <sheetName val="TH dz 22"/>
      <sheetName val="VC VT_TB"/>
      <sheetName val="SLVC_0.4"/>
      <sheetName val="bia22KV"/>
      <sheetName val="DM 67"/>
      <sheetName val="TNGHIEM 22"/>
      <sheetName val="chitietdatdao"/>
      <sheetName val="Chlech -22"/>
      <sheetName val="vt 22"/>
      <sheetName val="VCDD_0.4"/>
      <sheetName val="vc vat tu CHUNG "/>
      <sheetName val="Kho Tam"/>
      <sheetName val="PQ tuyen"/>
      <sheetName val="Trung chuyen"/>
      <sheetName val="Gvlcht"/>
      <sheetName val="CPDB"/>
      <sheetName val="EA"/>
      <sheetName val="DG 89"/>
      <sheetName val="VT ds 0,4"/>
      <sheetName val="TNGHIEM 0,4"/>
      <sheetName val="Ch lech -0,4"/>
      <sheetName val="CHITIET 0.4 KV"/>
      <sheetName val="Th 0,4"/>
      <sheetName val="chi tiet TBA"/>
      <sheetName val="DM 85"/>
      <sheetName val="TH 50"/>
      <sheetName val="Bia 50"/>
      <sheetName val="TH 75"/>
      <sheetName val="TH 31,5"/>
      <sheetName val="Bia 31,5"/>
      <sheetName val="Bia 75"/>
      <sheetName val="VT_TB TBA"/>
      <sheetName val="TH 100"/>
      <sheetName val="Bia  100"/>
      <sheetName val="DM 66"/>
      <sheetName val="VCDD_TBA"/>
      <sheetName val="DTCD"/>
      <sheetName val="kl tt"/>
      <sheetName val="TONG DZ 0.4 KV"/>
      <sheetName val="TH VT22"/>
      <sheetName val="TH VT0,4"/>
      <sheetName val="Thi nghiem "/>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Van chuyen DZ"/>
      <sheetName val="Van chuyen TBA"/>
      <sheetName val="bia"/>
      <sheetName val="XL4Poppy"/>
      <sheetName val="Sheet1 (2)"/>
      <sheetName val="Process"/>
      <sheetName val="Final"/>
      <sheetName val="Dulieugoc"/>
      <sheetName val="Nhancong"/>
      <sheetName val="Vanchuyen"/>
      <sheetName val="TKvt15.8"/>
      <sheetName val="CTCV"/>
      <sheetName val="md10"/>
      <sheetName val="khcsd10 "/>
      <sheetName val="csd10"/>
      <sheetName val="khccau"/>
      <sheetName val="07KH"/>
      <sheetName val="ht00"/>
      <sheetName val="chu05"/>
      <sheetName val="ht05"/>
      <sheetName val="chu10"/>
      <sheetName val="ct10"/>
      <sheetName val="pb10"/>
      <sheetName val="dc05"/>
      <sheetName val="dc10"/>
      <sheetName val="10KH"/>
      <sheetName val="ttr"/>
      <sheetName val="XL4Test5"/>
      <sheetName val="DMB"/>
      <sheetName val="1"/>
      <sheetName val="2"/>
      <sheetName val="3"/>
      <sheetName val="4"/>
      <sheetName val="5"/>
      <sheetName val="6"/>
      <sheetName val="6 (2)"/>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ow r="1">
          <cell r="A1" t="str">
            <v>PRICE BREAKDOWN FOR ELECTRICAL INSTALLATION WORK</v>
          </cell>
          <cell r="G1" t="str">
            <v xml:space="preserve"> </v>
          </cell>
          <cell r="K1" t="str">
            <v xml:space="preserve"> </v>
          </cell>
        </row>
        <row r="2">
          <cell r="B2" t="str">
            <v>東鼎  LNG TERMINAL</v>
          </cell>
          <cell r="G2" t="str">
            <v xml:space="preserve"> </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t="str">
            <v xml:space="preserve"> </v>
          </cell>
          <cell r="D46" t="str">
            <v xml:space="preserve">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t="str">
            <v xml:space="preserve"> </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t="str">
            <v xml:space="preserve"> </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t="str">
            <v xml:space="preserve"> </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sheetData sheetId="52" refreshError="1"/>
      <sheetData sheetId="53" refreshError="1"/>
      <sheetData sheetId="54"/>
      <sheetData sheetId="55">
        <row r="1">
          <cell r="A1" t="str">
            <v>ÂÅN GIAÏ VÁÛT TÆ</v>
          </cell>
        </row>
      </sheetData>
      <sheetData sheetId="56"/>
      <sheetData sheetId="57"/>
      <sheetData sheetId="58" refreshError="1"/>
      <sheetData sheetId="59" refreshError="1"/>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row r="5">
          <cell r="B5">
            <v>6</v>
          </cell>
          <cell r="C5" t="str">
            <v>ÂÆÅÌNG DÁY 22 KV</v>
          </cell>
          <cell r="D5" t="str">
            <v>Gxl(DZ22)*Nt(DZ22)*0.81</v>
          </cell>
          <cell r="E5" t="str">
            <v>CAÏC TRAÛM BIÃÚN AÏP 6-22/0,4 KV</v>
          </cell>
          <cell r="F5" t="str">
            <v>Traûm biãún aïp 6-22/0,4 KV</v>
          </cell>
        </row>
        <row r="6">
          <cell r="B6">
            <v>10</v>
          </cell>
          <cell r="C6" t="str">
            <v>ÂÆÅÌNG DÁY 22 KV</v>
          </cell>
          <cell r="D6" t="str">
            <v>Gxl(DZ22)*Nt(DZ22)*0.81</v>
          </cell>
          <cell r="E6" t="str">
            <v>CAÏC TRAÛM BIÃÚN AÏP 11-22/0,4 KV</v>
          </cell>
          <cell r="F6" t="str">
            <v>Traûm biãún aïp 11-22/0,4 KV</v>
          </cell>
        </row>
        <row r="7">
          <cell r="B7">
            <v>15</v>
          </cell>
          <cell r="C7" t="str">
            <v>ÂÆÅÌNG DÁY 22 KV</v>
          </cell>
          <cell r="D7" t="str">
            <v>Gxl(DZ22)*Nt(DZ22)*0.81</v>
          </cell>
          <cell r="E7" t="str">
            <v>CAÏC TRAÛM BIÃÚN AÏP 15-22/0,4 KV</v>
          </cell>
          <cell r="F7" t="str">
            <v>Traûm biãún aïp 15-22/0,4 KV</v>
          </cell>
        </row>
        <row r="8">
          <cell r="B8">
            <v>22</v>
          </cell>
          <cell r="C8" t="str">
            <v>ÂÆÅÌNG DÁY 22 KV</v>
          </cell>
          <cell r="D8" t="str">
            <v>Gxl(DZ22)*Nt(DZ22)*0.81</v>
          </cell>
          <cell r="E8" t="str">
            <v>CAÏC TRAÛM BIÃÚN AÏP 22/0,4 KV</v>
          </cell>
          <cell r="F8" t="str">
            <v>Traûm biãún aïp 22/0,4 KV</v>
          </cell>
        </row>
        <row r="9">
          <cell r="B9">
            <v>35</v>
          </cell>
          <cell r="C9" t="str">
            <v>ÂÆÅÌNG DÁY 35 KV</v>
          </cell>
          <cell r="D9" t="str">
            <v>Gxl(DZ35)*Nt(DZ35)*0.81</v>
          </cell>
          <cell r="E9" t="str">
            <v>CAÏC TRAÛM BIÃÚN AÏP 35-22/0,4 KV</v>
          </cell>
          <cell r="F9" t="str">
            <v>Traûm biãún aïp 35-22/0,4 KV</v>
          </cell>
        </row>
      </sheetData>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7">
          <cell r="B7">
            <v>0</v>
          </cell>
          <cell r="C7" t="str">
            <v>NCÂG67 x 0.95 x ( 1+0.2/2.638 ) x 1.75</v>
          </cell>
          <cell r="D7">
            <v>1.7885424564063683</v>
          </cell>
          <cell r="E7" t="str">
            <v>NCÂG67 x 0.95 x ( 1+0.0/2.638 ) x 1.75</v>
          </cell>
          <cell r="F7">
            <v>1.6624999999999999</v>
          </cell>
          <cell r="G7" t="str">
            <v>NCÂG66 x ( 1+0.0/2.638 ) x 1.75</v>
          </cell>
          <cell r="H7">
            <v>1.75</v>
          </cell>
          <cell r="I7" t="str">
            <v>NCÂG85 x ( 1+0.0/2.638 ) x 1.75</v>
          </cell>
          <cell r="J7">
            <v>1.75</v>
          </cell>
        </row>
        <row r="8">
          <cell r="B8">
            <v>0.1</v>
          </cell>
          <cell r="C8" t="str">
            <v>NCÂG67 x 0.95 x ( 1+0.3/2.638 ) x 1.75</v>
          </cell>
          <cell r="D8">
            <v>1.8515636846095525</v>
          </cell>
          <cell r="E8" t="str">
            <v>NCÂG67 x 0.95 x ( 1+0.1/2.638 ) x 1.75</v>
          </cell>
          <cell r="F8">
            <v>1.725521228203184</v>
          </cell>
          <cell r="G8" t="str">
            <v>NCÂG66 x ( 1+0.1/2.638 ) x 1.75</v>
          </cell>
          <cell r="H8">
            <v>1.8163381349507202</v>
          </cell>
          <cell r="I8" t="str">
            <v>NCÂG85 x ( 1+0.1/2.638 ) x 1.75</v>
          </cell>
          <cell r="J8">
            <v>1.8163381349507202</v>
          </cell>
        </row>
        <row r="9">
          <cell r="B9">
            <v>0.2</v>
          </cell>
          <cell r="C9" t="str">
            <v>NCÂG67 x 0.95 x ( 1+0.4/2.638 ) x 1.75</v>
          </cell>
          <cell r="D9">
            <v>1.914584912812737</v>
          </cell>
          <cell r="E9" t="str">
            <v>NCÂG67 x 0.95 x ( 1+0.2/2.638 ) x 1.75</v>
          </cell>
          <cell r="F9">
            <v>1.7885424564063683</v>
          </cell>
          <cell r="G9" t="str">
            <v>NCÂG66 x ( 1+0.2/2.638 ) x 1.75</v>
          </cell>
          <cell r="H9">
            <v>1.8826762699014405</v>
          </cell>
          <cell r="I9" t="str">
            <v>NCÂG85 x ( 1+0.2/2.638 ) x 1.75</v>
          </cell>
          <cell r="J9">
            <v>1.8826762699014405</v>
          </cell>
        </row>
        <row r="10">
          <cell r="B10">
            <v>0.3</v>
          </cell>
          <cell r="C10" t="str">
            <v>NCÂG67 x 0.95 x ( 1+0.5/2.638 ) x 1.75</v>
          </cell>
          <cell r="D10">
            <v>1.9776061410159211</v>
          </cell>
          <cell r="E10" t="str">
            <v>NCÂG67 x 0.95 x ( 1+0.3/2.638 ) x 1.75</v>
          </cell>
          <cell r="F10">
            <v>1.8515636846095525</v>
          </cell>
          <cell r="G10" t="str">
            <v>NCÂG66 x ( 1+0.3/2.638 ) x 1.75</v>
          </cell>
          <cell r="H10">
            <v>1.9490144048521607</v>
          </cell>
          <cell r="I10" t="str">
            <v>NCÂG85 x ( 1+0.3/2.638 ) x 1.75</v>
          </cell>
          <cell r="J10">
            <v>1.9490144048521607</v>
          </cell>
        </row>
        <row r="11">
          <cell r="B11">
            <v>0.4</v>
          </cell>
          <cell r="C11" t="str">
            <v>NCÂG67 x 0.95 x ( 1+0.6/2.638 ) x 1.75</v>
          </cell>
          <cell r="D11">
            <v>2.0406273692191053</v>
          </cell>
          <cell r="E11" t="str">
            <v>NCÂG67 x 0.95 x ( 1+0.4/2.638 ) x 1.75</v>
          </cell>
          <cell r="F11">
            <v>1.914584912812737</v>
          </cell>
          <cell r="G11" t="str">
            <v>NCÂG66 x ( 1+0.4/2.638 ) x 1.75</v>
          </cell>
          <cell r="H11">
            <v>2.0153525398028811</v>
          </cell>
          <cell r="I11" t="str">
            <v>NCÂG85 x ( 1+0.4/2.638 ) x 1.75</v>
          </cell>
          <cell r="J11">
            <v>2.0153525398028811</v>
          </cell>
        </row>
        <row r="12">
          <cell r="B12">
            <v>0.5</v>
          </cell>
          <cell r="C12" t="str">
            <v>NCÂG67 x 0.95 x ( 1+0.7/2.638 ) x 1.75</v>
          </cell>
          <cell r="D12">
            <v>2.1036485974222896</v>
          </cell>
          <cell r="E12" t="str">
            <v>NCÂG67 x 0.95 x ( 1+0.5/2.638 ) x 1.75</v>
          </cell>
          <cell r="F12">
            <v>1.9776061410159211</v>
          </cell>
          <cell r="G12" t="str">
            <v>NCÂG66 x ( 1+0.5/2.638 ) x 1.75</v>
          </cell>
          <cell r="H12">
            <v>2.0816906747536015</v>
          </cell>
          <cell r="I12" t="str">
            <v>NCÂG85 x ( 1+0.5/2.638 ) x 1.75</v>
          </cell>
          <cell r="J12">
            <v>2.0816906747536015</v>
          </cell>
        </row>
        <row r="13">
          <cell r="B13">
            <v>0.7</v>
          </cell>
          <cell r="C13" t="str">
            <v>NCÂG67 x 0.95 x ( 1+0.9/2.638 ) x 1.75</v>
          </cell>
          <cell r="D13">
            <v>2.2296910538286578</v>
          </cell>
          <cell r="E13" t="str">
            <v>NCÂG67 x 0.95 x ( 1+0.7/2.638 ) x 1.75</v>
          </cell>
          <cell r="F13">
            <v>2.1036485974222896</v>
          </cell>
          <cell r="G13" t="str">
            <v>NCÂG66 x ( 1+0.7/2.638 ) x 1.75</v>
          </cell>
          <cell r="H13">
            <v>2.2143669446550418</v>
          </cell>
          <cell r="I13" t="str">
            <v>NCÂG85 x ( 1+0.7/2.638 ) x 1.75</v>
          </cell>
          <cell r="J13">
            <v>2.2143669446550418</v>
          </cell>
        </row>
        <row r="14">
          <cell r="B14">
            <v>1</v>
          </cell>
          <cell r="C14" t="str">
            <v>NCÂG67 x 0.95 x ( 1+1.2/2.638 ) x 1.75</v>
          </cell>
          <cell r="D14">
            <v>2.4187547384382104</v>
          </cell>
          <cell r="E14" t="str">
            <v>NCÂG67 x 0.95 x ( 1+1.0/2.638 ) x 1.75</v>
          </cell>
          <cell r="F14">
            <v>2.2927122820318422</v>
          </cell>
          <cell r="G14" t="str">
            <v>NCÂG66 x ( 1+1.0/2.638 ) x 1.75</v>
          </cell>
          <cell r="H14">
            <v>2.4133813495072025</v>
          </cell>
          <cell r="I14" t="str">
            <v>NCÂG85 x ( 1+1.0/2.638 ) x 1.75</v>
          </cell>
          <cell r="J14">
            <v>2.4133813495072025</v>
          </cell>
        </row>
        <row r="20">
          <cell r="B20">
            <v>1</v>
          </cell>
          <cell r="C20" t="str">
            <v>MTCÂG67 x 1.11 x 1.000</v>
          </cell>
          <cell r="D20">
            <v>1.1100000000000001</v>
          </cell>
          <cell r="E20" t="str">
            <v>MTCÂG67 x 1.11 x 1.000</v>
          </cell>
          <cell r="F20">
            <v>1.1100000000000001</v>
          </cell>
          <cell r="G20" t="str">
            <v>MTCÂG66 x 1.109 x 1.00</v>
          </cell>
          <cell r="H20">
            <v>1.109</v>
          </cell>
          <cell r="I20" t="str">
            <v>MTCÂG85 x 1.047</v>
          </cell>
          <cell r="J20">
            <v>1.0469999999999999</v>
          </cell>
        </row>
        <row r="21">
          <cell r="B21">
            <v>1.0549999999999999</v>
          </cell>
          <cell r="C21" t="str">
            <v>MTCÂG67 x 1.11 x 1.055</v>
          </cell>
          <cell r="D21">
            <v>1.1710499999999999</v>
          </cell>
          <cell r="E21" t="str">
            <v>MTCÂG67 x 1.11 x 1.055</v>
          </cell>
          <cell r="F21">
            <v>1.1710499999999999</v>
          </cell>
          <cell r="G21" t="str">
            <v>MTCÂG66 x 1.109 x 1.055</v>
          </cell>
          <cell r="H21">
            <v>1.1699949999999999</v>
          </cell>
          <cell r="I21" t="str">
            <v>MTCÂG85 x 1.047</v>
          </cell>
          <cell r="J21">
            <v>1.0469999999999999</v>
          </cell>
        </row>
      </sheetData>
      <sheetData sheetId="90" refreshError="1">
        <row r="5">
          <cell r="F5">
            <v>1.0549999999999999</v>
          </cell>
        </row>
        <row r="7">
          <cell r="F7">
            <v>10</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row r="13">
          <cell r="S13">
            <v>709849.08121024934</v>
          </cell>
        </row>
      </sheetData>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onghop"/>
      <sheetName val="xa"/>
      <sheetName val="vc"/>
      <sheetName val="trong luong"/>
      <sheetName val="THC"/>
      <sheetName val="THQT"/>
      <sheetName val="Sheet1"/>
      <sheetName val="THC (2)"/>
      <sheetName val="XXXXXXXX"/>
      <sheetName val="XL4Poppy"/>
      <sheetName val="VL,NC,MTC"/>
      <sheetName val="GiaVL"/>
      <sheetName val="trong_luong"/>
      <sheetName val="THC_(2)"/>
      <sheetName val="trong_luong1"/>
      <sheetName val="THC_(2)1"/>
      <sheetName val="trong_luong2"/>
      <sheetName val="THC_(2)2"/>
      <sheetName val="trong_luong3"/>
      <sheetName val="THC_(2)3"/>
    </sheetNames>
    <sheetDataSet>
      <sheetData sheetId="0" refreshError="1">
        <row r="3">
          <cell r="A3" t="str">
            <v>tªn vïng</v>
          </cell>
          <cell r="B3" t="str">
            <v>m· 
hiÖu</v>
          </cell>
          <cell r="C3" t="str">
            <v>Tªn vËt t­</v>
          </cell>
          <cell r="D3" t="str">
            <v>®¬n
 vÞ</v>
          </cell>
          <cell r="E3" t="str">
            <v xml:space="preserve">khèi 
l­îng  </v>
          </cell>
          <cell r="F3" t="str">
            <v>hao
hôt</v>
          </cell>
          <cell r="G3" t="str">
            <v>§¬n gi¸</v>
          </cell>
          <cell r="I3" t="str">
            <v>hÖ 
sè</v>
          </cell>
          <cell r="J3" t="str">
            <v>Tæng</v>
          </cell>
        </row>
        <row r="4">
          <cell r="B4" t="str">
            <v>03.3101</v>
          </cell>
          <cell r="C4" t="str">
            <v xml:space="preserve">§µo ®Êt ch«n tiÕp ®Þa </v>
          </cell>
          <cell r="D4" t="str">
            <v>m3</v>
          </cell>
          <cell r="E4">
            <v>0.75</v>
          </cell>
          <cell r="G4" t="str">
            <v>VËt liÖu</v>
          </cell>
          <cell r="H4" t="str">
            <v>N.C«ng</v>
          </cell>
          <cell r="J4" t="str">
            <v>VËt liÖu</v>
          </cell>
          <cell r="K4" t="str">
            <v>N.C«ng</v>
          </cell>
          <cell r="L4" t="str">
            <v>MTC</v>
          </cell>
        </row>
        <row r="5">
          <cell r="C5" t="str">
            <v>I/ ®¬n gi¸ cho 1m3 bª t«ng</v>
          </cell>
        </row>
        <row r="6">
          <cell r="A6" t="str">
            <v>M50</v>
          </cell>
          <cell r="C6" t="str">
            <v>Bª t«ng lãt:  M-50:</v>
          </cell>
          <cell r="J6">
            <v>177741</v>
          </cell>
          <cell r="K6">
            <v>79409.602199999994</v>
          </cell>
        </row>
        <row r="7">
          <cell r="C7" t="str">
            <v>a/ VËt liÖu:</v>
          </cell>
        </row>
        <row r="8">
          <cell r="C8" t="str">
            <v>Xi m¨ng PCB30 BØm S¬n</v>
          </cell>
          <cell r="D8" t="str">
            <v>Kg</v>
          </cell>
          <cell r="E8">
            <v>168</v>
          </cell>
          <cell r="F8">
            <v>1</v>
          </cell>
          <cell r="G8">
            <v>657</v>
          </cell>
          <cell r="J8">
            <v>110376</v>
          </cell>
        </row>
        <row r="9">
          <cell r="C9" t="str">
            <v>C¸t vµng</v>
          </cell>
          <cell r="D9" t="str">
            <v>m3</v>
          </cell>
          <cell r="E9">
            <v>0.51200000000000001</v>
          </cell>
          <cell r="F9">
            <v>1</v>
          </cell>
          <cell r="G9">
            <v>35000</v>
          </cell>
          <cell r="J9">
            <v>17920</v>
          </cell>
        </row>
        <row r="10">
          <cell r="C10" t="str">
            <v>§¸ d¨m 4x6</v>
          </cell>
          <cell r="D10" t="str">
            <v>m3</v>
          </cell>
          <cell r="E10">
            <v>0.89900000000000002</v>
          </cell>
          <cell r="F10">
            <v>1</v>
          </cell>
          <cell r="G10">
            <v>55000</v>
          </cell>
          <cell r="J10">
            <v>49445</v>
          </cell>
        </row>
        <row r="11">
          <cell r="C11" t="str">
            <v>b/ Nh©n c«ng: Cù ly 300m</v>
          </cell>
        </row>
        <row r="12">
          <cell r="B12" t="str">
            <v>02.1212</v>
          </cell>
          <cell r="C12" t="str">
            <v xml:space="preserve">VËn chuyÓn xi m¨ng </v>
          </cell>
          <cell r="D12" t="str">
            <v>TÊn</v>
          </cell>
          <cell r="E12">
            <v>0.16800000000000001</v>
          </cell>
          <cell r="F12">
            <v>1</v>
          </cell>
          <cell r="H12">
            <v>23206.5</v>
          </cell>
          <cell r="I12">
            <v>1</v>
          </cell>
          <cell r="K12">
            <v>3898.6920000000005</v>
          </cell>
        </row>
        <row r="13">
          <cell r="B13" t="str">
            <v>02.1232</v>
          </cell>
          <cell r="C13" t="str">
            <v xml:space="preserve">VËn chuyÓn c¸t vµng </v>
          </cell>
          <cell r="D13" t="str">
            <v>m3</v>
          </cell>
          <cell r="E13">
            <v>0.51200000000000001</v>
          </cell>
          <cell r="F13">
            <v>1</v>
          </cell>
          <cell r="H13">
            <v>21499.399999999998</v>
          </cell>
          <cell r="I13">
            <v>1</v>
          </cell>
          <cell r="K13">
            <v>11007.692799999999</v>
          </cell>
        </row>
        <row r="14">
          <cell r="B14" t="str">
            <v>02.1242</v>
          </cell>
          <cell r="C14" t="str">
            <v xml:space="preserve">VËn chuyÓn ®¸ d¨m </v>
          </cell>
          <cell r="D14" t="str">
            <v>m3</v>
          </cell>
          <cell r="E14">
            <v>0.89900000000000002</v>
          </cell>
          <cell r="F14">
            <v>1</v>
          </cell>
          <cell r="H14">
            <v>23397.599999999999</v>
          </cell>
          <cell r="I14">
            <v>1</v>
          </cell>
          <cell r="K14">
            <v>21034.4424</v>
          </cell>
        </row>
        <row r="15">
          <cell r="B15" t="str">
            <v>02.1322</v>
          </cell>
          <cell r="C15" t="str">
            <v xml:space="preserve">VËn chuyÓn n­íc s¹ch </v>
          </cell>
          <cell r="D15" t="str">
            <v>m3</v>
          </cell>
          <cell r="E15">
            <v>0.17499999999999999</v>
          </cell>
          <cell r="F15">
            <v>1</v>
          </cell>
          <cell r="H15">
            <v>21353</v>
          </cell>
          <cell r="I15">
            <v>1</v>
          </cell>
          <cell r="K15">
            <v>3736.7749999999996</v>
          </cell>
        </row>
        <row r="16">
          <cell r="B16" t="str">
            <v>04.3101</v>
          </cell>
          <cell r="C16" t="str">
            <v xml:space="preserve">§æ bª t«ng lãt mãng </v>
          </cell>
          <cell r="D16" t="str">
            <v>m3</v>
          </cell>
          <cell r="E16">
            <v>1</v>
          </cell>
          <cell r="F16">
            <v>1</v>
          </cell>
          <cell r="H16">
            <v>39732</v>
          </cell>
          <cell r="I16">
            <v>1</v>
          </cell>
          <cell r="K16">
            <v>39732</v>
          </cell>
        </row>
        <row r="18">
          <cell r="A18" t="str">
            <v>M100</v>
          </cell>
          <cell r="C18" t="str">
            <v>Bª t«ng mãng:  M-100:</v>
          </cell>
          <cell r="J18">
            <v>200580</v>
          </cell>
          <cell r="K18">
            <v>84808.688300000009</v>
          </cell>
        </row>
        <row r="19">
          <cell r="C19" t="str">
            <v>a/ VËt liÖu:</v>
          </cell>
          <cell r="H19">
            <v>21499.399999999998</v>
          </cell>
          <cell r="I19">
            <v>1</v>
          </cell>
        </row>
        <row r="20">
          <cell r="C20" t="str">
            <v>Xi m¨ng PCB30 Hoµng th¹ch</v>
          </cell>
          <cell r="D20" t="str">
            <v>Kg</v>
          </cell>
          <cell r="E20">
            <v>205</v>
          </cell>
          <cell r="F20">
            <v>1</v>
          </cell>
          <cell r="G20">
            <v>657</v>
          </cell>
          <cell r="J20">
            <v>134685</v>
          </cell>
        </row>
        <row r="21">
          <cell r="C21" t="str">
            <v>C¸t vµng</v>
          </cell>
          <cell r="D21" t="str">
            <v>m3</v>
          </cell>
          <cell r="E21">
            <v>0.49199999999999999</v>
          </cell>
          <cell r="F21">
            <v>1</v>
          </cell>
          <cell r="G21">
            <v>35000</v>
          </cell>
          <cell r="J21">
            <v>17220</v>
          </cell>
        </row>
        <row r="22">
          <cell r="C22" t="str">
            <v>§¸ d¨m 4x6</v>
          </cell>
          <cell r="D22" t="str">
            <v>m3</v>
          </cell>
          <cell r="E22">
            <v>0.88500000000000001</v>
          </cell>
          <cell r="F22">
            <v>1</v>
          </cell>
          <cell r="G22">
            <v>55000</v>
          </cell>
          <cell r="J22">
            <v>48675</v>
          </cell>
        </row>
        <row r="23">
          <cell r="C23" t="str">
            <v>b/ Nh©n c«ng: Cù ly 300m</v>
          </cell>
        </row>
        <row r="24">
          <cell r="B24" t="str">
            <v>02.1212</v>
          </cell>
          <cell r="C24" t="str">
            <v xml:space="preserve">VËn chuyÓn xi m¨ng </v>
          </cell>
          <cell r="D24" t="str">
            <v>TÊn</v>
          </cell>
          <cell r="E24">
            <v>0.20499999999999999</v>
          </cell>
          <cell r="F24">
            <v>1</v>
          </cell>
          <cell r="H24">
            <v>23206.5</v>
          </cell>
          <cell r="I24">
            <v>1</v>
          </cell>
          <cell r="K24">
            <v>4757.3324999999995</v>
          </cell>
        </row>
        <row r="25">
          <cell r="B25" t="str">
            <v>02.1232</v>
          </cell>
          <cell r="C25" t="str">
            <v xml:space="preserve">VËn chuyÓn c¸t vµng </v>
          </cell>
          <cell r="D25" t="str">
            <v>m3</v>
          </cell>
          <cell r="E25">
            <v>0.49199999999999999</v>
          </cell>
          <cell r="F25">
            <v>1</v>
          </cell>
          <cell r="H25">
            <v>21499.399999999998</v>
          </cell>
          <cell r="I25">
            <v>1</v>
          </cell>
          <cell r="K25">
            <v>10577.7048</v>
          </cell>
        </row>
        <row r="26">
          <cell r="B26" t="str">
            <v>02.1242</v>
          </cell>
          <cell r="C26" t="str">
            <v xml:space="preserve">VËn chuyÓn ®¸ d¨m </v>
          </cell>
          <cell r="D26" t="str">
            <v>m3</v>
          </cell>
          <cell r="E26">
            <v>0.88500000000000001</v>
          </cell>
          <cell r="F26">
            <v>1</v>
          </cell>
          <cell r="H26">
            <v>23397.599999999999</v>
          </cell>
          <cell r="I26">
            <v>1</v>
          </cell>
          <cell r="K26">
            <v>20706.876</v>
          </cell>
        </row>
        <row r="27">
          <cell r="B27" t="str">
            <v>02.1322</v>
          </cell>
          <cell r="C27" t="str">
            <v xml:space="preserve">VËn chuyÓn n­íc s¹ch </v>
          </cell>
          <cell r="D27" t="str">
            <v>m3</v>
          </cell>
          <cell r="E27">
            <v>0.17499999999999999</v>
          </cell>
          <cell r="F27">
            <v>1</v>
          </cell>
          <cell r="H27">
            <v>21353</v>
          </cell>
          <cell r="I27">
            <v>1</v>
          </cell>
          <cell r="K27">
            <v>3736.7749999999996</v>
          </cell>
        </row>
        <row r="28">
          <cell r="B28" t="str">
            <v>04.3311</v>
          </cell>
          <cell r="C28" t="str">
            <v xml:space="preserve">§æ bª t«ng mãng trô </v>
          </cell>
          <cell r="D28" t="str">
            <v>m3</v>
          </cell>
          <cell r="E28">
            <v>1</v>
          </cell>
          <cell r="F28">
            <v>1</v>
          </cell>
          <cell r="H28">
            <v>45030</v>
          </cell>
          <cell r="I28">
            <v>1</v>
          </cell>
          <cell r="K28">
            <v>45030</v>
          </cell>
        </row>
        <row r="30">
          <cell r="A30" t="str">
            <v>M150</v>
          </cell>
          <cell r="C30" t="str">
            <v xml:space="preserve"> Bª t«ng ®æ mãng:   M-150:</v>
          </cell>
          <cell r="J30">
            <v>247131</v>
          </cell>
          <cell r="K30">
            <v>85750.902999999991</v>
          </cell>
        </row>
        <row r="31">
          <cell r="C31" t="str">
            <v>a/ VËt liÖu:</v>
          </cell>
        </row>
        <row r="32">
          <cell r="A32" t="str">
            <v>M150</v>
          </cell>
          <cell r="C32" t="str">
            <v>Xi m¨ng P30 Hoµng th¹ch</v>
          </cell>
          <cell r="D32" t="str">
            <v>Kg</v>
          </cell>
          <cell r="E32">
            <v>278</v>
          </cell>
          <cell r="F32" t="str">
            <v>1,00</v>
          </cell>
          <cell r="G32">
            <v>657</v>
          </cell>
          <cell r="J32">
            <v>182646</v>
          </cell>
        </row>
        <row r="33">
          <cell r="C33" t="str">
            <v>C¸t vµng</v>
          </cell>
          <cell r="D33" t="str">
            <v>m3</v>
          </cell>
          <cell r="E33">
            <v>0.46899999999999997</v>
          </cell>
          <cell r="F33" t="str">
            <v>1,00</v>
          </cell>
          <cell r="G33">
            <v>35000</v>
          </cell>
          <cell r="J33">
            <v>16415</v>
          </cell>
        </row>
        <row r="34">
          <cell r="C34" t="str">
            <v>§¸ d¨m 4x6</v>
          </cell>
          <cell r="D34" t="str">
            <v>m3</v>
          </cell>
          <cell r="E34">
            <v>0.874</v>
          </cell>
          <cell r="F34" t="str">
            <v>1,00</v>
          </cell>
          <cell r="G34">
            <v>55000</v>
          </cell>
          <cell r="J34">
            <v>48070</v>
          </cell>
        </row>
        <row r="35">
          <cell r="C35" t="str">
            <v>N­íc</v>
          </cell>
          <cell r="D35" t="str">
            <v>m3</v>
          </cell>
          <cell r="E35">
            <v>0.185</v>
          </cell>
          <cell r="F35">
            <v>1</v>
          </cell>
          <cell r="G35">
            <v>0</v>
          </cell>
          <cell r="J35">
            <v>0</v>
          </cell>
        </row>
        <row r="36">
          <cell r="C36" t="str">
            <v>b/ Nh©n c«ng : cù ly 300m</v>
          </cell>
        </row>
        <row r="37">
          <cell r="B37" t="str">
            <v>02.1212</v>
          </cell>
          <cell r="C37" t="str">
            <v xml:space="preserve">VËn chuyÓn xi m¨ng </v>
          </cell>
          <cell r="D37" t="str">
            <v>TÊn</v>
          </cell>
          <cell r="E37">
            <v>0.27800000000000002</v>
          </cell>
          <cell r="F37" t="str">
            <v>1,00</v>
          </cell>
          <cell r="H37">
            <v>23206.5</v>
          </cell>
          <cell r="I37">
            <v>1</v>
          </cell>
          <cell r="K37">
            <v>6451.4070000000002</v>
          </cell>
        </row>
        <row r="38">
          <cell r="B38" t="str">
            <v>02.1232</v>
          </cell>
          <cell r="C38" t="str">
            <v xml:space="preserve">VËn chuyÓn c¸t vµng </v>
          </cell>
          <cell r="D38" t="str">
            <v>m3</v>
          </cell>
          <cell r="E38">
            <v>0.46899999999999997</v>
          </cell>
          <cell r="F38" t="str">
            <v>1,00</v>
          </cell>
          <cell r="H38">
            <v>21499.399999999998</v>
          </cell>
          <cell r="I38">
            <v>1</v>
          </cell>
          <cell r="K38">
            <v>10083.218599999998</v>
          </cell>
        </row>
        <row r="39">
          <cell r="B39" t="str">
            <v>02.1242</v>
          </cell>
          <cell r="C39" t="str">
            <v xml:space="preserve">VËn chuyÓn ®¸ d¨m </v>
          </cell>
          <cell r="D39" t="str">
            <v>m3</v>
          </cell>
          <cell r="E39">
            <v>0.874</v>
          </cell>
          <cell r="F39" t="str">
            <v>1,00</v>
          </cell>
          <cell r="H39">
            <v>23397.599999999999</v>
          </cell>
          <cell r="I39">
            <v>1</v>
          </cell>
          <cell r="K39">
            <v>20449.502399999998</v>
          </cell>
        </row>
        <row r="40">
          <cell r="B40" t="str">
            <v>02.1322</v>
          </cell>
          <cell r="C40" t="str">
            <v xml:space="preserve">VËn chuyÓn n­íc s¹ch </v>
          </cell>
          <cell r="D40" t="str">
            <v>m3</v>
          </cell>
          <cell r="E40">
            <v>0.17499999999999999</v>
          </cell>
          <cell r="F40" t="str">
            <v>1,00</v>
          </cell>
          <cell r="H40">
            <v>21353</v>
          </cell>
          <cell r="I40">
            <v>1</v>
          </cell>
          <cell r="K40">
            <v>3736.7749999999996</v>
          </cell>
        </row>
        <row r="41">
          <cell r="B41" t="str">
            <v>04.3312</v>
          </cell>
          <cell r="C41" t="str">
            <v xml:space="preserve">§æ bª t«ng mãng trô </v>
          </cell>
          <cell r="D41" t="str">
            <v>m3</v>
          </cell>
          <cell r="E41">
            <v>1</v>
          </cell>
          <cell r="F41">
            <v>1</v>
          </cell>
          <cell r="H41">
            <v>45030</v>
          </cell>
          <cell r="I41">
            <v>1</v>
          </cell>
          <cell r="K41">
            <v>45030</v>
          </cell>
        </row>
        <row r="43">
          <cell r="A43" t="str">
            <v>MC200</v>
          </cell>
          <cell r="C43" t="str">
            <v xml:space="preserve"> Bª t«ng chÌn cét:  M-200:</v>
          </cell>
          <cell r="J43">
            <v>345779</v>
          </cell>
          <cell r="K43">
            <v>86449.991699999999</v>
          </cell>
        </row>
        <row r="44">
          <cell r="C44" t="str">
            <v>a/ VËt liÖu:</v>
          </cell>
        </row>
        <row r="45">
          <cell r="C45" t="str">
            <v>Xi m¨ng P30 Hoµng th¹ch</v>
          </cell>
          <cell r="D45" t="str">
            <v>Kg</v>
          </cell>
          <cell r="E45">
            <v>357</v>
          </cell>
          <cell r="F45" t="str">
            <v>1,00</v>
          </cell>
          <cell r="G45">
            <v>657</v>
          </cell>
          <cell r="J45">
            <v>234549</v>
          </cell>
        </row>
        <row r="46">
          <cell r="C46" t="str">
            <v>C¸t vµng</v>
          </cell>
          <cell r="D46" t="str">
            <v>m3</v>
          </cell>
          <cell r="E46">
            <v>0.441</v>
          </cell>
          <cell r="F46" t="str">
            <v>1,00</v>
          </cell>
          <cell r="G46">
            <v>35000</v>
          </cell>
          <cell r="J46">
            <v>15435</v>
          </cell>
        </row>
        <row r="47">
          <cell r="C47" t="str">
            <v>§¸ d¨m 1 x 2</v>
          </cell>
          <cell r="D47" t="str">
            <v>m3</v>
          </cell>
          <cell r="E47">
            <v>0.83299999999999996</v>
          </cell>
          <cell r="F47" t="str">
            <v>1,00</v>
          </cell>
          <cell r="G47">
            <v>115000</v>
          </cell>
          <cell r="J47">
            <v>95795</v>
          </cell>
        </row>
        <row r="48">
          <cell r="C48" t="str">
            <v>N­íc</v>
          </cell>
          <cell r="D48" t="str">
            <v>m3</v>
          </cell>
          <cell r="E48">
            <v>0.19500000000000001</v>
          </cell>
          <cell r="F48">
            <v>1</v>
          </cell>
          <cell r="G48">
            <v>0</v>
          </cell>
          <cell r="J48">
            <v>0</v>
          </cell>
        </row>
        <row r="49">
          <cell r="C49" t="str">
            <v>b/ Nh©n c«ng : cù ly 300m</v>
          </cell>
        </row>
        <row r="50">
          <cell r="B50" t="str">
            <v>02.1212</v>
          </cell>
          <cell r="C50" t="str">
            <v xml:space="preserve">VËn chuyÓn xi m¨ng </v>
          </cell>
          <cell r="D50" t="str">
            <v>TÊn</v>
          </cell>
          <cell r="E50">
            <v>0.35699999999999998</v>
          </cell>
          <cell r="F50" t="str">
            <v>1,00</v>
          </cell>
          <cell r="H50">
            <v>23206.5</v>
          </cell>
          <cell r="I50">
            <v>1</v>
          </cell>
          <cell r="K50">
            <v>8284.7204999999994</v>
          </cell>
        </row>
        <row r="51">
          <cell r="B51" t="str">
            <v>02.1232</v>
          </cell>
          <cell r="C51" t="str">
            <v xml:space="preserve">VËn chuyÓn c¸t vµng </v>
          </cell>
          <cell r="D51" t="str">
            <v>m3</v>
          </cell>
          <cell r="E51">
            <v>0.441</v>
          </cell>
          <cell r="F51" t="str">
            <v>1,00</v>
          </cell>
          <cell r="H51">
            <v>21499.399999999998</v>
          </cell>
          <cell r="I51">
            <v>1</v>
          </cell>
          <cell r="K51">
            <v>9481.2353999999996</v>
          </cell>
        </row>
        <row r="52">
          <cell r="B52" t="str">
            <v>02.1242</v>
          </cell>
          <cell r="C52" t="str">
            <v xml:space="preserve">VËn chuyÓn ®¸ d¨m </v>
          </cell>
          <cell r="D52" t="str">
            <v>m3</v>
          </cell>
          <cell r="E52">
            <v>0.83299999999999996</v>
          </cell>
          <cell r="F52" t="str">
            <v>1,00</v>
          </cell>
          <cell r="H52">
            <v>23397.599999999999</v>
          </cell>
          <cell r="I52">
            <v>1</v>
          </cell>
          <cell r="K52">
            <v>19490.200799999999</v>
          </cell>
        </row>
        <row r="53">
          <cell r="B53" t="str">
            <v>02.1322</v>
          </cell>
          <cell r="C53" t="str">
            <v xml:space="preserve">VËn chuyÓn n­íc s¹ch </v>
          </cell>
          <cell r="D53" t="str">
            <v>m3</v>
          </cell>
          <cell r="E53">
            <v>0.19500000000000001</v>
          </cell>
          <cell r="F53">
            <v>1</v>
          </cell>
          <cell r="H53">
            <v>21353</v>
          </cell>
          <cell r="I53">
            <v>1</v>
          </cell>
          <cell r="K53">
            <v>4163.835</v>
          </cell>
        </row>
        <row r="54">
          <cell r="B54" t="str">
            <v>04.3313</v>
          </cell>
          <cell r="C54" t="str">
            <v xml:space="preserve">§æ bª t«ng chÌn cét </v>
          </cell>
          <cell r="D54" t="str">
            <v>m3</v>
          </cell>
          <cell r="E54">
            <v>1</v>
          </cell>
          <cell r="F54">
            <v>1</v>
          </cell>
          <cell r="H54">
            <v>45030</v>
          </cell>
          <cell r="I54">
            <v>1</v>
          </cell>
          <cell r="K54">
            <v>45030</v>
          </cell>
        </row>
        <row r="56">
          <cell r="A56" t="str">
            <v>M§200</v>
          </cell>
          <cell r="C56" t="str">
            <v xml:space="preserve"> Bª t«ng ®óc s½n :  M-200:</v>
          </cell>
          <cell r="J56">
            <v>345779</v>
          </cell>
          <cell r="K56">
            <v>50328</v>
          </cell>
        </row>
        <row r="57">
          <cell r="C57" t="str">
            <v>a/ VËt liÖu:</v>
          </cell>
        </row>
        <row r="58">
          <cell r="C58" t="str">
            <v>Xi m¨ng P30 Hoµng th¹ch</v>
          </cell>
          <cell r="D58" t="str">
            <v>Kg</v>
          </cell>
          <cell r="E58">
            <v>357</v>
          </cell>
          <cell r="F58">
            <v>1</v>
          </cell>
          <cell r="G58">
            <v>657</v>
          </cell>
          <cell r="J58">
            <v>234549</v>
          </cell>
        </row>
        <row r="59">
          <cell r="C59" t="str">
            <v>C¸t vµng</v>
          </cell>
          <cell r="D59" t="str">
            <v>m3</v>
          </cell>
          <cell r="E59">
            <v>0.441</v>
          </cell>
          <cell r="F59" t="str">
            <v>1,00</v>
          </cell>
          <cell r="G59">
            <v>35000</v>
          </cell>
          <cell r="J59">
            <v>15435</v>
          </cell>
        </row>
        <row r="60">
          <cell r="C60" t="str">
            <v xml:space="preserve"> §¸ d¨m 1 x 2</v>
          </cell>
          <cell r="D60" t="str">
            <v>m3</v>
          </cell>
          <cell r="E60">
            <v>0.83299999999999996</v>
          </cell>
          <cell r="F60" t="str">
            <v>1,00</v>
          </cell>
          <cell r="G60">
            <v>115000</v>
          </cell>
          <cell r="J60">
            <v>95795</v>
          </cell>
        </row>
        <row r="61">
          <cell r="C61" t="str">
            <v>N­íc</v>
          </cell>
          <cell r="D61" t="str">
            <v>m3</v>
          </cell>
          <cell r="E61">
            <v>0.19500000000000001</v>
          </cell>
          <cell r="F61">
            <v>1</v>
          </cell>
          <cell r="G61">
            <v>0</v>
          </cell>
          <cell r="J61">
            <v>0</v>
          </cell>
        </row>
        <row r="62">
          <cell r="C62" t="str">
            <v>b/ Nh©n c«ng : cù ly 300m</v>
          </cell>
        </row>
        <row r="63">
          <cell r="B63" t="str">
            <v>04.3611</v>
          </cell>
          <cell r="C63" t="str">
            <v xml:space="preserve">§æ bª t«ng chÌn ®óc s½n  </v>
          </cell>
          <cell r="D63" t="str">
            <v>m3</v>
          </cell>
          <cell r="E63">
            <v>1</v>
          </cell>
          <cell r="F63">
            <v>1</v>
          </cell>
          <cell r="H63">
            <v>50328</v>
          </cell>
          <cell r="I63">
            <v>1</v>
          </cell>
          <cell r="K63">
            <v>50328</v>
          </cell>
        </row>
        <row r="64">
          <cell r="C64" t="str">
            <v>II/ ®¬n gi¸ c¸c lo¹i mãng</v>
          </cell>
        </row>
        <row r="65">
          <cell r="A65" t="str">
            <v>MT6</v>
          </cell>
          <cell r="C65" t="str">
            <v xml:space="preserve"> Mãng MT6</v>
          </cell>
          <cell r="J65">
            <v>870363.86199999996</v>
          </cell>
          <cell r="K65">
            <v>724590.09078039986</v>
          </cell>
          <cell r="L65">
            <v>234.78359999999998</v>
          </cell>
        </row>
        <row r="66">
          <cell r="C66" t="str">
            <v>a/ VËt liÖu:</v>
          </cell>
        </row>
        <row r="67">
          <cell r="C67" t="str">
            <v>S¾t F 8</v>
          </cell>
          <cell r="D67" t="str">
            <v>kg</v>
          </cell>
          <cell r="E67">
            <v>5</v>
          </cell>
          <cell r="F67" t="str">
            <v>1,02</v>
          </cell>
          <cell r="G67">
            <v>4625</v>
          </cell>
          <cell r="J67">
            <v>23587.5</v>
          </cell>
        </row>
        <row r="68">
          <cell r="C68" t="str">
            <v>S¾t F 10</v>
          </cell>
          <cell r="D68" t="str">
            <v>kg</v>
          </cell>
          <cell r="E68">
            <v>8.5399999999999991</v>
          </cell>
          <cell r="F68" t="str">
            <v>1,02</v>
          </cell>
          <cell r="G68">
            <v>4465</v>
          </cell>
          <cell r="J68">
            <v>38893.721999999994</v>
          </cell>
        </row>
        <row r="69">
          <cell r="C69" t="str">
            <v>Bª t«ng M200</v>
          </cell>
          <cell r="D69" t="str">
            <v>m3</v>
          </cell>
          <cell r="E69">
            <v>0.08</v>
          </cell>
          <cell r="F69" t="str">
            <v>1</v>
          </cell>
          <cell r="G69">
            <v>345779</v>
          </cell>
          <cell r="J69">
            <v>27662.32</v>
          </cell>
        </row>
        <row r="70">
          <cell r="C70" t="str">
            <v>Bª t«ng M150</v>
          </cell>
          <cell r="D70" t="str">
            <v>m3</v>
          </cell>
          <cell r="E70">
            <v>2.3199999999999998</v>
          </cell>
          <cell r="F70" t="str">
            <v>1</v>
          </cell>
          <cell r="G70">
            <v>247131</v>
          </cell>
          <cell r="J70">
            <v>573343.91999999993</v>
          </cell>
        </row>
        <row r="71">
          <cell r="C71" t="str">
            <v>Bª t«ng M50</v>
          </cell>
          <cell r="D71" t="str">
            <v>m3</v>
          </cell>
          <cell r="E71">
            <v>0.4</v>
          </cell>
          <cell r="F71" t="str">
            <v>1</v>
          </cell>
          <cell r="G71">
            <v>177741</v>
          </cell>
          <cell r="J71">
            <v>71096.400000000009</v>
          </cell>
        </row>
        <row r="72">
          <cell r="C72" t="str">
            <v>b/ VËt liÖu phô:</v>
          </cell>
          <cell r="J72">
            <v>135780</v>
          </cell>
          <cell r="K72">
            <v>6048.1</v>
          </cell>
        </row>
        <row r="73">
          <cell r="B73" t="str">
            <v>04.2001</v>
          </cell>
          <cell r="C73" t="str">
            <v xml:space="preserve">V¸n khu«n gç </v>
          </cell>
          <cell r="D73" t="str">
            <v>m2</v>
          </cell>
          <cell r="E73">
            <v>7.3</v>
          </cell>
          <cell r="F73">
            <v>1</v>
          </cell>
          <cell r="G73">
            <v>18600</v>
          </cell>
          <cell r="J73">
            <v>135780</v>
          </cell>
        </row>
        <row r="74">
          <cell r="C74" t="str">
            <v>b/ Nh©n c«ng:</v>
          </cell>
        </row>
        <row r="75">
          <cell r="B75" t="str">
            <v>04.1101</v>
          </cell>
          <cell r="C75" t="str">
            <v>Gia c«ng l¾p dùng cèt thÐp F &lt;=10</v>
          </cell>
          <cell r="D75" t="str">
            <v>kg</v>
          </cell>
          <cell r="E75">
            <v>13.810799999999999</v>
          </cell>
          <cell r="F75">
            <v>1</v>
          </cell>
          <cell r="H75">
            <v>201.59299999999999</v>
          </cell>
          <cell r="I75">
            <v>1</v>
          </cell>
          <cell r="K75">
            <v>2784.1606043999996</v>
          </cell>
        </row>
        <row r="76">
          <cell r="B76" t="str">
            <v>04.2001</v>
          </cell>
          <cell r="C76" t="str">
            <v xml:space="preserve">L¾p dùng v¸n gç </v>
          </cell>
          <cell r="D76" t="str">
            <v>m2</v>
          </cell>
          <cell r="E76">
            <v>7.3</v>
          </cell>
          <cell r="F76">
            <v>1</v>
          </cell>
          <cell r="H76">
            <v>5309.19</v>
          </cell>
          <cell r="I76">
            <v>1</v>
          </cell>
          <cell r="K76">
            <v>38757.087</v>
          </cell>
        </row>
        <row r="77">
          <cell r="B77" t="str">
            <v>03.1113</v>
          </cell>
          <cell r="C77" t="str">
            <v>§µo ®Êt hè mãng  ®Êt cÊp 3</v>
          </cell>
          <cell r="D77" t="str">
            <v>m3</v>
          </cell>
          <cell r="E77">
            <v>13.155999999999999</v>
          </cell>
          <cell r="F77">
            <v>1</v>
          </cell>
          <cell r="H77">
            <v>24428</v>
          </cell>
          <cell r="I77">
            <v>1</v>
          </cell>
          <cell r="K77">
            <v>321374.76799999998</v>
          </cell>
        </row>
        <row r="78">
          <cell r="B78" t="str">
            <v>03.2203</v>
          </cell>
          <cell r="C78" t="str">
            <v>LÊp ®Êt hè mãng ®Êt cÊp 3</v>
          </cell>
          <cell r="D78" t="str">
            <v>m3</v>
          </cell>
          <cell r="E78">
            <v>10.355999999999998</v>
          </cell>
          <cell r="F78">
            <v>1</v>
          </cell>
          <cell r="H78">
            <v>10890</v>
          </cell>
          <cell r="I78">
            <v>1</v>
          </cell>
          <cell r="K78">
            <v>112776.83999999998</v>
          </cell>
        </row>
        <row r="79">
          <cell r="B79" t="str">
            <v>03.2203</v>
          </cell>
          <cell r="C79" t="str">
            <v>§¾p lèc  ®Êt cÊp 3</v>
          </cell>
          <cell r="D79" t="str">
            <v>m3</v>
          </cell>
          <cell r="E79">
            <v>0.48</v>
          </cell>
          <cell r="F79">
            <v>1</v>
          </cell>
          <cell r="H79">
            <v>10890</v>
          </cell>
          <cell r="I79">
            <v>1</v>
          </cell>
          <cell r="K79">
            <v>5227.2</v>
          </cell>
        </row>
        <row r="80">
          <cell r="B80" t="str">
            <v xml:space="preserve">ChiÕt tÝnh </v>
          </cell>
          <cell r="C80" t="str">
            <v>§æ bª t«ng chÌn mãng M200</v>
          </cell>
          <cell r="D80" t="str">
            <v>m3</v>
          </cell>
          <cell r="E80">
            <v>0.08</v>
          </cell>
          <cell r="F80">
            <v>1</v>
          </cell>
          <cell r="H80">
            <v>86449.991699999999</v>
          </cell>
          <cell r="I80">
            <v>1</v>
          </cell>
          <cell r="K80">
            <v>6915.9993359999999</v>
          </cell>
        </row>
        <row r="81">
          <cell r="B81" t="str">
            <v xml:space="preserve">ChiÕt tÝnh </v>
          </cell>
          <cell r="C81" t="str">
            <v>§æ bª t«ng ®óc mãng M150</v>
          </cell>
          <cell r="D81" t="str">
            <v>m3</v>
          </cell>
          <cell r="E81">
            <v>2.3199999999999998</v>
          </cell>
          <cell r="F81">
            <v>1</v>
          </cell>
          <cell r="H81">
            <v>85750.902999999991</v>
          </cell>
          <cell r="I81">
            <v>1</v>
          </cell>
          <cell r="K81">
            <v>198942.09495999996</v>
          </cell>
        </row>
        <row r="82">
          <cell r="B82" t="str">
            <v xml:space="preserve">ChiÕt tÝnh </v>
          </cell>
          <cell r="C82" t="str">
            <v>§æ bª t«ng lãt mãng M50</v>
          </cell>
          <cell r="D82" t="str">
            <v>m3</v>
          </cell>
          <cell r="E82">
            <v>0.4</v>
          </cell>
          <cell r="F82">
            <v>1</v>
          </cell>
          <cell r="H82">
            <v>79409.602199999994</v>
          </cell>
          <cell r="I82">
            <v>1</v>
          </cell>
          <cell r="K82">
            <v>31763.84088</v>
          </cell>
        </row>
        <row r="83">
          <cell r="B83" t="str">
            <v>02.1482</v>
          </cell>
          <cell r="C83" t="str">
            <v>VËn chuyÓn dông cô thi c«ng  300m</v>
          </cell>
          <cell r="D83" t="str">
            <v xml:space="preserve">TÊn </v>
          </cell>
          <cell r="E83">
            <v>0.2</v>
          </cell>
          <cell r="F83">
            <v>1</v>
          </cell>
          <cell r="H83">
            <v>30240.5</v>
          </cell>
          <cell r="I83">
            <v>1</v>
          </cell>
          <cell r="K83">
            <v>6048.1</v>
          </cell>
        </row>
        <row r="84">
          <cell r="C84" t="str">
            <v xml:space="preserve">c/ M¸y thi c«ng </v>
          </cell>
        </row>
        <row r="85">
          <cell r="B85" t="str">
            <v>04.1101</v>
          </cell>
          <cell r="C85" t="str">
            <v>Gia c«ng l¾p dùng cèt thÐp F &lt;=10</v>
          </cell>
          <cell r="D85" t="str">
            <v>kg</v>
          </cell>
          <cell r="E85">
            <v>13.810799999999999</v>
          </cell>
          <cell r="F85">
            <v>1</v>
          </cell>
          <cell r="G85">
            <v>17</v>
          </cell>
          <cell r="L85">
            <v>234.78359999999998</v>
          </cell>
        </row>
        <row r="87">
          <cell r="A87" t="str">
            <v>MT4</v>
          </cell>
          <cell r="C87" t="str">
            <v xml:space="preserve"> Mãng MT4</v>
          </cell>
          <cell r="J87">
            <v>674246.5120000001</v>
          </cell>
          <cell r="K87">
            <v>547676.76792639995</v>
          </cell>
          <cell r="L87">
            <v>234.78359999999998</v>
          </cell>
        </row>
        <row r="88">
          <cell r="C88" t="str">
            <v>a/ VËt liÖu:</v>
          </cell>
        </row>
        <row r="89">
          <cell r="C89" t="str">
            <v>S¾t F 8</v>
          </cell>
          <cell r="D89" t="str">
            <v>kg</v>
          </cell>
          <cell r="E89">
            <v>5</v>
          </cell>
          <cell r="F89" t="str">
            <v>1,02</v>
          </cell>
          <cell r="G89">
            <v>4625</v>
          </cell>
          <cell r="J89">
            <v>23587.5</v>
          </cell>
        </row>
        <row r="90">
          <cell r="C90" t="str">
            <v>S¾t F 10</v>
          </cell>
          <cell r="D90" t="str">
            <v>kg</v>
          </cell>
          <cell r="E90">
            <v>8.5399999999999991</v>
          </cell>
          <cell r="F90" t="str">
            <v>1,02</v>
          </cell>
          <cell r="G90">
            <v>4465</v>
          </cell>
          <cell r="J90">
            <v>38893.721999999994</v>
          </cell>
        </row>
        <row r="91">
          <cell r="C91" t="str">
            <v>Bª t«ng M200</v>
          </cell>
          <cell r="D91" t="str">
            <v>m3</v>
          </cell>
          <cell r="E91">
            <v>0.08</v>
          </cell>
          <cell r="F91" t="str">
            <v>1</v>
          </cell>
          <cell r="G91">
            <v>345779</v>
          </cell>
          <cell r="J91">
            <v>27662.32</v>
          </cell>
        </row>
        <row r="92">
          <cell r="C92" t="str">
            <v>Bª t«ng M150</v>
          </cell>
          <cell r="D92" t="str">
            <v>m3</v>
          </cell>
          <cell r="E92">
            <v>1.59</v>
          </cell>
          <cell r="F92" t="str">
            <v>1</v>
          </cell>
          <cell r="G92">
            <v>247131</v>
          </cell>
          <cell r="J92">
            <v>392938.29000000004</v>
          </cell>
        </row>
        <row r="93">
          <cell r="C93" t="str">
            <v>Bª t«ng M50</v>
          </cell>
          <cell r="D93" t="str">
            <v>m3</v>
          </cell>
          <cell r="E93">
            <v>0.28000000000000003</v>
          </cell>
          <cell r="F93" t="str">
            <v>1</v>
          </cell>
          <cell r="G93">
            <v>177741</v>
          </cell>
          <cell r="J93">
            <v>49767.48</v>
          </cell>
        </row>
        <row r="94">
          <cell r="B94" t="str">
            <v>04.2001</v>
          </cell>
          <cell r="C94" t="str">
            <v xml:space="preserve">V¸n khu«n gç </v>
          </cell>
          <cell r="D94" t="str">
            <v>m2</v>
          </cell>
          <cell r="E94">
            <v>7.24</v>
          </cell>
          <cell r="F94" t="str">
            <v>1,05</v>
          </cell>
          <cell r="G94">
            <v>18600</v>
          </cell>
          <cell r="J94">
            <v>141397.20000000001</v>
          </cell>
        </row>
        <row r="95">
          <cell r="C95" t="str">
            <v>b/ Nh©n c«ng:</v>
          </cell>
        </row>
        <row r="96">
          <cell r="B96" t="str">
            <v>04.1101</v>
          </cell>
          <cell r="C96" t="str">
            <v>Gia c«ng l¾p dùng cèt thÐp F &lt;=10</v>
          </cell>
          <cell r="D96" t="str">
            <v>kg</v>
          </cell>
          <cell r="E96">
            <v>13.810799999999999</v>
          </cell>
          <cell r="F96">
            <v>1</v>
          </cell>
          <cell r="H96">
            <v>201.59299999999999</v>
          </cell>
          <cell r="I96">
            <v>1</v>
          </cell>
          <cell r="K96">
            <v>2784.1606043999996</v>
          </cell>
        </row>
        <row r="97">
          <cell r="B97" t="str">
            <v>04.2001</v>
          </cell>
          <cell r="C97" t="str">
            <v xml:space="preserve">L¾p dùng v¸n gç </v>
          </cell>
          <cell r="D97" t="str">
            <v>m2</v>
          </cell>
          <cell r="E97">
            <v>7.24</v>
          </cell>
          <cell r="F97">
            <v>1</v>
          </cell>
          <cell r="H97">
            <v>5309.19</v>
          </cell>
          <cell r="I97">
            <v>1</v>
          </cell>
          <cell r="K97">
            <v>38438.535599999996</v>
          </cell>
        </row>
        <row r="98">
          <cell r="B98" t="str">
            <v>03.1113</v>
          </cell>
          <cell r="C98" t="str">
            <v>§µo ®Êt hè mãng cÊp 3</v>
          </cell>
          <cell r="D98" t="str">
            <v>m3</v>
          </cell>
          <cell r="E98">
            <v>9.9359999999999982</v>
          </cell>
          <cell r="F98">
            <v>1</v>
          </cell>
          <cell r="H98">
            <v>24428</v>
          </cell>
          <cell r="I98">
            <v>1</v>
          </cell>
          <cell r="K98">
            <v>242716.60799999995</v>
          </cell>
        </row>
        <row r="99">
          <cell r="B99" t="str">
            <v>03.2203</v>
          </cell>
          <cell r="C99" t="str">
            <v>LÊp ®Êt hè mãng  cÊp 3</v>
          </cell>
          <cell r="D99" t="str">
            <v>m3</v>
          </cell>
          <cell r="E99">
            <v>7.985999999999998</v>
          </cell>
          <cell r="F99">
            <v>1</v>
          </cell>
          <cell r="H99">
            <v>10890</v>
          </cell>
          <cell r="I99">
            <v>1</v>
          </cell>
          <cell r="K99">
            <v>86967.539999999979</v>
          </cell>
        </row>
        <row r="100">
          <cell r="B100" t="str">
            <v>03.2203</v>
          </cell>
          <cell r="C100" t="str">
            <v>§¾p lèc cÊp 3</v>
          </cell>
          <cell r="D100" t="str">
            <v>m3</v>
          </cell>
          <cell r="E100">
            <v>0.48</v>
          </cell>
          <cell r="F100">
            <v>1</v>
          </cell>
          <cell r="H100">
            <v>10890</v>
          </cell>
          <cell r="I100">
            <v>1</v>
          </cell>
          <cell r="K100">
            <v>5227.2</v>
          </cell>
        </row>
        <row r="101">
          <cell r="B101" t="str">
            <v xml:space="preserve">ChiÕt tÝnh </v>
          </cell>
          <cell r="C101" t="str">
            <v>§æ bª t«ng chÌn mãng M200</v>
          </cell>
          <cell r="D101" t="str">
            <v>m3</v>
          </cell>
          <cell r="E101">
            <v>0.08</v>
          </cell>
          <cell r="F101">
            <v>1</v>
          </cell>
          <cell r="H101">
            <v>86449.991699999999</v>
          </cell>
          <cell r="I101">
            <v>1</v>
          </cell>
          <cell r="K101">
            <v>6915.9993359999999</v>
          </cell>
        </row>
        <row r="102">
          <cell r="B102" t="str">
            <v xml:space="preserve">ChiÕt tÝnh </v>
          </cell>
          <cell r="C102" t="str">
            <v>§æ bª t«ng ®óc mãng M150</v>
          </cell>
          <cell r="D102" t="str">
            <v>m3</v>
          </cell>
          <cell r="E102">
            <v>1.59</v>
          </cell>
          <cell r="F102">
            <v>1</v>
          </cell>
          <cell r="H102">
            <v>85750.902999999991</v>
          </cell>
          <cell r="I102">
            <v>1</v>
          </cell>
          <cell r="K102">
            <v>136343.93576999998</v>
          </cell>
        </row>
        <row r="103">
          <cell r="B103" t="str">
            <v xml:space="preserve">ChiÕt tÝnh </v>
          </cell>
          <cell r="C103" t="str">
            <v>§æ bª t«ng lãt mãng M50</v>
          </cell>
          <cell r="D103" t="str">
            <v>m3</v>
          </cell>
          <cell r="E103">
            <v>0.28000000000000003</v>
          </cell>
          <cell r="F103">
            <v>1</v>
          </cell>
          <cell r="H103">
            <v>79409.602199999994</v>
          </cell>
          <cell r="I103">
            <v>1</v>
          </cell>
          <cell r="K103">
            <v>22234.688615999999</v>
          </cell>
        </row>
        <row r="104">
          <cell r="B104" t="str">
            <v>02.1482</v>
          </cell>
          <cell r="C104" t="str">
            <v xml:space="preserve">VËn chuyÓn dông cô thi c«ng </v>
          </cell>
          <cell r="D104" t="str">
            <v xml:space="preserve">TÊn </v>
          </cell>
          <cell r="E104">
            <v>0.2</v>
          </cell>
          <cell r="F104">
            <v>1</v>
          </cell>
          <cell r="H104">
            <v>30240.5</v>
          </cell>
          <cell r="I104">
            <v>1</v>
          </cell>
          <cell r="K104">
            <v>6048.1</v>
          </cell>
        </row>
        <row r="105">
          <cell r="C105" t="str">
            <v xml:space="preserve">c/ M¸y thi c«ng </v>
          </cell>
        </row>
        <row r="106">
          <cell r="B106" t="str">
            <v>04.1101</v>
          </cell>
          <cell r="C106" t="str">
            <v>Gia c«ng l¾p dùng cèt thÐp F &lt;=10</v>
          </cell>
          <cell r="D106" t="str">
            <v>kg</v>
          </cell>
          <cell r="E106">
            <v>13.810799999999999</v>
          </cell>
          <cell r="F106">
            <v>1</v>
          </cell>
          <cell r="G106">
            <v>17</v>
          </cell>
          <cell r="L106">
            <v>234.78359999999998</v>
          </cell>
        </row>
        <row r="108">
          <cell r="A108" t="str">
            <v>MT3</v>
          </cell>
          <cell r="C108" t="str">
            <v xml:space="preserve"> Mãng MT3</v>
          </cell>
          <cell r="J108">
            <v>572955.22</v>
          </cell>
          <cell r="K108">
            <v>403297.84413600003</v>
          </cell>
        </row>
        <row r="109">
          <cell r="C109" t="str">
            <v>a/ VËt liÖu:</v>
          </cell>
        </row>
        <row r="110">
          <cell r="C110" t="str">
            <v>S¾t F 8</v>
          </cell>
          <cell r="D110" t="str">
            <v>kg</v>
          </cell>
          <cell r="E110">
            <v>4.8</v>
          </cell>
          <cell r="F110" t="str">
            <v>1,02</v>
          </cell>
          <cell r="G110">
            <v>4350</v>
          </cell>
          <cell r="J110">
            <v>21297.599999999999</v>
          </cell>
        </row>
        <row r="111">
          <cell r="C111" t="str">
            <v>S¾t F 10</v>
          </cell>
          <cell r="D111" t="str">
            <v>kg</v>
          </cell>
          <cell r="E111">
            <v>5.6</v>
          </cell>
          <cell r="F111" t="str">
            <v>1,02</v>
          </cell>
          <cell r="G111">
            <v>4350</v>
          </cell>
          <cell r="J111">
            <v>24847.199999999997</v>
          </cell>
        </row>
        <row r="112">
          <cell r="C112" t="str">
            <v>Bª t«ng M200</v>
          </cell>
          <cell r="D112" t="str">
            <v>m3</v>
          </cell>
          <cell r="E112">
            <v>0.08</v>
          </cell>
          <cell r="F112" t="str">
            <v>1</v>
          </cell>
          <cell r="G112">
            <v>345779</v>
          </cell>
          <cell r="J112">
            <v>27662.32</v>
          </cell>
        </row>
        <row r="113">
          <cell r="C113" t="str">
            <v>Bª t«ng M150</v>
          </cell>
          <cell r="D113" t="str">
            <v>m3</v>
          </cell>
          <cell r="E113">
            <v>1.35</v>
          </cell>
          <cell r="F113" t="str">
            <v>1</v>
          </cell>
          <cell r="G113">
            <v>247131</v>
          </cell>
          <cell r="J113">
            <v>333626.85000000003</v>
          </cell>
        </row>
        <row r="114">
          <cell r="C114" t="str">
            <v>Bª t«ng M50</v>
          </cell>
          <cell r="D114" t="str">
            <v>m3</v>
          </cell>
          <cell r="E114">
            <v>0.25</v>
          </cell>
          <cell r="F114" t="str">
            <v>1</v>
          </cell>
          <cell r="G114">
            <v>177741</v>
          </cell>
          <cell r="J114">
            <v>44435.25</v>
          </cell>
        </row>
        <row r="115">
          <cell r="B115" t="str">
            <v>04.2001</v>
          </cell>
          <cell r="C115" t="str">
            <v xml:space="preserve">V¸n khu«n gç </v>
          </cell>
          <cell r="D115" t="str">
            <v>m2</v>
          </cell>
          <cell r="E115">
            <v>6.2</v>
          </cell>
          <cell r="F115" t="str">
            <v>1,05</v>
          </cell>
          <cell r="G115">
            <v>18600</v>
          </cell>
          <cell r="J115">
            <v>121086</v>
          </cell>
        </row>
        <row r="116">
          <cell r="C116" t="str">
            <v>b/ Nh©n c«ng:</v>
          </cell>
        </row>
        <row r="117">
          <cell r="B117" t="str">
            <v>04.1101</v>
          </cell>
          <cell r="C117" t="str">
            <v>Gia c«ng l¾p dùng cèt thÐp F &lt;=10</v>
          </cell>
          <cell r="D117" t="str">
            <v>kg</v>
          </cell>
          <cell r="E117">
            <v>10.4</v>
          </cell>
          <cell r="F117">
            <v>1</v>
          </cell>
          <cell r="H117">
            <v>201.59299999999999</v>
          </cell>
          <cell r="I117">
            <v>1</v>
          </cell>
          <cell r="K117">
            <v>2096.5672</v>
          </cell>
        </row>
        <row r="118">
          <cell r="B118" t="str">
            <v>04.2001</v>
          </cell>
          <cell r="C118" t="str">
            <v xml:space="preserve">L¾p dùng v¸n gç </v>
          </cell>
          <cell r="D118" t="str">
            <v>m2</v>
          </cell>
          <cell r="E118">
            <v>6.2</v>
          </cell>
          <cell r="F118">
            <v>1</v>
          </cell>
          <cell r="H118">
            <v>5309.19</v>
          </cell>
          <cell r="I118">
            <v>1</v>
          </cell>
          <cell r="K118">
            <v>32916.977999999996</v>
          </cell>
        </row>
        <row r="119">
          <cell r="B119" t="str">
            <v>03.1113</v>
          </cell>
          <cell r="C119" t="str">
            <v xml:space="preserve">§µo ®Êt hè mãng </v>
          </cell>
          <cell r="D119" t="str">
            <v>m3</v>
          </cell>
          <cell r="E119">
            <v>6.91</v>
          </cell>
          <cell r="F119">
            <v>1</v>
          </cell>
          <cell r="H119">
            <v>24428</v>
          </cell>
          <cell r="I119">
            <v>1</v>
          </cell>
          <cell r="K119">
            <v>168797.48</v>
          </cell>
        </row>
        <row r="120">
          <cell r="B120" t="str">
            <v>03.2203</v>
          </cell>
          <cell r="C120" t="str">
            <v xml:space="preserve">LÊp ®Êt hè mãng </v>
          </cell>
          <cell r="D120" t="str">
            <v>m3</v>
          </cell>
          <cell r="E120">
            <v>5.23</v>
          </cell>
          <cell r="F120">
            <v>1</v>
          </cell>
          <cell r="H120">
            <v>10890</v>
          </cell>
          <cell r="I120">
            <v>1</v>
          </cell>
          <cell r="K120">
            <v>56954.700000000004</v>
          </cell>
        </row>
        <row r="121">
          <cell r="B121" t="str">
            <v xml:space="preserve">ChiÕt tÝnh </v>
          </cell>
          <cell r="C121" t="str">
            <v>§æ bª t«ng chÌn mãng M200</v>
          </cell>
          <cell r="D121" t="str">
            <v>m3</v>
          </cell>
          <cell r="E121">
            <v>0.08</v>
          </cell>
          <cell r="F121">
            <v>1</v>
          </cell>
          <cell r="H121">
            <v>86449.991699999999</v>
          </cell>
          <cell r="I121">
            <v>1</v>
          </cell>
          <cell r="K121">
            <v>6915.9993359999999</v>
          </cell>
        </row>
        <row r="122">
          <cell r="B122" t="str">
            <v xml:space="preserve">ChiÕt tÝnh </v>
          </cell>
          <cell r="C122" t="str">
            <v>§æ bª t«ng ®óc mãng M150</v>
          </cell>
          <cell r="D122" t="str">
            <v>m3</v>
          </cell>
          <cell r="E122">
            <v>1.35</v>
          </cell>
          <cell r="F122">
            <v>1</v>
          </cell>
          <cell r="H122">
            <v>85750.902999999991</v>
          </cell>
          <cell r="I122">
            <v>1</v>
          </cell>
          <cell r="K122">
            <v>115763.71905</v>
          </cell>
        </row>
        <row r="123">
          <cell r="B123" t="str">
            <v xml:space="preserve">ChiÕt tÝnh </v>
          </cell>
          <cell r="C123" t="str">
            <v>§æ bª t«ng lãt mãng M50</v>
          </cell>
          <cell r="D123" t="str">
            <v>m3</v>
          </cell>
          <cell r="E123">
            <v>0.25</v>
          </cell>
          <cell r="F123">
            <v>1</v>
          </cell>
          <cell r="H123">
            <v>79409.602199999994</v>
          </cell>
          <cell r="I123">
            <v>1</v>
          </cell>
          <cell r="K123">
            <v>19852.400549999998</v>
          </cell>
        </row>
        <row r="124">
          <cell r="C124" t="str">
            <v xml:space="preserve">c/ M¸y thi c«ng </v>
          </cell>
        </row>
        <row r="125">
          <cell r="B125" t="str">
            <v>04.1101</v>
          </cell>
          <cell r="C125" t="str">
            <v>Gia c«ng l¾p dùng cèt thÐp F &lt;=10</v>
          </cell>
          <cell r="D125" t="str">
            <v>kg</v>
          </cell>
          <cell r="E125">
            <v>10.4</v>
          </cell>
          <cell r="F125">
            <v>1</v>
          </cell>
          <cell r="G125">
            <v>17</v>
          </cell>
          <cell r="J125">
            <v>176.8</v>
          </cell>
        </row>
        <row r="127">
          <cell r="A127" t="str">
            <v>MN15-5</v>
          </cell>
          <cell r="C127" t="str">
            <v xml:space="preserve"> Mãng nÐo MN15-5</v>
          </cell>
          <cell r="J127">
            <v>285478.34552000003</v>
          </cell>
          <cell r="K127">
            <v>196019.42</v>
          </cell>
        </row>
        <row r="128">
          <cell r="C128" t="str">
            <v>a/ VËt liÖu :</v>
          </cell>
        </row>
        <row r="129">
          <cell r="C129" t="str">
            <v>Cèt thÐp F 6,12</v>
          </cell>
          <cell r="D129" t="str">
            <v>kg</v>
          </cell>
          <cell r="E129">
            <v>13.940000000000001</v>
          </cell>
          <cell r="F129">
            <v>1.02</v>
          </cell>
          <cell r="G129">
            <v>4465</v>
          </cell>
          <cell r="J129">
            <v>63486.94200000001</v>
          </cell>
        </row>
        <row r="130">
          <cell r="C130" t="str">
            <v xml:space="preserve">ThÐp m¹ kÏm </v>
          </cell>
          <cell r="D130" t="str">
            <v>kg</v>
          </cell>
          <cell r="E130">
            <v>18.876000000000001</v>
          </cell>
          <cell r="F130">
            <v>1.02</v>
          </cell>
          <cell r="G130">
            <v>9726</v>
          </cell>
          <cell r="J130">
            <v>187259.73552000002</v>
          </cell>
        </row>
        <row r="131">
          <cell r="C131" t="str">
            <v>D©y thÐp F 1</v>
          </cell>
          <cell r="D131" t="str">
            <v>kg</v>
          </cell>
          <cell r="E131">
            <v>0.28000000000000003</v>
          </cell>
          <cell r="F131">
            <v>1</v>
          </cell>
          <cell r="G131">
            <v>7000</v>
          </cell>
          <cell r="J131">
            <v>1960.0000000000002</v>
          </cell>
        </row>
        <row r="132">
          <cell r="C132" t="str">
            <v xml:space="preserve">Que hµn ®iÖn </v>
          </cell>
          <cell r="D132" t="str">
            <v>kg</v>
          </cell>
          <cell r="E132">
            <v>0.08</v>
          </cell>
          <cell r="F132">
            <v>1</v>
          </cell>
          <cell r="G132">
            <v>12000</v>
          </cell>
          <cell r="J132">
            <v>960</v>
          </cell>
        </row>
        <row r="133">
          <cell r="C133" t="str">
            <v>Bª t«ng ®óc s½n M200</v>
          </cell>
          <cell r="D133" t="str">
            <v>m3</v>
          </cell>
          <cell r="E133">
            <v>9.1999999999999998E-2</v>
          </cell>
          <cell r="F133">
            <v>1</v>
          </cell>
          <cell r="G133">
            <v>345779</v>
          </cell>
          <cell r="J133">
            <v>31811.667999999998</v>
          </cell>
        </row>
        <row r="134">
          <cell r="C134" t="str">
            <v xml:space="preserve">b/Nh©n c«ng </v>
          </cell>
        </row>
        <row r="135">
          <cell r="B135" t="str">
            <v>03.1113</v>
          </cell>
          <cell r="C135" t="str">
            <v>§µo ®Êt hè mãng ®Êt cÊp III</v>
          </cell>
          <cell r="D135" t="str">
            <v>m3</v>
          </cell>
          <cell r="E135">
            <v>5</v>
          </cell>
          <cell r="H135">
            <v>24428</v>
          </cell>
          <cell r="K135">
            <v>122140</v>
          </cell>
        </row>
        <row r="136">
          <cell r="B136" t="str">
            <v>03.2203</v>
          </cell>
          <cell r="C136" t="str">
            <v>LÊp ®Êt hè mãng ®Êt cÊp III</v>
          </cell>
          <cell r="D136" t="str">
            <v>m3</v>
          </cell>
          <cell r="E136">
            <v>4.91</v>
          </cell>
          <cell r="H136">
            <v>10890</v>
          </cell>
          <cell r="K136">
            <v>53469.9</v>
          </cell>
        </row>
        <row r="137">
          <cell r="B137" t="str">
            <v>ChiÕt tÝnh</v>
          </cell>
          <cell r="C137" t="str">
            <v xml:space="preserve">§óc s½n tÊm nÐo </v>
          </cell>
          <cell r="D137" t="str">
            <v>m3</v>
          </cell>
          <cell r="E137">
            <v>0.13</v>
          </cell>
          <cell r="H137">
            <v>50328</v>
          </cell>
          <cell r="K137">
            <v>6542.64</v>
          </cell>
        </row>
        <row r="138">
          <cell r="B138" t="str">
            <v>04.1101</v>
          </cell>
          <cell r="C138" t="str">
            <v>Gia c«ng , l¾p cèt thÐp F 6,12</v>
          </cell>
          <cell r="D138" t="str">
            <v>kg</v>
          </cell>
          <cell r="E138">
            <v>13.94</v>
          </cell>
          <cell r="H138">
            <v>202</v>
          </cell>
          <cell r="K138">
            <v>2815.88</v>
          </cell>
        </row>
        <row r="139">
          <cell r="B139" t="str">
            <v>04.3801</v>
          </cell>
          <cell r="C139" t="str">
            <v>L¾p tÊm nÐo &lt;0,25TÊn</v>
          </cell>
          <cell r="D139" t="str">
            <v>TÊm</v>
          </cell>
          <cell r="E139">
            <v>1</v>
          </cell>
          <cell r="H139">
            <v>11051</v>
          </cell>
          <cell r="K139">
            <v>11051</v>
          </cell>
        </row>
        <row r="140">
          <cell r="C140" t="str">
            <v xml:space="preserve">c/ M¸y thi c«ng </v>
          </cell>
        </row>
        <row r="141">
          <cell r="B141" t="str">
            <v>04.1101</v>
          </cell>
          <cell r="C141" t="str">
            <v>Gia c«ng cèt thÐp F &lt;10</v>
          </cell>
          <cell r="D141" t="str">
            <v>kg</v>
          </cell>
          <cell r="E141">
            <v>13.94</v>
          </cell>
          <cell r="G141">
            <v>17</v>
          </cell>
          <cell r="J141">
            <v>236.98</v>
          </cell>
        </row>
        <row r="143">
          <cell r="A143" t="str">
            <v>MT1</v>
          </cell>
          <cell r="C143" t="str">
            <v xml:space="preserve"> Mãng MT1</v>
          </cell>
          <cell r="J143">
            <v>160464</v>
          </cell>
          <cell r="K143">
            <v>87389.350640000019</v>
          </cell>
        </row>
        <row r="144">
          <cell r="C144" t="str">
            <v>a/ VËt liÖu:</v>
          </cell>
        </row>
        <row r="145">
          <cell r="C145" t="str">
            <v>Bª t«ng M100</v>
          </cell>
          <cell r="D145" t="str">
            <v>m3</v>
          </cell>
          <cell r="E145">
            <v>0.8</v>
          </cell>
          <cell r="F145" t="str">
            <v>1</v>
          </cell>
          <cell r="G145">
            <v>200580</v>
          </cell>
          <cell r="J145">
            <v>160464</v>
          </cell>
        </row>
        <row r="146">
          <cell r="C146" t="str">
            <v>b/ Nh©n c«ng:</v>
          </cell>
        </row>
        <row r="147">
          <cell r="B147" t="str">
            <v>03.1113</v>
          </cell>
          <cell r="C147" t="str">
            <v>§µo ®Êt hè mãng ®Êt cÊp 3</v>
          </cell>
          <cell r="D147" t="str">
            <v>m3</v>
          </cell>
          <cell r="E147">
            <v>0.8</v>
          </cell>
          <cell r="F147">
            <v>1</v>
          </cell>
          <cell r="H147">
            <v>24428</v>
          </cell>
          <cell r="I147">
            <v>1</v>
          </cell>
          <cell r="K147">
            <v>19542.400000000001</v>
          </cell>
        </row>
        <row r="148">
          <cell r="B148" t="str">
            <v xml:space="preserve">ChiÕt tÝnh </v>
          </cell>
          <cell r="C148" t="str">
            <v>§æ bª t«ng ®óc mãng M100</v>
          </cell>
          <cell r="D148" t="str">
            <v>m3</v>
          </cell>
          <cell r="E148">
            <v>0.8</v>
          </cell>
          <cell r="F148">
            <v>1</v>
          </cell>
          <cell r="H148">
            <v>84808.688300000009</v>
          </cell>
          <cell r="I148">
            <v>1</v>
          </cell>
          <cell r="K148">
            <v>67846.95064000001</v>
          </cell>
        </row>
        <row r="150">
          <cell r="A150" t="str">
            <v>MN12-4</v>
          </cell>
          <cell r="C150" t="str">
            <v xml:space="preserve"> Mãng nÐo MN 12-4</v>
          </cell>
          <cell r="J150">
            <v>144631.12960000001</v>
          </cell>
          <cell r="K150">
            <v>197625.32</v>
          </cell>
        </row>
        <row r="151">
          <cell r="C151" t="str">
            <v>a/ VËt liÖu :</v>
          </cell>
        </row>
        <row r="152">
          <cell r="C152" t="str">
            <v>Cèt thÐp F 6,12</v>
          </cell>
          <cell r="D152" t="str">
            <v>kg</v>
          </cell>
          <cell r="E152">
            <v>14.06</v>
          </cell>
          <cell r="F152">
            <v>1.02</v>
          </cell>
          <cell r="G152">
            <v>4465</v>
          </cell>
          <cell r="J152">
            <v>64033.458000000006</v>
          </cell>
        </row>
        <row r="153">
          <cell r="C153" t="str">
            <v xml:space="preserve">ThÐp m¹ kÏm </v>
          </cell>
          <cell r="D153" t="str">
            <v>kg</v>
          </cell>
          <cell r="E153">
            <v>7.83</v>
          </cell>
          <cell r="F153">
            <v>1.02</v>
          </cell>
          <cell r="G153">
            <v>9726</v>
          </cell>
          <cell r="J153">
            <v>77677.671600000001</v>
          </cell>
        </row>
        <row r="154">
          <cell r="C154" t="str">
            <v>D©y thÐp F 1</v>
          </cell>
          <cell r="D154" t="str">
            <v>kg</v>
          </cell>
          <cell r="E154">
            <v>0.28000000000000003</v>
          </cell>
          <cell r="F154">
            <v>1</v>
          </cell>
          <cell r="G154">
            <v>7000</v>
          </cell>
          <cell r="J154">
            <v>1960.0000000000002</v>
          </cell>
        </row>
        <row r="155">
          <cell r="C155" t="str">
            <v xml:space="preserve">Que hµn ®iÖn </v>
          </cell>
          <cell r="D155" t="str">
            <v>kg</v>
          </cell>
          <cell r="E155">
            <v>0.08</v>
          </cell>
          <cell r="F155">
            <v>1</v>
          </cell>
          <cell r="G155">
            <v>12000</v>
          </cell>
          <cell r="J155">
            <v>960</v>
          </cell>
        </row>
        <row r="156">
          <cell r="C156" t="str">
            <v>Bª t«ng ®óc s½n M200</v>
          </cell>
          <cell r="D156" t="str">
            <v>m3</v>
          </cell>
          <cell r="E156">
            <v>5.8000000000000003E-2</v>
          </cell>
          <cell r="F156">
            <v>1</v>
          </cell>
          <cell r="G156">
            <v>0</v>
          </cell>
          <cell r="J156">
            <v>0</v>
          </cell>
        </row>
        <row r="157">
          <cell r="C157" t="str">
            <v xml:space="preserve">b/Nh©n c«ng </v>
          </cell>
        </row>
        <row r="158">
          <cell r="B158" t="str">
            <v>03.1113</v>
          </cell>
          <cell r="C158" t="str">
            <v>§µo ®Êt hè mãng ®Êt cÊp III</v>
          </cell>
          <cell r="D158" t="str">
            <v>m3</v>
          </cell>
          <cell r="E158">
            <v>5</v>
          </cell>
          <cell r="H158">
            <v>24428</v>
          </cell>
          <cell r="K158">
            <v>122140</v>
          </cell>
        </row>
        <row r="159">
          <cell r="B159" t="str">
            <v>03.2203</v>
          </cell>
          <cell r="C159" t="str">
            <v>LÊp ®Êt hè mãng ®Êt cÊp III</v>
          </cell>
          <cell r="D159" t="str">
            <v>m3</v>
          </cell>
          <cell r="E159">
            <v>4.91</v>
          </cell>
          <cell r="H159">
            <v>10890</v>
          </cell>
          <cell r="K159">
            <v>53469.9</v>
          </cell>
        </row>
        <row r="160">
          <cell r="B160" t="str">
            <v>ChiÕt tÝnh</v>
          </cell>
          <cell r="C160" t="str">
            <v xml:space="preserve">§óc s½n tÊm nÐo </v>
          </cell>
          <cell r="D160" t="str">
            <v>m3</v>
          </cell>
          <cell r="E160">
            <v>0.13</v>
          </cell>
          <cell r="H160">
            <v>50328</v>
          </cell>
          <cell r="K160">
            <v>6542.64</v>
          </cell>
        </row>
        <row r="161">
          <cell r="B161" t="str">
            <v>04.1101</v>
          </cell>
          <cell r="C161" t="str">
            <v>Gia c«ng , l¾p cèt thÐp F 6,12</v>
          </cell>
          <cell r="D161" t="str">
            <v>kg</v>
          </cell>
          <cell r="E161">
            <v>21.89</v>
          </cell>
          <cell r="H161">
            <v>202</v>
          </cell>
          <cell r="K161">
            <v>4421.78</v>
          </cell>
        </row>
        <row r="162">
          <cell r="B162" t="str">
            <v>04.3801</v>
          </cell>
          <cell r="C162" t="str">
            <v>L¾p tÊm nÐo &lt;0,25TÊn</v>
          </cell>
          <cell r="D162" t="str">
            <v>TÊm</v>
          </cell>
          <cell r="E162">
            <v>1</v>
          </cell>
          <cell r="H162">
            <v>11051</v>
          </cell>
          <cell r="K162">
            <v>11051</v>
          </cell>
        </row>
        <row r="163">
          <cell r="C163" t="str">
            <v xml:space="preserve">c/ M¸y thi c«ng </v>
          </cell>
        </row>
        <row r="164">
          <cell r="B164" t="str">
            <v>04.1101</v>
          </cell>
          <cell r="C164" t="str">
            <v>Gia c«ng cèt thÐp F &lt;10</v>
          </cell>
          <cell r="D164" t="str">
            <v>kg</v>
          </cell>
          <cell r="E164">
            <v>13.94</v>
          </cell>
          <cell r="G164">
            <v>17</v>
          </cell>
          <cell r="J164">
            <v>236.98</v>
          </cell>
        </row>
        <row r="166">
          <cell r="A166" t="str">
            <v>MT2</v>
          </cell>
          <cell r="C166" t="str">
            <v xml:space="preserve"> Mãng MT2</v>
          </cell>
          <cell r="J166">
            <v>240696</v>
          </cell>
          <cell r="K166">
            <v>83349.600000000006</v>
          </cell>
        </row>
        <row r="167">
          <cell r="C167" t="str">
            <v>a/ VËt liÖu:</v>
          </cell>
        </row>
        <row r="168">
          <cell r="C168" t="str">
            <v>Bª t«ng M100</v>
          </cell>
          <cell r="D168" t="str">
            <v>m3</v>
          </cell>
          <cell r="E168">
            <v>1.2</v>
          </cell>
          <cell r="F168" t="str">
            <v>1</v>
          </cell>
          <cell r="G168">
            <v>200580</v>
          </cell>
          <cell r="J168">
            <v>240696</v>
          </cell>
        </row>
        <row r="169">
          <cell r="C169" t="str">
            <v>b/ Nh©n c«ng:</v>
          </cell>
        </row>
        <row r="170">
          <cell r="B170" t="str">
            <v>03.1113</v>
          </cell>
          <cell r="C170" t="str">
            <v>§µo ®Êt hè mãng ®Êt cÊp 3</v>
          </cell>
          <cell r="D170" t="str">
            <v>m3</v>
          </cell>
          <cell r="E170">
            <v>1.2</v>
          </cell>
          <cell r="F170">
            <v>1</v>
          </cell>
          <cell r="H170">
            <v>24428</v>
          </cell>
          <cell r="I170">
            <v>1</v>
          </cell>
          <cell r="K170">
            <v>29313.599999999999</v>
          </cell>
        </row>
        <row r="171">
          <cell r="B171" t="str">
            <v xml:space="preserve">ChiÕt tÝnh </v>
          </cell>
          <cell r="C171" t="str">
            <v>§æ bª t«ng ®óc mãng M100</v>
          </cell>
          <cell r="D171" t="str">
            <v>m3</v>
          </cell>
          <cell r="E171">
            <v>1.2</v>
          </cell>
          <cell r="F171">
            <v>1</v>
          </cell>
          <cell r="H171">
            <v>45030</v>
          </cell>
          <cell r="I171">
            <v>1</v>
          </cell>
          <cell r="K171">
            <v>54036</v>
          </cell>
        </row>
        <row r="173">
          <cell r="A173" t="str">
            <v>MT3</v>
          </cell>
          <cell r="C173" t="str">
            <v xml:space="preserve"> Mãng MT3</v>
          </cell>
          <cell r="J173">
            <v>336974.39999999997</v>
          </cell>
          <cell r="K173">
            <v>116689.44</v>
          </cell>
        </row>
        <row r="174">
          <cell r="C174" t="str">
            <v>a/ VËt liÖu:</v>
          </cell>
        </row>
        <row r="175">
          <cell r="C175" t="str">
            <v>Bª t«ng M100</v>
          </cell>
          <cell r="D175" t="str">
            <v>m3</v>
          </cell>
          <cell r="E175">
            <v>1.68</v>
          </cell>
          <cell r="F175" t="str">
            <v>1</v>
          </cell>
          <cell r="G175">
            <v>200580</v>
          </cell>
          <cell r="J175">
            <v>336974.39999999997</v>
          </cell>
        </row>
        <row r="176">
          <cell r="C176" t="str">
            <v>b/ Nh©n c«ng:</v>
          </cell>
        </row>
        <row r="177">
          <cell r="B177" t="str">
            <v>03.1113</v>
          </cell>
          <cell r="C177" t="str">
            <v>§µo ®Êt hè mãng ®Êt cÊp 3</v>
          </cell>
          <cell r="D177" t="str">
            <v>m3</v>
          </cell>
          <cell r="E177">
            <v>1.68</v>
          </cell>
          <cell r="F177">
            <v>1</v>
          </cell>
          <cell r="H177">
            <v>24428</v>
          </cell>
          <cell r="I177">
            <v>1</v>
          </cell>
          <cell r="K177">
            <v>41039.040000000001</v>
          </cell>
        </row>
        <row r="178">
          <cell r="B178" t="str">
            <v xml:space="preserve">ChiÕt tÝnh </v>
          </cell>
          <cell r="C178" t="str">
            <v>§æ bª t«ng ®óc mãng M100</v>
          </cell>
          <cell r="D178" t="str">
            <v>m3</v>
          </cell>
          <cell r="E178">
            <v>1.68</v>
          </cell>
          <cell r="F178">
            <v>1</v>
          </cell>
          <cell r="H178">
            <v>45030</v>
          </cell>
          <cell r="I178">
            <v>1</v>
          </cell>
          <cell r="K178">
            <v>75650.399999999994</v>
          </cell>
        </row>
        <row r="179">
          <cell r="K179">
            <v>0</v>
          </cell>
        </row>
        <row r="180">
          <cell r="A180" t="str">
            <v>MV1</v>
          </cell>
          <cell r="C180" t="str">
            <v xml:space="preserve"> Mãng MV1</v>
          </cell>
          <cell r="J180">
            <v>160464</v>
          </cell>
          <cell r="K180">
            <v>56873.200000000004</v>
          </cell>
        </row>
        <row r="181">
          <cell r="C181" t="str">
            <v>a/ VËt liÖu:</v>
          </cell>
        </row>
        <row r="182">
          <cell r="C182" t="str">
            <v>Bª t«ng M100</v>
          </cell>
          <cell r="D182" t="str">
            <v>m3</v>
          </cell>
          <cell r="E182">
            <v>0.8</v>
          </cell>
          <cell r="F182" t="str">
            <v>1</v>
          </cell>
          <cell r="G182">
            <v>200580</v>
          </cell>
          <cell r="J182">
            <v>160464</v>
          </cell>
        </row>
        <row r="183">
          <cell r="C183" t="str">
            <v>b/ Nh©n c«ng:</v>
          </cell>
        </row>
        <row r="184">
          <cell r="B184" t="str">
            <v>03.1113</v>
          </cell>
          <cell r="C184" t="str">
            <v>§µo ®Êt hè mãng ®Êt cÊp 3</v>
          </cell>
          <cell r="D184" t="str">
            <v>m3</v>
          </cell>
          <cell r="E184">
            <v>0.8</v>
          </cell>
          <cell r="F184">
            <v>1</v>
          </cell>
          <cell r="H184">
            <v>24428</v>
          </cell>
          <cell r="I184">
            <v>1</v>
          </cell>
          <cell r="K184">
            <v>19542.400000000001</v>
          </cell>
        </row>
        <row r="185">
          <cell r="B185" t="str">
            <v xml:space="preserve">ChiÕt tÝnh </v>
          </cell>
          <cell r="C185" t="str">
            <v>§æ bª t«ng ®óc mãng M100</v>
          </cell>
          <cell r="D185" t="str">
            <v>m3</v>
          </cell>
          <cell r="E185">
            <v>0.8</v>
          </cell>
          <cell r="F185">
            <v>1</v>
          </cell>
          <cell r="H185">
            <v>45030</v>
          </cell>
          <cell r="I185">
            <v>1</v>
          </cell>
          <cell r="K185">
            <v>36024</v>
          </cell>
        </row>
        <row r="186">
          <cell r="B186" t="str">
            <v>03.2203</v>
          </cell>
          <cell r="C186" t="str">
            <v xml:space="preserve">§¾p ®Êt ch©n cét </v>
          </cell>
          <cell r="D186" t="str">
            <v>m3</v>
          </cell>
          <cell r="E186">
            <v>0.12</v>
          </cell>
          <cell r="F186">
            <v>1</v>
          </cell>
          <cell r="G186">
            <v>200580</v>
          </cell>
          <cell r="H186">
            <v>10890</v>
          </cell>
          <cell r="I186">
            <v>1</v>
          </cell>
          <cell r="K186">
            <v>1306.8</v>
          </cell>
        </row>
        <row r="188">
          <cell r="A188" t="str">
            <v>MV2</v>
          </cell>
          <cell r="C188" t="str">
            <v xml:space="preserve"> Mãng MV2</v>
          </cell>
          <cell r="J188">
            <v>240696</v>
          </cell>
          <cell r="K188">
            <v>83349.600000000006</v>
          </cell>
        </row>
        <row r="189">
          <cell r="C189" t="str">
            <v>a/ VËt liÖu:</v>
          </cell>
        </row>
        <row r="190">
          <cell r="C190" t="str">
            <v>Bª t«ng M100</v>
          </cell>
          <cell r="D190" t="str">
            <v>m3</v>
          </cell>
          <cell r="E190">
            <v>1.2</v>
          </cell>
          <cell r="F190" t="str">
            <v>1</v>
          </cell>
          <cell r="G190">
            <v>200580</v>
          </cell>
          <cell r="J190">
            <v>240696</v>
          </cell>
        </row>
        <row r="191">
          <cell r="C191" t="str">
            <v>b/ Nh©n c«ng:</v>
          </cell>
        </row>
        <row r="192">
          <cell r="B192" t="str">
            <v>03.1113</v>
          </cell>
          <cell r="C192" t="str">
            <v>§µo ®Êt hè mãng ®Êt cÊp 3</v>
          </cell>
          <cell r="D192" t="str">
            <v>m3</v>
          </cell>
          <cell r="E192">
            <v>1.2</v>
          </cell>
          <cell r="F192">
            <v>1</v>
          </cell>
          <cell r="H192">
            <v>24428</v>
          </cell>
          <cell r="I192">
            <v>1</v>
          </cell>
          <cell r="K192">
            <v>29313.599999999999</v>
          </cell>
        </row>
        <row r="193">
          <cell r="B193" t="str">
            <v xml:space="preserve">ChiÕt tÝnh </v>
          </cell>
          <cell r="C193" t="str">
            <v>§æ bª t«ng ®óc mãng M100</v>
          </cell>
          <cell r="D193" t="str">
            <v>m3</v>
          </cell>
          <cell r="E193">
            <v>1.2</v>
          </cell>
          <cell r="F193">
            <v>1</v>
          </cell>
          <cell r="H193">
            <v>45030</v>
          </cell>
          <cell r="I193">
            <v>1</v>
          </cell>
          <cell r="J193">
            <v>336974.39999999997</v>
          </cell>
          <cell r="K193">
            <v>54036</v>
          </cell>
        </row>
        <row r="195">
          <cell r="A195" t="str">
            <v>MV3</v>
          </cell>
          <cell r="C195" t="str">
            <v xml:space="preserve"> Mãng MV3</v>
          </cell>
          <cell r="J195">
            <v>336974.39999999997</v>
          </cell>
          <cell r="K195">
            <v>116689.44</v>
          </cell>
        </row>
        <row r="196">
          <cell r="C196" t="str">
            <v>a/ VËt liÖu:</v>
          </cell>
        </row>
        <row r="197">
          <cell r="C197" t="str">
            <v>Bª t«ng M100</v>
          </cell>
          <cell r="D197" t="str">
            <v>m3</v>
          </cell>
          <cell r="E197">
            <v>1.68</v>
          </cell>
          <cell r="F197" t="str">
            <v>1</v>
          </cell>
          <cell r="G197">
            <v>200580</v>
          </cell>
          <cell r="J197">
            <v>336974.39999999997</v>
          </cell>
        </row>
        <row r="198">
          <cell r="C198" t="str">
            <v>b/ Nh©n c«ng:</v>
          </cell>
        </row>
        <row r="199">
          <cell r="B199" t="str">
            <v>03.1113</v>
          </cell>
          <cell r="C199" t="str">
            <v>§µo ®Êt hè mãng ®Êt cÊp 3</v>
          </cell>
          <cell r="D199" t="str">
            <v>m3</v>
          </cell>
          <cell r="E199">
            <v>1.68</v>
          </cell>
          <cell r="F199">
            <v>1</v>
          </cell>
          <cell r="H199">
            <v>24428</v>
          </cell>
          <cell r="I199">
            <v>1</v>
          </cell>
          <cell r="K199">
            <v>41039.040000000001</v>
          </cell>
        </row>
        <row r="200">
          <cell r="B200" t="str">
            <v xml:space="preserve">ChiÕt tÝnh </v>
          </cell>
          <cell r="C200" t="str">
            <v>§æ bª t«ng ®óc mãng M100</v>
          </cell>
          <cell r="D200" t="str">
            <v>m3</v>
          </cell>
          <cell r="E200">
            <v>1.68</v>
          </cell>
          <cell r="F200">
            <v>1</v>
          </cell>
          <cell r="H200">
            <v>45030</v>
          </cell>
          <cell r="I200">
            <v>1</v>
          </cell>
          <cell r="K200">
            <v>75650.399999999994</v>
          </cell>
        </row>
        <row r="202">
          <cell r="C202" t="str">
            <v>III/ ®¬n gi¸ c¸c lo¹i cét</v>
          </cell>
        </row>
        <row r="203">
          <cell r="A203" t="str">
            <v>LT12C</v>
          </cell>
          <cell r="C203" t="str">
            <v xml:space="preserve"> Cét bª t«ng  LT - 12C</v>
          </cell>
          <cell r="J203">
            <v>2331308.3640000001</v>
          </cell>
          <cell r="K203">
            <v>187897.15</v>
          </cell>
        </row>
        <row r="204">
          <cell r="C204" t="str">
            <v>a.VËt liÖu</v>
          </cell>
        </row>
        <row r="205">
          <cell r="C205" t="str">
            <v>Cét LT - 12C</v>
          </cell>
          <cell r="D205" t="str">
            <v>cét</v>
          </cell>
          <cell r="E205">
            <v>1</v>
          </cell>
          <cell r="F205">
            <v>1.002</v>
          </cell>
          <cell r="G205">
            <v>2318182</v>
          </cell>
          <cell r="J205">
            <v>2322818.3640000001</v>
          </cell>
        </row>
        <row r="206">
          <cell r="B206" t="str">
            <v>05.5213</v>
          </cell>
          <cell r="C206" t="str">
            <v xml:space="preserve">VËt liÖu phô cho c«ng t¸c dùng cét </v>
          </cell>
          <cell r="D206" t="str">
            <v>cét</v>
          </cell>
          <cell r="E206">
            <v>1</v>
          </cell>
          <cell r="F206">
            <v>1</v>
          </cell>
          <cell r="G206">
            <v>8490</v>
          </cell>
          <cell r="J206">
            <v>8490</v>
          </cell>
        </row>
        <row r="207">
          <cell r="C207" t="str">
            <v>b.Nh©n c«ng</v>
          </cell>
        </row>
        <row r="208">
          <cell r="B208" t="str">
            <v>05.5213</v>
          </cell>
          <cell r="C208" t="str">
            <v xml:space="preserve">Dùng cét LT-12m </v>
          </cell>
          <cell r="D208" t="str">
            <v>cét</v>
          </cell>
          <cell r="E208">
            <v>1</v>
          </cell>
          <cell r="F208">
            <v>1</v>
          </cell>
          <cell r="H208">
            <v>86293</v>
          </cell>
          <cell r="I208">
            <v>1</v>
          </cell>
          <cell r="K208">
            <v>86293</v>
          </cell>
        </row>
        <row r="209">
          <cell r="B209" t="str">
            <v>02.1462</v>
          </cell>
          <cell r="C209" t="str">
            <v>VËn chuyÓn thñ c«ng cét bª t«ng xa 300 m</v>
          </cell>
          <cell r="D209" t="str">
            <v>tÊn</v>
          </cell>
          <cell r="E209">
            <v>1.2</v>
          </cell>
          <cell r="F209">
            <v>1</v>
          </cell>
          <cell r="H209">
            <v>46869.5</v>
          </cell>
          <cell r="I209">
            <v>1</v>
          </cell>
          <cell r="K209">
            <v>56243.4</v>
          </cell>
        </row>
        <row r="210">
          <cell r="B210" t="str">
            <v>02.1482</v>
          </cell>
          <cell r="C210" t="str">
            <v xml:space="preserve">V/C dông cô thi c«ng cét </v>
          </cell>
          <cell r="D210" t="str">
            <v>tÊn</v>
          </cell>
          <cell r="E210">
            <v>1.5</v>
          </cell>
          <cell r="F210">
            <v>1</v>
          </cell>
          <cell r="H210">
            <v>30240.5</v>
          </cell>
          <cell r="I210">
            <v>1</v>
          </cell>
          <cell r="K210">
            <v>45360.75</v>
          </cell>
        </row>
        <row r="212">
          <cell r="A212" t="str">
            <v>LT12B</v>
          </cell>
          <cell r="C212" t="str">
            <v xml:space="preserve"> Cét bª t«ng LT-12B</v>
          </cell>
          <cell r="J212">
            <v>1501470</v>
          </cell>
          <cell r="K212">
            <v>187897.15</v>
          </cell>
        </row>
        <row r="213">
          <cell r="C213" t="str">
            <v>a.VËt liÖu</v>
          </cell>
        </row>
        <row r="214">
          <cell r="C214" t="str">
            <v>Cét LT-12B</v>
          </cell>
          <cell r="D214" t="str">
            <v>cét</v>
          </cell>
          <cell r="E214">
            <v>1</v>
          </cell>
          <cell r="F214">
            <v>1.002</v>
          </cell>
          <cell r="G214">
            <v>1490000</v>
          </cell>
          <cell r="J214">
            <v>1492980</v>
          </cell>
        </row>
        <row r="215">
          <cell r="B215" t="str">
            <v>05.5213</v>
          </cell>
          <cell r="C215" t="str">
            <v xml:space="preserve">VËt liÖu phô cho c«ng t¸c dùng cét </v>
          </cell>
          <cell r="D215" t="str">
            <v>cét</v>
          </cell>
          <cell r="E215">
            <v>1</v>
          </cell>
          <cell r="F215">
            <v>1</v>
          </cell>
          <cell r="G215">
            <v>8490</v>
          </cell>
          <cell r="J215">
            <v>8490</v>
          </cell>
        </row>
        <row r="216">
          <cell r="C216" t="str">
            <v>b.Nh©n c«ng</v>
          </cell>
        </row>
        <row r="217">
          <cell r="B217" t="str">
            <v>05.5213</v>
          </cell>
          <cell r="C217" t="str">
            <v xml:space="preserve">Dùng cét LT-12m </v>
          </cell>
          <cell r="D217" t="str">
            <v>cét</v>
          </cell>
          <cell r="E217">
            <v>1</v>
          </cell>
          <cell r="F217">
            <v>1</v>
          </cell>
          <cell r="H217">
            <v>86293</v>
          </cell>
          <cell r="I217">
            <v>1</v>
          </cell>
          <cell r="K217">
            <v>86293</v>
          </cell>
        </row>
        <row r="218">
          <cell r="B218" t="str">
            <v>02.1462</v>
          </cell>
          <cell r="C218" t="str">
            <v>VËn chuyÓn thñ c«ng cét bª t«ng cù ly 300 m</v>
          </cell>
          <cell r="D218" t="str">
            <v>tÊn</v>
          </cell>
          <cell r="E218">
            <v>1.2</v>
          </cell>
          <cell r="F218">
            <v>1</v>
          </cell>
          <cell r="H218">
            <v>46869.5</v>
          </cell>
          <cell r="I218">
            <v>1</v>
          </cell>
          <cell r="K218">
            <v>56243.4</v>
          </cell>
        </row>
        <row r="219">
          <cell r="B219" t="str">
            <v>02.1482</v>
          </cell>
          <cell r="C219" t="str">
            <v>V/C   dông cô thi c«ng 300m</v>
          </cell>
          <cell r="D219" t="str">
            <v>tÊn</v>
          </cell>
          <cell r="E219">
            <v>1.5</v>
          </cell>
          <cell r="F219">
            <v>1</v>
          </cell>
          <cell r="H219">
            <v>30240.5</v>
          </cell>
          <cell r="I219">
            <v>1</v>
          </cell>
          <cell r="K219">
            <v>45360.75</v>
          </cell>
        </row>
        <row r="221">
          <cell r="A221" t="str">
            <v>LT16B</v>
          </cell>
          <cell r="C221" t="str">
            <v xml:space="preserve"> Cét bª t«ng LT-16B</v>
          </cell>
          <cell r="J221">
            <v>4068806.91</v>
          </cell>
          <cell r="K221">
            <v>291574.90000000002</v>
          </cell>
        </row>
        <row r="222">
          <cell r="C222" t="str">
            <v>a. VËt liÖu</v>
          </cell>
        </row>
        <row r="223">
          <cell r="C223" t="str">
            <v>Cét LT-16B</v>
          </cell>
          <cell r="D223" t="str">
            <v>cét</v>
          </cell>
          <cell r="E223">
            <v>1</v>
          </cell>
          <cell r="F223">
            <v>1.002</v>
          </cell>
          <cell r="G223">
            <v>4045455</v>
          </cell>
          <cell r="I223">
            <v>1</v>
          </cell>
          <cell r="J223">
            <v>4053545.91</v>
          </cell>
        </row>
        <row r="224">
          <cell r="B224" t="str">
            <v>05.5215</v>
          </cell>
          <cell r="C224" t="str">
            <v>VËt liÖu phô dùng cét</v>
          </cell>
          <cell r="D224" t="str">
            <v>cét</v>
          </cell>
          <cell r="E224">
            <v>1</v>
          </cell>
          <cell r="F224">
            <v>1</v>
          </cell>
          <cell r="G224">
            <v>9854</v>
          </cell>
          <cell r="I224">
            <v>1</v>
          </cell>
          <cell r="J224">
            <v>9854</v>
          </cell>
        </row>
        <row r="225">
          <cell r="B225" t="str">
            <v>05.5101</v>
          </cell>
          <cell r="C225" t="str">
            <v>VËt liÖu phô l¾p mÆt bÝch</v>
          </cell>
          <cell r="D225" t="str">
            <v>mèi</v>
          </cell>
          <cell r="E225">
            <v>1</v>
          </cell>
          <cell r="F225">
            <v>1</v>
          </cell>
          <cell r="G225">
            <v>5407</v>
          </cell>
          <cell r="I225">
            <v>1</v>
          </cell>
          <cell r="J225">
            <v>5407</v>
          </cell>
        </row>
        <row r="226">
          <cell r="C226" t="str">
            <v>b.Nh©n c«ng</v>
          </cell>
        </row>
        <row r="227">
          <cell r="B227" t="str">
            <v>05.5215</v>
          </cell>
          <cell r="C227" t="str">
            <v xml:space="preserve">Dùng cét LT-16m </v>
          </cell>
          <cell r="D227" t="str">
            <v>cét</v>
          </cell>
          <cell r="E227">
            <v>1</v>
          </cell>
          <cell r="F227">
            <v>1</v>
          </cell>
          <cell r="H227">
            <v>116844</v>
          </cell>
          <cell r="I227">
            <v>1</v>
          </cell>
          <cell r="K227">
            <v>116844</v>
          </cell>
        </row>
        <row r="228">
          <cell r="B228" t="str">
            <v>02.1462</v>
          </cell>
          <cell r="C228" t="str">
            <v>VËn chuyÓn thñ c«ng cét bª t«ng xa 300 m</v>
          </cell>
          <cell r="D228" t="str">
            <v>tÊn</v>
          </cell>
          <cell r="E228">
            <v>1.72</v>
          </cell>
          <cell r="F228">
            <v>1</v>
          </cell>
          <cell r="H228">
            <v>46870</v>
          </cell>
          <cell r="I228">
            <v>1</v>
          </cell>
          <cell r="K228">
            <v>80616.399999999994</v>
          </cell>
        </row>
        <row r="229">
          <cell r="B229" t="str">
            <v>05.5101</v>
          </cell>
          <cell r="C229" t="str">
            <v xml:space="preserve">Nèi cét bª t«ng b»ng mÆt bÝch </v>
          </cell>
          <cell r="D229" t="str">
            <v>mèi</v>
          </cell>
          <cell r="E229">
            <v>1</v>
          </cell>
          <cell r="F229">
            <v>1</v>
          </cell>
          <cell r="H229">
            <v>48753</v>
          </cell>
          <cell r="I229">
            <v>1</v>
          </cell>
          <cell r="K229">
            <v>48753</v>
          </cell>
        </row>
        <row r="230">
          <cell r="B230" t="str">
            <v>02.1482</v>
          </cell>
          <cell r="C230" t="str">
            <v>V/C   dông cô thi c«ng 300m</v>
          </cell>
          <cell r="D230" t="str">
            <v>tÊn</v>
          </cell>
          <cell r="E230">
            <v>1.5</v>
          </cell>
          <cell r="F230">
            <v>1</v>
          </cell>
          <cell r="H230">
            <v>30241</v>
          </cell>
          <cell r="I230">
            <v>1</v>
          </cell>
          <cell r="K230">
            <v>45361.5</v>
          </cell>
        </row>
        <row r="232">
          <cell r="A232" t="str">
            <v>LT16C</v>
          </cell>
          <cell r="C232" t="str">
            <v xml:space="preserve"> Cét bª t«ng LT-16C</v>
          </cell>
          <cell r="J232">
            <v>4241879.3640000001</v>
          </cell>
          <cell r="K232">
            <v>291574.90000000002</v>
          </cell>
        </row>
        <row r="233">
          <cell r="C233" t="str">
            <v>a. VËt liÖu</v>
          </cell>
        </row>
        <row r="234">
          <cell r="C234" t="str">
            <v>Cét LT-16C</v>
          </cell>
          <cell r="D234" t="str">
            <v>cét</v>
          </cell>
          <cell r="E234">
            <v>1</v>
          </cell>
          <cell r="F234">
            <v>1.002</v>
          </cell>
          <cell r="G234">
            <v>4218182</v>
          </cell>
          <cell r="I234">
            <v>1</v>
          </cell>
          <cell r="J234">
            <v>4226618.3640000001</v>
          </cell>
        </row>
        <row r="235">
          <cell r="B235" t="str">
            <v>05.5215</v>
          </cell>
          <cell r="C235" t="str">
            <v>VËt liÖu phô dùng cét</v>
          </cell>
          <cell r="D235" t="str">
            <v>cét</v>
          </cell>
          <cell r="E235">
            <v>1</v>
          </cell>
          <cell r="F235">
            <v>1</v>
          </cell>
          <cell r="G235">
            <v>9854</v>
          </cell>
          <cell r="I235">
            <v>1</v>
          </cell>
          <cell r="J235">
            <v>9854</v>
          </cell>
        </row>
        <row r="236">
          <cell r="B236" t="str">
            <v>05.5101</v>
          </cell>
          <cell r="C236" t="str">
            <v>VËt liÖu phô l¾p mÆt bÝch</v>
          </cell>
          <cell r="D236" t="str">
            <v>mèi</v>
          </cell>
          <cell r="E236">
            <v>1</v>
          </cell>
          <cell r="F236">
            <v>1</v>
          </cell>
          <cell r="G236">
            <v>5407</v>
          </cell>
          <cell r="I236">
            <v>1</v>
          </cell>
          <cell r="J236">
            <v>5407</v>
          </cell>
        </row>
        <row r="237">
          <cell r="C237" t="str">
            <v>b.Nh©n c«ng</v>
          </cell>
        </row>
        <row r="238">
          <cell r="B238" t="str">
            <v>05.5215</v>
          </cell>
          <cell r="C238" t="str">
            <v xml:space="preserve">Dùng cét LT-16m </v>
          </cell>
          <cell r="D238" t="str">
            <v>cét</v>
          </cell>
          <cell r="E238">
            <v>1</v>
          </cell>
          <cell r="F238">
            <v>1</v>
          </cell>
          <cell r="H238">
            <v>116844</v>
          </cell>
          <cell r="I238">
            <v>1</v>
          </cell>
          <cell r="K238">
            <v>116844</v>
          </cell>
        </row>
        <row r="239">
          <cell r="B239" t="str">
            <v>02.1462</v>
          </cell>
          <cell r="C239" t="str">
            <v>VËn chuyÓn thñ c«ng cét bª t«ng xa 300 m</v>
          </cell>
          <cell r="D239" t="str">
            <v>tÊn</v>
          </cell>
          <cell r="E239">
            <v>1.72</v>
          </cell>
          <cell r="F239">
            <v>1</v>
          </cell>
          <cell r="H239">
            <v>46870</v>
          </cell>
          <cell r="I239">
            <v>1</v>
          </cell>
          <cell r="K239">
            <v>80616.399999999994</v>
          </cell>
        </row>
        <row r="240">
          <cell r="B240" t="str">
            <v>05.5101</v>
          </cell>
          <cell r="C240" t="str">
            <v xml:space="preserve">Nèi cét bª t«ng b»ng mÆt bÝch </v>
          </cell>
          <cell r="D240" t="str">
            <v>mèi</v>
          </cell>
          <cell r="E240">
            <v>1</v>
          </cell>
          <cell r="F240">
            <v>1</v>
          </cell>
          <cell r="H240">
            <v>48753</v>
          </cell>
          <cell r="I240">
            <v>1</v>
          </cell>
          <cell r="K240">
            <v>48753</v>
          </cell>
        </row>
        <row r="241">
          <cell r="B241" t="str">
            <v>02.1482</v>
          </cell>
          <cell r="C241" t="str">
            <v>V/C   dông cô thi c«ng 300m</v>
          </cell>
          <cell r="D241" t="str">
            <v>tÊn</v>
          </cell>
          <cell r="E241">
            <v>1.5</v>
          </cell>
          <cell r="F241">
            <v>1</v>
          </cell>
          <cell r="H241">
            <v>30241</v>
          </cell>
          <cell r="I241">
            <v>1</v>
          </cell>
          <cell r="K241">
            <v>45361.5</v>
          </cell>
        </row>
        <row r="243">
          <cell r="A243" t="str">
            <v>LT18B</v>
          </cell>
          <cell r="C243" t="str">
            <v xml:space="preserve"> Cét bª t«ng LT-18B</v>
          </cell>
          <cell r="J243">
            <v>4433170.182</v>
          </cell>
          <cell r="K243">
            <v>327001.90000000002</v>
          </cell>
        </row>
        <row r="244">
          <cell r="C244" t="str">
            <v>a. VËt liÖu</v>
          </cell>
        </row>
        <row r="245">
          <cell r="C245" t="str">
            <v>Cét LT-18B</v>
          </cell>
          <cell r="D245" t="str">
            <v>cét</v>
          </cell>
          <cell r="E245">
            <v>1</v>
          </cell>
          <cell r="F245">
            <v>1.002</v>
          </cell>
          <cell r="G245">
            <v>4409091</v>
          </cell>
          <cell r="I245">
            <v>1</v>
          </cell>
          <cell r="J245">
            <v>4417909.182</v>
          </cell>
        </row>
        <row r="246">
          <cell r="B246" t="str">
            <v>05.5216</v>
          </cell>
          <cell r="C246" t="str">
            <v>VËt liÖu phô dùng cét</v>
          </cell>
          <cell r="D246" t="str">
            <v>cét</v>
          </cell>
          <cell r="E246">
            <v>1</v>
          </cell>
          <cell r="F246">
            <v>1</v>
          </cell>
          <cell r="G246">
            <v>9854</v>
          </cell>
          <cell r="I246">
            <v>1</v>
          </cell>
          <cell r="J246">
            <v>9854</v>
          </cell>
        </row>
        <row r="247">
          <cell r="B247" t="str">
            <v>05.5101</v>
          </cell>
          <cell r="C247" t="str">
            <v>VËt liÖu phô l¾p mÆt bÝch</v>
          </cell>
          <cell r="D247" t="str">
            <v>mèi</v>
          </cell>
          <cell r="E247">
            <v>1</v>
          </cell>
          <cell r="F247">
            <v>1</v>
          </cell>
          <cell r="G247">
            <v>5407</v>
          </cell>
          <cell r="I247">
            <v>1</v>
          </cell>
          <cell r="J247">
            <v>5407</v>
          </cell>
        </row>
        <row r="248">
          <cell r="C248" t="str">
            <v>b.Nh©n c«ng</v>
          </cell>
        </row>
        <row r="249">
          <cell r="B249" t="str">
            <v>05.5216</v>
          </cell>
          <cell r="C249" t="str">
            <v xml:space="preserve">Dùng cét LT-18m </v>
          </cell>
          <cell r="D249" t="str">
            <v>cét</v>
          </cell>
          <cell r="E249">
            <v>1</v>
          </cell>
          <cell r="F249">
            <v>1</v>
          </cell>
          <cell r="H249">
            <v>152271</v>
          </cell>
          <cell r="I249">
            <v>1</v>
          </cell>
          <cell r="K249">
            <v>152271</v>
          </cell>
        </row>
        <row r="250">
          <cell r="B250" t="str">
            <v>02.1462</v>
          </cell>
          <cell r="C250" t="str">
            <v>VËn chuyÓn thñ c«ng cét bª t«ng xa 300 m</v>
          </cell>
          <cell r="D250" t="str">
            <v>tÊn</v>
          </cell>
          <cell r="E250">
            <v>1.72</v>
          </cell>
          <cell r="F250">
            <v>1</v>
          </cell>
          <cell r="H250">
            <v>46870</v>
          </cell>
          <cell r="I250">
            <v>1</v>
          </cell>
          <cell r="K250">
            <v>80616.399999999994</v>
          </cell>
        </row>
        <row r="251">
          <cell r="B251" t="str">
            <v>05.5101</v>
          </cell>
          <cell r="C251" t="str">
            <v xml:space="preserve">Nèi cét bª t«ng b»ng mÆt bÝch </v>
          </cell>
          <cell r="D251" t="str">
            <v>mèi</v>
          </cell>
          <cell r="E251">
            <v>1</v>
          </cell>
          <cell r="F251">
            <v>1</v>
          </cell>
          <cell r="H251">
            <v>48753</v>
          </cell>
          <cell r="I251">
            <v>1</v>
          </cell>
          <cell r="K251">
            <v>48753</v>
          </cell>
        </row>
        <row r="252">
          <cell r="B252" t="str">
            <v>02.1482</v>
          </cell>
          <cell r="C252" t="str">
            <v>V/C dông cô thi c«ng 300m</v>
          </cell>
          <cell r="D252" t="str">
            <v>tÊn</v>
          </cell>
          <cell r="E252">
            <v>1.5</v>
          </cell>
          <cell r="F252">
            <v>1</v>
          </cell>
          <cell r="H252">
            <v>30241</v>
          </cell>
          <cell r="I252">
            <v>1</v>
          </cell>
          <cell r="K252">
            <v>45361.5</v>
          </cell>
        </row>
        <row r="254">
          <cell r="A254" t="str">
            <v>LT20B</v>
          </cell>
          <cell r="C254" t="str">
            <v>Cét bª t«ng LT-20B</v>
          </cell>
          <cell r="J254">
            <v>5152788.5460000001</v>
          </cell>
          <cell r="K254">
            <v>352190.9</v>
          </cell>
        </row>
        <row r="255">
          <cell r="C255" t="str">
            <v>a. VËt liÖu</v>
          </cell>
        </row>
        <row r="256">
          <cell r="C256" t="str">
            <v>Cét LT-20B</v>
          </cell>
          <cell r="D256" t="str">
            <v>cét</v>
          </cell>
          <cell r="E256">
            <v>1</v>
          </cell>
          <cell r="F256">
            <v>1.002</v>
          </cell>
          <cell r="G256">
            <v>5127273</v>
          </cell>
          <cell r="I256">
            <v>1</v>
          </cell>
          <cell r="J256">
            <v>5137527.5460000001</v>
          </cell>
        </row>
        <row r="257">
          <cell r="B257" t="str">
            <v>05.5217</v>
          </cell>
          <cell r="C257" t="str">
            <v>VËt liÖu phô dùng cét</v>
          </cell>
          <cell r="D257" t="str">
            <v>cét</v>
          </cell>
          <cell r="E257">
            <v>1</v>
          </cell>
          <cell r="F257">
            <v>1</v>
          </cell>
          <cell r="G257">
            <v>9854</v>
          </cell>
          <cell r="I257">
            <v>1</v>
          </cell>
          <cell r="J257">
            <v>9854</v>
          </cell>
        </row>
        <row r="258">
          <cell r="B258" t="str">
            <v>05.5101</v>
          </cell>
          <cell r="C258" t="str">
            <v>VËt liÖu phô l¾p mÆt bÝch</v>
          </cell>
          <cell r="D258" t="str">
            <v>mèi</v>
          </cell>
          <cell r="E258">
            <v>1</v>
          </cell>
          <cell r="F258">
            <v>1</v>
          </cell>
          <cell r="G258">
            <v>5407</v>
          </cell>
          <cell r="I258">
            <v>1</v>
          </cell>
          <cell r="J258">
            <v>5407</v>
          </cell>
        </row>
        <row r="259">
          <cell r="C259" t="str">
            <v>b.Nh©n c«ng</v>
          </cell>
        </row>
        <row r="260">
          <cell r="B260" t="str">
            <v>05.5217</v>
          </cell>
          <cell r="C260" t="str">
            <v xml:space="preserve">Dùng cét LT-20m </v>
          </cell>
          <cell r="D260" t="str">
            <v>cét</v>
          </cell>
          <cell r="E260">
            <v>1</v>
          </cell>
          <cell r="F260">
            <v>1</v>
          </cell>
          <cell r="H260">
            <v>177460</v>
          </cell>
          <cell r="I260">
            <v>1</v>
          </cell>
          <cell r="K260">
            <v>177460</v>
          </cell>
        </row>
        <row r="261">
          <cell r="B261" t="str">
            <v>02.1462</v>
          </cell>
          <cell r="C261" t="str">
            <v>VËn chuyÓn thñ c«ng cét bª t«ng xa 300 m</v>
          </cell>
          <cell r="D261" t="str">
            <v>tÊn</v>
          </cell>
          <cell r="E261">
            <v>1.72</v>
          </cell>
          <cell r="F261">
            <v>1</v>
          </cell>
          <cell r="H261">
            <v>46870</v>
          </cell>
          <cell r="I261">
            <v>1</v>
          </cell>
          <cell r="K261">
            <v>80616.399999999994</v>
          </cell>
        </row>
        <row r="262">
          <cell r="B262" t="str">
            <v>05.5101</v>
          </cell>
          <cell r="C262" t="str">
            <v xml:space="preserve">Nèi cét bª t«ng b»ng mÆt bÝch </v>
          </cell>
          <cell r="D262" t="str">
            <v>mèi</v>
          </cell>
          <cell r="E262">
            <v>1</v>
          </cell>
          <cell r="F262">
            <v>1</v>
          </cell>
          <cell r="H262">
            <v>48753</v>
          </cell>
          <cell r="I262">
            <v>1</v>
          </cell>
          <cell r="K262">
            <v>48753</v>
          </cell>
        </row>
        <row r="263">
          <cell r="B263" t="str">
            <v>02.1482</v>
          </cell>
          <cell r="C263" t="str">
            <v>V/C   dông cô thi c«ng 300m</v>
          </cell>
          <cell r="D263" t="str">
            <v>tÊn</v>
          </cell>
          <cell r="E263">
            <v>1.5</v>
          </cell>
          <cell r="F263">
            <v>1</v>
          </cell>
          <cell r="H263">
            <v>30241</v>
          </cell>
          <cell r="I263">
            <v>1</v>
          </cell>
          <cell r="K263">
            <v>45361.5</v>
          </cell>
        </row>
        <row r="265">
          <cell r="A265" t="str">
            <v>LT10B</v>
          </cell>
          <cell r="C265" t="str">
            <v xml:space="preserve"> Cét bª t«ng  LT - 10B</v>
          </cell>
          <cell r="J265">
            <v>1046926.728</v>
          </cell>
          <cell r="K265">
            <v>182209.15</v>
          </cell>
        </row>
        <row r="266">
          <cell r="C266" t="str">
            <v>a.VËt liÖu</v>
          </cell>
        </row>
        <row r="267">
          <cell r="C267" t="str">
            <v>Cét LT - 10B</v>
          </cell>
          <cell r="D267" t="str">
            <v>cét</v>
          </cell>
          <cell r="E267">
            <v>1</v>
          </cell>
          <cell r="F267">
            <v>1.002</v>
          </cell>
          <cell r="G267">
            <v>1036364</v>
          </cell>
          <cell r="J267">
            <v>1038436.728</v>
          </cell>
        </row>
        <row r="268">
          <cell r="B268" t="str">
            <v>05.5212</v>
          </cell>
          <cell r="C268" t="str">
            <v xml:space="preserve">VËt liÖu phô cho c«ng t¸c dùng cét </v>
          </cell>
          <cell r="D268" t="str">
            <v>cét</v>
          </cell>
          <cell r="E268">
            <v>1</v>
          </cell>
          <cell r="F268">
            <v>1</v>
          </cell>
          <cell r="G268">
            <v>8490</v>
          </cell>
          <cell r="J268">
            <v>8490</v>
          </cell>
        </row>
        <row r="269">
          <cell r="C269" t="str">
            <v>b.Nh©n c«ng</v>
          </cell>
        </row>
        <row r="270">
          <cell r="B270" t="str">
            <v>05.5212</v>
          </cell>
          <cell r="C270" t="str">
            <v xml:space="preserve">Dùng cét LT-10m </v>
          </cell>
          <cell r="D270" t="str">
            <v>cét</v>
          </cell>
          <cell r="E270">
            <v>1</v>
          </cell>
          <cell r="F270">
            <v>1</v>
          </cell>
          <cell r="H270">
            <v>80605</v>
          </cell>
          <cell r="I270">
            <v>1</v>
          </cell>
          <cell r="K270">
            <v>80605</v>
          </cell>
        </row>
        <row r="271">
          <cell r="B271" t="str">
            <v>02.1462</v>
          </cell>
          <cell r="C271" t="str">
            <v>VËn chuyÓn thñ c«ng cét bª t«ng xa 300 m</v>
          </cell>
          <cell r="D271" t="str">
            <v>tÊn</v>
          </cell>
          <cell r="E271">
            <v>1.2</v>
          </cell>
          <cell r="F271">
            <v>1</v>
          </cell>
          <cell r="H271">
            <v>46869.5</v>
          </cell>
          <cell r="I271">
            <v>1</v>
          </cell>
          <cell r="K271">
            <v>56243.4</v>
          </cell>
        </row>
        <row r="272">
          <cell r="B272" t="str">
            <v>02.1482</v>
          </cell>
          <cell r="C272" t="str">
            <v xml:space="preserve">V/C dông cô thi c«ng cét </v>
          </cell>
          <cell r="D272" t="str">
            <v>tÊn</v>
          </cell>
          <cell r="E272">
            <v>1.5</v>
          </cell>
          <cell r="F272">
            <v>1</v>
          </cell>
          <cell r="H272">
            <v>30240.5</v>
          </cell>
          <cell r="I272">
            <v>1</v>
          </cell>
          <cell r="K272">
            <v>45360.75</v>
          </cell>
        </row>
        <row r="274">
          <cell r="A274" t="str">
            <v>H7,5B</v>
          </cell>
          <cell r="C274" t="str">
            <v xml:space="preserve"> Cét bª t«ng  H- 7,5B</v>
          </cell>
          <cell r="J274">
            <v>509490</v>
          </cell>
          <cell r="K274">
            <v>80605</v>
          </cell>
        </row>
        <row r="275">
          <cell r="C275" t="str">
            <v>a.VËt liÖu</v>
          </cell>
        </row>
        <row r="276">
          <cell r="C276" t="str">
            <v>Cét H - 7,5B</v>
          </cell>
          <cell r="D276" t="str">
            <v>cét</v>
          </cell>
          <cell r="E276">
            <v>1</v>
          </cell>
          <cell r="F276">
            <v>1.002</v>
          </cell>
          <cell r="G276">
            <v>500000</v>
          </cell>
          <cell r="J276">
            <v>501000</v>
          </cell>
        </row>
        <row r="277">
          <cell r="B277" t="str">
            <v>05.5212</v>
          </cell>
          <cell r="C277" t="str">
            <v xml:space="preserve">VËt liÖu phô cho c«ng t¸c dùng cét </v>
          </cell>
          <cell r="D277" t="str">
            <v>cét</v>
          </cell>
          <cell r="E277">
            <v>1</v>
          </cell>
          <cell r="F277">
            <v>1</v>
          </cell>
          <cell r="G277">
            <v>8490</v>
          </cell>
          <cell r="J277">
            <v>8490</v>
          </cell>
        </row>
        <row r="278">
          <cell r="C278" t="str">
            <v>b.Nh©n c«ng</v>
          </cell>
        </row>
        <row r="279">
          <cell r="B279" t="str">
            <v>05.5212</v>
          </cell>
          <cell r="C279" t="str">
            <v xml:space="preserve">Dùng cét H-7,5m </v>
          </cell>
          <cell r="D279" t="str">
            <v>cét</v>
          </cell>
          <cell r="E279">
            <v>1</v>
          </cell>
          <cell r="F279">
            <v>1</v>
          </cell>
          <cell r="H279">
            <v>80605</v>
          </cell>
          <cell r="I279">
            <v>1</v>
          </cell>
          <cell r="K279">
            <v>80605</v>
          </cell>
        </row>
        <row r="281">
          <cell r="A281" t="str">
            <v>H7,5C</v>
          </cell>
          <cell r="C281" t="str">
            <v xml:space="preserve"> Cét bª t«ng  H- 7,5C</v>
          </cell>
          <cell r="J281">
            <v>609690</v>
          </cell>
          <cell r="K281">
            <v>80605</v>
          </cell>
        </row>
        <row r="282">
          <cell r="C282" t="str">
            <v>a.VËt liÖu</v>
          </cell>
        </row>
        <row r="283">
          <cell r="C283" t="str">
            <v>Cét H - 7,5C</v>
          </cell>
          <cell r="D283" t="str">
            <v>cét</v>
          </cell>
          <cell r="E283">
            <v>1</v>
          </cell>
          <cell r="F283">
            <v>1.002</v>
          </cell>
          <cell r="G283">
            <v>600000</v>
          </cell>
          <cell r="J283">
            <v>601200</v>
          </cell>
        </row>
        <row r="284">
          <cell r="B284" t="str">
            <v>05.5212</v>
          </cell>
          <cell r="C284" t="str">
            <v xml:space="preserve">VËt liÖu phô cho c«ng t¸c dùng cét </v>
          </cell>
          <cell r="D284" t="str">
            <v>cét</v>
          </cell>
          <cell r="E284">
            <v>1</v>
          </cell>
          <cell r="F284">
            <v>1</v>
          </cell>
          <cell r="G284">
            <v>8490</v>
          </cell>
          <cell r="J284">
            <v>8490</v>
          </cell>
        </row>
        <row r="285">
          <cell r="C285" t="str">
            <v>b.Nh©n c«ng</v>
          </cell>
        </row>
        <row r="286">
          <cell r="B286" t="str">
            <v>05.5212</v>
          </cell>
          <cell r="C286" t="str">
            <v xml:space="preserve">Dùng cét H-7,5m </v>
          </cell>
          <cell r="D286" t="str">
            <v>cét</v>
          </cell>
          <cell r="E286">
            <v>1</v>
          </cell>
          <cell r="F286">
            <v>1</v>
          </cell>
          <cell r="H286">
            <v>80605</v>
          </cell>
          <cell r="I286">
            <v>1</v>
          </cell>
          <cell r="K286">
            <v>80605</v>
          </cell>
        </row>
        <row r="288">
          <cell r="A288" t="str">
            <v>H8,5B</v>
          </cell>
          <cell r="C288" t="str">
            <v xml:space="preserve"> Cét bª t«ng  H- 8,5B</v>
          </cell>
          <cell r="J288">
            <v>573253.272</v>
          </cell>
          <cell r="K288">
            <v>80605</v>
          </cell>
        </row>
        <row r="289">
          <cell r="C289" t="str">
            <v>a.VËt liÖu</v>
          </cell>
        </row>
        <row r="290">
          <cell r="C290" t="str">
            <v>Cét H - 8,5B</v>
          </cell>
          <cell r="D290" t="str">
            <v>cét</v>
          </cell>
          <cell r="E290">
            <v>1</v>
          </cell>
          <cell r="F290">
            <v>1.002</v>
          </cell>
          <cell r="G290">
            <v>563636</v>
          </cell>
          <cell r="J290">
            <v>564763.272</v>
          </cell>
        </row>
        <row r="291">
          <cell r="B291" t="str">
            <v>05.5212</v>
          </cell>
          <cell r="C291" t="str">
            <v xml:space="preserve">VËt liÖu phô cho c«ng t¸c dùng cét </v>
          </cell>
          <cell r="D291" t="str">
            <v>cét</v>
          </cell>
          <cell r="E291">
            <v>1</v>
          </cell>
          <cell r="F291">
            <v>1</v>
          </cell>
          <cell r="G291">
            <v>8490</v>
          </cell>
          <cell r="J291">
            <v>8490</v>
          </cell>
        </row>
        <row r="292">
          <cell r="C292" t="str">
            <v>b.Nh©n c«ng</v>
          </cell>
        </row>
        <row r="293">
          <cell r="B293" t="str">
            <v>05.5212</v>
          </cell>
          <cell r="C293" t="str">
            <v xml:space="preserve">Dùng cét H-8,5m </v>
          </cell>
          <cell r="D293" t="str">
            <v>cét</v>
          </cell>
          <cell r="E293">
            <v>1</v>
          </cell>
          <cell r="F293">
            <v>1</v>
          </cell>
          <cell r="H293">
            <v>80605</v>
          </cell>
          <cell r="I293">
            <v>1</v>
          </cell>
          <cell r="K293">
            <v>80605</v>
          </cell>
        </row>
        <row r="295">
          <cell r="A295" t="str">
            <v>H8,5C</v>
          </cell>
          <cell r="C295" t="str">
            <v xml:space="preserve"> Cét bª t«ng  H- 8,5C</v>
          </cell>
          <cell r="J295">
            <v>673453.272</v>
          </cell>
          <cell r="K295">
            <v>80605</v>
          </cell>
        </row>
        <row r="296">
          <cell r="C296" t="str">
            <v>a.VËt liÖu</v>
          </cell>
        </row>
        <row r="297">
          <cell r="C297" t="str">
            <v>Cét H - 8,5C</v>
          </cell>
          <cell r="D297" t="str">
            <v>cét</v>
          </cell>
          <cell r="E297">
            <v>1</v>
          </cell>
          <cell r="F297">
            <v>1.002</v>
          </cell>
          <cell r="G297">
            <v>663636</v>
          </cell>
          <cell r="J297">
            <v>664963.272</v>
          </cell>
        </row>
        <row r="298">
          <cell r="B298" t="str">
            <v>05.5212</v>
          </cell>
          <cell r="C298" t="str">
            <v xml:space="preserve">VËt liÖu phô cho c«ng t¸c dùng cét </v>
          </cell>
          <cell r="D298" t="str">
            <v>cét</v>
          </cell>
          <cell r="E298">
            <v>1</v>
          </cell>
          <cell r="F298">
            <v>1</v>
          </cell>
          <cell r="G298">
            <v>8490</v>
          </cell>
          <cell r="J298">
            <v>8490</v>
          </cell>
        </row>
        <row r="299">
          <cell r="C299" t="str">
            <v>b.Nh©n c«ng</v>
          </cell>
        </row>
        <row r="300">
          <cell r="B300" t="str">
            <v>05.5212</v>
          </cell>
          <cell r="C300" t="str">
            <v xml:space="preserve">Dùng cét H-8,5m </v>
          </cell>
          <cell r="D300" t="str">
            <v>cét</v>
          </cell>
          <cell r="E300">
            <v>1</v>
          </cell>
          <cell r="F300">
            <v>1</v>
          </cell>
          <cell r="H300">
            <v>80605</v>
          </cell>
          <cell r="I300">
            <v>1</v>
          </cell>
          <cell r="K300">
            <v>80605</v>
          </cell>
        </row>
        <row r="302">
          <cell r="C302" t="str">
            <v>IV/®¬n gi¸ c¸c lo¹i xµ ®z</v>
          </cell>
          <cell r="D302" t="str">
            <v xml:space="preserve">                                                                                                                                                                                                                                                               </v>
          </cell>
        </row>
        <row r="303">
          <cell r="C303" t="str">
            <v xml:space="preserve">tba vµ tiÕp ®Þa </v>
          </cell>
        </row>
        <row r="304">
          <cell r="A304" t="str">
            <v>Rh1</v>
          </cell>
          <cell r="C304" t="str">
            <v>TiÕp ®Þa Rh1</v>
          </cell>
          <cell r="J304">
            <v>177245.77499999999</v>
          </cell>
          <cell r="K304">
            <v>26151.5</v>
          </cell>
          <cell r="L304">
            <v>0</v>
          </cell>
          <cell r="M304">
            <v>0</v>
          </cell>
        </row>
        <row r="305">
          <cell r="C305" t="str">
            <v>a.VËt liÖu</v>
          </cell>
        </row>
        <row r="306">
          <cell r="C306" t="str">
            <v>S¾t d=4</v>
          </cell>
          <cell r="D306" t="str">
            <v>kg</v>
          </cell>
          <cell r="E306">
            <v>13.23</v>
          </cell>
          <cell r="F306">
            <v>1.0249999999999999</v>
          </cell>
          <cell r="G306">
            <v>4700</v>
          </cell>
          <cell r="J306">
            <v>63735.524999999994</v>
          </cell>
        </row>
        <row r="307">
          <cell r="C307" t="str">
            <v>S¾t F 12</v>
          </cell>
          <cell r="D307" t="str">
            <v>kg</v>
          </cell>
          <cell r="E307">
            <v>5.4</v>
          </cell>
          <cell r="F307">
            <v>1.0249999999999999</v>
          </cell>
          <cell r="G307">
            <v>4350</v>
          </cell>
          <cell r="J307">
            <v>24077.249999999996</v>
          </cell>
        </row>
        <row r="308">
          <cell r="C308" t="str">
            <v>S¾t L63x6</v>
          </cell>
          <cell r="D308" t="str">
            <v>kg</v>
          </cell>
          <cell r="E308">
            <v>14.3</v>
          </cell>
          <cell r="F308">
            <v>1.0249999999999999</v>
          </cell>
          <cell r="G308">
            <v>4800</v>
          </cell>
          <cell r="J308">
            <v>70356</v>
          </cell>
        </row>
        <row r="309">
          <cell r="C309" t="str">
            <v xml:space="preserve">S¬n </v>
          </cell>
          <cell r="D309" t="str">
            <v>kg</v>
          </cell>
          <cell r="E309">
            <v>2E-3</v>
          </cell>
          <cell r="F309">
            <v>1</v>
          </cell>
          <cell r="G309">
            <v>13500</v>
          </cell>
          <cell r="J309">
            <v>27</v>
          </cell>
        </row>
        <row r="310">
          <cell r="C310" t="str">
            <v xml:space="preserve">Que hµn </v>
          </cell>
          <cell r="D310" t="str">
            <v>kg</v>
          </cell>
          <cell r="E310">
            <v>0.3</v>
          </cell>
          <cell r="F310">
            <v>1</v>
          </cell>
          <cell r="G310">
            <v>6500</v>
          </cell>
          <cell r="J310">
            <v>1950</v>
          </cell>
        </row>
        <row r="311">
          <cell r="C311" t="str">
            <v xml:space="preserve">GhÝp nèi </v>
          </cell>
          <cell r="D311" t="str">
            <v xml:space="preserve">C¸i </v>
          </cell>
          <cell r="E311">
            <v>1</v>
          </cell>
          <cell r="F311">
            <v>1</v>
          </cell>
          <cell r="G311">
            <v>9000</v>
          </cell>
          <cell r="J311">
            <v>9000</v>
          </cell>
        </row>
        <row r="312">
          <cell r="C312" t="str">
            <v xml:space="preserve">èng nhùa luån d©y tiÕp ®Þa </v>
          </cell>
          <cell r="D312" t="str">
            <v>m</v>
          </cell>
          <cell r="E312">
            <v>3</v>
          </cell>
          <cell r="F312">
            <v>1</v>
          </cell>
          <cell r="G312">
            <v>2700</v>
          </cell>
          <cell r="J312">
            <v>8100</v>
          </cell>
        </row>
        <row r="313">
          <cell r="C313" t="str">
            <v xml:space="preserve">b/Nh©n c«ng </v>
          </cell>
        </row>
        <row r="314">
          <cell r="B314" t="str">
            <v>03.3101</v>
          </cell>
          <cell r="C314" t="str">
            <v xml:space="preserve">§µo ®Êt ch«n tiÕp ®Þa </v>
          </cell>
          <cell r="D314" t="str">
            <v>m3</v>
          </cell>
          <cell r="E314">
            <v>0.75</v>
          </cell>
          <cell r="H314">
            <v>21926</v>
          </cell>
          <cell r="I314">
            <v>1</v>
          </cell>
          <cell r="K314">
            <v>16444.5</v>
          </cell>
        </row>
        <row r="315">
          <cell r="B315" t="str">
            <v>05.8001</v>
          </cell>
          <cell r="C315" t="str">
            <v xml:space="preserve">S¶n xuÊt vµ ®ãng cäc tiÕp ®Þa </v>
          </cell>
          <cell r="D315" t="str">
            <v xml:space="preserve">cäc </v>
          </cell>
          <cell r="E315">
            <v>1</v>
          </cell>
          <cell r="H315">
            <v>6781</v>
          </cell>
          <cell r="I315">
            <v>1</v>
          </cell>
          <cell r="K315">
            <v>6781</v>
          </cell>
        </row>
        <row r="316">
          <cell r="B316" t="str">
            <v>05.7001</v>
          </cell>
          <cell r="C316" t="str">
            <v xml:space="preserve">L¾p tiÕp ®Þa </v>
          </cell>
          <cell r="D316" t="str">
            <v>kg</v>
          </cell>
          <cell r="E316">
            <v>19</v>
          </cell>
          <cell r="H316">
            <v>154</v>
          </cell>
          <cell r="I316">
            <v>1</v>
          </cell>
          <cell r="K316">
            <v>2926</v>
          </cell>
        </row>
        <row r="317">
          <cell r="C317" t="str">
            <v xml:space="preserve">c/ M¸y thi c«ng </v>
          </cell>
        </row>
        <row r="318">
          <cell r="B318" t="str">
            <v>05.8001</v>
          </cell>
          <cell r="C318" t="str">
            <v xml:space="preserve">M¸y hµn cäc </v>
          </cell>
          <cell r="D318" t="str">
            <v xml:space="preserve">cäc </v>
          </cell>
          <cell r="E318">
            <v>1</v>
          </cell>
          <cell r="H318">
            <v>776</v>
          </cell>
          <cell r="J318">
            <v>776</v>
          </cell>
        </row>
        <row r="320">
          <cell r="A320" t="str">
            <v>RC2</v>
          </cell>
          <cell r="C320" t="str">
            <v xml:space="preserve"> TiÕp ®Þa RC2 </v>
          </cell>
          <cell r="J320">
            <v>190157.67180000001</v>
          </cell>
          <cell r="K320">
            <v>125076.83</v>
          </cell>
          <cell r="L320">
            <v>1552</v>
          </cell>
        </row>
        <row r="321">
          <cell r="C321" t="str">
            <v>a.VËt liÖu</v>
          </cell>
        </row>
        <row r="322">
          <cell r="C322" t="str">
            <v>ThÐp lµm tiÕp ®Þa F 8- F12</v>
          </cell>
          <cell r="D322" t="str">
            <v>kg</v>
          </cell>
          <cell r="E322">
            <v>13.286</v>
          </cell>
          <cell r="F322">
            <v>1.02</v>
          </cell>
          <cell r="G322">
            <v>4465</v>
          </cell>
          <cell r="J322">
            <v>60508.429799999998</v>
          </cell>
        </row>
        <row r="323">
          <cell r="C323" t="str">
            <v>ThÐp gãc L 63 x 63 x 6</v>
          </cell>
          <cell r="D323" t="str">
            <v>kg</v>
          </cell>
          <cell r="E323">
            <v>28.66</v>
          </cell>
          <cell r="F323">
            <v>1.02</v>
          </cell>
          <cell r="G323">
            <v>4435</v>
          </cell>
          <cell r="J323">
            <v>129649.242</v>
          </cell>
        </row>
        <row r="324">
          <cell r="C324" t="str">
            <v>b. Nh©n c«ng</v>
          </cell>
        </row>
        <row r="325">
          <cell r="B325" t="str">
            <v>03.3103</v>
          </cell>
          <cell r="C325" t="str">
            <v>§µo ®Êt r·nh tiÕp ®Þa ®Êt cÊp 3</v>
          </cell>
          <cell r="D325" t="str">
            <v>m3</v>
          </cell>
          <cell r="E325">
            <v>3.2</v>
          </cell>
          <cell r="F325">
            <v>1</v>
          </cell>
          <cell r="H325">
            <v>21926</v>
          </cell>
          <cell r="I325">
            <v>1</v>
          </cell>
          <cell r="K325">
            <v>70163.199999999997</v>
          </cell>
        </row>
        <row r="326">
          <cell r="B326" t="str">
            <v>03.3203</v>
          </cell>
          <cell r="C326" t="str">
            <v>LÊp r·nh tiÕp ®Þa ®Êt cÊp 3</v>
          </cell>
          <cell r="D326" t="str">
            <v>m3</v>
          </cell>
          <cell r="E326">
            <v>3.2</v>
          </cell>
          <cell r="F326">
            <v>1</v>
          </cell>
          <cell r="H326">
            <v>10890</v>
          </cell>
          <cell r="I326">
            <v>1</v>
          </cell>
          <cell r="K326">
            <v>34848</v>
          </cell>
        </row>
        <row r="327">
          <cell r="B327" t="str">
            <v>05.8003</v>
          </cell>
          <cell r="C327" t="str">
            <v>§ãng cäc tiÕp ®Þa ®Êt cÊp 3</v>
          </cell>
          <cell r="D327" t="str">
            <v xml:space="preserve">cäc </v>
          </cell>
          <cell r="E327">
            <v>2</v>
          </cell>
          <cell r="F327">
            <v>1</v>
          </cell>
          <cell r="H327">
            <v>6782</v>
          </cell>
          <cell r="I327">
            <v>1</v>
          </cell>
          <cell r="K327">
            <v>13564</v>
          </cell>
        </row>
        <row r="328">
          <cell r="B328" t="str">
            <v>05.7001</v>
          </cell>
          <cell r="C328" t="str">
            <v xml:space="preserve">S¶n xuÊt vµ l¾p ®Æt tiÕp ®Þa </v>
          </cell>
          <cell r="D328" t="str">
            <v>kg</v>
          </cell>
          <cell r="E328">
            <v>41.945999999999998</v>
          </cell>
          <cell r="F328">
            <v>1</v>
          </cell>
          <cell r="H328">
            <v>155</v>
          </cell>
          <cell r="I328">
            <v>1</v>
          </cell>
          <cell r="K328">
            <v>6501.63</v>
          </cell>
        </row>
        <row r="329">
          <cell r="C329" t="str">
            <v xml:space="preserve">c. M¸y thi c«ng </v>
          </cell>
        </row>
        <row r="330">
          <cell r="B330" t="str">
            <v>05.8003</v>
          </cell>
          <cell r="C330" t="str">
            <v xml:space="preserve">M¸y ®ãng cäc </v>
          </cell>
          <cell r="D330" t="str">
            <v xml:space="preserve">cäc </v>
          </cell>
          <cell r="E330">
            <v>2</v>
          </cell>
          <cell r="F330">
            <v>1</v>
          </cell>
          <cell r="G330">
            <v>776</v>
          </cell>
          <cell r="I330">
            <v>1</v>
          </cell>
          <cell r="L330">
            <v>1552</v>
          </cell>
        </row>
        <row r="332">
          <cell r="A332" t="str">
            <v>T§T</v>
          </cell>
          <cell r="C332" t="str">
            <v>TiÕp dÞa TBA</v>
          </cell>
          <cell r="J332">
            <v>803025.28</v>
          </cell>
          <cell r="K332">
            <v>144041.70000000001</v>
          </cell>
          <cell r="L332">
            <v>1552</v>
          </cell>
        </row>
        <row r="333">
          <cell r="C333" t="str">
            <v>a.VËt liÖu</v>
          </cell>
        </row>
        <row r="334">
          <cell r="C334" t="str">
            <v>ThÐp lµm tiÕp ®Þa L 63*63*6</v>
          </cell>
          <cell r="D334" t="str">
            <v>kg</v>
          </cell>
          <cell r="E334">
            <v>114</v>
          </cell>
          <cell r="F334">
            <v>1.0249999999999999</v>
          </cell>
          <cell r="G334">
            <v>4435</v>
          </cell>
          <cell r="J334">
            <v>518229.75</v>
          </cell>
        </row>
        <row r="335">
          <cell r="C335" t="str">
            <v>ThÐp dÑt D 40  x 4</v>
          </cell>
          <cell r="D335" t="str">
            <v>kg</v>
          </cell>
          <cell r="E335">
            <v>50.3</v>
          </cell>
          <cell r="F335">
            <v>1.0249999999999999</v>
          </cell>
          <cell r="G335">
            <v>4720</v>
          </cell>
          <cell r="J335">
            <v>243351.4</v>
          </cell>
        </row>
        <row r="336">
          <cell r="C336" t="str">
            <v>D©y nèi ®Êt F 12</v>
          </cell>
          <cell r="D336" t="str">
            <v>kg</v>
          </cell>
          <cell r="E336">
            <v>8.9</v>
          </cell>
          <cell r="F336">
            <v>1.02</v>
          </cell>
          <cell r="G336">
            <v>4465</v>
          </cell>
          <cell r="J336">
            <v>40533.270000000004</v>
          </cell>
        </row>
        <row r="337">
          <cell r="C337" t="str">
            <v>Bul«ng + vßng ®Öm</v>
          </cell>
          <cell r="D337" t="str">
            <v>kg</v>
          </cell>
          <cell r="E337">
            <v>0.2</v>
          </cell>
          <cell r="F337">
            <v>1.02</v>
          </cell>
          <cell r="G337">
            <v>4465</v>
          </cell>
          <cell r="J337">
            <v>910.86000000000013</v>
          </cell>
        </row>
        <row r="338">
          <cell r="C338" t="str">
            <v>b. Nh©n c«ng</v>
          </cell>
        </row>
        <row r="339">
          <cell r="B339" t="str">
            <v>03.3103</v>
          </cell>
          <cell r="C339" t="str">
            <v>§µo ®Êt r·nh tiÕp ®Þa ®Êt cÊp 3</v>
          </cell>
          <cell r="D339" t="str">
            <v>m3</v>
          </cell>
          <cell r="E339">
            <v>3.2</v>
          </cell>
          <cell r="F339">
            <v>1</v>
          </cell>
          <cell r="H339">
            <v>21926</v>
          </cell>
          <cell r="I339">
            <v>1</v>
          </cell>
          <cell r="K339">
            <v>70163.199999999997</v>
          </cell>
        </row>
        <row r="340">
          <cell r="B340" t="str">
            <v>03.3203</v>
          </cell>
          <cell r="C340" t="str">
            <v>LÊp r·nh tiÕp ®Þa ®Êt cÊp 3</v>
          </cell>
          <cell r="D340" t="str">
            <v>m3</v>
          </cell>
          <cell r="E340">
            <v>3.2</v>
          </cell>
          <cell r="F340">
            <v>1</v>
          </cell>
          <cell r="H340">
            <v>10890</v>
          </cell>
          <cell r="I340">
            <v>1</v>
          </cell>
          <cell r="K340">
            <v>34848</v>
          </cell>
        </row>
        <row r="341">
          <cell r="B341" t="str">
            <v>05.8003</v>
          </cell>
          <cell r="C341" t="str">
            <v>§ãng cäc tiÕp ®Þa ®Êt cÊp 3</v>
          </cell>
          <cell r="D341" t="str">
            <v xml:space="preserve">cäc </v>
          </cell>
          <cell r="E341">
            <v>2</v>
          </cell>
          <cell r="F341">
            <v>1</v>
          </cell>
          <cell r="H341">
            <v>6782</v>
          </cell>
          <cell r="I341">
            <v>1</v>
          </cell>
          <cell r="K341">
            <v>13564</v>
          </cell>
        </row>
        <row r="342">
          <cell r="B342" t="str">
            <v>05.7001</v>
          </cell>
          <cell r="C342" t="str">
            <v xml:space="preserve">S¶n xuÊt vµ l¾p ®Æt tiÕp ®Þa </v>
          </cell>
          <cell r="D342" t="str">
            <v>kg</v>
          </cell>
          <cell r="E342">
            <v>164.3</v>
          </cell>
          <cell r="F342">
            <v>1</v>
          </cell>
          <cell r="H342">
            <v>155</v>
          </cell>
          <cell r="I342">
            <v>1</v>
          </cell>
          <cell r="K342">
            <v>25466.5</v>
          </cell>
        </row>
        <row r="343">
          <cell r="C343" t="str">
            <v xml:space="preserve">c. M¸y thi c«ng </v>
          </cell>
        </row>
        <row r="344">
          <cell r="B344" t="str">
            <v>05.8003</v>
          </cell>
          <cell r="C344" t="str">
            <v xml:space="preserve">M¸y ®ãng cäc </v>
          </cell>
          <cell r="D344" t="str">
            <v xml:space="preserve">cäc </v>
          </cell>
          <cell r="E344">
            <v>2</v>
          </cell>
          <cell r="F344">
            <v>1</v>
          </cell>
          <cell r="G344">
            <v>776</v>
          </cell>
          <cell r="I344">
            <v>1</v>
          </cell>
          <cell r="L344">
            <v>1552</v>
          </cell>
        </row>
        <row r="346">
          <cell r="A346" t="str">
            <v>T§X</v>
          </cell>
          <cell r="C346" t="str">
            <v xml:space="preserve"> Chi tiÕt tiÕp ®Þa xµ </v>
          </cell>
          <cell r="J346">
            <v>26958.587400000004</v>
          </cell>
          <cell r="K346">
            <v>13161</v>
          </cell>
        </row>
        <row r="347">
          <cell r="C347" t="str">
            <v xml:space="preserve">a. VËt liÖu  </v>
          </cell>
        </row>
        <row r="348">
          <cell r="C348" t="str">
            <v xml:space="preserve">R«ng ®en </v>
          </cell>
          <cell r="D348" t="str">
            <v>c¸i</v>
          </cell>
          <cell r="E348">
            <v>1</v>
          </cell>
          <cell r="F348">
            <v>1</v>
          </cell>
          <cell r="G348">
            <v>3000</v>
          </cell>
          <cell r="J348">
            <v>3000</v>
          </cell>
        </row>
        <row r="349">
          <cell r="C349" t="str">
            <v>S¾t F12</v>
          </cell>
          <cell r="D349" t="str">
            <v>kg</v>
          </cell>
          <cell r="E349">
            <v>0.05</v>
          </cell>
          <cell r="F349">
            <v>1.02</v>
          </cell>
          <cell r="G349">
            <v>4465</v>
          </cell>
          <cell r="J349">
            <v>227.71500000000003</v>
          </cell>
        </row>
        <row r="350">
          <cell r="C350" t="str">
            <v>S¾t F10</v>
          </cell>
          <cell r="D350" t="str">
            <v>kg</v>
          </cell>
          <cell r="E350">
            <v>1.27</v>
          </cell>
          <cell r="F350">
            <v>1.02</v>
          </cell>
          <cell r="G350">
            <v>9726</v>
          </cell>
          <cell r="J350">
            <v>12599.0604</v>
          </cell>
        </row>
        <row r="351">
          <cell r="C351" t="str">
            <v>ThÐp dÑt 4</v>
          </cell>
          <cell r="E351">
            <v>0.36</v>
          </cell>
          <cell r="F351">
            <v>1.02</v>
          </cell>
          <cell r="G351">
            <v>4435</v>
          </cell>
          <cell r="J351">
            <v>1628.5319999999999</v>
          </cell>
        </row>
        <row r="352">
          <cell r="C352" t="str">
            <v>Gia c«ng xµ</v>
          </cell>
          <cell r="D352" t="str">
            <v>kg</v>
          </cell>
          <cell r="E352">
            <v>2.68</v>
          </cell>
          <cell r="F352">
            <v>1</v>
          </cell>
          <cell r="G352">
            <v>3546</v>
          </cell>
          <cell r="J352">
            <v>9503.2800000000007</v>
          </cell>
        </row>
        <row r="353">
          <cell r="C353" t="str">
            <v>b. Nh©n c«ng</v>
          </cell>
        </row>
        <row r="354">
          <cell r="B354" t="str">
            <v>05.6011</v>
          </cell>
          <cell r="C354" t="str">
            <v xml:space="preserve">L¾p chi tiÕt </v>
          </cell>
          <cell r="D354" t="str">
            <v>bé</v>
          </cell>
          <cell r="E354">
            <v>1</v>
          </cell>
          <cell r="F354">
            <v>1</v>
          </cell>
          <cell r="H354">
            <v>13161</v>
          </cell>
          <cell r="I354">
            <v>1</v>
          </cell>
          <cell r="K354">
            <v>13161</v>
          </cell>
        </row>
        <row r="356">
          <cell r="A356" t="str">
            <v>GC§</v>
          </cell>
          <cell r="C356" t="str">
            <v xml:space="preserve"> Chi tiÕt ghÐp cét ®«i </v>
          </cell>
          <cell r="J356">
            <v>426971.39999999997</v>
          </cell>
          <cell r="K356">
            <v>13161</v>
          </cell>
        </row>
        <row r="357">
          <cell r="C357" t="str">
            <v xml:space="preserve">a. VËt liÖu  </v>
          </cell>
        </row>
        <row r="358">
          <cell r="C358" t="str">
            <v xml:space="preserve">S¾t m¹ </v>
          </cell>
          <cell r="D358" t="str">
            <v>kg</v>
          </cell>
          <cell r="E358">
            <v>43.9</v>
          </cell>
          <cell r="F358">
            <v>1</v>
          </cell>
          <cell r="G358">
            <v>9726</v>
          </cell>
          <cell r="J358">
            <v>426971.39999999997</v>
          </cell>
        </row>
        <row r="359">
          <cell r="C359" t="str">
            <v>b. Nh©n c«ng</v>
          </cell>
        </row>
        <row r="360">
          <cell r="B360" t="str">
            <v>05.6011</v>
          </cell>
          <cell r="C360" t="str">
            <v xml:space="preserve">L¾p chi tiÕt </v>
          </cell>
          <cell r="D360" t="str">
            <v>bé</v>
          </cell>
          <cell r="E360">
            <v>1</v>
          </cell>
          <cell r="F360">
            <v>1</v>
          </cell>
          <cell r="H360">
            <v>13161</v>
          </cell>
          <cell r="I360">
            <v>1</v>
          </cell>
          <cell r="K360">
            <v>13161</v>
          </cell>
        </row>
        <row r="362">
          <cell r="A362" t="str">
            <v>G§CSO</v>
          </cell>
          <cell r="C362" t="str">
            <v xml:space="preserve">Gi¸ ®ì chèng sÐt èng </v>
          </cell>
          <cell r="J362">
            <v>110615.51699999999</v>
          </cell>
          <cell r="K362">
            <v>40627</v>
          </cell>
        </row>
        <row r="363">
          <cell r="C363" t="str">
            <v xml:space="preserve">a. VËt liÖu  </v>
          </cell>
        </row>
        <row r="364">
          <cell r="C364" t="str">
            <v>ThÐp c¸c lo¹i  m¹ kÏm</v>
          </cell>
          <cell r="D364" t="str">
            <v>kg</v>
          </cell>
          <cell r="E364">
            <v>5.98</v>
          </cell>
          <cell r="F364">
            <v>1.0249999999999999</v>
          </cell>
          <cell r="G364">
            <v>9726</v>
          </cell>
          <cell r="J364">
            <v>59615.517</v>
          </cell>
        </row>
        <row r="365">
          <cell r="C365" t="str">
            <v xml:space="preserve">CÆp c¸p </v>
          </cell>
          <cell r="D365" t="str">
            <v xml:space="preserve">c¸i </v>
          </cell>
          <cell r="E365">
            <v>6</v>
          </cell>
          <cell r="F365">
            <v>1</v>
          </cell>
          <cell r="G365">
            <v>8500</v>
          </cell>
          <cell r="J365">
            <v>51000</v>
          </cell>
        </row>
        <row r="366">
          <cell r="C366" t="str">
            <v>b. Nh©n c«ng</v>
          </cell>
        </row>
        <row r="367">
          <cell r="B367" t="str">
            <v>05.6011</v>
          </cell>
          <cell r="C367" t="str">
            <v>L¾p gi¸ ®ì chèng sÐt èng</v>
          </cell>
          <cell r="D367" t="str">
            <v>bé</v>
          </cell>
          <cell r="E367">
            <v>1</v>
          </cell>
          <cell r="F367">
            <v>1</v>
          </cell>
          <cell r="H367">
            <v>40627</v>
          </cell>
          <cell r="I367">
            <v>1</v>
          </cell>
          <cell r="K367">
            <v>40627</v>
          </cell>
        </row>
        <row r="369">
          <cell r="A369" t="str">
            <v>XR2</v>
          </cell>
          <cell r="C369" t="str">
            <v xml:space="preserve"> Xµ rÏ XR-2</v>
          </cell>
          <cell r="J369">
            <v>152029.53750000001</v>
          </cell>
          <cell r="K369">
            <v>27274.287</v>
          </cell>
        </row>
        <row r="370">
          <cell r="C370" t="str">
            <v xml:space="preserve">a. VËt liÖu  </v>
          </cell>
        </row>
        <row r="371">
          <cell r="C371" t="str">
            <v xml:space="preserve">S¾t thÐp m¹ kÏm </v>
          </cell>
          <cell r="D371" t="str">
            <v>kg</v>
          </cell>
          <cell r="E371">
            <v>15.25</v>
          </cell>
          <cell r="F371">
            <v>1.0249999999999999</v>
          </cell>
          <cell r="G371">
            <v>9726</v>
          </cell>
          <cell r="J371">
            <v>152029.53750000001</v>
          </cell>
        </row>
        <row r="372">
          <cell r="C372" t="str">
            <v>b. Nh©n c«ng</v>
          </cell>
        </row>
        <row r="373">
          <cell r="B373" t="str">
            <v>05.6021</v>
          </cell>
          <cell r="C373" t="str">
            <v xml:space="preserve">L¾p xµ trªn cét ®¬n </v>
          </cell>
          <cell r="D373" t="str">
            <v>bé</v>
          </cell>
          <cell r="E373">
            <v>1</v>
          </cell>
          <cell r="F373">
            <v>1</v>
          </cell>
          <cell r="H373">
            <v>17806</v>
          </cell>
          <cell r="I373">
            <v>1.5</v>
          </cell>
          <cell r="K373">
            <v>26709</v>
          </cell>
        </row>
        <row r="374">
          <cell r="B374" t="str">
            <v>02.1352</v>
          </cell>
          <cell r="C374" t="str">
            <v xml:space="preserve">VËn chuyÓn xµ thÐp b»ng thñ c«ng </v>
          </cell>
          <cell r="D374" t="str">
            <v>tÊn</v>
          </cell>
          <cell r="E374">
            <v>1.525E-2</v>
          </cell>
          <cell r="F374">
            <v>1</v>
          </cell>
          <cell r="H374">
            <v>37068</v>
          </cell>
          <cell r="I374">
            <v>1</v>
          </cell>
          <cell r="K374">
            <v>565.28700000000003</v>
          </cell>
        </row>
        <row r="376">
          <cell r="A376" t="str">
            <v>XR1</v>
          </cell>
          <cell r="C376" t="str">
            <v xml:space="preserve"> Xµ rÏ XR-1</v>
          </cell>
          <cell r="J376">
            <v>101585.63849999999</v>
          </cell>
          <cell r="K376">
            <v>27086.72292</v>
          </cell>
        </row>
        <row r="377">
          <cell r="C377" t="str">
            <v xml:space="preserve">a. VËt liÖu  </v>
          </cell>
        </row>
        <row r="378">
          <cell r="C378" t="str">
            <v xml:space="preserve">S¾t thÐp m¹ kÏm </v>
          </cell>
          <cell r="D378" t="str">
            <v>kg</v>
          </cell>
          <cell r="E378">
            <v>10.19</v>
          </cell>
          <cell r="F378">
            <v>1.0249999999999999</v>
          </cell>
          <cell r="G378">
            <v>9726</v>
          </cell>
          <cell r="J378">
            <v>101585.63849999999</v>
          </cell>
        </row>
        <row r="379">
          <cell r="C379" t="str">
            <v>b. Nh©n c«ng</v>
          </cell>
        </row>
        <row r="380">
          <cell r="B380" t="str">
            <v>05.6021</v>
          </cell>
          <cell r="C380" t="str">
            <v xml:space="preserve">L¾p xµ trªn cét ®¬n </v>
          </cell>
          <cell r="D380" t="str">
            <v>bé</v>
          </cell>
          <cell r="E380">
            <v>1</v>
          </cell>
          <cell r="F380">
            <v>1</v>
          </cell>
          <cell r="H380">
            <v>17806</v>
          </cell>
          <cell r="I380">
            <v>1.5</v>
          </cell>
          <cell r="K380">
            <v>26709</v>
          </cell>
        </row>
        <row r="381">
          <cell r="B381" t="str">
            <v>02.1352</v>
          </cell>
          <cell r="C381" t="str">
            <v xml:space="preserve">VËn chuyÓn xµ thÐp b»ng thñ c«ng </v>
          </cell>
          <cell r="D381" t="str">
            <v>tÊn</v>
          </cell>
          <cell r="E381">
            <v>1.0189999999999999E-2</v>
          </cell>
          <cell r="F381">
            <v>1</v>
          </cell>
          <cell r="H381">
            <v>37068</v>
          </cell>
          <cell r="I381">
            <v>1</v>
          </cell>
          <cell r="K381">
            <v>377.72291999999999</v>
          </cell>
        </row>
        <row r="383">
          <cell r="A383" t="str">
            <v>X§T1L</v>
          </cell>
          <cell r="C383" t="str">
            <v xml:space="preserve"> Xµ ®ì th¼ng X§T-1L</v>
          </cell>
          <cell r="J383">
            <v>246437.38799999998</v>
          </cell>
          <cell r="K383">
            <v>30529.320960000001</v>
          </cell>
        </row>
        <row r="384">
          <cell r="C384" t="str">
            <v xml:space="preserve">a. VËt liÖu  </v>
          </cell>
        </row>
        <row r="385">
          <cell r="C385" t="str">
            <v xml:space="preserve">S¾t thÐp m¹ kÏm </v>
          </cell>
          <cell r="D385" t="str">
            <v>kg</v>
          </cell>
          <cell r="E385">
            <v>24.72</v>
          </cell>
          <cell r="F385">
            <v>1.0249999999999999</v>
          </cell>
          <cell r="G385">
            <v>9726</v>
          </cell>
          <cell r="J385">
            <v>246437.38799999998</v>
          </cell>
        </row>
        <row r="386">
          <cell r="C386" t="str">
            <v>b. Nh©n c«ng</v>
          </cell>
        </row>
        <row r="387">
          <cell r="B387" t="str">
            <v>05.6021</v>
          </cell>
          <cell r="C387" t="str">
            <v xml:space="preserve">L¾p xµ trªn cét ®¬n </v>
          </cell>
          <cell r="D387" t="str">
            <v>bé</v>
          </cell>
          <cell r="E387">
            <v>1</v>
          </cell>
          <cell r="F387">
            <v>1</v>
          </cell>
          <cell r="H387">
            <v>19742</v>
          </cell>
          <cell r="I387">
            <v>1.5</v>
          </cell>
          <cell r="K387">
            <v>29613</v>
          </cell>
        </row>
        <row r="388">
          <cell r="B388" t="str">
            <v>02.1352</v>
          </cell>
          <cell r="C388" t="str">
            <v xml:space="preserve">VËn chuyÓn xµ thÐp b»ng thñ c«ng </v>
          </cell>
          <cell r="D388" t="str">
            <v>tÊn</v>
          </cell>
          <cell r="E388">
            <v>2.4719999999999999E-2</v>
          </cell>
          <cell r="F388">
            <v>1</v>
          </cell>
          <cell r="H388">
            <v>37068</v>
          </cell>
          <cell r="I388">
            <v>1</v>
          </cell>
          <cell r="K388">
            <v>916.32096000000001</v>
          </cell>
        </row>
        <row r="390">
          <cell r="A390" t="str">
            <v>X§T1Ls</v>
          </cell>
          <cell r="C390" t="str">
            <v xml:space="preserve"> Xµ ®ì th¼ng X§T-1Ls</v>
          </cell>
          <cell r="J390">
            <v>316386.78000000003</v>
          </cell>
          <cell r="K390">
            <v>30818.822039999999</v>
          </cell>
        </row>
        <row r="391">
          <cell r="C391" t="str">
            <v xml:space="preserve">a. VËt liÖu  </v>
          </cell>
        </row>
        <row r="392">
          <cell r="C392" t="str">
            <v xml:space="preserve">S¾t thÐp m¹ kÏm </v>
          </cell>
          <cell r="D392" t="str">
            <v>kg</v>
          </cell>
          <cell r="E392">
            <v>32.53</v>
          </cell>
          <cell r="F392">
            <v>1</v>
          </cell>
          <cell r="G392">
            <v>9726</v>
          </cell>
          <cell r="J392">
            <v>316386.78000000003</v>
          </cell>
        </row>
        <row r="393">
          <cell r="C393" t="str">
            <v>b. Nh©n c«ng</v>
          </cell>
        </row>
        <row r="394">
          <cell r="B394" t="str">
            <v>05.6021</v>
          </cell>
          <cell r="C394" t="str">
            <v xml:space="preserve">L¾p xµ trªn cét ®¬n </v>
          </cell>
          <cell r="D394" t="str">
            <v>bé</v>
          </cell>
          <cell r="E394">
            <v>1</v>
          </cell>
          <cell r="F394">
            <v>1</v>
          </cell>
          <cell r="H394">
            <v>19742</v>
          </cell>
          <cell r="I394">
            <v>1.5</v>
          </cell>
          <cell r="K394">
            <v>29613</v>
          </cell>
        </row>
        <row r="395">
          <cell r="B395" t="str">
            <v>02.1352</v>
          </cell>
          <cell r="C395" t="str">
            <v xml:space="preserve">VËn chuyÓn xµ thÐp b»ng thñ c«ng </v>
          </cell>
          <cell r="D395" t="str">
            <v>tÊn</v>
          </cell>
          <cell r="E395">
            <v>3.2530000000000003E-2</v>
          </cell>
          <cell r="F395">
            <v>1</v>
          </cell>
          <cell r="H395">
            <v>37068</v>
          </cell>
          <cell r="I395">
            <v>1</v>
          </cell>
          <cell r="K395">
            <v>1205.82204</v>
          </cell>
        </row>
        <row r="397">
          <cell r="A397" t="str">
            <v>XN2-5L</v>
          </cell>
          <cell r="C397" t="str">
            <v xml:space="preserve"> Xµ nÐo XN2-5L</v>
          </cell>
          <cell r="J397">
            <v>1218667.8</v>
          </cell>
          <cell r="K397">
            <v>65973.820399999997</v>
          </cell>
        </row>
        <row r="398">
          <cell r="C398" t="str">
            <v xml:space="preserve">a. VËt liÖu  </v>
          </cell>
        </row>
        <row r="399">
          <cell r="C399" t="str">
            <v xml:space="preserve">S¾t thÐp m¹ kÏm </v>
          </cell>
          <cell r="D399" t="str">
            <v>kg</v>
          </cell>
          <cell r="E399">
            <v>125.3</v>
          </cell>
          <cell r="F399">
            <v>1</v>
          </cell>
          <cell r="G399">
            <v>9726</v>
          </cell>
          <cell r="J399">
            <v>1218667.8</v>
          </cell>
        </row>
        <row r="400">
          <cell r="C400" t="str">
            <v>b. Nh©n c«ng</v>
          </cell>
        </row>
        <row r="401">
          <cell r="B401" t="str">
            <v>05.6044</v>
          </cell>
          <cell r="C401" t="str">
            <v xml:space="preserve">L¾p xµ trªn cét  </v>
          </cell>
          <cell r="D401" t="str">
            <v>bé</v>
          </cell>
          <cell r="E401">
            <v>1</v>
          </cell>
          <cell r="F401">
            <v>1</v>
          </cell>
          <cell r="H401">
            <v>36076</v>
          </cell>
          <cell r="I401">
            <v>1.7</v>
          </cell>
          <cell r="K401">
            <v>61329.2</v>
          </cell>
        </row>
        <row r="402">
          <cell r="B402" t="str">
            <v>02.1352</v>
          </cell>
          <cell r="C402" t="str">
            <v xml:space="preserve">VËn chuyÓn xµ thÐp b»ng thñ c«ng </v>
          </cell>
          <cell r="D402" t="str">
            <v>tÊn</v>
          </cell>
          <cell r="E402">
            <v>0.12529999999999999</v>
          </cell>
          <cell r="F402">
            <v>1</v>
          </cell>
          <cell r="H402">
            <v>37068</v>
          </cell>
          <cell r="I402">
            <v>1</v>
          </cell>
          <cell r="K402">
            <v>4644.6203999999998</v>
          </cell>
        </row>
        <row r="404">
          <cell r="A404" t="str">
            <v>X§V1Ls</v>
          </cell>
          <cell r="C404" t="str">
            <v xml:space="preserve"> Xµ ®ì v­ît X§V-1Ls</v>
          </cell>
          <cell r="J404">
            <v>459261.72</v>
          </cell>
          <cell r="K404">
            <v>28459.35096</v>
          </cell>
        </row>
        <row r="405">
          <cell r="C405" t="str">
            <v xml:space="preserve">a. VËt liÖu  </v>
          </cell>
        </row>
        <row r="406">
          <cell r="C406" t="str">
            <v xml:space="preserve">S¾t thÐp m¹ kÏm </v>
          </cell>
          <cell r="D406" t="str">
            <v>kg</v>
          </cell>
          <cell r="E406">
            <v>47.22</v>
          </cell>
          <cell r="F406">
            <v>1</v>
          </cell>
          <cell r="G406">
            <v>9726</v>
          </cell>
          <cell r="J406">
            <v>459261.72</v>
          </cell>
        </row>
        <row r="407">
          <cell r="C407" t="str">
            <v>b. Nh©n c«ng</v>
          </cell>
        </row>
        <row r="408">
          <cell r="B408" t="str">
            <v>05.6021</v>
          </cell>
          <cell r="C408" t="str">
            <v xml:space="preserve">L¾p xµ trªn cét  </v>
          </cell>
          <cell r="D408" t="str">
            <v>bé</v>
          </cell>
          <cell r="E408">
            <v>1</v>
          </cell>
          <cell r="F408">
            <v>1</v>
          </cell>
          <cell r="H408">
            <v>17806</v>
          </cell>
          <cell r="I408">
            <v>1.5</v>
          </cell>
          <cell r="K408">
            <v>26709</v>
          </cell>
        </row>
        <row r="409">
          <cell r="B409" t="str">
            <v>02.1352</v>
          </cell>
          <cell r="C409" t="str">
            <v xml:space="preserve">VËn chuyÓn xµ thÐp b»ng thñ c«ng </v>
          </cell>
          <cell r="D409" t="str">
            <v>tÊn</v>
          </cell>
          <cell r="E409">
            <v>4.7219999999999998E-2</v>
          </cell>
          <cell r="F409">
            <v>1</v>
          </cell>
          <cell r="H409">
            <v>37068</v>
          </cell>
          <cell r="I409">
            <v>1</v>
          </cell>
          <cell r="K409">
            <v>1750.35096</v>
          </cell>
        </row>
        <row r="411">
          <cell r="A411" t="str">
            <v>XN2-5Ls</v>
          </cell>
          <cell r="C411" t="str">
            <v xml:space="preserve"> Xµ nÐo ®óp XN2-5Ls</v>
          </cell>
          <cell r="J411">
            <v>1271909.8692000001</v>
          </cell>
          <cell r="K411">
            <v>66081.688280000002</v>
          </cell>
        </row>
        <row r="412">
          <cell r="C412" t="str">
            <v xml:space="preserve">a. VËt liÖu  </v>
          </cell>
        </row>
        <row r="413">
          <cell r="C413" t="str">
            <v xml:space="preserve">S¾t thÐp m¹ kÏm </v>
          </cell>
          <cell r="D413" t="str">
            <v>kg</v>
          </cell>
          <cell r="E413">
            <v>128.21</v>
          </cell>
          <cell r="F413">
            <v>1.02</v>
          </cell>
          <cell r="G413">
            <v>9726</v>
          </cell>
          <cell r="J413">
            <v>1271909.8692000001</v>
          </cell>
        </row>
        <row r="414">
          <cell r="C414" t="str">
            <v>b. Nh©n c«ng</v>
          </cell>
        </row>
        <row r="415">
          <cell r="B415" t="str">
            <v>05.6044</v>
          </cell>
          <cell r="C415" t="str">
            <v xml:space="preserve">L¾p xµ trªn cét ®óp </v>
          </cell>
          <cell r="D415" t="str">
            <v>bé</v>
          </cell>
          <cell r="E415">
            <v>1</v>
          </cell>
          <cell r="F415">
            <v>1</v>
          </cell>
          <cell r="H415">
            <v>36076</v>
          </cell>
          <cell r="I415">
            <v>1.7</v>
          </cell>
          <cell r="K415">
            <v>61329.2</v>
          </cell>
        </row>
        <row r="416">
          <cell r="B416" t="str">
            <v>02.1352</v>
          </cell>
          <cell r="C416" t="str">
            <v xml:space="preserve">VËn chuyÓn xµ thÐp b»ng thñ c«ng </v>
          </cell>
          <cell r="D416" t="str">
            <v>tÊn</v>
          </cell>
          <cell r="E416">
            <v>0.12821000000000002</v>
          </cell>
          <cell r="F416">
            <v>1</v>
          </cell>
          <cell r="H416">
            <v>37068</v>
          </cell>
          <cell r="I416">
            <v>1</v>
          </cell>
          <cell r="K416">
            <v>4752.4882800000005</v>
          </cell>
        </row>
        <row r="418">
          <cell r="A418" t="str">
            <v>XNS-2</v>
          </cell>
          <cell r="C418" t="str">
            <v xml:space="preserve"> Xµ nÐo XNS-2</v>
          </cell>
          <cell r="J418">
            <v>461790.48</v>
          </cell>
          <cell r="K418">
            <v>49603.988640000003</v>
          </cell>
        </row>
        <row r="419">
          <cell r="C419" t="str">
            <v xml:space="preserve">a. VËt liÖu  </v>
          </cell>
        </row>
        <row r="420">
          <cell r="C420" t="str">
            <v xml:space="preserve">S¾t thÐp m¹ kÏm </v>
          </cell>
          <cell r="D420" t="str">
            <v>kg</v>
          </cell>
          <cell r="E420">
            <v>47.48</v>
          </cell>
          <cell r="F420">
            <v>1</v>
          </cell>
          <cell r="G420">
            <v>9726</v>
          </cell>
          <cell r="J420">
            <v>461790.48</v>
          </cell>
        </row>
        <row r="421">
          <cell r="C421" t="str">
            <v>b. Nh©n c«ng</v>
          </cell>
        </row>
        <row r="422">
          <cell r="B422" t="str">
            <v>05.6032</v>
          </cell>
          <cell r="C422" t="str">
            <v xml:space="preserve">L¾p xµ trªn cét  </v>
          </cell>
          <cell r="D422" t="str">
            <v>bé</v>
          </cell>
          <cell r="E422">
            <v>1</v>
          </cell>
          <cell r="F422">
            <v>1</v>
          </cell>
          <cell r="H422">
            <v>31896</v>
          </cell>
          <cell r="I422">
            <v>1.5</v>
          </cell>
          <cell r="K422">
            <v>47844</v>
          </cell>
        </row>
        <row r="423">
          <cell r="B423" t="str">
            <v>02.1352</v>
          </cell>
          <cell r="C423" t="str">
            <v xml:space="preserve">VËn chuyÓn xµ thÐp b»ng thñ c«ng </v>
          </cell>
          <cell r="D423" t="str">
            <v>tÊn</v>
          </cell>
          <cell r="E423">
            <v>4.7479999999999994E-2</v>
          </cell>
          <cell r="F423">
            <v>1</v>
          </cell>
          <cell r="H423">
            <v>37068</v>
          </cell>
          <cell r="I423">
            <v>1</v>
          </cell>
          <cell r="K423">
            <v>1759.9886399999998</v>
          </cell>
        </row>
        <row r="425">
          <cell r="A425" t="str">
            <v>CS-1</v>
          </cell>
          <cell r="C425" t="str">
            <v xml:space="preserve"> Cæ dÒ nÐo cã d©y chèng sÐt CS-1</v>
          </cell>
          <cell r="J425">
            <v>111849</v>
          </cell>
          <cell r="K425">
            <v>12613.781999999999</v>
          </cell>
        </row>
        <row r="426">
          <cell r="C426" t="str">
            <v xml:space="preserve">a. VËt liÖu  </v>
          </cell>
        </row>
        <row r="427">
          <cell r="C427" t="str">
            <v xml:space="preserve">S¾t thÐp m¹ kÏm </v>
          </cell>
          <cell r="D427" t="str">
            <v>kg</v>
          </cell>
          <cell r="E427">
            <v>11.5</v>
          </cell>
          <cell r="F427">
            <v>1</v>
          </cell>
          <cell r="G427">
            <v>9726</v>
          </cell>
          <cell r="J427">
            <v>111849</v>
          </cell>
        </row>
        <row r="428">
          <cell r="C428" t="str">
            <v>b. Nh©n c«ng</v>
          </cell>
        </row>
        <row r="429">
          <cell r="B429" t="str">
            <v>06.2110</v>
          </cell>
          <cell r="C429" t="str">
            <v xml:space="preserve">L¾p cæ dÒ </v>
          </cell>
          <cell r="D429" t="str">
            <v>bé</v>
          </cell>
          <cell r="E429">
            <v>1</v>
          </cell>
          <cell r="F429">
            <v>1</v>
          </cell>
          <cell r="H429">
            <v>8125</v>
          </cell>
          <cell r="I429">
            <v>1.5</v>
          </cell>
          <cell r="K429">
            <v>12187.5</v>
          </cell>
        </row>
        <row r="430">
          <cell r="B430" t="str">
            <v>02.1352</v>
          </cell>
          <cell r="C430" t="str">
            <v xml:space="preserve">VËn chuyÓn b»ng thñ c«ng </v>
          </cell>
          <cell r="D430" t="str">
            <v>tÊn</v>
          </cell>
          <cell r="E430">
            <v>1.15E-2</v>
          </cell>
          <cell r="F430">
            <v>1</v>
          </cell>
          <cell r="H430">
            <v>37068</v>
          </cell>
          <cell r="I430">
            <v>1</v>
          </cell>
          <cell r="K430">
            <v>426.28199999999998</v>
          </cell>
        </row>
        <row r="432">
          <cell r="A432" t="str">
            <v>CDC</v>
          </cell>
          <cell r="C432" t="str">
            <v xml:space="preserve"> Cæ dÒ nÐo cuèi CDC</v>
          </cell>
          <cell r="J432">
            <v>52520.4</v>
          </cell>
          <cell r="K432">
            <v>12387.6672</v>
          </cell>
        </row>
        <row r="433">
          <cell r="C433" t="str">
            <v xml:space="preserve">a. VËt liÖu  </v>
          </cell>
        </row>
        <row r="434">
          <cell r="C434" t="str">
            <v xml:space="preserve">S¾t thÐp m¹ kÏm </v>
          </cell>
          <cell r="D434" t="str">
            <v>kg</v>
          </cell>
          <cell r="E434">
            <v>5.4</v>
          </cell>
          <cell r="F434">
            <v>1</v>
          </cell>
          <cell r="G434">
            <v>9726</v>
          </cell>
          <cell r="J434">
            <v>52520.4</v>
          </cell>
        </row>
        <row r="435">
          <cell r="C435" t="str">
            <v>b. Nh©n c«ng</v>
          </cell>
        </row>
        <row r="436">
          <cell r="B436" t="str">
            <v>06.2110</v>
          </cell>
          <cell r="C436" t="str">
            <v xml:space="preserve">L¾p cæ dÒ </v>
          </cell>
          <cell r="D436" t="str">
            <v>bé</v>
          </cell>
          <cell r="E436">
            <v>1</v>
          </cell>
          <cell r="F436">
            <v>1</v>
          </cell>
          <cell r="H436">
            <v>8125</v>
          </cell>
          <cell r="I436">
            <v>1.5</v>
          </cell>
          <cell r="K436">
            <v>12187.5</v>
          </cell>
        </row>
        <row r="437">
          <cell r="B437" t="str">
            <v>02.1352</v>
          </cell>
          <cell r="C437" t="str">
            <v xml:space="preserve">VËn chuyÓn  b»ng thñ c«ng </v>
          </cell>
          <cell r="D437" t="str">
            <v>tÊn</v>
          </cell>
          <cell r="E437">
            <v>5.4000000000000003E-3</v>
          </cell>
          <cell r="F437">
            <v>1</v>
          </cell>
          <cell r="H437">
            <v>37068</v>
          </cell>
          <cell r="I437">
            <v>1</v>
          </cell>
          <cell r="K437">
            <v>200.16720000000001</v>
          </cell>
        </row>
        <row r="439">
          <cell r="A439" t="str">
            <v>DN20-11</v>
          </cell>
          <cell r="C439" t="str">
            <v xml:space="preserve"> D©y nÐo 20-11</v>
          </cell>
          <cell r="J439">
            <v>414911.16</v>
          </cell>
          <cell r="K439">
            <v>7269.3208799999993</v>
          </cell>
        </row>
        <row r="440">
          <cell r="C440" t="str">
            <v xml:space="preserve">a. VËt liÖu  </v>
          </cell>
        </row>
        <row r="441">
          <cell r="C441" t="str">
            <v xml:space="preserve">S¾t thÐp m¹ kÏm </v>
          </cell>
          <cell r="D441" t="str">
            <v>kg</v>
          </cell>
          <cell r="E441">
            <v>42.66</v>
          </cell>
          <cell r="F441">
            <v>1</v>
          </cell>
          <cell r="G441">
            <v>9726</v>
          </cell>
          <cell r="J441">
            <v>414911.16</v>
          </cell>
        </row>
        <row r="442">
          <cell r="C442" t="str">
            <v>b. Nh©n c«ng</v>
          </cell>
        </row>
        <row r="443">
          <cell r="B443" t="str">
            <v>06.2120</v>
          </cell>
          <cell r="C443" t="str">
            <v>L¾p d©y nÐo</v>
          </cell>
          <cell r="D443" t="str">
            <v>bé</v>
          </cell>
          <cell r="E443">
            <v>1</v>
          </cell>
          <cell r="F443">
            <v>1</v>
          </cell>
          <cell r="H443">
            <v>5688</v>
          </cell>
          <cell r="I443">
            <v>1</v>
          </cell>
          <cell r="K443">
            <v>5688</v>
          </cell>
        </row>
        <row r="444">
          <cell r="B444" t="str">
            <v>02.1352</v>
          </cell>
          <cell r="C444" t="str">
            <v xml:space="preserve">VËn chuyÓn  b»ng thñ c«ng </v>
          </cell>
          <cell r="D444" t="str">
            <v>tÊn</v>
          </cell>
          <cell r="E444">
            <v>4.2659999999999997E-2</v>
          </cell>
          <cell r="F444">
            <v>1</v>
          </cell>
          <cell r="H444">
            <v>37068</v>
          </cell>
          <cell r="I444">
            <v>1</v>
          </cell>
          <cell r="K444">
            <v>1581.3208799999998</v>
          </cell>
        </row>
        <row r="446">
          <cell r="A446" t="str">
            <v>DN20-12</v>
          </cell>
          <cell r="C446" t="str">
            <v xml:space="preserve"> D©y nÐo 20-12</v>
          </cell>
          <cell r="J446">
            <v>432223.44</v>
          </cell>
          <cell r="K446">
            <v>7335.3019199999999</v>
          </cell>
        </row>
        <row r="447">
          <cell r="C447" t="str">
            <v xml:space="preserve">a. VËt liÖu  </v>
          </cell>
        </row>
        <row r="448">
          <cell r="C448" t="str">
            <v xml:space="preserve">S¾t thÐp m¹ kÏm </v>
          </cell>
          <cell r="D448" t="str">
            <v>kg</v>
          </cell>
          <cell r="E448">
            <v>44.44</v>
          </cell>
          <cell r="F448">
            <v>1</v>
          </cell>
          <cell r="G448">
            <v>9726</v>
          </cell>
          <cell r="J448">
            <v>432223.44</v>
          </cell>
        </row>
        <row r="449">
          <cell r="C449" t="str">
            <v>b. Nh©n c«ng</v>
          </cell>
        </row>
        <row r="450">
          <cell r="B450" t="str">
            <v>06.2120</v>
          </cell>
          <cell r="C450" t="str">
            <v>L¾p d©y nÐo</v>
          </cell>
          <cell r="D450" t="str">
            <v>bé</v>
          </cell>
          <cell r="E450">
            <v>1</v>
          </cell>
          <cell r="F450">
            <v>1</v>
          </cell>
          <cell r="H450">
            <v>5688</v>
          </cell>
          <cell r="I450">
            <v>1</v>
          </cell>
          <cell r="K450">
            <v>5688</v>
          </cell>
        </row>
        <row r="451">
          <cell r="B451" t="str">
            <v>02.1352</v>
          </cell>
          <cell r="C451" t="str">
            <v xml:space="preserve">VËn chuyÓn  b»ng thñ c«ng </v>
          </cell>
          <cell r="D451" t="str">
            <v>tÊn</v>
          </cell>
          <cell r="E451">
            <v>4.444E-2</v>
          </cell>
          <cell r="F451">
            <v>1</v>
          </cell>
          <cell r="H451">
            <v>37068</v>
          </cell>
          <cell r="I451">
            <v>1</v>
          </cell>
          <cell r="K451">
            <v>1647.3019200000001</v>
          </cell>
        </row>
        <row r="453">
          <cell r="A453" t="str">
            <v>DN16-16</v>
          </cell>
          <cell r="C453" t="str">
            <v>D©y nÐo 16-16</v>
          </cell>
          <cell r="J453">
            <v>375812.64</v>
          </cell>
          <cell r="K453">
            <v>7120.3075200000003</v>
          </cell>
        </row>
        <row r="454">
          <cell r="C454" t="str">
            <v xml:space="preserve">a. VËt liÖu  </v>
          </cell>
        </row>
        <row r="455">
          <cell r="C455" t="str">
            <v xml:space="preserve">S¾t thÐp m¹ kÏm </v>
          </cell>
          <cell r="D455" t="str">
            <v>kg</v>
          </cell>
          <cell r="E455">
            <v>38.64</v>
          </cell>
          <cell r="F455">
            <v>1</v>
          </cell>
          <cell r="G455">
            <v>9726</v>
          </cell>
          <cell r="J455">
            <v>375812.64</v>
          </cell>
        </row>
        <row r="456">
          <cell r="C456" t="str">
            <v>b. Nh©n c«ng</v>
          </cell>
        </row>
        <row r="457">
          <cell r="B457" t="str">
            <v>06.2120</v>
          </cell>
          <cell r="C457" t="str">
            <v>L¾p d©y nÐo</v>
          </cell>
          <cell r="D457" t="str">
            <v>bé</v>
          </cell>
          <cell r="E457">
            <v>1</v>
          </cell>
          <cell r="F457">
            <v>1</v>
          </cell>
          <cell r="H457">
            <v>5688</v>
          </cell>
          <cell r="I457">
            <v>1</v>
          </cell>
          <cell r="K457">
            <v>5688</v>
          </cell>
        </row>
        <row r="458">
          <cell r="B458" t="str">
            <v>02.1352</v>
          </cell>
          <cell r="C458" t="str">
            <v xml:space="preserve">VËn chuyÓn  b»ng thñ c«ng </v>
          </cell>
          <cell r="D458" t="str">
            <v>tÊn</v>
          </cell>
          <cell r="E458">
            <v>3.8640000000000001E-2</v>
          </cell>
          <cell r="F458">
            <v>1</v>
          </cell>
          <cell r="H458">
            <v>37068</v>
          </cell>
          <cell r="I458">
            <v>1</v>
          </cell>
          <cell r="K458">
            <v>1432.3075200000001</v>
          </cell>
        </row>
        <row r="460">
          <cell r="A460" t="str">
            <v>DN20-15</v>
          </cell>
          <cell r="C460" t="str">
            <v xml:space="preserve"> D©y nÐo 20-15</v>
          </cell>
          <cell r="J460">
            <v>504195.84000000003</v>
          </cell>
          <cell r="K460">
            <v>7609.6051200000002</v>
          </cell>
        </row>
        <row r="461">
          <cell r="C461" t="str">
            <v xml:space="preserve">a. VËt liÖu  </v>
          </cell>
        </row>
        <row r="462">
          <cell r="C462" t="str">
            <v xml:space="preserve">S¾t thÐp m¹ kÏm </v>
          </cell>
          <cell r="D462" t="str">
            <v>kg</v>
          </cell>
          <cell r="E462">
            <v>51.84</v>
          </cell>
          <cell r="F462">
            <v>1</v>
          </cell>
          <cell r="G462">
            <v>9726</v>
          </cell>
          <cell r="J462">
            <v>504195.84000000003</v>
          </cell>
        </row>
        <row r="463">
          <cell r="C463" t="str">
            <v>b. Nh©n c«ng</v>
          </cell>
        </row>
        <row r="464">
          <cell r="B464" t="str">
            <v>06.2120</v>
          </cell>
          <cell r="C464" t="str">
            <v>L¾p d©y nÐo</v>
          </cell>
          <cell r="D464" t="str">
            <v>bé</v>
          </cell>
          <cell r="E464">
            <v>1</v>
          </cell>
          <cell r="F464">
            <v>1</v>
          </cell>
          <cell r="H464">
            <v>5688</v>
          </cell>
          <cell r="I464">
            <v>1</v>
          </cell>
          <cell r="K464">
            <v>5688</v>
          </cell>
        </row>
        <row r="465">
          <cell r="B465" t="str">
            <v>02.1352</v>
          </cell>
          <cell r="C465" t="str">
            <v xml:space="preserve">VËn chuyÓn  b»ng thñ c«ng </v>
          </cell>
          <cell r="D465" t="str">
            <v>tÊn</v>
          </cell>
          <cell r="E465">
            <v>5.1840000000000004E-2</v>
          </cell>
          <cell r="F465">
            <v>1</v>
          </cell>
          <cell r="H465">
            <v>37068</v>
          </cell>
          <cell r="I465">
            <v>1</v>
          </cell>
          <cell r="K465">
            <v>1921.6051200000002</v>
          </cell>
        </row>
        <row r="467">
          <cell r="A467" t="str">
            <v>DN20-17</v>
          </cell>
          <cell r="C467" t="str">
            <v xml:space="preserve"> D©y nÐo 20-17</v>
          </cell>
          <cell r="J467">
            <v>552145.02</v>
          </cell>
          <cell r="K467">
            <v>7792.3503600000004</v>
          </cell>
        </row>
        <row r="468">
          <cell r="C468" t="str">
            <v xml:space="preserve">a. VËt liÖu  </v>
          </cell>
        </row>
        <row r="469">
          <cell r="A469">
            <v>552145.02</v>
          </cell>
          <cell r="C469" t="str">
            <v xml:space="preserve">S¾t thÐp m¹ kÏm </v>
          </cell>
          <cell r="D469" t="str">
            <v>kg</v>
          </cell>
          <cell r="E469">
            <v>56.77</v>
          </cell>
          <cell r="F469">
            <v>1</v>
          </cell>
          <cell r="G469">
            <v>9726</v>
          </cell>
          <cell r="J469">
            <v>552145.02</v>
          </cell>
        </row>
        <row r="470">
          <cell r="C470" t="str">
            <v>b. Nh©n c«ng</v>
          </cell>
        </row>
        <row r="471">
          <cell r="B471" t="str">
            <v>06.2120</v>
          </cell>
          <cell r="C471" t="str">
            <v>L¾p d©y nÐo</v>
          </cell>
          <cell r="D471" t="str">
            <v>bé</v>
          </cell>
          <cell r="E471">
            <v>1</v>
          </cell>
          <cell r="F471">
            <v>1</v>
          </cell>
          <cell r="H471">
            <v>5688</v>
          </cell>
          <cell r="I471">
            <v>1</v>
          </cell>
          <cell r="K471">
            <v>5688</v>
          </cell>
        </row>
        <row r="472">
          <cell r="B472" t="str">
            <v>02.1352</v>
          </cell>
          <cell r="C472" t="str">
            <v xml:space="preserve">VËn chuyÓn  b»ng thñ c«ng </v>
          </cell>
          <cell r="D472" t="str">
            <v>tÊn</v>
          </cell>
          <cell r="E472">
            <v>5.6770000000000001E-2</v>
          </cell>
          <cell r="F472">
            <v>1</v>
          </cell>
          <cell r="H472">
            <v>37068</v>
          </cell>
          <cell r="I472">
            <v>1</v>
          </cell>
          <cell r="K472">
            <v>2104.3503599999999</v>
          </cell>
        </row>
        <row r="474">
          <cell r="A474" t="str">
            <v>G§TBA</v>
          </cell>
          <cell r="C474" t="str">
            <v>Gi¸ ®ì tñ ®Iön TBA</v>
          </cell>
          <cell r="J474">
            <v>257293.79235000003</v>
          </cell>
          <cell r="K474">
            <v>4972.2070860000013</v>
          </cell>
        </row>
        <row r="475">
          <cell r="C475" t="str">
            <v xml:space="preserve">a. VËt liÖu  </v>
          </cell>
        </row>
        <row r="476">
          <cell r="C476" t="str">
            <v>ThÐp c¸c lo¹i  m¹ kÏm</v>
          </cell>
          <cell r="D476" t="str">
            <v>kg</v>
          </cell>
          <cell r="E476">
            <v>25.809000000000005</v>
          </cell>
          <cell r="F476">
            <v>1.0249999999999999</v>
          </cell>
          <cell r="G476">
            <v>9726</v>
          </cell>
          <cell r="J476">
            <v>257293.79235000003</v>
          </cell>
        </row>
        <row r="477">
          <cell r="C477" t="str">
            <v>b. Nh©n c«ng</v>
          </cell>
        </row>
        <row r="478">
          <cell r="B478" t="str">
            <v>04-8102</v>
          </cell>
          <cell r="C478" t="str">
            <v>L¾p gi¸ ®ì chèng sÐt èng</v>
          </cell>
          <cell r="D478" t="str">
            <v>kg</v>
          </cell>
          <cell r="E478">
            <v>25.809000000000005</v>
          </cell>
          <cell r="F478">
            <v>1</v>
          </cell>
          <cell r="H478">
            <v>155.58600000000001</v>
          </cell>
          <cell r="I478">
            <v>1</v>
          </cell>
          <cell r="K478">
            <v>4015.5190740000012</v>
          </cell>
        </row>
        <row r="479">
          <cell r="B479" t="str">
            <v>02-1352</v>
          </cell>
          <cell r="C479" t="str">
            <v>VËn chuyÓn xµ thÐp = thñ c«ng</v>
          </cell>
          <cell r="D479" t="str">
            <v>tÊn</v>
          </cell>
          <cell r="E479">
            <v>2.5809000000000006E-2</v>
          </cell>
          <cell r="F479">
            <v>1</v>
          </cell>
          <cell r="H479">
            <v>37068</v>
          </cell>
          <cell r="I479">
            <v>1</v>
          </cell>
          <cell r="K479">
            <v>956.68801200000019</v>
          </cell>
        </row>
        <row r="481">
          <cell r="A481" t="str">
            <v>X§T</v>
          </cell>
          <cell r="C481" t="str">
            <v>Xµ ®ãn d©y ®Çu tr¹m</v>
          </cell>
          <cell r="J481">
            <v>1201681.3410000002</v>
          </cell>
          <cell r="K481">
            <v>26342.570520000005</v>
          </cell>
        </row>
        <row r="482">
          <cell r="C482" t="str">
            <v xml:space="preserve">a. VËt liÖu  </v>
          </cell>
        </row>
        <row r="483">
          <cell r="C483" t="str">
            <v>ThÐp c¸c lo¹i  m¹ kÏm</v>
          </cell>
          <cell r="D483" t="str">
            <v>kg</v>
          </cell>
          <cell r="E483">
            <v>120.54000000000002</v>
          </cell>
          <cell r="F483">
            <v>1.0249999999999999</v>
          </cell>
          <cell r="G483">
            <v>9726</v>
          </cell>
          <cell r="J483">
            <v>1201681.3410000002</v>
          </cell>
        </row>
        <row r="484">
          <cell r="C484" t="str">
            <v>b. Nh©n c«ng</v>
          </cell>
        </row>
        <row r="485">
          <cell r="B485" t="str">
            <v>04-9102</v>
          </cell>
          <cell r="C485" t="str">
            <v>L¾p xµ</v>
          </cell>
          <cell r="D485" t="str">
            <v>kg</v>
          </cell>
          <cell r="E485">
            <v>120.54000000000002</v>
          </cell>
          <cell r="F485">
            <v>1</v>
          </cell>
          <cell r="H485">
            <v>181.47</v>
          </cell>
          <cell r="I485">
            <v>1</v>
          </cell>
          <cell r="K485">
            <v>21874.393800000005</v>
          </cell>
        </row>
        <row r="486">
          <cell r="B486" t="str">
            <v>02-1352</v>
          </cell>
          <cell r="C486" t="str">
            <v>VËn chuyÓn xµ thÐp = thñ c«ng</v>
          </cell>
          <cell r="D486" t="str">
            <v>tÊn</v>
          </cell>
          <cell r="E486">
            <v>0.12054000000000002</v>
          </cell>
          <cell r="F486">
            <v>1</v>
          </cell>
          <cell r="H486">
            <v>37068</v>
          </cell>
          <cell r="I486">
            <v>1</v>
          </cell>
          <cell r="K486">
            <v>4468.1767200000004</v>
          </cell>
        </row>
        <row r="488">
          <cell r="A488" t="str">
            <v>XPK35</v>
          </cell>
          <cell r="C488" t="str">
            <v>Xµ b¾t cÇu ch× PK 35kV</v>
          </cell>
          <cell r="J488">
            <v>778889.68950000009</v>
          </cell>
          <cell r="K488">
            <v>17074.373940000001</v>
          </cell>
        </row>
        <row r="489">
          <cell r="C489" t="str">
            <v xml:space="preserve">a. VËt liÖu  </v>
          </cell>
        </row>
        <row r="490">
          <cell r="C490" t="str">
            <v>ThÐp c¸c lo¹i  m¹ kÏm</v>
          </cell>
          <cell r="D490" t="str">
            <v>kg</v>
          </cell>
          <cell r="E490">
            <v>78.13000000000001</v>
          </cell>
          <cell r="F490">
            <v>1.0249999999999999</v>
          </cell>
          <cell r="G490">
            <v>9726</v>
          </cell>
          <cell r="J490">
            <v>778889.68950000009</v>
          </cell>
        </row>
        <row r="491">
          <cell r="C491" t="str">
            <v>b. Nh©n c«ng</v>
          </cell>
        </row>
        <row r="492">
          <cell r="B492" t="str">
            <v>04-9102</v>
          </cell>
          <cell r="C492" t="str">
            <v>L¾p xµ</v>
          </cell>
          <cell r="D492" t="str">
            <v>kg</v>
          </cell>
          <cell r="E492">
            <v>78.13000000000001</v>
          </cell>
          <cell r="F492">
            <v>1</v>
          </cell>
          <cell r="H492">
            <v>181.47</v>
          </cell>
          <cell r="I492">
            <v>1</v>
          </cell>
          <cell r="K492">
            <v>14178.251100000001</v>
          </cell>
        </row>
        <row r="493">
          <cell r="B493" t="str">
            <v>02-1352</v>
          </cell>
          <cell r="C493" t="str">
            <v>VËn chuyÓn xµ thÐp = thñ c«ng</v>
          </cell>
          <cell r="D493" t="str">
            <v>tÊn</v>
          </cell>
          <cell r="E493">
            <v>7.8130000000000005E-2</v>
          </cell>
          <cell r="F493">
            <v>1</v>
          </cell>
          <cell r="H493">
            <v>37068</v>
          </cell>
          <cell r="I493">
            <v>1</v>
          </cell>
          <cell r="K493">
            <v>2896.12284</v>
          </cell>
        </row>
        <row r="495">
          <cell r="A495" t="str">
            <v>G§MBA</v>
          </cell>
          <cell r="C495" t="str">
            <v>Gi¸ ®ì m¸y biÕn ¸p + coliª</v>
          </cell>
          <cell r="J495">
            <v>3767541.1680000001</v>
          </cell>
          <cell r="K495">
            <v>72964.258560000002</v>
          </cell>
        </row>
        <row r="496">
          <cell r="C496" t="str">
            <v xml:space="preserve">a. VËt liÖu  </v>
          </cell>
        </row>
        <row r="497">
          <cell r="C497" t="str">
            <v>ThÐp c¸c lo¹i  m¹ kÏm</v>
          </cell>
          <cell r="D497" t="str">
            <v>kg</v>
          </cell>
          <cell r="E497">
            <v>377.92</v>
          </cell>
          <cell r="F497">
            <v>1.0249999999999999</v>
          </cell>
          <cell r="G497">
            <v>9726</v>
          </cell>
          <cell r="J497">
            <v>3767541.1680000001</v>
          </cell>
        </row>
        <row r="498">
          <cell r="C498" t="str">
            <v>b. Nh©n c«ng</v>
          </cell>
        </row>
        <row r="499">
          <cell r="B499" t="str">
            <v>04-8102</v>
          </cell>
          <cell r="C499" t="str">
            <v>L¾p gi¸</v>
          </cell>
          <cell r="D499" t="str">
            <v>kg</v>
          </cell>
          <cell r="E499">
            <v>377.92</v>
          </cell>
          <cell r="F499">
            <v>1</v>
          </cell>
          <cell r="H499">
            <v>156</v>
          </cell>
          <cell r="I499">
            <v>1</v>
          </cell>
          <cell r="K499">
            <v>58955.520000000004</v>
          </cell>
        </row>
        <row r="500">
          <cell r="B500" t="str">
            <v>02-1352</v>
          </cell>
          <cell r="C500" t="str">
            <v>VËn chuyÓn xµ thÐp = thñ c«ng</v>
          </cell>
          <cell r="D500" t="str">
            <v>tÊn</v>
          </cell>
          <cell r="E500">
            <v>0.37792000000000003</v>
          </cell>
          <cell r="F500">
            <v>1</v>
          </cell>
          <cell r="H500">
            <v>37068</v>
          </cell>
          <cell r="I500">
            <v>1</v>
          </cell>
          <cell r="K500">
            <v>14008.738560000002</v>
          </cell>
        </row>
        <row r="502">
          <cell r="A502" t="str">
            <v>G§G</v>
          </cell>
          <cell r="C502" t="str">
            <v>Gi¸ ®ì ghÕ thao t¸c</v>
          </cell>
          <cell r="J502">
            <v>2158420.6665000003</v>
          </cell>
          <cell r="K502">
            <v>41801.152680000007</v>
          </cell>
        </row>
        <row r="503">
          <cell r="C503" t="str">
            <v xml:space="preserve">a. VËt liÖu  </v>
          </cell>
        </row>
        <row r="504">
          <cell r="C504" t="str">
            <v>ThÐp c¸c lo¹i  m¹ kÏm</v>
          </cell>
          <cell r="D504" t="str">
            <v>kg</v>
          </cell>
          <cell r="E504">
            <v>216.51000000000002</v>
          </cell>
          <cell r="F504">
            <v>1.0249999999999999</v>
          </cell>
          <cell r="G504">
            <v>9726</v>
          </cell>
          <cell r="J504">
            <v>2158420.6665000003</v>
          </cell>
        </row>
        <row r="505">
          <cell r="C505" t="str">
            <v>b. Nh©n c«ng</v>
          </cell>
        </row>
        <row r="506">
          <cell r="B506" t="str">
            <v>04-8102</v>
          </cell>
          <cell r="C506" t="str">
            <v>L¾p gi¸</v>
          </cell>
          <cell r="D506" t="str">
            <v>kg</v>
          </cell>
          <cell r="E506">
            <v>216.51000000000002</v>
          </cell>
          <cell r="F506">
            <v>1</v>
          </cell>
          <cell r="H506">
            <v>156</v>
          </cell>
          <cell r="I506">
            <v>1</v>
          </cell>
          <cell r="K506">
            <v>33775.560000000005</v>
          </cell>
        </row>
        <row r="507">
          <cell r="B507" t="str">
            <v>02-1352</v>
          </cell>
          <cell r="C507" t="str">
            <v>VËn chuyÓn xµ thÐp = thñ c«ng</v>
          </cell>
          <cell r="D507" t="str">
            <v>tÊn</v>
          </cell>
          <cell r="E507">
            <v>0.21651000000000001</v>
          </cell>
          <cell r="F507">
            <v>1</v>
          </cell>
          <cell r="H507">
            <v>37068</v>
          </cell>
          <cell r="I507">
            <v>1</v>
          </cell>
          <cell r="K507">
            <v>8025.5926800000007</v>
          </cell>
        </row>
        <row r="509">
          <cell r="A509" t="str">
            <v>Thang</v>
          </cell>
          <cell r="C509" t="str">
            <v>Thang trÌo</v>
          </cell>
          <cell r="J509">
            <v>311775.19709999999</v>
          </cell>
          <cell r="K509">
            <v>6038.0086320000009</v>
          </cell>
        </row>
        <row r="510">
          <cell r="C510" t="str">
            <v xml:space="preserve">a. VËt liÖu  </v>
          </cell>
        </row>
        <row r="511">
          <cell r="C511" t="str">
            <v>ThÐp c¸c lo¹i  m¹ kÏm</v>
          </cell>
          <cell r="D511" t="str">
            <v>kg</v>
          </cell>
          <cell r="E511">
            <v>31.274000000000001</v>
          </cell>
          <cell r="F511">
            <v>1.0249999999999999</v>
          </cell>
          <cell r="G511">
            <v>9726</v>
          </cell>
          <cell r="J511">
            <v>311775.19709999999</v>
          </cell>
        </row>
        <row r="512">
          <cell r="C512" t="str">
            <v>b. Nh©n c«ng</v>
          </cell>
        </row>
        <row r="513">
          <cell r="B513" t="str">
            <v>04-8102</v>
          </cell>
          <cell r="C513" t="str">
            <v>L¾p gi¸</v>
          </cell>
          <cell r="D513" t="str">
            <v>kg</v>
          </cell>
          <cell r="E513">
            <v>31.274000000000001</v>
          </cell>
          <cell r="F513">
            <v>1</v>
          </cell>
          <cell r="H513">
            <v>156</v>
          </cell>
          <cell r="I513">
            <v>1</v>
          </cell>
          <cell r="K513">
            <v>4878.7440000000006</v>
          </cell>
        </row>
        <row r="514">
          <cell r="B514" t="str">
            <v>02-1352</v>
          </cell>
          <cell r="C514" t="str">
            <v>VËn chuyÓn xµ thÐp = thñ c«ng</v>
          </cell>
          <cell r="D514" t="str">
            <v>tÊn</v>
          </cell>
          <cell r="E514">
            <v>3.1274000000000003E-2</v>
          </cell>
          <cell r="F514">
            <v>1</v>
          </cell>
          <cell r="H514">
            <v>37068</v>
          </cell>
          <cell r="I514">
            <v>1</v>
          </cell>
          <cell r="J514">
            <v>205000</v>
          </cell>
          <cell r="K514">
            <v>1159.2646320000001</v>
          </cell>
        </row>
        <row r="516">
          <cell r="A516" t="str">
            <v>XCSV35</v>
          </cell>
          <cell r="C516" t="str">
            <v>Xµ ®ì chèng sÐt van 35kV</v>
          </cell>
          <cell r="J516">
            <v>610311.36300000001</v>
          </cell>
          <cell r="K516">
            <v>13378.896359999999</v>
          </cell>
        </row>
        <row r="517">
          <cell r="C517" t="str">
            <v xml:space="preserve">a. VËt liÖu  </v>
          </cell>
        </row>
        <row r="518">
          <cell r="C518" t="str">
            <v>ThÐp c¸c lo¹i  m¹ kÏm</v>
          </cell>
          <cell r="D518" t="str">
            <v>kg</v>
          </cell>
          <cell r="E518">
            <v>61.22</v>
          </cell>
          <cell r="F518">
            <v>1.0249999999999999</v>
          </cell>
          <cell r="G518">
            <v>9726</v>
          </cell>
          <cell r="J518">
            <v>610311.36300000001</v>
          </cell>
        </row>
        <row r="519">
          <cell r="C519" t="str">
            <v>b. Nh©n c«ng</v>
          </cell>
        </row>
        <row r="520">
          <cell r="B520" t="str">
            <v>04-9102</v>
          </cell>
          <cell r="C520" t="str">
            <v>L¾p xµ</v>
          </cell>
          <cell r="D520" t="str">
            <v>kg</v>
          </cell>
          <cell r="E520">
            <v>61.22</v>
          </cell>
          <cell r="F520">
            <v>1</v>
          </cell>
          <cell r="H520">
            <v>181.47</v>
          </cell>
          <cell r="I520">
            <v>1</v>
          </cell>
          <cell r="K520">
            <v>11109.5934</v>
          </cell>
        </row>
        <row r="521">
          <cell r="B521" t="str">
            <v>02-1352</v>
          </cell>
          <cell r="C521" t="str">
            <v>VËn chuyÓn xµ thÐp = thñ c«ng</v>
          </cell>
          <cell r="D521" t="str">
            <v>tÊn</v>
          </cell>
          <cell r="E521">
            <v>6.1219999999999997E-2</v>
          </cell>
          <cell r="F521">
            <v>1</v>
          </cell>
          <cell r="H521">
            <v>37068</v>
          </cell>
          <cell r="I521">
            <v>1</v>
          </cell>
          <cell r="K521">
            <v>2269.30296</v>
          </cell>
        </row>
        <row r="523">
          <cell r="A523" t="str">
            <v>S§§-35</v>
          </cell>
          <cell r="C523" t="str">
            <v xml:space="preserve"> Sø ®øng S§§-35kV</v>
          </cell>
          <cell r="J523">
            <v>123821</v>
          </cell>
          <cell r="K523">
            <v>2972.8</v>
          </cell>
        </row>
        <row r="524">
          <cell r="C524" t="str">
            <v xml:space="preserve">a. VËt liÖu  </v>
          </cell>
        </row>
        <row r="525">
          <cell r="C525" t="str">
            <v>Mua sø S§§-35kV</v>
          </cell>
          <cell r="D525" t="str">
            <v xml:space="preserve">qu¶ </v>
          </cell>
          <cell r="E525">
            <v>1</v>
          </cell>
          <cell r="G525">
            <v>123666</v>
          </cell>
          <cell r="I525">
            <v>1</v>
          </cell>
          <cell r="J525">
            <v>123666</v>
          </cell>
        </row>
        <row r="526">
          <cell r="B526" t="str">
            <v>06.1103</v>
          </cell>
          <cell r="C526" t="str">
            <v xml:space="preserve">VËt liÖu phô </v>
          </cell>
          <cell r="D526" t="str">
            <v xml:space="preserve">qu¶ </v>
          </cell>
          <cell r="E526">
            <v>1</v>
          </cell>
          <cell r="G526">
            <v>155</v>
          </cell>
          <cell r="I526">
            <v>1</v>
          </cell>
          <cell r="J526">
            <v>155</v>
          </cell>
        </row>
        <row r="527">
          <cell r="C527" t="str">
            <v>b. Nh©n c«ng</v>
          </cell>
        </row>
        <row r="528">
          <cell r="B528" t="str">
            <v>06.1103</v>
          </cell>
          <cell r="C528" t="str">
            <v xml:space="preserve">L¾p sø trªn cét </v>
          </cell>
          <cell r="D528" t="str">
            <v xml:space="preserve">qu¶ </v>
          </cell>
          <cell r="E528">
            <v>1</v>
          </cell>
          <cell r="H528">
            <v>2972.8</v>
          </cell>
          <cell r="I528">
            <v>1</v>
          </cell>
          <cell r="K528">
            <v>2972.8</v>
          </cell>
        </row>
        <row r="530">
          <cell r="A530" t="str">
            <v>VH§35</v>
          </cell>
          <cell r="C530" t="str">
            <v xml:space="preserve"> Sø ®øngVH§-35kV</v>
          </cell>
          <cell r="J530">
            <v>205000</v>
          </cell>
          <cell r="K530">
            <v>7313</v>
          </cell>
        </row>
        <row r="531">
          <cell r="C531" t="str">
            <v xml:space="preserve">a. VËt liÖu  </v>
          </cell>
        </row>
        <row r="532">
          <cell r="C532" t="str">
            <v>Mua sø VH§-35kV</v>
          </cell>
          <cell r="D532" t="str">
            <v xml:space="preserve">qu¶ </v>
          </cell>
          <cell r="E532">
            <v>1</v>
          </cell>
          <cell r="G532">
            <v>135000</v>
          </cell>
          <cell r="I532">
            <v>1</v>
          </cell>
          <cell r="J532">
            <v>135000</v>
          </cell>
        </row>
        <row r="533">
          <cell r="C533" t="str">
            <v xml:space="preserve">VËt liÖu phô </v>
          </cell>
          <cell r="D533" t="str">
            <v>c¸i</v>
          </cell>
          <cell r="E533">
            <v>1</v>
          </cell>
          <cell r="G533">
            <v>70000</v>
          </cell>
          <cell r="I533">
            <v>1</v>
          </cell>
          <cell r="J533">
            <v>70000</v>
          </cell>
        </row>
        <row r="534">
          <cell r="C534" t="str">
            <v>b. Nh©n c«ng</v>
          </cell>
        </row>
        <row r="535">
          <cell r="B535" t="str">
            <v>06.1421</v>
          </cell>
          <cell r="C535" t="str">
            <v xml:space="preserve">L¾p sø trªn cét </v>
          </cell>
          <cell r="D535" t="str">
            <v>chuçi</v>
          </cell>
          <cell r="E535">
            <v>1</v>
          </cell>
          <cell r="H535">
            <v>7313</v>
          </cell>
          <cell r="I535">
            <v>1</v>
          </cell>
          <cell r="K535">
            <v>7313</v>
          </cell>
        </row>
        <row r="537">
          <cell r="A537" t="str">
            <v>SCN35</v>
          </cell>
          <cell r="C537" t="str">
            <v xml:space="preserve"> Sø chuçi nÐo d©y dÉn 35kV</v>
          </cell>
          <cell r="J537">
            <v>428979</v>
          </cell>
          <cell r="K537">
            <v>7313</v>
          </cell>
        </row>
        <row r="538">
          <cell r="C538" t="str">
            <v xml:space="preserve">a. VËt liÖu  </v>
          </cell>
        </row>
        <row r="539">
          <cell r="C539" t="str">
            <v>Bu l«ng ch÷ U</v>
          </cell>
          <cell r="D539" t="str">
            <v>c¸i</v>
          </cell>
          <cell r="E539">
            <v>2</v>
          </cell>
          <cell r="F539">
            <v>1</v>
          </cell>
          <cell r="G539">
            <v>7313</v>
          </cell>
          <cell r="J539">
            <v>14626</v>
          </cell>
        </row>
        <row r="540">
          <cell r="C540" t="str">
            <v>C¸ch ®iÖn (PC70-P)</v>
          </cell>
          <cell r="D540" t="str">
            <v>c¸i</v>
          </cell>
          <cell r="E540">
            <v>4</v>
          </cell>
          <cell r="F540">
            <v>1</v>
          </cell>
          <cell r="G540">
            <v>89000</v>
          </cell>
          <cell r="J540">
            <v>356000</v>
          </cell>
        </row>
        <row r="541">
          <cell r="C541" t="str">
            <v>M¾t nèi ®¬n MN1-6</v>
          </cell>
          <cell r="D541" t="str">
            <v>c¸i</v>
          </cell>
          <cell r="E541">
            <v>1</v>
          </cell>
          <cell r="F541">
            <v>1</v>
          </cell>
          <cell r="G541">
            <v>9238</v>
          </cell>
          <cell r="J541">
            <v>9238</v>
          </cell>
        </row>
        <row r="542">
          <cell r="C542" t="str">
            <v>Vßng treo VT-6</v>
          </cell>
          <cell r="D542" t="str">
            <v>c¸i</v>
          </cell>
          <cell r="E542">
            <v>1</v>
          </cell>
          <cell r="F542">
            <v>1</v>
          </cell>
          <cell r="G542">
            <v>5306</v>
          </cell>
          <cell r="J542">
            <v>5306</v>
          </cell>
        </row>
        <row r="543">
          <cell r="C543" t="str">
            <v>Kho¸ ®ì §-912</v>
          </cell>
          <cell r="D543" t="str">
            <v>c¸i</v>
          </cell>
          <cell r="E543">
            <v>1</v>
          </cell>
          <cell r="F543">
            <v>1</v>
          </cell>
          <cell r="G543">
            <v>43809</v>
          </cell>
          <cell r="J543">
            <v>43809</v>
          </cell>
        </row>
        <row r="544">
          <cell r="B544" t="str">
            <v>06.1421</v>
          </cell>
          <cell r="C544" t="str">
            <v xml:space="preserve">VËt liÖu phô </v>
          </cell>
          <cell r="D544" t="str">
            <v xml:space="preserve">chuçi </v>
          </cell>
          <cell r="E544">
            <v>1</v>
          </cell>
          <cell r="F544">
            <v>1</v>
          </cell>
          <cell r="G544">
            <v>610</v>
          </cell>
          <cell r="J544">
            <v>610</v>
          </cell>
        </row>
        <row r="545">
          <cell r="C545" t="str">
            <v>b. Nh©n c«ng</v>
          </cell>
        </row>
        <row r="546">
          <cell r="B546" t="str">
            <v>06.1421</v>
          </cell>
          <cell r="C546" t="str">
            <v xml:space="preserve">L¾p sø  chuçi trªn cét </v>
          </cell>
          <cell r="D546" t="str">
            <v xml:space="preserve">qu¶ </v>
          </cell>
          <cell r="E546">
            <v>1</v>
          </cell>
          <cell r="F546">
            <v>1</v>
          </cell>
          <cell r="H546">
            <v>7313</v>
          </cell>
          <cell r="I546">
            <v>1</v>
          </cell>
          <cell r="K546">
            <v>7313</v>
          </cell>
        </row>
        <row r="548">
          <cell r="A548" t="str">
            <v>AC70</v>
          </cell>
          <cell r="C548" t="str">
            <v>D©y nh«m lâi thÐp AC 70/11</v>
          </cell>
          <cell r="J548">
            <v>6949.5000000000009</v>
          </cell>
          <cell r="K548">
            <v>349</v>
          </cell>
        </row>
        <row r="549">
          <cell r="C549" t="str">
            <v xml:space="preserve">a. VËt liÖu  </v>
          </cell>
        </row>
        <row r="550">
          <cell r="C550" t="str">
            <v>D©y AC 70/11</v>
          </cell>
          <cell r="D550" t="str">
            <v>m</v>
          </cell>
          <cell r="E550">
            <v>1</v>
          </cell>
          <cell r="G550">
            <v>6737.5000000000009</v>
          </cell>
          <cell r="I550">
            <v>1</v>
          </cell>
          <cell r="J550">
            <v>6737.5000000000009</v>
          </cell>
        </row>
        <row r="551">
          <cell r="B551" t="str">
            <v>06-6105</v>
          </cell>
          <cell r="C551" t="str">
            <v xml:space="preserve">VËt liÖu phô </v>
          </cell>
          <cell r="D551" t="str">
            <v>m</v>
          </cell>
          <cell r="E551">
            <v>1</v>
          </cell>
          <cell r="G551">
            <v>212</v>
          </cell>
          <cell r="I551">
            <v>1</v>
          </cell>
          <cell r="J551">
            <v>212</v>
          </cell>
        </row>
        <row r="552">
          <cell r="C552" t="str">
            <v>b. Nh©n c«ng</v>
          </cell>
        </row>
        <row r="553">
          <cell r="B553" t="str">
            <v>06-6105</v>
          </cell>
          <cell r="C553" t="str">
            <v>Nh©n c«ng c¨ng r¶I d©y</v>
          </cell>
          <cell r="D553" t="str">
            <v>m</v>
          </cell>
          <cell r="E553">
            <v>1</v>
          </cell>
          <cell r="H553">
            <v>349</v>
          </cell>
          <cell r="I553">
            <v>1</v>
          </cell>
          <cell r="K553">
            <v>349</v>
          </cell>
        </row>
        <row r="555">
          <cell r="A555" t="str">
            <v>4*70</v>
          </cell>
          <cell r="C555" t="str">
            <v>C¸p vÆn xo¾n ALUS 4 x 70</v>
          </cell>
          <cell r="J555">
            <v>36968</v>
          </cell>
          <cell r="K555">
            <v>1223.3124999999998</v>
          </cell>
        </row>
        <row r="556">
          <cell r="C556" t="str">
            <v xml:space="preserve">a. VËt liÖu  </v>
          </cell>
        </row>
        <row r="557">
          <cell r="C557" t="str">
            <v>C¸p vÆn xo¾n ALUS 4 x 70</v>
          </cell>
          <cell r="D557" t="str">
            <v>m</v>
          </cell>
          <cell r="E557">
            <v>1</v>
          </cell>
          <cell r="F557">
            <v>1.03</v>
          </cell>
          <cell r="G557">
            <v>36670</v>
          </cell>
          <cell r="I557">
            <v>1</v>
          </cell>
          <cell r="J557">
            <v>36670</v>
          </cell>
        </row>
        <row r="558">
          <cell r="B558" t="str">
            <v>06-6111</v>
          </cell>
          <cell r="C558" t="str">
            <v xml:space="preserve">VËt liÖu phô </v>
          </cell>
          <cell r="D558" t="str">
            <v>m</v>
          </cell>
          <cell r="E558">
            <v>1</v>
          </cell>
          <cell r="G558">
            <v>298</v>
          </cell>
          <cell r="I558">
            <v>1</v>
          </cell>
          <cell r="J558">
            <v>298</v>
          </cell>
        </row>
        <row r="559">
          <cell r="C559" t="str">
            <v>b. Nh©n c«ng</v>
          </cell>
        </row>
        <row r="560">
          <cell r="B560" t="str">
            <v>06-6111</v>
          </cell>
          <cell r="C560" t="str">
            <v>Nh©n c«ng c¨ng r¶I d©y</v>
          </cell>
          <cell r="D560" t="str">
            <v>m</v>
          </cell>
          <cell r="E560">
            <v>1</v>
          </cell>
          <cell r="H560">
            <v>925</v>
          </cell>
          <cell r="I560">
            <v>1.1499999999999999</v>
          </cell>
          <cell r="K560">
            <v>1223.3124999999998</v>
          </cell>
        </row>
        <row r="562">
          <cell r="A562" t="str">
            <v>4*35</v>
          </cell>
          <cell r="C562" t="str">
            <v>C¸p vÆn xo¾n ALUS 4 x 35</v>
          </cell>
          <cell r="J562">
            <v>20298</v>
          </cell>
          <cell r="K562">
            <v>1223.3124999999998</v>
          </cell>
        </row>
        <row r="563">
          <cell r="C563" t="str">
            <v xml:space="preserve">a. VËt liÖu  </v>
          </cell>
        </row>
        <row r="564">
          <cell r="C564" t="str">
            <v>C¸p vÆn xo¾n ALUS 4 x 35</v>
          </cell>
          <cell r="D564" t="str">
            <v>m</v>
          </cell>
          <cell r="E564">
            <v>1</v>
          </cell>
          <cell r="F564">
            <v>1.03</v>
          </cell>
          <cell r="G564">
            <v>20000</v>
          </cell>
          <cell r="I564">
            <v>1</v>
          </cell>
          <cell r="J564">
            <v>20000</v>
          </cell>
        </row>
        <row r="565">
          <cell r="B565" t="str">
            <v>06-6111</v>
          </cell>
          <cell r="C565" t="str">
            <v xml:space="preserve">VËt liÖu phô </v>
          </cell>
          <cell r="D565" t="str">
            <v>m</v>
          </cell>
          <cell r="E565">
            <v>1</v>
          </cell>
          <cell r="G565">
            <v>298</v>
          </cell>
          <cell r="I565">
            <v>1</v>
          </cell>
          <cell r="J565">
            <v>298</v>
          </cell>
        </row>
        <row r="566">
          <cell r="C566" t="str">
            <v>b. Nh©n c«ng</v>
          </cell>
        </row>
        <row r="567">
          <cell r="B567" t="str">
            <v>06-6111</v>
          </cell>
          <cell r="C567" t="str">
            <v>Nh©n c«ng c¨ng r¶I d©y</v>
          </cell>
          <cell r="D567" t="str">
            <v>m</v>
          </cell>
          <cell r="E567">
            <v>1</v>
          </cell>
          <cell r="H567">
            <v>925</v>
          </cell>
          <cell r="I567">
            <v>1.1499999999999999</v>
          </cell>
          <cell r="K567">
            <v>1223.3124999999998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ong"/>
      <sheetName val="CoSoVC_TH"/>
      <sheetName val="NhanSu_TH"/>
      <sheetName val="LopHoc_TH"/>
      <sheetName val="LopHoc_TH_BC"/>
      <sheetName val="HocSinh_TH"/>
      <sheetName val="HocSinh_TH_BC"/>
      <sheetName val="DiemTruong"/>
      <sheetName val="DanhMuc"/>
      <sheetName val="CoSoV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VL_NC_MTC"/>
      <sheetName val="DI-ESTI"/>
      <sheetName val="duong_cong_vu"/>
      <sheetName val="duongcv_dg"/>
      <sheetName val="cong_dgcv"/>
      <sheetName val="ghtcv"/>
      <sheetName val="T.bao gia cua co so SX cv"/>
      <sheetName val="Tong phan B"/>
      <sheetName val="Tong phan III"/>
      <sheetName val="Tong phan II"/>
      <sheetName val="Tong phan I"/>
      <sheetName val="Tong hop"/>
      <sheetName val="Xay_lap_duong_K5-K10+886"/>
      <sheetName val="Chi tiet_Km0-Km10"/>
      <sheetName val="BaoCao"/>
      <sheetName val="Chi tiet_Km5-Km10+886"/>
      <sheetName val="don gia_nen mat_K5-K10+886"/>
      <sheetName val="don gia_nen mat_K0-K5"/>
      <sheetName val="Chi tiet lan trai"/>
      <sheetName val="Chi tiet CPK"/>
      <sheetName val="don gia_cg_Km0-Km5"/>
      <sheetName val="don gia_cg_Km5-Km10+886"/>
      <sheetName val="chi tiet_cong doc_Km0-Km5"/>
      <sheetName val="Cong coc P1_K0+55,67"/>
      <sheetName val="Cong coc 5_K0+101,85"/>
      <sheetName val="Cong coc 8_K0+143,26"/>
      <sheetName val="Cong coc 22A_K0+364,30"/>
      <sheetName val="Cong coc 32_K0+563,50"/>
      <sheetName val="Cong coc 37_K0+745,87"/>
      <sheetName val="Cong coc TC5_K0+822,34"/>
      <sheetName val="Cong coc 41A_K0+937,69"/>
      <sheetName val="Cong coc 49_K1+161,29"/>
      <sheetName val="Cong coc 51_K1+211,39"/>
      <sheetName val="Cong coc 55_K1+303,09"/>
      <sheetName val="Cong coc 25_K3+173,04"/>
      <sheetName val="Cong coc 1_K5+78,57"/>
      <sheetName val="Cong coc 10A_K5+292,56"/>
      <sheetName val="Cong coc 12A_K5+336,6"/>
      <sheetName val="Cong coc 17_K5+472,68"/>
      <sheetName val="Cong coc 23_K5+584,98"/>
      <sheetName val="Cong coc TC21_K5+686,35"/>
      <sheetName val="Cong coc 30_K5+867,02"/>
      <sheetName val="Cong coc 35_K6+47"/>
      <sheetName val="Cong coc 41_K6+287,64"/>
      <sheetName val="Cong coc H6_K6+600"/>
      <sheetName val="Cong coc TD27_K6+821,84"/>
      <sheetName val="Cong coc 58_K7+47,68"/>
      <sheetName val="Cong coc 85_K7+783,69"/>
      <sheetName val="Cong coc 88_K7+873,34"/>
      <sheetName val="Cong coc TC31_K7+967,89"/>
      <sheetName val="Cong coc 89_K8+25,01"/>
      <sheetName val="Cong coc 99_K8+237,27"/>
      <sheetName val="Cong coc H3_K8+300"/>
      <sheetName val="Cong coc 9_K8+486,9"/>
      <sheetName val="Cong coc 31_K8+880,15"/>
      <sheetName val="Cong coc 42_K9+113,59"/>
      <sheetName val="Cong coc 52_K9+257,96"/>
      <sheetName val="Cong coc 60_K9+563,3"/>
      <sheetName val="Cong coc 61_K9+643,5"/>
      <sheetName val="Cong coc 64_K9+749,53"/>
      <sheetName val="Cong coc TC42_K9+950,44"/>
      <sheetName val="Cong coc 81_K10+263,22"/>
      <sheetName val="Cong coc TC44_K10+372,42"/>
      <sheetName val="Cong coc P48_K10+797,11"/>
      <sheetName val="Cong hop coc 46_K1+98,29"/>
      <sheetName val="Cong hop coc 60_K1+479,39"/>
      <sheetName val="Cong hop coc 71_K1+785,3"/>
      <sheetName val="Cong hop coc Km2"/>
      <sheetName val="Cong hop coc 13A_K2+789,7"/>
      <sheetName val="Cong hop coc 19A_K2+905"/>
      <sheetName val="Cong hop coc 45_K3+924,79"/>
      <sheetName val="Cong hop coc 67_K4+227,55"/>
      <sheetName val="Cong hop coc 80_K4+481,95"/>
      <sheetName val="Cong hop coc A_K4+678,26"/>
      <sheetName val="Cong hop coc A_K4+723,53"/>
      <sheetName val="Cong hop coc 27_K5+782,02"/>
      <sheetName val="Cong hop coc 32_K5+948,07"/>
      <sheetName val="Cong hop coc 38_K6+155,43"/>
      <sheetName val="Cong hop coc 51_K6+725"/>
      <sheetName val="Cong hop coc P28_K7+213,55"/>
      <sheetName val="Cong hop coc 73_K7+424,11"/>
      <sheetName val="Cong hop coc 75_K7+528,34"/>
      <sheetName val="Cong hop coc 97_K8+179,76"/>
      <sheetName val="Cong hop coc C_K8+836,95"/>
      <sheetName val="GHT_Km0-Km5"/>
      <sheetName val="GHT_Km5-Km10+886"/>
      <sheetName val="Bang luong"/>
      <sheetName val="Gia T.bao co so SX"/>
      <sheetName val="00000000"/>
      <sheetName val="10000000"/>
      <sheetName val="20000000"/>
      <sheetName val="30000000"/>
      <sheetName val="40000000"/>
      <sheetName val="xxxxxxxx"/>
      <sheetName val="50000000"/>
      <sheetName val="60000000"/>
      <sheetName val="70000000"/>
      <sheetName val="80000000"/>
      <sheetName val="a0000000"/>
      <sheetName val="90000000"/>
      <sheetName val="DLDT"/>
    </sheetNames>
    <sheetDataSet>
      <sheetData sheetId="0"/>
      <sheetData sheetId="1"/>
      <sheetData sheetId="2" refreshError="1">
        <row r="4">
          <cell r="B4" t="str">
            <v>Mãng M1-7</v>
          </cell>
          <cell r="C4" t="str">
            <v>mãng</v>
          </cell>
          <cell r="D4">
            <v>19</v>
          </cell>
          <cell r="E4">
            <v>197715.34960000002</v>
          </cell>
        </row>
        <row r="5">
          <cell r="B5" t="str">
            <v>Mãng M2-7</v>
          </cell>
          <cell r="C5" t="str">
            <v>mãng</v>
          </cell>
          <cell r="D5">
            <v>20</v>
          </cell>
          <cell r="E5">
            <v>370716.28049999999</v>
          </cell>
        </row>
        <row r="6">
          <cell r="B6" t="str">
            <v>Mãng M1-8</v>
          </cell>
          <cell r="C6" t="str">
            <v>mãng</v>
          </cell>
          <cell r="D6">
            <v>3</v>
          </cell>
          <cell r="E6">
            <v>326230.32684000005</v>
          </cell>
        </row>
        <row r="7">
          <cell r="B7" t="str">
            <v>Mãng M2-8</v>
          </cell>
          <cell r="C7" t="str">
            <v>mãng</v>
          </cell>
          <cell r="D7">
            <v>9</v>
          </cell>
          <cell r="E7">
            <v>652460.6536800001</v>
          </cell>
        </row>
        <row r="8">
          <cell r="B8" t="str">
            <v>Cét bª t«ng vu«ng CV - 7,5</v>
          </cell>
          <cell r="C8" t="str">
            <v>Cét</v>
          </cell>
          <cell r="D8">
            <v>59</v>
          </cell>
          <cell r="E8">
            <v>492504</v>
          </cell>
        </row>
        <row r="9">
          <cell r="B9" t="str">
            <v>Cét bª t«ng vu«ng CV - 8,5</v>
          </cell>
          <cell r="C9" t="str">
            <v>Cét</v>
          </cell>
          <cell r="D9">
            <v>21</v>
          </cell>
          <cell r="E9">
            <v>610314</v>
          </cell>
        </row>
        <row r="10">
          <cell r="B10" t="str">
            <v>TiÕp ®Þa lÆp l¹i RLL</v>
          </cell>
          <cell r="C10" t="str">
            <v>V/t</v>
          </cell>
          <cell r="D10">
            <v>13</v>
          </cell>
          <cell r="E10">
            <v>272075.25</v>
          </cell>
        </row>
        <row r="11">
          <cell r="B11" t="str">
            <v>Xµ X1 - 4V</v>
          </cell>
          <cell r="C11" t="str">
            <v>Bé</v>
          </cell>
          <cell r="D11">
            <v>14</v>
          </cell>
          <cell r="E11">
            <v>59500</v>
          </cell>
        </row>
        <row r="12">
          <cell r="B12" t="str">
            <v>Xµ X2 - 4V</v>
          </cell>
          <cell r="C12" t="str">
            <v>Bé</v>
          </cell>
          <cell r="D12">
            <v>16</v>
          </cell>
          <cell r="E12">
            <v>98600</v>
          </cell>
        </row>
        <row r="13">
          <cell r="B13" t="str">
            <v>Xµ X3 - 4V</v>
          </cell>
          <cell r="C13" t="str">
            <v>Bé</v>
          </cell>
          <cell r="D13">
            <v>12</v>
          </cell>
          <cell r="E13">
            <v>113900</v>
          </cell>
        </row>
        <row r="14">
          <cell r="B14" t="str">
            <v>Xµ X4 - 4V</v>
          </cell>
          <cell r="C14" t="str">
            <v>Bé</v>
          </cell>
          <cell r="D14">
            <v>28</v>
          </cell>
          <cell r="E14">
            <v>98600</v>
          </cell>
        </row>
        <row r="15">
          <cell r="B15" t="str">
            <v>Xµ XL1 - 4V</v>
          </cell>
          <cell r="C15" t="str">
            <v>Bé</v>
          </cell>
          <cell r="D15">
            <v>1</v>
          </cell>
          <cell r="E15">
            <v>314500</v>
          </cell>
        </row>
        <row r="16">
          <cell r="B16" t="str">
            <v>Xµ XL3 - 4V</v>
          </cell>
          <cell r="C16" t="str">
            <v>Bé</v>
          </cell>
          <cell r="D16">
            <v>1</v>
          </cell>
          <cell r="E16">
            <v>649400</v>
          </cell>
        </row>
        <row r="17">
          <cell r="B17" t="str">
            <v>Xµ X2 - 2V</v>
          </cell>
          <cell r="C17" t="str">
            <v>Bé</v>
          </cell>
          <cell r="D17">
            <v>6</v>
          </cell>
          <cell r="E17">
            <v>51000</v>
          </cell>
        </row>
        <row r="18">
          <cell r="B18" t="str">
            <v>phÇn d©y sø phô kiÖn</v>
          </cell>
        </row>
        <row r="19">
          <cell r="B19" t="str">
            <v>D©y dÉn AP -  25</v>
          </cell>
          <cell r="C19" t="str">
            <v>km</v>
          </cell>
          <cell r="D19">
            <v>0</v>
          </cell>
          <cell r="E19">
            <v>3862500</v>
          </cell>
        </row>
        <row r="20">
          <cell r="B20" t="str">
            <v>D©y dÉn AP -  35</v>
          </cell>
          <cell r="C20" t="str">
            <v>km</v>
          </cell>
          <cell r="D20">
            <v>2.76</v>
          </cell>
          <cell r="E20">
            <v>5263918</v>
          </cell>
        </row>
        <row r="21">
          <cell r="B21" t="str">
            <v>KÐo d©y AP - 50</v>
          </cell>
          <cell r="C21" t="str">
            <v>km</v>
          </cell>
          <cell r="D21">
            <v>1.77</v>
          </cell>
          <cell r="E21">
            <v>6980413</v>
          </cell>
        </row>
        <row r="22">
          <cell r="B22" t="str">
            <v>KÐo d©y AP - 70</v>
          </cell>
          <cell r="C22" t="str">
            <v>km</v>
          </cell>
          <cell r="D22">
            <v>0.73499999999999999</v>
          </cell>
          <cell r="E22">
            <v>10236655</v>
          </cell>
        </row>
        <row r="23">
          <cell r="B23" t="str">
            <v>KÐo d©y AP - 95</v>
          </cell>
          <cell r="C23" t="str">
            <v>km</v>
          </cell>
          <cell r="D23">
            <v>0.90600000000000003</v>
          </cell>
          <cell r="E23">
            <v>11729382.5</v>
          </cell>
        </row>
        <row r="24">
          <cell r="B24" t="str">
            <v>KÐo d©y AP - 120</v>
          </cell>
          <cell r="C24" t="str">
            <v>km</v>
          </cell>
          <cell r="D24">
            <v>1.0649999999999999</v>
          </cell>
          <cell r="E24">
            <v>13861997.5</v>
          </cell>
        </row>
        <row r="25">
          <cell r="B25" t="str">
            <v>D©y dÉn A -  35</v>
          </cell>
          <cell r="C25" t="str">
            <v>km</v>
          </cell>
          <cell r="D25">
            <v>1.51</v>
          </cell>
          <cell r="E25">
            <v>2837356.45</v>
          </cell>
        </row>
        <row r="26">
          <cell r="B26" t="str">
            <v>KÐo d©y A -  50</v>
          </cell>
          <cell r="C26" t="str">
            <v>km</v>
          </cell>
          <cell r="D26">
            <v>0.245</v>
          </cell>
          <cell r="E26">
            <v>4046350.88</v>
          </cell>
        </row>
        <row r="27">
          <cell r="B27" t="str">
            <v>KÐo d©y A -  70</v>
          </cell>
          <cell r="C27" t="str">
            <v>km</v>
          </cell>
          <cell r="D27">
            <v>0.30199999999999999</v>
          </cell>
          <cell r="E27">
            <v>5660709.0199999996</v>
          </cell>
        </row>
        <row r="28">
          <cell r="B28" t="str">
            <v>KÐo d©y A -  95</v>
          </cell>
          <cell r="C28" t="str">
            <v>km</v>
          </cell>
          <cell r="D28">
            <v>0.35499999999999998</v>
          </cell>
          <cell r="E28">
            <v>7587647.4400000004</v>
          </cell>
        </row>
        <row r="29">
          <cell r="B29" t="str">
            <v>Sø A - 30</v>
          </cell>
          <cell r="C29" t="str">
            <v>Qu¶</v>
          </cell>
          <cell r="D29">
            <v>532</v>
          </cell>
          <cell r="E29">
            <v>6000</v>
          </cell>
        </row>
        <row r="30">
          <cell r="B30" t="str">
            <v>Sø A - 20</v>
          </cell>
          <cell r="C30" t="str">
            <v>Qu¶</v>
          </cell>
          <cell r="D30">
            <v>52</v>
          </cell>
          <cell r="E30">
            <v>4500</v>
          </cell>
        </row>
        <row r="31">
          <cell r="B31" t="str">
            <v>èng nhùa luån d©y tiÕp ®Þa</v>
          </cell>
          <cell r="C31" t="str">
            <v>m</v>
          </cell>
          <cell r="D31">
            <v>39</v>
          </cell>
          <cell r="E31">
            <v>3000</v>
          </cell>
        </row>
        <row r="32">
          <cell r="B32" t="str">
            <v>KÐo d©y v­ît ®­êng d©y th«n</v>
          </cell>
          <cell r="C32" t="str">
            <v>v/t</v>
          </cell>
          <cell r="D32">
            <v>0</v>
          </cell>
          <cell r="E32">
            <v>51800</v>
          </cell>
        </row>
        <row r="33">
          <cell r="B33" t="str">
            <v>KÐo d©y v­ît s«ng</v>
          </cell>
          <cell r="C33" t="str">
            <v>v/t</v>
          </cell>
          <cell r="D33">
            <v>0</v>
          </cell>
          <cell r="E33">
            <v>0</v>
          </cell>
        </row>
        <row r="34">
          <cell r="B34" t="str">
            <v>KÐo d©y vÞ trÝ gãc</v>
          </cell>
          <cell r="C34" t="str">
            <v>v/t</v>
          </cell>
          <cell r="D34">
            <v>27</v>
          </cell>
          <cell r="E34">
            <v>0</v>
          </cell>
        </row>
        <row r="35">
          <cell r="B35" t="str">
            <v>KÐo d©y v­ît ®­êng</v>
          </cell>
          <cell r="C35" t="str">
            <v>v/t</v>
          </cell>
          <cell r="D35">
            <v>21</v>
          </cell>
          <cell r="E35">
            <v>66500</v>
          </cell>
        </row>
        <row r="36">
          <cell r="B36" t="str">
            <v>D©y nh«m buéc cæ sø</v>
          </cell>
          <cell r="C36" t="str">
            <v>kg</v>
          </cell>
          <cell r="D36">
            <v>6</v>
          </cell>
          <cell r="E36">
            <v>25000</v>
          </cell>
        </row>
        <row r="37">
          <cell r="B37" t="str">
            <v>KÑp c¸p nh«m c¸c lo¹i</v>
          </cell>
          <cell r="C37" t="str">
            <v>c¸i</v>
          </cell>
          <cell r="D37">
            <v>410</v>
          </cell>
          <cell r="E37">
            <v>10000</v>
          </cell>
        </row>
        <row r="38">
          <cell r="B38" t="str">
            <v>GhÝp ®ång nh«m c¸c lo¹i</v>
          </cell>
          <cell r="C38" t="str">
            <v>c¸i</v>
          </cell>
          <cell r="D38">
            <v>14</v>
          </cell>
          <cell r="E38">
            <v>16000</v>
          </cell>
        </row>
        <row r="40">
          <cell r="B40" t="str">
            <v>III. PhÇn c«ng t¬</v>
          </cell>
        </row>
        <row r="41">
          <cell r="B41" t="str">
            <v>C«ng t¬ 1 pha 3- 9A</v>
          </cell>
          <cell r="C41" t="str">
            <v>C¸i</v>
          </cell>
          <cell r="D41">
            <v>327</v>
          </cell>
          <cell r="E41">
            <v>97000</v>
          </cell>
        </row>
        <row r="42">
          <cell r="B42" t="str">
            <v>C¸p Mylle 2 x 16</v>
          </cell>
          <cell r="C42" t="str">
            <v>m</v>
          </cell>
          <cell r="D42">
            <v>375</v>
          </cell>
          <cell r="E42">
            <v>21400</v>
          </cell>
        </row>
        <row r="43">
          <cell r="B43" t="str">
            <v>C¸p Mylle 2 x 11</v>
          </cell>
          <cell r="C43" t="str">
            <v>m</v>
          </cell>
          <cell r="D43">
            <v>120</v>
          </cell>
          <cell r="E43">
            <v>14600</v>
          </cell>
        </row>
        <row r="44">
          <cell r="B44" t="str">
            <v>C¸p Mylle 2 x 7</v>
          </cell>
          <cell r="C44" t="str">
            <v>m</v>
          </cell>
          <cell r="D44">
            <v>15</v>
          </cell>
          <cell r="E44">
            <v>9890</v>
          </cell>
        </row>
        <row r="45">
          <cell r="B45" t="str">
            <v>C¸p PVC 2 x 4</v>
          </cell>
          <cell r="C45" t="str">
            <v>m</v>
          </cell>
          <cell r="D45">
            <v>8175</v>
          </cell>
          <cell r="E45">
            <v>4600</v>
          </cell>
        </row>
        <row r="46">
          <cell r="B46" t="str">
            <v>C«ng t¬ 1 pha 3- 9A</v>
          </cell>
          <cell r="C46" t="str">
            <v>c¸i</v>
          </cell>
          <cell r="D46">
            <v>327</v>
          </cell>
          <cell r="E46">
            <v>0</v>
          </cell>
        </row>
        <row r="47">
          <cell r="B47" t="str">
            <v>Hßm 2 c«ng t¬ Compuzit</v>
          </cell>
          <cell r="C47" t="str">
            <v>c¸i</v>
          </cell>
          <cell r="D47">
            <v>24</v>
          </cell>
          <cell r="E47">
            <v>285000</v>
          </cell>
        </row>
        <row r="48">
          <cell r="B48" t="str">
            <v>Hßm 4 c«ng t¬ Compuzit</v>
          </cell>
          <cell r="C48" t="str">
            <v>c¸i</v>
          </cell>
          <cell r="D48">
            <v>75</v>
          </cell>
          <cell r="E48">
            <v>405000</v>
          </cell>
        </row>
        <row r="49">
          <cell r="B49" t="str">
            <v>B¨ng dÝnh</v>
          </cell>
          <cell r="C49" t="str">
            <v>cuén</v>
          </cell>
          <cell r="D49">
            <v>30</v>
          </cell>
          <cell r="E49">
            <v>2500</v>
          </cell>
        </row>
        <row r="50">
          <cell r="B50" t="str">
            <v>CÇu dao 15 A</v>
          </cell>
          <cell r="C50" t="str">
            <v>c¸I</v>
          </cell>
          <cell r="D50">
            <v>327</v>
          </cell>
          <cell r="E50">
            <v>15000</v>
          </cell>
        </row>
        <row r="51">
          <cell r="B51" t="str">
            <v>D©y thÐp v¨ng f=3</v>
          </cell>
          <cell r="C51" t="str">
            <v>m</v>
          </cell>
          <cell r="D51">
            <v>6540</v>
          </cell>
          <cell r="E51">
            <v>800</v>
          </cell>
        </row>
        <row r="52">
          <cell r="B52" t="str">
            <v>T¨ng ®¬ nÐo d©y</v>
          </cell>
          <cell r="C52" t="str">
            <v>c¸i</v>
          </cell>
          <cell r="D52">
            <v>0</v>
          </cell>
          <cell r="E52">
            <v>10000</v>
          </cell>
        </row>
        <row r="53">
          <cell r="B53" t="str">
            <v>D©y thÐp buéc f =1</v>
          </cell>
          <cell r="C53" t="str">
            <v>kg</v>
          </cell>
          <cell r="D53">
            <v>5</v>
          </cell>
          <cell r="E53">
            <v>7000</v>
          </cell>
        </row>
        <row r="54">
          <cell r="B54" t="str">
            <v>Hßm 1 c«ng t¬ Compuzit</v>
          </cell>
          <cell r="C54" t="str">
            <v>c¸i</v>
          </cell>
          <cell r="D54">
            <v>3</v>
          </cell>
          <cell r="E54">
            <v>128040</v>
          </cell>
        </row>
        <row r="55">
          <cell r="B55" t="str">
            <v>D©y 1 x 4</v>
          </cell>
          <cell r="C55" t="str">
            <v>m</v>
          </cell>
          <cell r="D55">
            <v>654</v>
          </cell>
          <cell r="E55">
            <v>2000</v>
          </cell>
        </row>
        <row r="56">
          <cell r="B56" t="str">
            <v>Xµ ®ì hßm c«ng t¬</v>
          </cell>
          <cell r="C56" t="str">
            <v>bé</v>
          </cell>
          <cell r="D56">
            <v>102</v>
          </cell>
          <cell r="E56">
            <v>53550</v>
          </cell>
        </row>
        <row r="57">
          <cell r="B57" t="str">
            <v>Sø ®ì d©y ra sau c«ng t¬</v>
          </cell>
          <cell r="C57" t="str">
            <v>bé</v>
          </cell>
          <cell r="D57">
            <v>327</v>
          </cell>
          <cell r="E57">
            <v>2000</v>
          </cell>
        </row>
        <row r="58">
          <cell r="B58" t="str">
            <v>GhÝp ®ång nh«m</v>
          </cell>
          <cell r="C58" t="str">
            <v>c¸i</v>
          </cell>
          <cell r="D58">
            <v>172</v>
          </cell>
          <cell r="E58">
            <v>12000</v>
          </cell>
        </row>
        <row r="59">
          <cell r="B59" t="str">
            <v>Xµ ®ì d©y ra sau c«ng t¬</v>
          </cell>
          <cell r="C59" t="str">
            <v>c¸i</v>
          </cell>
          <cell r="D59">
            <v>102</v>
          </cell>
          <cell r="E59">
            <v>33660</v>
          </cell>
        </row>
        <row r="60">
          <cell r="B60" t="str">
            <v>§inh vÝt 30 x30</v>
          </cell>
          <cell r="C60" t="str">
            <v>c¸i</v>
          </cell>
          <cell r="D60">
            <v>1320</v>
          </cell>
          <cell r="E60">
            <v>100</v>
          </cell>
        </row>
        <row r="61">
          <cell r="B61" t="str">
            <v>Kho¸ bi</v>
          </cell>
          <cell r="C61" t="str">
            <v>c¸i</v>
          </cell>
          <cell r="D61">
            <v>102</v>
          </cell>
          <cell r="E61">
            <v>12000</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
      <sheetName val="tien luong"/>
      <sheetName val="dutoan"/>
      <sheetName val="Sheet3"/>
      <sheetName val="XL4Poppy"/>
      <sheetName val="Sheet1"/>
      <sheetName val="Sheet2"/>
      <sheetName val="XL4Test5"/>
      <sheetName val=""/>
      <sheetName val="Sheet4"/>
      <sheetName val="Sheet5"/>
      <sheetName val="Sheet6"/>
      <sheetName val="Sheet7"/>
      <sheetName val="Sheet8"/>
      <sheetName val="Sheet9"/>
      <sheetName val="Sheet10"/>
      <sheetName val="Sheet11"/>
    </sheetNames>
    <sheetDataSet>
      <sheetData sheetId="0" refreshError="1"/>
      <sheetData sheetId="1" refreshError="1"/>
      <sheetData sheetId="2" refreshError="1"/>
      <sheetData sheetId="3" refreshError="1"/>
      <sheetData sheetId="4" refreshError="1">
        <row r="4">
          <cell r="C4" t="e">
            <v>#N/A</v>
          </cell>
        </row>
        <row r="15">
          <cell r="A15" t="b">
            <v>1</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TBA"/>
      <sheetName val="SL CAN THIET"/>
      <sheetName val="chi tiet dz 22kv"/>
      <sheetName val="PHAN DAY DAN CACH DIEN DZ 22 KV"/>
      <sheetName val="Tong hop DZ 22"/>
      <sheetName val="tieuhaoVT DZ 22"/>
      <sheetName val="vc vat tu CHUNG"/>
      <sheetName val="DG VC VT 36"/>
      <sheetName val="VCDD DZ 22"/>
      <sheetName val="trungchuyen DZ 22"/>
      <sheetName val="Btchlech DZ 22"/>
      <sheetName val="Don gia trung chuyen DZ 22"/>
      <sheetName val="dinh muc C DZ 3285"/>
      <sheetName val="TT DM C DZ 3285"/>
      <sheetName val="GTVC 1M3 BT"/>
      <sheetName val="DGCLVC3285"/>
      <sheetName val="T T CL VC"/>
      <sheetName val="chitietdatdao"/>
      <sheetName val="cap dat dao"/>
      <sheetName val="DG vat tu"/>
      <sheetName val="TH .Thi nghiem"/>
      <sheetName val="THI NGHIEM"/>
      <sheetName val="khobai"/>
      <sheetName val="THkhobai"/>
      <sheetName val="dcbmtc"/>
      <sheetName val="tobia22KV"/>
      <sheetName val="Ksp"/>
      <sheetName val="cpdb"/>
      <sheetName val="th dz&amp;tba"/>
      <sheetName val="Thdb+cdxd"/>
      <sheetName val="CHITIET 0.4 KV"/>
      <sheetName val="PHAN DAY DAN CACH DIEN DZ 0.4 K"/>
      <sheetName val=" tong hop rieng o.4 KV"/>
      <sheetName val="tong hop chung 0.4 KV"/>
      <sheetName val="TIEUHAOVT0.4KV"/>
      <sheetName val="VCDD DZ 0.4 KV"/>
      <sheetName val="TRUNG CHUYEN DZ 0.4"/>
      <sheetName val="DON GIA TRUNG CHUYEN DZ 0.4"/>
      <sheetName val="Chenh lech 0.4 KV"/>
      <sheetName val="TH thi nghiem 0.4 kV"/>
      <sheetName val="THI NGHIEM DZ 0.4 KV"/>
      <sheetName val="to bia 0.4 KV"/>
      <sheetName val="TT DM C 3283"/>
      <sheetName val="TT DM C 3282"/>
      <sheetName val="TONG KE TBA "/>
      <sheetName val="XL4Poppy"/>
      <sheetName val="chi tiet C"/>
      <sheetName val="M 67"/>
      <sheetName val="TK-TUBU"/>
      <sheetName val="chi_tiet_TBA"/>
      <sheetName val="SL_CAN_THIET"/>
      <sheetName val="chi_tiet_dz_22kv"/>
      <sheetName val="PHAN_DAY_DAN_CACH_DIEN_DZ_22_KV"/>
      <sheetName val="Tong_hop_DZ_22"/>
      <sheetName val="tieuhaoVT_DZ_22"/>
      <sheetName val="vc_vat_tu_CHUNG"/>
      <sheetName val="DG_VC_VT_36"/>
      <sheetName val="VCDD_DZ_22"/>
      <sheetName val="trungchuyen_DZ_22"/>
      <sheetName val="Btchlech_DZ_22"/>
      <sheetName val="Don_gia_trung_chuyen_DZ_22"/>
      <sheetName val="dinh_muc_C_DZ_3285"/>
      <sheetName val="TT_DM_C_DZ_3285"/>
      <sheetName val="GTVC_1M3_BT"/>
      <sheetName val="T_T_CL_VC"/>
      <sheetName val="cap_dat_dao"/>
      <sheetName val="DG_vat_tu"/>
      <sheetName val="TH__Thi_nghiem"/>
      <sheetName val="THI_NGHIEM"/>
      <sheetName val="th_dz&amp;tba"/>
      <sheetName val="CHITIET_0_4_KV"/>
      <sheetName val="PHAN_DAY_DAN_CACH_DIEN_DZ_0_4_K"/>
      <sheetName val="_tong_hop_rieng_o_4_KV"/>
      <sheetName val="tong_hop_chung_0_4_KV"/>
      <sheetName val="TIEUHAOVT0_4KV"/>
      <sheetName val="VCDD_DZ_0_4_KV"/>
      <sheetName val="TRUNG_CHUYEN_DZ_0_4"/>
      <sheetName val="DON_GIA_TRUNG_CHUYEN_DZ_0_4"/>
      <sheetName val="Chenh_lech_0_4_KV"/>
      <sheetName val="TH_thi_nghiem_0_4_kV"/>
      <sheetName val="THI_NGHIEM_DZ_0_4_KV"/>
      <sheetName val="to_bia_0_4_KV"/>
      <sheetName val="TT_DM_C_3283"/>
      <sheetName val="TT_DM_C_3282"/>
      <sheetName val="TONG_KE_TBA_"/>
      <sheetName val="chi_tiet_C"/>
      <sheetName val="M_67"/>
      <sheetName val="chi_tiet_TBA1"/>
      <sheetName val="SL_CAN_THIET1"/>
      <sheetName val="chi_tiet_dz_22kv1"/>
      <sheetName val="PHAN_DAY_DAN_CACH_DIEN_DZ_22_K1"/>
      <sheetName val="Tong_hop_DZ_221"/>
      <sheetName val="tieuhaoVT_DZ_221"/>
      <sheetName val="vc_vat_tu_CHUNG1"/>
      <sheetName val="DG_VC_VT_361"/>
      <sheetName val="VCDD_DZ_221"/>
      <sheetName val="trungchuyen_DZ_221"/>
      <sheetName val="Btchlech_DZ_221"/>
      <sheetName val="Don_gia_trung_chuyen_DZ_221"/>
      <sheetName val="dinh_muc_C_DZ_32851"/>
      <sheetName val="TT_DM_C_DZ_32851"/>
      <sheetName val="GTVC_1M3_BT1"/>
      <sheetName val="T_T_CL_VC1"/>
      <sheetName val="cap_dat_dao1"/>
      <sheetName val="DG_vat_tu1"/>
      <sheetName val="TH__Thi_nghiem1"/>
      <sheetName val="THI_NGHIEM1"/>
      <sheetName val="th_dz&amp;tba1"/>
      <sheetName val="CHITIET_0_4_KV1"/>
      <sheetName val="PHAN_DAY_DAN_CACH_DIEN_DZ_0_4_1"/>
      <sheetName val="_tong_hop_rieng_o_4_KV1"/>
      <sheetName val="tong_hop_chung_0_4_KV1"/>
      <sheetName val="TIEUHAOVT0_4KV1"/>
      <sheetName val="VCDD_DZ_0_4_KV1"/>
      <sheetName val="TRUNG_CHUYEN_DZ_0_41"/>
      <sheetName val="DON_GIA_TRUNG_CHUYEN_DZ_0_41"/>
      <sheetName val="Chenh_lech_0_4_KV1"/>
      <sheetName val="TH_thi_nghiem_0_4_kV1"/>
      <sheetName val="THI_NGHIEM_DZ_0_4_KV1"/>
      <sheetName val="to_bia_0_4_KV1"/>
      <sheetName val="TT_DM_C_32831"/>
      <sheetName val="TT_DM_C_32821"/>
      <sheetName val="TONG_KE_TBA_1"/>
      <sheetName val="chi_tiet_C1"/>
      <sheetName val="M_671"/>
      <sheetName val="chi_tiet_TBA2"/>
      <sheetName val="SL_CAN_THIET2"/>
      <sheetName val="chi_tiet_dz_22kv2"/>
      <sheetName val="PHAN_DAY_DAN_CACH_DIEN_DZ_22_K2"/>
      <sheetName val="Tong_hop_DZ_222"/>
      <sheetName val="tieuhaoVT_DZ_222"/>
      <sheetName val="vc_vat_tu_CHUNG2"/>
      <sheetName val="DG_VC_VT_362"/>
      <sheetName val="VCDD_DZ_222"/>
      <sheetName val="trungchuyen_DZ_222"/>
      <sheetName val="Btchlech_DZ_222"/>
      <sheetName val="Don_gia_trung_chuyen_DZ_222"/>
      <sheetName val="dinh_muc_C_DZ_32852"/>
      <sheetName val="TT_DM_C_DZ_32852"/>
      <sheetName val="GTVC_1M3_BT2"/>
      <sheetName val="T_T_CL_VC2"/>
      <sheetName val="cap_dat_dao2"/>
      <sheetName val="DG_vat_tu2"/>
      <sheetName val="TH__Thi_nghiem2"/>
      <sheetName val="THI_NGHIEM2"/>
      <sheetName val="th_dz&amp;tba2"/>
      <sheetName val="CHITIET_0_4_KV2"/>
      <sheetName val="PHAN_DAY_DAN_CACH_DIEN_DZ_0_4_2"/>
      <sheetName val="_tong_hop_rieng_o_4_KV2"/>
      <sheetName val="tong_hop_chung_0_4_KV2"/>
      <sheetName val="TIEUHAOVT0_4KV2"/>
      <sheetName val="VCDD_DZ_0_4_KV2"/>
      <sheetName val="TRUNG_CHUYEN_DZ_0_42"/>
      <sheetName val="DON_GIA_TRUNG_CHUYEN_DZ_0_42"/>
      <sheetName val="Chenh_lech_0_4_KV2"/>
      <sheetName val="TH_thi_nghiem_0_4_kV2"/>
      <sheetName val="THI_NGHIEM_DZ_0_4_KV2"/>
      <sheetName val="to_bia_0_4_KV2"/>
      <sheetName val="TT_DM_C_32832"/>
      <sheetName val="TT_DM_C_32822"/>
      <sheetName val="TONG_KE_TBA_2"/>
      <sheetName val="chi_tiet_C2"/>
      <sheetName val="M_672"/>
      <sheetName val="chi_tiet_TBA3"/>
      <sheetName val="SL_CAN_THIET3"/>
      <sheetName val="chi_tiet_dz_22kv3"/>
      <sheetName val="PHAN_DAY_DAN_CACH_DIEN_DZ_22_K3"/>
      <sheetName val="Tong_hop_DZ_223"/>
      <sheetName val="tieuhaoVT_DZ_223"/>
      <sheetName val="vc_vat_tu_CHUNG3"/>
      <sheetName val="DG_VC_VT_363"/>
      <sheetName val="VCDD_DZ_223"/>
      <sheetName val="trungchuyen_DZ_223"/>
      <sheetName val="Btchlech_DZ_223"/>
      <sheetName val="Don_gia_trung_chuyen_DZ_223"/>
      <sheetName val="dinh_muc_C_DZ_32853"/>
      <sheetName val="TT_DM_C_DZ_32853"/>
      <sheetName val="GTVC_1M3_BT3"/>
      <sheetName val="T_T_CL_VC3"/>
      <sheetName val="cap_dat_dao3"/>
      <sheetName val="DG_vat_tu3"/>
      <sheetName val="TH__Thi_nghiem3"/>
      <sheetName val="THI_NGHIEM3"/>
      <sheetName val="th_dz&amp;tba3"/>
      <sheetName val="CHITIET_0_4_KV3"/>
      <sheetName val="PHAN_DAY_DAN_CACH_DIEN_DZ_0_4_3"/>
      <sheetName val="_tong_hop_rieng_o_4_KV3"/>
      <sheetName val="tong_hop_chung_0_4_KV3"/>
      <sheetName val="TIEUHAOVT0_4KV3"/>
      <sheetName val="VCDD_DZ_0_4_KV3"/>
      <sheetName val="TRUNG_CHUYEN_DZ_0_43"/>
      <sheetName val="DON_GIA_TRUNG_CHUYEN_DZ_0_43"/>
      <sheetName val="Chenh_lech_0_4_KV3"/>
      <sheetName val="TH_thi_nghiem_0_4_kV3"/>
      <sheetName val="THI_NGHIEM_DZ_0_4_KV3"/>
      <sheetName val="to_bia_0_4_KV3"/>
      <sheetName val="TT_DM_C_32833"/>
      <sheetName val="TT_DM_C_32823"/>
      <sheetName val="TONG_KE_TBA_3"/>
      <sheetName val="chi_tiet_C3"/>
      <sheetName val="M_673"/>
      <sheetName val="VCDD \Z &gt;2"/>
      <sheetName val="THI ÎFxIEM"/>
      <sheetName val="CHILIET 0.4 KV"/>
      <sheetName val="PHAN Ä@Y DAN CACH \IEN ÄW 0.4 K"/>
      <sheetName val="VCDD ÄÛ!0.4 KV"/>
      <sheetName val="TRUNG CHUYEN Ä[ 0.4"/>
      <sheetName val="DON GIA TRUNG CHUYEN Ä[ 0.4"/>
    </sheetNames>
    <sheetDataSet>
      <sheetData sheetId="0" refreshError="1">
        <row r="1">
          <cell r="A1" t="str">
            <v>BAÍNG DÆÛ TOAÏN CHI TIÃÚT PHÁÖN LÀÕP ÂÀÛT ÂIÃÛN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HTT"/>
      <sheetName val="THQT"/>
      <sheetName val="TH§Z6Kv"/>
      <sheetName val="VLNCZ6kV"/>
      <sheetName val="CTDZ 6kV"/>
      <sheetName val="THTBA"/>
      <sheetName val="VLNCTBA"/>
      <sheetName val="CTTBA"/>
      <sheetName val="THdz0,4"/>
      <sheetName val="Vlncdz0,4cto"/>
      <sheetName val="CTDZ 0.4+cto"/>
      <sheetName val="CTbe tong"/>
      <sheetName val="Trongluong"/>
      <sheetName val="vc"/>
      <sheetName val="TH§Z6Kv (gd1)"/>
      <sheetName val="VLNCZ6kV (gd1)"/>
      <sheetName val="CTDZ6kv (gd1) "/>
      <sheetName val="THtba(gd1)"/>
      <sheetName val="VLNCTBA (gd1)"/>
      <sheetName val="CTTBA (gd1)"/>
      <sheetName val="THdz0,4 (gd1)"/>
      <sheetName val="Vlncdz0,4cto (gd1)"/>
      <sheetName val="CTDZ 0.4+cto (GD1)"/>
      <sheetName val="Sheet1"/>
      <sheetName val="XXXXXXXX"/>
      <sheetName val="XXXXXXX0"/>
      <sheetName val="XL4Poppy"/>
      <sheetName val="CTDZ6kv _gd1_ "/>
      <sheetName val="CTTBA _gd1_"/>
      <sheetName val="CTDZ 0_4_cto _GD1_"/>
      <sheetName val="2_x0000__x0000_XXXX"/>
      <sheetName val="PhaDoMong"/>
      <sheetName val="Trmngluong"/>
      <sheetName va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8">
          <cell r="C8" t="str">
            <v>Bª t«ng M50</v>
          </cell>
          <cell r="H8">
            <v>193264.77499999999</v>
          </cell>
          <cell r="I8">
            <v>14471.352900000002</v>
          </cell>
        </row>
        <row r="9">
          <cell r="C9" t="str">
            <v>a. VËt liÖu</v>
          </cell>
        </row>
        <row r="10">
          <cell r="B10" t="str">
            <v xml:space="preserve">§GtØnh </v>
          </cell>
          <cell r="C10" t="str">
            <v>Xi m¨ng PC30</v>
          </cell>
          <cell r="D10" t="str">
            <v>kg</v>
          </cell>
          <cell r="E10">
            <v>168</v>
          </cell>
          <cell r="F10">
            <v>1.0249999999999999</v>
          </cell>
          <cell r="G10">
            <v>643</v>
          </cell>
          <cell r="H10">
            <v>110724.59999999999</v>
          </cell>
        </row>
        <row r="11">
          <cell r="B11" t="str">
            <v xml:space="preserve">§GtØnh </v>
          </cell>
          <cell r="C11" t="str">
            <v>C¸t vµng</v>
          </cell>
          <cell r="D11" t="str">
            <v>m3</v>
          </cell>
          <cell r="E11">
            <v>0.51200000000000001</v>
          </cell>
          <cell r="F11">
            <v>1.0249999999999999</v>
          </cell>
          <cell r="G11">
            <v>34000</v>
          </cell>
          <cell r="H11">
            <v>17843.199999999997</v>
          </cell>
        </row>
        <row r="12">
          <cell r="B12" t="str">
            <v xml:space="preserve">§GtØnh </v>
          </cell>
          <cell r="C12" t="str">
            <v>§¸ d¨m 4x6</v>
          </cell>
          <cell r="D12" t="str">
            <v>m3</v>
          </cell>
          <cell r="E12">
            <v>0.88900000000000001</v>
          </cell>
          <cell r="F12">
            <v>1.0249999999999999</v>
          </cell>
          <cell r="G12">
            <v>71000</v>
          </cell>
          <cell r="H12">
            <v>64696.974999999999</v>
          </cell>
        </row>
        <row r="13">
          <cell r="C13" t="str">
            <v>b. Nh©n c«ng ( cù ly vËn chuyÓn 100m)</v>
          </cell>
        </row>
        <row r="14">
          <cell r="B14" t="str">
            <v>02-1211</v>
          </cell>
          <cell r="C14" t="str">
            <v>VËn chuyÓn xi m¨ng</v>
          </cell>
          <cell r="D14" t="str">
            <v>m3</v>
          </cell>
          <cell r="E14">
            <v>0.16800000000000001</v>
          </cell>
          <cell r="F14">
            <v>0.1</v>
          </cell>
          <cell r="G14">
            <v>74756</v>
          </cell>
          <cell r="I14">
            <v>1255.9008000000001</v>
          </cell>
        </row>
        <row r="15">
          <cell r="B15" t="str">
            <v>02-1231</v>
          </cell>
          <cell r="C15" t="str">
            <v>VËn chuyÓn c¸t vµng</v>
          </cell>
          <cell r="D15" t="str">
            <v>m3</v>
          </cell>
          <cell r="E15">
            <v>0.51200000000000001</v>
          </cell>
          <cell r="F15">
            <v>0.1</v>
          </cell>
          <cell r="G15">
            <v>69458</v>
          </cell>
          <cell r="I15">
            <v>3556.2496000000001</v>
          </cell>
        </row>
        <row r="16">
          <cell r="B16" t="str">
            <v>02-1241</v>
          </cell>
          <cell r="C16" t="str">
            <v>VËn chuyÓn ®¸ d¨m</v>
          </cell>
          <cell r="D16" t="str">
            <v>m3</v>
          </cell>
          <cell r="E16">
            <v>0.88900000000000001</v>
          </cell>
          <cell r="F16">
            <v>0.1</v>
          </cell>
          <cell r="G16">
            <v>73725</v>
          </cell>
          <cell r="I16">
            <v>6554.1525000000001</v>
          </cell>
        </row>
        <row r="17">
          <cell r="B17" t="str">
            <v>02-1321</v>
          </cell>
          <cell r="C17" t="str">
            <v>VËn chuyÓn n­íc</v>
          </cell>
          <cell r="D17" t="str">
            <v>m3</v>
          </cell>
          <cell r="E17">
            <v>0.5</v>
          </cell>
          <cell r="F17">
            <v>0.1</v>
          </cell>
          <cell r="G17">
            <v>62101</v>
          </cell>
          <cell r="I17">
            <v>3105.05</v>
          </cell>
        </row>
        <row r="19">
          <cell r="C19" t="str">
            <v>Bª t«ng M 150</v>
          </cell>
          <cell r="H19">
            <v>283488.34999999998</v>
          </cell>
          <cell r="I19">
            <v>14862.2945</v>
          </cell>
        </row>
        <row r="20">
          <cell r="C20" t="str">
            <v>a. VËt liÖu</v>
          </cell>
        </row>
        <row r="21">
          <cell r="B21" t="str">
            <v xml:space="preserve">§GtØnh </v>
          </cell>
          <cell r="C21" t="str">
            <v>Xi m¨ng PC30</v>
          </cell>
          <cell r="D21" t="str">
            <v>kg</v>
          </cell>
          <cell r="E21" t="str">
            <v>278</v>
          </cell>
          <cell r="F21">
            <v>1.0249999999999999</v>
          </cell>
          <cell r="G21">
            <v>643</v>
          </cell>
          <cell r="H21">
            <v>183222.85</v>
          </cell>
        </row>
        <row r="22">
          <cell r="B22" t="str">
            <v xml:space="preserve">§GtØnh </v>
          </cell>
          <cell r="C22" t="str">
            <v>C¸t vµng</v>
          </cell>
          <cell r="D22" t="str">
            <v>m3</v>
          </cell>
          <cell r="E22" t="str">
            <v>0,469</v>
          </cell>
          <cell r="F22">
            <v>1.0249999999999999</v>
          </cell>
          <cell r="G22">
            <v>34000</v>
          </cell>
          <cell r="H22">
            <v>16344.649999999996</v>
          </cell>
        </row>
        <row r="23">
          <cell r="B23" t="str">
            <v xml:space="preserve">§GtØnh </v>
          </cell>
          <cell r="C23" t="str">
            <v>§¸ d¨m 2 x 4</v>
          </cell>
          <cell r="D23" t="str">
            <v>m3</v>
          </cell>
          <cell r="E23" t="str">
            <v>0,871</v>
          </cell>
          <cell r="F23">
            <v>1.0249999999999999</v>
          </cell>
          <cell r="G23">
            <v>94000</v>
          </cell>
          <cell r="H23">
            <v>83920.849999999991</v>
          </cell>
        </row>
        <row r="24">
          <cell r="C24" t="str">
            <v>b. Nh©n c«ng ( cù ly vËn chuyÓn 100m)</v>
          </cell>
        </row>
        <row r="25">
          <cell r="B25" t="str">
            <v>02-1211</v>
          </cell>
          <cell r="C25" t="str">
            <v>VËn chuyÓn xi m¨ng</v>
          </cell>
          <cell r="D25" t="str">
            <v>m3</v>
          </cell>
          <cell r="E25">
            <v>0.27800000000000002</v>
          </cell>
          <cell r="F25">
            <v>0.1</v>
          </cell>
          <cell r="G25">
            <v>74756</v>
          </cell>
          <cell r="I25">
            <v>2078.2168000000001</v>
          </cell>
        </row>
        <row r="26">
          <cell r="B26" t="str">
            <v>02-1231</v>
          </cell>
          <cell r="C26" t="str">
            <v>VËn chuyÓn c¸t vµng</v>
          </cell>
          <cell r="D26" t="str">
            <v>m3</v>
          </cell>
          <cell r="E26" t="str">
            <v>0,469</v>
          </cell>
          <cell r="F26">
            <v>0.1</v>
          </cell>
          <cell r="G26">
            <v>69458</v>
          </cell>
          <cell r="I26">
            <v>3257.5801999999999</v>
          </cell>
        </row>
        <row r="27">
          <cell r="B27" t="str">
            <v>02-1241</v>
          </cell>
          <cell r="C27" t="str">
            <v>VËn chuyÓn ®¸ d¨m</v>
          </cell>
          <cell r="D27" t="str">
            <v>m3</v>
          </cell>
          <cell r="E27" t="str">
            <v>0,871</v>
          </cell>
          <cell r="F27">
            <v>0.1</v>
          </cell>
          <cell r="G27">
            <v>73725</v>
          </cell>
          <cell r="I27">
            <v>6421.4475000000002</v>
          </cell>
        </row>
        <row r="28">
          <cell r="B28" t="str">
            <v>02-1321</v>
          </cell>
          <cell r="C28" t="str">
            <v>VËn chuyÓn n­íc</v>
          </cell>
          <cell r="D28" t="str">
            <v>m3</v>
          </cell>
          <cell r="E28">
            <v>0.5</v>
          </cell>
          <cell r="F28">
            <v>0.1</v>
          </cell>
          <cell r="G28">
            <v>62101</v>
          </cell>
          <cell r="I28">
            <v>3105.05</v>
          </cell>
        </row>
        <row r="30">
          <cell r="C30" t="str">
            <v>Bª t«ng M 200</v>
          </cell>
          <cell r="H30">
            <v>331771.99999999994</v>
          </cell>
          <cell r="I30">
            <v>14978.229500000001</v>
          </cell>
        </row>
        <row r="31">
          <cell r="C31" t="str">
            <v>a. VËt liÖu</v>
          </cell>
        </row>
        <row r="32">
          <cell r="B32" t="str">
            <v xml:space="preserve">§GtØnh </v>
          </cell>
          <cell r="C32" t="str">
            <v>Xi m¨ng PC30</v>
          </cell>
          <cell r="D32" t="str">
            <v>kg</v>
          </cell>
          <cell r="E32" t="str">
            <v>357</v>
          </cell>
          <cell r="F32">
            <v>1.0249999999999999</v>
          </cell>
          <cell r="G32">
            <v>643</v>
          </cell>
          <cell r="H32">
            <v>235289.77499999997</v>
          </cell>
        </row>
        <row r="33">
          <cell r="B33" t="str">
            <v xml:space="preserve">§GtØnh </v>
          </cell>
          <cell r="C33" t="str">
            <v>C¸t vµng</v>
          </cell>
          <cell r="D33" t="str">
            <v>m3</v>
          </cell>
          <cell r="E33" t="str">
            <v>0,441</v>
          </cell>
          <cell r="F33">
            <v>1.0249999999999999</v>
          </cell>
          <cell r="G33">
            <v>34000</v>
          </cell>
          <cell r="H33">
            <v>15368.849999999999</v>
          </cell>
        </row>
        <row r="34">
          <cell r="B34" t="str">
            <v xml:space="preserve">§GtØnh </v>
          </cell>
          <cell r="C34" t="str">
            <v>§¸ d¨m 2 x 4</v>
          </cell>
          <cell r="D34" t="str">
            <v>m3</v>
          </cell>
          <cell r="E34" t="str">
            <v>0,833</v>
          </cell>
          <cell r="F34">
            <v>1.0249999999999999</v>
          </cell>
          <cell r="G34">
            <v>95000</v>
          </cell>
          <cell r="H34">
            <v>81113.374999999985</v>
          </cell>
        </row>
        <row r="35">
          <cell r="C35" t="str">
            <v>b. Nh©n c«ng ( cù ly vËn chuyÓn 100m)</v>
          </cell>
        </row>
        <row r="36">
          <cell r="B36" t="str">
            <v>02-1211</v>
          </cell>
          <cell r="C36" t="str">
            <v>VËn chuyÓn xi m¨ng</v>
          </cell>
          <cell r="D36" t="str">
            <v>m3</v>
          </cell>
          <cell r="E36">
            <v>0.35699999999999998</v>
          </cell>
          <cell r="F36">
            <v>0.1</v>
          </cell>
          <cell r="G36">
            <v>74756</v>
          </cell>
          <cell r="I36">
            <v>2668.7892000000002</v>
          </cell>
        </row>
        <row r="37">
          <cell r="B37" t="str">
            <v>02-1231</v>
          </cell>
          <cell r="C37" t="str">
            <v>VËn chuyÓn c¸t vµng</v>
          </cell>
          <cell r="D37" t="str">
            <v>m3</v>
          </cell>
          <cell r="E37" t="str">
            <v>0,441</v>
          </cell>
          <cell r="F37">
            <v>0.1</v>
          </cell>
          <cell r="G37">
            <v>69458</v>
          </cell>
          <cell r="I37">
            <v>3063.0978</v>
          </cell>
        </row>
        <row r="38">
          <cell r="B38" t="str">
            <v>02-1241</v>
          </cell>
          <cell r="C38" t="str">
            <v>VËn chuyÓn ®¸ d¨m</v>
          </cell>
          <cell r="D38" t="str">
            <v>m3</v>
          </cell>
          <cell r="E38" t="str">
            <v>0,833</v>
          </cell>
          <cell r="F38">
            <v>0.1</v>
          </cell>
          <cell r="G38">
            <v>73725</v>
          </cell>
          <cell r="I38">
            <v>6141.2924999999996</v>
          </cell>
        </row>
        <row r="39">
          <cell r="B39" t="str">
            <v>02-1321</v>
          </cell>
          <cell r="C39" t="str">
            <v>VËn chuyÓn n­íc</v>
          </cell>
          <cell r="D39" t="str">
            <v>m3</v>
          </cell>
          <cell r="E39">
            <v>0.5</v>
          </cell>
          <cell r="F39">
            <v>0.1</v>
          </cell>
          <cell r="G39">
            <v>62101</v>
          </cell>
          <cell r="I39">
            <v>3105.05</v>
          </cell>
        </row>
        <row r="41">
          <cell r="C41" t="str">
            <v>Bª t«ng M 200 ( §óc s½n)</v>
          </cell>
          <cell r="H41">
            <v>331771.99999999994</v>
          </cell>
          <cell r="I41">
            <v>53433.05</v>
          </cell>
        </row>
        <row r="42">
          <cell r="C42" t="str">
            <v>a. VËt liÖu</v>
          </cell>
        </row>
        <row r="43">
          <cell r="B43" t="str">
            <v xml:space="preserve">§GtØnh </v>
          </cell>
          <cell r="C43" t="str">
            <v>Xi m¨ng PC30</v>
          </cell>
          <cell r="D43" t="str">
            <v>kg</v>
          </cell>
          <cell r="E43" t="str">
            <v>357</v>
          </cell>
          <cell r="F43">
            <v>1.0249999999999999</v>
          </cell>
          <cell r="G43">
            <v>643</v>
          </cell>
          <cell r="H43">
            <v>235289.77499999997</v>
          </cell>
        </row>
        <row r="44">
          <cell r="B44" t="str">
            <v xml:space="preserve">§GtØnh </v>
          </cell>
          <cell r="C44" t="str">
            <v>C¸t vµng</v>
          </cell>
          <cell r="D44" t="str">
            <v>m3</v>
          </cell>
          <cell r="E44" t="str">
            <v>0,441</v>
          </cell>
          <cell r="F44">
            <v>1.0249999999999999</v>
          </cell>
          <cell r="G44">
            <v>34000</v>
          </cell>
          <cell r="H44">
            <v>15368.849999999999</v>
          </cell>
        </row>
        <row r="45">
          <cell r="B45" t="str">
            <v xml:space="preserve">§GtØnh </v>
          </cell>
          <cell r="C45" t="str">
            <v>§¸ d¨m 2 x 4</v>
          </cell>
          <cell r="D45" t="str">
            <v>m3</v>
          </cell>
          <cell r="E45" t="str">
            <v>0,833</v>
          </cell>
          <cell r="F45">
            <v>1.0249999999999999</v>
          </cell>
          <cell r="G45">
            <v>95000</v>
          </cell>
          <cell r="H45">
            <v>81113.374999999985</v>
          </cell>
        </row>
        <row r="46">
          <cell r="C46" t="str">
            <v>b. Nh©n c«ng ( cù ly vËn chuyÓn 100m)</v>
          </cell>
        </row>
        <row r="47">
          <cell r="B47" t="str">
            <v>02.3611</v>
          </cell>
          <cell r="C47" t="str">
            <v xml:space="preserve">§æ bª t«ng ®óc s½n </v>
          </cell>
          <cell r="D47" t="str">
            <v>m3</v>
          </cell>
          <cell r="E47" t="str">
            <v>1</v>
          </cell>
          <cell r="F47">
            <v>1</v>
          </cell>
          <cell r="G47">
            <v>50328</v>
          </cell>
          <cell r="I47">
            <v>50328</v>
          </cell>
        </row>
        <row r="48">
          <cell r="B48" t="str">
            <v>02-1321</v>
          </cell>
          <cell r="C48" t="str">
            <v>VËn chuyÓn n­íc</v>
          </cell>
          <cell r="D48" t="str">
            <v>m3</v>
          </cell>
          <cell r="E48">
            <v>0.5</v>
          </cell>
          <cell r="F48">
            <v>0.1</v>
          </cell>
          <cell r="G48">
            <v>62101</v>
          </cell>
          <cell r="I48">
            <v>3105.05</v>
          </cell>
        </row>
        <row r="50">
          <cell r="B50" t="str">
            <v>MT5</v>
          </cell>
          <cell r="C50" t="str">
            <v>Mãng MT5</v>
          </cell>
          <cell r="H50">
            <v>1012202.3482499999</v>
          </cell>
          <cell r="I50">
            <v>1402326.487865</v>
          </cell>
          <cell r="J50">
            <v>224</v>
          </cell>
        </row>
        <row r="51">
          <cell r="C51" t="str">
            <v>a)VËt liÖu</v>
          </cell>
        </row>
        <row r="52">
          <cell r="C52" t="str">
            <v>Bª t«ng M50</v>
          </cell>
          <cell r="D52" t="str">
            <v>m3</v>
          </cell>
          <cell r="E52">
            <v>0.35</v>
          </cell>
          <cell r="F52">
            <v>1</v>
          </cell>
          <cell r="G52">
            <v>193264.77499999999</v>
          </cell>
          <cell r="H52">
            <v>67642.671249999999</v>
          </cell>
        </row>
        <row r="53">
          <cell r="C53" t="str">
            <v>Bª t«ng M150</v>
          </cell>
          <cell r="D53" t="str">
            <v>m3</v>
          </cell>
          <cell r="E53">
            <v>1.82</v>
          </cell>
          <cell r="F53">
            <v>1</v>
          </cell>
          <cell r="G53">
            <v>283488.34999999998</v>
          </cell>
          <cell r="H53">
            <v>515948.79699999996</v>
          </cell>
        </row>
        <row r="54">
          <cell r="C54" t="str">
            <v>Bª t«ng M200</v>
          </cell>
          <cell r="D54" t="str">
            <v>m3</v>
          </cell>
          <cell r="E54">
            <v>0.08</v>
          </cell>
          <cell r="F54">
            <v>1</v>
          </cell>
          <cell r="G54">
            <v>331771.99999999994</v>
          </cell>
          <cell r="H54">
            <v>26541.759999999995</v>
          </cell>
        </row>
        <row r="55">
          <cell r="B55" t="str">
            <v>§G tØnh</v>
          </cell>
          <cell r="C55" t="str">
            <v>S¾t F16</v>
          </cell>
          <cell r="D55" t="str">
            <v>kg</v>
          </cell>
          <cell r="E55">
            <v>3.6</v>
          </cell>
          <cell r="F55">
            <v>1.02</v>
          </cell>
          <cell r="G55">
            <v>4000</v>
          </cell>
          <cell r="H55">
            <v>14688</v>
          </cell>
        </row>
        <row r="56">
          <cell r="B56" t="str">
            <v>§G tØnh</v>
          </cell>
          <cell r="C56" t="str">
            <v>S¾t F8</v>
          </cell>
          <cell r="D56" t="str">
            <v>kg</v>
          </cell>
          <cell r="E56">
            <v>4.8</v>
          </cell>
          <cell r="F56">
            <v>1.02</v>
          </cell>
          <cell r="G56">
            <v>4320</v>
          </cell>
          <cell r="H56">
            <v>21150.720000000001</v>
          </cell>
        </row>
        <row r="57">
          <cell r="B57" t="str">
            <v>§G tØnh</v>
          </cell>
          <cell r="C57" t="str">
            <v>S¾t F10</v>
          </cell>
          <cell r="D57" t="str">
            <v>kg</v>
          </cell>
          <cell r="E57">
            <v>5.6</v>
          </cell>
          <cell r="F57">
            <v>1.02</v>
          </cell>
          <cell r="G57">
            <v>4200</v>
          </cell>
          <cell r="H57">
            <v>23990.399999999998</v>
          </cell>
        </row>
        <row r="58">
          <cell r="B58" t="str">
            <v>04-2001</v>
          </cell>
          <cell r="C58" t="str">
            <v>Gç v¸n khu«n cÇu c«ng t¸c</v>
          </cell>
          <cell r="D58" t="str">
            <v>m2</v>
          </cell>
          <cell r="E58">
            <v>18.399999999999999</v>
          </cell>
          <cell r="F58">
            <v>1</v>
          </cell>
          <cell r="G58">
            <v>18600</v>
          </cell>
          <cell r="H58">
            <v>342240</v>
          </cell>
        </row>
        <row r="59">
          <cell r="C59" t="str">
            <v xml:space="preserve">b) Nh©n c«ng </v>
          </cell>
        </row>
        <row r="60">
          <cell r="B60" t="str">
            <v>03,1113</v>
          </cell>
          <cell r="C60" t="str">
            <v xml:space="preserve">§µo ®Êt hè mãng </v>
          </cell>
          <cell r="D60" t="str">
            <v>m3</v>
          </cell>
          <cell r="E60">
            <v>33.659999999999997</v>
          </cell>
          <cell r="F60">
            <v>1</v>
          </cell>
          <cell r="G60">
            <v>24428</v>
          </cell>
          <cell r="I60">
            <v>822246.47999999986</v>
          </cell>
        </row>
        <row r="61">
          <cell r="B61" t="str">
            <v>03,2203</v>
          </cell>
          <cell r="C61" t="str">
            <v>LÊp ®Êt hè mãng</v>
          </cell>
          <cell r="D61" t="str">
            <v>m3</v>
          </cell>
          <cell r="E61">
            <v>31.41</v>
          </cell>
          <cell r="F61">
            <v>1</v>
          </cell>
          <cell r="G61">
            <v>10890</v>
          </cell>
          <cell r="I61">
            <v>342054.9</v>
          </cell>
        </row>
        <row r="62">
          <cell r="B62" t="str">
            <v>ChiÕt tÝnh</v>
          </cell>
          <cell r="C62" t="str">
            <v>§æ bª t«ng M50</v>
          </cell>
          <cell r="D62" t="str">
            <v>m3</v>
          </cell>
          <cell r="E62">
            <v>0.35</v>
          </cell>
          <cell r="F62">
            <v>1</v>
          </cell>
          <cell r="G62">
            <v>45030</v>
          </cell>
          <cell r="I62">
            <v>15760.499999999998</v>
          </cell>
        </row>
        <row r="63">
          <cell r="B63" t="str">
            <v>ChiÕt tÝnh</v>
          </cell>
          <cell r="C63" t="str">
            <v>§æ bª t«ng M150</v>
          </cell>
          <cell r="D63" t="str">
            <v>m3</v>
          </cell>
          <cell r="E63">
            <v>1.82</v>
          </cell>
          <cell r="F63">
            <v>1</v>
          </cell>
          <cell r="G63">
            <v>45030</v>
          </cell>
          <cell r="I63">
            <v>81954.600000000006</v>
          </cell>
        </row>
        <row r="64">
          <cell r="B64" t="str">
            <v>ChiÕt tÝnh</v>
          </cell>
          <cell r="C64" t="str">
            <v>§æ bª t«ng M200</v>
          </cell>
          <cell r="D64" t="str">
            <v>m3</v>
          </cell>
          <cell r="E64">
            <v>0.08</v>
          </cell>
          <cell r="F64">
            <v>1</v>
          </cell>
          <cell r="G64">
            <v>45030</v>
          </cell>
          <cell r="I64">
            <v>3602.4</v>
          </cell>
        </row>
        <row r="65">
          <cell r="B65" t="str">
            <v>02,1781</v>
          </cell>
          <cell r="C65" t="str">
            <v>V/c dông cô thi c«ng</v>
          </cell>
          <cell r="D65" t="str">
            <v>tÊn</v>
          </cell>
          <cell r="E65">
            <v>0.2</v>
          </cell>
          <cell r="F65">
            <v>0.1</v>
          </cell>
          <cell r="G65">
            <v>115370</v>
          </cell>
          <cell r="I65">
            <v>2307.4000000000005</v>
          </cell>
        </row>
        <row r="66">
          <cell r="C66" t="str">
            <v>V/c bª t«ng M 200</v>
          </cell>
          <cell r="D66" t="str">
            <v>m3</v>
          </cell>
          <cell r="E66">
            <v>0.08</v>
          </cell>
          <cell r="F66">
            <v>1</v>
          </cell>
          <cell r="G66">
            <v>14978.229500000001</v>
          </cell>
          <cell r="I66">
            <v>1198.25836</v>
          </cell>
        </row>
        <row r="67">
          <cell r="C67" t="str">
            <v>V/c bª t«ng M150</v>
          </cell>
          <cell r="D67" t="str">
            <v>m3</v>
          </cell>
          <cell r="E67">
            <v>1.82</v>
          </cell>
          <cell r="F67">
            <v>1</v>
          </cell>
          <cell r="G67">
            <v>14862.2945</v>
          </cell>
          <cell r="I67">
            <v>27049.37599</v>
          </cell>
        </row>
        <row r="68">
          <cell r="C68" t="str">
            <v>V/c bª t«ng M 50</v>
          </cell>
          <cell r="D68" t="str">
            <v>m3</v>
          </cell>
          <cell r="E68">
            <v>0.35</v>
          </cell>
          <cell r="F68">
            <v>1</v>
          </cell>
          <cell r="G68">
            <v>14471.352900000002</v>
          </cell>
          <cell r="I68">
            <v>5064.9735150000006</v>
          </cell>
        </row>
        <row r="69">
          <cell r="B69" t="str">
            <v>04,1201</v>
          </cell>
          <cell r="C69" t="str">
            <v>Gia c«ng thÐp F&lt;=10</v>
          </cell>
          <cell r="D69" t="str">
            <v>kg</v>
          </cell>
          <cell r="E69">
            <v>14</v>
          </cell>
          <cell r="F69">
            <v>1</v>
          </cell>
          <cell r="G69">
            <v>243</v>
          </cell>
          <cell r="I69">
            <v>3402</v>
          </cell>
        </row>
        <row r="70">
          <cell r="B70" t="str">
            <v>04-2001</v>
          </cell>
          <cell r="C70" t="str">
            <v>L¾p dùng v¸n khu«n gç</v>
          </cell>
          <cell r="D70" t="str">
            <v>m2</v>
          </cell>
          <cell r="E70">
            <v>18.399999999999999</v>
          </cell>
          <cell r="F70">
            <v>1</v>
          </cell>
          <cell r="G70">
            <v>5309</v>
          </cell>
          <cell r="I70">
            <v>97685.599999999991</v>
          </cell>
        </row>
        <row r="71">
          <cell r="C71" t="str">
            <v>C/ M¸y thi c«ng</v>
          </cell>
        </row>
        <row r="72">
          <cell r="B72" t="str">
            <v>04,1201</v>
          </cell>
          <cell r="C72" t="str">
            <v>Gia c«ng thÐp F&lt;=10</v>
          </cell>
          <cell r="D72" t="str">
            <v>kg</v>
          </cell>
          <cell r="E72">
            <v>14</v>
          </cell>
          <cell r="F72">
            <v>1</v>
          </cell>
          <cell r="G72">
            <v>16</v>
          </cell>
          <cell r="J72">
            <v>224</v>
          </cell>
        </row>
        <row r="74">
          <cell r="B74" t="str">
            <v>MT4</v>
          </cell>
          <cell r="C74" t="str">
            <v>Mãng MT4</v>
          </cell>
          <cell r="H74">
            <v>920510.53350000002</v>
          </cell>
          <cell r="I74">
            <v>1059695.7254270001</v>
          </cell>
          <cell r="J74">
            <v>224</v>
          </cell>
        </row>
        <row r="75">
          <cell r="C75" t="str">
            <v>a)VËt liÖu</v>
          </cell>
        </row>
        <row r="76">
          <cell r="C76" t="str">
            <v>Bª t«ng M50</v>
          </cell>
          <cell r="D76" t="str">
            <v>m3</v>
          </cell>
          <cell r="E76">
            <v>0.28000000000000003</v>
          </cell>
          <cell r="F76">
            <v>1</v>
          </cell>
          <cell r="G76">
            <v>193264.77499999999</v>
          </cell>
          <cell r="H76">
            <v>54114.137000000002</v>
          </cell>
        </row>
        <row r="77">
          <cell r="C77" t="str">
            <v>Bª t«ng M150</v>
          </cell>
          <cell r="D77" t="str">
            <v>m3</v>
          </cell>
          <cell r="E77">
            <v>1.59</v>
          </cell>
          <cell r="F77">
            <v>1</v>
          </cell>
          <cell r="G77">
            <v>283488.34999999998</v>
          </cell>
          <cell r="H77">
            <v>450746.47649999999</v>
          </cell>
        </row>
        <row r="78">
          <cell r="C78" t="str">
            <v>Bª t«ng M200</v>
          </cell>
          <cell r="D78" t="str">
            <v>m3</v>
          </cell>
          <cell r="E78">
            <v>0.08</v>
          </cell>
          <cell r="F78">
            <v>1</v>
          </cell>
          <cell r="G78">
            <v>331771.99999999994</v>
          </cell>
          <cell r="H78">
            <v>26541.759999999995</v>
          </cell>
        </row>
        <row r="79">
          <cell r="B79" t="str">
            <v>§G tØnh</v>
          </cell>
          <cell r="C79" t="str">
            <v>S¾t F6</v>
          </cell>
          <cell r="D79" t="str">
            <v>kg</v>
          </cell>
          <cell r="E79">
            <v>3.6</v>
          </cell>
          <cell r="F79">
            <v>1.02</v>
          </cell>
          <cell r="G79">
            <v>4320</v>
          </cell>
          <cell r="H79">
            <v>15863.04</v>
          </cell>
        </row>
        <row r="80">
          <cell r="B80" t="str">
            <v>§G tØnh</v>
          </cell>
          <cell r="C80" t="str">
            <v>S¾t F8</v>
          </cell>
          <cell r="D80" t="str">
            <v>kg</v>
          </cell>
          <cell r="E80">
            <v>4.8</v>
          </cell>
          <cell r="F80">
            <v>1.02</v>
          </cell>
          <cell r="G80">
            <v>4320</v>
          </cell>
          <cell r="H80">
            <v>21150.720000000001</v>
          </cell>
        </row>
        <row r="81">
          <cell r="B81" t="str">
            <v>§G tØnh</v>
          </cell>
          <cell r="C81" t="str">
            <v>S¾t F10</v>
          </cell>
          <cell r="D81" t="str">
            <v>kg</v>
          </cell>
          <cell r="E81">
            <v>5.6</v>
          </cell>
          <cell r="F81">
            <v>1.02</v>
          </cell>
          <cell r="G81">
            <v>4200</v>
          </cell>
          <cell r="H81">
            <v>23990.399999999998</v>
          </cell>
        </row>
        <row r="82">
          <cell r="B82" t="str">
            <v>04-2001</v>
          </cell>
          <cell r="C82" t="str">
            <v>Gç v¸n khu«n cÇu c«ng t¸c</v>
          </cell>
          <cell r="D82" t="str">
            <v>m2</v>
          </cell>
          <cell r="E82">
            <v>16.8</v>
          </cell>
          <cell r="F82">
            <v>1.05</v>
          </cell>
          <cell r="G82">
            <v>18600</v>
          </cell>
          <cell r="H82">
            <v>328104</v>
          </cell>
        </row>
        <row r="83">
          <cell r="C83" t="str">
            <v xml:space="preserve">b) Nh©n c«ng </v>
          </cell>
        </row>
        <row r="84">
          <cell r="B84" t="str">
            <v>03,1113</v>
          </cell>
          <cell r="C84" t="str">
            <v xml:space="preserve">§µo ®Êt hè mãng </v>
          </cell>
          <cell r="D84" t="str">
            <v>m3</v>
          </cell>
          <cell r="E84">
            <v>24.68</v>
          </cell>
          <cell r="F84">
            <v>1</v>
          </cell>
          <cell r="G84">
            <v>24428</v>
          </cell>
          <cell r="I84">
            <v>602883.04</v>
          </cell>
        </row>
        <row r="85">
          <cell r="B85" t="str">
            <v>03,2203</v>
          </cell>
          <cell r="C85" t="str">
            <v>LÊp ®Êt hè mãng</v>
          </cell>
          <cell r="D85" t="str">
            <v>m3</v>
          </cell>
          <cell r="E85">
            <v>22.73</v>
          </cell>
          <cell r="F85">
            <v>1</v>
          </cell>
          <cell r="G85">
            <v>10890</v>
          </cell>
          <cell r="I85">
            <v>247529.7</v>
          </cell>
        </row>
        <row r="86">
          <cell r="B86" t="str">
            <v>ChiÕt tÝnh</v>
          </cell>
          <cell r="C86" t="str">
            <v>§æ bª t«ng M50</v>
          </cell>
          <cell r="D86" t="str">
            <v>m3</v>
          </cell>
          <cell r="E86">
            <v>0.28000000000000003</v>
          </cell>
          <cell r="F86">
            <v>1</v>
          </cell>
          <cell r="G86">
            <v>45030</v>
          </cell>
          <cell r="I86">
            <v>12608.400000000001</v>
          </cell>
        </row>
        <row r="87">
          <cell r="B87" t="str">
            <v>ChiÕt tÝnh</v>
          </cell>
          <cell r="C87" t="str">
            <v>§æ bª t«ng M150</v>
          </cell>
          <cell r="D87" t="str">
            <v>m3</v>
          </cell>
          <cell r="E87">
            <v>1.59</v>
          </cell>
          <cell r="F87">
            <v>1</v>
          </cell>
          <cell r="G87">
            <v>45030</v>
          </cell>
          <cell r="I87">
            <v>71597.7</v>
          </cell>
        </row>
        <row r="88">
          <cell r="B88" t="str">
            <v>ChiÕt tÝnh</v>
          </cell>
          <cell r="C88" t="str">
            <v>§æ bª t«ng M200</v>
          </cell>
          <cell r="D88" t="str">
            <v>m3</v>
          </cell>
          <cell r="E88">
            <v>0.08</v>
          </cell>
          <cell r="F88">
            <v>1</v>
          </cell>
          <cell r="G88">
            <v>45030</v>
          </cell>
          <cell r="I88">
            <v>3602.4</v>
          </cell>
        </row>
        <row r="89">
          <cell r="C89" t="str">
            <v>V/c bª t«ng M 200</v>
          </cell>
          <cell r="D89" t="str">
            <v>m3</v>
          </cell>
          <cell r="E89">
            <v>0.08</v>
          </cell>
          <cell r="F89">
            <v>1</v>
          </cell>
          <cell r="G89">
            <v>14978.229500000001</v>
          </cell>
          <cell r="I89">
            <v>1198.25836</v>
          </cell>
        </row>
        <row r="90">
          <cell r="C90" t="str">
            <v>V/c bª t«ng M150</v>
          </cell>
          <cell r="D90" t="str">
            <v>m3</v>
          </cell>
          <cell r="E90">
            <v>1.59</v>
          </cell>
          <cell r="F90">
            <v>1</v>
          </cell>
          <cell r="G90">
            <v>14862.2945</v>
          </cell>
          <cell r="I90">
            <v>23631.048255000002</v>
          </cell>
        </row>
        <row r="91">
          <cell r="C91" t="str">
            <v>V/c bª t«ng M 50</v>
          </cell>
          <cell r="D91" t="str">
            <v>m3</v>
          </cell>
          <cell r="E91">
            <v>0.28000000000000003</v>
          </cell>
          <cell r="F91">
            <v>1</v>
          </cell>
          <cell r="G91">
            <v>14471.352900000002</v>
          </cell>
          <cell r="I91">
            <v>4051.9788120000007</v>
          </cell>
        </row>
        <row r="92">
          <cell r="B92" t="str">
            <v>04,1201</v>
          </cell>
          <cell r="C92" t="str">
            <v>Gia c«ng thÐp F&lt;=10</v>
          </cell>
          <cell r="D92" t="str">
            <v>kg</v>
          </cell>
          <cell r="E92">
            <v>14</v>
          </cell>
          <cell r="F92">
            <v>1</v>
          </cell>
          <cell r="G92">
            <v>243</v>
          </cell>
          <cell r="I92">
            <v>3402</v>
          </cell>
        </row>
        <row r="93">
          <cell r="B93" t="str">
            <v>04-2001</v>
          </cell>
          <cell r="C93" t="str">
            <v>L¾p dùng v¸n khu«n gç</v>
          </cell>
          <cell r="D93" t="str">
            <v>m2</v>
          </cell>
          <cell r="E93">
            <v>16.8</v>
          </cell>
          <cell r="F93">
            <v>1</v>
          </cell>
          <cell r="G93">
            <v>5309</v>
          </cell>
          <cell r="I93">
            <v>89191.2</v>
          </cell>
        </row>
        <row r="94">
          <cell r="C94" t="str">
            <v>C/ M¸y thi c«ng</v>
          </cell>
        </row>
        <row r="95">
          <cell r="B95" t="str">
            <v>04,1201</v>
          </cell>
          <cell r="C95" t="str">
            <v>Gia c«ng thÐp F&lt;=10</v>
          </cell>
          <cell r="D95" t="str">
            <v>kg</v>
          </cell>
          <cell r="E95">
            <v>14</v>
          </cell>
          <cell r="F95">
            <v>1</v>
          </cell>
          <cell r="G95">
            <v>16</v>
          </cell>
          <cell r="J95">
            <v>224</v>
          </cell>
        </row>
        <row r="97">
          <cell r="B97" t="str">
            <v>MTD4</v>
          </cell>
          <cell r="C97" t="str">
            <v>Mãng MT§4</v>
          </cell>
          <cell r="H97">
            <v>4108342.7224999997</v>
          </cell>
          <cell r="I97">
            <v>1841232.5733</v>
          </cell>
          <cell r="J97">
            <v>5371.2</v>
          </cell>
        </row>
        <row r="98">
          <cell r="C98" t="str">
            <v>a)VËt liÖu</v>
          </cell>
        </row>
        <row r="99">
          <cell r="C99" t="str">
            <v>Bª t«ng M50</v>
          </cell>
          <cell r="D99" t="str">
            <v>m3</v>
          </cell>
          <cell r="E99">
            <v>1.5</v>
          </cell>
          <cell r="F99">
            <v>1</v>
          </cell>
          <cell r="G99">
            <v>193264.77499999999</v>
          </cell>
          <cell r="H99">
            <v>289897.16249999998</v>
          </cell>
        </row>
        <row r="100">
          <cell r="C100" t="str">
            <v>Bª t«ng M150</v>
          </cell>
          <cell r="D100" t="str">
            <v>m3</v>
          </cell>
          <cell r="E100">
            <v>5.6</v>
          </cell>
          <cell r="F100">
            <v>1</v>
          </cell>
          <cell r="G100">
            <v>283488.34999999998</v>
          </cell>
          <cell r="H100">
            <v>1587534.7599999998</v>
          </cell>
        </row>
        <row r="101">
          <cell r="C101" t="str">
            <v>Bª t«ng M200</v>
          </cell>
          <cell r="D101" t="str">
            <v>m3</v>
          </cell>
          <cell r="E101">
            <v>0.5</v>
          </cell>
          <cell r="F101">
            <v>1</v>
          </cell>
          <cell r="G101">
            <v>331771.99999999994</v>
          </cell>
          <cell r="H101">
            <v>165885.99999999997</v>
          </cell>
        </row>
        <row r="102">
          <cell r="B102" t="str">
            <v>§G tØnh</v>
          </cell>
          <cell r="C102" t="str">
            <v>S¾t F6</v>
          </cell>
          <cell r="D102" t="str">
            <v>kg</v>
          </cell>
          <cell r="E102">
            <v>19.5</v>
          </cell>
          <cell r="F102">
            <v>1.02</v>
          </cell>
          <cell r="G102">
            <v>4320</v>
          </cell>
          <cell r="H102">
            <v>85924.800000000003</v>
          </cell>
        </row>
        <row r="103">
          <cell r="B103" t="str">
            <v>§G tØnh</v>
          </cell>
          <cell r="C103" t="str">
            <v>S¾t F10</v>
          </cell>
          <cell r="D103" t="str">
            <v>kg</v>
          </cell>
          <cell r="E103">
            <v>241</v>
          </cell>
          <cell r="F103">
            <v>1.02</v>
          </cell>
          <cell r="G103">
            <v>4200</v>
          </cell>
          <cell r="H103">
            <v>1032444</v>
          </cell>
        </row>
        <row r="104">
          <cell r="B104" t="str">
            <v>§G tØnh</v>
          </cell>
          <cell r="C104" t="str">
            <v>S¾t F12</v>
          </cell>
          <cell r="D104" t="str">
            <v>kg</v>
          </cell>
          <cell r="E104">
            <v>75.2</v>
          </cell>
          <cell r="F104">
            <v>1.02</v>
          </cell>
          <cell r="G104">
            <v>4000</v>
          </cell>
          <cell r="H104">
            <v>306816.00000000006</v>
          </cell>
        </row>
        <row r="105">
          <cell r="B105" t="str">
            <v>04-2001</v>
          </cell>
          <cell r="C105" t="str">
            <v>Gç v¸n khu«n cÇu c«ng t¸c</v>
          </cell>
          <cell r="D105" t="str">
            <v>m2</v>
          </cell>
          <cell r="E105">
            <v>34.4</v>
          </cell>
          <cell r="F105">
            <v>1</v>
          </cell>
          <cell r="G105">
            <v>18600</v>
          </cell>
          <cell r="H105">
            <v>639840</v>
          </cell>
        </row>
        <row r="106">
          <cell r="C106" t="str">
            <v xml:space="preserve">b) Nh©n c«ng </v>
          </cell>
        </row>
        <row r="107">
          <cell r="B107" t="str">
            <v>03,1113</v>
          </cell>
          <cell r="C107" t="str">
            <v xml:space="preserve">§µo ®Êt hè mãng </v>
          </cell>
          <cell r="D107" t="str">
            <v>m3</v>
          </cell>
          <cell r="E107">
            <v>33.659999999999997</v>
          </cell>
          <cell r="F107">
            <v>1</v>
          </cell>
          <cell r="G107">
            <v>24428</v>
          </cell>
          <cell r="I107">
            <v>822246.47999999986</v>
          </cell>
        </row>
        <row r="108">
          <cell r="B108" t="str">
            <v>03,2203</v>
          </cell>
          <cell r="C108" t="str">
            <v>LÊp ®Êt hè mãng</v>
          </cell>
          <cell r="D108" t="str">
            <v>m3</v>
          </cell>
          <cell r="E108">
            <v>27.559999999999995</v>
          </cell>
          <cell r="F108">
            <v>1</v>
          </cell>
          <cell r="G108">
            <v>10890</v>
          </cell>
          <cell r="I108">
            <v>300128.39999999997</v>
          </cell>
        </row>
        <row r="109">
          <cell r="C109" t="str">
            <v>§æ bª t«ng M50</v>
          </cell>
          <cell r="D109" t="str">
            <v>m3</v>
          </cell>
          <cell r="E109">
            <v>1.5</v>
          </cell>
          <cell r="F109">
            <v>1</v>
          </cell>
          <cell r="G109">
            <v>45030</v>
          </cell>
          <cell r="I109">
            <v>67545</v>
          </cell>
        </row>
        <row r="110">
          <cell r="C110" t="str">
            <v>§æ bª t«ng M150</v>
          </cell>
          <cell r="D110" t="str">
            <v>m3</v>
          </cell>
          <cell r="E110">
            <v>5.6</v>
          </cell>
          <cell r="F110">
            <v>1</v>
          </cell>
          <cell r="G110">
            <v>45030</v>
          </cell>
          <cell r="I110">
            <v>252167.99999999997</v>
          </cell>
        </row>
        <row r="111">
          <cell r="C111" t="str">
            <v>§æ bª t«ng M200</v>
          </cell>
          <cell r="D111" t="str">
            <v>m3</v>
          </cell>
          <cell r="E111">
            <v>0.5</v>
          </cell>
          <cell r="F111">
            <v>1</v>
          </cell>
          <cell r="G111">
            <v>45030</v>
          </cell>
          <cell r="I111">
            <v>22515</v>
          </cell>
        </row>
        <row r="112">
          <cell r="B112" t="str">
            <v>ChiÕt tÝnh</v>
          </cell>
          <cell r="C112" t="str">
            <v>V/c bª t«ng M 200</v>
          </cell>
          <cell r="D112" t="str">
            <v>m3</v>
          </cell>
          <cell r="E112">
            <v>0.5</v>
          </cell>
          <cell r="F112">
            <v>1</v>
          </cell>
          <cell r="G112">
            <v>14978.229500000001</v>
          </cell>
          <cell r="I112">
            <v>7489.1147500000006</v>
          </cell>
        </row>
        <row r="113">
          <cell r="B113" t="str">
            <v>ChiÕt tÝnh</v>
          </cell>
          <cell r="C113" t="str">
            <v>V/c bª t«ng M150</v>
          </cell>
          <cell r="D113" t="str">
            <v>m3</v>
          </cell>
          <cell r="E113">
            <v>5.6</v>
          </cell>
          <cell r="F113">
            <v>1</v>
          </cell>
          <cell r="G113">
            <v>14862.2945</v>
          </cell>
          <cell r="I113">
            <v>83228.849199999997</v>
          </cell>
        </row>
        <row r="114">
          <cell r="B114" t="str">
            <v>ChiÕt tÝnh</v>
          </cell>
          <cell r="C114" t="str">
            <v>V/c bª t«ng M 50</v>
          </cell>
          <cell r="D114" t="str">
            <v>m3</v>
          </cell>
          <cell r="E114">
            <v>1.5</v>
          </cell>
          <cell r="F114">
            <v>1</v>
          </cell>
          <cell r="G114">
            <v>14471.352900000002</v>
          </cell>
          <cell r="I114">
            <v>21707.029350000004</v>
          </cell>
        </row>
        <row r="115">
          <cell r="B115" t="str">
            <v>04,1201</v>
          </cell>
          <cell r="C115" t="str">
            <v>Gia c«ng thÐp F&lt;=10</v>
          </cell>
          <cell r="D115" t="str">
            <v>kg</v>
          </cell>
          <cell r="E115">
            <v>335.7</v>
          </cell>
          <cell r="F115">
            <v>1</v>
          </cell>
          <cell r="G115">
            <v>243</v>
          </cell>
          <cell r="I115">
            <v>81575.099999999991</v>
          </cell>
        </row>
        <row r="116">
          <cell r="B116" t="str">
            <v>04-2001</v>
          </cell>
          <cell r="C116" t="str">
            <v>L¾p dùng v¸n khu«n gç</v>
          </cell>
          <cell r="D116" t="str">
            <v>m2</v>
          </cell>
          <cell r="E116">
            <v>34.4</v>
          </cell>
          <cell r="F116">
            <v>1</v>
          </cell>
          <cell r="G116">
            <v>5309</v>
          </cell>
          <cell r="I116">
            <v>182629.6</v>
          </cell>
        </row>
        <row r="117">
          <cell r="C117" t="str">
            <v>C/ M¸y thi c«ng</v>
          </cell>
        </row>
        <row r="118">
          <cell r="B118" t="str">
            <v>04,1201</v>
          </cell>
          <cell r="C118" t="str">
            <v>Gia c«ng thÐp F&lt;=10</v>
          </cell>
          <cell r="D118" t="str">
            <v>kg</v>
          </cell>
          <cell r="E118">
            <v>335.7</v>
          </cell>
          <cell r="F118">
            <v>1</v>
          </cell>
          <cell r="G118">
            <v>16</v>
          </cell>
          <cell r="J118">
            <v>5371.2</v>
          </cell>
        </row>
        <row r="120">
          <cell r="B120" t="str">
            <v>MN 18-6</v>
          </cell>
          <cell r="C120" t="str">
            <v>Mãng MN 18-6</v>
          </cell>
          <cell r="H120">
            <v>237819.26799999998</v>
          </cell>
          <cell r="I120">
            <v>280337.64650000003</v>
          </cell>
          <cell r="J120">
            <v>8788.5</v>
          </cell>
        </row>
        <row r="121">
          <cell r="C121" t="str">
            <v>a)VËt liÖu</v>
          </cell>
        </row>
        <row r="122">
          <cell r="B122" t="str">
            <v>§G tØnh</v>
          </cell>
          <cell r="C122" t="str">
            <v>S¾t F 27</v>
          </cell>
          <cell r="D122" t="str">
            <v>kg</v>
          </cell>
          <cell r="E122">
            <v>22.9</v>
          </cell>
          <cell r="F122">
            <v>1.02</v>
          </cell>
          <cell r="G122">
            <v>4000</v>
          </cell>
          <cell r="H122">
            <v>93432</v>
          </cell>
        </row>
        <row r="123">
          <cell r="B123" t="str">
            <v>§G tØnh</v>
          </cell>
          <cell r="C123" t="str">
            <v>S¨t F 14</v>
          </cell>
          <cell r="D123" t="str">
            <v>kg</v>
          </cell>
          <cell r="E123">
            <v>18.600000000000001</v>
          </cell>
          <cell r="F123">
            <v>1.02</v>
          </cell>
          <cell r="G123">
            <v>4000</v>
          </cell>
          <cell r="H123">
            <v>75888</v>
          </cell>
        </row>
        <row r="124">
          <cell r="B124" t="str">
            <v>§G tØnh</v>
          </cell>
          <cell r="C124" t="str">
            <v>S¾t F6</v>
          </cell>
          <cell r="D124" t="str">
            <v>kg</v>
          </cell>
          <cell r="E124">
            <v>3.9</v>
          </cell>
          <cell r="F124">
            <v>1.02</v>
          </cell>
          <cell r="G124">
            <v>4320</v>
          </cell>
          <cell r="H124">
            <v>17184.96</v>
          </cell>
        </row>
        <row r="125">
          <cell r="B125" t="str">
            <v>§G tØnh</v>
          </cell>
          <cell r="C125" t="str">
            <v>ThÐp dÑt d6</v>
          </cell>
          <cell r="D125" t="str">
            <v>kg</v>
          </cell>
          <cell r="E125">
            <v>1.1000000000000001</v>
          </cell>
          <cell r="F125">
            <v>1.02</v>
          </cell>
          <cell r="G125">
            <v>4134</v>
          </cell>
          <cell r="H125">
            <v>4638.3480000000009</v>
          </cell>
        </row>
        <row r="126">
          <cell r="B126" t="str">
            <v>§G tØnh</v>
          </cell>
          <cell r="C126" t="str">
            <v>D©y thÐp buéc F1</v>
          </cell>
          <cell r="D126" t="str">
            <v>kg</v>
          </cell>
          <cell r="E126">
            <v>0.36</v>
          </cell>
          <cell r="F126">
            <v>1.02</v>
          </cell>
          <cell r="G126">
            <v>8000</v>
          </cell>
          <cell r="H126">
            <v>2937.6</v>
          </cell>
        </row>
        <row r="127">
          <cell r="B127" t="str">
            <v>§G tØnh</v>
          </cell>
          <cell r="C127" t="str">
            <v>Que hµn ®iÖn</v>
          </cell>
          <cell r="D127" t="str">
            <v>kg</v>
          </cell>
          <cell r="E127">
            <v>0.08</v>
          </cell>
          <cell r="F127">
            <v>1</v>
          </cell>
          <cell r="G127">
            <v>7600</v>
          </cell>
          <cell r="H127">
            <v>608</v>
          </cell>
        </row>
        <row r="128">
          <cell r="B128" t="str">
            <v>chiÕt tÝnh</v>
          </cell>
          <cell r="C128" t="str">
            <v>Bª t«ng ®óc s½n M 200 (§óc s½n)</v>
          </cell>
          <cell r="D128" t="str">
            <v>m3</v>
          </cell>
          <cell r="E128">
            <v>0.13</v>
          </cell>
          <cell r="F128">
            <v>1</v>
          </cell>
          <cell r="G128">
            <v>331771.99999999994</v>
          </cell>
          <cell r="H128">
            <v>43130.359999999993</v>
          </cell>
        </row>
        <row r="129">
          <cell r="C129" t="str">
            <v xml:space="preserve">b) Nh©n c«ng </v>
          </cell>
        </row>
        <row r="130">
          <cell r="B130" t="str">
            <v>03,1113</v>
          </cell>
          <cell r="C130" t="str">
            <v xml:space="preserve">§µo ®Êt hè mãng </v>
          </cell>
          <cell r="D130" t="str">
            <v>m3</v>
          </cell>
          <cell r="E130">
            <v>6.58</v>
          </cell>
          <cell r="F130">
            <v>1</v>
          </cell>
          <cell r="G130">
            <v>24428</v>
          </cell>
          <cell r="I130">
            <v>160736.24</v>
          </cell>
        </row>
        <row r="131">
          <cell r="B131" t="str">
            <v>03,2203</v>
          </cell>
          <cell r="C131" t="str">
            <v>LÊp ®Êt hè mãng</v>
          </cell>
          <cell r="D131" t="str">
            <v>m3</v>
          </cell>
          <cell r="E131">
            <v>6.45</v>
          </cell>
          <cell r="F131">
            <v>1</v>
          </cell>
          <cell r="G131">
            <v>10890</v>
          </cell>
          <cell r="I131">
            <v>70240.5</v>
          </cell>
        </row>
        <row r="132">
          <cell r="B132" t="str">
            <v>04.3611</v>
          </cell>
          <cell r="C132" t="str">
            <v>§óc s½n tÊm nÐo</v>
          </cell>
          <cell r="D132" t="str">
            <v>m3</v>
          </cell>
          <cell r="E132">
            <v>0.13</v>
          </cell>
          <cell r="F132">
            <v>1</v>
          </cell>
          <cell r="G132">
            <v>50328</v>
          </cell>
          <cell r="I132">
            <v>6542.64</v>
          </cell>
        </row>
        <row r="133">
          <cell r="B133" t="str">
            <v>ChiÕt tÝnh</v>
          </cell>
          <cell r="C133" t="str">
            <v>V/c bª t«ng M 200</v>
          </cell>
          <cell r="D133" t="str">
            <v>m3</v>
          </cell>
          <cell r="E133">
            <v>0.13</v>
          </cell>
          <cell r="F133">
            <v>1</v>
          </cell>
          <cell r="G133">
            <v>53433.05</v>
          </cell>
          <cell r="I133">
            <v>6946.2965000000004</v>
          </cell>
        </row>
        <row r="134">
          <cell r="B134" t="str">
            <v>04,1202</v>
          </cell>
          <cell r="C134" t="str">
            <v>Gia c«ng thÐp F&lt;=18</v>
          </cell>
          <cell r="D134" t="str">
            <v>kg</v>
          </cell>
          <cell r="E134">
            <v>46.5</v>
          </cell>
          <cell r="F134">
            <v>1</v>
          </cell>
          <cell r="G134">
            <v>148</v>
          </cell>
          <cell r="I134">
            <v>6882</v>
          </cell>
        </row>
        <row r="135">
          <cell r="B135" t="str">
            <v>04.3802</v>
          </cell>
          <cell r="C135" t="str">
            <v>L¾p tÊm nÐo &lt; 500kg</v>
          </cell>
          <cell r="D135" t="str">
            <v>tÊm</v>
          </cell>
          <cell r="E135">
            <v>1</v>
          </cell>
          <cell r="F135">
            <v>1</v>
          </cell>
          <cell r="G135">
            <v>24214</v>
          </cell>
          <cell r="I135">
            <v>24214</v>
          </cell>
        </row>
        <row r="136">
          <cell r="B136" t="str">
            <v>02.1451</v>
          </cell>
          <cell r="C136" t="str">
            <v>V/c tÊm nÐo</v>
          </cell>
          <cell r="D136" t="str">
            <v>tÊn</v>
          </cell>
          <cell r="E136">
            <v>0.3</v>
          </cell>
          <cell r="F136">
            <v>0.1</v>
          </cell>
          <cell r="G136">
            <v>90207</v>
          </cell>
          <cell r="I136">
            <v>2706.21</v>
          </cell>
        </row>
        <row r="137">
          <cell r="B137" t="str">
            <v>02.1421</v>
          </cell>
          <cell r="C137" t="str">
            <v>V/c mãc nÐo</v>
          </cell>
          <cell r="D137" t="str">
            <v>tÊn</v>
          </cell>
          <cell r="E137">
            <v>2.5000000000000001E-2</v>
          </cell>
          <cell r="F137">
            <v>0.1</v>
          </cell>
          <cell r="G137">
            <v>99184</v>
          </cell>
          <cell r="I137">
            <v>247.96000000000004</v>
          </cell>
        </row>
        <row r="138">
          <cell r="B138" t="str">
            <v>02.1781</v>
          </cell>
          <cell r="C138" t="str">
            <v>V/ dông cô thi c«ng</v>
          </cell>
          <cell r="D138" t="str">
            <v xml:space="preserve">tÊn </v>
          </cell>
          <cell r="E138">
            <v>0.2</v>
          </cell>
          <cell r="F138">
            <v>0.1</v>
          </cell>
          <cell r="G138">
            <v>91090</v>
          </cell>
          <cell r="I138">
            <v>1821.8000000000004</v>
          </cell>
        </row>
        <row r="139">
          <cell r="C139" t="str">
            <v>C/ M¸y thi c«ng</v>
          </cell>
        </row>
        <row r="140">
          <cell r="B140" t="str">
            <v>04,1202</v>
          </cell>
          <cell r="C140" t="str">
            <v>Gia c«ng thÐp F&lt;=18</v>
          </cell>
          <cell r="D140" t="str">
            <v>kg</v>
          </cell>
          <cell r="E140">
            <v>46.5</v>
          </cell>
          <cell r="F140">
            <v>1</v>
          </cell>
          <cell r="G140">
            <v>189</v>
          </cell>
          <cell r="J140">
            <v>8788.5</v>
          </cell>
        </row>
        <row r="142">
          <cell r="B142" t="str">
            <v>12c</v>
          </cell>
          <cell r="C142" t="str">
            <v>Cét BTLT 12C</v>
          </cell>
          <cell r="H142">
            <v>2360457.5460000001</v>
          </cell>
          <cell r="I142">
            <v>132636.6796</v>
          </cell>
        </row>
        <row r="143">
          <cell r="C143" t="str">
            <v>a)VËt liÖu</v>
          </cell>
        </row>
        <row r="144">
          <cell r="C144" t="str">
            <v>Cét BTLT 12C</v>
          </cell>
          <cell r="D144" t="str">
            <v>cét</v>
          </cell>
          <cell r="E144">
            <v>1</v>
          </cell>
          <cell r="F144">
            <v>1.002</v>
          </cell>
          <cell r="G144">
            <v>2347273</v>
          </cell>
          <cell r="H144">
            <v>2351967.5460000001</v>
          </cell>
        </row>
        <row r="145">
          <cell r="B145" t="str">
            <v>05,5213</v>
          </cell>
          <cell r="C145" t="str">
            <v>VËt liÖu phô</v>
          </cell>
          <cell r="D145" t="str">
            <v>cét</v>
          </cell>
          <cell r="E145">
            <v>1</v>
          </cell>
          <cell r="F145">
            <v>1</v>
          </cell>
          <cell r="G145">
            <v>8490</v>
          </cell>
          <cell r="H145">
            <v>8490</v>
          </cell>
        </row>
        <row r="146">
          <cell r="C146" t="str">
            <v>b)Nh©n c«ng</v>
          </cell>
        </row>
        <row r="147">
          <cell r="B147" t="str">
            <v>02,1461</v>
          </cell>
          <cell r="C147" t="str">
            <v>V/c cét 100m</v>
          </cell>
          <cell r="D147" t="str">
            <v>tÊn</v>
          </cell>
          <cell r="E147">
            <v>1.3560000000000001</v>
          </cell>
          <cell r="F147">
            <v>0.1</v>
          </cell>
          <cell r="G147">
            <v>140241</v>
          </cell>
          <cell r="I147">
            <v>19016.679600000003</v>
          </cell>
        </row>
        <row r="148">
          <cell r="B148" t="str">
            <v>05,5213</v>
          </cell>
          <cell r="C148" t="str">
            <v>Dùng cét</v>
          </cell>
          <cell r="D148" t="str">
            <v>cét</v>
          </cell>
          <cell r="E148">
            <v>1</v>
          </cell>
          <cell r="F148">
            <v>1</v>
          </cell>
          <cell r="G148">
            <v>86293</v>
          </cell>
          <cell r="I148">
            <v>86293</v>
          </cell>
        </row>
        <row r="149">
          <cell r="B149" t="str">
            <v>02,1481</v>
          </cell>
          <cell r="C149" t="str">
            <v>V/c dông cô thñ c«ng cét</v>
          </cell>
          <cell r="D149" t="str">
            <v>tÊn</v>
          </cell>
          <cell r="E149">
            <v>1.5</v>
          </cell>
          <cell r="F149">
            <v>0.2</v>
          </cell>
          <cell r="G149">
            <v>91090</v>
          </cell>
          <cell r="I149">
            <v>27327</v>
          </cell>
        </row>
        <row r="151">
          <cell r="B151" t="str">
            <v>16c</v>
          </cell>
          <cell r="C151" t="str">
            <v>Cét BTLT 16C</v>
          </cell>
          <cell r="H151">
            <v>4238934</v>
          </cell>
          <cell r="I151">
            <v>217045.45199999999</v>
          </cell>
        </row>
        <row r="152">
          <cell r="C152" t="str">
            <v>a)VËt liÖu</v>
          </cell>
        </row>
        <row r="153">
          <cell r="C153" t="str">
            <v>Cét BTLT 16C</v>
          </cell>
          <cell r="D153" t="str">
            <v>cét</v>
          </cell>
          <cell r="E153">
            <v>1</v>
          </cell>
          <cell r="F153">
            <v>1.002</v>
          </cell>
          <cell r="G153">
            <v>4222000</v>
          </cell>
          <cell r="H153">
            <v>4230444</v>
          </cell>
        </row>
        <row r="154">
          <cell r="B154" t="str">
            <v>05,5213</v>
          </cell>
          <cell r="C154" t="str">
            <v>VËt liÖu phô</v>
          </cell>
          <cell r="D154" t="str">
            <v>cét</v>
          </cell>
          <cell r="E154">
            <v>1</v>
          </cell>
          <cell r="F154">
            <v>1</v>
          </cell>
          <cell r="G154">
            <v>8490</v>
          </cell>
          <cell r="H154">
            <v>8490</v>
          </cell>
        </row>
        <row r="155">
          <cell r="C155" t="str">
            <v>b)Nh©n c«ng</v>
          </cell>
        </row>
        <row r="156">
          <cell r="B156" t="str">
            <v>02,1461</v>
          </cell>
          <cell r="C156" t="str">
            <v>V/c cét 100m</v>
          </cell>
          <cell r="D156" t="str">
            <v>tÊn</v>
          </cell>
          <cell r="E156">
            <v>1.72</v>
          </cell>
          <cell r="F156">
            <v>0.1</v>
          </cell>
          <cell r="G156">
            <v>140241</v>
          </cell>
          <cell r="I156">
            <v>24121.452000000001</v>
          </cell>
        </row>
        <row r="157">
          <cell r="B157" t="str">
            <v>05,5215</v>
          </cell>
          <cell r="C157" t="str">
            <v>Dùng cét</v>
          </cell>
          <cell r="D157" t="str">
            <v>cét</v>
          </cell>
          <cell r="E157">
            <v>1</v>
          </cell>
          <cell r="F157">
            <v>1</v>
          </cell>
          <cell r="G157">
            <v>116844</v>
          </cell>
          <cell r="I157">
            <v>116844</v>
          </cell>
        </row>
        <row r="158">
          <cell r="B158" t="str">
            <v>05.5101</v>
          </cell>
          <cell r="C158" t="str">
            <v>Nèi mÆt bÝch</v>
          </cell>
          <cell r="D158" t="str">
            <v>mèi</v>
          </cell>
          <cell r="E158">
            <v>1</v>
          </cell>
          <cell r="F158">
            <v>1</v>
          </cell>
          <cell r="G158">
            <v>48753</v>
          </cell>
          <cell r="I158">
            <v>48753</v>
          </cell>
        </row>
        <row r="159">
          <cell r="B159" t="str">
            <v>02,1481</v>
          </cell>
          <cell r="C159" t="str">
            <v>V/c dông cô thñ c«ng cét</v>
          </cell>
          <cell r="D159" t="str">
            <v>tÊn</v>
          </cell>
          <cell r="E159">
            <v>1.5</v>
          </cell>
          <cell r="F159">
            <v>0.2</v>
          </cell>
          <cell r="G159">
            <v>91090</v>
          </cell>
          <cell r="I159">
            <v>27327</v>
          </cell>
        </row>
        <row r="161">
          <cell r="B161" t="str">
            <v>16b</v>
          </cell>
          <cell r="C161" t="str">
            <v>Cét BTLT 16B</v>
          </cell>
          <cell r="H161">
            <v>4068594</v>
          </cell>
          <cell r="I161">
            <v>217045.45199999999</v>
          </cell>
        </row>
        <row r="162">
          <cell r="C162" t="str">
            <v>a)VËt liÖu</v>
          </cell>
        </row>
        <row r="163">
          <cell r="C163" t="str">
            <v>Cét BTLT 16B</v>
          </cell>
          <cell r="D163" t="str">
            <v>cét</v>
          </cell>
          <cell r="E163">
            <v>1</v>
          </cell>
          <cell r="F163">
            <v>1.002</v>
          </cell>
          <cell r="G163">
            <v>4052000</v>
          </cell>
          <cell r="H163">
            <v>4060104</v>
          </cell>
        </row>
        <row r="164">
          <cell r="B164" t="str">
            <v>05,5213</v>
          </cell>
          <cell r="C164" t="str">
            <v>VËt liÖu phô</v>
          </cell>
          <cell r="D164" t="str">
            <v>cét</v>
          </cell>
          <cell r="E164">
            <v>1</v>
          </cell>
          <cell r="F164">
            <v>1</v>
          </cell>
          <cell r="G164">
            <v>8490</v>
          </cell>
          <cell r="H164">
            <v>8490</v>
          </cell>
        </row>
        <row r="165">
          <cell r="C165" t="str">
            <v>b)Nh©n c«ng</v>
          </cell>
        </row>
        <row r="166">
          <cell r="B166" t="str">
            <v>02,1461</v>
          </cell>
          <cell r="C166" t="str">
            <v>V/c cét 100m</v>
          </cell>
          <cell r="D166" t="str">
            <v>tÊn</v>
          </cell>
          <cell r="E166">
            <v>1.72</v>
          </cell>
          <cell r="F166">
            <v>0.1</v>
          </cell>
          <cell r="G166">
            <v>140241</v>
          </cell>
          <cell r="I166">
            <v>24121.452000000001</v>
          </cell>
        </row>
        <row r="167">
          <cell r="B167" t="str">
            <v>05,5215</v>
          </cell>
          <cell r="C167" t="str">
            <v>Dùng cét</v>
          </cell>
          <cell r="D167" t="str">
            <v>cét</v>
          </cell>
          <cell r="E167">
            <v>1</v>
          </cell>
          <cell r="F167">
            <v>1</v>
          </cell>
          <cell r="G167">
            <v>116844</v>
          </cell>
          <cell r="I167">
            <v>116844</v>
          </cell>
        </row>
        <row r="168">
          <cell r="B168" t="str">
            <v>05.5101</v>
          </cell>
          <cell r="C168" t="str">
            <v>Nèi mÆt bÝch</v>
          </cell>
          <cell r="D168" t="str">
            <v>mèi</v>
          </cell>
          <cell r="E168">
            <v>1</v>
          </cell>
          <cell r="F168">
            <v>1</v>
          </cell>
          <cell r="G168">
            <v>48753</v>
          </cell>
          <cell r="I168">
            <v>48753</v>
          </cell>
        </row>
        <row r="169">
          <cell r="B169" t="str">
            <v>02,1481</v>
          </cell>
          <cell r="C169" t="str">
            <v>V/c dông cô thñ c«ng cét</v>
          </cell>
          <cell r="D169" t="str">
            <v>tÊn</v>
          </cell>
          <cell r="E169">
            <v>1.5</v>
          </cell>
          <cell r="F169">
            <v>0.2</v>
          </cell>
          <cell r="G169">
            <v>91090</v>
          </cell>
          <cell r="I169">
            <v>27327</v>
          </cell>
        </row>
      </sheetData>
      <sheetData sheetId="18" refreshError="1"/>
      <sheetData sheetId="19" refreshError="1"/>
      <sheetData sheetId="20" refreshError="1">
        <row r="8">
          <cell r="C8" t="str">
            <v>Bª t«ng M50</v>
          </cell>
          <cell r="H8">
            <v>193264.77499999999</v>
          </cell>
        </row>
        <row r="9">
          <cell r="C9" t="str">
            <v>a. VËt liÖu</v>
          </cell>
        </row>
        <row r="10">
          <cell r="B10" t="str">
            <v xml:space="preserve">§GtØnh </v>
          </cell>
          <cell r="C10" t="str">
            <v>Xi m¨ng PC30</v>
          </cell>
          <cell r="D10" t="str">
            <v>kg</v>
          </cell>
          <cell r="E10">
            <v>168</v>
          </cell>
          <cell r="F10">
            <v>1.0249999999999999</v>
          </cell>
          <cell r="G10">
            <v>643</v>
          </cell>
          <cell r="H10">
            <v>110724.59999999999</v>
          </cell>
        </row>
        <row r="11">
          <cell r="B11" t="str">
            <v xml:space="preserve">§GtØnh </v>
          </cell>
          <cell r="C11" t="str">
            <v>C¸t vµng</v>
          </cell>
          <cell r="D11" t="str">
            <v>m3</v>
          </cell>
          <cell r="E11">
            <v>0.51200000000000001</v>
          </cell>
          <cell r="F11">
            <v>1.0249999999999999</v>
          </cell>
          <cell r="G11">
            <v>34000</v>
          </cell>
          <cell r="H11">
            <v>17843.199999999997</v>
          </cell>
        </row>
        <row r="12">
          <cell r="B12" t="str">
            <v xml:space="preserve">§GtØnh </v>
          </cell>
          <cell r="C12" t="str">
            <v>§¸ d¨m 4x6</v>
          </cell>
          <cell r="D12" t="str">
            <v>m3</v>
          </cell>
          <cell r="E12">
            <v>0.88900000000000001</v>
          </cell>
          <cell r="F12">
            <v>1.0249999999999999</v>
          </cell>
          <cell r="G12">
            <v>71000</v>
          </cell>
          <cell r="H12">
            <v>64696.974999999999</v>
          </cell>
        </row>
        <row r="14">
          <cell r="C14" t="str">
            <v>Bª t«ng M 150</v>
          </cell>
          <cell r="H14">
            <v>283488.34999999998</v>
          </cell>
        </row>
        <row r="15">
          <cell r="C15" t="str">
            <v>a. VËt liÖu</v>
          </cell>
        </row>
        <row r="16">
          <cell r="B16" t="str">
            <v xml:space="preserve">§GtØnh </v>
          </cell>
          <cell r="C16" t="str">
            <v>Xi m¨ng PC30</v>
          </cell>
          <cell r="D16" t="str">
            <v>kg</v>
          </cell>
          <cell r="E16" t="str">
            <v>278</v>
          </cell>
          <cell r="F16">
            <v>1.0249999999999999</v>
          </cell>
          <cell r="G16">
            <v>643</v>
          </cell>
          <cell r="H16">
            <v>183222.85</v>
          </cell>
        </row>
        <row r="17">
          <cell r="B17" t="str">
            <v xml:space="preserve">§GtØnh </v>
          </cell>
          <cell r="C17" t="str">
            <v>C¸t vµng</v>
          </cell>
          <cell r="D17" t="str">
            <v>m3</v>
          </cell>
          <cell r="E17" t="str">
            <v>0,469</v>
          </cell>
          <cell r="F17">
            <v>1.0249999999999999</v>
          </cell>
          <cell r="G17">
            <v>34000</v>
          </cell>
          <cell r="H17">
            <v>16344.649999999996</v>
          </cell>
        </row>
        <row r="18">
          <cell r="B18" t="str">
            <v xml:space="preserve">§GtØnh </v>
          </cell>
          <cell r="C18" t="str">
            <v>§¸ d¨m 2 x 4</v>
          </cell>
          <cell r="D18" t="str">
            <v>m3</v>
          </cell>
          <cell r="E18" t="str">
            <v>0,871</v>
          </cell>
          <cell r="F18">
            <v>1.0249999999999999</v>
          </cell>
          <cell r="G18">
            <v>94000</v>
          </cell>
          <cell r="H18">
            <v>83920.849999999991</v>
          </cell>
        </row>
        <row r="20">
          <cell r="C20" t="str">
            <v>Bª t«ng M 200</v>
          </cell>
          <cell r="H20">
            <v>336640.75</v>
          </cell>
        </row>
        <row r="21">
          <cell r="C21" t="str">
            <v>a. VËt liÖu</v>
          </cell>
        </row>
        <row r="22">
          <cell r="B22" t="str">
            <v xml:space="preserve">§GtØnh </v>
          </cell>
          <cell r="C22" t="str">
            <v>Xi m¨ng PC30</v>
          </cell>
          <cell r="D22" t="str">
            <v>kg</v>
          </cell>
          <cell r="E22" t="str">
            <v>357</v>
          </cell>
          <cell r="F22">
            <v>1.0249999999999999</v>
          </cell>
          <cell r="G22">
            <v>643</v>
          </cell>
          <cell r="H22">
            <v>235289.77499999997</v>
          </cell>
        </row>
        <row r="23">
          <cell r="B23" t="str">
            <v xml:space="preserve">§GtØnh </v>
          </cell>
          <cell r="C23" t="str">
            <v>C¸t vµng</v>
          </cell>
          <cell r="D23" t="str">
            <v>m3</v>
          </cell>
          <cell r="E23" t="str">
            <v>0,441</v>
          </cell>
          <cell r="F23">
            <v>1.0249999999999999</v>
          </cell>
          <cell r="G23">
            <v>34000</v>
          </cell>
          <cell r="H23">
            <v>15368.849999999999</v>
          </cell>
        </row>
        <row r="24">
          <cell r="B24" t="str">
            <v xml:space="preserve">§GtØnh </v>
          </cell>
          <cell r="C24" t="str">
            <v>§¸ d¨m  1 x2</v>
          </cell>
          <cell r="D24" t="str">
            <v>m3</v>
          </cell>
          <cell r="E24" t="str">
            <v>0,883</v>
          </cell>
          <cell r="F24">
            <v>1.0249999999999999</v>
          </cell>
          <cell r="G24">
            <v>95000</v>
          </cell>
          <cell r="H24">
            <v>85982.125</v>
          </cell>
        </row>
        <row r="26">
          <cell r="B26" t="str">
            <v>MT4</v>
          </cell>
          <cell r="C26" t="str">
            <v>Mãng MT4</v>
          </cell>
          <cell r="H26">
            <v>905276.03350000002</v>
          </cell>
          <cell r="I26">
            <v>1084181.74</v>
          </cell>
        </row>
        <row r="27">
          <cell r="C27" t="str">
            <v>a)VËt liÖu</v>
          </cell>
        </row>
        <row r="28">
          <cell r="C28" t="str">
            <v>S¾t F6</v>
          </cell>
          <cell r="D28" t="str">
            <v>kg</v>
          </cell>
          <cell r="E28">
            <v>3.6</v>
          </cell>
          <cell r="F28">
            <v>1.02</v>
          </cell>
          <cell r="G28">
            <v>4320</v>
          </cell>
          <cell r="H28">
            <v>15863.04</v>
          </cell>
        </row>
        <row r="29">
          <cell r="C29" t="str">
            <v>S¾t F8</v>
          </cell>
          <cell r="D29" t="str">
            <v>kg</v>
          </cell>
          <cell r="E29">
            <v>4.8</v>
          </cell>
          <cell r="F29">
            <v>1.02</v>
          </cell>
          <cell r="G29">
            <v>4320</v>
          </cell>
          <cell r="H29">
            <v>21150.720000000001</v>
          </cell>
        </row>
        <row r="30">
          <cell r="C30" t="str">
            <v>S¾t F10</v>
          </cell>
          <cell r="D30" t="str">
            <v>kg</v>
          </cell>
          <cell r="E30">
            <v>5.6</v>
          </cell>
          <cell r="F30">
            <v>1.02</v>
          </cell>
          <cell r="G30">
            <v>4200</v>
          </cell>
          <cell r="H30">
            <v>23990.399999999998</v>
          </cell>
        </row>
        <row r="31">
          <cell r="C31" t="str">
            <v>Bª t«ng M200</v>
          </cell>
          <cell r="D31" t="str">
            <v>m3</v>
          </cell>
          <cell r="E31">
            <v>0.08</v>
          </cell>
          <cell r="F31">
            <v>1</v>
          </cell>
          <cell r="G31">
            <v>336640.75</v>
          </cell>
          <cell r="H31">
            <v>26931.260000000002</v>
          </cell>
        </row>
        <row r="32">
          <cell r="C32" t="str">
            <v>Bª t«ng M150</v>
          </cell>
          <cell r="D32" t="str">
            <v>m3</v>
          </cell>
          <cell r="E32">
            <v>1.59</v>
          </cell>
          <cell r="F32">
            <v>1</v>
          </cell>
          <cell r="G32">
            <v>283488.34999999998</v>
          </cell>
          <cell r="H32">
            <v>450746.47649999999</v>
          </cell>
        </row>
        <row r="33">
          <cell r="C33" t="str">
            <v>Bª t«ng M 50</v>
          </cell>
          <cell r="D33" t="str">
            <v>m3</v>
          </cell>
          <cell r="E33">
            <v>0.28000000000000003</v>
          </cell>
          <cell r="F33">
            <v>1</v>
          </cell>
          <cell r="G33">
            <v>193264.77499999999</v>
          </cell>
          <cell r="H33">
            <v>54114.137000000002</v>
          </cell>
        </row>
        <row r="34">
          <cell r="C34" t="str">
            <v>Gç v¸n khu«n cÇu c«ng t¸c</v>
          </cell>
          <cell r="D34" t="str">
            <v>m2</v>
          </cell>
          <cell r="E34">
            <v>16.8</v>
          </cell>
          <cell r="F34">
            <v>1</v>
          </cell>
          <cell r="G34">
            <v>18600</v>
          </cell>
          <cell r="H34">
            <v>312480</v>
          </cell>
        </row>
        <row r="35">
          <cell r="C35" t="str">
            <v xml:space="preserve">b) Nh©n c«ng </v>
          </cell>
        </row>
        <row r="36">
          <cell r="C36" t="str">
            <v>Gia c«ng</v>
          </cell>
          <cell r="D36" t="str">
            <v>kg</v>
          </cell>
          <cell r="E36">
            <v>14</v>
          </cell>
          <cell r="F36">
            <v>1</v>
          </cell>
          <cell r="G36">
            <v>3456</v>
          </cell>
          <cell r="I36">
            <v>48384</v>
          </cell>
        </row>
        <row r="37">
          <cell r="C37" t="str">
            <v>L¾p dùng v¸n khu«n</v>
          </cell>
          <cell r="D37" t="str">
            <v>m2</v>
          </cell>
          <cell r="E37">
            <v>16.8</v>
          </cell>
          <cell r="F37">
            <v>1</v>
          </cell>
          <cell r="G37">
            <v>5309</v>
          </cell>
          <cell r="I37">
            <v>89191.2</v>
          </cell>
        </row>
        <row r="38">
          <cell r="B38" t="str">
            <v>03.1113</v>
          </cell>
          <cell r="C38" t="str">
            <v>§µo hè ®Êt mãng</v>
          </cell>
          <cell r="D38" t="str">
            <v>m3</v>
          </cell>
          <cell r="E38">
            <v>24.68</v>
          </cell>
          <cell r="F38">
            <v>1</v>
          </cell>
          <cell r="G38">
            <v>24428</v>
          </cell>
          <cell r="I38">
            <v>602883.04</v>
          </cell>
        </row>
        <row r="39">
          <cell r="B39" t="str">
            <v>04.3311</v>
          </cell>
          <cell r="C39" t="str">
            <v>§æ bª t«ng M200</v>
          </cell>
          <cell r="D39" t="str">
            <v>m3</v>
          </cell>
          <cell r="E39">
            <v>0.08</v>
          </cell>
          <cell r="F39">
            <v>1</v>
          </cell>
          <cell r="G39">
            <v>45030</v>
          </cell>
          <cell r="I39">
            <v>3602.4</v>
          </cell>
        </row>
        <row r="40">
          <cell r="B40" t="str">
            <v>04.3311</v>
          </cell>
          <cell r="C40" t="str">
            <v>§æ bª t«ng M 150</v>
          </cell>
          <cell r="D40" t="str">
            <v>m3</v>
          </cell>
          <cell r="E40">
            <v>1.59</v>
          </cell>
          <cell r="F40">
            <v>1</v>
          </cell>
          <cell r="G40">
            <v>45030</v>
          </cell>
          <cell r="I40">
            <v>71597.7</v>
          </cell>
        </row>
        <row r="41">
          <cell r="B41" t="str">
            <v>04.3311</v>
          </cell>
          <cell r="C41" t="str">
            <v>§æ bª t«ng lãt mãng</v>
          </cell>
          <cell r="D41" t="str">
            <v>m3</v>
          </cell>
          <cell r="E41" t="str">
            <v>0,28</v>
          </cell>
          <cell r="F41">
            <v>1</v>
          </cell>
          <cell r="G41">
            <v>45030</v>
          </cell>
          <cell r="I41">
            <v>12608.400000000001</v>
          </cell>
        </row>
        <row r="42">
          <cell r="B42" t="str">
            <v>03.2203</v>
          </cell>
          <cell r="C42" t="str">
            <v>LÊp ®Êt hè mãng</v>
          </cell>
          <cell r="D42" t="str">
            <v>m3</v>
          </cell>
          <cell r="E42">
            <v>22.73</v>
          </cell>
          <cell r="F42">
            <v>1</v>
          </cell>
          <cell r="G42">
            <v>10890</v>
          </cell>
          <cell r="I42">
            <v>247529.7</v>
          </cell>
        </row>
        <row r="43">
          <cell r="B43" t="str">
            <v>03.2203</v>
          </cell>
          <cell r="C43" t="str">
            <v>§¾p ®Êt hè mãng</v>
          </cell>
          <cell r="D43" t="str">
            <v>m3</v>
          </cell>
          <cell r="E43">
            <v>0.77</v>
          </cell>
          <cell r="F43">
            <v>1</v>
          </cell>
          <cell r="G43">
            <v>10890</v>
          </cell>
          <cell r="I43">
            <v>8385.3000000000011</v>
          </cell>
        </row>
        <row r="45">
          <cell r="B45" t="str">
            <v>14b</v>
          </cell>
          <cell r="C45" t="str">
            <v>Cét BTLT 14b</v>
          </cell>
          <cell r="H45">
            <v>3769998</v>
          </cell>
          <cell r="I45">
            <v>136344.0533</v>
          </cell>
        </row>
        <row r="46">
          <cell r="C46" t="str">
            <v>a)VËt liÖu</v>
          </cell>
        </row>
        <row r="47">
          <cell r="C47" t="str">
            <v>Cét BTLT 14b</v>
          </cell>
          <cell r="D47" t="str">
            <v>cét</v>
          </cell>
          <cell r="E47">
            <v>1</v>
          </cell>
          <cell r="F47">
            <v>1.002</v>
          </cell>
          <cell r="G47">
            <v>3754000</v>
          </cell>
          <cell r="H47">
            <v>3761508</v>
          </cell>
        </row>
        <row r="48">
          <cell r="B48" t="str">
            <v>05,5213</v>
          </cell>
          <cell r="C48" t="str">
            <v>VËt liÖu phô</v>
          </cell>
          <cell r="D48" t="str">
            <v>cét</v>
          </cell>
          <cell r="E48">
            <v>1</v>
          </cell>
          <cell r="F48">
            <v>1</v>
          </cell>
          <cell r="G48">
            <v>8490</v>
          </cell>
          <cell r="H48">
            <v>8490</v>
          </cell>
        </row>
        <row r="49">
          <cell r="C49" t="str">
            <v>b)Nh©n c«ng</v>
          </cell>
        </row>
        <row r="50">
          <cell r="B50" t="str">
            <v>02,1461</v>
          </cell>
          <cell r="C50" t="str">
            <v>V/c cét 100m</v>
          </cell>
          <cell r="D50" t="str">
            <v>tÊn</v>
          </cell>
          <cell r="E50">
            <v>1.413</v>
          </cell>
          <cell r="F50">
            <v>0.1</v>
          </cell>
          <cell r="G50">
            <v>140241</v>
          </cell>
          <cell r="I50">
            <v>19816.0533</v>
          </cell>
        </row>
        <row r="51">
          <cell r="B51" t="str">
            <v>02,1482</v>
          </cell>
          <cell r="C51" t="str">
            <v>V/c dông cô thñ c«ng cét</v>
          </cell>
          <cell r="D51" t="str">
            <v>tÊn</v>
          </cell>
          <cell r="E51">
            <v>1</v>
          </cell>
          <cell r="F51">
            <v>0.1</v>
          </cell>
          <cell r="G51">
            <v>91090</v>
          </cell>
          <cell r="I51">
            <v>9109</v>
          </cell>
        </row>
        <row r="52">
          <cell r="B52" t="str">
            <v>05.5213</v>
          </cell>
          <cell r="C52" t="str">
            <v>Dùng cét</v>
          </cell>
          <cell r="D52" t="str">
            <v xml:space="preserve">c¸i </v>
          </cell>
          <cell r="E52">
            <v>1</v>
          </cell>
          <cell r="F52">
            <v>1</v>
          </cell>
          <cell r="G52">
            <v>107419</v>
          </cell>
          <cell r="I52">
            <v>107419</v>
          </cell>
        </row>
      </sheetData>
      <sheetData sheetId="21" refreshError="1"/>
      <sheetData sheetId="22" refreshError="1"/>
      <sheetData sheetId="23" refreshError="1">
        <row r="7">
          <cell r="B7" t="str">
            <v>Bª t«ng M100</v>
          </cell>
          <cell r="G7">
            <v>216662.44999999998</v>
          </cell>
          <cell r="H7">
            <v>14579.544099999999</v>
          </cell>
        </row>
        <row r="8">
          <cell r="B8" t="str">
            <v>a. VËt liÖu</v>
          </cell>
        </row>
        <row r="9">
          <cell r="A9" t="str">
            <v xml:space="preserve">§GtØnh </v>
          </cell>
          <cell r="B9" t="str">
            <v>Xi m¨ng PC30</v>
          </cell>
          <cell r="C9" t="str">
            <v>kg</v>
          </cell>
          <cell r="D9">
            <v>205</v>
          </cell>
          <cell r="E9">
            <v>1.0249999999999999</v>
          </cell>
          <cell r="F9">
            <v>643</v>
          </cell>
          <cell r="G9">
            <v>135110.37499999997</v>
          </cell>
        </row>
        <row r="10">
          <cell r="A10" t="str">
            <v xml:space="preserve">§GtØnh </v>
          </cell>
          <cell r="B10" t="str">
            <v>C¸t vµng</v>
          </cell>
          <cell r="C10" t="str">
            <v>m3</v>
          </cell>
          <cell r="D10">
            <v>0.49199999999999999</v>
          </cell>
          <cell r="E10">
            <v>1.0249999999999999</v>
          </cell>
          <cell r="F10">
            <v>34000</v>
          </cell>
          <cell r="G10">
            <v>17146.2</v>
          </cell>
        </row>
        <row r="11">
          <cell r="A11" t="str">
            <v xml:space="preserve">§GtØnh </v>
          </cell>
          <cell r="B11" t="str">
            <v>§¸ d¨m 4x6</v>
          </cell>
          <cell r="C11" t="str">
            <v>m3</v>
          </cell>
          <cell r="D11">
            <v>0.88500000000000001</v>
          </cell>
          <cell r="E11">
            <v>1.0249999999999999</v>
          </cell>
          <cell r="F11">
            <v>71000</v>
          </cell>
          <cell r="G11">
            <v>64405.875</v>
          </cell>
        </row>
        <row r="12">
          <cell r="B12" t="str">
            <v>b. Nh©n c«ng ( cù ly vËn chuyÓn 100m)</v>
          </cell>
        </row>
        <row r="13">
          <cell r="A13" t="str">
            <v>02-1211</v>
          </cell>
          <cell r="B13" t="str">
            <v>VËn chuyÓn xi m¨ng</v>
          </cell>
          <cell r="C13" t="str">
            <v>m3</v>
          </cell>
          <cell r="D13">
            <v>0.20499999999999999</v>
          </cell>
          <cell r="E13">
            <v>0.1</v>
          </cell>
          <cell r="F13">
            <v>74756</v>
          </cell>
          <cell r="H13">
            <v>1532.498</v>
          </cell>
        </row>
        <row r="14">
          <cell r="A14" t="str">
            <v>02-1231</v>
          </cell>
          <cell r="B14" t="str">
            <v>VËn chuyÓn c¸t vµng</v>
          </cell>
          <cell r="C14" t="str">
            <v>m3</v>
          </cell>
          <cell r="D14">
            <v>0.49199999999999999</v>
          </cell>
          <cell r="E14">
            <v>0.1</v>
          </cell>
          <cell r="F14">
            <v>69458</v>
          </cell>
          <cell r="H14">
            <v>3417.3335999999999</v>
          </cell>
        </row>
        <row r="15">
          <cell r="A15" t="str">
            <v>02-1241</v>
          </cell>
          <cell r="B15" t="str">
            <v>VËn chuyÓn ®¸ d¨m</v>
          </cell>
          <cell r="C15" t="str">
            <v>m3</v>
          </cell>
          <cell r="D15">
            <v>0.88500000000000001</v>
          </cell>
          <cell r="E15">
            <v>0.1</v>
          </cell>
          <cell r="F15">
            <v>73725</v>
          </cell>
          <cell r="H15">
            <v>6524.6625000000004</v>
          </cell>
        </row>
        <row r="16">
          <cell r="A16" t="str">
            <v>02-1321</v>
          </cell>
          <cell r="B16" t="str">
            <v>VËn chuyÓn n­íc</v>
          </cell>
          <cell r="C16" t="str">
            <v>m3</v>
          </cell>
          <cell r="D16">
            <v>0.5</v>
          </cell>
          <cell r="E16">
            <v>0.1</v>
          </cell>
          <cell r="F16">
            <v>62101</v>
          </cell>
          <cell r="H16">
            <v>3105.05</v>
          </cell>
        </row>
        <row r="18">
          <cell r="B18" t="str">
            <v>Bª t«ng M 150</v>
          </cell>
          <cell r="G18">
            <v>283488.34999999998</v>
          </cell>
          <cell r="H18">
            <v>14862.2945</v>
          </cell>
        </row>
        <row r="19">
          <cell r="B19" t="str">
            <v>a. VËt liÖu</v>
          </cell>
        </row>
        <row r="20">
          <cell r="A20" t="str">
            <v xml:space="preserve">§GtØnh </v>
          </cell>
          <cell r="B20" t="str">
            <v>Xi m¨ng PC30</v>
          </cell>
          <cell r="C20" t="str">
            <v>kg</v>
          </cell>
          <cell r="D20" t="str">
            <v>278</v>
          </cell>
          <cell r="E20">
            <v>1.0249999999999999</v>
          </cell>
          <cell r="F20">
            <v>643</v>
          </cell>
          <cell r="G20">
            <v>183222.85</v>
          </cell>
        </row>
        <row r="21">
          <cell r="A21" t="str">
            <v xml:space="preserve">§GtØnh </v>
          </cell>
          <cell r="B21" t="str">
            <v>C¸t vµng</v>
          </cell>
          <cell r="C21" t="str">
            <v>m3</v>
          </cell>
          <cell r="D21" t="str">
            <v>0,469</v>
          </cell>
          <cell r="E21">
            <v>1.0249999999999999</v>
          </cell>
          <cell r="F21">
            <v>34000</v>
          </cell>
          <cell r="G21">
            <v>16344.649999999996</v>
          </cell>
        </row>
        <row r="22">
          <cell r="A22" t="str">
            <v xml:space="preserve">§GtØnh </v>
          </cell>
          <cell r="B22" t="str">
            <v>§¸ d¨m 2 x 4</v>
          </cell>
          <cell r="C22" t="str">
            <v>m3</v>
          </cell>
          <cell r="D22" t="str">
            <v>0,871</v>
          </cell>
          <cell r="E22">
            <v>1.0249999999999999</v>
          </cell>
          <cell r="F22">
            <v>94000</v>
          </cell>
          <cell r="G22">
            <v>83920.849999999991</v>
          </cell>
        </row>
        <row r="23">
          <cell r="B23" t="str">
            <v>b. Nh©n c«ng ( cù ly vËn chuyÓn 100m)</v>
          </cell>
        </row>
        <row r="24">
          <cell r="A24" t="str">
            <v>02-1211</v>
          </cell>
          <cell r="B24" t="str">
            <v>VËn chuyÓn xi m¨ng</v>
          </cell>
          <cell r="C24" t="str">
            <v>m3</v>
          </cell>
          <cell r="D24">
            <v>0.27800000000000002</v>
          </cell>
          <cell r="E24">
            <v>0.1</v>
          </cell>
          <cell r="F24">
            <v>74756</v>
          </cell>
          <cell r="H24">
            <v>2078.2168000000001</v>
          </cell>
        </row>
        <row r="25">
          <cell r="A25" t="str">
            <v>02-1231</v>
          </cell>
          <cell r="B25" t="str">
            <v>VËn chuyÓn c¸t vµng</v>
          </cell>
          <cell r="C25" t="str">
            <v>m3</v>
          </cell>
          <cell r="D25" t="str">
            <v>0,469</v>
          </cell>
          <cell r="E25">
            <v>0.1</v>
          </cell>
          <cell r="F25">
            <v>69458</v>
          </cell>
          <cell r="H25">
            <v>3257.5801999999999</v>
          </cell>
        </row>
        <row r="26">
          <cell r="A26" t="str">
            <v>02-1241</v>
          </cell>
          <cell r="B26" t="str">
            <v>VËn chuyÓn ®¸ d¨m</v>
          </cell>
          <cell r="C26" t="str">
            <v>m3</v>
          </cell>
          <cell r="D26" t="str">
            <v>0,871</v>
          </cell>
          <cell r="E26">
            <v>0.1</v>
          </cell>
          <cell r="F26">
            <v>73725</v>
          </cell>
          <cell r="H26">
            <v>6421.4475000000002</v>
          </cell>
        </row>
        <row r="27">
          <cell r="A27" t="str">
            <v>02-1321</v>
          </cell>
          <cell r="B27" t="str">
            <v>VËn chuyÓn n­íc</v>
          </cell>
          <cell r="C27" t="str">
            <v>m3</v>
          </cell>
          <cell r="D27">
            <v>0.5</v>
          </cell>
          <cell r="E27">
            <v>0.1</v>
          </cell>
          <cell r="F27">
            <v>62101</v>
          </cell>
          <cell r="H27">
            <v>3105.05</v>
          </cell>
        </row>
        <row r="29">
          <cell r="A29" t="str">
            <v>m1</v>
          </cell>
          <cell r="B29" t="str">
            <v>Mãng M1</v>
          </cell>
          <cell r="G29">
            <v>266494.81349999993</v>
          </cell>
          <cell r="H29">
            <v>102871.44792000001</v>
          </cell>
        </row>
        <row r="30">
          <cell r="B30" t="str">
            <v>a)VËt liÖu</v>
          </cell>
        </row>
        <row r="31">
          <cell r="B31" t="str">
            <v>Bª t«ng M100</v>
          </cell>
          <cell r="C31" t="str">
            <v>m3</v>
          </cell>
          <cell r="D31">
            <v>1.2</v>
          </cell>
          <cell r="E31">
            <v>1.0249999999999999</v>
          </cell>
          <cell r="F31">
            <v>216662.44999999998</v>
          </cell>
          <cell r="G31">
            <v>266494.81349999993</v>
          </cell>
        </row>
        <row r="32">
          <cell r="B32" t="str">
            <v xml:space="preserve">b) Nh©n c«ng </v>
          </cell>
        </row>
        <row r="33">
          <cell r="A33" t="str">
            <v>03,1113</v>
          </cell>
          <cell r="B33" t="str">
            <v>§µo ®Êt hè mãng ®Êt cÊp 3</v>
          </cell>
          <cell r="C33" t="str">
            <v>m3</v>
          </cell>
          <cell r="D33">
            <v>1.2</v>
          </cell>
          <cell r="E33">
            <v>1</v>
          </cell>
          <cell r="F33">
            <v>24428</v>
          </cell>
          <cell r="H33">
            <v>29313.599999999999</v>
          </cell>
        </row>
        <row r="34">
          <cell r="A34" t="str">
            <v>03,2203</v>
          </cell>
          <cell r="B34" t="str">
            <v>LÊp ®Êt hè mãng</v>
          </cell>
          <cell r="C34" t="str">
            <v>m3</v>
          </cell>
          <cell r="D34">
            <v>0.12</v>
          </cell>
          <cell r="E34">
            <v>1</v>
          </cell>
          <cell r="F34">
            <v>10890</v>
          </cell>
          <cell r="H34">
            <v>1306.8</v>
          </cell>
        </row>
        <row r="35">
          <cell r="B35" t="str">
            <v>VËn chuyÓn bª t«ng</v>
          </cell>
          <cell r="C35" t="str">
            <v>m3</v>
          </cell>
          <cell r="D35">
            <v>1.2</v>
          </cell>
          <cell r="E35">
            <v>1</v>
          </cell>
          <cell r="F35">
            <v>14579.544099999999</v>
          </cell>
          <cell r="H35">
            <v>17495.45292</v>
          </cell>
        </row>
        <row r="36">
          <cell r="A36" t="str">
            <v>ChiÕt tÝnh</v>
          </cell>
          <cell r="B36" t="str">
            <v>§æ bª t«ng M100</v>
          </cell>
          <cell r="C36" t="str">
            <v>m3</v>
          </cell>
          <cell r="D36">
            <v>1.2</v>
          </cell>
          <cell r="E36">
            <v>1</v>
          </cell>
          <cell r="F36">
            <v>45030</v>
          </cell>
          <cell r="H36">
            <v>54036</v>
          </cell>
        </row>
        <row r="37">
          <cell r="A37" t="str">
            <v>02.1741</v>
          </cell>
          <cell r="B37" t="str">
            <v>V/c dông cô thi c«ng</v>
          </cell>
          <cell r="C37" t="str">
            <v>tÊn</v>
          </cell>
          <cell r="D37">
            <v>0.05</v>
          </cell>
          <cell r="E37">
            <v>0.15</v>
          </cell>
          <cell r="F37">
            <v>95946</v>
          </cell>
          <cell r="H37">
            <v>719.59500000000003</v>
          </cell>
        </row>
        <row r="39">
          <cell r="A39" t="str">
            <v>m1a</v>
          </cell>
          <cell r="B39" t="str">
            <v>Mãng M1a</v>
          </cell>
          <cell r="G39">
            <v>388638.26968749991</v>
          </cell>
          <cell r="H39">
            <v>148852.23217500001</v>
          </cell>
        </row>
        <row r="40">
          <cell r="B40" t="str">
            <v>a)VËt liÖu</v>
          </cell>
        </row>
        <row r="41">
          <cell r="B41" t="str">
            <v>Bª t«ng M100</v>
          </cell>
          <cell r="C41" t="str">
            <v>m3</v>
          </cell>
          <cell r="D41">
            <v>1.75</v>
          </cell>
          <cell r="E41">
            <v>1.0249999999999999</v>
          </cell>
          <cell r="F41">
            <v>216662.44999999998</v>
          </cell>
          <cell r="G41">
            <v>388638.26968749991</v>
          </cell>
        </row>
        <row r="42">
          <cell r="B42" t="str">
            <v xml:space="preserve">b) Nh©n c«ng </v>
          </cell>
        </row>
        <row r="43">
          <cell r="A43" t="str">
            <v>03,1113</v>
          </cell>
          <cell r="B43" t="str">
            <v>§µo ®Êt hè mãng ®Êt cÊp 3</v>
          </cell>
          <cell r="C43" t="str">
            <v>m3</v>
          </cell>
          <cell r="D43">
            <v>1.75</v>
          </cell>
          <cell r="E43">
            <v>1</v>
          </cell>
          <cell r="F43">
            <v>24428</v>
          </cell>
          <cell r="H43">
            <v>42749</v>
          </cell>
        </row>
        <row r="44">
          <cell r="A44" t="str">
            <v>03,2203</v>
          </cell>
          <cell r="B44" t="str">
            <v>LÊp ®Êt hè mãng</v>
          </cell>
          <cell r="C44" t="str">
            <v>m3</v>
          </cell>
          <cell r="D44">
            <v>0.12</v>
          </cell>
          <cell r="E44">
            <v>1</v>
          </cell>
          <cell r="F44">
            <v>10890</v>
          </cell>
          <cell r="H44">
            <v>1306.8</v>
          </cell>
        </row>
        <row r="45">
          <cell r="B45" t="str">
            <v>VËn chuyÓn bª t«ng</v>
          </cell>
          <cell r="C45" t="str">
            <v>m3</v>
          </cell>
          <cell r="D45">
            <v>1.75</v>
          </cell>
          <cell r="E45">
            <v>1</v>
          </cell>
          <cell r="F45">
            <v>14579.544099999999</v>
          </cell>
          <cell r="H45">
            <v>25514.202174999999</v>
          </cell>
        </row>
        <row r="46">
          <cell r="A46" t="str">
            <v>ChiÕt tÝnh</v>
          </cell>
          <cell r="B46" t="str">
            <v>§æ bª t«ng M100</v>
          </cell>
          <cell r="C46" t="str">
            <v>m3</v>
          </cell>
          <cell r="D46">
            <v>1.75</v>
          </cell>
          <cell r="E46">
            <v>1</v>
          </cell>
          <cell r="F46">
            <v>45030</v>
          </cell>
          <cell r="H46">
            <v>78802.5</v>
          </cell>
        </row>
        <row r="47">
          <cell r="A47" t="str">
            <v>02.1741</v>
          </cell>
          <cell r="B47" t="str">
            <v>V/c dông cô thi c«ng</v>
          </cell>
          <cell r="C47" t="str">
            <v>tÊn</v>
          </cell>
          <cell r="D47">
            <v>0.05</v>
          </cell>
          <cell r="E47">
            <v>0.1</v>
          </cell>
          <cell r="F47">
            <v>95946</v>
          </cell>
          <cell r="H47">
            <v>479.73</v>
          </cell>
        </row>
        <row r="49">
          <cell r="A49" t="str">
            <v>m2</v>
          </cell>
          <cell r="B49" t="str">
            <v>Mãng M2</v>
          </cell>
          <cell r="G49">
            <v>444158.0224999999</v>
          </cell>
          <cell r="H49">
            <v>169861.6182</v>
          </cell>
        </row>
        <row r="50">
          <cell r="B50" t="str">
            <v>a)VËt liÖu</v>
          </cell>
        </row>
        <row r="51">
          <cell r="B51" t="str">
            <v>Bª t«ng M100</v>
          </cell>
          <cell r="C51" t="str">
            <v>m3</v>
          </cell>
          <cell r="D51">
            <v>2</v>
          </cell>
          <cell r="E51">
            <v>1.0249999999999999</v>
          </cell>
          <cell r="F51">
            <v>216662.44999999998</v>
          </cell>
          <cell r="G51">
            <v>444158.0224999999</v>
          </cell>
        </row>
        <row r="52">
          <cell r="B52" t="str">
            <v xml:space="preserve">b) Nh©n c«ng </v>
          </cell>
        </row>
        <row r="53">
          <cell r="A53" t="str">
            <v>03,1113</v>
          </cell>
          <cell r="B53" t="str">
            <v>§µo ®Êt hè mãng ®Êt cÊp 3</v>
          </cell>
          <cell r="C53" t="str">
            <v>m3</v>
          </cell>
          <cell r="D53">
            <v>2</v>
          </cell>
          <cell r="E53">
            <v>1</v>
          </cell>
          <cell r="F53">
            <v>24428</v>
          </cell>
          <cell r="H53">
            <v>48856</v>
          </cell>
        </row>
        <row r="54">
          <cell r="A54" t="str">
            <v>03,2203</v>
          </cell>
          <cell r="B54" t="str">
            <v>LÊp ®Êt hè mãng</v>
          </cell>
          <cell r="C54" t="str">
            <v>m3</v>
          </cell>
          <cell r="D54">
            <v>0.12</v>
          </cell>
          <cell r="E54">
            <v>1</v>
          </cell>
          <cell r="F54">
            <v>10890</v>
          </cell>
          <cell r="H54">
            <v>1306.8</v>
          </cell>
        </row>
        <row r="55">
          <cell r="B55" t="str">
            <v>VËn chuyÓn bª t«ng</v>
          </cell>
          <cell r="C55" t="str">
            <v>m3</v>
          </cell>
          <cell r="D55">
            <v>2</v>
          </cell>
          <cell r="E55">
            <v>1</v>
          </cell>
          <cell r="F55">
            <v>14579.544099999999</v>
          </cell>
          <cell r="H55">
            <v>29159.088199999998</v>
          </cell>
        </row>
        <row r="56">
          <cell r="A56" t="str">
            <v>ChiÕt tÝnh</v>
          </cell>
          <cell r="B56" t="str">
            <v>§æ bª t«ng M100</v>
          </cell>
          <cell r="C56" t="str">
            <v>m3</v>
          </cell>
          <cell r="D56">
            <v>2</v>
          </cell>
          <cell r="E56">
            <v>1</v>
          </cell>
          <cell r="F56">
            <v>45030</v>
          </cell>
          <cell r="H56">
            <v>90060</v>
          </cell>
        </row>
        <row r="57">
          <cell r="A57" t="str">
            <v>02.1741</v>
          </cell>
          <cell r="B57" t="str">
            <v>V/c dông cô thi c«ng</v>
          </cell>
          <cell r="C57" t="str">
            <v>tÊn</v>
          </cell>
          <cell r="D57">
            <v>0.05</v>
          </cell>
          <cell r="E57">
            <v>0.1</v>
          </cell>
          <cell r="F57">
            <v>95946</v>
          </cell>
          <cell r="H57">
            <v>479.73</v>
          </cell>
        </row>
        <row r="59">
          <cell r="A59" t="str">
            <v>8,5a</v>
          </cell>
          <cell r="B59" t="str">
            <v>Cét ®iÖn 8,5a</v>
          </cell>
          <cell r="G59">
            <v>569610</v>
          </cell>
          <cell r="H59">
            <v>101634.485</v>
          </cell>
        </row>
        <row r="60">
          <cell r="B60" t="str">
            <v>a)VËt liÖu</v>
          </cell>
        </row>
        <row r="61">
          <cell r="B61" t="str">
            <v>Cét ®iÖn 8,5a</v>
          </cell>
          <cell r="C61" t="str">
            <v>cét</v>
          </cell>
          <cell r="D61">
            <v>1</v>
          </cell>
          <cell r="E61">
            <v>1.002</v>
          </cell>
          <cell r="F61">
            <v>560000</v>
          </cell>
          <cell r="G61">
            <v>561120</v>
          </cell>
        </row>
        <row r="62">
          <cell r="A62" t="str">
            <v>05,5211</v>
          </cell>
          <cell r="B62" t="str">
            <v>VËt liÖu phô</v>
          </cell>
          <cell r="C62" t="str">
            <v>cét</v>
          </cell>
          <cell r="D62">
            <v>1</v>
          </cell>
          <cell r="E62">
            <v>1</v>
          </cell>
          <cell r="F62">
            <v>8490</v>
          </cell>
          <cell r="G62">
            <v>8490</v>
          </cell>
        </row>
        <row r="63">
          <cell r="B63" t="str">
            <v>b)Nh©n c«ng</v>
          </cell>
          <cell r="H63">
            <v>0</v>
          </cell>
        </row>
        <row r="64">
          <cell r="A64" t="str">
            <v>02,1461</v>
          </cell>
          <cell r="B64" t="str">
            <v>V/c cét 100m</v>
          </cell>
          <cell r="C64" t="str">
            <v>tÊn</v>
          </cell>
          <cell r="D64">
            <v>0.85</v>
          </cell>
          <cell r="E64">
            <v>0.1</v>
          </cell>
          <cell r="F64">
            <v>140241</v>
          </cell>
          <cell r="H64">
            <v>11920.485000000001</v>
          </cell>
        </row>
        <row r="65">
          <cell r="A65" t="str">
            <v>02,1481</v>
          </cell>
          <cell r="B65" t="str">
            <v>V/c dông cô thñ c«ng cét</v>
          </cell>
          <cell r="C65" t="str">
            <v>tÊn</v>
          </cell>
          <cell r="D65">
            <v>1</v>
          </cell>
          <cell r="E65">
            <v>0.1</v>
          </cell>
          <cell r="F65">
            <v>91090</v>
          </cell>
          <cell r="H65">
            <v>9109</v>
          </cell>
        </row>
        <row r="66">
          <cell r="A66" t="str">
            <v>05.5211</v>
          </cell>
          <cell r="B66" t="str">
            <v>Dùng cét</v>
          </cell>
          <cell r="C66" t="str">
            <v xml:space="preserve">c¸i </v>
          </cell>
          <cell r="D66">
            <v>1</v>
          </cell>
          <cell r="E66">
            <v>1</v>
          </cell>
          <cell r="F66">
            <v>80605</v>
          </cell>
          <cell r="H66">
            <v>80605</v>
          </cell>
        </row>
        <row r="68">
          <cell r="A68" t="str">
            <v>8,5b</v>
          </cell>
          <cell r="B68" t="str">
            <v>Cét ®iÖn 8,5b</v>
          </cell>
          <cell r="G68">
            <v>604680</v>
          </cell>
          <cell r="H68">
            <v>101634.485</v>
          </cell>
        </row>
        <row r="69">
          <cell r="B69" t="str">
            <v>a)VËt liÖu</v>
          </cell>
        </row>
        <row r="70">
          <cell r="B70" t="str">
            <v>Cét ®iÖn 8,5b</v>
          </cell>
          <cell r="C70" t="str">
            <v>cét</v>
          </cell>
          <cell r="D70">
            <v>1</v>
          </cell>
          <cell r="E70">
            <v>1.002</v>
          </cell>
          <cell r="F70">
            <v>595000</v>
          </cell>
          <cell r="G70">
            <v>596190</v>
          </cell>
        </row>
        <row r="71">
          <cell r="A71" t="str">
            <v>05,5211</v>
          </cell>
          <cell r="B71" t="str">
            <v>VËt liÖu phô</v>
          </cell>
          <cell r="C71" t="str">
            <v>cét</v>
          </cell>
          <cell r="D71">
            <v>1</v>
          </cell>
          <cell r="E71">
            <v>1</v>
          </cell>
          <cell r="F71">
            <v>8490</v>
          </cell>
          <cell r="G71">
            <v>8490</v>
          </cell>
        </row>
        <row r="72">
          <cell r="B72" t="str">
            <v>b)Nh©n c«ng</v>
          </cell>
          <cell r="H72">
            <v>0</v>
          </cell>
        </row>
        <row r="73">
          <cell r="A73" t="str">
            <v>02,1461</v>
          </cell>
          <cell r="B73" t="str">
            <v>V/c cét 100m</v>
          </cell>
          <cell r="C73" t="str">
            <v>tÊn</v>
          </cell>
          <cell r="D73">
            <v>0.85</v>
          </cell>
          <cell r="E73">
            <v>0.1</v>
          </cell>
          <cell r="F73">
            <v>140241</v>
          </cell>
          <cell r="H73">
            <v>11920.485000000001</v>
          </cell>
        </row>
        <row r="74">
          <cell r="A74" t="str">
            <v>02,1481</v>
          </cell>
          <cell r="B74" t="str">
            <v>V/c dông cô thñ c«ng cét</v>
          </cell>
          <cell r="C74" t="str">
            <v>tÊn</v>
          </cell>
          <cell r="D74">
            <v>1</v>
          </cell>
          <cell r="E74">
            <v>0.1</v>
          </cell>
          <cell r="F74">
            <v>91090</v>
          </cell>
          <cell r="H74">
            <v>9109</v>
          </cell>
        </row>
        <row r="75">
          <cell r="A75" t="str">
            <v>05.5211</v>
          </cell>
          <cell r="B75" t="str">
            <v>Dùng cét</v>
          </cell>
          <cell r="C75" t="str">
            <v xml:space="preserve">c¸i </v>
          </cell>
          <cell r="D75">
            <v>1</v>
          </cell>
          <cell r="E75">
            <v>1</v>
          </cell>
          <cell r="F75">
            <v>80605</v>
          </cell>
          <cell r="H75">
            <v>80605</v>
          </cell>
        </row>
        <row r="77">
          <cell r="A77" t="str">
            <v>8a</v>
          </cell>
          <cell r="B77" t="str">
            <v>Cét ®iÖn 8a</v>
          </cell>
          <cell r="G77">
            <v>569610</v>
          </cell>
          <cell r="H77">
            <v>100232.075</v>
          </cell>
        </row>
        <row r="78">
          <cell r="B78" t="str">
            <v>a)VËt liÖu</v>
          </cell>
        </row>
        <row r="79">
          <cell r="B79" t="str">
            <v>Cét ®iÖn 8a</v>
          </cell>
          <cell r="C79" t="str">
            <v>cét</v>
          </cell>
          <cell r="D79">
            <v>1</v>
          </cell>
          <cell r="E79">
            <v>1.002</v>
          </cell>
          <cell r="F79">
            <v>560000</v>
          </cell>
          <cell r="G79">
            <v>561120</v>
          </cell>
        </row>
        <row r="80">
          <cell r="A80" t="str">
            <v>05,5211</v>
          </cell>
          <cell r="B80" t="str">
            <v>VËt liÖu phô</v>
          </cell>
          <cell r="C80" t="str">
            <v>cét</v>
          </cell>
          <cell r="D80">
            <v>1</v>
          </cell>
          <cell r="E80">
            <v>1</v>
          </cell>
          <cell r="F80">
            <v>8490</v>
          </cell>
          <cell r="G80">
            <v>8490</v>
          </cell>
        </row>
        <row r="81">
          <cell r="B81" t="str">
            <v>b)Nh©n c«ng</v>
          </cell>
          <cell r="H81">
            <v>0</v>
          </cell>
        </row>
        <row r="82">
          <cell r="A82" t="str">
            <v>02,1461</v>
          </cell>
          <cell r="B82" t="str">
            <v>V/c cét 100m</v>
          </cell>
          <cell r="C82" t="str">
            <v>tÊn</v>
          </cell>
          <cell r="D82">
            <v>0.75</v>
          </cell>
          <cell r="E82">
            <v>0.1</v>
          </cell>
          <cell r="F82">
            <v>140241</v>
          </cell>
          <cell r="H82">
            <v>10518.075000000001</v>
          </cell>
        </row>
        <row r="83">
          <cell r="A83" t="str">
            <v>02,1481</v>
          </cell>
          <cell r="B83" t="str">
            <v>V/c dông cô thñ c«ng cét</v>
          </cell>
          <cell r="C83" t="str">
            <v>tÊn</v>
          </cell>
          <cell r="D83">
            <v>1</v>
          </cell>
          <cell r="E83">
            <v>0.1</v>
          </cell>
          <cell r="F83">
            <v>91090</v>
          </cell>
          <cell r="H83">
            <v>9109</v>
          </cell>
        </row>
        <row r="84">
          <cell r="A84" t="str">
            <v>05.5211</v>
          </cell>
          <cell r="B84" t="str">
            <v>Dùng cét</v>
          </cell>
          <cell r="C84" t="str">
            <v xml:space="preserve">c¸i </v>
          </cell>
          <cell r="D84">
            <v>1</v>
          </cell>
          <cell r="E84">
            <v>1</v>
          </cell>
          <cell r="F84">
            <v>80605</v>
          </cell>
          <cell r="H84">
            <v>80605</v>
          </cell>
        </row>
        <row r="86">
          <cell r="A86" t="str">
            <v>8b</v>
          </cell>
          <cell r="B86" t="str">
            <v>Cét ®iÖn 8b</v>
          </cell>
          <cell r="G86">
            <v>604680</v>
          </cell>
          <cell r="H86">
            <v>100232.075</v>
          </cell>
        </row>
        <row r="87">
          <cell r="B87" t="str">
            <v>a)VËt liÖu</v>
          </cell>
        </row>
        <row r="88">
          <cell r="B88" t="str">
            <v>Cét ®iÖn 8b</v>
          </cell>
          <cell r="C88" t="str">
            <v>cét</v>
          </cell>
          <cell r="D88">
            <v>1</v>
          </cell>
          <cell r="E88">
            <v>1.002</v>
          </cell>
          <cell r="F88">
            <v>595000</v>
          </cell>
          <cell r="G88">
            <v>596190</v>
          </cell>
        </row>
        <row r="89">
          <cell r="A89" t="str">
            <v>05,5211</v>
          </cell>
          <cell r="B89" t="str">
            <v>VËt liÖu phô</v>
          </cell>
          <cell r="C89" t="str">
            <v>cét</v>
          </cell>
          <cell r="D89">
            <v>1</v>
          </cell>
          <cell r="E89">
            <v>1</v>
          </cell>
          <cell r="F89">
            <v>8490</v>
          </cell>
          <cell r="G89">
            <v>8490</v>
          </cell>
        </row>
        <row r="90">
          <cell r="B90" t="str">
            <v>b)Nh©n c«ng</v>
          </cell>
          <cell r="H90">
            <v>0</v>
          </cell>
        </row>
        <row r="91">
          <cell r="A91" t="str">
            <v>02,1461</v>
          </cell>
          <cell r="B91" t="str">
            <v>V/c cét 100m</v>
          </cell>
          <cell r="C91" t="str">
            <v>tÊn</v>
          </cell>
          <cell r="D91">
            <v>0.75</v>
          </cell>
          <cell r="E91">
            <v>0.1</v>
          </cell>
          <cell r="F91">
            <v>140241</v>
          </cell>
          <cell r="H91">
            <v>10518.075000000001</v>
          </cell>
        </row>
        <row r="92">
          <cell r="A92" t="str">
            <v>02,1481</v>
          </cell>
          <cell r="B92" t="str">
            <v>V/c dông cô thñ c«ng cét</v>
          </cell>
          <cell r="C92" t="str">
            <v>tÊn</v>
          </cell>
          <cell r="D92">
            <v>1</v>
          </cell>
          <cell r="E92">
            <v>0.1</v>
          </cell>
          <cell r="F92">
            <v>91090</v>
          </cell>
          <cell r="H92">
            <v>9109</v>
          </cell>
        </row>
        <row r="93">
          <cell r="A93" t="str">
            <v>05.5211</v>
          </cell>
          <cell r="B93" t="str">
            <v>Dùng cét</v>
          </cell>
          <cell r="C93" t="str">
            <v xml:space="preserve">c¸i </v>
          </cell>
          <cell r="D93">
            <v>1</v>
          </cell>
          <cell r="E93">
            <v>1</v>
          </cell>
          <cell r="F93">
            <v>80605</v>
          </cell>
          <cell r="H93">
            <v>80605</v>
          </cell>
        </row>
      </sheetData>
      <sheetData sheetId="24" refreshError="1"/>
      <sheetData sheetId="25" refreshError="1"/>
      <sheetData sheetId="26" refreshError="1"/>
      <sheetData sheetId="27" refreshError="1"/>
      <sheetData sheetId="28"/>
      <sheetData sheetId="29"/>
      <sheetData sheetId="30"/>
      <sheetData sheetId="31" refreshError="1"/>
      <sheetData sheetId="32" refreshError="1"/>
      <sheetData sheetId="33" refreshError="1"/>
      <sheetData sheetId="3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thcrk"/>
      <sheetName val="dtxn"/>
      <sheetName val="tntdka"/>
      <sheetName val="cimenu"/>
      <sheetName val="vlcii"/>
      <sheetName val=""/>
      <sheetName val="chitimc"/>
      <sheetName val="@QDinh"/>
      <sheetName val="SoLieuDT"/>
      <sheetName val="TongHop"/>
      <sheetName val="ToString"/>
      <sheetName val="CPThietBi"/>
      <sheetName val="DinhMucCPK"/>
      <sheetName val="CPXL"/>
      <sheetName val="DinhMucThKe"/>
      <sheetName val="CP Khac"/>
      <sheetName val="CPKS&amp;TK"/>
      <sheetName val="TgHop-XDCB"/>
      <sheetName val="ThanhPhan"/>
      <sheetName val="@ZTrungThe"/>
      <sheetName val="@TramTreo"/>
      <sheetName val="@TramNen"/>
      <sheetName val="@MayPhat"/>
      <sheetName val="@ZHaThe"/>
      <sheetName val="VatLieu"/>
      <sheetName val="NC"/>
      <sheetName val="Test"/>
      <sheetName val="SuDungLai"/>
      <sheetName val="ThuHoi"/>
      <sheetName val="VanTai"/>
      <sheetName val="Bang ke KLVT"/>
      <sheetName val="Bang THKLVT"/>
      <sheetName val="THAO GO THU HOI"/>
      <sheetName val="BocLen"/>
      <sheetName val="XXuong"/>
      <sheetName val="ChuDan"/>
      <sheetName val="Cuoc VTcu"/>
      <sheetName val="Error"/>
      <sheetName val="XL4Test5"/>
      <sheetName val="Sheet1"/>
      <sheetName val="Sheet2"/>
      <sheetName val="Sheet3"/>
      <sheetName val="00000000"/>
      <sheetName val="thang6"/>
      <sheetName val="thang7"/>
      <sheetName val="thang8"/>
      <sheetName val="Chi PK"/>
      <sheetName val="B1"/>
      <sheetName val="B2"/>
      <sheetName val="B3"/>
      <sheetName val="B4"/>
      <sheetName val="Chung"/>
      <sheetName val="thdt"/>
      <sheetName val="xlc"/>
      <sheetName val="thchung"/>
      <sheetName val="thmong"/>
      <sheetName val="thcot"/>
      <sheetName val="TH35"/>
      <sheetName val="thdien"/>
      <sheetName val="thinghiem"/>
      <sheetName val="vtuA"/>
      <sheetName val="CTmong"/>
      <sheetName val="CTcoc"/>
      <sheetName val="CTcot"/>
      <sheetName val="vcdd "/>
      <sheetName val="chuqua"/>
      <sheetName val="bugia"/>
      <sheetName val="xlkhac"/>
      <sheetName val="KLcoc"/>
      <sheetName val="vlmong"/>
      <sheetName val="daodat"/>
      <sheetName val="THoi"/>
      <sheetName val="Thu hoi"/>
      <sheetName val="clvc"/>
      <sheetName val="Denbu"/>
      <sheetName val="CBSX110"/>
      <sheetName val="dg285"/>
      <sheetName val="10000000"/>
      <sheetName val="20000000"/>
      <sheetName val="30000000"/>
      <sheetName val="40000000"/>
      <sheetName val="50000000"/>
      <sheetName val="60000000"/>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1"/>
      <sheetName val="2"/>
      <sheetName val="1-11"/>
      <sheetName val="2-11"/>
      <sheetName val="1-12"/>
      <sheetName val="Sheet7"/>
      <sheetName val="Sheet8"/>
      <sheetName val="1-1"/>
      <sheetName val="2-12"/>
      <sheetName val="2-1"/>
      <sheetName val="1-2"/>
      <sheetName val="2-2"/>
      <sheetName val="1-3"/>
      <sheetName val="Sheet6"/>
      <sheetName val="Sheet5"/>
      <sheetName val="8thangdaunam"/>
      <sheetName val="Sheet4"/>
      <sheetName val="Sheet2"/>
      <sheetName val="KDT6"/>
      <sheetName val="KDT7"/>
      <sheetName val="KDT8"/>
      <sheetName val="KDT9"/>
      <sheetName val="KDT10"/>
      <sheetName val="TH"/>
      <sheetName val="XLT7"/>
      <sheetName val="XL8"/>
      <sheetName val="XLT9"/>
      <sheetName val="Sheet9"/>
      <sheetName val="XLT6"/>
      <sheetName val="XXXXXXXX"/>
      <sheetName val="general"/>
      <sheetName val="Main Road"/>
      <sheetName val="KL_Dat-Da"/>
      <sheetName val="N1"/>
      <sheetName val="Km0_Km8"/>
      <sheetName val="Km27_Km40+390"/>
      <sheetName val="Km8_Km17"/>
      <sheetName val="Tackcoat"/>
      <sheetName val="Primecoat"/>
      <sheetName val="Km17_Km27"/>
      <sheetName val="XL4Poppy"/>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
      <sheetName val="000000000000"/>
      <sheetName val="100000000000"/>
      <sheetName val="200000000000"/>
      <sheetName val="00000001"/>
      <sheetName val="XNGBQII-05"/>
      <sheetName val="XNGBQII-05 (02)"/>
      <sheetName val="Congty"/>
      <sheetName val="VPPN"/>
      <sheetName val="XN74"/>
      <sheetName val="XN54"/>
      <sheetName val="XN33"/>
      <sheetName val="NK96"/>
      <sheetName val="XL4Test5"/>
      <sheetName val="Sheet13"/>
      <sheetName val="DTDD"/>
      <sheetName val="DTCD"/>
      <sheetName val="DTDD2003"/>
      <sheetName val="Vayvon"/>
      <sheetName val="Sheet1"/>
      <sheetName val="Tdien"/>
      <sheetName val="DTSON ADB3-N2"/>
      <sheetName val="Sheet12"/>
      <sheetName val="Sheet11"/>
      <sheetName val="Sheet10"/>
      <sheetName val="BangketienvayNHS"/>
      <sheetName val="Sheet15"/>
      <sheetName val="Sheet3"/>
      <sheetName val="Sheet14"/>
      <sheetName val="Sheet16"/>
      <sheetName val="tong hop"/>
      <sheetName val="phan tich DG"/>
      <sheetName val="gia vat lieu"/>
      <sheetName val="gia xe may"/>
      <sheetName val="gia nhan cong"/>
      <sheetName val="tuong"/>
      <sheetName val="Shdet3"/>
      <sheetName val="g)a vat lieu"/>
      <sheetName val="gia nhan cmng"/>
      <sheetName val="!-3"/>
      <sheetName val="T2"/>
      <sheetName val="T3"/>
      <sheetName val="T4"/>
      <sheetName val="T5"/>
      <sheetName val="THop"/>
      <sheetName val="THKD"/>
      <sheetName val="10000000"/>
      <sheetName val="20000000"/>
      <sheetName val="30000000"/>
      <sheetName val="40000000"/>
      <sheetName val="TT 9T - 2003"/>
      <sheetName val="TT QIII-2003"/>
      <sheetName val="TT QII-2003"/>
      <sheetName val="TT QI-2003"/>
      <sheetName val="LLV"/>
      <sheetName val="BANGTRA"/>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Lop 6 lan 1"/>
      <sheetName val="lop1 lan2"/>
      <sheetName val="lop2 lan2 "/>
      <sheetName val="lop3 lan2 "/>
      <sheetName val="lop4 lan2 "/>
      <sheetName val="lop5 lan2 "/>
      <sheetName val="lop6 lan2 "/>
      <sheetName val="lop7 lan2 "/>
      <sheetName val="lop8 lan2 "/>
      <sheetName val="lop9 lan2"/>
      <sheetName val="lop10 lan2 "/>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C47-456"/>
      <sheetName val="C46"/>
      <sheetName val="C47-PII"/>
      <sheetName val="Nconõþnhan"/>
      <sheetName val="2J.01"/>
      <sheetName val="2J.02"/>
      <sheetName val="2J.03"/>
      <sheetName val="2J.04"/>
      <sheetName val="2J.05"/>
      <sheetName val="2J.06"/>
      <sheetName val="2J.07"/>
      <sheetName val="2J.10"/>
      <sheetName val="2J.11"/>
      <sheetName val="2J.12"/>
      <sheetName val="2J.13"/>
      <sheetName val="muc.luc"/>
      <sheetName val="123"/>
      <sheetName val="B-n (2)"/>
      <sheetName val="B-n"/>
      <sheetName val="B-ky2"/>
      <sheetName val="TH-t toan"/>
      <sheetName val="T-toan"/>
      <sheetName val="B-ky"/>
      <sheetName val="th-dn"/>
      <sheetName val="XD"/>
      <sheetName val="dien"/>
      <sheetName val="nuoc"/>
      <sheetName val="Tbi"/>
      <sheetName val="Ctiet-XD"/>
      <sheetName val="Ctiet-dien"/>
      <sheetName val="Ctiet-nuoc"/>
      <sheetName val="Vtu-XD"/>
      <sheetName val="Vtu-dien"/>
      <sheetName val="Vtu-nuoc"/>
      <sheetName val="Tro giup"/>
      <sheetName val="QK(@P1) (7)"/>
      <sheetName val="PHUTRO500"/>
      <sheetName val="vlmifh hoa"/>
      <sheetName val="catNam Daf (DELTA) (3)"/>
      <sheetName val="Sheet0"/>
      <sheetName val="dtxl"/>
      <sheetName val="gvl"/>
      <sheetName val="Chart1"/>
      <sheetName val="PTVT"/>
      <sheetName val="THKL"/>
      <sheetName val="CLVL"/>
      <sheetName val="CLVT Mong"/>
      <sheetName val="PTVT Mong"/>
      <sheetName val="DG Mong"/>
      <sheetName val="CLVT Than"/>
      <sheetName val="PTVT Than"/>
      <sheetName val="DG Than"/>
      <sheetName val="BiaNgoai"/>
      <sheetName val="BiaTrong"/>
      <sheetName val="THVT"/>
      <sheetName val="CVC"/>
      <sheetName val="CVCM"/>
      <sheetName val="BG"/>
      <sheetName val="DToan"/>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Cheet14"/>
      <sheetName val="F1"/>
      <sheetName val="DTCT"/>
      <sheetName val="Breakdown bill"/>
      <sheetName val="Breakdown 2"/>
      <sheetName val="Sheut26"/>
      <sheetName val="thdt"/>
      <sheetName val="ptvl0-1"/>
      <sheetName val="0-1"/>
      <sheetName val="ptvl4-5"/>
      <sheetName val="4-5"/>
      <sheetName val="ptvl3-4"/>
      <sheetName val="3-4"/>
      <sheetName val="ptvl2-3"/>
      <sheetName val="2-3"/>
      <sheetName val="vlcong"/>
      <sheetName val="ptvl1-2"/>
      <sheetName val="Cofgty"/>
      <sheetName val="MTL(AG)"/>
      <sheetName val="BOQ-1"/>
      <sheetName val="pian tich DG"/>
      <sheetName val="XJ54"/>
      <sheetName val="CD2000"/>
      <sheetName val="khi tiet KHM"/>
      <sheetName val="DP than"/>
      <sheetName val="Maueoi"/>
      <sheetName val="TH thantkn"/>
      <sheetName val="XNE@QII-05 (3)"/>
      <sheetName val="sx-tt)tk"/>
      <sheetName val="000000_x0010_0"/>
      <sheetName val="KJ 2002"/>
      <sheetName val="lt-tl"/>
      <sheetName val="px3-tl"/>
      <sheetName val="px1-tl"/>
      <sheetName val="vp-tl"/>
      <sheetName val="px2,tb-tl"/>
      <sheetName val="th-qt"/>
      <sheetName val="bqt"/>
      <sheetName val="tl-khovt"/>
      <sheetName val="dtkhovt"/>
      <sheetName val="Sheet17"/>
      <sheetName val="TH1"/>
      <sheetName val="TH2"/>
      <sheetName val="TH3"/>
      <sheetName val="TH4"/>
      <sheetName val="TH5"/>
      <sheetName val="TH6"/>
      <sheetName val="TH7"/>
      <sheetName val="TH8"/>
      <sheetName val="TH9"/>
      <sheetName val="TH10"/>
      <sheetName val="TH11"/>
      <sheetName val="TH12"/>
      <sheetName val="KLHT"/>
      <sheetName val="MTO REV.2(ARMOR)"/>
      <sheetName val="t.so"/>
      <sheetName val="BangketienvcyNHS"/>
      <sheetName val="nc"/>
      <sheetName val="vlieu"/>
      <sheetName val="Girder"/>
      <sheetName val="DS-Thuong 6T dau"/>
      <sheetName val="canh"/>
      <sheetName val="[PHUTRO500.xlsѝGia ban NK bq"/>
      <sheetName val="CCDUCU"/>
      <sheetName val="TONGHOP KH"/>
      <sheetName val="PBOKHAUHAO"/>
      <sheetName val="PhongBan"/>
      <sheetName val="XXPXXXXX"/>
      <sheetName val="S2_x0000__x0000_20"/>
      <sheetName val="Wall"/>
      <sheetName val="Dieuchinh"/>
      <sheetName val="DU_LIEU"/>
      <sheetName val="[PHUTRO500.xls?Gia ban NK bq"/>
      <sheetName val="S2"/>
      <sheetName val="khluong"/>
      <sheetName val="COAT&amp;WRAP-QIOT-#3"/>
      <sheetName val="PNT-QUOT-#3"/>
      <sheetName val="ESTI."/>
      <sheetName val="DI-ESTI"/>
      <sheetName val="IBASE"/>
      <sheetName val="Truot_nen"/>
      <sheetName val="SILICATE"/>
      <sheetName val="vnminh hoa"/>
      <sheetName val="GIAVLIEU"/>
      <sheetName val="_PHUTRO500.xlsѝGia ban NK bq"/>
      <sheetName val="KDT9_x0000__x0000__x0000__x0000__x0000__x0000__x0000__x0000__x0000__x0000__x0000__x0000_Դǧ_x0000__x0004__x0000__x0000__x0000__x0000__x0000__x0000_Ǘ_x0000__x0000__x0000_"/>
      <sheetName val="Chi tiet"/>
      <sheetName val="cat Na dan(DP1)²"/>
      <sheetName val="cat Na dan(DP1)²_x0000__x0000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refreshError="1"/>
      <sheetData sheetId="133" refreshError="1"/>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sheetData sheetId="303" refreshError="1"/>
      <sheetData sheetId="304" refreshError="1"/>
      <sheetData sheetId="305" refreshError="1"/>
      <sheetData sheetId="306" refreshError="1"/>
      <sheetData sheetId="307" refreshError="1"/>
      <sheetData sheetId="308" refreshError="1"/>
      <sheetData sheetId="309"/>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refreshError="1"/>
      <sheetData sheetId="344"/>
      <sheetData sheetId="345"/>
      <sheetData sheetId="346"/>
      <sheetData sheetId="347" refreshError="1"/>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MTL$-INTER"/>
      <sheetName val="PHAN DS 22 KV"/>
      <sheetName val="gvl"/>
      <sheetName val="Gioi thieu"/>
      <sheetName val="DG 11"/>
      <sheetName val="Tien luong"/>
      <sheetName val="Kinh phi "/>
      <sheetName val="Phan tich"/>
      <sheetName val="VC"/>
      <sheetName val="XL4Poppy"/>
      <sheetName val="general"/>
      <sheetName val="Main Road"/>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DE "/>
      <sheetName val="Đoàn Vay Tiền"/>
      <sheetName val="Nợ Đoàn"/>
      <sheetName val="Sum"/>
      <sheetName val="tra-vat-lieu"/>
      <sheetName val="Congty"/>
      <sheetName val="VPPN"/>
      <sheetName val="XN74"/>
      <sheetName val="XN54"/>
      <sheetName val="XN33"/>
      <sheetName val="NK96"/>
      <sheetName val="C.noTX01"/>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MTO REV.0"/>
      <sheetName val="phùn tich DG"/>
      <sheetName val="BANGTRA"/>
      <sheetName val="QMCT"/>
      <sheetName val="DO AM D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Ðoàn Vay Ti?n"/>
      <sheetName val="N? Ðoàn"/>
      <sheetName val="hieuchinh30.11"/>
      <sheetName val="Bcaonhanh"/>
      <sheetName val="chitieth.chinh"/>
      <sheetName val="trinhEVN29.8"/>
      <sheetName val="thdt"/>
      <sheetName val="th"/>
      <sheetName val="ptvl0-1"/>
      <sheetName val="0-1"/>
      <sheetName val="ptvl4-5"/>
      <sheetName val="4-5"/>
      <sheetName val="ptvl3-4"/>
      <sheetName val="3-4"/>
      <sheetName val="ptvl2-3"/>
      <sheetName val="2-3"/>
      <sheetName val="vlcong"/>
      <sheetName val="ptvl1-2"/>
      <sheetName val="1-2"/>
      <sheetName val="Input"/>
      <sheetName val="Ðoàn Vay Ti_n"/>
      <sheetName val="N_ Ðoàn"/>
      <sheetName val="gia vat_x0000_lieu"/>
      <sheetName val="Qheet1"/>
      <sheetName val="dtk490_x000d_491(PAI "/>
      <sheetName val="cong"/>
      <sheetName val="CN kho doi"/>
      <sheetName val="CTHTchua TTn?ib?"/>
      <sheetName val="CN2004 N?p TCT"/>
      <sheetName val="gia vat"/>
      <sheetName val="CTHTchua TTn_ib_"/>
      <sheetName val="CN2004 N_p TCT"/>
      <sheetName val="dudoan"/>
      <sheetName val="dtk490_x000a_491(PAI_x0009_"/>
      <sheetName val="BanTinh"/>
      <sheetName val="dtk490_x000a_491(PAI "/>
      <sheetName val="Gia vat tu"/>
      <sheetName val="Truot_nen"/>
      <sheetName val="Tinh truoc VAT"/>
      <sheetName val="CP khaosat(Congtinh)"/>
      <sheetName val="CP khaosat(tuyettinh)"/>
      <sheetName val="Bia"/>
      <sheetName val="Tai trong"/>
      <sheetName val="Pile-Br-Capacity"/>
      <sheetName val="pc"/>
      <sheetName val="pt"/>
      <sheetName val="111"/>
      <sheetName val="th thu chi"/>
      <sheetName val="tam ung"/>
      <sheetName val="dtk490_491(PAI_x0009_"/>
      <sheetName val=""/>
      <sheetName val="TTTram"/>
      <sheetName val="dtxl"/>
      <sheetName val="dtk486"/>
      <sheetName val="_x0000__x0000__x0000__x0000__x0000__x0000__x0000__x0000_"/>
      <sheetName val="Ref"/>
      <sheetName val="dt{490-491(PAII)"/>
      <sheetName val="CD2000"/>
      <sheetName val="G2G3_CDR_Dim"/>
      <sheetName val="G2_System_Inputs"/>
      <sheetName val="G2_TDT_Input"/>
      <sheetName val="G2_TDT_Advanced"/>
      <sheetName val="G2G3_GGSN_WC"/>
      <sheetName val="G3_System_Inputs"/>
      <sheetName val="G3_TDT_Input"/>
      <sheetName val="GIAVL"/>
      <sheetName val="T2"/>
      <sheetName val="T3"/>
      <sheetName val="T4"/>
      <sheetName val="T5"/>
      <sheetName val="THop"/>
      <sheetName val="THKD"/>
      <sheetName val="20000000"/>
      <sheetName val="30000000"/>
      <sheetName val="40000000"/>
      <sheetName val="Gia"/>
      <sheetName val="Breakdown bill"/>
      <sheetName val="Breakdown 2"/>
      <sheetName val="MTO REV.2(ARMOR)"/>
      <sheetName val="ĐoànРVay Tiền"/>
      <sheetName val="dtk490_491(PA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sheetData sheetId="128"/>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refreshError="1"/>
      <sheetData sheetId="172" refreshError="1"/>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refreshError="1"/>
      <sheetData sheetId="205" refreshError="1"/>
      <sheetData sheetId="206" refreshError="1"/>
      <sheetData sheetId="207" refreshError="1"/>
      <sheetData sheetId="208" refreshError="1"/>
      <sheetData sheetId="2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8"/>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NEW-PANEL"/>
      <sheetName val="tong hop"/>
      <sheetName val="phan tich DG"/>
      <sheetName val="gia vat lieu"/>
      <sheetName val="gia xe may"/>
      <sheetName val="gia nhan cong"/>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dongia_x0000__x0000__x0000__x0000__x0000__x0000__x0000__x0000__x0000__x0000__x0009__x0000_㢠ś_x0000__x0004__x0000__x0000__x0000__x0000__x0000__x0000_㋄ś_x0000_"/>
      <sheetName val="Thang04"/>
      <sheetName val="Thang06"/>
      <sheetName val="Thang0"/>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C47-456"/>
      <sheetName val="C46"/>
      <sheetName val="C47-PII"/>
      <sheetName val="GT TT (2)"/>
      <sheetName val="KLTC giai doan"/>
      <sheetName val="KL (2)"/>
      <sheetName val="KLtt lan3"/>
      <sheetName val="GTT2 lan3 tt"/>
      <sheetName val="GTT2 lan 4 dc "/>
      <sheetName val="chenh lech gia"/>
      <sheetName val="KL bao con lai"/>
      <sheetName val="GTT2 lan 4 tt"/>
      <sheetName val="XXXXXXXX"/>
      <sheetName val="CV1"/>
      <sheetName val="CV2"/>
      <sheetName val="CV3"/>
      <sheetName val="CV4"/>
      <sheetName val="CV5"/>
      <sheetName val="CV6"/>
      <sheetName val="CV7"/>
      <sheetName val="CV8"/>
      <sheetName val="CV9"/>
      <sheetName val="THDGCT"/>
      <sheetName val="THgiathau"/>
      <sheetName val="GVT"/>
      <sheetName val="Tai khoan"/>
      <sheetName val="phan tich DG_x0000__x0000_㠨Ȣ_x0000__x0004__x0000__x0000__x0000__x0000__x0000__x0000_杀Ȣ_x0000__x0000__x0000__x0000__x0000_"/>
      <sheetName val="THCP"/>
      <sheetName val="BQT"/>
      <sheetName val="RG"/>
      <sheetName val="BCVT"/>
      <sheetName val="BKHD"/>
      <sheetName val="TN"/>
      <sheetName val="ND"/>
      <sheetName val="VL"/>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TCT"/>
      <sheetName val="d䁧"/>
      <sheetName val="Hướng dẫn"/>
      <sheetName val="Ví dụ hàm Vlookup"/>
      <sheetName val="Shaet4"/>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Chart1"/>
      <sheetName val="KL18Thang"/>
      <sheetName val="TH"/>
      <sheetName val="M200"/>
      <sheetName val="_x0000__x0000__x0000__x0000__x0000__x0000__x0000__x0000__x0000__x0009__x0000_?s_x0000__x0004__x0000__x0000__x0000__x0000__x0000__x0000_?s_x0000__x0000__x0000__x0000__x0000__x0000__x0000__x0000_"/>
      <sheetName val="d?"/>
      <sheetName val="dongia_x0000__x0000__x0000__x0000__x0000__x0000__x0000__x0000__x0000__x0000__x0009__x0000_?s_x0000__x0004__x0000__x0000__x0000__x0000__x0000__x0000_?s_x0000_"/>
      <sheetName val="ch DG_x0000__x0000_??_x0000__x0004__x0000__x0000__x0000__x0000__x0000__x0000_??_x0000__x0000__x0000__x0000__x0000__x0000__x0000__x0000_??_x0000__x0000_"/>
      <sheetName val="dongia_x0000_ 㢠ś_x0000__x0004__x0000_㋄ś_x0000_"/>
      <sheetName val="phan tich DG_x0000__x0000_??_x0000__x0004__x0000__x0000__x0000__x0000__x0000__x0000_??_x0000__x0000__x0000__x0000__x0000_"/>
      <sheetName val="dongia_x0000_ ?s_x0000__x0004__x0000_?s_x0000_"/>
      <sheetName val="_x0000_@_x0000_@_x0000_@_x0000_@_x0000_@_x0000_@_x0000_@_x0000_@_x0000_@_x0000_@_x0000_@_x0000_@_x0000_@_x0000_@_x0000_@_x0000_"/>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Comb"/>
      <sheetName val="tra-vat-lieu"/>
      <sheetName val=""/>
      <sheetName val="d_"/>
      <sheetName val="ch DG"/>
      <sheetName val="NEW_PANEL"/>
      <sheetName val="BTH phi"/>
      <sheetName val="BLT phi"/>
      <sheetName val="phi,le phi"/>
      <sheetName val="Bien Lai TON"/>
      <sheetName val="BCQT "/>
      <sheetName val="Giay di duong"/>
      <sheetName val="BC QT cua tung ap"/>
      <sheetName val="GIAO CHI TIEU THU QUY 07"/>
      <sheetName val="BANG TONG HOP GIAY NOP TIEN"/>
      <sheetName val="Input"/>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dongia??????????_x0009_?㢠ś?_x0004_??????㋄ś?"/>
      <sheetName val="dongia?_x0009_㢠ś?_x0004_?㋄ś?"/>
      <sheetName val="phan tich DG??㠨Ȣ?_x0004_??????杀Ȣ?????"/>
      <sheetName val="?????????_x0009_??s?_x0004_???????s????????"/>
      <sheetName val="dongia??????????_x0009_??s?_x0004_???????s?"/>
      <sheetName val="ch DG?????_x0004_????????????????????"/>
      <sheetName val="Page 3"/>
      <sheetName val="Hu?ng d?n"/>
      <sheetName val="Ví d? hàm Vlookup"/>
      <sheetName val="dongia?_x0009_㢠ś_x0004_?㋄ś"/>
      <sheetName val="dongia?_x0009_?s?_x0004_??s?"/>
      <sheetName val="dongia?_x0009_?s_x0004_??s"/>
      <sheetName val="dongia? 㢠ś?_x0004_?㋄ś?"/>
      <sheetName val="phan tich DG?????_x0004_?????????????"/>
      <sheetName val="dongia? ?s?_x0004_??s?"/>
      <sheetName val="_x0009_?s?_x0004_??s?"/>
      <sheetName val="ch DG????_x0004_???????"/>
      <sheetName val="phan tich DG????_x0004_????"/>
      <sheetName val="_x0009_?s"/>
      <sheetName val="dongia_x0000__x0000__x0000__x0000__x0000__x0000__x0002__x0000__x0000__x0000__x0009__x0000_?s_x0000__x0004__x0000__x0000__x0000__x0000__x0000__x0000_?s_x0000_"/>
      <sheetName val="phaɮ tich DG??㠨Ȣ?_x0004_??????杀Ȣ?????"/>
      <sheetName val="dongia??????_x0002_???_x0009_??s?_x0004_???????s?"/>
      <sheetName val="dongia?_x0002_?_x0009_?s?_x0004_??s?"/>
      <sheetName val="pha? tich DG?????_x0004_?????????????"/>
      <sheetName val="?@?@?@?@?@?@?@?@?@?@?@?@?@?@?@?"/>
      <sheetName val="dongia? 㢠ś_x0004_?㋄ś"/>
      <sheetName val="ch DG???_x0004_???????"/>
      <sheetName val="@_x0000_@_x0000_@_x0000_@_x0000_@_x0000_@_x0000_@_x0000_@_x0000_@_x0000_@_x0000_@_x0000_@_x0000_@_x0000_@_x0000_@_x0000_@"/>
      <sheetName val="[DT-TN.xlsMCT"/>
      <sheetName val="Sheet9"/>
      <sheetName val="@?@?@?@?@?@?@?@?@?@?@?@?@?@?@?@"/>
      <sheetName val="dongia? ?s_x0004_??s"/>
      <sheetName val=" ?s_x0000__x0004__x0000_?s_x0000_"/>
      <sheetName val="_x0000__x0000__x0000__x0000__x0000__x0000__x0000__x0000__x0000__x0009__x0000_??_x0000__x0004__x0000__x0000__x0000__x0000__x0000__x0000_??_x0000__x0000__x0000__x0000__x0000__x0000__x0000__x0000_"/>
      <sheetName val="tuong"/>
      <sheetName val="_x0009__s"/>
      <sheetName val="dongia___________x0009__㢠ś__x0004_______㋄ś_"/>
      <sheetName val="dongia__x0009_㢠ś__x0004__㋄ś_"/>
      <sheetName val="dongia__x0009_㢠ś_x0004__㋄ś"/>
      <sheetName val="phan tich DG__㠨Ȣ__x0004_______杀Ȣ_____"/>
      <sheetName val="__________x0009___s__x0004________s________"/>
      <sheetName val="dongia___________x0009___s__x0004________s_"/>
      <sheetName val="dongia__x0009__s__x0004___s_"/>
      <sheetName val="dongia__x0009__s_x0004___s"/>
      <sheetName val="ch DG______x0004_____________________"/>
      <sheetName val="dongia_ 㢠ś__x0004__㋄ś_"/>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dongia__x0002___x0009__s__x0004___s_"/>
      <sheetName val="pha_ tich DG______x0004______________"/>
      <sheetName val="ch DG__"/>
      <sheetName val="_@_@_@_@_@_@_@_@_@_@_@_@_@_@_@_"/>
      <sheetName val="dongia_ 㢠ś_x0004__㋄ś"/>
      <sheetName val="ch DG____x0004________"/>
      <sheetName val="@"/>
      <sheetName val="dongia_x0000_ ??_x0000__x0004__x0000_??_x0000_"/>
      <sheetName val="RE"/>
      <sheetName val="?????????_x0009_????_x0004_????????????????"/>
      <sheetName val="donööö"/>
      <sheetName val="G_x0016_L"/>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DT-TN.xls_Cham cong TH 1-&gt;6"/>
      <sheetName val="@_@_@_@_@_@_@_@_@_@_@_@_@_@_@_@"/>
      <sheetName val="dongia_ _s_x0004___s"/>
      <sheetName val="@?@?@?@?@?@?@?@?@?@?@?@?@?@?@?"/>
      <sheetName val=" ?s?_x0004_??s?"/>
      <sheetName val="_DT-TN.xls_Cham cong TH 1-&gt;6"/>
      <sheetName val="@_@_@_@_@_@_@_@_@_@_@_@_@_@_@_"/>
      <sheetName val=" _s"/>
      <sheetName val=" _s__x0004___s_"/>
      <sheetName val="tong ho`"/>
      <sheetName val="dongia? ???_x0004_????"/>
      <sheetName val="Ke toan thuk hien cong trinh"/>
      <sheetName val="dongia?????????? ?㢠ś?_x0004_??????㋄ś?"/>
      <sheetName val="????????? ??s?_x0004_???????s????????"/>
      <sheetName val="dongia?????????? ??s?_x0004_???????s?"/>
      <sheetName val=" ?s"/>
      <sheetName val="dongia_x0000__x0002__x0000_ ?s_x0000__x0004__x0000_?s_x0000_"/>
      <sheetName val="dongia??????_x0002_??? ??s?_x0004_???????s?"/>
      <sheetName val="dongia?_x0002_? ?s?_x0004_??s?"/>
      <sheetName val="dongia__________ _㢠ś__x0004_______㋄ś_"/>
      <sheetName val="_________ __s__x0004________s________"/>
      <sheetName val="dongia__________ __s__x0004________s_"/>
      <sheetName val="dongia_______x0002____ __s__x0004________s_"/>
      <sheetName val="dongia__x0002__ _s__x0004___s_"/>
      <sheetName val=" ??_x0000__x0004__x0000_??_x0000_"/>
      <sheetName val="????????? ????_x0004_????????????????"/>
      <sheetName val="ctTBA"/>
      <sheetName val=" ???_x0004_????"/>
      <sheetName val="_DT-TN.xlsMCT"/>
      <sheetName val="٬ongia_x0000__x0000__x0000__x0000__x0000__x0000__x0000__x0000__x0000__x0000__x0009__x0000_㢠ś_x0000__x0004__x0000__x0000__x0000__x0000__x0000__x0000_㋄ś_x0000_"/>
      <sheetName val="__________x0009______x0004_________________"/>
      <sheetName val="Tra_bang"/>
      <sheetName val="dongia_x0000_̃̃̃̃̃̃̃̃̃̃̃̃̃̃̃̃̃̃̃̃̃̃̃̃"/>
      <sheetName val="dongia?̃̃̃̃̃̃̃̃̃̃̃̃̃̃̃̃̃̃̃̃̃̃̃̃"/>
      <sheetName val="Book 1 Summary"/>
      <sheetName val="Chenh lech vct tu"/>
      <sheetName val="XXXPXXX0"/>
      <sheetName val="dtct cau"/>
      <sheetName val="Hý?ng d?n"/>
      <sheetName val="dongia?_x0009_???_x0004_????"/>
      <sheetName val="dongia??????????_x0009_????_x0004_?????????"/>
      <sheetName val="dongia?_x0009_??_x0004_???"/>
      <sheetName val="dongia_x0000__x0009_??_x0000__x0004__x0000_??_x0000_"/>
      <sheetName val="KLt lan3"/>
      <sheetName val="Gia"/>
      <sheetName val="GIAVNX"/>
      <sheetName val="Tai_x0000_khoan"/>
      <sheetName val="HESO"/>
      <sheetName val="DT-XL"/>
      <sheetName val="BCTC"/>
      <sheetName val="dongia___________x0009__?s__x0004_______?s_"/>
      <sheetName val="dongia__x0009_?s__x0004__?s_"/>
      <sheetName val="dongia__x0009_?s_x0004__?s"/>
      <sheetName val="phan tich DG__??__x0004_______??_____"/>
      <sheetName val="dongia_ ?s__x0004__?s_"/>
      <sheetName val="pha? tich DG__??__x0004_______??_____"/>
      <sheetName val="dongia_ ?s_x0004__?s"/>
      <sheetName val="٬ongia_x0000__x0000__x0000__x0000__x0000__x0000__x0000__x0000__x0000__x0000_ _x0000_㢠ś_x0000__x0004__x0000__x0000__x0000__x0000__x0000__x0000_㋄ś_x0000_"/>
      <sheetName val="dongia?????????? ????_x0004_?????????"/>
      <sheetName val="dongia? ??_x0004_???"/>
      <sheetName val="_________ _____x0004_________________"/>
      <sheetName val="٬ongia"/>
      <sheetName val="~~~~~~~~~~~~~~~~~~~~~~~~~~~~~~~"/>
      <sheetName val="Page_3"/>
      <sheetName val=" ?s?s"/>
      <sheetName val="dongia ?s?s"/>
      <sheetName val="#REF!"/>
      <sheetName val="Gia "/>
      <sheetName val="Hý_ng d_n"/>
      <sheetName val="dongia_ ____x0004_____"/>
      <sheetName val=" __"/>
      <sheetName val=" ____x0004_____"/>
      <sheetName val="phan tich DG?㠨Ȣ?_x0004_?杀Ȣ?咄Ȣ?"/>
      <sheetName val="phan tich DG?㠨Ȣ?_x0004_?杀Ȣ?"/>
      <sheetName val="dongia 㢠ś?_x0004_?㋄ś?"/>
      <sheetName val="phan tich DG_㠨Ȣ__x0004__杀Ȣ_咄Ȣ_"/>
      <sheetName val="phan tich DG_㠨Ȣ__x0004__杀Ȣ_"/>
      <sheetName val="dongia_x0000__x0009_?s_x0000__x0004__x0000_?s_x0000_"/>
      <sheetName val="dongia_x0000__x0009_㢠ś_x0000__x0004__x0000_㋄ś_x0000_"/>
      <sheetName val="dongia_x0000__x0009_㢠ś_x0004__x0000_㋄ś"/>
      <sheetName val="dongia_x0000__x0009_?s_x0004__x0000_?s"/>
      <sheetName val="_x0009_?s_x0000__x0004__x0000_?s_x0000_"/>
      <sheetName val="ch DG_x0000_??_x0000__x0004__x0000_??_x0000_??_x0000_"/>
      <sheetName val="phan tich DG_x0000_??_x0000__x0004__x0000_??_x0000_"/>
      <sheetName val="dongia_x0000_ 㢠ś_x0004__x0000_㋄ś"/>
      <sheetName val="dongia_x0000__x0002__x0000__x0009_?s_x0000__x0004__x0000_?s_x0000_"/>
      <sheetName val="ch DG??_x0000__x0004__x0000_??_x0000_??_x0000_"/>
      <sheetName val="dongia_x0000_ ?s_x0004__x0000_?s"/>
      <sheetName val="dongia_x0000_ 㢠ś_x0000__x0004__x0000_㏄ś_x0000_"/>
      <sheetName val="TH-Dien"/>
      <sheetName val="PEDESB"/>
      <sheetName val="IBASE"/>
      <sheetName val="DT-TN"/>
      <sheetName val="dongia 㢠ś__x0004__㋄ś_"/>
      <sheetName val="dongia_̃̃̃̃̃̃̃̃̃̃̃̃̃̃̃̃̃̃̃̃̃̃̃̃"/>
      <sheetName val="dongia 㢠ś_x0000__x0004__x0000_Դ_x0000__x0000_"/>
      <sheetName val="Tai?khoan"/>
      <sheetName val="dongia__x0009_____x0004_____"/>
      <sheetName val="dongia___________x0009______x0004__________"/>
      <sheetName val="dongia__x0009____x0004____"/>
      <sheetName val="Tai"/>
      <sheetName val="DI-ESTI"/>
      <sheetName val="Loading"/>
      <sheetName val="Check C"/>
      <sheetName val="Thuc thanh"/>
      <sheetName val="dongia ????"/>
      <sheetName val="dongia_????"/>
      <sheetName val="phan_tich_DG??????"/>
      <sheetName val="KKKKKKKK"/>
      <sheetName val="phan_tich_DG㠨Ȣ杀Ȣ"/>
      <sheetName val="dongia_x0000__x0000__x0000__x0000__x0000__x0000__x0000__x0000__x0000__x0000_ _x0000_㢠ś_x0000__x0004__x0000__x0000__x0000__x0000__x0000__x0000_㋄_x0005__x0000_"/>
      <sheetName val="dongia_x0000_ 㢠ś_x0000__x0004__x0000_㏄ꙭò"/>
      <sheetName val="dongia_x0000_ 㢠ś_x0000__x0004__x0000_㏄_x0000__x0000_"/>
      <sheetName val="dongia 㢠ś_x0000__x0004__x0000_㋄ś."/>
      <sheetName val="dongia??????????_x0009_?㢠ś?_x0004_썬夅/_x0000_頀_x0000__x0000_开"/>
      <sheetName val="V? d? h?m Vlookup"/>
      <sheetName val="don???"/>
      <sheetName val="_x0000__x0000__x0000__x0000__x0000__x0000__x0000__x0000__x0000_ _x0000_?s_x0000__x0004__x0000__x0000__x0000__x0000__x0000__x0000_?s_x0000__x0000__x0000__x0000__x0000__x0000__x0000__x0000_"/>
      <sheetName val="dongia_x0000__x0000__x0000__x0000__x0000__x0000__x0000__x0000__x0000__x0000_ _x0000_?s_x0000__x0004__x0000__x0000__x0000__x0000__x0000__x0000_?s_x0000_"/>
      <sheetName val="@_x0000_@_x0000_@_x0000_@_x0000_@_x0000_@_x0000_@_x0000_@_x0000_@_x0000_@_x0000_@_x0000_@_x0000_@_x0000_@_x0000_@_x0000_"/>
      <sheetName val="dongia 㢠ś"/>
      <sheetName val="Du th!u"/>
      <sheetName val="dongia_x0000__x0000__x0000__x0000__x0000__x0000__x0002__x0000__x0000__x0000_ _x0000_?s_x0000__x0004__x0000__x0000__x0000__x0000__x0000__x0000_?s_x0000_"/>
      <sheetName val="dongia 㢠ś_x0000__x0004__x0000_㋄ś_x0000_"/>
      <sheetName val="_x0000__x0000__x0000__x0000__x0000__x0000__x0000__x0000__x0000_ _x0000_??_x0000__x0004__x0000__x0000__x0000__x0000__x0000__x0000_??_x0000__x0000__x0000__x0000__x0000__x0000__x0000__x0000_"/>
      <sheetName val="DG "/>
      <sheetName val="gia 6at lieu"/>
      <sheetName val="TC  (2("/>
      <sheetName val="000000 0"/>
      <sheetName val="_x0009_???_x0004_????"/>
      <sheetName val="dg-VTu"/>
      <sheetName val="٬ongia_x0000__x0000__x0000__x0000__x0000__x0000__x0000__x0000__x0000__x0000__x0009__x0000_㢠ś_x0000__x0004__x0005__x0000__x0000__x0000_뚼_x0018_恟ꅲ陈"/>
      <sheetName val="٬ongia_x0000__x0000__x0000__x0000__x0000__x0000__x0000__x0000__x0000__x0000__x0009__x0000_㢠ś_x0000__x0004__x0005__x0000__x0000__x0000_뚼_x0012_罈⬷陈"/>
      <sheetName val="dongia_㢠ś㋄ś1"/>
      <sheetName val="CP)TV-CAU"/>
      <sheetName val="TK NO 1q1"/>
      <sheetName val="聰han tich DG_x0000__x0000_㠨Ȣ_x0000__x0004__x0000__x0000__x0000__x0000__x0000__x0000_杀Ȣ_x0000__x0000__x0000__x0000__x0000_"/>
      <sheetName val="Hướng d麫n"/>
      <sheetName val="Ví dụ hàm Vloïkup"/>
      <sheetName val="dongia_x0000_ ?s_x0002__x0004__x0000_?s_x0000_"/>
      <sheetName val="BCQT`"/>
      <sheetName val="dongia?????????_x0009_?㢠ś?_x0004_??????㋄ś?"/>
      <sheetName val=" _s_s"/>
    </sheetNames>
    <sheetDataSet>
      <sheetData sheetId="0"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sheetData sheetId="96"/>
      <sheetData sheetId="97"/>
      <sheetData sheetId="98"/>
      <sheetData sheetId="99"/>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sheetData sheetId="212" refreshError="1"/>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refreshError="1"/>
      <sheetData sheetId="341"/>
      <sheetData sheetId="342" refreshError="1"/>
      <sheetData sheetId="343" refreshError="1"/>
      <sheetData sheetId="344" refreshError="1"/>
      <sheetData sheetId="345" refreshError="1"/>
      <sheetData sheetId="346"/>
      <sheetData sheetId="347"/>
      <sheetData sheetId="348"/>
      <sheetData sheetId="349" refreshError="1"/>
      <sheetData sheetId="350"/>
      <sheetData sheetId="351"/>
      <sheetData sheetId="352"/>
      <sheetData sheetId="353" refreshError="1"/>
      <sheetData sheetId="354"/>
      <sheetData sheetId="355"/>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refreshError="1"/>
      <sheetData sheetId="375" refreshError="1"/>
      <sheetData sheetId="376" refreshError="1"/>
      <sheetData sheetId="377" refreshError="1"/>
      <sheetData sheetId="378" refreshError="1"/>
      <sheetData sheetId="379" refreshError="1"/>
      <sheetData sheetId="380"/>
      <sheetData sheetId="381" refreshError="1"/>
      <sheetData sheetId="382" refreshError="1"/>
      <sheetData sheetId="383" refreshError="1"/>
      <sheetData sheetId="384" refreshError="1"/>
      <sheetData sheetId="385" refreshError="1"/>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refreshError="1"/>
      <sheetData sheetId="405" refreshError="1"/>
      <sheetData sheetId="406" refreshError="1"/>
      <sheetData sheetId="407" refreshError="1"/>
      <sheetData sheetId="408" refreshError="1"/>
      <sheetData sheetId="409"/>
      <sheetData sheetId="410"/>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refreshError="1"/>
      <sheetData sheetId="448" refreshError="1"/>
      <sheetData sheetId="449" refreshError="1"/>
      <sheetData sheetId="450" refreshError="1"/>
      <sheetData sheetId="451"/>
      <sheetData sheetId="452" refreshError="1"/>
      <sheetData sheetId="453" refreshError="1"/>
      <sheetData sheetId="454" refreshError="1"/>
      <sheetData sheetId="455" refreshError="1"/>
      <sheetData sheetId="456"/>
      <sheetData sheetId="457" refreshError="1"/>
      <sheetData sheetId="458"/>
      <sheetData sheetId="459" refreshError="1"/>
      <sheetData sheetId="460" refreshError="1"/>
      <sheetData sheetId="461"/>
      <sheetData sheetId="462"/>
      <sheetData sheetId="463" refreshError="1"/>
      <sheetData sheetId="464"/>
      <sheetData sheetId="465"/>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0B"/>
      <sheetName val="BM0A"/>
      <sheetName val="REQ PAGE CABLE"/>
      <sheetName val="STAHL (2)"/>
      <sheetName val="CONDUIT"/>
      <sheetName val="CABLE TRAY"/>
      <sheetName val="Sheet1"/>
      <sheetName val="Sheet2"/>
      <sheetName val="Sheet3"/>
      <sheetName val="Functional Evaluation REV.1"/>
      <sheetName val="4.1 (2)"/>
      <sheetName val="4.2"/>
      <sheetName val="4.3"/>
      <sheetName val="4.4"/>
      <sheetName val="4.5"/>
      <sheetName val="4.6"/>
      <sheetName val="4.7"/>
      <sheetName val="4.8"/>
      <sheetName val="4.9"/>
      <sheetName val="ELECTRICAL MTO REV.1"/>
      <sheetName val="ELECTRICAL MTO REV.0"/>
      <sheetName val="4.1"/>
      <sheetName val="BULK"/>
      <sheetName val="PANEL"/>
      <sheetName val="PANEL 南區焚化爐"/>
      <sheetName val="NEW-PANEL"/>
      <sheetName val="MV-PANEL"/>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TERMINAL KIT"/>
      <sheetName val="EXP-PROOF EQUIPMENT"/>
      <sheetName val="COVE-PAGE"/>
      <sheetName val="MTO REV.1(ARMOR)"/>
      <sheetName val="SUM-BQ-REV.1"/>
      <sheetName val="HV SWGR &amp; MCC"/>
      <sheetName val="PBD"/>
      <sheetName val="MTO REV.0(NON-ARMOR)"/>
      <sheetName val="MTO REV.0(ARMOR ON SHORE)"/>
      <sheetName val="MTO REV.2(ARMOR)"/>
      <sheetName val="SUM-BQ-REV.2"/>
      <sheetName val="515 (2)"/>
      <sheetName val="Sheet4"/>
      <sheetName val="Sheet5"/>
      <sheetName val="VC DD 22"/>
      <sheetName val="DG vat tu"/>
      <sheetName val="TH"/>
      <sheetName val="chi tiet c"/>
      <sheetName val="Tong hop DZ 22"/>
      <sheetName val=" TH-0,4"/>
      <sheetName val="bia 22"/>
      <sheetName val="DIEN 22"/>
      <sheetName val="PD DD 0,4"/>
      <sheetName val="VCDD0,4"/>
      <sheetName val="Bia 0,4"/>
      <sheetName val="DD-TBA"/>
      <sheetName val="DG VC VT 36"/>
      <sheetName val="TH-TBA"/>
      <sheetName val="bia TBA"/>
      <sheetName val="TONG KE DZ 22 KV"/>
      <sheetName val="TONG KE DZ 0.4 KV"/>
      <sheetName val="TONG KE TBA"/>
      <sheetName val="TH thao do 35"/>
      <sheetName val="bia 35 thao do"/>
      <sheetName val="Bia 15"/>
      <sheetName val="Bia 25"/>
      <sheetName val="Bia  160"/>
      <sheetName val="TH 160"/>
      <sheetName val="TH 15"/>
      <sheetName val="TH 25"/>
      <sheetName val="DLC DIEN AP"/>
      <sheetName val="DGKS_TT"/>
      <sheetName val="DINHMUC_KSDC"/>
      <sheetName val="DINHMUC_KSDH"/>
      <sheetName val="chiet tinh"/>
      <sheetName val="KS-KT"/>
      <sheetName val="DG_VTTB"/>
      <sheetName val="HSDC GOC"/>
      <sheetName val="HS Dia ban"/>
      <sheetName val="HSKVUC"/>
      <sheetName val="SL dau tien"/>
      <sheetName val="DGVCTC 67"/>
      <sheetName val="T T CL VC DZ 22"/>
      <sheetName val="th CT"/>
      <sheetName val="TKP"/>
      <sheetName val="DLNS"/>
      <sheetName val="CPTV"/>
      <sheetName val="LP-BTC"/>
      <sheetName val="SLVC TBA"/>
      <sheetName val="VCDD_22"/>
      <sheetName val="SLVC-22"/>
      <sheetName val="chi tiet dz 22 kv"/>
      <sheetName val="TH dz 22"/>
      <sheetName val="VC VT_TB"/>
      <sheetName val="SLVC_0.4"/>
      <sheetName val="bia22KV"/>
      <sheetName val="DM 67"/>
      <sheetName val="TNGHIEM 22"/>
      <sheetName val="chitietdatdao"/>
      <sheetName val="Chlech -22"/>
      <sheetName val="vt 22"/>
      <sheetName val="VCDD_0.4"/>
      <sheetName val="vc vat tu CHUNG "/>
      <sheetName val="Kho Tam"/>
      <sheetName val="PQ tuyen"/>
      <sheetName val="Trung chuyen"/>
      <sheetName val="Gvlcht"/>
      <sheetName val="CPDB"/>
      <sheetName val="EA"/>
      <sheetName val="DG 89"/>
      <sheetName val="VT ds 0,4"/>
      <sheetName val="TNGHIEM 0,4"/>
      <sheetName val="Ch lech -0,4"/>
      <sheetName val="CHITIET 0.4 KV"/>
      <sheetName val="Th 0,4"/>
      <sheetName val="chi tiet TBA"/>
      <sheetName val="DM 85"/>
      <sheetName val="TH 50"/>
      <sheetName val="Bia 50"/>
      <sheetName val="TH 75"/>
      <sheetName val="TH 31,5"/>
      <sheetName val="Bia 31,5"/>
      <sheetName val="Bia 75"/>
      <sheetName val="VT_TB TBA"/>
      <sheetName val="TH 100"/>
      <sheetName val="Bia  100"/>
      <sheetName val="DM 66"/>
      <sheetName val="VCDD_TBA"/>
      <sheetName val="DTCD"/>
      <sheetName val="kl tt"/>
      <sheetName val="TONG DZ 0.4 KV"/>
      <sheetName val="TH VT22"/>
      <sheetName val="TH VT0,4"/>
      <sheetName val="Thi nghiem "/>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Van chuyen DZ"/>
      <sheetName val="Van chuyen TBA"/>
      <sheetName val="bia"/>
      <sheetName val="XL4Poppy"/>
      <sheetName val="Sheet1 (2)"/>
      <sheetName val="Process"/>
      <sheetName val="Final"/>
      <sheetName val="Dulieugoc"/>
      <sheetName val="Nhancong"/>
      <sheetName val="Vanchuyen"/>
      <sheetName val="TKvt15.8"/>
      <sheetName val="CTCV"/>
      <sheetName val="md10"/>
      <sheetName val="khcsd10 "/>
      <sheetName val="csd10"/>
      <sheetName val="khccau"/>
      <sheetName val="07KH"/>
      <sheetName val="ht00"/>
      <sheetName val="chu05"/>
      <sheetName val="ht05"/>
      <sheetName val="chu10"/>
      <sheetName val="ct10"/>
      <sheetName val="pb10"/>
      <sheetName val="dc05"/>
      <sheetName val="dc10"/>
      <sheetName val="10KH"/>
      <sheetName val="ttr"/>
      <sheetName val="XL4Test5"/>
      <sheetName val="DMB"/>
      <sheetName val="1"/>
      <sheetName val="2"/>
      <sheetName val="3"/>
      <sheetName val="4"/>
      <sheetName val="5"/>
      <sheetName val="6"/>
      <sheetName val="6 (2)"/>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ow r="1">
          <cell r="A1" t="str">
            <v>PRICE BREAKDOWN FOR ELECTRICAL INSTALLATION WORK</v>
          </cell>
          <cell r="G1" t="str">
            <v xml:space="preserve"> </v>
          </cell>
          <cell r="K1" t="str">
            <v xml:space="preserve"> </v>
          </cell>
        </row>
        <row r="2">
          <cell r="B2" t="str">
            <v>東鼎  LNG TERMINAL</v>
          </cell>
          <cell r="G2" t="str">
            <v xml:space="preserve"> </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t="str">
            <v xml:space="preserve"> </v>
          </cell>
          <cell r="D46" t="str">
            <v xml:space="preserve">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t="str">
            <v xml:space="preserve"> </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t="str">
            <v xml:space="preserve"> </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t="str">
            <v xml:space="preserve"> </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sheetData sheetId="52" refreshError="1"/>
      <sheetData sheetId="53" refreshError="1"/>
      <sheetData sheetId="54"/>
      <sheetData sheetId="55">
        <row r="1">
          <cell r="A1" t="str">
            <v>ÂÅN GIAÏ VÁÛT TÆ</v>
          </cell>
        </row>
      </sheetData>
      <sheetData sheetId="56"/>
      <sheetData sheetId="57"/>
      <sheetData sheetId="58" refreshError="1"/>
      <sheetData sheetId="59" refreshError="1"/>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row r="5">
          <cell r="B5">
            <v>6</v>
          </cell>
          <cell r="C5" t="str">
            <v>ÂÆÅÌNG DÁY 22 KV</v>
          </cell>
          <cell r="D5" t="str">
            <v>Gxl(DZ22)*Nt(DZ22)*0.81</v>
          </cell>
          <cell r="E5" t="str">
            <v>CAÏC TRAÛM BIÃÚN AÏP 6-22/0,4 KV</v>
          </cell>
          <cell r="F5" t="str">
            <v>Traûm biãún aïp 6-22/0,4 KV</v>
          </cell>
        </row>
        <row r="6">
          <cell r="B6">
            <v>10</v>
          </cell>
          <cell r="C6" t="str">
            <v>ÂÆÅÌNG DÁY 22 KV</v>
          </cell>
          <cell r="D6" t="str">
            <v>Gxl(DZ22)*Nt(DZ22)*0.81</v>
          </cell>
          <cell r="E6" t="str">
            <v>CAÏC TRAÛM BIÃÚN AÏP 11-22/0,4 KV</v>
          </cell>
          <cell r="F6" t="str">
            <v>Traûm biãún aïp 11-22/0,4 KV</v>
          </cell>
        </row>
        <row r="7">
          <cell r="B7">
            <v>15</v>
          </cell>
          <cell r="C7" t="str">
            <v>ÂÆÅÌNG DÁY 22 KV</v>
          </cell>
          <cell r="D7" t="str">
            <v>Gxl(DZ22)*Nt(DZ22)*0.81</v>
          </cell>
          <cell r="E7" t="str">
            <v>CAÏC TRAÛM BIÃÚN AÏP 15-22/0,4 KV</v>
          </cell>
          <cell r="F7" t="str">
            <v>Traûm biãún aïp 15-22/0,4 KV</v>
          </cell>
        </row>
        <row r="8">
          <cell r="B8">
            <v>22</v>
          </cell>
          <cell r="C8" t="str">
            <v>ÂÆÅÌNG DÁY 22 KV</v>
          </cell>
          <cell r="D8" t="str">
            <v>Gxl(DZ22)*Nt(DZ22)*0.81</v>
          </cell>
          <cell r="E8" t="str">
            <v>CAÏC TRAÛM BIÃÚN AÏP 22/0,4 KV</v>
          </cell>
          <cell r="F8" t="str">
            <v>Traûm biãún aïp 22/0,4 KV</v>
          </cell>
        </row>
        <row r="9">
          <cell r="B9">
            <v>35</v>
          </cell>
          <cell r="C9" t="str">
            <v>ÂÆÅÌNG DÁY 35 KV</v>
          </cell>
          <cell r="D9" t="str">
            <v>Gxl(DZ35)*Nt(DZ35)*0.81</v>
          </cell>
          <cell r="E9" t="str">
            <v>CAÏC TRAÛM BIÃÚN AÏP 35-22/0,4 KV</v>
          </cell>
          <cell r="F9" t="str">
            <v>Traûm biãún aïp 35-22/0,4 KV</v>
          </cell>
        </row>
      </sheetData>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7">
          <cell r="B7">
            <v>0</v>
          </cell>
          <cell r="C7" t="str">
            <v>NCÂG67 x 0.95 x ( 1+0.2/2.638 ) x 1.75</v>
          </cell>
          <cell r="D7">
            <v>1.7885424564063683</v>
          </cell>
          <cell r="E7" t="str">
            <v>NCÂG67 x 0.95 x ( 1+0.0/2.638 ) x 1.75</v>
          </cell>
          <cell r="F7">
            <v>1.6624999999999999</v>
          </cell>
          <cell r="G7" t="str">
            <v>NCÂG66 x ( 1+0.0/2.638 ) x 1.75</v>
          </cell>
          <cell r="H7">
            <v>1.75</v>
          </cell>
          <cell r="I7" t="str">
            <v>NCÂG85 x ( 1+0.0/2.638 ) x 1.75</v>
          </cell>
          <cell r="J7">
            <v>1.75</v>
          </cell>
        </row>
        <row r="8">
          <cell r="B8">
            <v>0.1</v>
          </cell>
          <cell r="C8" t="str">
            <v>NCÂG67 x 0.95 x ( 1+0.3/2.638 ) x 1.75</v>
          </cell>
          <cell r="D8">
            <v>1.8515636846095525</v>
          </cell>
          <cell r="E8" t="str">
            <v>NCÂG67 x 0.95 x ( 1+0.1/2.638 ) x 1.75</v>
          </cell>
          <cell r="F8">
            <v>1.725521228203184</v>
          </cell>
          <cell r="G8" t="str">
            <v>NCÂG66 x ( 1+0.1/2.638 ) x 1.75</v>
          </cell>
          <cell r="H8">
            <v>1.8163381349507202</v>
          </cell>
          <cell r="I8" t="str">
            <v>NCÂG85 x ( 1+0.1/2.638 ) x 1.75</v>
          </cell>
          <cell r="J8">
            <v>1.8163381349507202</v>
          </cell>
        </row>
        <row r="9">
          <cell r="B9">
            <v>0.2</v>
          </cell>
          <cell r="C9" t="str">
            <v>NCÂG67 x 0.95 x ( 1+0.4/2.638 ) x 1.75</v>
          </cell>
          <cell r="D9">
            <v>1.914584912812737</v>
          </cell>
          <cell r="E9" t="str">
            <v>NCÂG67 x 0.95 x ( 1+0.2/2.638 ) x 1.75</v>
          </cell>
          <cell r="F9">
            <v>1.7885424564063683</v>
          </cell>
          <cell r="G9" t="str">
            <v>NCÂG66 x ( 1+0.2/2.638 ) x 1.75</v>
          </cell>
          <cell r="H9">
            <v>1.8826762699014405</v>
          </cell>
          <cell r="I9" t="str">
            <v>NCÂG85 x ( 1+0.2/2.638 ) x 1.75</v>
          </cell>
          <cell r="J9">
            <v>1.8826762699014405</v>
          </cell>
        </row>
        <row r="10">
          <cell r="B10">
            <v>0.3</v>
          </cell>
          <cell r="C10" t="str">
            <v>NCÂG67 x 0.95 x ( 1+0.5/2.638 ) x 1.75</v>
          </cell>
          <cell r="D10">
            <v>1.9776061410159211</v>
          </cell>
          <cell r="E10" t="str">
            <v>NCÂG67 x 0.95 x ( 1+0.3/2.638 ) x 1.75</v>
          </cell>
          <cell r="F10">
            <v>1.8515636846095525</v>
          </cell>
          <cell r="G10" t="str">
            <v>NCÂG66 x ( 1+0.3/2.638 ) x 1.75</v>
          </cell>
          <cell r="H10">
            <v>1.9490144048521607</v>
          </cell>
          <cell r="I10" t="str">
            <v>NCÂG85 x ( 1+0.3/2.638 ) x 1.75</v>
          </cell>
          <cell r="J10">
            <v>1.9490144048521607</v>
          </cell>
        </row>
        <row r="11">
          <cell r="B11">
            <v>0.4</v>
          </cell>
          <cell r="C11" t="str">
            <v>NCÂG67 x 0.95 x ( 1+0.6/2.638 ) x 1.75</v>
          </cell>
          <cell r="D11">
            <v>2.0406273692191053</v>
          </cell>
          <cell r="E11" t="str">
            <v>NCÂG67 x 0.95 x ( 1+0.4/2.638 ) x 1.75</v>
          </cell>
          <cell r="F11">
            <v>1.914584912812737</v>
          </cell>
          <cell r="G11" t="str">
            <v>NCÂG66 x ( 1+0.4/2.638 ) x 1.75</v>
          </cell>
          <cell r="H11">
            <v>2.0153525398028811</v>
          </cell>
          <cell r="I11" t="str">
            <v>NCÂG85 x ( 1+0.4/2.638 ) x 1.75</v>
          </cell>
          <cell r="J11">
            <v>2.0153525398028811</v>
          </cell>
        </row>
        <row r="12">
          <cell r="B12">
            <v>0.5</v>
          </cell>
          <cell r="C12" t="str">
            <v>NCÂG67 x 0.95 x ( 1+0.7/2.638 ) x 1.75</v>
          </cell>
          <cell r="D12">
            <v>2.1036485974222896</v>
          </cell>
          <cell r="E12" t="str">
            <v>NCÂG67 x 0.95 x ( 1+0.5/2.638 ) x 1.75</v>
          </cell>
          <cell r="F12">
            <v>1.9776061410159211</v>
          </cell>
          <cell r="G12" t="str">
            <v>NCÂG66 x ( 1+0.5/2.638 ) x 1.75</v>
          </cell>
          <cell r="H12">
            <v>2.0816906747536015</v>
          </cell>
          <cell r="I12" t="str">
            <v>NCÂG85 x ( 1+0.5/2.638 ) x 1.75</v>
          </cell>
          <cell r="J12">
            <v>2.0816906747536015</v>
          </cell>
        </row>
        <row r="13">
          <cell r="B13">
            <v>0.7</v>
          </cell>
          <cell r="C13" t="str">
            <v>NCÂG67 x 0.95 x ( 1+0.9/2.638 ) x 1.75</v>
          </cell>
          <cell r="D13">
            <v>2.2296910538286578</v>
          </cell>
          <cell r="E13" t="str">
            <v>NCÂG67 x 0.95 x ( 1+0.7/2.638 ) x 1.75</v>
          </cell>
          <cell r="F13">
            <v>2.1036485974222896</v>
          </cell>
          <cell r="G13" t="str">
            <v>NCÂG66 x ( 1+0.7/2.638 ) x 1.75</v>
          </cell>
          <cell r="H13">
            <v>2.2143669446550418</v>
          </cell>
          <cell r="I13" t="str">
            <v>NCÂG85 x ( 1+0.7/2.638 ) x 1.75</v>
          </cell>
          <cell r="J13">
            <v>2.2143669446550418</v>
          </cell>
        </row>
        <row r="14">
          <cell r="B14">
            <v>1</v>
          </cell>
          <cell r="C14" t="str">
            <v>NCÂG67 x 0.95 x ( 1+1.2/2.638 ) x 1.75</v>
          </cell>
          <cell r="D14">
            <v>2.4187547384382104</v>
          </cell>
          <cell r="E14" t="str">
            <v>NCÂG67 x 0.95 x ( 1+1.0/2.638 ) x 1.75</v>
          </cell>
          <cell r="F14">
            <v>2.2927122820318422</v>
          </cell>
          <cell r="G14" t="str">
            <v>NCÂG66 x ( 1+1.0/2.638 ) x 1.75</v>
          </cell>
          <cell r="H14">
            <v>2.4133813495072025</v>
          </cell>
          <cell r="I14" t="str">
            <v>NCÂG85 x ( 1+1.0/2.638 ) x 1.75</v>
          </cell>
          <cell r="J14">
            <v>2.4133813495072025</v>
          </cell>
        </row>
        <row r="20">
          <cell r="B20">
            <v>1</v>
          </cell>
          <cell r="C20" t="str">
            <v>MTCÂG67 x 1.11 x 1.000</v>
          </cell>
          <cell r="D20">
            <v>1.1100000000000001</v>
          </cell>
          <cell r="E20" t="str">
            <v>MTCÂG67 x 1.11 x 1.000</v>
          </cell>
          <cell r="F20">
            <v>1.1100000000000001</v>
          </cell>
          <cell r="G20" t="str">
            <v>MTCÂG66 x 1.109 x 1.00</v>
          </cell>
          <cell r="H20">
            <v>1.109</v>
          </cell>
          <cell r="I20" t="str">
            <v>MTCÂG85 x 1.047</v>
          </cell>
          <cell r="J20">
            <v>1.0469999999999999</v>
          </cell>
        </row>
        <row r="21">
          <cell r="B21">
            <v>1.0549999999999999</v>
          </cell>
          <cell r="C21" t="str">
            <v>MTCÂG67 x 1.11 x 1.055</v>
          </cell>
          <cell r="D21">
            <v>1.1710499999999999</v>
          </cell>
          <cell r="E21" t="str">
            <v>MTCÂG67 x 1.11 x 1.055</v>
          </cell>
          <cell r="F21">
            <v>1.1710499999999999</v>
          </cell>
          <cell r="G21" t="str">
            <v>MTCÂG66 x 1.109 x 1.055</v>
          </cell>
          <cell r="H21">
            <v>1.1699949999999999</v>
          </cell>
          <cell r="I21" t="str">
            <v>MTCÂG85 x 1.047</v>
          </cell>
          <cell r="J21">
            <v>1.0469999999999999</v>
          </cell>
        </row>
      </sheetData>
      <sheetData sheetId="90" refreshError="1">
        <row r="5">
          <cell r="F5">
            <v>1.0549999999999999</v>
          </cell>
        </row>
        <row r="7">
          <cell r="F7">
            <v>10</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row r="13">
          <cell r="S13">
            <v>709849.08121024934</v>
          </cell>
        </row>
      </sheetData>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 val="Ctinh 10k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heet2"/>
      <sheetName val="Sheet3"/>
      <sheetName val="Sheet4"/>
      <sheetName val="Sheet5"/>
      <sheetName val="XL4Test5"/>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Thang02"/>
      <sheetName val="Thang03"/>
      <sheetName val="thang04"/>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SDL"/>
      <sheetName val="toketoanCND MSTS"/>
      <sheetName val="TSKH"/>
      <sheetName val="1"/>
      <sheetName val="Rheet30"/>
      <sheetName val="THCTANG"/>
      <sheetName val="TBHBOI"/>
      <sheetName val="DHKK2"/>
      <sheetName val="MOC"/>
      <sheetName val="TB"/>
      <sheetName val="THCPK"/>
      <sheetName val="THDT"/>
      <sheetName val="NHAN"/>
      <sheetName val="00000001"/>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KL_dak_Lap_dat"/>
      <sheetName val="KL_cot[thep"/>
      <sheetName val="VL_NC_溼_XL_khac"/>
      <sheetName val="ct luong "/>
      <sheetName val="Nhap 6T"/>
      <sheetName val="baocaochinh(qui1.05) (DC)"/>
      <sheetName val="Ctuluongq.1.05"/>
      <sheetName val="BANG PHAN BO qui1.05(DC)"/>
      <sheetName val="BANG PHAN BO quiII.05"/>
      <sheetName val="bao cac cinh Qui II-2005"/>
      <sheetName val="KH-Q1,Q2,01"/>
      <sheetName val="THXM-tr"/>
      <sheetName val="pp3x!"/>
      <sheetName val="BAOGIATHANG"/>
      <sheetName val="DAODAT"/>
      <sheetName val="vanchuyen TC"/>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K,DTt5-6"/>
      <sheetName val="K,DTt7-11"/>
      <sheetName val="K,DTt5-6 (2)"/>
      <sheetName val="K,DTt7-11 (2)"/>
      <sheetName val="BIA HUD_x0001_ LON"/>
      <sheetName val="_x0004_T3714"/>
      <sheetName val="၃hi_tiet_cot_pha"/>
      <sheetName val="Sheet6"/>
      <sheetName val="THANG 4"/>
      <sheetName val="Sheet17"/>
      <sheetName val="Sheet7"/>
      <sheetName val="Sheet8"/>
      <sheetName val="Sheet9"/>
      <sheetName val="Sheet10"/>
      <sheetName val="Sheet11"/>
      <sheetName val="Sheet12"/>
      <sheetName val="Sheet13"/>
      <sheetName val="Sheet14"/>
      <sheetName val="Sheet15"/>
      <sheetName val="Sheet16"/>
      <sheetName val="h"/>
      <sheetName val="vtôiuhoi"/>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cong DST2"/>
      <sheetName val="cong DS T1"/>
      <sheetName val="Chart1"/>
      <sheetName val="TDTH"/>
      <sheetName val=""/>
      <sheetName val="T1"/>
      <sheetName val="PTT1"/>
      <sheetName val="pT12"/>
      <sheetName val="Sua"/>
      <sheetName val="TT661"/>
      <sheetName val="T661-2"/>
      <sheetName val="T661"/>
      <sheetName val="Tinh_CT__x0003__x0000_o_dat"/>
      <sheetName val="VL_NC_?_XL_khac"/>
      <sheetName val="Tong_GT_khac_Pbo_v!n_GT"/>
      <sheetName val="桃彩楴瑥损瑯灟慨_x0012_䌀楨瑥瑟湩彨潤"/>
      <sheetName val="bia"/>
      <sheetName val="TH "/>
      <sheetName val="van chuyen"/>
      <sheetName val="KL"/>
      <sheetName val="Phan-Tich"/>
      <sheetName val="20000000"/>
      <sheetName val="30000000"/>
      <sheetName val="Tinh_CT_dao_dat_Lue"/>
      <sheetName val="1-1"/>
      <sheetName val="Khoi luong"/>
      <sheetName val="ctdg"/>
      <sheetName val="Vat tu"/>
      <sheetName val="CL17_x0000_7"/>
      <sheetName val="giathanh1"/>
      <sheetName val="NEW-PANEL"/>
      <sheetName val="PTCT"/>
      <sheetName val="MTO REV.2(ARMOR)"/>
      <sheetName val="k,dd1"/>
      <sheetName val="Soî"/>
      <sheetName val="DONGIA"/>
      <sheetName val="TTVanChuyen"/>
      <sheetName val="DGXDCB_DD"/>
      <sheetName val="DG CANTHO"/>
      <sheetName val="Dutoan KL"/>
      <sheetName val="PT VATTU"/>
      <sheetName val="DS-nop"/>
      <sheetName val="DS-nop T12.03"/>
      <sheetName val="DS nop quý IV"/>
      <sheetName val="DS nop quý IV.04"/>
      <sheetName val="DSnop quý III.04"/>
      <sheetName val="DSnop quý II.04"/>
      <sheetName val="DSnop quý I.04"/>
      <sheetName val="DS-nop T11.03"/>
      <sheetName val="Tinh__x0003_T__x0003__x0000_o_dat"/>
      <sheetName val="YEM O_x0014_O 1100-20"/>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thau.xls]SAM OTO 1100-20 DN"/>
      <sheetName val="toketoanCLD MSTS"/>
      <sheetName val="Manh︀ᇕ԰_x0000_缀"/>
      <sheetName val="ManhԀ_x0000__x0000__x0000_"/>
      <sheetName val="Manh԰"/>
      <sheetName val="S-SKTM"/>
      <sheetName val="S-BDMTK"/>
      <sheetName val="SQTM"/>
      <sheetName val="SNKTT"/>
      <sheetName val="BCDTKKT"/>
      <sheetName val="BCKQHDKD"/>
      <sheetName val="TGTGTDKT"/>
      <sheetName val="SOCAI"/>
      <sheetName val="Manh?_x0000__x0000__x0000_?"/>
      <sheetName val="PTDG_x0006__x0000_DGTHDC_x0002__x0000_GM_x0003__x0000_GVL_x0003__x0000_GN@_x0004__x0000_DKT"/>
      <sheetName val="TH MUONG_x0007__x0000__x0000_Sheet24_x0007__x0000__x0000_heet25_x0007__x0000__x0000_"/>
      <sheetName val="Manh???_x0000_?"/>
      <sheetName val="Manh?"/>
      <sheetName val="????????_x0012_???????"/>
      <sheetName val="Cty"/>
      <sheetName val="Trả nợ"/>
      <sheetName val="Nhập"/>
      <sheetName val="K.Toan"/>
      <sheetName val="KTNXT"/>
      <sheetName val="Dog_x0002_gia_VCTC"/>
      <sheetName val="Don_giI&lt;_x0000__x0000_J&lt;"/>
      <sheetName val="_x001f__x0000__x0000__x0000__x0000__x0000__x0000__x0000__x0000__x0000__x0000__x0000__x0016__x0000__x0000__x0000__x0000__x0000__x0015_6_x0001__x0017_ö_x0003__x0000__x0000__x001a_Ö _x0000_"/>
      <sheetName val="ManhԀ???Ȁ"/>
      <sheetName val="PTDG_x0006_??DGTHDC_x0002_??GM_x0003_??GVL_x0003_??GN@_x0004_"/>
      <sheetName val="Manh︀ᇕ԰?缀"/>
      <sheetName val="ManhԀ???"/>
      <sheetName val="Manh?????"/>
      <sheetName val="PTDG_x0006_?DGTHDC_x0002_?GM_x0003_?GVL_x0003_?GN@_x0004_?DKT"/>
      <sheetName val="TH MUONG_x0007_??Sheet24_x0007_??heet25_x0007_??"/>
      <sheetName val="Don_giaíCTC"/>
      <sheetName val="[Gia_$hau.xls_x0005_CL6463"/>
      <sheetName val="Lai lo 05"/>
      <sheetName val="T10"/>
      <sheetName val="T11"/>
      <sheetName val="T12"/>
      <sheetName val="SQ12"/>
      <sheetName val="12(2)"/>
      <sheetName val="thang 1"/>
      <sheetName val="THANG 3"/>
      <sheetName val="Manh??????"/>
      <sheetName val="ManhԀ???Ȁ?"/>
      <sheetName val="Manh???"/>
      <sheetName val="TH MUONG_x0007_?Sheet24_x0007_?heet25_x0007_?"/>
      <sheetName val="PTDG_x0006_?DGTHDC_x0002_?GM_x0003_?GVL_x0003_?GN@_x0004_"/>
      <sheetName val="CT35"/>
      <sheetName val="Tiepdia"/>
      <sheetName val="bdkdt"/>
      <sheetName val="TT1924"/>
      <sheetName val="bdkd_x0000_"/>
      <sheetName val="LK1111"/>
      <sheetName val="DINH MUC"/>
      <sheetName val="DATA"/>
      <sheetName val="Summary"/>
      <sheetName val="A301"/>
      <sheetName val="cc"/>
      <sheetName val="?hi_tiet_cot_pha"/>
      <sheetName val="Tr? n?"/>
      <sheetName val="Nh?p"/>
      <sheetName val="CL200_x0019_"/>
      <sheetName val="CD2895"/>
      <sheetName val="DT41_x0017_2"/>
      <sheetName val="CL6&amp;53"/>
      <sheetName val="DT_x0018_654"/>
      <sheetName val="BIA SG _x0013_30"/>
      <sheetName val="BG MEO 5 0g"/>
      <sheetName val="BG SUNNEW !00g"/>
      <sheetName val="LKP OTO 1000-20 DN"/>
      <sheetName val="LOP OTO 1100%20 DN"/>
      <sheetName val="YEI OTO 1200-20"/>
      <sheetName val="DGchitiet "/>
      <sheetName val="Sheed27"/>
      <sheetName val="BG SUNNÐ_x001f_%_x0000__x0000__x0000__x0000_"/>
      <sheetName val="ManhԀ_x0000__x0000__x0000_Ȁ_x0000_"/>
      <sheetName val="Manh?_x0000__x0000__x0000_?_x0000_"/>
      <sheetName val="Manh?_x0000_?"/>
      <sheetName val="TH MUONG_x0007__x0000_Sheet24_x0007__x0000_heet25_x0007__x0000_"/>
      <sheetName val="Manh?_x0000_?_x0000_"/>
      <sheetName val="Manh????"/>
      <sheetName val="Chi_tiet_cot_x001f_pha"/>
      <sheetName val="Tinh_CT__x0003_?o_dat"/>
      <sheetName val="CL17?7"/>
      <sheetName val="TH MUONG_x0007__x0000__x0000_Sheet24_x0007__x0000__x0000_“heet25_x0007__x0000__x0000_"/>
      <sheetName val="TH MUONG_x0007_??Sheet24_x0007_??“heet25_x0007_??"/>
      <sheetName val="TH MUONG_x0007_?Sheet24_x0007_?“heet25_x0007_?"/>
      <sheetName val="Don_giaí€CTC"/>
      <sheetName val="dtxl"/>
      <sheetName val="DANHPHAP"/>
      <sheetName val="C(iet_x001f_tinh_do._gia"/>
      <sheetName val="Don_'ia_VCTC"/>
      <sheetName val="Gia_HTXL+_x0016_C"/>
      <sheetName val="XL4_x0010_oppy"/>
      <sheetName val="THANG1_2004"/>
      <sheetName val="QBINH"/>
      <sheetName val="QTRI"/>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L28&quot;8"/>
      <sheetName val="tbam3x25"/>
      <sheetName val="`p1p"/>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Thanh tra"/>
      <sheetName val="Taichinh"/>
      <sheetName val="Phong Noi vu"/>
      <sheetName val="Phu nu"/>
      <sheetName val="Nha thieu nhi"/>
      <sheetName val="Nongdan"/>
      <sheetName val="Cuuchienbinh"/>
      <sheetName val="Chuthapdo"/>
      <sheetName val="Huyen doan"/>
      <sheetName val="Mattran"/>
      <sheetName val="Phong GD"/>
    </sheetNames>
    <sheetDataSet>
      <sheetData sheetId="0"/>
      <sheetData sheetId="1" refreshError="1">
        <row r="6">
          <cell r="C6">
            <v>1.5644349070100143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refreshError="1"/>
      <sheetData sheetId="390"/>
      <sheetData sheetId="391"/>
      <sheetData sheetId="392" refreshError="1"/>
      <sheetData sheetId="393" refreshError="1"/>
      <sheetData sheetId="394" refreshError="1"/>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refreshError="1"/>
      <sheetData sheetId="488" refreshError="1"/>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refreshError="1"/>
      <sheetData sheetId="539"/>
      <sheetData sheetId="540" refreshError="1"/>
      <sheetData sheetId="541"/>
      <sheetData sheetId="542"/>
      <sheetData sheetId="543"/>
      <sheetData sheetId="544"/>
      <sheetData sheetId="545"/>
      <sheetData sheetId="546"/>
      <sheetData sheetId="547"/>
      <sheetData sheetId="548" refreshError="1"/>
      <sheetData sheetId="549" refreshError="1"/>
      <sheetData sheetId="550" refreshError="1"/>
      <sheetData sheetId="551" refreshError="1"/>
      <sheetData sheetId="552"/>
      <sheetData sheetId="553"/>
      <sheetData sheetId="554"/>
      <sheetData sheetId="555"/>
      <sheetData sheetId="556"/>
      <sheetData sheetId="557"/>
      <sheetData sheetId="558"/>
      <sheetData sheetId="559" refreshError="1"/>
      <sheetData sheetId="560" refreshError="1"/>
      <sheetData sheetId="561" refreshError="1"/>
      <sheetData sheetId="562" refreshError="1"/>
      <sheetData sheetId="563" refreshError="1"/>
      <sheetData sheetId="564"/>
      <sheetData sheetId="565" refreshError="1"/>
      <sheetData sheetId="566" refreshError="1"/>
      <sheetData sheetId="567" refreshError="1"/>
      <sheetData sheetId="568" refreshError="1"/>
      <sheetData sheetId="569"/>
      <sheetData sheetId="570"/>
      <sheetData sheetId="571" refreshError="1"/>
      <sheetData sheetId="572" refreshError="1"/>
      <sheetData sheetId="573" refreshError="1"/>
      <sheetData sheetId="574" refreshError="1"/>
      <sheetData sheetId="575" refreshError="1"/>
      <sheetData sheetId="576" refreshError="1"/>
      <sheetData sheetId="577"/>
      <sheetData sheetId="578"/>
      <sheetData sheetId="579"/>
      <sheetData sheetId="580"/>
      <sheetData sheetId="581"/>
      <sheetData sheetId="582"/>
      <sheetData sheetId="583"/>
      <sheetData sheetId="584"/>
      <sheetData sheetId="585" refreshError="1"/>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sheetData sheetId="597"/>
      <sheetData sheetId="598"/>
      <sheetData sheetId="599"/>
      <sheetData sheetId="600"/>
      <sheetData sheetId="601"/>
      <sheetData sheetId="602"/>
      <sheetData sheetId="603"/>
      <sheetData sheetId="604"/>
      <sheetData sheetId="605"/>
      <sheetData sheetId="606"/>
      <sheetData sheetId="607"/>
      <sheetData sheetId="608" refreshError="1"/>
      <sheetData sheetId="609" refreshError="1"/>
      <sheetData sheetId="610" refreshError="1"/>
      <sheetData sheetId="611" refreshError="1"/>
      <sheetData sheetId="612" refreshError="1"/>
      <sheetData sheetId="613" refreshError="1"/>
      <sheetData sheetId="614"/>
      <sheetData sheetId="615"/>
      <sheetData sheetId="616"/>
      <sheetData sheetId="617"/>
      <sheetData sheetId="618"/>
      <sheetData sheetId="619" refreshError="1"/>
      <sheetData sheetId="620" refreshError="1"/>
      <sheetData sheetId="621" refreshError="1"/>
      <sheetData sheetId="622"/>
      <sheetData sheetId="623" refreshError="1"/>
      <sheetData sheetId="624"/>
      <sheetData sheetId="625"/>
      <sheetData sheetId="626"/>
      <sheetData sheetId="627"/>
      <sheetData sheetId="628"/>
      <sheetData sheetId="629" refreshError="1"/>
      <sheetData sheetId="630" refreshError="1"/>
      <sheetData sheetId="631"/>
      <sheetData sheetId="632"/>
      <sheetData sheetId="633"/>
      <sheetData sheetId="634"/>
      <sheetData sheetId="635"/>
      <sheetData sheetId="636"/>
      <sheetData sheetId="637" refreshError="1"/>
      <sheetData sheetId="638" refreshError="1"/>
      <sheetData sheetId="639"/>
      <sheetData sheetId="640"/>
      <sheetData sheetId="641"/>
      <sheetData sheetId="642"/>
      <sheetData sheetId="643"/>
      <sheetData sheetId="644" refreshError="1"/>
      <sheetData sheetId="645" refreshError="1"/>
      <sheetData sheetId="646" refreshError="1"/>
      <sheetData sheetId="647"/>
      <sheetData sheetId="648" refreshError="1"/>
      <sheetData sheetId="649"/>
      <sheetData sheetId="650"/>
      <sheetData sheetId="651" refreshError="1"/>
      <sheetData sheetId="652" refreshError="1"/>
      <sheetData sheetId="653"/>
      <sheetData sheetId="654"/>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sheetData sheetId="665"/>
      <sheetData sheetId="666"/>
      <sheetData sheetId="667"/>
      <sheetData sheetId="668"/>
      <sheetData sheetId="669" refreshError="1"/>
      <sheetData sheetId="670"/>
      <sheetData sheetId="671" refreshError="1"/>
      <sheetData sheetId="672"/>
      <sheetData sheetId="673" refreshError="1"/>
      <sheetData sheetId="674" refreshError="1"/>
      <sheetData sheetId="675" refreshError="1"/>
      <sheetData sheetId="676" refreshError="1"/>
      <sheetData sheetId="677"/>
      <sheetData sheetId="678" refreshError="1"/>
      <sheetData sheetId="679"/>
      <sheetData sheetId="680"/>
      <sheetData sheetId="681" refreshError="1"/>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XLKhac"/>
      <sheetName val="TTFS"/>
      <sheetName val="FS"/>
      <sheetName val="PhaDoMong"/>
      <sheetName val="ThaoDoDien"/>
      <sheetName val="XDNT"/>
      <sheetName val="C.TaoDK"/>
      <sheetName val="NhaPP"/>
      <sheetName val="Ch.SangThong gio"/>
      <sheetName val="TT35"/>
      <sheetName val="TT04"/>
      <sheetName val="TTCto"/>
      <sheetName val="Ch.Sang22"/>
      <sheetName val="LDatDien"/>
      <sheetName val="VC"/>
      <sheetName val="TN"/>
      <sheetName val="TH"/>
      <sheetName val="XL4Poppy"/>
      <sheetName val="CTi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 Chon"/>
      <sheetName val="Case 1"/>
      <sheetName val="Case 2"/>
      <sheetName val="Case 3"/>
      <sheetName val="Tong Hop"/>
      <sheetName val="FIRR &amp; NPV"/>
      <sheetName val="Sheet2"/>
      <sheetName val="Sheet3"/>
      <sheetName val="XL4Poppy"/>
      <sheetName val="dtxl"/>
      <sheetName val="bang tinh chi phi KSSB"/>
      <sheetName val="bang ke khoi luong"/>
      <sheetName val="bang tinh don gia khao sat"/>
      <sheetName val="bu nha cong"/>
      <sheetName val="phu cap"/>
      <sheetName val="bang luong"/>
      <sheetName val="bangtinhchiph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1">
          <cell r="C31" t="b">
            <v>1</v>
          </cell>
        </row>
      </sheetData>
      <sheetData sheetId="10" refreshError="1"/>
      <sheetData sheetId="11"/>
      <sheetData sheetId="12"/>
      <sheetData sheetId="13"/>
      <sheetData sheetId="14"/>
      <sheetData sheetId="15"/>
      <sheetData sheetId="16"/>
      <sheetData sheetId="1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XL4Test5"/>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giathanh1"/>
      <sheetName val="2006"/>
      <sheetName val="so sanh SL,CP"/>
      <sheetName val="luy ke thu von"/>
      <sheetName val="So SL"/>
      <sheetName val="So TVon"/>
      <sheetName val="bao cao GD hang quÝ"/>
      <sheetName val="tinhDT"/>
      <sheetName val="XL4Poppy"/>
      <sheetName val="sat"/>
      <sheetName val="ptvt"/>
      <sheetName val="Thang 01"/>
      <sheetName val="Thang 02"/>
      <sheetName val="Thang 03"/>
      <sheetName val="Thang 04"/>
      <sheetName val="Thang 05"/>
      <sheetName val="Thang 06"/>
      <sheetName val="ctdg"/>
      <sheetName val="TONGHOP"/>
      <sheetName val="ChiTietDZ"/>
      <sheetName val="VuaBT"/>
      <sheetName val="BQ"/>
      <sheetName val="K LUONG duong dby"/>
      <sheetName val="VL-NC TZ0,4"/>
      <sheetName val="Du_lieu"/>
      <sheetName val="DM 56"/>
      <sheetName val="Gia VL"/>
      <sheetName val="Thuc thanh"/>
      <sheetName val="dtxl"/>
      <sheetName val="DG-Don vi"/>
      <sheetName val="Kind of Service"/>
      <sheetName val="2004 Labor"/>
      <sheetName val="Service Coming"/>
      <sheetName val="ThongSo"/>
      <sheetName val="LKVL-CK-HT-GD1"/>
      <sheetName val="TONGKE-HT"/>
      <sheetName val="gia vt,nc,may"/>
      <sheetName val="vankhuon"/>
      <sheetName val="Dongia"/>
      <sheetName val="chitimc"/>
      <sheetName val="KHUTEN"/>
      <sheetName val="dg-VTu"/>
      <sheetName val="BETON"/>
      <sheetName val="TienLuong"/>
      <sheetName val="PhaDoMong"/>
      <sheetName val="Ban"/>
      <sheetName val="GS"/>
      <sheetName val="CD"/>
      <sheetName val="331"/>
      <sheetName val="CP"/>
      <sheetName val="Mua"/>
      <sheetName val="TK"/>
      <sheetName val="XNT"/>
      <sheetName val="BH"/>
      <sheetName val="BK MB"/>
      <sheetName val="So Cai"/>
      <sheetName val="Quy"/>
      <sheetName val="Luong"/>
      <sheetName val="NEW-PANEL"/>
      <sheetName val="CT THAO D၏"/>
      <sheetName val="0000000ူ"/>
      <sheetName val="Khung t"/>
      <sheetName val="[KHUTEN.XLSၝdienthoai"/>
      <sheetName val="t聩endien"/>
      <sheetName val=""/>
      <sheetName val="_KHUTEN.XLSၝdienthoai"/>
      <sheetName val="CBKC-110"/>
      <sheetName val="Trung the 1 pha "/>
      <sheetName val="Trung the 3 pha"/>
      <sheetName val="Ha the"/>
      <sheetName val="KH-Q1,Q2,01"/>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octuatrenda"/>
      <sheetName val="ptvt-dg"/>
      <sheetName val="QHDH-PAII"/>
      <sheetName val="khung ten HC HOAY NHON"/>
      <sheetName val="DGKS"/>
      <sheetName val="CTdongia"/>
      <sheetName val="MHSCT"/>
      <sheetName val="khung ten HC Hoa_x0000_Khanh"/>
      <sheetName val="khung ten HC Hoa"/>
      <sheetName val="Don gia"/>
      <sheetName val="gvl"/>
      <sheetName val="Sheet_x0016_"/>
      <sheetName val="Sheet1&quot;"/>
      <sheetName val="Sheet1_x0014_"/>
      <sheetName val="KKKKKKKK"/>
      <sheetName val="LKVL_CK_HT_GD1"/>
      <sheetName val="TONGKE_HT"/>
      <sheetName val="KH moi"/>
      <sheetName val="kecot"/>
      <sheetName val="Bang tra"/>
      <sheetName val="Go_x000d_n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refreshError="1"/>
      <sheetData sheetId="102" refreshError="1"/>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 sheetId="153" refreshError="1"/>
      <sheetData sheetId="154" refreshError="1"/>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67"/>
      <sheetName val="XL4Poppy"/>
      <sheetName val="T.GIANG"/>
      <sheetName val="THCT"/>
      <sheetName val="THDZ0,4"/>
      <sheetName val="TH DZ35"/>
      <sheetName val="THTram"/>
      <sheetName val="TTDZ22"/>
      <sheetName val="149-2"/>
      <sheetName val="DG vat tu"/>
      <sheetName val="T.So_chung"/>
      <sheetName val="6호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QT"/>
      <sheetName val="bia"/>
      <sheetName val="THTT"/>
      <sheetName val="TH"/>
      <sheetName val="TH§Z6Kv"/>
      <sheetName val="VLNCZ6kV"/>
      <sheetName val="CTDZ 6kV"/>
      <sheetName val="THTBA"/>
      <sheetName val="VLNCTBA"/>
      <sheetName val="CTTBA"/>
      <sheetName val="THdz0,4"/>
      <sheetName val="Vlncdz0,4cto"/>
      <sheetName val="CTDZ 0.4+cto"/>
      <sheetName val="TH6- 1"/>
      <sheetName val="vlnc6-1"/>
      <sheetName val="ct6-1"/>
      <sheetName val="THTBA-1"/>
      <sheetName val="vlnctba-1"/>
      <sheetName val="cttba-1"/>
      <sheetName val="th0,4-1"/>
      <sheetName val="vlnc0,4cto-1"/>
      <sheetName val="ct0,4cto-1"/>
      <sheetName val="vc"/>
      <sheetName val="CTbe tong"/>
      <sheetName val="Trongluong"/>
      <sheetName val="XXXXXXXX"/>
      <sheetName val="XXXXXXX0"/>
      <sheetName val="XL4Poppy"/>
      <sheetName val="CTDZ 0_4_cto"/>
      <sheetName val="TNHCHINH"/>
      <sheetName val="Bai 5.1"/>
      <sheetName val="TT_10KV"/>
      <sheetName val="BC.TN"/>
      <sheetName val="MSTN"/>
      <sheetName val="TK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TBA"/>
      <sheetName val="Netbook"/>
      <sheetName val="DZ"/>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km248"/>
      <sheetName val="THU T12"/>
      <sheetName val="CHI T12"/>
      <sheetName val="THU T11"/>
      <sheetName val="CHI T11"/>
      <sheetName val="THU T10"/>
      <sheetName val="CHI T10"/>
      <sheetName val="THU T9"/>
      <sheetName val="CHI T9"/>
      <sheetName val="THU T8"/>
      <sheetName val="CHI T8"/>
      <sheetName val="THU T7"/>
      <sheetName val="CHI T7"/>
      <sheetName val="THU T6"/>
      <sheetName val="CHI T6"/>
      <sheetName val="THU T5"/>
      <sheetName val="CHI T5"/>
      <sheetName val="THU T4"/>
      <sheetName val="CHI T4"/>
      <sheetName val="THU T3"/>
      <sheetName val="CHI T3"/>
      <sheetName val="THU T2"/>
      <sheetName val="CHI T2"/>
      <sheetName val="THU T1"/>
      <sheetName val="CHI T1"/>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Sheet6"/>
      <sheetName val="Song trai"/>
      <sheetName val="Dinh+ha nha"/>
      <sheetName val="PTLK"/>
      <sheetName val="NG k"/>
      <sheetName val="THcong"/>
      <sheetName val="BHXH"/>
      <sheetName val="BHXH12"/>
      <sheetName val="Sheet8"/>
      <sheetName val="Sheet9"/>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rich Ngang"/>
      <sheetName val="Danh sach Rieng"/>
      <sheetName val="Dia Diem Thuc Tap"/>
      <sheetName val="De Tai Thuc Tap"/>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THVDT"/>
      <sheetName val="NCLD"/>
      <sheetName val="MMTB"/>
      <sheetName val="CFSX"/>
      <sheetName val="KQ"/>
      <sheetName val="DTSL"/>
      <sheetName val="XDCBK"/>
      <sheetName val="KHTSCD"/>
      <sheetName val="XDCB"/>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tb1"/>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Congty"/>
      <sheetName val="VPPN"/>
      <sheetName val="XN74"/>
      <sheetName val="XN54"/>
      <sheetName val="XN33"/>
      <sheetName val="NK96"/>
      <sheetName val="XL4Test5"/>
      <sheetName val="Tonghop"/>
      <sheetName val="Sheet7"/>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KM"/>
      <sheetName val="KHOANMUC"/>
      <sheetName val="QTNC"/>
      <sheetName val="CPQL"/>
      <sheetName val="SANLUONG"/>
      <sheetName val="SSCP-SL"/>
      <sheetName val="CPSX"/>
      <sheetName val="CDSL (2)"/>
      <sheetName val="socai2003-6tc"/>
      <sheetName val="SCT Cong trinh"/>
      <sheetName val="06-2003 (2)"/>
      <sheetName val="CDPS 6tc"/>
      <sheetName val="SCT Nha thau"/>
      <sheetName val="socai2003 (6tc)dp"/>
      <sheetName val="socai2003 (6tc)"/>
      <sheetName val="CDPS 6tc (2)"/>
      <sheetName val="20000000"/>
      <sheetName val="0304"/>
      <sheetName val="0904"/>
      <sheetName val="1204"/>
      <sheetName val="T3"/>
      <sheetName val="T4"/>
      <sheetName val="T5"/>
      <sheetName val="T6"/>
      <sheetName val="T11"/>
      <sheetName val="T12"/>
      <sheetName val="30000000"/>
      <sheetName val="40000000"/>
      <sheetName val="50000000"/>
      <sheetName val="60000000"/>
      <sheetName val="70000000"/>
      <sheetName val="80000000"/>
      <sheetName val="90000000"/>
      <sheetName val="a0000000"/>
      <sheetName val="b0000000"/>
      <sheetName val="c0000000"/>
      <sheetName val="Thau"/>
      <sheetName val="CT-BT"/>
      <sheetName val="Xa"/>
      <sheetName val="TH du toan "/>
      <sheetName val="Du toan "/>
      <sheetName val="C.Tinh"/>
      <sheetName val="TK_cap"/>
      <sheetName val="TH"/>
      <sheetName val="Sheet10"/>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F ThanhTri"/>
      <sheetName val="F Gialam"/>
      <sheetName val="DG"/>
      <sheetName val="TH dam"/>
      <sheetName val="SX dam"/>
      <sheetName val="LD dam"/>
      <sheetName val="Bang gia VL"/>
      <sheetName val="Gia NC"/>
      <sheetName val="Gia may"/>
      <sheetName val="phan tich DG"/>
      <sheetName val="gia vat lieu"/>
      <sheetName val="gia xe may"/>
      <sheetName val="gia nhan cong"/>
      <sheetName val="CamPha"/>
      <sheetName val="MongCai"/>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CV di trong  dong"/>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06"/>
      <sheetName val="t07"/>
      <sheetName val="t08"/>
      <sheetName val="t09"/>
      <sheetName val="0103"/>
      <sheetName val="0203"/>
      <sheetName val="th-nop"/>
      <sheetName val="D1"/>
      <sheetName val="D2"/>
      <sheetName val="D3"/>
      <sheetName val="D4"/>
      <sheetName val="D5"/>
      <sheetName val="D6"/>
      <sheetName val="Tay ninh"/>
      <sheetName val="A.Duc"/>
      <sheetName val="TH2003"/>
      <sheetName val="[IBASE2.XLSѝTNHNoi"/>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bcth 05-04"/>
      <sheetName val="baocao 05-04"/>
      <sheetName val="bcth04-04"/>
      <sheetName val="baocao04-04"/>
      <sheetName val="bcth03-04"/>
      <sheetName val="baocao03-04"/>
      <sheetName val="bcth02-04"/>
      <sheetName val="baocao02-04"/>
      <sheetName val="bcth01-04"/>
      <sheetName val="baocao01-04"/>
      <sheetName val="cn"/>
      <sheetName val="ct"/>
      <sheetName val="Nc"/>
      <sheetName val="pt"/>
      <sheetName val="ql"/>
      <sheetName val="ql (2)"/>
      <sheetName val="4"/>
      <sheetName val="Sheet13"/>
      <sheetName val="Sheet14"/>
      <sheetName val="Sheet15"/>
      <sheetName val="Sheet16"/>
      <sheetName val="Nhap lieu"/>
      <sheetName val="PGT"/>
      <sheetName val="Tien dien"/>
      <sheetName val="Thue GTGT"/>
      <sheetName val="XXXXXX_xda24_X"/>
      <sheetName val="HHVt "/>
      <sheetName val="01"/>
      <sheetName val="02.1"/>
      <sheetName val="2.1"/>
      <sheetName val="2.3"/>
      <sheetName val="02.3"/>
      <sheetName val="05"/>
      <sheetName val="03"/>
      <sheetName val="06"/>
      <sheetName val="B 01"/>
      <sheetName val="B 03"/>
      <sheetName val="D 13"/>
      <sheetName val="Q-03"/>
      <sheetName val="Q-04"/>
      <sheetName val="Q-05"/>
      <sheetName val="D15"/>
      <sheetName val="D20"/>
      <sheetName val="D19"/>
      <sheetName val="BangTH"/>
      <sheetName val="Xaylap "/>
      <sheetName val="Nhan cong"/>
      <sheetName val="Thietbi"/>
      <sheetName val="Diengiai"/>
      <sheetName val="Vanchuyen"/>
      <sheetName val="TH_BQ"/>
      <sheetName val="CT 03"/>
      <sheetName val="TH 03"/>
      <sheetName val="Co~g hop 1,5x1,5"/>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GIA NUOC"/>
      <sheetName val="GIA DIEN THOAI"/>
      <sheetName val="GIA DIEN"/>
      <sheetName val="chiet tinh XD"/>
      <sheetName val="Triet T"/>
      <sheetName val="Phan tich gia"/>
      <sheetName val="pHAN CONG"/>
      <sheetName val="GIA XD"/>
      <sheetName val="Heso 3-2004 (3)"/>
      <sheetName val="Luong (2)"/>
      <sheetName val="HD1"/>
      <sheetName val=" KQTH quy hoach 135"/>
      <sheetName val="Bao cao KQTH quy hoach 135"/>
      <sheetName val="heso T3"/>
      <sheetName val="heso T4"/>
      <sheetName val="heso T5"/>
      <sheetName val="Heso T6"/>
      <sheetName val="Heso T7"/>
      <sheetName val="Heso T8"/>
      <sheetName val="Heso T9"/>
      <sheetName val="Heso 2-2004"/>
      <sheetName val="Heso 3-2004"/>
      <sheetName val="Baocao"/>
      <sheetName val="Heso 3-2004 (2)"/>
      <sheetName val="T.K H.T.T5"/>
      <sheetName val="T.K T7"/>
      <sheetName val="TK T6"/>
      <sheetName val="T.K T5"/>
      <sheetName val="Bang thong ke hang ton"/>
      <sheetName val="thong ke "/>
      <sheetName val="T.KT04"/>
      <sheetName val="THQI"/>
      <sheetName val="THQII"/>
      <sheetName val="Trung"/>
      <sheetName val="THQIII"/>
      <sheetName val="THT nam 04"/>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tô rôiDY"/>
      <sheetName val="ATCANING"/>
      <sheetName val="KNH"/>
      <sheetName val="KVF"/>
      <sheetName val="Hoada"/>
      <sheetName val="Nguphuc"/>
      <sheetName val="TCH"/>
      <sheetName val="TTT"/>
      <sheetName val="TVK"/>
      <sheetName val="Tuichuom"/>
      <sheetName val="NKDT"/>
      <sheetName val="Vitagin"/>
      <sheetName val="Km282-Km_x0003__x0000_3"/>
      <sheetName val="tr_tinhDZc!othe"/>
      <sheetName val="t2_tinhTBA"/>
      <sheetName val="KHVô XL"/>
      <sheetName val="DTCT"/>
      <sheetName val="PTVT"/>
      <sheetName val="THVT"/>
      <sheetName val="lapdap TB "/>
      <sheetName val="HD4"/>
      <sheetName val="HD3"/>
      <sheetName val="HD5"/>
      <sheetName val="HD7"/>
      <sheetName val="HD6"/>
      <sheetName val="HD2"/>
      <sheetName val="Ca.D"/>
      <sheetName val="H.long"/>
      <sheetName val="C.Mong"/>
      <sheetName val="M.Phu"/>
      <sheetName val="T.Son"/>
      <sheetName val="V.Don"/>
      <sheetName val="Y.Kien"/>
      <sheetName val="V.Quang"/>
      <sheetName val="Q.Lam"/>
      <sheetName val="Pthu"/>
      <sheetName val="T.Coc"/>
      <sheetName val="D.Nghia"/>
      <sheetName val="P.Phu"/>
      <sheetName val="P.Lai"/>
      <sheetName val="N.Xuyen"/>
      <sheetName val="H.quan"/>
      <sheetName val="S.Dang"/>
      <sheetName val="TT.DH"/>
      <sheetName val="N.Quan"/>
      <sheetName val="C.Dam"/>
      <sheetName val="M.Luong"/>
      <sheetName val="B.luan"/>
      <sheetName val=""/>
      <sheetName val="Tkedotuoi"/>
      <sheetName val="Tkebactho"/>
      <sheetName val="nhan su"/>
      <sheetName val="2020"/>
      <sheetName val="luong cty"/>
      <sheetName val="bangluong"/>
      <sheetName val="Tkecong"/>
      <sheetName val="thunhap03"/>
      <sheetName val="thungoaiSCTX"/>
      <sheetName val="TRICH73"/>
      <sheetName val="QD_x0000_cua HDQD"/>
      <sheetName val="CTOBT"/>
      <sheetName val="Sheet12"/>
      <sheetName val="bg+th45"/>
      <sheetName val="4-5"/>
      <sheetName val="bg+th34"/>
      <sheetName val="3-4"/>
      <sheetName val="bg+th23"/>
      <sheetName val="2-3"/>
      <sheetName val="bg+th12"/>
      <sheetName val="1-2"/>
      <sheetName val="bg+th"/>
      <sheetName val="ptvl"/>
      <sheetName val="0-1"/>
      <sheetName val="GDMN.1"/>
      <sheetName val="Nhap_lieu"/>
      <sheetName val="Khoiluong"/>
      <sheetName val="Vattu"/>
      <sheetName val="Trungchuyen"/>
      <sheetName val="Bu"/>
      <sheetName val="Chitiet"/>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t="str">
            <v>4340(U-400)</v>
          </cell>
          <cell r="AK71" t="str">
            <v>SP34(VA-51)</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sheetData sheetId="333"/>
      <sheetData sheetId="334"/>
      <sheetData sheetId="335"/>
      <sheetData sheetId="336"/>
      <sheetData sheetId="337"/>
      <sheetData sheetId="338"/>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refreshError="1"/>
      <sheetData sheetId="739"/>
      <sheetData sheetId="740" refreshError="1"/>
      <sheetData sheetId="74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sheetData sheetId="754"/>
      <sheetData sheetId="755"/>
      <sheetData sheetId="756"/>
      <sheetData sheetId="757"/>
      <sheetData sheetId="758"/>
      <sheetData sheetId="759"/>
      <sheetData sheetId="760"/>
      <sheetData sheetId="761"/>
      <sheetData sheetId="762"/>
      <sheetData sheetId="763"/>
      <sheetData sheetId="764"/>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sheetData sheetId="795" refreshError="1"/>
      <sheetData sheetId="796" refreshError="1"/>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refreshError="1"/>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
      <sheetName val="DI-ESTI"/>
    </sheetNames>
    <sheetDataSet>
      <sheetData sheetId="0">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
      <sheetName val="giagoc"/>
      <sheetName val="tra-vat-lieu"/>
      <sheetName val="CVC"/>
      <sheetName val="ptdg "/>
      <sheetName val="Duong-tk"/>
      <sheetName val="THd-tk"/>
      <sheetName val="Duong-tc"/>
      <sheetName val="ptke"/>
      <sheetName val="tonghop-tk"/>
      <sheetName val="Sheet1"/>
      <sheetName val="dtke-tc"/>
      <sheetName val="TH-tc"/>
      <sheetName val="THop-TC"/>
      <sheetName val="XL4Poppy"/>
    </sheetNames>
    <sheetDataSet>
      <sheetData sheetId="0" refreshError="1"/>
      <sheetData sheetId="1" refreshError="1"/>
      <sheetData sheetId="2" refreshError="1"/>
      <sheetData sheetId="3" refreshError="1"/>
      <sheetData sheetId="4" refreshError="1">
        <row r="9">
          <cell r="E9" t="str">
            <v>V÷a bª t«ng M150 ®¸ 4x6</v>
          </cell>
          <cell r="F9" t="str">
            <v>m3</v>
          </cell>
          <cell r="H9" t="str">
            <v/>
          </cell>
        </row>
        <row r="10">
          <cell r="E10" t="str">
            <v>a - VËt liÖu :</v>
          </cell>
          <cell r="I10">
            <v>334497.38052619045</v>
          </cell>
        </row>
        <row r="11">
          <cell r="E11" t="str">
            <v>Xim¨ng PC-300</v>
          </cell>
          <cell r="F11" t="str">
            <v>kg</v>
          </cell>
          <cell r="G11">
            <v>250</v>
          </cell>
          <cell r="H11">
            <v>837.51123809523801</v>
          </cell>
          <cell r="I11">
            <v>209377.8095238095</v>
          </cell>
        </row>
        <row r="12">
          <cell r="E12" t="str">
            <v>C¸t vµng</v>
          </cell>
          <cell r="F12" t="str">
            <v>m3</v>
          </cell>
          <cell r="G12">
            <v>0.499</v>
          </cell>
          <cell r="H12">
            <v>86414.866666666654</v>
          </cell>
          <cell r="I12">
            <v>43121.018466666661</v>
          </cell>
        </row>
        <row r="13">
          <cell r="E13" t="str">
            <v>§¸ d¨m 4x6</v>
          </cell>
          <cell r="F13" t="str">
            <v>m3</v>
          </cell>
          <cell r="G13">
            <v>0.89500000000000002</v>
          </cell>
          <cell r="H13">
            <v>90881.064285714267</v>
          </cell>
          <cell r="I13">
            <v>81338.552535714276</v>
          </cell>
        </row>
        <row r="14">
          <cell r="E14" t="str">
            <v>N­íc</v>
          </cell>
          <cell r="F14" t="str">
            <v>LÝt</v>
          </cell>
          <cell r="G14">
            <v>165</v>
          </cell>
          <cell r="H14">
            <v>4</v>
          </cell>
          <cell r="I14">
            <v>660</v>
          </cell>
        </row>
        <row r="15">
          <cell r="E15" t="str">
            <v>V÷a bª t«ng M100 ®¸ 4x6</v>
          </cell>
          <cell r="F15" t="str">
            <v>m3</v>
          </cell>
          <cell r="H15" t="str">
            <v/>
          </cell>
        </row>
        <row r="16">
          <cell r="E16" t="str">
            <v>a - VËt liÖu :</v>
          </cell>
          <cell r="I16">
            <v>291175.65006428573</v>
          </cell>
        </row>
        <row r="17">
          <cell r="E17" t="str">
            <v>Xim¨ng PC-300</v>
          </cell>
          <cell r="F17" t="str">
            <v>kg</v>
          </cell>
          <cell r="G17">
            <v>195</v>
          </cell>
          <cell r="H17">
            <v>837.51123809523801</v>
          </cell>
          <cell r="I17">
            <v>163314.69142857142</v>
          </cell>
        </row>
        <row r="18">
          <cell r="E18" t="str">
            <v>C¸t vµng</v>
          </cell>
          <cell r="F18" t="str">
            <v>m3</v>
          </cell>
          <cell r="G18">
            <v>0.51600000000000001</v>
          </cell>
          <cell r="H18">
            <v>86414.866666666654</v>
          </cell>
          <cell r="I18">
            <v>44590.071199999991</v>
          </cell>
        </row>
        <row r="19">
          <cell r="E19" t="str">
            <v>§¸ d¨m 4x6</v>
          </cell>
          <cell r="F19" t="str">
            <v>m3</v>
          </cell>
          <cell r="G19">
            <v>0.90900000000000003</v>
          </cell>
          <cell r="H19">
            <v>90881.064285714267</v>
          </cell>
          <cell r="I19">
            <v>82610.887435714278</v>
          </cell>
        </row>
        <row r="20">
          <cell r="E20" t="str">
            <v>N­íc</v>
          </cell>
          <cell r="F20" t="str">
            <v>LÝt</v>
          </cell>
          <cell r="G20">
            <v>165</v>
          </cell>
          <cell r="H20">
            <v>4</v>
          </cell>
          <cell r="I20">
            <v>660</v>
          </cell>
        </row>
        <row r="21">
          <cell r="E21" t="str">
            <v>V÷a bª t«ng M150 ®¸ 1x2</v>
          </cell>
          <cell r="F21" t="str">
            <v>m3</v>
          </cell>
          <cell r="H21" t="str">
            <v/>
          </cell>
          <cell r="J21">
            <v>411300.44179999991</v>
          </cell>
          <cell r="K21">
            <v>0</v>
          </cell>
          <cell r="L21">
            <v>0</v>
          </cell>
        </row>
        <row r="22">
          <cell r="E22" t="str">
            <v>a - VËt liÖu :</v>
          </cell>
          <cell r="I22">
            <v>411300.44179999991</v>
          </cell>
        </row>
        <row r="23">
          <cell r="E23" t="str">
            <v>Xim¨ng PC-300</v>
          </cell>
          <cell r="F23" t="str">
            <v>kg</v>
          </cell>
          <cell r="G23">
            <v>281</v>
          </cell>
          <cell r="H23">
            <v>837.51123809523801</v>
          </cell>
          <cell r="I23">
            <v>235340.65790476187</v>
          </cell>
          <cell r="J23">
            <v>235340.65790476187</v>
          </cell>
        </row>
        <row r="24">
          <cell r="E24" t="str">
            <v>C¸t vµng</v>
          </cell>
          <cell r="F24" t="str">
            <v>m3</v>
          </cell>
          <cell r="G24">
            <v>0.49299999999999999</v>
          </cell>
          <cell r="H24">
            <v>86414.866666666654</v>
          </cell>
          <cell r="I24">
            <v>42602.529266666657</v>
          </cell>
          <cell r="J24">
            <v>42602.529266666657</v>
          </cell>
        </row>
        <row r="25">
          <cell r="E25" t="str">
            <v>§¸ d¨m 1x2</v>
          </cell>
          <cell r="F25" t="str">
            <v>m3</v>
          </cell>
          <cell r="G25">
            <v>0.89100000000000001</v>
          </cell>
          <cell r="H25">
            <v>148840.91428571427</v>
          </cell>
          <cell r="I25">
            <v>132617.25462857142</v>
          </cell>
          <cell r="J25">
            <v>132617.25462857142</v>
          </cell>
        </row>
        <row r="26">
          <cell r="E26" t="str">
            <v>N­íc</v>
          </cell>
          <cell r="F26" t="str">
            <v>LÝt</v>
          </cell>
          <cell r="G26">
            <v>185</v>
          </cell>
          <cell r="H26">
            <v>4</v>
          </cell>
          <cell r="I26">
            <v>740</v>
          </cell>
          <cell r="J26">
            <v>740</v>
          </cell>
        </row>
        <row r="27">
          <cell r="E27" t="str">
            <v>V÷a bª t«ng M200 ®¸ 1x2</v>
          </cell>
          <cell r="F27" t="str">
            <v>m3</v>
          </cell>
          <cell r="H27" t="str">
            <v/>
          </cell>
          <cell r="J27">
            <v>458379.73863809521</v>
          </cell>
          <cell r="K27">
            <v>0</v>
          </cell>
          <cell r="L27">
            <v>0</v>
          </cell>
        </row>
        <row r="28">
          <cell r="E28" t="str">
            <v>a - VËt liÖu :</v>
          </cell>
          <cell r="I28">
            <v>458379.73863809521</v>
          </cell>
        </row>
        <row r="29">
          <cell r="E29" t="str">
            <v>Xim¨ng PC-300</v>
          </cell>
          <cell r="F29" t="str">
            <v>kg</v>
          </cell>
          <cell r="G29">
            <v>342</v>
          </cell>
          <cell r="H29">
            <v>837.51123809523801</v>
          </cell>
          <cell r="I29">
            <v>286428.84342857142</v>
          </cell>
          <cell r="J29">
            <v>286428.84342857142</v>
          </cell>
        </row>
        <row r="30">
          <cell r="E30" t="str">
            <v>C¸t vµng</v>
          </cell>
          <cell r="F30" t="str">
            <v>m3</v>
          </cell>
          <cell r="G30">
            <v>0.46899999999999997</v>
          </cell>
          <cell r="H30">
            <v>86414.866666666654</v>
          </cell>
          <cell r="I30">
            <v>40528.572466666657</v>
          </cell>
          <cell r="J30">
            <v>40528.572466666657</v>
          </cell>
        </row>
        <row r="31">
          <cell r="E31" t="str">
            <v>§¸ d¨m 1x2</v>
          </cell>
          <cell r="F31" t="str">
            <v>m3</v>
          </cell>
          <cell r="G31">
            <v>0.878</v>
          </cell>
          <cell r="H31">
            <v>148840.91428571427</v>
          </cell>
          <cell r="I31">
            <v>130682.32274285713</v>
          </cell>
          <cell r="J31">
            <v>130682.32274285713</v>
          </cell>
        </row>
        <row r="32">
          <cell r="E32" t="str">
            <v>N­íc</v>
          </cell>
          <cell r="F32" t="str">
            <v>LÝt</v>
          </cell>
          <cell r="G32">
            <v>185</v>
          </cell>
          <cell r="H32">
            <v>4</v>
          </cell>
          <cell r="I32">
            <v>740</v>
          </cell>
          <cell r="J32">
            <v>740</v>
          </cell>
        </row>
        <row r="33">
          <cell r="E33" t="str">
            <v>V÷a xi m¨ng M100</v>
          </cell>
          <cell r="F33" t="str">
            <v>m3</v>
          </cell>
          <cell r="H33" t="str">
            <v/>
          </cell>
          <cell r="J33">
            <v>417707.53178285714</v>
          </cell>
        </row>
        <row r="34">
          <cell r="E34" t="str">
            <v>a - VËt liÖu :</v>
          </cell>
          <cell r="I34">
            <v>417707.53178285714</v>
          </cell>
        </row>
        <row r="35">
          <cell r="E35" t="str">
            <v>Xim¨ng PC-300</v>
          </cell>
          <cell r="F35" t="str">
            <v>kg</v>
          </cell>
          <cell r="G35">
            <v>385.04</v>
          </cell>
          <cell r="H35">
            <v>837.51123809523801</v>
          </cell>
          <cell r="I35">
            <v>322475.32711619046</v>
          </cell>
          <cell r="J35">
            <v>322475.32711619046</v>
          </cell>
        </row>
        <row r="36">
          <cell r="E36" t="str">
            <v>C¸t vµng</v>
          </cell>
          <cell r="F36" t="str">
            <v>m3</v>
          </cell>
          <cell r="G36">
            <v>1.0900000000000001</v>
          </cell>
          <cell r="H36">
            <v>86414.866666666654</v>
          </cell>
          <cell r="I36">
            <v>94192.204666666657</v>
          </cell>
          <cell r="J36">
            <v>94192.204666666657</v>
          </cell>
        </row>
        <row r="37">
          <cell r="E37" t="str">
            <v>N­íc</v>
          </cell>
          <cell r="F37" t="str">
            <v>LÝt</v>
          </cell>
          <cell r="G37">
            <v>260</v>
          </cell>
          <cell r="H37">
            <v>4</v>
          </cell>
          <cell r="I37">
            <v>1040</v>
          </cell>
          <cell r="J37">
            <v>1040</v>
          </cell>
        </row>
        <row r="38">
          <cell r="E38" t="str">
            <v>V÷a xi m¨ng M75</v>
          </cell>
          <cell r="F38" t="str">
            <v>m3</v>
          </cell>
          <cell r="H38" t="str">
            <v/>
          </cell>
          <cell r="J38">
            <v>345753.10247999994</v>
          </cell>
        </row>
        <row r="39">
          <cell r="E39" t="str">
            <v>a - VËt liÖu :</v>
          </cell>
          <cell r="I39">
            <v>345753.10247999994</v>
          </cell>
        </row>
        <row r="40">
          <cell r="E40" t="str">
            <v>Xim¨ng PC-300</v>
          </cell>
          <cell r="F40" t="str">
            <v>kg</v>
          </cell>
          <cell r="G40">
            <v>296.02999999999997</v>
          </cell>
          <cell r="H40">
            <v>837.51123809523801</v>
          </cell>
          <cell r="I40">
            <v>247928.45181333329</v>
          </cell>
          <cell r="J40">
            <v>247928.45181333329</v>
          </cell>
        </row>
        <row r="41">
          <cell r="E41" t="str">
            <v>C¸t vµng</v>
          </cell>
          <cell r="F41" t="str">
            <v>m3</v>
          </cell>
          <cell r="G41">
            <v>1.1200000000000001</v>
          </cell>
          <cell r="H41">
            <v>86414.866666666654</v>
          </cell>
          <cell r="I41">
            <v>96784.650666666668</v>
          </cell>
          <cell r="J41">
            <v>96784.650666666668</v>
          </cell>
        </row>
        <row r="42">
          <cell r="E42" t="str">
            <v>N­íc</v>
          </cell>
          <cell r="F42" t="str">
            <v>LÝt</v>
          </cell>
          <cell r="G42">
            <v>260</v>
          </cell>
          <cell r="H42">
            <v>4</v>
          </cell>
          <cell r="I42">
            <v>1040</v>
          </cell>
          <cell r="J42">
            <v>1040</v>
          </cell>
        </row>
        <row r="43">
          <cell r="E43" t="str">
            <v>Thµnh phÇn BTN h¹t th«</v>
          </cell>
          <cell r="F43" t="str">
            <v>TÊn</v>
          </cell>
          <cell r="J43">
            <v>280752.64937510475</v>
          </cell>
        </row>
        <row r="44">
          <cell r="E44" t="str">
            <v>a - VËt liÖu :</v>
          </cell>
          <cell r="I44">
            <v>280752.64937510475</v>
          </cell>
        </row>
        <row r="45">
          <cell r="E45" t="str">
            <v>§¸ d¨m 1x2 (33%)</v>
          </cell>
          <cell r="F45" t="str">
            <v>m3</v>
          </cell>
          <cell r="G45">
            <v>0.2112</v>
          </cell>
          <cell r="H45">
            <v>159647.84761904762</v>
          </cell>
          <cell r="I45">
            <v>33717.625417142859</v>
          </cell>
          <cell r="J45">
            <v>33717.625417142859</v>
          </cell>
        </row>
        <row r="46">
          <cell r="E46" t="str">
            <v>§¸  2x4 (33%)</v>
          </cell>
          <cell r="F46" t="str">
            <v>m3</v>
          </cell>
          <cell r="G46">
            <v>0.2112</v>
          </cell>
          <cell r="H46">
            <v>155781.29999999999</v>
          </cell>
          <cell r="I46">
            <v>32901.010559999995</v>
          </cell>
          <cell r="J46">
            <v>32901.010559999995</v>
          </cell>
        </row>
        <row r="47">
          <cell r="E47" t="str">
            <v>§¸ m¹t (18%)</v>
          </cell>
          <cell r="F47" t="str">
            <v>m3</v>
          </cell>
          <cell r="G47">
            <v>0.1152</v>
          </cell>
          <cell r="H47">
            <v>159647.84761904762</v>
          </cell>
          <cell r="I47">
            <v>18391.432045714286</v>
          </cell>
          <cell r="J47">
            <v>18391.432045714286</v>
          </cell>
        </row>
        <row r="48">
          <cell r="E48" t="str">
            <v>Bét ®¸ (4%)</v>
          </cell>
          <cell r="F48" t="str">
            <v>kg</v>
          </cell>
          <cell r="G48">
            <v>37.787999999999997</v>
          </cell>
          <cell r="H48">
            <v>500</v>
          </cell>
          <cell r="I48">
            <v>18894</v>
          </cell>
          <cell r="J48">
            <v>18894</v>
          </cell>
        </row>
        <row r="49">
          <cell r="E49" t="str">
            <v>C¸t  (12%)</v>
          </cell>
          <cell r="F49" t="str">
            <v>m3</v>
          </cell>
          <cell r="G49">
            <v>9.2599999999999988E-2</v>
          </cell>
          <cell r="H49">
            <v>90013.333333333328</v>
          </cell>
          <cell r="I49">
            <v>8335.2346666666654</v>
          </cell>
          <cell r="J49">
            <v>8335.2346666666654</v>
          </cell>
        </row>
        <row r="50">
          <cell r="E50" t="str">
            <v>Nhùa (4.8%)</v>
          </cell>
          <cell r="F50" t="str">
            <v>kg</v>
          </cell>
          <cell r="G50">
            <v>49.018599999999999</v>
          </cell>
          <cell r="H50">
            <v>3437.7429523809524</v>
          </cell>
          <cell r="I50">
            <v>168513.34668558094</v>
          </cell>
          <cell r="J50">
            <v>168513.34668558094</v>
          </cell>
        </row>
        <row r="51">
          <cell r="E51" t="str">
            <v>Thµnh phÇn BTN h¹t võa</v>
          </cell>
          <cell r="F51" t="str">
            <v>TÊn</v>
          </cell>
          <cell r="J51">
            <v>306039.44388476189</v>
          </cell>
        </row>
        <row r="52">
          <cell r="E52" t="str">
            <v>a - VËt liÖu :</v>
          </cell>
          <cell r="I52">
            <v>306039.44388476189</v>
          </cell>
        </row>
        <row r="53">
          <cell r="E53" t="str">
            <v>§¸ d¨m 1x2 (30%)</v>
          </cell>
          <cell r="F53" t="str">
            <v>m3</v>
          </cell>
          <cell r="G53">
            <v>0.192</v>
          </cell>
          <cell r="H53">
            <v>159647.84761904762</v>
          </cell>
          <cell r="I53">
            <v>30652.386742857143</v>
          </cell>
          <cell r="J53">
            <v>30652.386742857143</v>
          </cell>
        </row>
        <row r="54">
          <cell r="E54" t="str">
            <v>§¸  0.5x1 (20%)</v>
          </cell>
          <cell r="F54" t="str">
            <v>m3</v>
          </cell>
          <cell r="G54">
            <v>0.128</v>
          </cell>
          <cell r="H54">
            <v>159647.84761904762</v>
          </cell>
          <cell r="I54">
            <v>20434.924495238098</v>
          </cell>
          <cell r="J54">
            <v>20434.924495238098</v>
          </cell>
        </row>
        <row r="55">
          <cell r="E55" t="str">
            <v>C¸t  (43%)</v>
          </cell>
          <cell r="F55" t="str">
            <v>m3</v>
          </cell>
          <cell r="G55">
            <v>0.33400000000000002</v>
          </cell>
          <cell r="H55">
            <v>90013.333333333328</v>
          </cell>
          <cell r="I55">
            <v>30064.453333333335</v>
          </cell>
          <cell r="J55">
            <v>30064.453333333335</v>
          </cell>
        </row>
        <row r="56">
          <cell r="E56" t="str">
            <v>Bét ®¸ (7%)</v>
          </cell>
          <cell r="F56" t="str">
            <v>kg</v>
          </cell>
          <cell r="G56">
            <v>66.191999999999993</v>
          </cell>
          <cell r="H56">
            <v>500</v>
          </cell>
          <cell r="I56">
            <v>33096</v>
          </cell>
          <cell r="J56">
            <v>33096</v>
          </cell>
        </row>
        <row r="57">
          <cell r="E57" t="str">
            <v>Nhùa (5.5%)</v>
          </cell>
          <cell r="F57" t="str">
            <v>kg</v>
          </cell>
          <cell r="G57">
            <v>55.79</v>
          </cell>
          <cell r="H57">
            <v>3437.7429523809524</v>
          </cell>
          <cell r="I57">
            <v>191791.67931333333</v>
          </cell>
          <cell r="J57">
            <v>191791.67931333333</v>
          </cell>
        </row>
        <row r="58">
          <cell r="E58" t="str">
            <v>Thµnh phÇn ®¸ d¨m ®en</v>
          </cell>
          <cell r="F58" t="str">
            <v>TÊn</v>
          </cell>
          <cell r="J58">
            <v>245636.02496895238</v>
          </cell>
        </row>
        <row r="59">
          <cell r="E59" t="str">
            <v>a - VËt liÖu :</v>
          </cell>
          <cell r="I59">
            <v>245636.02496895238</v>
          </cell>
        </row>
        <row r="60">
          <cell r="E60" t="str">
            <v xml:space="preserve">§¸ d¨m 1x2 </v>
          </cell>
          <cell r="F60" t="str">
            <v>m3</v>
          </cell>
          <cell r="G60">
            <v>0.65200000000000002</v>
          </cell>
          <cell r="H60">
            <v>159647.84761904762</v>
          </cell>
          <cell r="I60">
            <v>104090.39664761905</v>
          </cell>
          <cell r="J60">
            <v>104090.39664761905</v>
          </cell>
        </row>
        <row r="61">
          <cell r="E61" t="str">
            <v>Nhùa (4.0%)</v>
          </cell>
          <cell r="F61" t="str">
            <v>kg</v>
          </cell>
          <cell r="G61">
            <v>41.173999999999999</v>
          </cell>
          <cell r="H61">
            <v>3437.7429523809524</v>
          </cell>
          <cell r="I61">
            <v>141545.62832133332</v>
          </cell>
          <cell r="J61">
            <v>141545.62832133332</v>
          </cell>
        </row>
        <row r="62">
          <cell r="E62" t="str">
            <v xml:space="preserve">Bªt«ng nhùa  h¹t trung dµy 7cm </v>
          </cell>
          <cell r="F62" t="str">
            <v>100m2</v>
          </cell>
          <cell r="H62" t="str">
            <v/>
          </cell>
          <cell r="J62">
            <v>5084845.3601453183</v>
          </cell>
          <cell r="K62">
            <v>36918.635300000002</v>
          </cell>
          <cell r="L62">
            <v>139568.64918000001</v>
          </cell>
        </row>
        <row r="63">
          <cell r="E63" t="str">
            <v>a - VËt liÖu :</v>
          </cell>
          <cell r="I63">
            <v>5084845.3601453183</v>
          </cell>
        </row>
        <row r="64">
          <cell r="E64" t="str">
            <v>Bªt«ng nhùa</v>
          </cell>
          <cell r="F64" t="str">
            <v xml:space="preserve">TÊn </v>
          </cell>
          <cell r="G64">
            <v>16.614999999999998</v>
          </cell>
          <cell r="H64">
            <v>306039.44388476189</v>
          </cell>
          <cell r="I64">
            <v>5084845.3601453183</v>
          </cell>
          <cell r="J64">
            <v>5084845.3601453183</v>
          </cell>
        </row>
        <row r="65">
          <cell r="E65" t="str">
            <v>b - Nh©n c«ng</v>
          </cell>
          <cell r="I65">
            <v>36918.635300000002</v>
          </cell>
        </row>
        <row r="66">
          <cell r="E66" t="str">
            <v>Nh©n c«ng bËc 4,0/7</v>
          </cell>
          <cell r="F66" t="str">
            <v xml:space="preserve">C«ng </v>
          </cell>
          <cell r="G66">
            <v>2.5449999999999999</v>
          </cell>
          <cell r="H66">
            <v>14506.34</v>
          </cell>
          <cell r="I66">
            <v>36918.635300000002</v>
          </cell>
          <cell r="K66">
            <v>36918.635300000002</v>
          </cell>
        </row>
        <row r="67">
          <cell r="E67" t="str">
            <v>c- m¸y</v>
          </cell>
          <cell r="I67">
            <v>139568.64918000001</v>
          </cell>
        </row>
        <row r="68">
          <cell r="E68" t="str">
            <v>M¸y r¶i 20T/h</v>
          </cell>
          <cell r="F68" t="str">
            <v>Ca</v>
          </cell>
          <cell r="G68">
            <v>0.13900000000000001</v>
          </cell>
          <cell r="H68">
            <v>536043</v>
          </cell>
          <cell r="I68">
            <v>74509.977000000014</v>
          </cell>
          <cell r="L68">
            <v>74509.977000000014</v>
          </cell>
        </row>
        <row r="69">
          <cell r="E69" t="str">
            <v>Lu 10T</v>
          </cell>
          <cell r="F69" t="str">
            <v>Ca</v>
          </cell>
          <cell r="G69">
            <v>0.12</v>
          </cell>
          <cell r="H69">
            <v>288922</v>
          </cell>
          <cell r="I69">
            <v>34670.639999999999</v>
          </cell>
          <cell r="L69">
            <v>34670.639999999999</v>
          </cell>
        </row>
        <row r="70">
          <cell r="E70" t="str">
            <v>Lu b¸nh lèp 16T</v>
          </cell>
          <cell r="F70" t="str">
            <v>Ca</v>
          </cell>
          <cell r="G70">
            <v>6.4000000000000001E-2</v>
          </cell>
          <cell r="H70">
            <v>432053</v>
          </cell>
          <cell r="I70">
            <v>27651.392</v>
          </cell>
          <cell r="L70">
            <v>27651.392</v>
          </cell>
        </row>
        <row r="71">
          <cell r="E71" t="str">
            <v>M¸y kh¸c</v>
          </cell>
          <cell r="F71" t="str">
            <v>%</v>
          </cell>
          <cell r="G71">
            <v>2</v>
          </cell>
          <cell r="H71">
            <v>136832.00900000002</v>
          </cell>
          <cell r="I71">
            <v>2736.6401800000003</v>
          </cell>
          <cell r="L71">
            <v>2736.6401800000003</v>
          </cell>
        </row>
        <row r="72">
          <cell r="E72" t="str">
            <v>BTN th« dµy 5cm bï vªnh</v>
          </cell>
          <cell r="F72" t="str">
            <v>100m2</v>
          </cell>
          <cell r="H72" t="str">
            <v/>
          </cell>
          <cell r="J72">
            <v>3262345.7857387168</v>
          </cell>
          <cell r="K72">
            <v>25821.285200000002</v>
          </cell>
          <cell r="L72">
            <v>116604.56706000002</v>
          </cell>
        </row>
        <row r="73">
          <cell r="E73" t="str">
            <v>a - VËt liÖu :</v>
          </cell>
          <cell r="I73">
            <v>3262345.7857387168</v>
          </cell>
        </row>
        <row r="74">
          <cell r="E74" t="str">
            <v>Bªt«ng nhùa</v>
          </cell>
          <cell r="F74" t="str">
            <v xml:space="preserve">TÊn </v>
          </cell>
          <cell r="G74">
            <v>11.62</v>
          </cell>
          <cell r="H74">
            <v>280752.64937510475</v>
          </cell>
          <cell r="I74">
            <v>3262345.7857387168</v>
          </cell>
          <cell r="J74">
            <v>3262345.7857387168</v>
          </cell>
        </row>
        <row r="75">
          <cell r="E75" t="str">
            <v>b - Nh©n c«ng</v>
          </cell>
          <cell r="I75">
            <v>25821.285200000002</v>
          </cell>
        </row>
        <row r="76">
          <cell r="E76" t="str">
            <v>Nh©n c«ng bËc 4,0/7</v>
          </cell>
          <cell r="F76" t="str">
            <v xml:space="preserve">C«ng </v>
          </cell>
          <cell r="G76">
            <v>1.78</v>
          </cell>
          <cell r="H76">
            <v>14506.34</v>
          </cell>
          <cell r="I76">
            <v>25821.285200000002</v>
          </cell>
          <cell r="K76">
            <v>25821.285200000002</v>
          </cell>
        </row>
        <row r="77">
          <cell r="E77" t="str">
            <v>c- m¸y</v>
          </cell>
          <cell r="I77">
            <v>116604.56706000002</v>
          </cell>
        </row>
        <row r="78">
          <cell r="E78" t="str">
            <v>M¸y r¶i 20T/h</v>
          </cell>
          <cell r="F78" t="str">
            <v>Ca</v>
          </cell>
          <cell r="G78">
            <v>9.7000000000000003E-2</v>
          </cell>
          <cell r="H78">
            <v>536043</v>
          </cell>
          <cell r="I78">
            <v>51996.171000000002</v>
          </cell>
          <cell r="L78">
            <v>51996.171000000002</v>
          </cell>
        </row>
        <row r="79">
          <cell r="E79" t="str">
            <v>Lu 10T</v>
          </cell>
          <cell r="F79" t="str">
            <v>Ca</v>
          </cell>
          <cell r="G79">
            <v>0.12</v>
          </cell>
          <cell r="H79">
            <v>288922</v>
          </cell>
          <cell r="I79">
            <v>34670.639999999999</v>
          </cell>
          <cell r="L79">
            <v>34670.639999999999</v>
          </cell>
        </row>
        <row r="80">
          <cell r="E80" t="str">
            <v>Lu b¸nh lèp 16T</v>
          </cell>
          <cell r="F80" t="str">
            <v>Ca</v>
          </cell>
          <cell r="G80">
            <v>6.4000000000000001E-2</v>
          </cell>
          <cell r="H80">
            <v>432053</v>
          </cell>
          <cell r="I80">
            <v>27651.392</v>
          </cell>
          <cell r="L80">
            <v>27651.392</v>
          </cell>
        </row>
        <row r="81">
          <cell r="E81" t="str">
            <v>M¸y kh¸c</v>
          </cell>
          <cell r="F81" t="str">
            <v>%</v>
          </cell>
          <cell r="G81">
            <v>2</v>
          </cell>
          <cell r="H81">
            <v>114318.20300000001</v>
          </cell>
          <cell r="I81">
            <v>2286.3640600000003</v>
          </cell>
          <cell r="L81">
            <v>2286.3640600000003</v>
          </cell>
        </row>
        <row r="82">
          <cell r="E82" t="str">
            <v>§¸ d¨m ®en bï vªnh dµy TB 8cm</v>
          </cell>
          <cell r="F82" t="str">
            <v>100m2</v>
          </cell>
          <cell r="H82" t="str">
            <v/>
          </cell>
          <cell r="J82">
            <v>4566373.7041728245</v>
          </cell>
          <cell r="K82">
            <v>33219.518600000003</v>
          </cell>
          <cell r="L82">
            <v>141116.72459999999</v>
          </cell>
        </row>
        <row r="83">
          <cell r="E83" t="str">
            <v>a - VËt liÖu :</v>
          </cell>
          <cell r="I83">
            <v>4566373.7041728245</v>
          </cell>
        </row>
        <row r="84">
          <cell r="E84" t="str">
            <v>§¸ d¨m ®en</v>
          </cell>
          <cell r="F84" t="str">
            <v xml:space="preserve">TÊn </v>
          </cell>
          <cell r="G84">
            <v>18.59</v>
          </cell>
          <cell r="H84">
            <v>245636.02496895238</v>
          </cell>
          <cell r="I84">
            <v>4566373.7041728245</v>
          </cell>
          <cell r="J84">
            <v>4566373.7041728245</v>
          </cell>
        </row>
        <row r="85">
          <cell r="E85" t="str">
            <v>b - Nh©n c«ng</v>
          </cell>
          <cell r="I85">
            <v>33219.518600000003</v>
          </cell>
        </row>
        <row r="86">
          <cell r="E86" t="str">
            <v>Nh©n c«ng bËc 4,0/7</v>
          </cell>
          <cell r="F86" t="str">
            <v xml:space="preserve">C«ng </v>
          </cell>
          <cell r="G86">
            <v>2.29</v>
          </cell>
          <cell r="H86">
            <v>14506.34</v>
          </cell>
          <cell r="I86">
            <v>33219.518600000003</v>
          </cell>
          <cell r="K86">
            <v>33219.518600000003</v>
          </cell>
        </row>
        <row r="87">
          <cell r="E87" t="str">
            <v>c- m¸y</v>
          </cell>
          <cell r="I87">
            <v>141116.72459999999</v>
          </cell>
        </row>
        <row r="88">
          <cell r="E88" t="str">
            <v>M¸y r¶i 20T/h</v>
          </cell>
          <cell r="F88" t="str">
            <v>Ca</v>
          </cell>
          <cell r="G88">
            <v>0.124</v>
          </cell>
          <cell r="H88">
            <v>536043</v>
          </cell>
          <cell r="I88">
            <v>66469.331999999995</v>
          </cell>
          <cell r="L88">
            <v>66469.331999999995</v>
          </cell>
        </row>
        <row r="89">
          <cell r="E89" t="str">
            <v>Lu 10T</v>
          </cell>
          <cell r="F89" t="str">
            <v>Ca</v>
          </cell>
          <cell r="G89">
            <v>0.18</v>
          </cell>
          <cell r="H89">
            <v>288922</v>
          </cell>
          <cell r="I89">
            <v>52005.96</v>
          </cell>
          <cell r="L89">
            <v>52005.96</v>
          </cell>
        </row>
        <row r="90">
          <cell r="E90" t="str">
            <v>Lu b¸nh lèp 16T</v>
          </cell>
          <cell r="F90" t="str">
            <v>Ca</v>
          </cell>
          <cell r="G90">
            <v>4.5999999999999999E-2</v>
          </cell>
          <cell r="H90">
            <v>432053</v>
          </cell>
          <cell r="I90">
            <v>19874.437999999998</v>
          </cell>
          <cell r="L90">
            <v>19874.437999999998</v>
          </cell>
        </row>
        <row r="91">
          <cell r="E91" t="str">
            <v>M¸y kh¸c</v>
          </cell>
          <cell r="F91" t="str">
            <v>%</v>
          </cell>
          <cell r="G91">
            <v>2</v>
          </cell>
          <cell r="H91">
            <v>138349.72999999998</v>
          </cell>
          <cell r="I91">
            <v>2766.9945999999995</v>
          </cell>
          <cell r="L91">
            <v>2766.9945999999995</v>
          </cell>
        </row>
        <row r="92">
          <cell r="E92" t="str">
            <v>S¶n xuÊt  BTN tr¹m trén 80-90 T/h</v>
          </cell>
          <cell r="F92" t="str">
            <v>tÊn</v>
          </cell>
          <cell r="H92" t="str">
            <v/>
          </cell>
          <cell r="J92">
            <v>0</v>
          </cell>
          <cell r="K92">
            <v>0</v>
          </cell>
          <cell r="L92">
            <v>52633.935144000003</v>
          </cell>
        </row>
        <row r="93">
          <cell r="E93" t="str">
            <v>c- m¸y</v>
          </cell>
          <cell r="I93">
            <v>52633.935144000003</v>
          </cell>
        </row>
        <row r="94">
          <cell r="E94" t="str">
            <v>Tr¹m trén 80-90T/h</v>
          </cell>
          <cell r="F94" t="str">
            <v>Ca</v>
          </cell>
          <cell r="G94">
            <v>3.8999999999999998E-3</v>
          </cell>
          <cell r="H94">
            <v>12346370</v>
          </cell>
          <cell r="I94">
            <v>48150.843000000001</v>
          </cell>
          <cell r="L94">
            <v>48150.843000000001</v>
          </cell>
        </row>
        <row r="95">
          <cell r="E95" t="str">
            <v>M¸y xóc 1,25m3</v>
          </cell>
          <cell r="F95" t="str">
            <v>Ca</v>
          </cell>
          <cell r="G95">
            <v>3.8999999999999998E-3</v>
          </cell>
          <cell r="H95">
            <v>713258</v>
          </cell>
          <cell r="I95">
            <v>2781.7062000000001</v>
          </cell>
          <cell r="L95">
            <v>2781.7062000000001</v>
          </cell>
        </row>
        <row r="96">
          <cell r="E96" t="str">
            <v>M¸y ñi 110cv</v>
          </cell>
          <cell r="F96" t="str">
            <v>Ca</v>
          </cell>
          <cell r="G96">
            <v>1E-3</v>
          </cell>
          <cell r="H96">
            <v>669348</v>
          </cell>
          <cell r="I96">
            <v>669.34800000000007</v>
          </cell>
          <cell r="L96">
            <v>669.34800000000007</v>
          </cell>
        </row>
        <row r="97">
          <cell r="E97" t="str">
            <v>M¸y kh¸c</v>
          </cell>
          <cell r="F97" t="str">
            <v>%</v>
          </cell>
          <cell r="G97">
            <v>2</v>
          </cell>
          <cell r="H97">
            <v>51601.897199999999</v>
          </cell>
          <cell r="I97">
            <v>1032.0379439999999</v>
          </cell>
          <cell r="L97">
            <v>1032.0379439999999</v>
          </cell>
        </row>
        <row r="98">
          <cell r="E98" t="str">
            <v>S¶n xuÊt  §D§  tr¹m trén 80-90 T/h</v>
          </cell>
          <cell r="F98" t="str">
            <v>tÊn</v>
          </cell>
          <cell r="H98" t="str">
            <v/>
          </cell>
          <cell r="J98">
            <v>0</v>
          </cell>
          <cell r="K98">
            <v>0</v>
          </cell>
          <cell r="L98">
            <v>40645.196639999995</v>
          </cell>
        </row>
        <row r="99">
          <cell r="E99" t="str">
            <v>c- m¸y</v>
          </cell>
          <cell r="I99">
            <v>40645.196639999995</v>
          </cell>
        </row>
        <row r="100">
          <cell r="E100" t="str">
            <v>Tr¹m trén 80-90T/h</v>
          </cell>
          <cell r="F100" t="str">
            <v>Ca</v>
          </cell>
          <cell r="G100">
            <v>3.0000000000000001E-3</v>
          </cell>
          <cell r="H100">
            <v>12346370</v>
          </cell>
          <cell r="I100">
            <v>37039.11</v>
          </cell>
          <cell r="L100">
            <v>37039.11</v>
          </cell>
        </row>
        <row r="101">
          <cell r="E101" t="str">
            <v>M¸y xóc 1,25m3</v>
          </cell>
          <cell r="F101" t="str">
            <v>Ca</v>
          </cell>
          <cell r="G101">
            <v>3.0000000000000001E-3</v>
          </cell>
          <cell r="H101">
            <v>713258</v>
          </cell>
          <cell r="I101">
            <v>2139.7739999999999</v>
          </cell>
          <cell r="L101">
            <v>2139.7739999999999</v>
          </cell>
        </row>
        <row r="102">
          <cell r="E102" t="str">
            <v>M¸y ñi 110cv</v>
          </cell>
          <cell r="F102" t="str">
            <v>Ca</v>
          </cell>
          <cell r="G102">
            <v>1E-3</v>
          </cell>
          <cell r="H102">
            <v>669348</v>
          </cell>
          <cell r="I102">
            <v>669.34800000000007</v>
          </cell>
          <cell r="L102">
            <v>669.34800000000007</v>
          </cell>
        </row>
        <row r="103">
          <cell r="E103" t="str">
            <v>M¸y kh¸c</v>
          </cell>
          <cell r="F103" t="str">
            <v>%</v>
          </cell>
          <cell r="G103">
            <v>2</v>
          </cell>
          <cell r="H103">
            <v>39848.231999999996</v>
          </cell>
          <cell r="I103">
            <v>796.96463999999992</v>
          </cell>
          <cell r="L103">
            <v>796.96463999999992</v>
          </cell>
        </row>
        <row r="104">
          <cell r="E104" t="str">
            <v>VËn chuyÓn BTN, ®¸ d¨m ®en 7 km</v>
          </cell>
          <cell r="F104" t="str">
            <v>tÊn</v>
          </cell>
          <cell r="H104" t="str">
            <v/>
          </cell>
          <cell r="L104">
            <v>10251.93</v>
          </cell>
        </row>
        <row r="105">
          <cell r="E105" t="str">
            <v>(Vc BTN tõ tr¹m trén di ®éng Km271+500)</v>
          </cell>
        </row>
        <row r="106">
          <cell r="E106" t="str">
            <v>c- m¸y</v>
          </cell>
          <cell r="I106">
            <v>10251.93</v>
          </cell>
        </row>
        <row r="107">
          <cell r="E107" t="str">
            <v>¤t« tù ®æ 10T</v>
          </cell>
          <cell r="F107" t="str">
            <v>Ca</v>
          </cell>
          <cell r="G107">
            <v>1.95E-2</v>
          </cell>
          <cell r="H107">
            <v>525740</v>
          </cell>
          <cell r="I107">
            <v>10251.93</v>
          </cell>
          <cell r="L107">
            <v>10251.93</v>
          </cell>
        </row>
        <row r="108">
          <cell r="E108" t="str">
            <v>(0.0165+0.001x3Km)</v>
          </cell>
          <cell r="H108" t="str">
            <v/>
          </cell>
        </row>
        <row r="109">
          <cell r="E109" t="str">
            <v xml:space="preserve">§¾p ®Êt ®åi K98 dµy 30cm </v>
          </cell>
          <cell r="F109" t="str">
            <v>100m3</v>
          </cell>
          <cell r="H109" t="str">
            <v/>
          </cell>
          <cell r="J109">
            <v>0</v>
          </cell>
          <cell r="K109">
            <v>41429.654000000002</v>
          </cell>
          <cell r="L109">
            <v>410672.84471999999</v>
          </cell>
        </row>
        <row r="110">
          <cell r="E110" t="str">
            <v>b - Nh©n c«ng</v>
          </cell>
          <cell r="I110">
            <v>41429.654000000002</v>
          </cell>
        </row>
        <row r="111">
          <cell r="E111" t="str">
            <v>Nh©n c«ng bËc 3,0/7</v>
          </cell>
          <cell r="F111" t="str">
            <v xml:space="preserve">C«ng </v>
          </cell>
          <cell r="G111">
            <v>3.16</v>
          </cell>
          <cell r="H111">
            <v>13110.65</v>
          </cell>
          <cell r="I111">
            <v>41429.654000000002</v>
          </cell>
          <cell r="K111">
            <v>41429.654000000002</v>
          </cell>
        </row>
        <row r="112">
          <cell r="E112" t="str">
            <v>c- m¸y</v>
          </cell>
          <cell r="I112">
            <v>410672.84471999999</v>
          </cell>
        </row>
        <row r="113">
          <cell r="E113" t="str">
            <v>M¸y ®Çm 25T</v>
          </cell>
          <cell r="F113" t="str">
            <v>Ca</v>
          </cell>
          <cell r="G113">
            <v>0.46800000000000003</v>
          </cell>
          <cell r="H113">
            <v>505651</v>
          </cell>
          <cell r="I113">
            <v>236644.66800000001</v>
          </cell>
          <cell r="L113">
            <v>236644.66800000001</v>
          </cell>
        </row>
        <row r="114">
          <cell r="E114" t="str">
            <v>M¸y ñi 110cv</v>
          </cell>
          <cell r="F114" t="str">
            <v>Ca</v>
          </cell>
          <cell r="G114">
            <v>0.23400000000000001</v>
          </cell>
          <cell r="H114">
            <v>669348</v>
          </cell>
          <cell r="I114">
            <v>156627.432</v>
          </cell>
          <cell r="L114">
            <v>156627.432</v>
          </cell>
        </row>
        <row r="115">
          <cell r="E115" t="str">
            <v>M¸y san 110cv</v>
          </cell>
          <cell r="F115" t="str">
            <v>Ca</v>
          </cell>
          <cell r="G115">
            <v>1.6E-2</v>
          </cell>
          <cell r="H115">
            <v>584271</v>
          </cell>
          <cell r="I115">
            <v>9348.3359999999993</v>
          </cell>
          <cell r="L115">
            <v>9348.3359999999993</v>
          </cell>
        </row>
        <row r="116">
          <cell r="E116" t="str">
            <v>M¸y kh¸c</v>
          </cell>
          <cell r="F116" t="str">
            <v>%</v>
          </cell>
          <cell r="G116">
            <v>2</v>
          </cell>
          <cell r="H116">
            <v>402620.43599999999</v>
          </cell>
          <cell r="I116">
            <v>8052.4087199999994</v>
          </cell>
          <cell r="L116">
            <v>8052.4087199999994</v>
          </cell>
        </row>
        <row r="117">
          <cell r="E117" t="str">
            <v>§¾p ®Êt  lÒ ®­êng b»ng ®Çm cãc (T¹m tÝnh)</v>
          </cell>
          <cell r="F117" t="str">
            <v>100m3</v>
          </cell>
          <cell r="H117" t="str">
            <v/>
          </cell>
          <cell r="J117">
            <v>0</v>
          </cell>
          <cell r="K117">
            <v>200223.10500000001</v>
          </cell>
          <cell r="L117">
            <v>238854.82800000004</v>
          </cell>
        </row>
        <row r="118">
          <cell r="E118" t="str">
            <v>b - Nh©n c«ng</v>
          </cell>
          <cell r="I118">
            <v>200223.10500000001</v>
          </cell>
        </row>
        <row r="119">
          <cell r="E119" t="str">
            <v>Nh©n c«ng bËc 3,5/7</v>
          </cell>
          <cell r="F119" t="str">
            <v xml:space="preserve">C«ng </v>
          </cell>
          <cell r="G119">
            <v>14.5</v>
          </cell>
          <cell r="H119">
            <v>13808.49</v>
          </cell>
          <cell r="I119">
            <v>200223.10500000001</v>
          </cell>
          <cell r="K119">
            <v>200223.10500000001</v>
          </cell>
        </row>
        <row r="120">
          <cell r="E120" t="str">
            <v>c- m¸y</v>
          </cell>
          <cell r="I120">
            <v>238854.82800000004</v>
          </cell>
        </row>
        <row r="121">
          <cell r="E121" t="str">
            <v>M¸y ®Çm cãc</v>
          </cell>
          <cell r="F121" t="str">
            <v>Ca</v>
          </cell>
          <cell r="G121">
            <v>3.3</v>
          </cell>
          <cell r="H121">
            <v>50170</v>
          </cell>
          <cell r="I121">
            <v>165561</v>
          </cell>
          <cell r="L121">
            <v>165561</v>
          </cell>
        </row>
        <row r="122">
          <cell r="E122" t="str">
            <v>¤t« t­íi n­íc 5m3</v>
          </cell>
          <cell r="F122" t="str">
            <v>Ca</v>
          </cell>
          <cell r="G122">
            <v>0.2</v>
          </cell>
          <cell r="H122">
            <v>343052</v>
          </cell>
          <cell r="I122">
            <v>68610.400000000009</v>
          </cell>
          <cell r="L122">
            <v>68610.400000000009</v>
          </cell>
        </row>
        <row r="123">
          <cell r="E123" t="str">
            <v>M¸y kh¸c</v>
          </cell>
          <cell r="F123" t="str">
            <v>%</v>
          </cell>
          <cell r="G123">
            <v>2</v>
          </cell>
          <cell r="H123">
            <v>234171.40000000002</v>
          </cell>
          <cell r="I123">
            <v>4683.4280000000008</v>
          </cell>
          <cell r="L123">
            <v>4683.4280000000008</v>
          </cell>
        </row>
        <row r="124">
          <cell r="E124" t="str">
            <v xml:space="preserve">§¾p ®Êt ®åi K95 </v>
          </cell>
          <cell r="F124" t="str">
            <v>100m3</v>
          </cell>
          <cell r="H124" t="str">
            <v/>
          </cell>
          <cell r="J124">
            <v>0</v>
          </cell>
          <cell r="K124">
            <v>41429.654000000002</v>
          </cell>
          <cell r="L124">
            <v>360788.50800000003</v>
          </cell>
        </row>
        <row r="125">
          <cell r="E125" t="str">
            <v>b - Nh©n c«ng</v>
          </cell>
          <cell r="I125">
            <v>41429.654000000002</v>
          </cell>
        </row>
        <row r="126">
          <cell r="E126" t="str">
            <v>Nh©n c«ng bËc 3,0/7</v>
          </cell>
          <cell r="F126" t="str">
            <v xml:space="preserve">C«ng </v>
          </cell>
          <cell r="G126">
            <v>3.16</v>
          </cell>
          <cell r="H126">
            <v>13110.65</v>
          </cell>
          <cell r="I126">
            <v>41429.654000000002</v>
          </cell>
          <cell r="K126">
            <v>41429.654000000002</v>
          </cell>
        </row>
        <row r="127">
          <cell r="E127" t="str">
            <v>c- m¸y</v>
          </cell>
          <cell r="I127">
            <v>360788.50800000003</v>
          </cell>
        </row>
        <row r="128">
          <cell r="E128" t="str">
            <v>M¸y ®Çm 9T</v>
          </cell>
          <cell r="F128" t="str">
            <v>Ca</v>
          </cell>
          <cell r="G128">
            <v>0.46299999999999997</v>
          </cell>
          <cell r="H128">
            <v>443844</v>
          </cell>
          <cell r="I128">
            <v>205499.772</v>
          </cell>
          <cell r="L128">
            <v>205499.772</v>
          </cell>
        </row>
        <row r="129">
          <cell r="E129" t="str">
            <v>M¸y ñi 110cv</v>
          </cell>
          <cell r="F129" t="str">
            <v>Ca</v>
          </cell>
          <cell r="G129">
            <v>0.23200000000000001</v>
          </cell>
          <cell r="H129">
            <v>669348</v>
          </cell>
          <cell r="I129">
            <v>155288.736</v>
          </cell>
          <cell r="L129">
            <v>155288.736</v>
          </cell>
        </row>
        <row r="131">
          <cell r="E131" t="str">
            <v>§¾p ®Êt lÒ ®­êng b»ng thñ c«ng</v>
          </cell>
          <cell r="F131" t="str">
            <v>m3</v>
          </cell>
          <cell r="H131" t="str">
            <v/>
          </cell>
          <cell r="J131" t="e">
            <v>#REF!</v>
          </cell>
          <cell r="K131">
            <v>22703.4372</v>
          </cell>
          <cell r="L131" t="e">
            <v>#REF!</v>
          </cell>
        </row>
        <row r="132">
          <cell r="E132" t="str">
            <v>b - Nh©n c«ng</v>
          </cell>
          <cell r="I132">
            <v>22703.4372</v>
          </cell>
        </row>
        <row r="133">
          <cell r="E133" t="str">
            <v>Nh©n c«ng bËc 2,7/7</v>
          </cell>
          <cell r="F133" t="str">
            <v xml:space="preserve">C«ng </v>
          </cell>
          <cell r="G133">
            <v>1.78</v>
          </cell>
          <cell r="H133">
            <v>12754.74</v>
          </cell>
          <cell r="I133">
            <v>22703.4372</v>
          </cell>
          <cell r="K133">
            <v>22703.4372</v>
          </cell>
        </row>
        <row r="134">
          <cell r="E134" t="str">
            <v xml:space="preserve">§µo xóc ®Êt ®Ó ®¾p 1km ®Çu ®Êt cÊp 3 </v>
          </cell>
          <cell r="F134" t="str">
            <v>100m3</v>
          </cell>
          <cell r="H134" t="str">
            <v/>
          </cell>
          <cell r="J134">
            <v>238095.23809523808</v>
          </cell>
          <cell r="K134">
            <v>10619.6265</v>
          </cell>
          <cell r="L134">
            <v>708907.52400000009</v>
          </cell>
        </row>
        <row r="135">
          <cell r="E135" t="str">
            <v>a - VËt liÖu :</v>
          </cell>
          <cell r="I135">
            <v>0</v>
          </cell>
        </row>
        <row r="136">
          <cell r="E136" t="str">
            <v>§Êt ®¾p</v>
          </cell>
          <cell r="F136" t="str">
            <v>m3</v>
          </cell>
          <cell r="G136">
            <v>100</v>
          </cell>
          <cell r="H136">
            <v>2380.9523809523807</v>
          </cell>
          <cell r="J136">
            <v>238095.23809523808</v>
          </cell>
        </row>
        <row r="137">
          <cell r="E137" t="str">
            <v>b - Nh©n c«ng</v>
          </cell>
          <cell r="I137">
            <v>10619.6265</v>
          </cell>
        </row>
        <row r="138">
          <cell r="E138" t="str">
            <v>Nh©n c«ng bËc 3,0/7</v>
          </cell>
          <cell r="F138" t="str">
            <v xml:space="preserve">C«ng </v>
          </cell>
          <cell r="G138">
            <v>0.81</v>
          </cell>
          <cell r="H138">
            <v>13110.65</v>
          </cell>
          <cell r="I138">
            <v>10619.6265</v>
          </cell>
          <cell r="K138">
            <v>10619.6265</v>
          </cell>
        </row>
        <row r="139">
          <cell r="E139" t="str">
            <v>c- m¸y</v>
          </cell>
          <cell r="I139">
            <v>708907.52400000009</v>
          </cell>
        </row>
        <row r="140">
          <cell r="E140" t="str">
            <v>M¸y ®µo &lt;=0,8m3</v>
          </cell>
          <cell r="F140" t="str">
            <v>Ca</v>
          </cell>
          <cell r="G140">
            <v>0.33600000000000002</v>
          </cell>
          <cell r="H140">
            <v>705849</v>
          </cell>
          <cell r="I140">
            <v>237165.26400000002</v>
          </cell>
          <cell r="L140">
            <v>237165.26400000002</v>
          </cell>
        </row>
        <row r="141">
          <cell r="E141" t="str">
            <v>¤t« tù ®æ 10T</v>
          </cell>
          <cell r="F141" t="str">
            <v>Ca</v>
          </cell>
          <cell r="G141">
            <v>0.84</v>
          </cell>
          <cell r="H141">
            <v>525740</v>
          </cell>
          <cell r="I141">
            <v>441621.6</v>
          </cell>
          <cell r="L141">
            <v>441621.6</v>
          </cell>
        </row>
        <row r="142">
          <cell r="E142" t="str">
            <v>M¸y ñi 110cv</v>
          </cell>
          <cell r="F142" t="str">
            <v>Ca</v>
          </cell>
          <cell r="G142">
            <v>4.4999999999999998E-2</v>
          </cell>
          <cell r="H142">
            <v>669348</v>
          </cell>
          <cell r="I142">
            <v>30120.66</v>
          </cell>
          <cell r="L142">
            <v>30120.66</v>
          </cell>
        </row>
        <row r="143">
          <cell r="E143" t="str">
            <v>VC tiÕp ®Êt cÊp 3 ë cù ly 1 km</v>
          </cell>
          <cell r="F143" t="str">
            <v>100m3</v>
          </cell>
          <cell r="H143" t="str">
            <v/>
          </cell>
          <cell r="L143">
            <v>199781.2</v>
          </cell>
        </row>
        <row r="144">
          <cell r="E144" t="str">
            <v>c- m¸y</v>
          </cell>
          <cell r="I144">
            <v>199781.2</v>
          </cell>
        </row>
        <row r="145">
          <cell r="E145" t="str">
            <v>¤t« tù ®æ 10T</v>
          </cell>
          <cell r="F145" t="str">
            <v>Ca</v>
          </cell>
          <cell r="G145">
            <v>0.38</v>
          </cell>
          <cell r="H145">
            <v>525740</v>
          </cell>
          <cell r="I145">
            <v>199781.2</v>
          </cell>
          <cell r="L145">
            <v>199781.2</v>
          </cell>
        </row>
        <row r="146">
          <cell r="E146" t="str">
            <v>T­íi n­íc tr­íc khi ®¾p ®Êt</v>
          </cell>
          <cell r="F146" t="str">
            <v>m3</v>
          </cell>
          <cell r="H146" t="str">
            <v/>
          </cell>
          <cell r="I146">
            <v>2734.1252600000003</v>
          </cell>
          <cell r="J146">
            <v>0</v>
          </cell>
          <cell r="K146">
            <v>0</v>
          </cell>
          <cell r="L146">
            <v>2734.1252600000003</v>
          </cell>
        </row>
        <row r="147">
          <cell r="E147" t="str">
            <v>¤t« t­íi n­íc 5m3</v>
          </cell>
          <cell r="F147" t="str">
            <v>Ca</v>
          </cell>
          <cell r="G147">
            <v>5.6600000000000001E-3</v>
          </cell>
          <cell r="H147">
            <v>343052</v>
          </cell>
          <cell r="I147">
            <v>1941.6743200000001</v>
          </cell>
          <cell r="L147">
            <v>1941.6743200000001</v>
          </cell>
        </row>
        <row r="148">
          <cell r="E148" t="str">
            <v>M¸y b¬m n­íc 20CV</v>
          </cell>
          <cell r="F148" t="str">
            <v>Ca</v>
          </cell>
          <cell r="G148">
            <v>5.6600000000000001E-3</v>
          </cell>
          <cell r="H148">
            <v>140009</v>
          </cell>
          <cell r="I148">
            <v>792.45094000000006</v>
          </cell>
          <cell r="L148">
            <v>792.45094000000006</v>
          </cell>
        </row>
        <row r="149">
          <cell r="E149" t="str">
            <v>Vc ®Êt thõa ®æ ®i cù ly 0,5km</v>
          </cell>
          <cell r="F149" t="str">
            <v>100m3</v>
          </cell>
          <cell r="J149">
            <v>0</v>
          </cell>
          <cell r="K149">
            <v>0</v>
          </cell>
          <cell r="L149">
            <v>78861</v>
          </cell>
        </row>
        <row r="150">
          <cell r="E150" t="str">
            <v>c- m¸y</v>
          </cell>
          <cell r="I150">
            <v>78861</v>
          </cell>
        </row>
        <row r="151">
          <cell r="E151" t="str">
            <v>¤t« tù ®æ 10T</v>
          </cell>
          <cell r="F151" t="str">
            <v>Ca</v>
          </cell>
          <cell r="G151">
            <v>0.15</v>
          </cell>
          <cell r="H151">
            <v>525740</v>
          </cell>
          <cell r="I151">
            <v>78861</v>
          </cell>
          <cell r="L151">
            <v>78861</v>
          </cell>
        </row>
        <row r="152">
          <cell r="E152" t="str">
            <v>( 0,3 x 0,5 = 0,15ca )</v>
          </cell>
        </row>
        <row r="153">
          <cell r="E153" t="str">
            <v>Vc ®¸ ®µo nÒn ®æ ®i cù ly 3km</v>
          </cell>
          <cell r="F153" t="str">
            <v>100m3</v>
          </cell>
          <cell r="J153">
            <v>0</v>
          </cell>
          <cell r="K153">
            <v>0</v>
          </cell>
          <cell r="L153">
            <v>616693.0199999999</v>
          </cell>
        </row>
        <row r="154">
          <cell r="E154" t="str">
            <v>c- m¸y</v>
          </cell>
          <cell r="I154">
            <v>616693.0199999999</v>
          </cell>
        </row>
        <row r="155">
          <cell r="E155" t="str">
            <v>¤t« tù ®æ 10T</v>
          </cell>
          <cell r="F155" t="str">
            <v>Ca</v>
          </cell>
          <cell r="G155">
            <v>1.1729999999999998</v>
          </cell>
          <cell r="H155">
            <v>525740</v>
          </cell>
          <cell r="I155">
            <v>616693.0199999999</v>
          </cell>
          <cell r="L155">
            <v>616693.0199999999</v>
          </cell>
        </row>
        <row r="156">
          <cell r="E156" t="str">
            <v>( 0,34 x 3 x 1.15= 1.173ca )</v>
          </cell>
        </row>
        <row r="157">
          <cell r="E157" t="str">
            <v>§µo xóc ®¸ ®æ ®i cù ly VC 500m</v>
          </cell>
          <cell r="F157" t="str">
            <v>100m3</v>
          </cell>
          <cell r="H157" t="str">
            <v/>
          </cell>
          <cell r="J157">
            <v>0</v>
          </cell>
          <cell r="K157">
            <v>19600.421749999998</v>
          </cell>
          <cell r="L157">
            <v>731649.00489999994</v>
          </cell>
        </row>
        <row r="158">
          <cell r="E158" t="str">
            <v>b - Nh©n c«ng</v>
          </cell>
          <cell r="I158">
            <v>19600.421749999998</v>
          </cell>
        </row>
        <row r="159">
          <cell r="E159" t="str">
            <v>Nh©n c«ng bËc 3,0/7</v>
          </cell>
          <cell r="F159" t="str">
            <v xml:space="preserve">C«ng </v>
          </cell>
          <cell r="G159">
            <v>1.4949999999999999</v>
          </cell>
          <cell r="H159">
            <v>13110.65</v>
          </cell>
          <cell r="I159">
            <v>19600.421749999998</v>
          </cell>
          <cell r="K159">
            <v>19600.421749999998</v>
          </cell>
        </row>
        <row r="160">
          <cell r="E160" t="str">
            <v>c- m¸y</v>
          </cell>
          <cell r="I160">
            <v>731649.00489999994</v>
          </cell>
        </row>
        <row r="161">
          <cell r="E161" t="str">
            <v>M¸y ®µo &lt;=0,8m3</v>
          </cell>
          <cell r="F161" t="str">
            <v>Ca</v>
          </cell>
          <cell r="G161">
            <v>0.42089999999999994</v>
          </cell>
          <cell r="H161">
            <v>705849</v>
          </cell>
          <cell r="I161">
            <v>297091.84409999993</v>
          </cell>
          <cell r="L161">
            <v>297091.84409999993</v>
          </cell>
        </row>
        <row r="162">
          <cell r="E162" t="str">
            <v>¤t« tù ®æ 10T</v>
          </cell>
          <cell r="F162" t="str">
            <v>Ca</v>
          </cell>
          <cell r="G162">
            <v>0.74749999999999994</v>
          </cell>
          <cell r="H162">
            <v>525740</v>
          </cell>
          <cell r="I162">
            <v>392990.64999999997</v>
          </cell>
          <cell r="L162">
            <v>392990.64999999997</v>
          </cell>
        </row>
        <row r="163">
          <cell r="E163" t="str">
            <v>M¸y ñi 110cv</v>
          </cell>
          <cell r="F163" t="str">
            <v>Ca</v>
          </cell>
          <cell r="G163">
            <v>6.2099999999999995E-2</v>
          </cell>
          <cell r="H163">
            <v>669348</v>
          </cell>
          <cell r="I163">
            <v>41566.510799999996</v>
          </cell>
          <cell r="L163">
            <v>41566.510799999996</v>
          </cell>
        </row>
        <row r="164">
          <cell r="E164" t="str">
            <v>§µo mÆt ®­êng nhùa cò</v>
          </cell>
          <cell r="F164" t="str">
            <v>m2</v>
          </cell>
          <cell r="H164" t="str">
            <v/>
          </cell>
          <cell r="K164">
            <v>2761.6980000000003</v>
          </cell>
        </row>
        <row r="165">
          <cell r="E165" t="str">
            <v>b - Nh©n c«ng</v>
          </cell>
          <cell r="I165">
            <v>2761.6980000000003</v>
          </cell>
        </row>
        <row r="166">
          <cell r="E166" t="str">
            <v>Nh©n c«ng bËc 3,5/7</v>
          </cell>
          <cell r="F166" t="str">
            <v xml:space="preserve">C«ng </v>
          </cell>
          <cell r="G166">
            <v>0.2</v>
          </cell>
          <cell r="H166">
            <v>13808.49</v>
          </cell>
          <cell r="I166">
            <v>2761.6980000000003</v>
          </cell>
          <cell r="K166">
            <v>2761.6980000000003</v>
          </cell>
        </row>
        <row r="167">
          <cell r="E167" t="str">
            <v>T­íi nhùa dÝnh b¸m tiªu chuÈn 0,5 kg/m2</v>
          </cell>
          <cell r="F167" t="str">
            <v>100m2</v>
          </cell>
          <cell r="H167" t="str">
            <v/>
          </cell>
          <cell r="J167">
            <v>183030.75093485715</v>
          </cell>
          <cell r="K167">
            <v>4335.8658599999999</v>
          </cell>
          <cell r="L167">
            <v>73019.407999999996</v>
          </cell>
        </row>
        <row r="168">
          <cell r="E168" t="str">
            <v>a - VËt liÖu :</v>
          </cell>
          <cell r="I168">
            <v>183030.75093485715</v>
          </cell>
        </row>
        <row r="169">
          <cell r="E169" t="str">
            <v>Nhùa ®­êng</v>
          </cell>
          <cell r="F169" t="str">
            <v>kg</v>
          </cell>
          <cell r="G169">
            <v>32.322000000000003</v>
          </cell>
          <cell r="H169">
            <v>3428.1836190476188</v>
          </cell>
          <cell r="I169">
            <v>110805.75093485715</v>
          </cell>
          <cell r="J169">
            <v>110805.75093485715</v>
          </cell>
        </row>
        <row r="170">
          <cell r="E170" t="str">
            <v>DÇu Mazut</v>
          </cell>
          <cell r="F170" t="str">
            <v>kg</v>
          </cell>
          <cell r="G170">
            <v>16.05</v>
          </cell>
          <cell r="H170">
            <v>4500</v>
          </cell>
          <cell r="I170">
            <v>72225</v>
          </cell>
          <cell r="J170">
            <v>72225</v>
          </cell>
        </row>
        <row r="171">
          <cell r="E171" t="str">
            <v>b - Nh©n c«ng</v>
          </cell>
          <cell r="I171">
            <v>4335.8658599999999</v>
          </cell>
        </row>
        <row r="172">
          <cell r="E172" t="str">
            <v>Nh©n c«ng bËc 3,5/7</v>
          </cell>
          <cell r="F172" t="str">
            <v xml:space="preserve">C«ng </v>
          </cell>
          <cell r="G172">
            <v>0.314</v>
          </cell>
          <cell r="H172">
            <v>13808.49</v>
          </cell>
          <cell r="I172">
            <v>4335.8658599999999</v>
          </cell>
          <cell r="K172">
            <v>4335.8658599999999</v>
          </cell>
        </row>
        <row r="173">
          <cell r="E173" t="str">
            <v>c- m¸y</v>
          </cell>
          <cell r="I173">
            <v>73019.407999999996</v>
          </cell>
        </row>
        <row r="174">
          <cell r="E174" t="str">
            <v>¤t« t­íi nhùa 7T</v>
          </cell>
          <cell r="F174" t="str">
            <v>Ca</v>
          </cell>
          <cell r="G174">
            <v>9.8000000000000004E-2</v>
          </cell>
          <cell r="H174">
            <v>745096</v>
          </cell>
          <cell r="I174">
            <v>73019.407999999996</v>
          </cell>
          <cell r="L174">
            <v>73019.407999999996</v>
          </cell>
        </row>
        <row r="175">
          <cell r="E175" t="str">
            <v>T­ãi nhùa thÊm tiªu chuÈn 1kg/m2</v>
          </cell>
          <cell r="F175" t="str">
            <v>100m2</v>
          </cell>
          <cell r="H175" t="str">
            <v/>
          </cell>
          <cell r="J175">
            <v>414076.64163809526</v>
          </cell>
          <cell r="K175">
            <v>4335.8658599999999</v>
          </cell>
          <cell r="L175">
            <v>73019.407999999996</v>
          </cell>
        </row>
        <row r="176">
          <cell r="E176" t="str">
            <v>a - VËt liÖu :</v>
          </cell>
          <cell r="I176">
            <v>414076.64163809526</v>
          </cell>
        </row>
        <row r="177">
          <cell r="E177" t="str">
            <v>Nhùa ®­êng</v>
          </cell>
          <cell r="F177" t="str">
            <v>kg</v>
          </cell>
          <cell r="G177">
            <v>78.650000000000006</v>
          </cell>
          <cell r="H177">
            <v>3428.1836190476188</v>
          </cell>
          <cell r="I177">
            <v>269626.64163809526</v>
          </cell>
          <cell r="J177">
            <v>269626.64163809526</v>
          </cell>
        </row>
        <row r="178">
          <cell r="E178" t="str">
            <v>DÇu Mazut</v>
          </cell>
          <cell r="F178" t="str">
            <v>kg</v>
          </cell>
          <cell r="G178">
            <v>32.1</v>
          </cell>
          <cell r="H178">
            <v>4500</v>
          </cell>
          <cell r="I178">
            <v>144450</v>
          </cell>
          <cell r="J178">
            <v>144450</v>
          </cell>
        </row>
        <row r="179">
          <cell r="E179" t="str">
            <v>b - Nh©n c«ng</v>
          </cell>
          <cell r="I179">
            <v>4335.8658599999999</v>
          </cell>
        </row>
        <row r="180">
          <cell r="E180" t="str">
            <v>Nh©n c«ng bËc 3,5/7</v>
          </cell>
          <cell r="F180" t="str">
            <v xml:space="preserve">C«ng </v>
          </cell>
          <cell r="G180">
            <v>0.314</v>
          </cell>
          <cell r="H180">
            <v>13808.49</v>
          </cell>
          <cell r="I180">
            <v>4335.8658599999999</v>
          </cell>
          <cell r="K180">
            <v>4335.8658599999999</v>
          </cell>
        </row>
        <row r="181">
          <cell r="E181" t="str">
            <v>c- m¸y</v>
          </cell>
          <cell r="I181">
            <v>73019.407999999996</v>
          </cell>
        </row>
        <row r="182">
          <cell r="E182" t="str">
            <v>¤t« t­íi nhùa 7T</v>
          </cell>
          <cell r="F182" t="str">
            <v>Ca</v>
          </cell>
          <cell r="G182">
            <v>9.8000000000000004E-2</v>
          </cell>
          <cell r="H182">
            <v>745096</v>
          </cell>
          <cell r="I182">
            <v>73019.407999999996</v>
          </cell>
          <cell r="L182">
            <v>73019.407999999996</v>
          </cell>
        </row>
        <row r="183">
          <cell r="E183" t="str">
            <v>CP§D l¸ng nhùa dµy 15cm tc3,5Kg/m2</v>
          </cell>
          <cell r="F183" t="str">
            <v>100m2</v>
          </cell>
          <cell r="H183" t="str">
            <v/>
          </cell>
          <cell r="J183">
            <v>4806962.298452381</v>
          </cell>
          <cell r="K183">
            <v>135760.78075000001</v>
          </cell>
          <cell r="L183">
            <v>632057.5</v>
          </cell>
        </row>
        <row r="184">
          <cell r="E184" t="str">
            <v>a - VËt liÖu :</v>
          </cell>
          <cell r="I184">
            <v>4806962.298452381</v>
          </cell>
        </row>
        <row r="185">
          <cell r="E185" t="str">
            <v>CÊp phèi ®¸ d¨m</v>
          </cell>
          <cell r="F185" t="str">
            <v>m3</v>
          </cell>
          <cell r="G185">
            <v>21.355</v>
          </cell>
          <cell r="H185">
            <v>125926.74761904762</v>
          </cell>
          <cell r="I185">
            <v>2689165.6954047619</v>
          </cell>
          <cell r="J185">
            <v>2689165.6954047619</v>
          </cell>
        </row>
        <row r="186">
          <cell r="E186" t="str">
            <v>DÇu Mazut</v>
          </cell>
          <cell r="F186" t="str">
            <v>kg</v>
          </cell>
          <cell r="G186">
            <v>25.4</v>
          </cell>
          <cell r="H186">
            <v>4500</v>
          </cell>
          <cell r="I186">
            <v>114300</v>
          </cell>
          <cell r="J186">
            <v>114300</v>
          </cell>
        </row>
        <row r="187">
          <cell r="E187" t="str">
            <v>§¸ d¨m 1x2</v>
          </cell>
          <cell r="F187" t="str">
            <v>m3</v>
          </cell>
          <cell r="G187">
            <v>3.26</v>
          </cell>
          <cell r="H187">
            <v>148840.91428571427</v>
          </cell>
          <cell r="I187">
            <v>485221.38057142851</v>
          </cell>
          <cell r="J187">
            <v>485221.38057142851</v>
          </cell>
        </row>
        <row r="188">
          <cell r="E188" t="str">
            <v>§¸ d¨m 0,5x1</v>
          </cell>
          <cell r="F188" t="str">
            <v>m3</v>
          </cell>
          <cell r="G188">
            <v>0.5</v>
          </cell>
          <cell r="H188">
            <v>148840.91428571427</v>
          </cell>
          <cell r="I188">
            <v>74420.457142857136</v>
          </cell>
          <cell r="J188">
            <v>74420.457142857136</v>
          </cell>
        </row>
        <row r="189">
          <cell r="E189" t="str">
            <v>Nhùa ®­êng</v>
          </cell>
          <cell r="F189" t="str">
            <v>kg</v>
          </cell>
          <cell r="G189">
            <v>374.5</v>
          </cell>
          <cell r="H189">
            <v>3428.1836190476188</v>
          </cell>
          <cell r="I189">
            <v>1283854.7653333333</v>
          </cell>
          <cell r="J189">
            <v>1283854.7653333333</v>
          </cell>
        </row>
        <row r="190">
          <cell r="E190" t="str">
            <v>Cñi</v>
          </cell>
          <cell r="F190" t="str">
            <v>kg</v>
          </cell>
          <cell r="G190">
            <v>320</v>
          </cell>
          <cell r="H190">
            <v>500</v>
          </cell>
          <cell r="I190">
            <v>160000</v>
          </cell>
          <cell r="J190">
            <v>160000</v>
          </cell>
        </row>
        <row r="191">
          <cell r="E191" t="str">
            <v>b - Nh©n c«ng</v>
          </cell>
          <cell r="I191">
            <v>135760.78075000001</v>
          </cell>
        </row>
        <row r="192">
          <cell r="E192" t="str">
            <v>Nh©n c«ng bËc 3,0/7</v>
          </cell>
          <cell r="F192" t="str">
            <v xml:space="preserve">C«ng </v>
          </cell>
          <cell r="G192">
            <v>10.355</v>
          </cell>
          <cell r="H192">
            <v>13110.65</v>
          </cell>
          <cell r="I192">
            <v>135760.78075000001</v>
          </cell>
          <cell r="K192">
            <v>135760.78075000001</v>
          </cell>
        </row>
        <row r="193">
          <cell r="E193" t="str">
            <v>c- m¸y</v>
          </cell>
          <cell r="I193">
            <v>632057.5</v>
          </cell>
        </row>
        <row r="194">
          <cell r="E194" t="str">
            <v>M¸y lu 8.5T</v>
          </cell>
          <cell r="F194" t="str">
            <v>Ca</v>
          </cell>
          <cell r="G194">
            <v>2.5</v>
          </cell>
          <cell r="H194">
            <v>252823</v>
          </cell>
          <cell r="I194">
            <v>632057.5</v>
          </cell>
          <cell r="L194">
            <v>632057.5</v>
          </cell>
        </row>
        <row r="195">
          <cell r="E195" t="str">
            <v>L¸ng nhùa 2 líp tiªu chuÈn 3.5kg/m2</v>
          </cell>
          <cell r="F195" t="str">
            <v>100m2</v>
          </cell>
          <cell r="H195" t="str">
            <v/>
          </cell>
          <cell r="J195">
            <v>1982008.1939047619</v>
          </cell>
          <cell r="K195">
            <v>165978.04979999998</v>
          </cell>
          <cell r="L195">
            <v>127125.68000000001</v>
          </cell>
        </row>
        <row r="196">
          <cell r="E196" t="str">
            <v>a - VËt liÖu :</v>
          </cell>
          <cell r="I196">
            <v>1982008.1939047619</v>
          </cell>
        </row>
        <row r="197">
          <cell r="E197" t="str">
            <v>Nhùa ®­êng</v>
          </cell>
          <cell r="F197" t="str">
            <v>kg</v>
          </cell>
          <cell r="G197">
            <v>374.5</v>
          </cell>
          <cell r="H197">
            <v>3428.1836190476188</v>
          </cell>
          <cell r="I197">
            <v>1283854.7653333333</v>
          </cell>
          <cell r="J197">
            <v>1283854.7653333333</v>
          </cell>
        </row>
        <row r="198">
          <cell r="E198" t="str">
            <v>Cñi</v>
          </cell>
          <cell r="F198" t="str">
            <v>kg</v>
          </cell>
          <cell r="G198">
            <v>280</v>
          </cell>
          <cell r="H198">
            <v>500</v>
          </cell>
          <cell r="I198">
            <v>140000</v>
          </cell>
          <cell r="J198">
            <v>140000</v>
          </cell>
        </row>
        <row r="199">
          <cell r="E199" t="str">
            <v>§¸ d¨m 1x2</v>
          </cell>
          <cell r="F199" t="str">
            <v>m3</v>
          </cell>
          <cell r="G199">
            <v>3.25</v>
          </cell>
          <cell r="H199">
            <v>148840.91428571427</v>
          </cell>
          <cell r="I199">
            <v>483732.97142857139</v>
          </cell>
          <cell r="J199">
            <v>483732.97142857139</v>
          </cell>
        </row>
        <row r="200">
          <cell r="E200" t="str">
            <v>§¸ d¨m 0,5x1</v>
          </cell>
          <cell r="F200" t="str">
            <v>m3</v>
          </cell>
          <cell r="G200">
            <v>0.5</v>
          </cell>
          <cell r="H200">
            <v>148840.91428571427</v>
          </cell>
          <cell r="I200">
            <v>74420.457142857136</v>
          </cell>
          <cell r="J200">
            <v>74420.457142857136</v>
          </cell>
        </row>
        <row r="201">
          <cell r="E201" t="str">
            <v>b - Nh©n c«ng</v>
          </cell>
          <cell r="I201">
            <v>165978.04979999998</v>
          </cell>
        </row>
        <row r="202">
          <cell r="E202" t="str">
            <v>Nh©n c«ng bËc 3,5/7</v>
          </cell>
          <cell r="F202" t="str">
            <v xml:space="preserve">C«ng </v>
          </cell>
          <cell r="G202">
            <v>12.02</v>
          </cell>
          <cell r="H202">
            <v>13808.49</v>
          </cell>
          <cell r="I202">
            <v>165978.04979999998</v>
          </cell>
          <cell r="K202">
            <v>165978.04979999998</v>
          </cell>
        </row>
        <row r="203">
          <cell r="E203" t="str">
            <v>c- m¸y</v>
          </cell>
          <cell r="I203">
            <v>127125.68000000001</v>
          </cell>
        </row>
        <row r="204">
          <cell r="E204" t="str">
            <v>Lu 10T</v>
          </cell>
          <cell r="F204" t="str">
            <v>Ca</v>
          </cell>
          <cell r="G204">
            <v>0.44</v>
          </cell>
          <cell r="H204">
            <v>288922</v>
          </cell>
          <cell r="I204">
            <v>127125.68000000001</v>
          </cell>
          <cell r="L204">
            <v>127125.68000000001</v>
          </cell>
        </row>
        <row r="205">
          <cell r="E205" t="str">
            <v>§µo lÒ ®­êng ®Êt cÊp 3</v>
          </cell>
          <cell r="F205" t="str">
            <v>m3</v>
          </cell>
          <cell r="H205" t="str">
            <v/>
          </cell>
          <cell r="J205" t="e">
            <v>#REF!</v>
          </cell>
          <cell r="K205">
            <v>14028.395500000001</v>
          </cell>
          <cell r="L205">
            <v>0</v>
          </cell>
        </row>
        <row r="206">
          <cell r="E206" t="str">
            <v>b - Nh©n c«ng</v>
          </cell>
          <cell r="I206">
            <v>14028.395500000001</v>
          </cell>
        </row>
        <row r="207">
          <cell r="E207" t="str">
            <v>Nh©n c«ng bËc 3,0/7</v>
          </cell>
          <cell r="F207" t="str">
            <v xml:space="preserve">C«ng </v>
          </cell>
          <cell r="G207">
            <v>1.07</v>
          </cell>
          <cell r="H207">
            <v>13110.65</v>
          </cell>
          <cell r="I207">
            <v>14028.395500000001</v>
          </cell>
          <cell r="K207">
            <v>14028.395500000001</v>
          </cell>
        </row>
        <row r="208">
          <cell r="E208" t="str">
            <v xml:space="preserve">§µo nÒn ®­êng ®Êt cÊp 3 b»ng  thñ c«ng </v>
          </cell>
          <cell r="F208" t="str">
            <v>m3</v>
          </cell>
          <cell r="H208" t="str">
            <v/>
          </cell>
          <cell r="J208" t="e">
            <v>#REF!</v>
          </cell>
          <cell r="K208">
            <v>13647.5718</v>
          </cell>
          <cell r="L208">
            <v>0</v>
          </cell>
        </row>
        <row r="209">
          <cell r="E209" t="str">
            <v>b - Nh©n c«ng</v>
          </cell>
          <cell r="I209">
            <v>13647.5718</v>
          </cell>
        </row>
        <row r="210">
          <cell r="E210" t="str">
            <v>Nh©n c«ng bËc 2,7/7</v>
          </cell>
          <cell r="F210" t="str">
            <v xml:space="preserve">C«ng </v>
          </cell>
          <cell r="G210">
            <v>1.07</v>
          </cell>
          <cell r="H210">
            <v>12754.74</v>
          </cell>
          <cell r="I210">
            <v>13647.5718</v>
          </cell>
          <cell r="K210">
            <v>13647.5718</v>
          </cell>
        </row>
        <row r="211">
          <cell r="E211" t="str">
            <v>§µo nÒn ®­êng ®Êt cÊp 3 b»ng m¸y CL&lt;=500m</v>
          </cell>
          <cell r="F211" t="str">
            <v>100m3</v>
          </cell>
          <cell r="H211" t="str">
            <v/>
          </cell>
          <cell r="J211">
            <v>0</v>
          </cell>
          <cell r="K211">
            <v>255657.67499999999</v>
          </cell>
          <cell r="L211">
            <v>707239.71600000001</v>
          </cell>
        </row>
        <row r="212">
          <cell r="E212" t="str">
            <v>b - Nh©n c«ng</v>
          </cell>
          <cell r="I212">
            <v>255657.67499999999</v>
          </cell>
        </row>
        <row r="213">
          <cell r="E213" t="str">
            <v>Nh©n c«ng bËc 3,0/7</v>
          </cell>
          <cell r="F213" t="str">
            <v xml:space="preserve">C«ng </v>
          </cell>
          <cell r="G213">
            <v>19.5</v>
          </cell>
          <cell r="H213">
            <v>13110.65</v>
          </cell>
          <cell r="I213">
            <v>255657.67499999999</v>
          </cell>
          <cell r="K213">
            <v>255657.67499999999</v>
          </cell>
        </row>
        <row r="214">
          <cell r="E214" t="str">
            <v>c- m¸y</v>
          </cell>
          <cell r="I214">
            <v>707239.71600000001</v>
          </cell>
        </row>
        <row r="215">
          <cell r="E215" t="str">
            <v>M¸y ®µo &lt;=0,8m3</v>
          </cell>
          <cell r="F215" t="str">
            <v>Ca</v>
          </cell>
          <cell r="G215">
            <v>0.44400000000000001</v>
          </cell>
          <cell r="H215">
            <v>705849</v>
          </cell>
          <cell r="I215">
            <v>313396.95600000001</v>
          </cell>
          <cell r="L215">
            <v>313396.95600000001</v>
          </cell>
        </row>
        <row r="216">
          <cell r="E216" t="str">
            <v>¤t« tù ®æ 10T</v>
          </cell>
          <cell r="F216" t="str">
            <v>Ca</v>
          </cell>
          <cell r="G216">
            <v>0.66</v>
          </cell>
          <cell r="H216">
            <v>525740</v>
          </cell>
          <cell r="I216">
            <v>346988.4</v>
          </cell>
          <cell r="L216">
            <v>346988.4</v>
          </cell>
        </row>
        <row r="217">
          <cell r="E217" t="str">
            <v>M¸y ñi 110cv</v>
          </cell>
          <cell r="F217" t="str">
            <v>Ca</v>
          </cell>
          <cell r="G217">
            <v>7.0000000000000007E-2</v>
          </cell>
          <cell r="H217">
            <v>669348</v>
          </cell>
          <cell r="I217">
            <v>46854.360000000008</v>
          </cell>
          <cell r="L217">
            <v>46854.360000000008</v>
          </cell>
        </row>
        <row r="218">
          <cell r="E218" t="str">
            <v>§µo r·nh ®Êt cÊp 3 b»ng m¸y</v>
          </cell>
          <cell r="F218" t="str">
            <v>100m3</v>
          </cell>
          <cell r="H218" t="str">
            <v/>
          </cell>
          <cell r="J218" t="e">
            <v>#REF!</v>
          </cell>
          <cell r="K218">
            <v>377586.72</v>
          </cell>
          <cell r="L218">
            <v>313396.95600000001</v>
          </cell>
        </row>
        <row r="219">
          <cell r="E219" t="str">
            <v>b - Nh©n c«ng</v>
          </cell>
          <cell r="I219">
            <v>377586.72</v>
          </cell>
        </row>
        <row r="220">
          <cell r="E220" t="str">
            <v>Nh©n c«ng bËc 3,0/7</v>
          </cell>
          <cell r="F220" t="str">
            <v xml:space="preserve">C«ng </v>
          </cell>
          <cell r="G220">
            <v>28.8</v>
          </cell>
          <cell r="H220">
            <v>13110.65</v>
          </cell>
          <cell r="I220">
            <v>377586.72</v>
          </cell>
          <cell r="K220">
            <v>377586.72</v>
          </cell>
        </row>
        <row r="221">
          <cell r="E221" t="str">
            <v>c- m¸y</v>
          </cell>
          <cell r="I221">
            <v>313396.95600000001</v>
          </cell>
        </row>
        <row r="222">
          <cell r="E222" t="str">
            <v>M¸y ®µo &lt;=0,8m3</v>
          </cell>
          <cell r="F222" t="str">
            <v>Ca</v>
          </cell>
          <cell r="G222">
            <v>0.44400000000000001</v>
          </cell>
          <cell r="H222">
            <v>705849</v>
          </cell>
          <cell r="I222">
            <v>313396.95600000001</v>
          </cell>
          <cell r="L222">
            <v>313396.95600000001</v>
          </cell>
        </row>
        <row r="223">
          <cell r="E223" t="str">
            <v>§µo bá líp mãng ®¸ b»ng m¸y</v>
          </cell>
          <cell r="F223" t="str">
            <v>100m3</v>
          </cell>
          <cell r="H223" t="str">
            <v/>
          </cell>
          <cell r="J223" t="e">
            <v>#REF!</v>
          </cell>
          <cell r="K223">
            <v>102394.17649999999</v>
          </cell>
          <cell r="L223">
            <v>176900.25599999999</v>
          </cell>
        </row>
        <row r="224">
          <cell r="E224" t="str">
            <v>b - Nh©n c«ng</v>
          </cell>
          <cell r="I224">
            <v>102394.17649999999</v>
          </cell>
        </row>
        <row r="225">
          <cell r="E225" t="str">
            <v>Nh©n c«ng bËc 3,0/7</v>
          </cell>
          <cell r="F225" t="str">
            <v xml:space="preserve">C«ng </v>
          </cell>
          <cell r="G225">
            <v>7.81</v>
          </cell>
          <cell r="H225">
            <v>13110.65</v>
          </cell>
          <cell r="I225">
            <v>102394.17649999999</v>
          </cell>
          <cell r="K225">
            <v>102394.17649999999</v>
          </cell>
        </row>
        <row r="226">
          <cell r="E226" t="str">
            <v>c- m¸y</v>
          </cell>
          <cell r="I226">
            <v>176900.25599999999</v>
          </cell>
        </row>
        <row r="227">
          <cell r="E227" t="str">
            <v>M¸y ®µo &lt;=0,4m3</v>
          </cell>
          <cell r="F227" t="str">
            <v>Ca</v>
          </cell>
          <cell r="G227">
            <v>0.44400000000000001</v>
          </cell>
          <cell r="H227">
            <v>398424</v>
          </cell>
          <cell r="I227">
            <v>176900.25599999999</v>
          </cell>
          <cell r="L227">
            <v>176900.25599999999</v>
          </cell>
        </row>
        <row r="228">
          <cell r="E228" t="str">
            <v>§µo ®Êt sö lý xinh lón b»ng m¸y</v>
          </cell>
          <cell r="F228" t="str">
            <v>100m3</v>
          </cell>
          <cell r="H228" t="str">
            <v/>
          </cell>
          <cell r="J228" t="e">
            <v>#REF!</v>
          </cell>
          <cell r="K228">
            <v>49558.256999999998</v>
          </cell>
          <cell r="L228">
            <v>250608.696</v>
          </cell>
        </row>
        <row r="229">
          <cell r="E229" t="str">
            <v>b - Nh©n c«ng</v>
          </cell>
          <cell r="I229">
            <v>49558.256999999998</v>
          </cell>
        </row>
        <row r="230">
          <cell r="E230" t="str">
            <v>Nh©n c«ng bËc 3,0/7</v>
          </cell>
          <cell r="F230" t="str">
            <v xml:space="preserve">C«ng </v>
          </cell>
          <cell r="G230">
            <v>3.78</v>
          </cell>
          <cell r="H230">
            <v>13110.65</v>
          </cell>
          <cell r="I230">
            <v>49558.256999999998</v>
          </cell>
          <cell r="K230">
            <v>49558.256999999998</v>
          </cell>
        </row>
        <row r="231">
          <cell r="E231" t="str">
            <v>c- m¸y</v>
          </cell>
          <cell r="I231">
            <v>250608.696</v>
          </cell>
        </row>
        <row r="232">
          <cell r="E232" t="str">
            <v>M¸y ®µo &lt;=0,4m3</v>
          </cell>
          <cell r="F232" t="str">
            <v>Ca</v>
          </cell>
          <cell r="G232">
            <v>0.629</v>
          </cell>
          <cell r="H232">
            <v>398424</v>
          </cell>
          <cell r="I232">
            <v>250608.696</v>
          </cell>
          <cell r="L232">
            <v>250608.696</v>
          </cell>
        </row>
        <row r="233">
          <cell r="E233" t="str">
            <v>§µo bá mÆt ®­êng nhùa</v>
          </cell>
          <cell r="F233" t="str">
            <v>m2</v>
          </cell>
          <cell r="K233">
            <v>2761.6980000000003</v>
          </cell>
        </row>
        <row r="234">
          <cell r="E234" t="str">
            <v>b - Nh©n c«ng</v>
          </cell>
          <cell r="I234">
            <v>2761.6980000000003</v>
          </cell>
        </row>
        <row r="235">
          <cell r="E235" t="str">
            <v>Nh©n c«ng bËc 3,5/7</v>
          </cell>
          <cell r="F235" t="str">
            <v xml:space="preserve">C«ng </v>
          </cell>
          <cell r="G235">
            <v>0.2</v>
          </cell>
          <cell r="H235">
            <v>13808.49</v>
          </cell>
          <cell r="I235">
            <v>2761.6980000000003</v>
          </cell>
          <cell r="K235">
            <v>2761.6980000000003</v>
          </cell>
        </row>
        <row r="236">
          <cell r="E236" t="str">
            <v>§µo bá mãng ®¸ b»ng thñ c«ng</v>
          </cell>
          <cell r="F236" t="str">
            <v>m3</v>
          </cell>
          <cell r="K236">
            <v>23060.1783</v>
          </cell>
        </row>
        <row r="237">
          <cell r="E237" t="str">
            <v>b - Nh©n c«ng</v>
          </cell>
          <cell r="I237">
            <v>23060.1783</v>
          </cell>
        </row>
        <row r="238">
          <cell r="E238" t="str">
            <v>Nh©n c«ng bËc 3,5/7</v>
          </cell>
          <cell r="F238" t="str">
            <v xml:space="preserve">C«ng </v>
          </cell>
          <cell r="G238">
            <v>1.67</v>
          </cell>
          <cell r="H238">
            <v>13808.49</v>
          </cell>
          <cell r="I238">
            <v>23060.1783</v>
          </cell>
          <cell r="K238">
            <v>23060.1783</v>
          </cell>
        </row>
        <row r="239">
          <cell r="E239" t="str">
            <v>CP§D  líp d­íi lo¹i II</v>
          </cell>
          <cell r="F239" t="str">
            <v>100m3</v>
          </cell>
          <cell r="H239" t="str">
            <v/>
          </cell>
          <cell r="J239">
            <v>17377891.171428572</v>
          </cell>
          <cell r="K239">
            <v>60926.628000000004</v>
          </cell>
          <cell r="L239">
            <v>950767.75282500009</v>
          </cell>
        </row>
        <row r="240">
          <cell r="E240" t="str">
            <v>a - VËt liÖu :</v>
          </cell>
          <cell r="I240">
            <v>17377891.171428572</v>
          </cell>
        </row>
        <row r="241">
          <cell r="E241" t="str">
            <v>CÊp phèi ®¸ d¨m</v>
          </cell>
          <cell r="F241" t="str">
            <v>m3</v>
          </cell>
          <cell r="G241">
            <v>138</v>
          </cell>
          <cell r="H241">
            <v>125926.74761904762</v>
          </cell>
          <cell r="I241">
            <v>17377891.171428572</v>
          </cell>
          <cell r="J241">
            <v>17377891.171428572</v>
          </cell>
        </row>
        <row r="242">
          <cell r="E242" t="str">
            <v>b - Nh©n c«ng</v>
          </cell>
          <cell r="I242">
            <v>60926.628000000004</v>
          </cell>
        </row>
        <row r="243">
          <cell r="E243" t="str">
            <v>Nh©n c«ng bËc 4,0/7</v>
          </cell>
          <cell r="F243" t="str">
            <v xml:space="preserve">C«ng </v>
          </cell>
          <cell r="G243">
            <v>4.2</v>
          </cell>
          <cell r="H243">
            <v>14506.34</v>
          </cell>
          <cell r="I243">
            <v>60926.628000000004</v>
          </cell>
          <cell r="K243">
            <v>60926.628000000004</v>
          </cell>
        </row>
        <row r="244">
          <cell r="E244" t="str">
            <v>c- m¸y</v>
          </cell>
          <cell r="I244">
            <v>950767.75282500009</v>
          </cell>
        </row>
        <row r="245">
          <cell r="E245" t="str">
            <v>M¸y ñi 110cv</v>
          </cell>
          <cell r="F245" t="str">
            <v>Ca</v>
          </cell>
          <cell r="G245">
            <v>0.5</v>
          </cell>
          <cell r="H245">
            <v>669348</v>
          </cell>
          <cell r="I245">
            <v>334674</v>
          </cell>
          <cell r="L245">
            <v>334674</v>
          </cell>
        </row>
        <row r="246">
          <cell r="E246" t="str">
            <v>M¸y san 110cv</v>
          </cell>
          <cell r="F246" t="str">
            <v>Ca</v>
          </cell>
          <cell r="G246">
            <v>0.105</v>
          </cell>
          <cell r="H246">
            <v>584271</v>
          </cell>
          <cell r="I246">
            <v>61348.454999999994</v>
          </cell>
          <cell r="L246">
            <v>61348.454999999994</v>
          </cell>
        </row>
        <row r="247">
          <cell r="E247" t="str">
            <v>Lu rung 25T</v>
          </cell>
          <cell r="F247" t="str">
            <v>Ca</v>
          </cell>
          <cell r="G247">
            <v>0.25</v>
          </cell>
          <cell r="H247">
            <v>928648</v>
          </cell>
          <cell r="I247">
            <v>232162</v>
          </cell>
          <cell r="L247">
            <v>232162</v>
          </cell>
        </row>
        <row r="248">
          <cell r="E248" t="str">
            <v>Lu b¸nh lèp 16T</v>
          </cell>
          <cell r="F248" t="str">
            <v>Ca</v>
          </cell>
          <cell r="G248">
            <v>0.37</v>
          </cell>
          <cell r="H248">
            <v>432053</v>
          </cell>
          <cell r="I248">
            <v>159859.60999999999</v>
          </cell>
          <cell r="L248">
            <v>159859.60999999999</v>
          </cell>
        </row>
        <row r="249">
          <cell r="E249" t="str">
            <v>Lu 10T</v>
          </cell>
          <cell r="F249" t="str">
            <v>Ca</v>
          </cell>
          <cell r="G249">
            <v>0.25</v>
          </cell>
          <cell r="H249">
            <v>288922</v>
          </cell>
          <cell r="I249">
            <v>72230.5</v>
          </cell>
          <cell r="L249">
            <v>72230.5</v>
          </cell>
        </row>
        <row r="250">
          <cell r="E250" t="str">
            <v>¤t« t­íi n­íc 5m3</v>
          </cell>
          <cell r="F250" t="str">
            <v>Ca</v>
          </cell>
          <cell r="G250">
            <v>0.25</v>
          </cell>
          <cell r="H250">
            <v>343052</v>
          </cell>
          <cell r="I250">
            <v>85763</v>
          </cell>
          <cell r="L250">
            <v>85763</v>
          </cell>
        </row>
        <row r="251">
          <cell r="E251" t="str">
            <v>M¸y kh¸c</v>
          </cell>
          <cell r="F251" t="str">
            <v>%</v>
          </cell>
          <cell r="G251">
            <v>0.5</v>
          </cell>
          <cell r="H251">
            <v>946037.56500000006</v>
          </cell>
          <cell r="I251">
            <v>4730.187825</v>
          </cell>
          <cell r="L251">
            <v>4730.187825</v>
          </cell>
        </row>
        <row r="252">
          <cell r="E252" t="str">
            <v>CÊp phèi ®¸ d¨m líp trªn lo¹i I</v>
          </cell>
          <cell r="F252" t="str">
            <v>100m3</v>
          </cell>
          <cell r="H252" t="str">
            <v/>
          </cell>
          <cell r="J252">
            <v>18692176.885714285</v>
          </cell>
          <cell r="K252">
            <v>66729.16399999999</v>
          </cell>
          <cell r="L252">
            <v>905105.01</v>
          </cell>
        </row>
        <row r="253">
          <cell r="E253" t="str">
            <v>a - VËt liÖu :</v>
          </cell>
          <cell r="I253">
            <v>18692176.885714285</v>
          </cell>
        </row>
        <row r="254">
          <cell r="E254" t="str">
            <v>CÊp phèi ®¸ d¨m</v>
          </cell>
          <cell r="F254" t="str">
            <v>m3</v>
          </cell>
          <cell r="G254">
            <v>138</v>
          </cell>
          <cell r="H254">
            <v>135450.55714285714</v>
          </cell>
          <cell r="I254">
            <v>18692176.885714285</v>
          </cell>
          <cell r="J254">
            <v>18692176.885714285</v>
          </cell>
        </row>
        <row r="255">
          <cell r="E255" t="str">
            <v>b - Nh©n c«ng</v>
          </cell>
          <cell r="I255">
            <v>66729.16399999999</v>
          </cell>
        </row>
        <row r="256">
          <cell r="E256" t="str">
            <v>Nh©n c«ng bËc 4,0/7</v>
          </cell>
          <cell r="F256" t="str">
            <v xml:space="preserve">C«ng </v>
          </cell>
          <cell r="G256">
            <v>4.5999999999999996</v>
          </cell>
          <cell r="H256">
            <v>14506.34</v>
          </cell>
          <cell r="I256">
            <v>66729.16399999999</v>
          </cell>
          <cell r="K256">
            <v>66729.16399999999</v>
          </cell>
        </row>
        <row r="257">
          <cell r="E257" t="str">
            <v>c- m¸y</v>
          </cell>
          <cell r="I257">
            <v>905105.01</v>
          </cell>
        </row>
        <row r="258">
          <cell r="E258" t="str">
            <v>M¸y r¶I 50-60m3/h</v>
          </cell>
          <cell r="F258" t="str">
            <v>Ca</v>
          </cell>
          <cell r="G258">
            <v>0.25</v>
          </cell>
          <cell r="H258">
            <v>1177680</v>
          </cell>
          <cell r="I258">
            <v>294420</v>
          </cell>
          <cell r="L258">
            <v>294420</v>
          </cell>
        </row>
        <row r="259">
          <cell r="E259" t="str">
            <v>Lu rung 25T</v>
          </cell>
          <cell r="F259" t="str">
            <v>Ca</v>
          </cell>
          <cell r="G259">
            <v>0.25</v>
          </cell>
          <cell r="H259">
            <v>928648</v>
          </cell>
          <cell r="I259">
            <v>232162</v>
          </cell>
          <cell r="L259">
            <v>232162</v>
          </cell>
        </row>
        <row r="260">
          <cell r="E260" t="str">
            <v>Lu b¸nh lèp 16T</v>
          </cell>
          <cell r="F260" t="str">
            <v>Ca</v>
          </cell>
          <cell r="G260">
            <v>0.5</v>
          </cell>
          <cell r="H260">
            <v>432053</v>
          </cell>
          <cell r="I260">
            <v>216026.5</v>
          </cell>
          <cell r="L260">
            <v>216026.5</v>
          </cell>
        </row>
        <row r="261">
          <cell r="E261" t="str">
            <v>Lu 10T</v>
          </cell>
          <cell r="F261" t="str">
            <v>Ca</v>
          </cell>
          <cell r="G261">
            <v>0.25</v>
          </cell>
          <cell r="H261">
            <v>288922</v>
          </cell>
          <cell r="I261">
            <v>72230.5</v>
          </cell>
          <cell r="L261">
            <v>72230.5</v>
          </cell>
        </row>
        <row r="262">
          <cell r="E262" t="str">
            <v>¤t« t­íi n­íc 5m3</v>
          </cell>
          <cell r="F262" t="str">
            <v>Ca</v>
          </cell>
          <cell r="G262">
            <v>0.25</v>
          </cell>
          <cell r="H262">
            <v>343052</v>
          </cell>
          <cell r="I262">
            <v>85763</v>
          </cell>
          <cell r="L262">
            <v>85763</v>
          </cell>
        </row>
        <row r="263">
          <cell r="E263" t="str">
            <v>M¸y kh¸c</v>
          </cell>
          <cell r="F263" t="str">
            <v>%</v>
          </cell>
          <cell r="G263">
            <v>0.5</v>
          </cell>
          <cell r="H263">
            <v>900602</v>
          </cell>
          <cell r="I263">
            <v>4503.01</v>
          </cell>
          <cell r="L263">
            <v>4503.01</v>
          </cell>
        </row>
        <row r="264">
          <cell r="E264" t="str">
            <v>BiÓn b¸o ph¶n quang h×nh tam gi¸c</v>
          </cell>
          <cell r="F264" t="str">
            <v>bé</v>
          </cell>
          <cell r="J264">
            <v>488208.56443064997</v>
          </cell>
          <cell r="K264">
            <v>13635.076000000001</v>
          </cell>
          <cell r="L264">
            <v>26673.059999999998</v>
          </cell>
        </row>
        <row r="265">
          <cell r="E265" t="str">
            <v>a - VËt liÖu :</v>
          </cell>
          <cell r="I265">
            <v>488208.56443064997</v>
          </cell>
        </row>
        <row r="266">
          <cell r="E266" t="str">
            <v>BiÓn b¸o</v>
          </cell>
          <cell r="F266" t="str">
            <v>bé</v>
          </cell>
          <cell r="G266">
            <v>1</v>
          </cell>
          <cell r="H266">
            <v>210000</v>
          </cell>
          <cell r="I266">
            <v>210000</v>
          </cell>
          <cell r="J266">
            <v>210000</v>
          </cell>
        </row>
        <row r="267">
          <cell r="E267" t="str">
            <v>Trô biÓn b¸o</v>
          </cell>
          <cell r="F267" t="str">
            <v>bé</v>
          </cell>
          <cell r="G267">
            <v>1</v>
          </cell>
          <cell r="H267">
            <v>220000</v>
          </cell>
          <cell r="I267">
            <v>220000</v>
          </cell>
          <cell r="J267">
            <v>220000</v>
          </cell>
        </row>
        <row r="268">
          <cell r="E268" t="str">
            <v xml:space="preserve">V÷a bªt«ng M150 ®¸ 1x2 </v>
          </cell>
          <cell r="F268" t="str">
            <v>m3</v>
          </cell>
          <cell r="G268">
            <v>8.5000000000000006E-2</v>
          </cell>
          <cell r="H268">
            <v>411300.44179999991</v>
          </cell>
          <cell r="I268">
            <v>34960.537552999995</v>
          </cell>
          <cell r="J268">
            <v>34960.537552999995</v>
          </cell>
        </row>
        <row r="269">
          <cell r="E269" t="str">
            <v>VËt liÖu kh¸c</v>
          </cell>
          <cell r="F269" t="str">
            <v>%</v>
          </cell>
          <cell r="G269">
            <v>5</v>
          </cell>
          <cell r="H269">
            <v>464960.53755299997</v>
          </cell>
          <cell r="I269">
            <v>23248.026877649998</v>
          </cell>
          <cell r="J269">
            <v>23248.026877649998</v>
          </cell>
        </row>
        <row r="270">
          <cell r="E270" t="str">
            <v>b - Nh©n c«ng</v>
          </cell>
          <cell r="I270">
            <v>13635.076000000001</v>
          </cell>
        </row>
        <row r="271">
          <cell r="E271" t="str">
            <v>Nh©n c«ng bËc 3,0/7</v>
          </cell>
          <cell r="F271" t="str">
            <v xml:space="preserve">C«ng </v>
          </cell>
          <cell r="G271">
            <v>1.04</v>
          </cell>
          <cell r="H271">
            <v>13110.65</v>
          </cell>
          <cell r="I271">
            <v>13635.076000000001</v>
          </cell>
          <cell r="K271">
            <v>13635.076000000001</v>
          </cell>
        </row>
        <row r="272">
          <cell r="E272" t="str">
            <v>c- M¸y thi c«ng</v>
          </cell>
          <cell r="I272">
            <v>26673.059999999998</v>
          </cell>
        </row>
        <row r="273">
          <cell r="E273" t="str">
            <v>¤t« tù ®æ 7T</v>
          </cell>
          <cell r="F273" t="str">
            <v>Ca</v>
          </cell>
          <cell r="G273">
            <v>0.06</v>
          </cell>
          <cell r="H273">
            <v>444551</v>
          </cell>
          <cell r="I273">
            <v>26673.059999999998</v>
          </cell>
          <cell r="L273">
            <v>26673.059999999998</v>
          </cell>
        </row>
        <row r="274">
          <cell r="E274" t="str">
            <v>BiÓn b¸o ph¶n quang h×nh ch÷ nhËt</v>
          </cell>
          <cell r="F274" t="str">
            <v>bé</v>
          </cell>
          <cell r="G274">
            <v>1</v>
          </cell>
          <cell r="J274">
            <v>477708.56443064997</v>
          </cell>
          <cell r="K274">
            <v>13635.076000000001</v>
          </cell>
          <cell r="L274">
            <v>26673.059999999998</v>
          </cell>
        </row>
        <row r="275">
          <cell r="E275" t="str">
            <v>a - VËt liÖu :</v>
          </cell>
          <cell r="I275">
            <v>477708.56443064997</v>
          </cell>
        </row>
        <row r="276">
          <cell r="E276" t="str">
            <v>BiÓn b¸o</v>
          </cell>
          <cell r="F276" t="str">
            <v>bé</v>
          </cell>
          <cell r="G276">
            <v>1</v>
          </cell>
          <cell r="H276">
            <v>200000</v>
          </cell>
          <cell r="I276">
            <v>200000</v>
          </cell>
          <cell r="J276">
            <v>200000</v>
          </cell>
        </row>
        <row r="277">
          <cell r="E277" t="str">
            <v>Trô biÓn b¸o</v>
          </cell>
          <cell r="F277" t="str">
            <v>bé</v>
          </cell>
          <cell r="G277">
            <v>1</v>
          </cell>
          <cell r="H277">
            <v>220000</v>
          </cell>
          <cell r="I277">
            <v>220000</v>
          </cell>
          <cell r="J277">
            <v>220000</v>
          </cell>
        </row>
        <row r="278">
          <cell r="E278" t="str">
            <v>V÷a bªt«ng M150 ®¸ 1x2</v>
          </cell>
          <cell r="F278" t="str">
            <v>m3</v>
          </cell>
          <cell r="G278">
            <v>8.5000000000000006E-2</v>
          </cell>
          <cell r="H278">
            <v>411300.44179999991</v>
          </cell>
          <cell r="I278">
            <v>34960.537552999995</v>
          </cell>
          <cell r="J278">
            <v>34960.537552999995</v>
          </cell>
        </row>
        <row r="279">
          <cell r="E279" t="str">
            <v>VËt liÖu kh¸c</v>
          </cell>
          <cell r="F279" t="str">
            <v>%</v>
          </cell>
          <cell r="G279">
            <v>5</v>
          </cell>
          <cell r="H279">
            <v>454960.53755299997</v>
          </cell>
          <cell r="I279">
            <v>22748.026877649998</v>
          </cell>
          <cell r="J279">
            <v>22748.026877649998</v>
          </cell>
        </row>
        <row r="280">
          <cell r="E280" t="str">
            <v>b - Nh©n c«ng</v>
          </cell>
          <cell r="I280">
            <v>13635.076000000001</v>
          </cell>
        </row>
        <row r="281">
          <cell r="E281" t="str">
            <v>Nh©n c«ng bËc 3,0/7</v>
          </cell>
          <cell r="F281" t="str">
            <v xml:space="preserve">C«ng </v>
          </cell>
          <cell r="G281">
            <v>1.04</v>
          </cell>
          <cell r="H281">
            <v>13110.65</v>
          </cell>
          <cell r="I281">
            <v>13635.076000000001</v>
          </cell>
          <cell r="K281">
            <v>13635.076000000001</v>
          </cell>
        </row>
        <row r="282">
          <cell r="E282" t="str">
            <v>c- M¸y thi c«ng</v>
          </cell>
          <cell r="I282">
            <v>26673.059999999998</v>
          </cell>
        </row>
        <row r="283">
          <cell r="E283" t="str">
            <v>¤t« tù ®æ 7T</v>
          </cell>
          <cell r="F283" t="str">
            <v>Ca</v>
          </cell>
          <cell r="G283">
            <v>0.06</v>
          </cell>
          <cell r="H283">
            <v>444551</v>
          </cell>
          <cell r="I283">
            <v>26673.059999999998</v>
          </cell>
          <cell r="L283">
            <v>26673.059999999998</v>
          </cell>
        </row>
        <row r="284">
          <cell r="E284" t="str">
            <v>Gia cè taluy b»ng ®¸ héc x©y v÷a M100</v>
          </cell>
          <cell r="F284" t="str">
            <v>m3</v>
          </cell>
          <cell r="J284">
            <v>293608.0154416571</v>
          </cell>
          <cell r="K284">
            <v>28721.659200000002</v>
          </cell>
          <cell r="L284">
            <v>0</v>
          </cell>
        </row>
        <row r="285">
          <cell r="E285" t="str">
            <v>a - VËt liÖu :</v>
          </cell>
          <cell r="I285">
            <v>293608.0154416571</v>
          </cell>
        </row>
        <row r="286">
          <cell r="E286" t="str">
            <v xml:space="preserve">§¸ héc </v>
          </cell>
          <cell r="F286" t="str">
            <v>m3</v>
          </cell>
          <cell r="G286">
            <v>1.2</v>
          </cell>
          <cell r="H286">
            <v>94158.859523809515</v>
          </cell>
          <cell r="I286">
            <v>112990.63142857142</v>
          </cell>
          <cell r="J286">
            <v>112990.63142857142</v>
          </cell>
        </row>
        <row r="287">
          <cell r="E287" t="str">
            <v>§¸ d¨m 4x6</v>
          </cell>
          <cell r="F287" t="str">
            <v>m3</v>
          </cell>
          <cell r="G287">
            <v>5.7000000000000002E-2</v>
          </cell>
          <cell r="H287">
            <v>90881.064285714267</v>
          </cell>
          <cell r="I287">
            <v>5180.2206642857136</v>
          </cell>
          <cell r="J287">
            <v>5180.2206642857136</v>
          </cell>
        </row>
        <row r="288">
          <cell r="E288" t="str">
            <v>V÷a xi m¨ng M100</v>
          </cell>
          <cell r="F288" t="str">
            <v>m3</v>
          </cell>
          <cell r="G288">
            <v>0.42</v>
          </cell>
          <cell r="H288">
            <v>417707.53178285714</v>
          </cell>
          <cell r="I288">
            <v>175437.16334879998</v>
          </cell>
          <cell r="J288">
            <v>175437.16334879998</v>
          </cell>
        </row>
        <row r="289">
          <cell r="E289" t="str">
            <v>b - Nh©n c«ng</v>
          </cell>
          <cell r="I289">
            <v>28721.659200000002</v>
          </cell>
        </row>
        <row r="290">
          <cell r="E290" t="str">
            <v>Nh©n c«ng bËc 3,5/7</v>
          </cell>
          <cell r="F290" t="str">
            <v xml:space="preserve">C«ng </v>
          </cell>
          <cell r="G290">
            <v>2.08</v>
          </cell>
          <cell r="H290">
            <v>13808.49</v>
          </cell>
          <cell r="I290">
            <v>28721.659200000002</v>
          </cell>
          <cell r="K290">
            <v>28721.659200000002</v>
          </cell>
        </row>
        <row r="291">
          <cell r="E291" t="str">
            <v>§¸ héc x©y mãng ch©n khay v÷a M100</v>
          </cell>
          <cell r="F291" t="str">
            <v>m3</v>
          </cell>
          <cell r="J291">
            <v>293608.0154416571</v>
          </cell>
          <cell r="K291">
            <v>26374.215899999999</v>
          </cell>
          <cell r="L291">
            <v>0</v>
          </cell>
        </row>
        <row r="292">
          <cell r="E292" t="str">
            <v>a - VËt liÖu :</v>
          </cell>
          <cell r="I292">
            <v>293608.0154416571</v>
          </cell>
        </row>
        <row r="293">
          <cell r="E293" t="str">
            <v xml:space="preserve">§¸ héc </v>
          </cell>
          <cell r="F293" t="str">
            <v>m3</v>
          </cell>
          <cell r="G293">
            <v>1.2</v>
          </cell>
          <cell r="H293">
            <v>94158.859523809515</v>
          </cell>
          <cell r="I293">
            <v>112990.63142857142</v>
          </cell>
          <cell r="J293">
            <v>112990.63142857142</v>
          </cell>
        </row>
        <row r="294">
          <cell r="E294" t="str">
            <v>§¸ d¨m 4x6</v>
          </cell>
          <cell r="F294" t="str">
            <v>m3</v>
          </cell>
          <cell r="G294">
            <v>5.7000000000000002E-2</v>
          </cell>
          <cell r="H294">
            <v>90881.064285714267</v>
          </cell>
          <cell r="I294">
            <v>5180.2206642857136</v>
          </cell>
          <cell r="J294">
            <v>5180.2206642857136</v>
          </cell>
        </row>
        <row r="295">
          <cell r="E295" t="str">
            <v>V÷a xi m¨ng M100</v>
          </cell>
          <cell r="F295" t="str">
            <v>m3</v>
          </cell>
          <cell r="G295">
            <v>0.42</v>
          </cell>
          <cell r="H295">
            <v>417707.53178285714</v>
          </cell>
          <cell r="I295">
            <v>175437.16334879998</v>
          </cell>
          <cell r="J295">
            <v>175437.16334879998</v>
          </cell>
        </row>
        <row r="296">
          <cell r="E296" t="str">
            <v>b - Nh©n c«ng</v>
          </cell>
          <cell r="I296">
            <v>26374.215899999999</v>
          </cell>
        </row>
        <row r="297">
          <cell r="E297" t="str">
            <v>Nh©n c«ng bËc 3,5/7</v>
          </cell>
          <cell r="F297" t="str">
            <v xml:space="preserve">C«ng </v>
          </cell>
          <cell r="G297">
            <v>1.91</v>
          </cell>
          <cell r="H297">
            <v>13808.49</v>
          </cell>
          <cell r="I297">
            <v>26374.215899999999</v>
          </cell>
          <cell r="K297">
            <v>26374.215899999999</v>
          </cell>
        </row>
        <row r="298">
          <cell r="E298" t="str">
            <v>D¨m s¹n ®Öm</v>
          </cell>
          <cell r="F298" t="str">
            <v>m3</v>
          </cell>
          <cell r="J298">
            <v>110874.8984285714</v>
          </cell>
          <cell r="K298">
            <v>28450.110499999999</v>
          </cell>
        </row>
        <row r="299">
          <cell r="E299" t="str">
            <v>a - VËt liÖu :</v>
          </cell>
          <cell r="I299">
            <v>110874.8984285714</v>
          </cell>
        </row>
        <row r="300">
          <cell r="E300" t="str">
            <v>§¸ d¨m 4x6</v>
          </cell>
          <cell r="F300" t="str">
            <v>m3</v>
          </cell>
          <cell r="G300">
            <v>1.22</v>
          </cell>
          <cell r="H300">
            <v>90881.064285714267</v>
          </cell>
          <cell r="I300">
            <v>110874.8984285714</v>
          </cell>
          <cell r="J300">
            <v>110874.8984285714</v>
          </cell>
        </row>
        <row r="301">
          <cell r="E301" t="str">
            <v>b - Nh©n c«ng</v>
          </cell>
          <cell r="I301">
            <v>28450.110499999999</v>
          </cell>
        </row>
        <row r="302">
          <cell r="E302" t="str">
            <v>Nh©n c«ng bËc 3,0/7</v>
          </cell>
          <cell r="F302" t="str">
            <v xml:space="preserve">C«ng </v>
          </cell>
          <cell r="G302">
            <v>2.17</v>
          </cell>
          <cell r="H302">
            <v>13110.65</v>
          </cell>
          <cell r="I302">
            <v>28450.110499999999</v>
          </cell>
          <cell r="K302">
            <v>28450.110499999999</v>
          </cell>
        </row>
        <row r="303">
          <cell r="E303" t="str">
            <v>Lu lÌn nÒn ®­êng cò ®¹t K98</v>
          </cell>
          <cell r="F303" t="str">
            <v>100m3</v>
          </cell>
          <cell r="J303">
            <v>0</v>
          </cell>
          <cell r="K303">
            <v>0</v>
          </cell>
          <cell r="L303">
            <v>123378.84400000001</v>
          </cell>
        </row>
        <row r="304">
          <cell r="E304" t="str">
            <v>c- M¸y thi c«ng</v>
          </cell>
          <cell r="I304">
            <v>123378.84400000001</v>
          </cell>
        </row>
        <row r="305">
          <cell r="E305" t="str">
            <v>M¸y ®Çm 25T</v>
          </cell>
          <cell r="F305" t="str">
            <v>Ca</v>
          </cell>
          <cell r="G305">
            <v>0.24400000000000002</v>
          </cell>
          <cell r="H305">
            <v>505651</v>
          </cell>
          <cell r="I305">
            <v>123378.84400000001</v>
          </cell>
          <cell r="L305">
            <v>123378.84400000001</v>
          </cell>
        </row>
        <row r="306">
          <cell r="E306" t="str">
            <v>§µo khu«n ®Êt cÊp 3 b»ng thñ c«ng</v>
          </cell>
          <cell r="F306" t="str">
            <v>m3</v>
          </cell>
          <cell r="K306">
            <v>16198.5198</v>
          </cell>
          <cell r="L306">
            <v>0</v>
          </cell>
        </row>
        <row r="307">
          <cell r="E307" t="str">
            <v>b - Nh©n c«ng</v>
          </cell>
          <cell r="I307">
            <v>16198.5198</v>
          </cell>
        </row>
        <row r="308">
          <cell r="E308" t="str">
            <v>Nh©n c«ng bËc 2,7/7</v>
          </cell>
          <cell r="F308" t="str">
            <v xml:space="preserve">C«ng </v>
          </cell>
          <cell r="G308">
            <v>1.27</v>
          </cell>
          <cell r="H308">
            <v>12754.74</v>
          </cell>
          <cell r="I308">
            <v>16198.5198</v>
          </cell>
          <cell r="K308">
            <v>16198.5198</v>
          </cell>
        </row>
        <row r="309">
          <cell r="E309" t="str">
            <v>§µo khu«n ®Êt cÊp 3 b»ng m¸y</v>
          </cell>
          <cell r="F309" t="str">
            <v>100m3</v>
          </cell>
          <cell r="K309" t="e">
            <v>#REF!</v>
          </cell>
          <cell r="L309" t="e">
            <v>#REF!</v>
          </cell>
        </row>
        <row r="310">
          <cell r="E310" t="str">
            <v>b - Nh©n c«ng</v>
          </cell>
          <cell r="I310">
            <v>106196.265</v>
          </cell>
        </row>
        <row r="311">
          <cell r="E311" t="str">
            <v>Nh©n c«ng bËc 3,0/7</v>
          </cell>
          <cell r="F311" t="str">
            <v xml:space="preserve">C«ng </v>
          </cell>
          <cell r="G311">
            <v>8.1</v>
          </cell>
          <cell r="H311">
            <v>13110.65</v>
          </cell>
          <cell r="I311">
            <v>106196.265</v>
          </cell>
          <cell r="K311">
            <v>106196.265</v>
          </cell>
        </row>
        <row r="312">
          <cell r="E312" t="str">
            <v>c- M¸y thi c«ng</v>
          </cell>
          <cell r="I312">
            <v>417673.152</v>
          </cell>
        </row>
        <row r="313">
          <cell r="E313" t="str">
            <v>M¸y ñi 110cv</v>
          </cell>
          <cell r="F313" t="str">
            <v>Ca</v>
          </cell>
          <cell r="G313">
            <v>0.624</v>
          </cell>
          <cell r="H313">
            <v>669348</v>
          </cell>
          <cell r="I313">
            <v>417673.152</v>
          </cell>
          <cell r="L313">
            <v>417673.152</v>
          </cell>
        </row>
        <row r="314">
          <cell r="E314" t="str">
            <v>§µo nÒn ®­êng ®¸ cÊp IV</v>
          </cell>
          <cell r="F314" t="str">
            <v>100m3</v>
          </cell>
          <cell r="H314" t="str">
            <v/>
          </cell>
          <cell r="J314">
            <v>1498179.15</v>
          </cell>
          <cell r="K314">
            <v>483297.14999999997</v>
          </cell>
          <cell r="L314">
            <v>327960.49359999999</v>
          </cell>
        </row>
        <row r="315">
          <cell r="E315" t="str">
            <v>a - VËt liÖu :</v>
          </cell>
          <cell r="I315">
            <v>1498179.15</v>
          </cell>
        </row>
        <row r="316">
          <cell r="E316" t="str">
            <v>Thuèc næ Am«nÝt</v>
          </cell>
          <cell r="F316" t="str">
            <v>kg</v>
          </cell>
          <cell r="G316">
            <v>60</v>
          </cell>
          <cell r="H316">
            <v>20641.285714285714</v>
          </cell>
          <cell r="I316">
            <v>1238477.1428571427</v>
          </cell>
          <cell r="J316">
            <v>1238477.1428571427</v>
          </cell>
        </row>
        <row r="317">
          <cell r="E317" t="str">
            <v>KÝp næ</v>
          </cell>
          <cell r="F317" t="str">
            <v xml:space="preserve">C¸i </v>
          </cell>
          <cell r="G317">
            <v>25</v>
          </cell>
          <cell r="H317">
            <v>2015.2380952380952</v>
          </cell>
          <cell r="I317">
            <v>50380.952380952382</v>
          </cell>
          <cell r="J317">
            <v>50380.952380952382</v>
          </cell>
        </row>
        <row r="318">
          <cell r="E318" t="str">
            <v>D©y næ</v>
          </cell>
          <cell r="F318" t="str">
            <v>m</v>
          </cell>
          <cell r="G318">
            <v>20</v>
          </cell>
          <cell r="H318">
            <v>5733.333333333333</v>
          </cell>
          <cell r="I318">
            <v>114666.66666666666</v>
          </cell>
          <cell r="J318">
            <v>114666.66666666666</v>
          </cell>
        </row>
        <row r="319">
          <cell r="E319" t="str">
            <v>D©y ch¸y chËm</v>
          </cell>
          <cell r="F319" t="str">
            <v>m</v>
          </cell>
          <cell r="G319">
            <v>5</v>
          </cell>
          <cell r="H319">
            <v>1661.9047619047619</v>
          </cell>
          <cell r="I319">
            <v>8309.5238095238092</v>
          </cell>
          <cell r="J319">
            <v>8309.5238095238092</v>
          </cell>
        </row>
        <row r="320">
          <cell r="E320" t="str">
            <v xml:space="preserve">D©y ®iÖn </v>
          </cell>
          <cell r="F320" t="str">
            <v>m</v>
          </cell>
          <cell r="G320">
            <v>90</v>
          </cell>
          <cell r="H320">
            <v>166.7</v>
          </cell>
          <cell r="I320">
            <v>15002.999999999998</v>
          </cell>
          <cell r="J320">
            <v>15002.999999999998</v>
          </cell>
        </row>
        <row r="321">
          <cell r="E321" t="str">
            <v>VËt liÖu kh¸c</v>
          </cell>
          <cell r="F321" t="str">
            <v>%</v>
          </cell>
          <cell r="G321">
            <v>5</v>
          </cell>
          <cell r="H321">
            <v>1426837.2857142857</v>
          </cell>
          <cell r="I321">
            <v>71341.864285714284</v>
          </cell>
          <cell r="J321">
            <v>71341.864285714284</v>
          </cell>
        </row>
        <row r="322">
          <cell r="E322" t="str">
            <v>b - Nh©n c«ng</v>
          </cell>
          <cell r="I322">
            <v>483297.14999999997</v>
          </cell>
        </row>
        <row r="323">
          <cell r="E323" t="str">
            <v>Nh©n c«ng bËc 3,5/7</v>
          </cell>
          <cell r="F323" t="str">
            <v xml:space="preserve">C«ng </v>
          </cell>
          <cell r="G323">
            <v>35</v>
          </cell>
          <cell r="H323">
            <v>13808.49</v>
          </cell>
          <cell r="I323">
            <v>483297.14999999997</v>
          </cell>
          <cell r="K323">
            <v>483297.14999999997</v>
          </cell>
        </row>
        <row r="324">
          <cell r="E324" t="str">
            <v>c- M¸y thi c«ng</v>
          </cell>
          <cell r="I324">
            <v>327960.49359999999</v>
          </cell>
        </row>
        <row r="325">
          <cell r="E325" t="str">
            <v>M¸y khoan xoay ®Ëp F 65mm</v>
          </cell>
          <cell r="F325" t="str">
            <v>Ca</v>
          </cell>
          <cell r="G325">
            <v>1</v>
          </cell>
          <cell r="H325">
            <v>230707</v>
          </cell>
          <cell r="I325">
            <v>230707</v>
          </cell>
          <cell r="L325">
            <v>230707</v>
          </cell>
        </row>
        <row r="326">
          <cell r="E326" t="str">
            <v>M¸y nÐn khÝ 17m3/h</v>
          </cell>
          <cell r="F326" t="str">
            <v>Ca</v>
          </cell>
          <cell r="G326">
            <v>1</v>
          </cell>
          <cell r="H326">
            <v>36644</v>
          </cell>
          <cell r="I326">
            <v>36644</v>
          </cell>
          <cell r="L326">
            <v>36644</v>
          </cell>
        </row>
        <row r="327">
          <cell r="E327" t="str">
            <v>M¸y khoan cÇm tay F =42mm</v>
          </cell>
          <cell r="F327" t="str">
            <v>Ca</v>
          </cell>
          <cell r="G327">
            <v>0.7</v>
          </cell>
          <cell r="H327">
            <v>35357</v>
          </cell>
          <cell r="I327">
            <v>24749.899999999998</v>
          </cell>
          <cell r="L327">
            <v>24749.899999999998</v>
          </cell>
        </row>
        <row r="328">
          <cell r="E328" t="str">
            <v>M¸y ñi 140cv</v>
          </cell>
          <cell r="F328" t="str">
            <v>Ca</v>
          </cell>
          <cell r="G328">
            <v>0.03</v>
          </cell>
          <cell r="H328">
            <v>865868</v>
          </cell>
          <cell r="I328">
            <v>25976.039999999997</v>
          </cell>
          <cell r="L328">
            <v>25976.039999999997</v>
          </cell>
        </row>
        <row r="329">
          <cell r="E329" t="str">
            <v>M¸y nÐn khÝ 10m3/h</v>
          </cell>
          <cell r="F329" t="str">
            <v>Ca</v>
          </cell>
          <cell r="G329">
            <v>0.23</v>
          </cell>
          <cell r="H329">
            <v>28854</v>
          </cell>
          <cell r="I329">
            <v>6636.42</v>
          </cell>
          <cell r="L329">
            <v>6636.42</v>
          </cell>
        </row>
        <row r="330">
          <cell r="E330" t="str">
            <v>M¸y kh¸c</v>
          </cell>
          <cell r="F330" t="str">
            <v>%</v>
          </cell>
          <cell r="G330">
            <v>1</v>
          </cell>
          <cell r="H330">
            <v>324713.36</v>
          </cell>
          <cell r="I330">
            <v>3247.1335999999997</v>
          </cell>
          <cell r="L330">
            <v>3247.1335999999997</v>
          </cell>
        </row>
        <row r="331">
          <cell r="E331" t="str">
            <v>§µo r·nh ®¸ cÊp IV thñ c«ng</v>
          </cell>
          <cell r="F331" t="str">
            <v>m3</v>
          </cell>
          <cell r="H331" t="str">
            <v/>
          </cell>
          <cell r="J331">
            <v>0</v>
          </cell>
          <cell r="K331">
            <v>30879.513945000002</v>
          </cell>
          <cell r="L331">
            <v>0</v>
          </cell>
        </row>
        <row r="332">
          <cell r="E332" t="str">
            <v>b - Nh©n c«ng</v>
          </cell>
          <cell r="I332">
            <v>30879.513945000002</v>
          </cell>
        </row>
        <row r="333">
          <cell r="E333" t="str">
            <v>Nh©n c«ng bËc 3,0/7</v>
          </cell>
          <cell r="F333" t="str">
            <v xml:space="preserve">C«ng </v>
          </cell>
          <cell r="G333">
            <v>2.3553000000000002</v>
          </cell>
          <cell r="H333">
            <v>13110.65</v>
          </cell>
          <cell r="I333">
            <v>30879.513945000002</v>
          </cell>
          <cell r="K333">
            <v>30879.513945000002</v>
          </cell>
        </row>
        <row r="334">
          <cell r="E334" t="str">
            <v>§µo r·nh ®Êt cÊp 3 b»ng thñ c«ng</v>
          </cell>
          <cell r="F334" t="str">
            <v>m3</v>
          </cell>
          <cell r="H334" t="str">
            <v/>
          </cell>
          <cell r="K334">
            <v>17218.899000000001</v>
          </cell>
        </row>
        <row r="335">
          <cell r="E335" t="str">
            <v>b - Nh©n c«ng</v>
          </cell>
          <cell r="I335">
            <v>17218.899000000001</v>
          </cell>
        </row>
        <row r="336">
          <cell r="E336" t="str">
            <v>Nh©n c«ng bËc 2,7/7</v>
          </cell>
          <cell r="F336" t="str">
            <v xml:space="preserve">C«ng </v>
          </cell>
          <cell r="G336">
            <v>1.35</v>
          </cell>
          <cell r="H336">
            <v>12754.74</v>
          </cell>
          <cell r="I336">
            <v>17218.899000000001</v>
          </cell>
          <cell r="K336">
            <v>17218.899000000001</v>
          </cell>
        </row>
        <row r="337">
          <cell r="E337" t="str">
            <v>§¸ héc x©y th©n r·nh dµy 25cm</v>
          </cell>
          <cell r="F337" t="str">
            <v>m3</v>
          </cell>
          <cell r="J337">
            <v>293608.0154416571</v>
          </cell>
          <cell r="K337">
            <v>28721.659200000002</v>
          </cell>
        </row>
        <row r="338">
          <cell r="E338" t="str">
            <v>a - VËt liÖu :</v>
          </cell>
          <cell r="I338">
            <v>293608.0154416571</v>
          </cell>
        </row>
        <row r="339">
          <cell r="E339" t="str">
            <v xml:space="preserve">§¸ héc </v>
          </cell>
          <cell r="F339" t="str">
            <v>m3</v>
          </cell>
          <cell r="G339">
            <v>1.2</v>
          </cell>
          <cell r="H339">
            <v>94158.859523809515</v>
          </cell>
          <cell r="I339">
            <v>112990.63142857142</v>
          </cell>
          <cell r="J339">
            <v>112990.63142857142</v>
          </cell>
        </row>
        <row r="340">
          <cell r="E340" t="str">
            <v>§¸ d¨m 4x6</v>
          </cell>
          <cell r="F340" t="str">
            <v>m3</v>
          </cell>
          <cell r="G340">
            <v>5.7000000000000002E-2</v>
          </cell>
          <cell r="H340">
            <v>90881.064285714267</v>
          </cell>
          <cell r="I340">
            <v>5180.2206642857136</v>
          </cell>
          <cell r="J340">
            <v>5180.2206642857136</v>
          </cell>
        </row>
        <row r="341">
          <cell r="E341" t="str">
            <v>V÷a xi m¨ng M100</v>
          </cell>
          <cell r="F341" t="str">
            <v>m3</v>
          </cell>
          <cell r="G341">
            <v>0.42</v>
          </cell>
          <cell r="H341">
            <v>417707.53178285714</v>
          </cell>
          <cell r="I341">
            <v>175437.16334879998</v>
          </cell>
          <cell r="J341">
            <v>175437.16334879998</v>
          </cell>
        </row>
        <row r="342">
          <cell r="E342" t="str">
            <v>b - Nh©n c«ng</v>
          </cell>
          <cell r="I342">
            <v>28721.659200000002</v>
          </cell>
        </row>
        <row r="343">
          <cell r="E343" t="str">
            <v>Nh©n c«ng bËc 3,5/7</v>
          </cell>
          <cell r="F343" t="str">
            <v xml:space="preserve">C«ng </v>
          </cell>
          <cell r="G343">
            <v>2.08</v>
          </cell>
          <cell r="H343">
            <v>13808.49</v>
          </cell>
          <cell r="I343">
            <v>28721.659200000002</v>
          </cell>
          <cell r="K343">
            <v>28721.659200000002</v>
          </cell>
        </row>
        <row r="344">
          <cell r="E344" t="str">
            <v>ThÐp neo F16,L=35cm</v>
          </cell>
          <cell r="F344" t="str">
            <v>TÊn</v>
          </cell>
          <cell r="H344" t="str">
            <v/>
          </cell>
          <cell r="J344">
            <v>4542919.5999999996</v>
          </cell>
          <cell r="K344">
            <v>161006.99340000001</v>
          </cell>
          <cell r="L344">
            <v>0</v>
          </cell>
        </row>
        <row r="345">
          <cell r="E345" t="str">
            <v>a - VËt liÖu :</v>
          </cell>
          <cell r="I345">
            <v>4542919.5999999996</v>
          </cell>
        </row>
        <row r="346">
          <cell r="E346" t="str">
            <v>ThÐp trßn d=16mm</v>
          </cell>
          <cell r="F346" t="str">
            <v>kg</v>
          </cell>
          <cell r="G346">
            <v>1050</v>
          </cell>
          <cell r="H346">
            <v>4326.5900952380953</v>
          </cell>
          <cell r="I346">
            <v>4542919.5999999996</v>
          </cell>
          <cell r="J346">
            <v>4542919.5999999996</v>
          </cell>
        </row>
        <row r="347">
          <cell r="E347" t="str">
            <v>b. Nh©n c«ng</v>
          </cell>
          <cell r="I347">
            <v>161006.99340000001</v>
          </cell>
        </row>
        <row r="348">
          <cell r="E348" t="str">
            <v>Nh©n c«ng bËc 3,5/7</v>
          </cell>
          <cell r="F348" t="str">
            <v xml:space="preserve">C«ng </v>
          </cell>
          <cell r="G348">
            <v>11.66</v>
          </cell>
          <cell r="H348">
            <v>13808.49</v>
          </cell>
          <cell r="I348">
            <v>161006.99340000001</v>
          </cell>
          <cell r="K348">
            <v>161006.99340000001</v>
          </cell>
        </row>
        <row r="349">
          <cell r="E349" t="str">
            <v>Bªt«ng mãng M150 ®¸ 4x6</v>
          </cell>
          <cell r="F349" t="str">
            <v>m3</v>
          </cell>
          <cell r="H349" t="str">
            <v/>
          </cell>
          <cell r="J349">
            <v>346288.41318973864</v>
          </cell>
          <cell r="K349">
            <v>21501.465999999997</v>
          </cell>
          <cell r="L349">
            <v>12479.423999999999</v>
          </cell>
        </row>
        <row r="350">
          <cell r="E350" t="str">
            <v>a - VËt liÖu :</v>
          </cell>
          <cell r="I350">
            <v>346288.41318973864</v>
          </cell>
        </row>
        <row r="351">
          <cell r="E351" t="str">
            <v>V÷a M150 ®¸ 4x6</v>
          </cell>
          <cell r="F351" t="str">
            <v>m3</v>
          </cell>
          <cell r="G351">
            <v>1.0249999999999999</v>
          </cell>
          <cell r="H351">
            <v>334497.38052619045</v>
          </cell>
          <cell r="I351">
            <v>342859.81503934518</v>
          </cell>
          <cell r="J351">
            <v>342859.81503934518</v>
          </cell>
        </row>
        <row r="352">
          <cell r="E352" t="str">
            <v>VËt liÖu kh¸c</v>
          </cell>
          <cell r="F352" t="str">
            <v>%</v>
          </cell>
          <cell r="G352">
            <v>1</v>
          </cell>
          <cell r="H352">
            <v>342859.81503934518</v>
          </cell>
          <cell r="I352">
            <v>3428.5981503934518</v>
          </cell>
          <cell r="J352">
            <v>3428.5981503934518</v>
          </cell>
        </row>
        <row r="353">
          <cell r="E353" t="str">
            <v>b - Nh©n c«ng</v>
          </cell>
          <cell r="I353">
            <v>21501.465999999997</v>
          </cell>
        </row>
        <row r="354">
          <cell r="E354" t="str">
            <v>Nh©n c«ng bËc 3,0/7</v>
          </cell>
          <cell r="F354" t="str">
            <v xml:space="preserve">C«ng </v>
          </cell>
          <cell r="G354">
            <v>1.64</v>
          </cell>
          <cell r="H354">
            <v>13110.65</v>
          </cell>
          <cell r="I354">
            <v>21501.465999999997</v>
          </cell>
          <cell r="K354">
            <v>21501.465999999997</v>
          </cell>
        </row>
        <row r="355">
          <cell r="E355" t="str">
            <v>c- m¸y</v>
          </cell>
          <cell r="I355">
            <v>12479.423999999999</v>
          </cell>
        </row>
        <row r="356">
          <cell r="E356" t="str">
            <v>M¸y trén 250l</v>
          </cell>
          <cell r="F356" t="str">
            <v>Ca</v>
          </cell>
          <cell r="G356">
            <v>9.5000000000000001E-2</v>
          </cell>
          <cell r="H356">
            <v>96272</v>
          </cell>
          <cell r="I356">
            <v>9145.84</v>
          </cell>
          <cell r="L356">
            <v>9145.84</v>
          </cell>
        </row>
        <row r="357">
          <cell r="E357" t="str">
            <v>M¸y ®Çm dïi 1,5KW</v>
          </cell>
          <cell r="F357" t="str">
            <v>Ca</v>
          </cell>
          <cell r="G357">
            <v>8.8999999999999996E-2</v>
          </cell>
          <cell r="H357">
            <v>37456</v>
          </cell>
          <cell r="I357">
            <v>3333.5839999999998</v>
          </cell>
          <cell r="L357">
            <v>3333.5839999999998</v>
          </cell>
        </row>
        <row r="358">
          <cell r="E358" t="str">
            <v>Lµm cäc tiªu BTCT</v>
          </cell>
          <cell r="F358" t="str">
            <v xml:space="preserve">C¸i </v>
          </cell>
          <cell r="H358" t="str">
            <v/>
          </cell>
          <cell r="J358">
            <v>307.20890995497831</v>
          </cell>
          <cell r="K358">
            <v>2254.0207999999998</v>
          </cell>
          <cell r="L358">
            <v>0</v>
          </cell>
        </row>
        <row r="359">
          <cell r="E359" t="str">
            <v>a - VËt liÖu :</v>
          </cell>
          <cell r="I359">
            <v>15514.049952726406</v>
          </cell>
        </row>
        <row r="360">
          <cell r="E360" t="str">
            <v>Xim¨ng PC-300</v>
          </cell>
          <cell r="F360" t="str">
            <v>kg</v>
          </cell>
          <cell r="G360">
            <v>4.03</v>
          </cell>
          <cell r="H360">
            <v>837.51123809523801</v>
          </cell>
          <cell r="I360">
            <v>3375.1702895238095</v>
          </cell>
          <cell r="J360">
            <v>33.751702895238097</v>
          </cell>
        </row>
        <row r="361">
          <cell r="E361" t="str">
            <v>ThÐp trßn d=6mm</v>
          </cell>
          <cell r="F361" t="str">
            <v>kg</v>
          </cell>
          <cell r="G361">
            <v>1.746</v>
          </cell>
          <cell r="H361">
            <v>4707.542476190476</v>
          </cell>
          <cell r="I361">
            <v>8219.3691634285715</v>
          </cell>
          <cell r="J361">
            <v>82.193691634285713</v>
          </cell>
        </row>
        <row r="362">
          <cell r="E362" t="str">
            <v>D©y buéc</v>
          </cell>
          <cell r="F362" t="str">
            <v>kg</v>
          </cell>
          <cell r="G362">
            <v>1.7000000000000001E-2</v>
          </cell>
          <cell r="H362">
            <v>6045.454545454545</v>
          </cell>
          <cell r="I362">
            <v>102.77272727272727</v>
          </cell>
          <cell r="J362">
            <v>1.0277272727272726</v>
          </cell>
        </row>
        <row r="363">
          <cell r="E363" t="str">
            <v>C¸t vµng</v>
          </cell>
          <cell r="F363" t="str">
            <v>m3</v>
          </cell>
          <cell r="G363">
            <v>7.1000000000000004E-3</v>
          </cell>
          <cell r="H363">
            <v>86414.866666666654</v>
          </cell>
          <cell r="I363">
            <v>613.54555333333326</v>
          </cell>
          <cell r="J363">
            <v>6.1354555333333325</v>
          </cell>
        </row>
        <row r="364">
          <cell r="E364" t="str">
            <v>§¸ d¨m 1x2</v>
          </cell>
          <cell r="F364" t="str">
            <v>m3</v>
          </cell>
          <cell r="G364">
            <v>1.54E-2</v>
          </cell>
          <cell r="H364">
            <v>148840.91428571427</v>
          </cell>
          <cell r="I364">
            <v>2292.1500799999999</v>
          </cell>
          <cell r="J364">
            <v>22.9215008</v>
          </cell>
        </row>
        <row r="365">
          <cell r="E365" t="str">
            <v>S¬n</v>
          </cell>
          <cell r="F365" t="str">
            <v>kg</v>
          </cell>
          <cell r="G365">
            <v>1.54E-2</v>
          </cell>
          <cell r="H365">
            <v>26666.666666666664</v>
          </cell>
          <cell r="I365">
            <v>410.66666666666663</v>
          </cell>
          <cell r="J365">
            <v>4.1066666666666665</v>
          </cell>
        </row>
        <row r="366">
          <cell r="E366" t="str">
            <v>Gç v¸n</v>
          </cell>
          <cell r="F366" t="str">
            <v>m3</v>
          </cell>
          <cell r="G366">
            <v>2.0000000000000001E-4</v>
          </cell>
          <cell r="H366">
            <v>1269569.3733333333</v>
          </cell>
          <cell r="I366">
            <v>253.91387466666666</v>
          </cell>
          <cell r="J366">
            <v>2.5391387466666666</v>
          </cell>
        </row>
        <row r="367">
          <cell r="E367" t="str">
            <v>§inh</v>
          </cell>
          <cell r="F367" t="str">
            <v>kg</v>
          </cell>
          <cell r="G367">
            <v>1.4999999999999999E-2</v>
          </cell>
          <cell r="H367">
            <v>6190.4761904761899</v>
          </cell>
          <cell r="I367">
            <v>92.857142857142847</v>
          </cell>
          <cell r="J367">
            <v>0.92857142857142849</v>
          </cell>
        </row>
        <row r="368">
          <cell r="E368" t="str">
            <v>VËt liÖu kh¸c</v>
          </cell>
          <cell r="F368" t="str">
            <v>%</v>
          </cell>
          <cell r="G368">
            <v>1</v>
          </cell>
          <cell r="H368">
            <v>15360.445497748917</v>
          </cell>
          <cell r="I368">
            <v>153.60445497748915</v>
          </cell>
          <cell r="J368">
            <v>153.60445497748915</v>
          </cell>
        </row>
        <row r="369">
          <cell r="E369" t="str">
            <v>b - Nh©n c«ng</v>
          </cell>
          <cell r="I369">
            <v>2254.0207999999998</v>
          </cell>
        </row>
        <row r="370">
          <cell r="E370" t="str">
            <v>Nh©n c«ng bËc 3,7/7</v>
          </cell>
          <cell r="F370" t="str">
            <v xml:space="preserve">C«ng </v>
          </cell>
          <cell r="G370">
            <v>0.16</v>
          </cell>
          <cell r="H370">
            <v>14087.63</v>
          </cell>
          <cell r="I370">
            <v>2254.0207999999998</v>
          </cell>
          <cell r="K370">
            <v>2254.0207999999998</v>
          </cell>
        </row>
        <row r="371">
          <cell r="E371" t="str">
            <v>Lµm cét Km BTCT</v>
          </cell>
          <cell r="F371" t="str">
            <v xml:space="preserve">C¸i </v>
          </cell>
          <cell r="H371" t="str">
            <v/>
          </cell>
          <cell r="J371">
            <v>0</v>
          </cell>
          <cell r="K371">
            <v>21976.702799999999</v>
          </cell>
          <cell r="L371">
            <v>0</v>
          </cell>
        </row>
        <row r="372">
          <cell r="E372" t="str">
            <v>a - VËt liÖu :</v>
          </cell>
          <cell r="I372">
            <v>85966.105254114285</v>
          </cell>
        </row>
        <row r="373">
          <cell r="E373" t="str">
            <v>Xim¨ng PC-300</v>
          </cell>
          <cell r="F373" t="str">
            <v>kg</v>
          </cell>
          <cell r="G373">
            <v>42.59</v>
          </cell>
          <cell r="H373">
            <v>837.51123809523801</v>
          </cell>
          <cell r="I373">
            <v>35669.603630476187</v>
          </cell>
          <cell r="J373">
            <v>356.69603630476189</v>
          </cell>
        </row>
        <row r="374">
          <cell r="E374" t="str">
            <v>C¸t vµng</v>
          </cell>
          <cell r="F374" t="str">
            <v>m3</v>
          </cell>
          <cell r="G374">
            <v>8.5000000000000006E-2</v>
          </cell>
          <cell r="H374">
            <v>86414.866666666654</v>
          </cell>
          <cell r="I374">
            <v>7345.2636666666658</v>
          </cell>
          <cell r="J374">
            <v>73.452636666666663</v>
          </cell>
        </row>
        <row r="375">
          <cell r="E375" t="str">
            <v>§¸ d¨m 1x2</v>
          </cell>
          <cell r="F375" t="str">
            <v>m3</v>
          </cell>
          <cell r="G375">
            <v>0.14000000000000001</v>
          </cell>
          <cell r="H375">
            <v>148840.91428571427</v>
          </cell>
          <cell r="I375">
            <v>20837.727999999999</v>
          </cell>
          <cell r="J375">
            <v>208.37727999999998</v>
          </cell>
        </row>
        <row r="376">
          <cell r="E376" t="str">
            <v>S¬n</v>
          </cell>
          <cell r="F376" t="str">
            <v>kg</v>
          </cell>
          <cell r="G376">
            <v>0.24</v>
          </cell>
          <cell r="H376">
            <v>26666.666666666664</v>
          </cell>
          <cell r="I376">
            <v>6399.9999999999991</v>
          </cell>
          <cell r="J376">
            <v>63.999999999999993</v>
          </cell>
        </row>
        <row r="377">
          <cell r="E377" t="str">
            <v>Gç v¸n</v>
          </cell>
          <cell r="F377" t="str">
            <v>m3</v>
          </cell>
          <cell r="G377">
            <v>0.01</v>
          </cell>
          <cell r="H377">
            <v>1269569.3733333333</v>
          </cell>
          <cell r="I377">
            <v>12695.693733333334</v>
          </cell>
          <cell r="J377">
            <v>126.95693733333333</v>
          </cell>
        </row>
        <row r="378">
          <cell r="E378" t="str">
            <v>§inh</v>
          </cell>
          <cell r="F378" t="str">
            <v>kg</v>
          </cell>
          <cell r="G378">
            <v>0.35</v>
          </cell>
          <cell r="H378">
            <v>6190.4761904761899</v>
          </cell>
          <cell r="I378">
            <v>2166.6666666666665</v>
          </cell>
          <cell r="J378">
            <v>21.666666666666664</v>
          </cell>
        </row>
        <row r="379">
          <cell r="E379" t="str">
            <v>VËt liÖu kh¸c</v>
          </cell>
          <cell r="F379" t="str">
            <v>%</v>
          </cell>
          <cell r="G379">
            <v>1</v>
          </cell>
          <cell r="H379">
            <v>85114.955697142854</v>
          </cell>
          <cell r="I379">
            <v>851.14955697142852</v>
          </cell>
          <cell r="J379">
            <v>851.14955697142852</v>
          </cell>
        </row>
        <row r="380">
          <cell r="E380" t="str">
            <v>b - Nh©n c«ng</v>
          </cell>
          <cell r="I380">
            <v>21976.702799999999</v>
          </cell>
        </row>
        <row r="381">
          <cell r="E381" t="str">
            <v>Nh©n c«ng bËc 3,7/7</v>
          </cell>
          <cell r="F381" t="str">
            <v xml:space="preserve">C«ng </v>
          </cell>
          <cell r="G381">
            <v>1.56</v>
          </cell>
          <cell r="H381">
            <v>14087.63</v>
          </cell>
          <cell r="I381">
            <v>21976.702799999999</v>
          </cell>
          <cell r="K381">
            <v>21976.702799999999</v>
          </cell>
        </row>
        <row r="382">
          <cell r="E382" t="str">
            <v>T­êng hé lan mÒm t«n l­în sãng</v>
          </cell>
          <cell r="F382" t="str">
            <v>m</v>
          </cell>
          <cell r="H382" t="str">
            <v/>
          </cell>
          <cell r="J382">
            <v>261207.8323536762</v>
          </cell>
          <cell r="K382">
            <v>5178.7067500000003</v>
          </cell>
          <cell r="L382">
            <v>1636.624</v>
          </cell>
        </row>
        <row r="383">
          <cell r="E383" t="str">
            <v>a - VËt liÖu :</v>
          </cell>
          <cell r="I383">
            <v>261207.8323536762</v>
          </cell>
        </row>
        <row r="384">
          <cell r="E384" t="str">
            <v>T«n l­în sãng cã c¶ cét ®ì</v>
          </cell>
          <cell r="F384" t="str">
            <v>m</v>
          </cell>
          <cell r="G384">
            <v>1</v>
          </cell>
          <cell r="H384">
            <v>239800</v>
          </cell>
          <cell r="I384">
            <v>239800</v>
          </cell>
          <cell r="J384">
            <v>239800</v>
          </cell>
        </row>
        <row r="385">
          <cell r="E385" t="str">
            <v>V÷a M150 ®¸ 4x6</v>
          </cell>
          <cell r="F385" t="str">
            <v>m3</v>
          </cell>
          <cell r="G385">
            <v>6.4000000000000001E-2</v>
          </cell>
          <cell r="H385">
            <v>334497.38052619045</v>
          </cell>
          <cell r="I385">
            <v>21407.832353676189</v>
          </cell>
          <cell r="J385">
            <v>21407.832353676189</v>
          </cell>
        </row>
        <row r="386">
          <cell r="E386" t="str">
            <v>b - Nh©n c«ng</v>
          </cell>
          <cell r="I386">
            <v>5178.7067500000003</v>
          </cell>
        </row>
        <row r="387">
          <cell r="E387" t="str">
            <v>Nh©n c«ng bËc 3,0/7</v>
          </cell>
          <cell r="F387" t="str">
            <v xml:space="preserve">C«ng </v>
          </cell>
          <cell r="G387">
            <v>0.39500000000000002</v>
          </cell>
          <cell r="H387">
            <v>13110.65</v>
          </cell>
          <cell r="I387">
            <v>5178.7067500000003</v>
          </cell>
          <cell r="K387">
            <v>5178.7067500000003</v>
          </cell>
        </row>
        <row r="388">
          <cell r="E388" t="str">
            <v>c- m¸y</v>
          </cell>
          <cell r="I388">
            <v>2235.92</v>
          </cell>
        </row>
        <row r="389">
          <cell r="E389" t="str">
            <v>M¸y trén 250l</v>
          </cell>
          <cell r="F389" t="str">
            <v>Ca</v>
          </cell>
          <cell r="G389">
            <v>1.7000000000000001E-2</v>
          </cell>
          <cell r="H389">
            <v>96272</v>
          </cell>
          <cell r="I389">
            <v>1636.624</v>
          </cell>
          <cell r="L389">
            <v>1636.624</v>
          </cell>
        </row>
        <row r="390">
          <cell r="E390" t="str">
            <v>M¸y ®Çm dïi 1,5KW</v>
          </cell>
          <cell r="F390" t="str">
            <v>Ca</v>
          </cell>
          <cell r="G390">
            <v>1.6E-2</v>
          </cell>
          <cell r="H390">
            <v>37456</v>
          </cell>
          <cell r="I390">
            <v>599.29600000000005</v>
          </cell>
          <cell r="L390">
            <v>599.29600000000005</v>
          </cell>
        </row>
        <row r="391">
          <cell r="E391" t="str">
            <v>Cèt thÐp cäc tiªu,cét Km  d=12mm</v>
          </cell>
          <cell r="F391" t="str">
            <v>TÊn</v>
          </cell>
          <cell r="H391" t="str">
            <v/>
          </cell>
          <cell r="J391">
            <v>4605847.6114285709</v>
          </cell>
          <cell r="K391">
            <v>107982.3918</v>
          </cell>
          <cell r="L391">
            <v>100356.43399999999</v>
          </cell>
        </row>
        <row r="392">
          <cell r="E392" t="str">
            <v>a - VËt liÖu :</v>
          </cell>
          <cell r="I392">
            <v>4605847.6114285709</v>
          </cell>
        </row>
        <row r="393">
          <cell r="E393" t="str">
            <v>ThÐp trßn d=12mm</v>
          </cell>
          <cell r="F393" t="str">
            <v>kg</v>
          </cell>
          <cell r="G393">
            <v>1020</v>
          </cell>
          <cell r="H393">
            <v>4374.209142857143</v>
          </cell>
          <cell r="I393">
            <v>4461693.3257142855</v>
          </cell>
          <cell r="J393">
            <v>4461693.3257142855</v>
          </cell>
        </row>
        <row r="394">
          <cell r="E394" t="str">
            <v xml:space="preserve">D©y thÐp </v>
          </cell>
          <cell r="F394" t="str">
            <v>kg</v>
          </cell>
          <cell r="G394">
            <v>14.28</v>
          </cell>
          <cell r="H394">
            <v>6333.333333333333</v>
          </cell>
          <cell r="I394">
            <v>90439.999999999985</v>
          </cell>
          <cell r="J394">
            <v>90439.999999999985</v>
          </cell>
        </row>
        <row r="395">
          <cell r="E395" t="str">
            <v>Que hµn</v>
          </cell>
          <cell r="F395" t="str">
            <v>kg</v>
          </cell>
          <cell r="G395">
            <v>4.7</v>
          </cell>
          <cell r="H395">
            <v>11428.571428571428</v>
          </cell>
          <cell r="I395">
            <v>53714.28571428571</v>
          </cell>
          <cell r="J395">
            <v>53714.28571428571</v>
          </cell>
        </row>
        <row r="396">
          <cell r="E396" t="str">
            <v>b - Nh©n c«ng</v>
          </cell>
          <cell r="I396">
            <v>107982.3918</v>
          </cell>
        </row>
        <row r="397">
          <cell r="E397" t="str">
            <v>Nh©n c«ng bËc 3,5/7</v>
          </cell>
          <cell r="F397" t="str">
            <v xml:space="preserve">C«ng </v>
          </cell>
          <cell r="G397">
            <v>7.82</v>
          </cell>
          <cell r="H397">
            <v>13808.49</v>
          </cell>
          <cell r="I397">
            <v>107982.3918</v>
          </cell>
          <cell r="K397">
            <v>107982.3918</v>
          </cell>
        </row>
        <row r="398">
          <cell r="E398" t="str">
            <v>c- m¸y</v>
          </cell>
          <cell r="I398">
            <v>100356.43399999999</v>
          </cell>
        </row>
        <row r="399">
          <cell r="E399" t="str">
            <v>M¸y hµn 23KW</v>
          </cell>
          <cell r="F399" t="str">
            <v>Ca</v>
          </cell>
          <cell r="G399">
            <v>1.133</v>
          </cell>
          <cell r="H399">
            <v>77338</v>
          </cell>
          <cell r="I399">
            <v>87623.953999999998</v>
          </cell>
          <cell r="L399">
            <v>87623.953999999998</v>
          </cell>
        </row>
        <row r="400">
          <cell r="E400" t="str">
            <v>M¸y c¾t uèn cèt thÐp</v>
          </cell>
          <cell r="F400" t="str">
            <v>Ca</v>
          </cell>
          <cell r="G400">
            <v>0.32</v>
          </cell>
          <cell r="H400">
            <v>39789</v>
          </cell>
          <cell r="I400">
            <v>12732.48</v>
          </cell>
          <cell r="L400">
            <v>12732.48</v>
          </cell>
        </row>
        <row r="401">
          <cell r="E401" t="str">
            <v>S¬n cäc tiªu,cét km</v>
          </cell>
          <cell r="F401" t="str">
            <v>m2</v>
          </cell>
          <cell r="H401" t="str">
            <v/>
          </cell>
          <cell r="J401">
            <v>8159.9999999999991</v>
          </cell>
          <cell r="K401">
            <v>994.21127999999987</v>
          </cell>
          <cell r="L401">
            <v>0</v>
          </cell>
        </row>
        <row r="402">
          <cell r="E402" t="str">
            <v>a - VËt liÖu :</v>
          </cell>
          <cell r="I402">
            <v>8159.9999999999991</v>
          </cell>
        </row>
        <row r="403">
          <cell r="E403" t="str">
            <v>S¬n</v>
          </cell>
          <cell r="F403" t="str">
            <v>kg</v>
          </cell>
          <cell r="G403">
            <v>0.30599999999999999</v>
          </cell>
          <cell r="H403">
            <v>26666.666666666664</v>
          </cell>
          <cell r="I403">
            <v>8159.9999999999991</v>
          </cell>
          <cell r="J403">
            <v>8159.9999999999991</v>
          </cell>
        </row>
        <row r="404">
          <cell r="E404" t="str">
            <v>b - Nh©n c«ng</v>
          </cell>
          <cell r="I404">
            <v>994.21127999999987</v>
          </cell>
        </row>
        <row r="405">
          <cell r="E405" t="str">
            <v>Nh©n c«ng bËc 3,5/7</v>
          </cell>
          <cell r="F405" t="str">
            <v xml:space="preserve">C«ng </v>
          </cell>
          <cell r="G405">
            <v>7.1999999999999995E-2</v>
          </cell>
          <cell r="H405">
            <v>13808.49</v>
          </cell>
          <cell r="I405">
            <v>994.21127999999987</v>
          </cell>
          <cell r="K405">
            <v>994.21127999999987</v>
          </cell>
        </row>
        <row r="406">
          <cell r="E406" t="str">
            <v>Trång cäc tiªu,cét Km</v>
          </cell>
          <cell r="F406" t="str">
            <v>Trô</v>
          </cell>
          <cell r="H406" t="str">
            <v/>
          </cell>
          <cell r="K406">
            <v>4781.076</v>
          </cell>
        </row>
        <row r="407">
          <cell r="E407" t="str">
            <v>b - Nh©n c«ng</v>
          </cell>
          <cell r="I407">
            <v>4781.076</v>
          </cell>
        </row>
        <row r="408">
          <cell r="E408" t="str">
            <v>Nh©n c«ng bËc 4,5/7</v>
          </cell>
          <cell r="F408" t="str">
            <v xml:space="preserve">C«ng </v>
          </cell>
          <cell r="G408">
            <v>0.3</v>
          </cell>
          <cell r="H408">
            <v>15936.92</v>
          </cell>
          <cell r="I408">
            <v>4781.076</v>
          </cell>
          <cell r="K408">
            <v>4781.076</v>
          </cell>
        </row>
        <row r="409">
          <cell r="E409" t="str">
            <v>§µo ®Êt xö lý x×nh lón b»ng thñ c«ng</v>
          </cell>
          <cell r="F409" t="str">
            <v>m3</v>
          </cell>
          <cell r="H409" t="str">
            <v/>
          </cell>
          <cell r="K409">
            <v>24234.005999999998</v>
          </cell>
        </row>
        <row r="410">
          <cell r="E410" t="str">
            <v>b - Nh©n c«ng</v>
          </cell>
          <cell r="I410">
            <v>24234.005999999998</v>
          </cell>
        </row>
        <row r="411">
          <cell r="E411" t="str">
            <v>Nh©n c«ng bËc 2,7/7</v>
          </cell>
          <cell r="F411" t="str">
            <v xml:space="preserve">C«ng </v>
          </cell>
          <cell r="G411">
            <v>1.9</v>
          </cell>
          <cell r="H411">
            <v>12754.74</v>
          </cell>
          <cell r="I411">
            <v>24234.005999999998</v>
          </cell>
          <cell r="K411">
            <v>24234.005999999998</v>
          </cell>
        </row>
        <row r="412">
          <cell r="E412" t="str">
            <v xml:space="preserve">§¾p ®Êt mãng </v>
          </cell>
          <cell r="F412" t="str">
            <v>m3</v>
          </cell>
          <cell r="H412" t="str">
            <v/>
          </cell>
          <cell r="K412">
            <v>8784.1355000000003</v>
          </cell>
        </row>
        <row r="413">
          <cell r="E413" t="str">
            <v>b - Nh©n c«ng</v>
          </cell>
          <cell r="I413">
            <v>8784.1355000000003</v>
          </cell>
        </row>
        <row r="414">
          <cell r="E414" t="str">
            <v>Nh©n c«ng bËc 3,0/7</v>
          </cell>
          <cell r="F414" t="str">
            <v xml:space="preserve">C«ng </v>
          </cell>
          <cell r="G414">
            <v>0.67</v>
          </cell>
          <cell r="H414">
            <v>13110.65</v>
          </cell>
          <cell r="I414">
            <v>8784.1355000000003</v>
          </cell>
          <cell r="K414">
            <v>8784.1355000000003</v>
          </cell>
        </row>
        <row r="415">
          <cell r="E415" t="str">
            <v xml:space="preserve">§¸ d¨m 4x6 </v>
          </cell>
          <cell r="F415" t="str">
            <v>m3</v>
          </cell>
          <cell r="J415">
            <v>110874.8984285714</v>
          </cell>
          <cell r="K415">
            <v>33694.370499999997</v>
          </cell>
          <cell r="L415">
            <v>0</v>
          </cell>
        </row>
        <row r="416">
          <cell r="E416" t="str">
            <v>a - VËt liÖu :</v>
          </cell>
          <cell r="I416">
            <v>110874.8984285714</v>
          </cell>
        </row>
        <row r="417">
          <cell r="E417" t="str">
            <v>§¸ d¨m 4x6</v>
          </cell>
          <cell r="F417" t="str">
            <v>m3</v>
          </cell>
          <cell r="G417">
            <v>1.22</v>
          </cell>
          <cell r="H417">
            <v>90881.064285714267</v>
          </cell>
          <cell r="I417">
            <v>110874.8984285714</v>
          </cell>
          <cell r="J417">
            <v>110874.8984285714</v>
          </cell>
        </row>
        <row r="418">
          <cell r="E418" t="str">
            <v>b - Nh©n c«ng</v>
          </cell>
          <cell r="I418">
            <v>33694.370499999997</v>
          </cell>
        </row>
        <row r="419">
          <cell r="E419" t="str">
            <v>Nh©n c«ng bËc 3,0/7</v>
          </cell>
          <cell r="F419" t="str">
            <v xml:space="preserve">C«ng </v>
          </cell>
          <cell r="G419">
            <v>2.57</v>
          </cell>
          <cell r="H419">
            <v>13110.65</v>
          </cell>
          <cell r="I419">
            <v>33694.370499999997</v>
          </cell>
          <cell r="K419">
            <v>33694.370499999997</v>
          </cell>
        </row>
        <row r="420">
          <cell r="E420" t="str">
            <v>L¾p ®Æt c¸c cÊu kiÖn t­êng hé lan</v>
          </cell>
          <cell r="F420" t="str">
            <v>TÊn</v>
          </cell>
          <cell r="J420">
            <v>0</v>
          </cell>
          <cell r="K420">
            <v>161006.99340000001</v>
          </cell>
          <cell r="L420">
            <v>0</v>
          </cell>
        </row>
        <row r="421">
          <cell r="E421" t="str">
            <v>b - Nh©n c«ng</v>
          </cell>
          <cell r="I421">
            <v>161006.99340000001</v>
          </cell>
        </row>
        <row r="422">
          <cell r="E422" t="str">
            <v>Nh©n c«ng bËc 3,5/7</v>
          </cell>
          <cell r="F422" t="str">
            <v xml:space="preserve">C«ng </v>
          </cell>
          <cell r="G422">
            <v>11.66</v>
          </cell>
          <cell r="H422">
            <v>13808.49</v>
          </cell>
          <cell r="I422">
            <v>161006.99340000001</v>
          </cell>
          <cell r="K422">
            <v>161006.99340000001</v>
          </cell>
        </row>
      </sheetData>
      <sheetData sheetId="5" refreshError="1"/>
      <sheetData sheetId="6" refreshError="1"/>
      <sheetData sheetId="7" refreshError="1"/>
      <sheetData sheetId="8" refreshError="1">
        <row r="17">
          <cell r="E17" t="str">
            <v>Xim¨ng PC-300</v>
          </cell>
          <cell r="F17" t="str">
            <v>kg</v>
          </cell>
          <cell r="G17">
            <v>266</v>
          </cell>
          <cell r="H17">
            <v>837.51123809523801</v>
          </cell>
          <cell r="I17">
            <v>222777.9893333333</v>
          </cell>
        </row>
        <row r="18">
          <cell r="E18" t="str">
            <v>C¸t vµng</v>
          </cell>
          <cell r="F18" t="str">
            <v>m3</v>
          </cell>
          <cell r="G18">
            <v>0.496</v>
          </cell>
          <cell r="H18">
            <v>86414.866666666654</v>
          </cell>
          <cell r="I18">
            <v>42861.773866666663</v>
          </cell>
        </row>
        <row r="19">
          <cell r="E19" t="str">
            <v>§¸ d¨m 4x6</v>
          </cell>
          <cell r="F19" t="str">
            <v>m3</v>
          </cell>
          <cell r="G19">
            <v>0.89100000000000001</v>
          </cell>
          <cell r="H19">
            <v>90881.064285714267</v>
          </cell>
          <cell r="I19">
            <v>80975.028278571408</v>
          </cell>
        </row>
        <row r="20">
          <cell r="E20" t="str">
            <v>N­íc</v>
          </cell>
          <cell r="F20" t="str">
            <v>LÝt</v>
          </cell>
          <cell r="G20">
            <v>175</v>
          </cell>
          <cell r="H20">
            <v>4</v>
          </cell>
          <cell r="I20">
            <v>700</v>
          </cell>
        </row>
        <row r="21">
          <cell r="E21" t="str">
            <v>V÷a XM M100</v>
          </cell>
          <cell r="F21" t="str">
            <v>m3</v>
          </cell>
          <cell r="H21" t="str">
            <v/>
          </cell>
        </row>
        <row r="22">
          <cell r="E22" t="str">
            <v>a - VËt liÖu :</v>
          </cell>
          <cell r="I22">
            <v>417707.53178285714</v>
          </cell>
        </row>
        <row r="23">
          <cell r="E23" t="str">
            <v>Xim¨ng PC-300</v>
          </cell>
          <cell r="F23" t="str">
            <v>kg</v>
          </cell>
          <cell r="G23">
            <v>385.04</v>
          </cell>
          <cell r="H23">
            <v>837.51123809523801</v>
          </cell>
          <cell r="I23">
            <v>322475.32711619046</v>
          </cell>
        </row>
        <row r="24">
          <cell r="E24" t="str">
            <v>C¸t vµng</v>
          </cell>
          <cell r="F24" t="str">
            <v>m3</v>
          </cell>
          <cell r="G24">
            <v>1.0900000000000001</v>
          </cell>
          <cell r="H24">
            <v>86414.866666666654</v>
          </cell>
          <cell r="I24">
            <v>94192.204666666657</v>
          </cell>
        </row>
        <row r="25">
          <cell r="E25" t="str">
            <v>N­íc</v>
          </cell>
          <cell r="F25" t="str">
            <v>LÝt</v>
          </cell>
          <cell r="G25">
            <v>260</v>
          </cell>
          <cell r="H25">
            <v>4</v>
          </cell>
          <cell r="I25">
            <v>1040</v>
          </cell>
        </row>
        <row r="26">
          <cell r="E26" t="str">
            <v>V÷a bª t«ng M200 ®¸ 1x2</v>
          </cell>
          <cell r="F26" t="str">
            <v>m3</v>
          </cell>
          <cell r="H26" t="str">
            <v/>
          </cell>
        </row>
        <row r="27">
          <cell r="E27" t="str">
            <v>a - VËt liÖu :</v>
          </cell>
          <cell r="I27">
            <v>458379.73863809521</v>
          </cell>
        </row>
        <row r="28">
          <cell r="E28" t="str">
            <v>Xim¨ng PC-300</v>
          </cell>
          <cell r="F28" t="str">
            <v>kg</v>
          </cell>
          <cell r="G28">
            <v>342</v>
          </cell>
          <cell r="H28">
            <v>837.51123809523801</v>
          </cell>
          <cell r="I28">
            <v>286428.84342857142</v>
          </cell>
        </row>
        <row r="29">
          <cell r="E29" t="str">
            <v>C¸t vµng</v>
          </cell>
          <cell r="F29" t="str">
            <v>m3</v>
          </cell>
          <cell r="G29">
            <v>0.46899999999999997</v>
          </cell>
          <cell r="H29">
            <v>86414.866666666654</v>
          </cell>
          <cell r="I29">
            <v>40528.572466666657</v>
          </cell>
        </row>
        <row r="30">
          <cell r="E30" t="str">
            <v>§¸ d¨m 1x2</v>
          </cell>
          <cell r="F30" t="str">
            <v>m3</v>
          </cell>
          <cell r="G30">
            <v>0.878</v>
          </cell>
          <cell r="H30">
            <v>148840.91428571427</v>
          </cell>
          <cell r="I30">
            <v>130682.32274285713</v>
          </cell>
        </row>
        <row r="31">
          <cell r="E31" t="str">
            <v>N­íc</v>
          </cell>
          <cell r="F31" t="str">
            <v>LÝt</v>
          </cell>
          <cell r="G31">
            <v>185</v>
          </cell>
          <cell r="H31">
            <v>4</v>
          </cell>
          <cell r="I31">
            <v>740</v>
          </cell>
        </row>
        <row r="32">
          <cell r="E32" t="str">
            <v>V÷a bª t«ng M200 ®¸ 2x4</v>
          </cell>
          <cell r="F32" t="str">
            <v>m3</v>
          </cell>
          <cell r="H32" t="str">
            <v/>
          </cell>
        </row>
        <row r="33">
          <cell r="E33" t="str">
            <v>a - VËt liÖu :</v>
          </cell>
          <cell r="I33">
            <v>439784.92350476183</v>
          </cell>
        </row>
        <row r="34">
          <cell r="E34" t="str">
            <v>Xim¨ng PC-300</v>
          </cell>
          <cell r="F34" t="str">
            <v>kg</v>
          </cell>
          <cell r="G34">
            <v>323</v>
          </cell>
          <cell r="H34">
            <v>837.51123809523801</v>
          </cell>
          <cell r="I34">
            <v>270516.12990476185</v>
          </cell>
        </row>
        <row r="35">
          <cell r="E35" t="str">
            <v>C¸t vµng</v>
          </cell>
          <cell r="F35" t="str">
            <v>m3</v>
          </cell>
          <cell r="G35">
            <v>0.47099999999999997</v>
          </cell>
          <cell r="H35">
            <v>86414.866666666654</v>
          </cell>
          <cell r="I35">
            <v>40701.40219999999</v>
          </cell>
        </row>
        <row r="36">
          <cell r="E36" t="str">
            <v>§¸ d¨m 2x4</v>
          </cell>
          <cell r="F36" t="str">
            <v>m3</v>
          </cell>
          <cell r="G36">
            <v>0.88200000000000001</v>
          </cell>
          <cell r="H36">
            <v>144974.36666666664</v>
          </cell>
          <cell r="I36">
            <v>127867.39139999998</v>
          </cell>
        </row>
        <row r="37">
          <cell r="E37" t="str">
            <v>N­íc</v>
          </cell>
          <cell r="F37" t="str">
            <v>LÝt</v>
          </cell>
          <cell r="G37">
            <v>175</v>
          </cell>
          <cell r="H37">
            <v>4</v>
          </cell>
          <cell r="I37">
            <v>700</v>
          </cell>
        </row>
        <row r="38">
          <cell r="E38" t="str">
            <v>V÷a bª t«ng M150 ®¸ 4x6</v>
          </cell>
          <cell r="F38" t="str">
            <v>m3</v>
          </cell>
          <cell r="H38" t="str">
            <v/>
          </cell>
        </row>
        <row r="39">
          <cell r="E39" t="str">
            <v>a - VËt liÖu :</v>
          </cell>
          <cell r="I39">
            <v>334497.38052619045</v>
          </cell>
        </row>
        <row r="40">
          <cell r="E40" t="str">
            <v>Xim¨ng PC-300</v>
          </cell>
          <cell r="F40" t="str">
            <v>kg</v>
          </cell>
          <cell r="G40">
            <v>250</v>
          </cell>
          <cell r="H40">
            <v>837.51123809523801</v>
          </cell>
          <cell r="I40">
            <v>209377.8095238095</v>
          </cell>
        </row>
        <row r="41">
          <cell r="E41" t="str">
            <v>C¸t vµng</v>
          </cell>
          <cell r="F41" t="str">
            <v>m3</v>
          </cell>
          <cell r="G41">
            <v>0.499</v>
          </cell>
          <cell r="H41">
            <v>86414.866666666654</v>
          </cell>
          <cell r="I41">
            <v>43121.018466666661</v>
          </cell>
        </row>
        <row r="42">
          <cell r="E42" t="str">
            <v>§¸ d¨m 4x6</v>
          </cell>
          <cell r="F42" t="str">
            <v>m3</v>
          </cell>
          <cell r="G42">
            <v>0.89500000000000002</v>
          </cell>
          <cell r="H42">
            <v>90881.064285714267</v>
          </cell>
          <cell r="I42">
            <v>81338.552535714276</v>
          </cell>
        </row>
        <row r="43">
          <cell r="E43" t="str">
            <v>N­íc</v>
          </cell>
          <cell r="F43" t="str">
            <v>LÝt</v>
          </cell>
          <cell r="G43">
            <v>165</v>
          </cell>
          <cell r="H43">
            <v>4</v>
          </cell>
          <cell r="I43">
            <v>660</v>
          </cell>
        </row>
        <row r="44">
          <cell r="E44" t="str">
            <v>V÷a bª t«ng M150 ®¸ 1x2</v>
          </cell>
          <cell r="F44" t="str">
            <v>m3</v>
          </cell>
          <cell r="H44" t="str">
            <v/>
          </cell>
          <cell r="J44">
            <v>411300.44179999991</v>
          </cell>
          <cell r="K44">
            <v>0</v>
          </cell>
          <cell r="L44">
            <v>0</v>
          </cell>
        </row>
        <row r="45">
          <cell r="E45" t="str">
            <v>a - VËt liÖu :</v>
          </cell>
          <cell r="I45">
            <v>411300.44179999991</v>
          </cell>
        </row>
        <row r="46">
          <cell r="E46" t="str">
            <v>Xim¨ng PC-300</v>
          </cell>
          <cell r="F46" t="str">
            <v>kg</v>
          </cell>
          <cell r="G46">
            <v>281</v>
          </cell>
          <cell r="H46">
            <v>837.51123809523801</v>
          </cell>
          <cell r="I46">
            <v>235340.65790476187</v>
          </cell>
          <cell r="J46">
            <v>235340.65790476187</v>
          </cell>
        </row>
        <row r="47">
          <cell r="E47" t="str">
            <v>C¸t vµng</v>
          </cell>
          <cell r="F47" t="str">
            <v>m3</v>
          </cell>
          <cell r="G47">
            <v>0.49299999999999999</v>
          </cell>
          <cell r="H47">
            <v>86414.866666666654</v>
          </cell>
          <cell r="I47">
            <v>42602.529266666657</v>
          </cell>
          <cell r="J47">
            <v>42602.529266666657</v>
          </cell>
        </row>
        <row r="48">
          <cell r="E48" t="str">
            <v>§¸ d¨m 1x2</v>
          </cell>
          <cell r="F48" t="str">
            <v>m3</v>
          </cell>
          <cell r="G48">
            <v>0.89100000000000001</v>
          </cell>
          <cell r="H48">
            <v>148840.91428571427</v>
          </cell>
          <cell r="I48">
            <v>132617.25462857142</v>
          </cell>
          <cell r="J48">
            <v>132617.25462857142</v>
          </cell>
        </row>
        <row r="49">
          <cell r="E49" t="str">
            <v>N­íc</v>
          </cell>
          <cell r="F49" t="str">
            <v>LÝt</v>
          </cell>
          <cell r="G49">
            <v>185</v>
          </cell>
          <cell r="H49">
            <v>4</v>
          </cell>
          <cell r="I49">
            <v>740</v>
          </cell>
          <cell r="J49">
            <v>740</v>
          </cell>
        </row>
        <row r="51">
          <cell r="E51" t="str">
            <v>BT M300 lÊp lç khoan</v>
          </cell>
          <cell r="F51" t="str">
            <v>m3</v>
          </cell>
          <cell r="H51" t="str">
            <v/>
          </cell>
          <cell r="J51">
            <v>573258.53166357125</v>
          </cell>
          <cell r="K51">
            <v>65019.039000000004</v>
          </cell>
        </row>
        <row r="52">
          <cell r="E52" t="str">
            <v>a. VËt liÖu</v>
          </cell>
          <cell r="I52">
            <v>573258.53166357125</v>
          </cell>
        </row>
        <row r="53">
          <cell r="E53" t="str">
            <v>V÷a bª t«ng M300 ®¸ 0,5x1</v>
          </cell>
          <cell r="F53" t="str">
            <v>m3</v>
          </cell>
          <cell r="G53">
            <v>1.0249999999999999</v>
          </cell>
          <cell r="H53">
            <v>559276.61625714274</v>
          </cell>
          <cell r="I53">
            <v>573258.53166357125</v>
          </cell>
          <cell r="J53">
            <v>573258.53166357125</v>
          </cell>
        </row>
        <row r="54">
          <cell r="E54" t="str">
            <v>b. Nh©n c«ng</v>
          </cell>
          <cell r="I54">
            <v>65019.039000000004</v>
          </cell>
        </row>
        <row r="55">
          <cell r="E55" t="str">
            <v>Nh©n c«ng bËc 3,5/7</v>
          </cell>
          <cell r="F55" t="str">
            <v xml:space="preserve">C«ng </v>
          </cell>
          <cell r="G55">
            <v>4.45</v>
          </cell>
          <cell r="H55">
            <v>14611.02</v>
          </cell>
          <cell r="I55">
            <v>65019.039000000004</v>
          </cell>
          <cell r="K55">
            <v>65019.039000000004</v>
          </cell>
        </row>
        <row r="56">
          <cell r="E56" t="str">
            <v>Khoan lç ®¸ gèc ®­êng kÝnh 10cm</v>
          </cell>
          <cell r="F56" t="str">
            <v>m</v>
          </cell>
          <cell r="H56" t="str">
            <v/>
          </cell>
          <cell r="J56">
            <v>40961.700500000006</v>
          </cell>
          <cell r="K56">
            <v>56771.875</v>
          </cell>
          <cell r="L56">
            <v>8662.5</v>
          </cell>
        </row>
        <row r="57">
          <cell r="E57" t="str">
            <v>a. VËt liÖu</v>
          </cell>
          <cell r="I57">
            <v>40961.700500000006</v>
          </cell>
        </row>
        <row r="58">
          <cell r="E58" t="str">
            <v xml:space="preserve">Mòi khoan </v>
          </cell>
          <cell r="F58" t="str">
            <v>c¸i</v>
          </cell>
          <cell r="G58">
            <v>0.09</v>
          </cell>
          <cell r="H58">
            <v>57143</v>
          </cell>
          <cell r="I58">
            <v>5142.87</v>
          </cell>
          <cell r="J58">
            <v>5142.87</v>
          </cell>
        </row>
        <row r="59">
          <cell r="E59" t="str">
            <v>CÇn khoan</v>
          </cell>
          <cell r="F59" t="str">
            <v>m</v>
          </cell>
          <cell r="G59">
            <v>0.4</v>
          </cell>
          <cell r="H59">
            <v>76190</v>
          </cell>
          <cell r="I59">
            <v>30476</v>
          </cell>
          <cell r="J59">
            <v>30476</v>
          </cell>
        </row>
        <row r="60">
          <cell r="E60" t="str">
            <v>VËt liÖu kh¸c</v>
          </cell>
          <cell r="F60" t="str">
            <v>%</v>
          </cell>
          <cell r="G60">
            <v>15</v>
          </cell>
          <cell r="H60">
            <v>35618.870000000003</v>
          </cell>
          <cell r="I60">
            <v>5342.8305</v>
          </cell>
          <cell r="J60">
            <v>5342.8305</v>
          </cell>
        </row>
        <row r="61">
          <cell r="E61" t="str">
            <v>b. Nh©n c«ng</v>
          </cell>
          <cell r="I61">
            <v>56771.875</v>
          </cell>
        </row>
        <row r="62">
          <cell r="E62" t="str">
            <v>Nh©n c«ng bËc 4,0/7</v>
          </cell>
          <cell r="F62" t="str">
            <v xml:space="preserve">C«ng </v>
          </cell>
          <cell r="G62">
            <v>3.7</v>
          </cell>
          <cell r="H62">
            <v>15343.75</v>
          </cell>
          <cell r="I62">
            <v>56771.875</v>
          </cell>
          <cell r="K62">
            <v>56771.875</v>
          </cell>
        </row>
        <row r="63">
          <cell r="E63" t="str">
            <v>c. M¸y</v>
          </cell>
          <cell r="I63">
            <v>8662.5</v>
          </cell>
        </row>
        <row r="64">
          <cell r="E64" t="str">
            <v>M¸y khoan tay</v>
          </cell>
          <cell r="F64" t="str">
            <v>ca</v>
          </cell>
          <cell r="G64">
            <v>0.33</v>
          </cell>
          <cell r="H64">
            <v>26250</v>
          </cell>
          <cell r="I64">
            <v>8662.5</v>
          </cell>
          <cell r="L64">
            <v>8662.5</v>
          </cell>
        </row>
        <row r="65">
          <cell r="E65" t="str">
            <v>ThÐp d=10mm</v>
          </cell>
          <cell r="F65" t="str">
            <v>tÊn</v>
          </cell>
          <cell r="H65" t="str">
            <v/>
          </cell>
          <cell r="J65">
            <v>4443937.3314285716</v>
          </cell>
          <cell r="K65">
            <v>170364.4932</v>
          </cell>
        </row>
        <row r="66">
          <cell r="E66" t="str">
            <v>a. VËt liÖu</v>
          </cell>
          <cell r="I66">
            <v>4443937.3314285716</v>
          </cell>
        </row>
        <row r="67">
          <cell r="E67" t="str">
            <v>ThÐp trßn d=10mm</v>
          </cell>
          <cell r="F67" t="str">
            <v>kg</v>
          </cell>
          <cell r="G67">
            <v>1005</v>
          </cell>
          <cell r="H67">
            <v>4421.8281904761907</v>
          </cell>
          <cell r="I67">
            <v>4443937.3314285716</v>
          </cell>
          <cell r="J67">
            <v>4443937.3314285716</v>
          </cell>
        </row>
        <row r="68">
          <cell r="E68" t="str">
            <v>b. Nh©n c«ng</v>
          </cell>
          <cell r="I68">
            <v>170364.4932</v>
          </cell>
        </row>
        <row r="69">
          <cell r="E69" t="str">
            <v>Nh©n c«ng bËc 3,5/7</v>
          </cell>
          <cell r="F69" t="str">
            <v xml:space="preserve">C«ng </v>
          </cell>
          <cell r="G69">
            <v>11.66</v>
          </cell>
          <cell r="H69">
            <v>14611.02</v>
          </cell>
          <cell r="I69">
            <v>170364.4932</v>
          </cell>
          <cell r="K69">
            <v>170364.4932</v>
          </cell>
        </row>
        <row r="70">
          <cell r="E70" t="str">
            <v>ThÐp d&gt;22mm</v>
          </cell>
          <cell r="F70" t="str">
            <v>tÊn</v>
          </cell>
          <cell r="H70" t="str">
            <v/>
          </cell>
          <cell r="J70">
            <v>4542919.5999999996</v>
          </cell>
          <cell r="K70">
            <v>170364.4932</v>
          </cell>
        </row>
        <row r="71">
          <cell r="E71" t="str">
            <v>a. VËt liÖu</v>
          </cell>
          <cell r="I71">
            <v>4542919.5999999996</v>
          </cell>
        </row>
        <row r="72">
          <cell r="E72" t="str">
            <v>ThÐp trßn d=25mm</v>
          </cell>
          <cell r="F72" t="str">
            <v>kg</v>
          </cell>
          <cell r="G72">
            <v>1050</v>
          </cell>
          <cell r="H72">
            <v>4326.5900952380953</v>
          </cell>
          <cell r="I72">
            <v>4542919.5999999996</v>
          </cell>
          <cell r="J72">
            <v>4542919.5999999996</v>
          </cell>
        </row>
        <row r="73">
          <cell r="E73" t="str">
            <v>b. Nh©n c«ng</v>
          </cell>
          <cell r="I73">
            <v>170364.4932</v>
          </cell>
        </row>
        <row r="74">
          <cell r="E74" t="str">
            <v>Nh©n c«ng bËc 3,5/7</v>
          </cell>
          <cell r="F74" t="str">
            <v xml:space="preserve">C«ng </v>
          </cell>
          <cell r="G74">
            <v>11.66</v>
          </cell>
          <cell r="H74">
            <v>14611.02</v>
          </cell>
          <cell r="I74">
            <v>170364.4932</v>
          </cell>
          <cell r="K74">
            <v>170364.4932</v>
          </cell>
        </row>
        <row r="75">
          <cell r="E75" t="str">
            <v>ThÐp d=22mm</v>
          </cell>
          <cell r="F75" t="str">
            <v>tÊn</v>
          </cell>
          <cell r="H75" t="str">
            <v/>
          </cell>
          <cell r="J75">
            <v>4542919.5999999996</v>
          </cell>
          <cell r="K75">
            <v>170364.4932</v>
          </cell>
        </row>
        <row r="76">
          <cell r="E76" t="str">
            <v>a. VËt liÖu</v>
          </cell>
          <cell r="I76">
            <v>4542919.5999999996</v>
          </cell>
        </row>
        <row r="77">
          <cell r="E77" t="str">
            <v>ThÐp trßn d=22mm</v>
          </cell>
          <cell r="F77" t="str">
            <v>kg</v>
          </cell>
          <cell r="G77">
            <v>1050</v>
          </cell>
          <cell r="H77">
            <v>4326.5900952380953</v>
          </cell>
          <cell r="I77">
            <v>4542919.5999999996</v>
          </cell>
          <cell r="J77">
            <v>4542919.5999999996</v>
          </cell>
        </row>
        <row r="78">
          <cell r="E78" t="str">
            <v>b. Nh©n c«ng</v>
          </cell>
          <cell r="I78">
            <v>170364.4932</v>
          </cell>
        </row>
        <row r="79">
          <cell r="E79" t="str">
            <v>Nh©n c«ng bËc 3,5/7</v>
          </cell>
          <cell r="F79" t="str">
            <v xml:space="preserve">C«ng </v>
          </cell>
          <cell r="G79">
            <v>11.66</v>
          </cell>
          <cell r="H79">
            <v>14611.02</v>
          </cell>
          <cell r="I79">
            <v>170364.4932</v>
          </cell>
          <cell r="K79">
            <v>170364.4932</v>
          </cell>
        </row>
        <row r="80">
          <cell r="E80" t="str">
            <v>BT xµ mò t­êng ch¾n M150 ®¸ 1x2</v>
          </cell>
          <cell r="F80" t="str">
            <v>m3</v>
          </cell>
          <cell r="H80" t="str">
            <v/>
          </cell>
          <cell r="J80">
            <v>430014.61190189986</v>
          </cell>
          <cell r="K80">
            <v>83930.3125</v>
          </cell>
          <cell r="L80">
            <v>12729.012479999999</v>
          </cell>
        </row>
        <row r="81">
          <cell r="E81" t="str">
            <v>a - VËt liÖu :</v>
          </cell>
          <cell r="I81">
            <v>430014.61190189986</v>
          </cell>
        </row>
        <row r="82">
          <cell r="E82" t="str">
            <v>V÷a bªt«ng M150 ®¸ 1x2</v>
          </cell>
          <cell r="F82" t="str">
            <v>m3</v>
          </cell>
          <cell r="G82">
            <v>1.0249999999999999</v>
          </cell>
          <cell r="H82">
            <v>411300.44179999991</v>
          </cell>
          <cell r="I82">
            <v>421582.95284499985</v>
          </cell>
          <cell r="J82">
            <v>421582.95284499985</v>
          </cell>
        </row>
        <row r="83">
          <cell r="E83" t="str">
            <v>VËt liÖu kh¸c</v>
          </cell>
          <cell r="F83" t="str">
            <v>%</v>
          </cell>
          <cell r="G83">
            <v>2</v>
          </cell>
          <cell r="H83">
            <v>421582.95284499985</v>
          </cell>
          <cell r="I83">
            <v>8431.6590568999964</v>
          </cell>
          <cell r="J83">
            <v>8431.6590568999964</v>
          </cell>
        </row>
        <row r="84">
          <cell r="E84" t="str">
            <v>b - Nh©n c«ng</v>
          </cell>
          <cell r="I84">
            <v>83930.3125</v>
          </cell>
        </row>
        <row r="85">
          <cell r="E85" t="str">
            <v>Nh©n c«ng bËc 4,0/7</v>
          </cell>
          <cell r="F85" t="str">
            <v xml:space="preserve">C«ng </v>
          </cell>
          <cell r="G85">
            <v>5.47</v>
          </cell>
          <cell r="H85">
            <v>15343.75</v>
          </cell>
          <cell r="I85">
            <v>83930.3125</v>
          </cell>
          <cell r="K85">
            <v>83930.3125</v>
          </cell>
        </row>
        <row r="86">
          <cell r="E86" t="str">
            <v>c- m¸y</v>
          </cell>
          <cell r="I86">
            <v>12729.012479999999</v>
          </cell>
        </row>
        <row r="87">
          <cell r="E87" t="str">
            <v>M¸y trén 250l</v>
          </cell>
          <cell r="F87" t="str">
            <v>Ca</v>
          </cell>
          <cell r="G87">
            <v>9.5000000000000001E-2</v>
          </cell>
          <cell r="H87">
            <v>96272</v>
          </cell>
          <cell r="I87">
            <v>9145.84</v>
          </cell>
          <cell r="L87">
            <v>9145.84</v>
          </cell>
        </row>
        <row r="88">
          <cell r="E88" t="str">
            <v>M¸y ®Çm dïi 1,5KW</v>
          </cell>
          <cell r="F88" t="str">
            <v>Ca</v>
          </cell>
          <cell r="G88">
            <v>8.8999999999999996E-2</v>
          </cell>
          <cell r="H88">
            <v>37456</v>
          </cell>
          <cell r="I88">
            <v>3333.5839999999998</v>
          </cell>
          <cell r="L88">
            <v>3333.5839999999998</v>
          </cell>
        </row>
        <row r="89">
          <cell r="E89" t="str">
            <v>M¸y kh¸c</v>
          </cell>
          <cell r="F89" t="str">
            <v>%</v>
          </cell>
          <cell r="G89">
            <v>2</v>
          </cell>
          <cell r="H89">
            <v>12479.423999999999</v>
          </cell>
          <cell r="I89">
            <v>249.58847999999998</v>
          </cell>
          <cell r="L89">
            <v>249.58847999999998</v>
          </cell>
        </row>
        <row r="90">
          <cell r="E90" t="str">
            <v>BT xµ mò t­êng ch¾n M200 ®¸ 1x2</v>
          </cell>
          <cell r="F90" t="str">
            <v>m3</v>
          </cell>
          <cell r="H90" t="str">
            <v/>
          </cell>
          <cell r="J90">
            <v>479236.0167461285</v>
          </cell>
          <cell r="K90">
            <v>83930.3125</v>
          </cell>
          <cell r="L90">
            <v>12729.012479999999</v>
          </cell>
        </row>
        <row r="91">
          <cell r="E91" t="str">
            <v>a - VËt liÖu :</v>
          </cell>
          <cell r="I91">
            <v>479236.0167461285</v>
          </cell>
        </row>
        <row r="92">
          <cell r="E92" t="str">
            <v>V÷a bª t«ng M200 ®¸ 1x2</v>
          </cell>
          <cell r="F92" t="str">
            <v>m3</v>
          </cell>
          <cell r="G92">
            <v>1.0249999999999999</v>
          </cell>
          <cell r="H92">
            <v>458379.73863809521</v>
          </cell>
          <cell r="I92">
            <v>469839.23210404755</v>
          </cell>
          <cell r="J92">
            <v>469839.23210404755</v>
          </cell>
        </row>
        <row r="93">
          <cell r="E93" t="str">
            <v>VËt liÖu kh¸c</v>
          </cell>
          <cell r="F93" t="str">
            <v>%</v>
          </cell>
          <cell r="G93">
            <v>2</v>
          </cell>
          <cell r="H93">
            <v>469839.23210404755</v>
          </cell>
          <cell r="I93">
            <v>9396.784642080951</v>
          </cell>
          <cell r="J93">
            <v>9396.784642080951</v>
          </cell>
        </row>
        <row r="94">
          <cell r="E94" t="str">
            <v>b - Nh©n c«ng</v>
          </cell>
          <cell r="I94">
            <v>83930.3125</v>
          </cell>
        </row>
        <row r="95">
          <cell r="E95" t="str">
            <v>Nh©n c«ng bËc 4,0/7</v>
          </cell>
          <cell r="F95" t="str">
            <v xml:space="preserve">C«ng </v>
          </cell>
          <cell r="G95">
            <v>5.47</v>
          </cell>
          <cell r="H95">
            <v>15343.75</v>
          </cell>
          <cell r="I95">
            <v>83930.3125</v>
          </cell>
          <cell r="K95">
            <v>83930.3125</v>
          </cell>
        </row>
        <row r="96">
          <cell r="E96" t="str">
            <v>c- m¸y</v>
          </cell>
          <cell r="I96">
            <v>12729.012479999999</v>
          </cell>
        </row>
        <row r="97">
          <cell r="E97" t="str">
            <v>M¸y trén 250l</v>
          </cell>
          <cell r="F97" t="str">
            <v>Ca</v>
          </cell>
          <cell r="G97">
            <v>9.5000000000000001E-2</v>
          </cell>
          <cell r="H97">
            <v>96272</v>
          </cell>
          <cell r="I97">
            <v>9145.84</v>
          </cell>
          <cell r="L97">
            <v>9145.84</v>
          </cell>
        </row>
        <row r="98">
          <cell r="E98" t="str">
            <v>M¸y ®Çm dïi 1,5KW</v>
          </cell>
          <cell r="F98" t="str">
            <v>Ca</v>
          </cell>
          <cell r="G98">
            <v>8.8999999999999996E-2</v>
          </cell>
          <cell r="H98">
            <v>37456</v>
          </cell>
          <cell r="I98">
            <v>3333.5839999999998</v>
          </cell>
          <cell r="L98">
            <v>3333.5839999999998</v>
          </cell>
        </row>
        <row r="99">
          <cell r="E99" t="str">
            <v>M¸y kh¸c</v>
          </cell>
          <cell r="F99" t="str">
            <v>%</v>
          </cell>
          <cell r="G99">
            <v>2</v>
          </cell>
          <cell r="H99">
            <v>12479.423999999999</v>
          </cell>
          <cell r="I99">
            <v>249.58847999999998</v>
          </cell>
          <cell r="L99">
            <v>249.58847999999998</v>
          </cell>
        </row>
        <row r="100">
          <cell r="E100" t="str">
            <v>V¸n khu«n xµ mò</v>
          </cell>
          <cell r="F100" t="str">
            <v>100m2</v>
          </cell>
          <cell r="H100" t="str">
            <v/>
          </cell>
          <cell r="J100">
            <v>1989948.6242861901</v>
          </cell>
          <cell r="K100">
            <v>798642.1875</v>
          </cell>
          <cell r="L100">
            <v>0</v>
          </cell>
        </row>
        <row r="101">
          <cell r="E101" t="str">
            <v>a - VËt liÖu :</v>
          </cell>
          <cell r="I101">
            <v>1989948.6242861901</v>
          </cell>
        </row>
        <row r="102">
          <cell r="E102" t="str">
            <v>Gç v¸n</v>
          </cell>
          <cell r="F102" t="str">
            <v>m3</v>
          </cell>
          <cell r="G102">
            <v>0.82499999999999996</v>
          </cell>
          <cell r="H102">
            <v>1269569.3733333333</v>
          </cell>
          <cell r="I102">
            <v>1047394.7329999999</v>
          </cell>
          <cell r="J102">
            <v>1047394.7329999999</v>
          </cell>
        </row>
        <row r="103">
          <cell r="E103" t="str">
            <v xml:space="preserve">Gç ®µ nÑp </v>
          </cell>
          <cell r="F103" t="str">
            <v>m3</v>
          </cell>
          <cell r="G103">
            <v>0.52500000000000002</v>
          </cell>
          <cell r="H103">
            <v>1269569.3733333333</v>
          </cell>
          <cell r="I103">
            <v>666523.92099999997</v>
          </cell>
          <cell r="J103">
            <v>666523.92099999997</v>
          </cell>
        </row>
        <row r="104">
          <cell r="E104" t="str">
            <v>§inh</v>
          </cell>
          <cell r="F104" t="str">
            <v>kg</v>
          </cell>
          <cell r="G104">
            <v>9.1</v>
          </cell>
          <cell r="H104">
            <v>6190.4761904761899</v>
          </cell>
          <cell r="I104">
            <v>56333.333333333328</v>
          </cell>
          <cell r="J104">
            <v>56333.333333333328</v>
          </cell>
        </row>
        <row r="105">
          <cell r="E105" t="str">
            <v xml:space="preserve">§inh ®Üa </v>
          </cell>
          <cell r="F105" t="str">
            <v>C¸i</v>
          </cell>
          <cell r="G105">
            <v>30.3</v>
          </cell>
          <cell r="H105">
            <v>2380.9523809523807</v>
          </cell>
          <cell r="I105">
            <v>72142.857142857145</v>
          </cell>
          <cell r="J105">
            <v>72142.857142857145</v>
          </cell>
        </row>
        <row r="106">
          <cell r="E106" t="str">
            <v>Bul«ng</v>
          </cell>
          <cell r="F106" t="str">
            <v>C¸i</v>
          </cell>
          <cell r="G106">
            <v>24.2</v>
          </cell>
          <cell r="H106">
            <v>5000</v>
          </cell>
          <cell r="I106">
            <v>121000</v>
          </cell>
          <cell r="J106">
            <v>121000</v>
          </cell>
        </row>
        <row r="107">
          <cell r="E107" t="str">
            <v>VËt liÖu kh¸c</v>
          </cell>
          <cell r="F107" t="str">
            <v>%</v>
          </cell>
          <cell r="G107">
            <v>1.5</v>
          </cell>
          <cell r="H107">
            <v>1770251.9873333331</v>
          </cell>
          <cell r="I107">
            <v>26553.779809999996</v>
          </cell>
          <cell r="J107">
            <v>26553.779809999996</v>
          </cell>
        </row>
        <row r="108">
          <cell r="E108" t="str">
            <v>b - Nh©n c«ng</v>
          </cell>
          <cell r="I108">
            <v>798642.1875</v>
          </cell>
        </row>
        <row r="109">
          <cell r="E109" t="str">
            <v>Nh©n c«ng bËc 4,0/7</v>
          </cell>
          <cell r="F109" t="str">
            <v xml:space="preserve">C«ng </v>
          </cell>
          <cell r="G109">
            <v>52.05</v>
          </cell>
          <cell r="H109">
            <v>15343.75</v>
          </cell>
          <cell r="I109">
            <v>798642.1875</v>
          </cell>
          <cell r="K109">
            <v>798642.1875</v>
          </cell>
        </row>
        <row r="110">
          <cell r="E110" t="str">
            <v xml:space="preserve">BT th©n t­êng ch¾n cao &lt;4m M200 </v>
          </cell>
          <cell r="F110" t="str">
            <v>m3</v>
          </cell>
          <cell r="H110" t="str">
            <v/>
          </cell>
          <cell r="J110">
            <v>504454.75410937134</v>
          </cell>
          <cell r="K110">
            <v>48070.255799999999</v>
          </cell>
          <cell r="L110">
            <v>15887.92</v>
          </cell>
        </row>
        <row r="111">
          <cell r="E111" t="str">
            <v>a - VËt liÖu :</v>
          </cell>
          <cell r="I111">
            <v>504454.75410937134</v>
          </cell>
        </row>
        <row r="112">
          <cell r="E112" t="str">
            <v>V÷a bª t«ng M200 ®¸ 2x4</v>
          </cell>
          <cell r="F112" t="str">
            <v>m3</v>
          </cell>
          <cell r="G112">
            <v>1.0249999999999999</v>
          </cell>
          <cell r="H112">
            <v>439784.92350476183</v>
          </cell>
          <cell r="I112">
            <v>450779.54659238085</v>
          </cell>
          <cell r="J112">
            <v>450779.54659238085</v>
          </cell>
        </row>
        <row r="113">
          <cell r="E113" t="str">
            <v>gç v¸n cÇu c«ng t¸c</v>
          </cell>
          <cell r="F113" t="str">
            <v>m3</v>
          </cell>
          <cell r="G113">
            <v>0.02</v>
          </cell>
          <cell r="H113">
            <v>2132434.9866666668</v>
          </cell>
          <cell r="I113">
            <v>42648.699733333335</v>
          </cell>
          <cell r="J113">
            <v>42648.699733333335</v>
          </cell>
        </row>
        <row r="114">
          <cell r="E114" t="str">
            <v>§inh</v>
          </cell>
          <cell r="F114" t="str">
            <v>kg</v>
          </cell>
          <cell r="G114">
            <v>4.8000000000000001E-2</v>
          </cell>
          <cell r="H114">
            <v>6190.4761904761899</v>
          </cell>
          <cell r="I114">
            <v>297.14285714285711</v>
          </cell>
          <cell r="J114">
            <v>297.14285714285711</v>
          </cell>
        </row>
        <row r="115">
          <cell r="E115" t="str">
            <v xml:space="preserve">§inh ®Üa </v>
          </cell>
          <cell r="F115" t="str">
            <v>C¸i</v>
          </cell>
          <cell r="G115">
            <v>0.35199999999999998</v>
          </cell>
          <cell r="H115">
            <v>2380.9523809523807</v>
          </cell>
          <cell r="I115">
            <v>838.09523809523796</v>
          </cell>
          <cell r="J115">
            <v>838.09523809523796</v>
          </cell>
        </row>
        <row r="116">
          <cell r="E116" t="str">
            <v>VËt liÖu kh¸c</v>
          </cell>
          <cell r="F116" t="str">
            <v>%</v>
          </cell>
          <cell r="G116">
            <v>2</v>
          </cell>
          <cell r="H116">
            <v>494563.48442095227</v>
          </cell>
          <cell r="I116">
            <v>9891.2696884190445</v>
          </cell>
          <cell r="J116">
            <v>9891.2696884190445</v>
          </cell>
        </row>
        <row r="117">
          <cell r="E117" t="str">
            <v>b - Nh©n c«ng</v>
          </cell>
          <cell r="I117">
            <v>48070.255799999999</v>
          </cell>
        </row>
        <row r="118">
          <cell r="E118" t="str">
            <v>Nh©n c«ng bËc 3,5/7</v>
          </cell>
          <cell r="F118" t="str">
            <v xml:space="preserve">C«ng </v>
          </cell>
          <cell r="G118">
            <v>3.29</v>
          </cell>
          <cell r="H118">
            <v>14611.02</v>
          </cell>
          <cell r="I118">
            <v>48070.255799999999</v>
          </cell>
          <cell r="K118">
            <v>48070.255799999999</v>
          </cell>
        </row>
        <row r="119">
          <cell r="E119" t="str">
            <v>c- m¸y</v>
          </cell>
          <cell r="I119">
            <v>15887.92</v>
          </cell>
        </row>
        <row r="120">
          <cell r="E120" t="str">
            <v>M¸y trén 250l</v>
          </cell>
          <cell r="F120" t="str">
            <v>Ca</v>
          </cell>
          <cell r="G120">
            <v>9.5000000000000001E-2</v>
          </cell>
          <cell r="H120">
            <v>96272</v>
          </cell>
          <cell r="I120">
            <v>9145.84</v>
          </cell>
          <cell r="L120">
            <v>9145.84</v>
          </cell>
        </row>
        <row r="121">
          <cell r="E121" t="str">
            <v>M¸y ®Çm dïi 1,5KW</v>
          </cell>
          <cell r="F121" t="str">
            <v>Ca</v>
          </cell>
          <cell r="G121">
            <v>0.18</v>
          </cell>
          <cell r="H121">
            <v>37456</v>
          </cell>
          <cell r="I121">
            <v>6742.08</v>
          </cell>
          <cell r="L121">
            <v>6742.08</v>
          </cell>
        </row>
        <row r="122">
          <cell r="E122" t="str">
            <v xml:space="preserve">BT th©n t­êng ch¾n cao &gt;4m M200 </v>
          </cell>
          <cell r="F122" t="str">
            <v>m3</v>
          </cell>
          <cell r="H122" t="str">
            <v/>
          </cell>
          <cell r="J122">
            <v>394376.62792527495</v>
          </cell>
          <cell r="K122">
            <v>57713.529000000002</v>
          </cell>
          <cell r="L122">
            <v>21882.37</v>
          </cell>
        </row>
        <row r="123">
          <cell r="E123" t="str">
            <v>a - VËt liÖu :</v>
          </cell>
          <cell r="I123">
            <v>394376.62792527495</v>
          </cell>
        </row>
        <row r="124">
          <cell r="E124" t="str">
            <v>V÷a bª t«ng M200 ®¸ 2x4</v>
          </cell>
          <cell r="F124" t="str">
            <v>m3</v>
          </cell>
          <cell r="G124">
            <v>1.0249999999999999</v>
          </cell>
          <cell r="H124">
            <v>334497.38052619045</v>
          </cell>
          <cell r="I124">
            <v>342859.81503934518</v>
          </cell>
          <cell r="J124">
            <v>342859.81503934518</v>
          </cell>
        </row>
        <row r="125">
          <cell r="E125" t="str">
            <v>gç v¸n cÇu c«ng t¸c</v>
          </cell>
          <cell r="F125" t="str">
            <v>m3</v>
          </cell>
          <cell r="G125">
            <v>0.02</v>
          </cell>
          <cell r="H125">
            <v>2132434.9866666668</v>
          </cell>
          <cell r="I125">
            <v>42648.699733333335</v>
          </cell>
          <cell r="J125">
            <v>42648.699733333335</v>
          </cell>
        </row>
        <row r="126">
          <cell r="E126" t="str">
            <v>§inh</v>
          </cell>
          <cell r="F126" t="str">
            <v>kg</v>
          </cell>
          <cell r="G126">
            <v>4.8000000000000001E-2</v>
          </cell>
          <cell r="H126">
            <v>6190.4761904761899</v>
          </cell>
          <cell r="I126">
            <v>297.14285714285711</v>
          </cell>
          <cell r="J126">
            <v>297.14285714285711</v>
          </cell>
        </row>
        <row r="127">
          <cell r="E127" t="str">
            <v xml:space="preserve">§inh ®Üa </v>
          </cell>
          <cell r="F127" t="str">
            <v>C¸i</v>
          </cell>
          <cell r="G127">
            <v>0.35199999999999998</v>
          </cell>
          <cell r="H127">
            <v>2380.9523809523807</v>
          </cell>
          <cell r="I127">
            <v>838.09523809523796</v>
          </cell>
          <cell r="J127">
            <v>838.09523809523796</v>
          </cell>
        </row>
        <row r="128">
          <cell r="E128" t="str">
            <v>VËt liÖu kh¸c</v>
          </cell>
          <cell r="F128" t="str">
            <v>%</v>
          </cell>
          <cell r="G128">
            <v>2</v>
          </cell>
          <cell r="H128">
            <v>386643.7528679166</v>
          </cell>
          <cell r="I128">
            <v>7732.875057358332</v>
          </cell>
          <cell r="J128">
            <v>7732.875057358332</v>
          </cell>
        </row>
        <row r="129">
          <cell r="E129" t="str">
            <v>b - Nh©n c«ng</v>
          </cell>
          <cell r="I129">
            <v>57713.529000000002</v>
          </cell>
        </row>
        <row r="130">
          <cell r="E130" t="str">
            <v>Nh©n c«ng bËc 3,5/7</v>
          </cell>
          <cell r="F130" t="str">
            <v xml:space="preserve">C«ng </v>
          </cell>
          <cell r="G130">
            <v>3.95</v>
          </cell>
          <cell r="H130">
            <v>14611.02</v>
          </cell>
          <cell r="I130">
            <v>57713.529000000002</v>
          </cell>
          <cell r="K130">
            <v>57713.529000000002</v>
          </cell>
        </row>
        <row r="131">
          <cell r="E131" t="str">
            <v>c- m¸y</v>
          </cell>
          <cell r="I131">
            <v>21882.37</v>
          </cell>
        </row>
        <row r="132">
          <cell r="E132" t="str">
            <v>M¸y trén 250l</v>
          </cell>
          <cell r="F132" t="str">
            <v>Ca</v>
          </cell>
          <cell r="G132">
            <v>9.5000000000000001E-2</v>
          </cell>
          <cell r="H132">
            <v>96272</v>
          </cell>
          <cell r="I132">
            <v>9145.84</v>
          </cell>
          <cell r="L132">
            <v>9145.84</v>
          </cell>
        </row>
        <row r="133">
          <cell r="E133" t="str">
            <v>M¸y ®Çm dïi 1,5KW</v>
          </cell>
          <cell r="F133" t="str">
            <v>Ca</v>
          </cell>
          <cell r="G133">
            <v>0.18</v>
          </cell>
          <cell r="H133">
            <v>37456</v>
          </cell>
          <cell r="I133">
            <v>6742.08</v>
          </cell>
          <cell r="L133">
            <v>6742.08</v>
          </cell>
        </row>
        <row r="134">
          <cell r="E134" t="str">
            <v>M¸y vËn th¨ng 0,8T</v>
          </cell>
          <cell r="F134" t="str">
            <v>Ca</v>
          </cell>
          <cell r="G134">
            <v>0.11</v>
          </cell>
          <cell r="H134">
            <v>54495</v>
          </cell>
          <cell r="I134">
            <v>5994.45</v>
          </cell>
          <cell r="L134">
            <v>5994.45</v>
          </cell>
        </row>
        <row r="135">
          <cell r="E135" t="str">
            <v xml:space="preserve">V¸n khu«n t­êng ch¾n </v>
          </cell>
          <cell r="F135" t="str">
            <v>100m2</v>
          </cell>
          <cell r="H135" t="str">
            <v/>
          </cell>
          <cell r="J135">
            <v>3001388.062391886</v>
          </cell>
          <cell r="K135">
            <v>800330</v>
          </cell>
          <cell r="L135">
            <v>0</v>
          </cell>
        </row>
        <row r="136">
          <cell r="E136" t="str">
            <v>a - VËt liÖu :</v>
          </cell>
          <cell r="I136">
            <v>3001388.062391886</v>
          </cell>
        </row>
        <row r="137">
          <cell r="E137" t="str">
            <v>Gç v¸n</v>
          </cell>
          <cell r="F137" t="str">
            <v>m3</v>
          </cell>
          <cell r="G137">
            <v>0.93600000000000005</v>
          </cell>
          <cell r="H137">
            <v>1269569.3733333333</v>
          </cell>
          <cell r="I137">
            <v>1188316.9334400001</v>
          </cell>
          <cell r="J137">
            <v>1188316.9334400001</v>
          </cell>
        </row>
        <row r="138">
          <cell r="E138" t="str">
            <v xml:space="preserve">Gç ®µ nÑp </v>
          </cell>
          <cell r="F138" t="str">
            <v>m3</v>
          </cell>
          <cell r="G138">
            <v>0.28000000000000003</v>
          </cell>
          <cell r="H138">
            <v>1269569.3733333333</v>
          </cell>
          <cell r="I138">
            <v>355479.42453333334</v>
          </cell>
          <cell r="J138">
            <v>355479.42453333334</v>
          </cell>
        </row>
        <row r="139">
          <cell r="E139" t="str">
            <v>Gç chèng</v>
          </cell>
          <cell r="F139" t="str">
            <v>m3</v>
          </cell>
          <cell r="G139">
            <v>0.55600000000000005</v>
          </cell>
          <cell r="H139">
            <v>2132434.9866666668</v>
          </cell>
          <cell r="I139">
            <v>1185633.8525866668</v>
          </cell>
          <cell r="J139">
            <v>1185633.8525866668</v>
          </cell>
        </row>
        <row r="140">
          <cell r="E140" t="str">
            <v>Bul«ng M16</v>
          </cell>
          <cell r="F140" t="str">
            <v>C¸i</v>
          </cell>
          <cell r="G140">
            <v>3.8</v>
          </cell>
          <cell r="H140">
            <v>2500</v>
          </cell>
          <cell r="I140">
            <v>9500</v>
          </cell>
          <cell r="J140">
            <v>9500</v>
          </cell>
        </row>
        <row r="141">
          <cell r="E141" t="str">
            <v>§inh</v>
          </cell>
          <cell r="F141" t="str">
            <v>kg</v>
          </cell>
          <cell r="G141">
            <v>6.8</v>
          </cell>
          <cell r="H141">
            <v>6190.4761904761899</v>
          </cell>
          <cell r="I141">
            <v>42095.238095238092</v>
          </cell>
          <cell r="J141">
            <v>42095.238095238092</v>
          </cell>
        </row>
        <row r="142">
          <cell r="E142" t="str">
            <v xml:space="preserve">§inh ®Üa </v>
          </cell>
          <cell r="F142" t="str">
            <v>C¸i</v>
          </cell>
          <cell r="G142">
            <v>15.13</v>
          </cell>
          <cell r="H142">
            <v>2380.9523809523807</v>
          </cell>
          <cell r="I142">
            <v>36023.809523809519</v>
          </cell>
          <cell r="J142">
            <v>36023.809523809519</v>
          </cell>
        </row>
        <row r="143">
          <cell r="E143" t="str">
            <v>D©y thÐp d=3mm</v>
          </cell>
          <cell r="F143" t="str">
            <v>kg</v>
          </cell>
          <cell r="G143">
            <v>16.850000000000001</v>
          </cell>
          <cell r="H143">
            <v>4707.542476190476</v>
          </cell>
          <cell r="I143">
            <v>79322.090723809524</v>
          </cell>
          <cell r="J143">
            <v>79322.090723809524</v>
          </cell>
        </row>
        <row r="144">
          <cell r="E144" t="str">
            <v>T¨ng ®¬</v>
          </cell>
          <cell r="F144" t="str">
            <v>C¸i</v>
          </cell>
          <cell r="G144">
            <v>7.53</v>
          </cell>
          <cell r="H144">
            <v>10000</v>
          </cell>
          <cell r="I144">
            <v>75300</v>
          </cell>
          <cell r="J144">
            <v>75300</v>
          </cell>
        </row>
        <row r="145">
          <cell r="E145" t="str">
            <v>VËt liÖu kh¸c</v>
          </cell>
          <cell r="F145" t="str">
            <v>%</v>
          </cell>
          <cell r="G145">
            <v>1</v>
          </cell>
          <cell r="H145">
            <v>2971671.3489028574</v>
          </cell>
          <cell r="I145">
            <v>29716.713489028574</v>
          </cell>
          <cell r="J145">
            <v>29716.713489028574</v>
          </cell>
        </row>
        <row r="146">
          <cell r="E146" t="str">
            <v>b - Nh©n c«ng</v>
          </cell>
          <cell r="I146">
            <v>800330</v>
          </cell>
        </row>
        <row r="147">
          <cell r="E147" t="str">
            <v>Nh©n c«ng bËc 4,0/7</v>
          </cell>
          <cell r="F147" t="str">
            <v xml:space="preserve">C«ng </v>
          </cell>
          <cell r="G147">
            <v>52.16</v>
          </cell>
          <cell r="H147">
            <v>15343.75</v>
          </cell>
          <cell r="I147">
            <v>800330</v>
          </cell>
          <cell r="K147">
            <v>800330</v>
          </cell>
        </row>
        <row r="148">
          <cell r="E148" t="str">
            <v>BT mãng t­êng ch¾n M200</v>
          </cell>
          <cell r="F148" t="str">
            <v>m3</v>
          </cell>
          <cell r="H148" t="str">
            <v/>
          </cell>
          <cell r="J148">
            <v>489806.59401106654</v>
          </cell>
          <cell r="K148">
            <v>33446.654800000004</v>
          </cell>
          <cell r="L148">
            <v>12479.423999999999</v>
          </cell>
        </row>
        <row r="149">
          <cell r="E149" t="str">
            <v>a - VËt liÖu :</v>
          </cell>
          <cell r="I149">
            <v>489806.59401106654</v>
          </cell>
        </row>
        <row r="150">
          <cell r="E150" t="str">
            <v>V÷a bª t«ng M200 ®¸ 2x4</v>
          </cell>
          <cell r="F150" t="str">
            <v>m3</v>
          </cell>
          <cell r="G150">
            <v>1.0249999999999999</v>
          </cell>
          <cell r="H150">
            <v>439784.92350476183</v>
          </cell>
          <cell r="I150">
            <v>450779.54659238085</v>
          </cell>
          <cell r="J150">
            <v>450779.54659238085</v>
          </cell>
        </row>
        <row r="151">
          <cell r="E151" t="str">
            <v>gç v¸n cÇu c«ng t¸c</v>
          </cell>
          <cell r="F151" t="str">
            <v>m3</v>
          </cell>
          <cell r="G151">
            <v>1.4999999999999999E-2</v>
          </cell>
          <cell r="H151">
            <v>2132434.9866666668</v>
          </cell>
          <cell r="I151">
            <v>31986.524799999999</v>
          </cell>
          <cell r="J151">
            <v>31986.524799999999</v>
          </cell>
        </row>
        <row r="152">
          <cell r="E152" t="str">
            <v>§inh</v>
          </cell>
          <cell r="F152" t="str">
            <v>kg</v>
          </cell>
          <cell r="G152">
            <v>0.122</v>
          </cell>
          <cell r="H152">
            <v>6190.4761904761899</v>
          </cell>
          <cell r="I152">
            <v>755.23809523809518</v>
          </cell>
          <cell r="J152">
            <v>755.23809523809518</v>
          </cell>
        </row>
        <row r="153">
          <cell r="E153" t="str">
            <v xml:space="preserve">§inh ®Üa </v>
          </cell>
          <cell r="F153" t="str">
            <v>C¸i</v>
          </cell>
          <cell r="G153">
            <v>0.60299999999999998</v>
          </cell>
          <cell r="H153">
            <v>2380.9523809523807</v>
          </cell>
          <cell r="I153">
            <v>1435.7142857142856</v>
          </cell>
          <cell r="J153">
            <v>1435.7142857142856</v>
          </cell>
        </row>
        <row r="154">
          <cell r="E154" t="str">
            <v>VËt liÖu kh¸c</v>
          </cell>
          <cell r="F154" t="str">
            <v>%</v>
          </cell>
          <cell r="G154">
            <v>1</v>
          </cell>
          <cell r="H154">
            <v>484957.02377333323</v>
          </cell>
          <cell r="I154">
            <v>4849.5702377333328</v>
          </cell>
          <cell r="J154">
            <v>4849.5702377333328</v>
          </cell>
        </row>
        <row r="155">
          <cell r="E155" t="str">
            <v>b - Nh©n c«ng</v>
          </cell>
          <cell r="I155">
            <v>33446.654800000004</v>
          </cell>
        </row>
        <row r="156">
          <cell r="E156" t="str">
            <v>Nh©n c«ng bËc 3,0/7</v>
          </cell>
          <cell r="F156" t="str">
            <v xml:space="preserve">C«ng </v>
          </cell>
          <cell r="G156">
            <v>2.41</v>
          </cell>
          <cell r="H156">
            <v>13878.28</v>
          </cell>
          <cell r="I156">
            <v>33446.654800000004</v>
          </cell>
          <cell r="K156">
            <v>33446.654800000004</v>
          </cell>
        </row>
        <row r="157">
          <cell r="E157" t="str">
            <v>c- m¸y</v>
          </cell>
          <cell r="I157">
            <v>12479.423999999999</v>
          </cell>
        </row>
        <row r="158">
          <cell r="E158" t="str">
            <v>M¸y trén 250l</v>
          </cell>
          <cell r="F158" t="str">
            <v>Ca</v>
          </cell>
          <cell r="G158">
            <v>9.5000000000000001E-2</v>
          </cell>
          <cell r="H158">
            <v>96272</v>
          </cell>
          <cell r="I158">
            <v>9145.84</v>
          </cell>
          <cell r="L158">
            <v>9145.84</v>
          </cell>
        </row>
        <row r="159">
          <cell r="E159" t="str">
            <v>M¸y ®Çm dïi 1,5KW</v>
          </cell>
          <cell r="F159" t="str">
            <v>Ca</v>
          </cell>
          <cell r="G159">
            <v>8.8999999999999996E-2</v>
          </cell>
          <cell r="H159">
            <v>37456</v>
          </cell>
          <cell r="I159">
            <v>3333.5839999999998</v>
          </cell>
          <cell r="L159">
            <v>3333.5839999999998</v>
          </cell>
        </row>
        <row r="160">
          <cell r="E160" t="str">
            <v xml:space="preserve">V¸n khu«n mãng t­êng ch¾n </v>
          </cell>
          <cell r="F160" t="str">
            <v>100m2</v>
          </cell>
          <cell r="H160" t="str">
            <v/>
          </cell>
          <cell r="J160">
            <v>2190073.9683154384</v>
          </cell>
          <cell r="K160">
            <v>198855.9822</v>
          </cell>
          <cell r="L160">
            <v>0</v>
          </cell>
        </row>
        <row r="161">
          <cell r="E161" t="str">
            <v>a - VËt liÖu :</v>
          </cell>
          <cell r="I161">
            <v>2190073.9683154384</v>
          </cell>
        </row>
        <row r="162">
          <cell r="E162" t="str">
            <v>Gç v¸n</v>
          </cell>
          <cell r="F162" t="str">
            <v>m3</v>
          </cell>
          <cell r="G162">
            <v>0.79200000000000004</v>
          </cell>
          <cell r="H162">
            <v>1269569.3733333333</v>
          </cell>
          <cell r="I162">
            <v>1005498.94368</v>
          </cell>
          <cell r="J162">
            <v>1005498.94368</v>
          </cell>
        </row>
        <row r="163">
          <cell r="E163" t="str">
            <v xml:space="preserve">Gç ®µ nÑp </v>
          </cell>
          <cell r="F163" t="str">
            <v>m3</v>
          </cell>
          <cell r="G163">
            <v>8.6499999999999994E-2</v>
          </cell>
          <cell r="H163">
            <v>1269569.3733333333</v>
          </cell>
          <cell r="I163">
            <v>109817.75079333333</v>
          </cell>
          <cell r="J163">
            <v>109817.75079333333</v>
          </cell>
        </row>
        <row r="164">
          <cell r="E164" t="str">
            <v>Gç chèng</v>
          </cell>
          <cell r="F164" t="str">
            <v>m3</v>
          </cell>
          <cell r="G164">
            <v>0.45900000000000002</v>
          </cell>
          <cell r="H164">
            <v>2132434.9866666668</v>
          </cell>
          <cell r="I164">
            <v>978787.65888000012</v>
          </cell>
          <cell r="J164">
            <v>978787.65888000012</v>
          </cell>
        </row>
        <row r="165">
          <cell r="E165" t="str">
            <v>§inh</v>
          </cell>
          <cell r="F165" t="str">
            <v>kg</v>
          </cell>
          <cell r="G165">
            <v>12</v>
          </cell>
          <cell r="H165">
            <v>6190.4761904761899</v>
          </cell>
          <cell r="I165">
            <v>74285.714285714275</v>
          </cell>
          <cell r="J165">
            <v>74285.714285714275</v>
          </cell>
        </row>
        <row r="166">
          <cell r="E166" t="str">
            <v>VËt liÖu kh¸c</v>
          </cell>
          <cell r="F166" t="str">
            <v>%</v>
          </cell>
          <cell r="G166">
            <v>1</v>
          </cell>
          <cell r="H166">
            <v>2168390.0676390477</v>
          </cell>
          <cell r="I166">
            <v>21683.900676390476</v>
          </cell>
          <cell r="J166">
            <v>21683.900676390476</v>
          </cell>
        </row>
        <row r="167">
          <cell r="E167" t="str">
            <v>b - Nh©n c«ng</v>
          </cell>
          <cell r="I167">
            <v>198855.9822</v>
          </cell>
        </row>
        <row r="168">
          <cell r="E168" t="str">
            <v>Nh©n c«ng bËc 3,5/7</v>
          </cell>
          <cell r="F168" t="str">
            <v xml:space="preserve">C«ng </v>
          </cell>
          <cell r="G168">
            <v>13.61</v>
          </cell>
          <cell r="H168">
            <v>14611.02</v>
          </cell>
          <cell r="I168">
            <v>198855.9822</v>
          </cell>
          <cell r="K168">
            <v>198855.9822</v>
          </cell>
        </row>
        <row r="169">
          <cell r="E169" t="str">
            <v>§¸ héc x©y th©n t­êng ch¾n M100</v>
          </cell>
          <cell r="F169" t="str">
            <v>m3</v>
          </cell>
          <cell r="H169" t="str">
            <v/>
          </cell>
          <cell r="J169">
            <v>315160.47951923287</v>
          </cell>
          <cell r="K169">
            <v>37111.9908</v>
          </cell>
        </row>
        <row r="170">
          <cell r="E170" t="str">
            <v>a. VËt liÖu</v>
          </cell>
          <cell r="I170">
            <v>315160.47951923287</v>
          </cell>
        </row>
        <row r="171">
          <cell r="E171" t="str">
            <v xml:space="preserve">§¸ héc </v>
          </cell>
          <cell r="F171" t="str">
            <v>m3</v>
          </cell>
          <cell r="G171">
            <v>1.2</v>
          </cell>
          <cell r="H171">
            <v>94158.859523809515</v>
          </cell>
          <cell r="I171">
            <v>112990.63142857142</v>
          </cell>
          <cell r="J171">
            <v>112990.63142857142</v>
          </cell>
        </row>
        <row r="172">
          <cell r="E172" t="str">
            <v>§¸ d¨m 4x6</v>
          </cell>
          <cell r="F172" t="str">
            <v>m3</v>
          </cell>
          <cell r="G172">
            <v>5.7000000000000002E-2</v>
          </cell>
          <cell r="H172">
            <v>90881.064285714267</v>
          </cell>
          <cell r="I172">
            <v>5180.2206642857136</v>
          </cell>
          <cell r="J172">
            <v>5180.2206642857136</v>
          </cell>
        </row>
        <row r="173">
          <cell r="E173" t="str">
            <v>V÷a XM M100</v>
          </cell>
          <cell r="F173" t="str">
            <v>m3</v>
          </cell>
          <cell r="G173">
            <v>0.42</v>
          </cell>
          <cell r="H173">
            <v>417707.53178285714</v>
          </cell>
          <cell r="I173">
            <v>175437.16334879998</v>
          </cell>
          <cell r="J173">
            <v>175437.16334879998</v>
          </cell>
        </row>
        <row r="174">
          <cell r="E174" t="str">
            <v>C©y chèng</v>
          </cell>
          <cell r="F174" t="str">
            <v>C©y</v>
          </cell>
          <cell r="G174">
            <v>1.1599999999999999</v>
          </cell>
          <cell r="H174">
            <v>8000</v>
          </cell>
          <cell r="I174">
            <v>9280</v>
          </cell>
          <cell r="J174">
            <v>9280</v>
          </cell>
        </row>
        <row r="175">
          <cell r="E175" t="str">
            <v>Gç v¸n</v>
          </cell>
          <cell r="F175" t="str">
            <v>m3</v>
          </cell>
          <cell r="G175">
            <v>8.0000000000000002E-3</v>
          </cell>
          <cell r="H175">
            <v>1269569.3733333333</v>
          </cell>
          <cell r="I175">
            <v>10156.554986666666</v>
          </cell>
          <cell r="J175">
            <v>10156.554986666666</v>
          </cell>
        </row>
        <row r="176">
          <cell r="E176" t="str">
            <v>D©y buéc</v>
          </cell>
          <cell r="F176" t="str">
            <v>kg</v>
          </cell>
          <cell r="G176">
            <v>0.35</v>
          </cell>
          <cell r="H176">
            <v>6045.454545454545</v>
          </cell>
          <cell r="I176">
            <v>2115.9090909090905</v>
          </cell>
          <cell r="J176">
            <v>2115.9090909090905</v>
          </cell>
        </row>
        <row r="177">
          <cell r="E177" t="str">
            <v>b. Nh©n c«ng</v>
          </cell>
          <cell r="I177">
            <v>37111.9908</v>
          </cell>
        </row>
        <row r="178">
          <cell r="E178" t="str">
            <v>Nh©n c«ng bËc 3,5/7</v>
          </cell>
          <cell r="F178" t="str">
            <v xml:space="preserve">C«ng </v>
          </cell>
          <cell r="G178">
            <v>2.54</v>
          </cell>
          <cell r="H178">
            <v>14611.02</v>
          </cell>
          <cell r="I178">
            <v>37111.9908</v>
          </cell>
          <cell r="K178">
            <v>37111.9908</v>
          </cell>
        </row>
        <row r="179">
          <cell r="E179" t="str">
            <v>L¾p ®Æt c¸c cÊu kiÖn t­êng hé lan</v>
          </cell>
          <cell r="F179" t="str">
            <v>TÊn</v>
          </cell>
          <cell r="J179">
            <v>0</v>
          </cell>
          <cell r="K179">
            <v>170364.4932</v>
          </cell>
          <cell r="L179">
            <v>0</v>
          </cell>
        </row>
        <row r="180">
          <cell r="E180" t="str">
            <v>b - Nh©n c«ng</v>
          </cell>
          <cell r="I180">
            <v>170364.4932</v>
          </cell>
        </row>
        <row r="181">
          <cell r="E181" t="str">
            <v>Nh©n c«ng bËc 3,5/7</v>
          </cell>
          <cell r="F181" t="str">
            <v xml:space="preserve">C«ng </v>
          </cell>
          <cell r="G181">
            <v>11.66</v>
          </cell>
          <cell r="H181">
            <v>14611.02</v>
          </cell>
          <cell r="I181">
            <v>170364.4932</v>
          </cell>
          <cell r="K181">
            <v>170364.4932</v>
          </cell>
        </row>
        <row r="182">
          <cell r="E182" t="str">
            <v>§¸ héc x©y mãng M100</v>
          </cell>
          <cell r="F182" t="str">
            <v>m3</v>
          </cell>
          <cell r="H182" t="str">
            <v/>
          </cell>
          <cell r="J182">
            <v>293608.0154416571</v>
          </cell>
          <cell r="K182">
            <v>26884.276800000003</v>
          </cell>
        </row>
        <row r="183">
          <cell r="E183" t="str">
            <v>a. VËt liÖu</v>
          </cell>
          <cell r="I183">
            <v>293608.0154416571</v>
          </cell>
        </row>
        <row r="184">
          <cell r="E184" t="str">
            <v xml:space="preserve">§¸ héc </v>
          </cell>
          <cell r="F184" t="str">
            <v>m3</v>
          </cell>
          <cell r="G184">
            <v>1.2</v>
          </cell>
          <cell r="H184">
            <v>94158.859523809515</v>
          </cell>
          <cell r="I184">
            <v>112990.63142857142</v>
          </cell>
          <cell r="J184">
            <v>112990.63142857142</v>
          </cell>
        </row>
        <row r="185">
          <cell r="E185" t="str">
            <v>§¸ d¨m 4x6</v>
          </cell>
          <cell r="F185" t="str">
            <v>m3</v>
          </cell>
          <cell r="G185">
            <v>5.7000000000000002E-2</v>
          </cell>
          <cell r="H185">
            <v>90881.064285714267</v>
          </cell>
          <cell r="I185">
            <v>5180.2206642857136</v>
          </cell>
          <cell r="J185">
            <v>5180.2206642857136</v>
          </cell>
        </row>
        <row r="186">
          <cell r="E186" t="str">
            <v>V÷a XM M100</v>
          </cell>
          <cell r="F186" t="str">
            <v>m3</v>
          </cell>
          <cell r="G186">
            <v>0.42</v>
          </cell>
          <cell r="H186">
            <v>417707.53178285714</v>
          </cell>
          <cell r="I186">
            <v>175437.16334879998</v>
          </cell>
          <cell r="J186">
            <v>175437.16334879998</v>
          </cell>
        </row>
        <row r="187">
          <cell r="E187" t="str">
            <v>b. Nh©n c«ng</v>
          </cell>
          <cell r="I187">
            <v>26884.276800000003</v>
          </cell>
        </row>
        <row r="188">
          <cell r="E188" t="str">
            <v>Nh©n c«ng bËc 3,5/7</v>
          </cell>
          <cell r="F188" t="str">
            <v xml:space="preserve">C«ng </v>
          </cell>
          <cell r="G188">
            <v>1.84</v>
          </cell>
          <cell r="H188">
            <v>14611.02</v>
          </cell>
          <cell r="I188">
            <v>26884.276800000003</v>
          </cell>
          <cell r="K188">
            <v>26884.276800000003</v>
          </cell>
        </row>
        <row r="189">
          <cell r="E189" t="str">
            <v>§¸ héc x©y tø nãn ®Çu kÌ</v>
          </cell>
          <cell r="F189" t="str">
            <v>m3</v>
          </cell>
          <cell r="H189" t="str">
            <v/>
          </cell>
          <cell r="J189">
            <v>293608.0154416571</v>
          </cell>
          <cell r="K189">
            <v>26884.276800000003</v>
          </cell>
        </row>
        <row r="190">
          <cell r="E190" t="str">
            <v>a. VËt liÖu</v>
          </cell>
          <cell r="I190">
            <v>293608.0154416571</v>
          </cell>
        </row>
        <row r="191">
          <cell r="E191" t="str">
            <v xml:space="preserve">§¸ héc </v>
          </cell>
          <cell r="F191" t="str">
            <v>m3</v>
          </cell>
          <cell r="G191">
            <v>1.2</v>
          </cell>
          <cell r="H191">
            <v>94158.859523809515</v>
          </cell>
          <cell r="I191">
            <v>112990.63142857142</v>
          </cell>
          <cell r="J191">
            <v>112990.63142857142</v>
          </cell>
        </row>
        <row r="192">
          <cell r="E192" t="str">
            <v>§¸ d¨m 4x6</v>
          </cell>
          <cell r="F192" t="str">
            <v>m3</v>
          </cell>
          <cell r="G192">
            <v>5.7000000000000002E-2</v>
          </cell>
          <cell r="H192">
            <v>90881.064285714267</v>
          </cell>
          <cell r="I192">
            <v>5180.2206642857136</v>
          </cell>
          <cell r="J192">
            <v>5180.2206642857136</v>
          </cell>
        </row>
        <row r="193">
          <cell r="E193" t="str">
            <v>V÷a XM M100</v>
          </cell>
          <cell r="F193" t="str">
            <v>m3</v>
          </cell>
          <cell r="G193">
            <v>0.42</v>
          </cell>
          <cell r="H193">
            <v>417707.53178285714</v>
          </cell>
          <cell r="I193">
            <v>175437.16334879998</v>
          </cell>
          <cell r="J193">
            <v>175437.16334879998</v>
          </cell>
        </row>
        <row r="194">
          <cell r="E194" t="str">
            <v>b. Nh©n c«ng</v>
          </cell>
          <cell r="I194">
            <v>26884.276800000003</v>
          </cell>
        </row>
        <row r="195">
          <cell r="E195" t="str">
            <v>Nh©n c«ng bËc 3,5/7</v>
          </cell>
          <cell r="F195" t="str">
            <v xml:space="preserve">C«ng </v>
          </cell>
          <cell r="G195">
            <v>1.84</v>
          </cell>
          <cell r="H195">
            <v>14611.02</v>
          </cell>
          <cell r="I195">
            <v>26884.276800000003</v>
          </cell>
          <cell r="K195">
            <v>26884.276800000003</v>
          </cell>
        </row>
        <row r="196">
          <cell r="E196" t="str">
            <v>§¸ héc gia cè taluy M100</v>
          </cell>
          <cell r="F196" t="str">
            <v>m3</v>
          </cell>
          <cell r="H196" t="str">
            <v/>
          </cell>
          <cell r="J196">
            <v>293608.0154416571</v>
          </cell>
          <cell r="K196">
            <v>30390.921600000001</v>
          </cell>
        </row>
        <row r="197">
          <cell r="E197" t="str">
            <v>a. VËt liÖu</v>
          </cell>
          <cell r="I197">
            <v>293608.0154416571</v>
          </cell>
        </row>
        <row r="198">
          <cell r="E198" t="str">
            <v xml:space="preserve">§¸ héc </v>
          </cell>
          <cell r="F198" t="str">
            <v>m3</v>
          </cell>
          <cell r="G198">
            <v>1.2</v>
          </cell>
          <cell r="H198">
            <v>94158.859523809515</v>
          </cell>
          <cell r="I198">
            <v>112990.63142857142</v>
          </cell>
          <cell r="J198">
            <v>112990.63142857142</v>
          </cell>
        </row>
        <row r="199">
          <cell r="E199" t="str">
            <v>§¸ d¨m 4x6</v>
          </cell>
          <cell r="F199" t="str">
            <v>m3</v>
          </cell>
          <cell r="G199">
            <v>5.7000000000000002E-2</v>
          </cell>
          <cell r="H199">
            <v>90881.064285714267</v>
          </cell>
          <cell r="I199">
            <v>5180.2206642857136</v>
          </cell>
          <cell r="J199">
            <v>5180.2206642857136</v>
          </cell>
        </row>
        <row r="200">
          <cell r="E200" t="str">
            <v>V÷a XM M100</v>
          </cell>
          <cell r="F200" t="str">
            <v>m3</v>
          </cell>
          <cell r="G200">
            <v>0.42</v>
          </cell>
          <cell r="H200">
            <v>417707.53178285714</v>
          </cell>
          <cell r="I200">
            <v>175437.16334879998</v>
          </cell>
          <cell r="J200">
            <v>175437.16334879998</v>
          </cell>
        </row>
        <row r="201">
          <cell r="E201" t="str">
            <v>b. Nh©n c«ng</v>
          </cell>
          <cell r="I201">
            <v>30390.921600000001</v>
          </cell>
        </row>
        <row r="202">
          <cell r="E202" t="str">
            <v>Nh©n c«ng bËc 3,5/7</v>
          </cell>
          <cell r="F202" t="str">
            <v xml:space="preserve">C«ng </v>
          </cell>
          <cell r="G202">
            <v>2.08</v>
          </cell>
          <cell r="H202">
            <v>14611.02</v>
          </cell>
          <cell r="I202">
            <v>30390.921600000001</v>
          </cell>
          <cell r="K202">
            <v>30390.921600000001</v>
          </cell>
        </row>
        <row r="203">
          <cell r="E203" t="str">
            <v>§¸ héc x©y miÕt m¹ch</v>
          </cell>
          <cell r="F203" t="str">
            <v>m3</v>
          </cell>
          <cell r="H203" t="str">
            <v/>
          </cell>
          <cell r="J203">
            <v>146520.78097945143</v>
          </cell>
          <cell r="K203">
            <v>25569.285</v>
          </cell>
        </row>
        <row r="204">
          <cell r="E204" t="str">
            <v>a. VËt liÖu</v>
          </cell>
          <cell r="I204">
            <v>146520.78097945143</v>
          </cell>
        </row>
        <row r="205">
          <cell r="E205" t="str">
            <v xml:space="preserve">§¸ héc </v>
          </cell>
          <cell r="F205" t="str">
            <v>m3</v>
          </cell>
          <cell r="G205">
            <v>1.2</v>
          </cell>
          <cell r="H205">
            <v>94158.859523809515</v>
          </cell>
          <cell r="I205">
            <v>112990.63142857142</v>
          </cell>
          <cell r="J205">
            <v>112990.63142857142</v>
          </cell>
        </row>
        <row r="206">
          <cell r="E206" t="str">
            <v>§¸ d¨m 4x6</v>
          </cell>
          <cell r="F206" t="str">
            <v>m3</v>
          </cell>
          <cell r="G206">
            <v>6.0999999999999999E-2</v>
          </cell>
          <cell r="H206">
            <v>90881.064285714267</v>
          </cell>
          <cell r="I206">
            <v>5543.7449214285698</v>
          </cell>
          <cell r="J206">
            <v>5543.7449214285698</v>
          </cell>
        </row>
        <row r="207">
          <cell r="E207" t="str">
            <v>V÷a XM M100</v>
          </cell>
          <cell r="F207" t="str">
            <v>m3</v>
          </cell>
          <cell r="G207">
            <v>6.7000000000000004E-2</v>
          </cell>
          <cell r="H207">
            <v>417707.53178285714</v>
          </cell>
          <cell r="I207">
            <v>27986.40462945143</v>
          </cell>
          <cell r="J207">
            <v>27986.40462945143</v>
          </cell>
        </row>
        <row r="208">
          <cell r="E208" t="str">
            <v>b. Nh©n c«ng</v>
          </cell>
          <cell r="I208">
            <v>25569.285</v>
          </cell>
        </row>
        <row r="209">
          <cell r="E209" t="str">
            <v>Nh©n c«ng bËc 3,5/7</v>
          </cell>
          <cell r="F209" t="str">
            <v xml:space="preserve">C«ng </v>
          </cell>
          <cell r="G209">
            <v>1.75</v>
          </cell>
          <cell r="H209">
            <v>14611.02</v>
          </cell>
          <cell r="I209">
            <v>25569.285</v>
          </cell>
          <cell r="K209">
            <v>25569.285</v>
          </cell>
        </row>
        <row r="210">
          <cell r="E210" t="str">
            <v>§¸ héc xÕp khan</v>
          </cell>
          <cell r="F210" t="str">
            <v>m3</v>
          </cell>
          <cell r="H210" t="str">
            <v/>
          </cell>
          <cell r="J210">
            <v>118534.37634999999</v>
          </cell>
          <cell r="K210">
            <v>17533.223999999998</v>
          </cell>
        </row>
        <row r="211">
          <cell r="E211" t="str">
            <v>a. VËt liÖu</v>
          </cell>
          <cell r="I211">
            <v>118534.37634999999</v>
          </cell>
        </row>
        <row r="212">
          <cell r="E212" t="str">
            <v xml:space="preserve">§¸ héc </v>
          </cell>
          <cell r="F212" t="str">
            <v>m3</v>
          </cell>
          <cell r="G212">
            <v>1.2</v>
          </cell>
          <cell r="H212">
            <v>94158.859523809515</v>
          </cell>
          <cell r="I212">
            <v>112990.63142857142</v>
          </cell>
          <cell r="J212">
            <v>112990.63142857142</v>
          </cell>
        </row>
        <row r="213">
          <cell r="E213" t="str">
            <v>§¸ d¨m 4x6</v>
          </cell>
          <cell r="F213" t="str">
            <v>m3</v>
          </cell>
          <cell r="G213">
            <v>6.0999999999999999E-2</v>
          </cell>
          <cell r="H213">
            <v>90881.064285714267</v>
          </cell>
          <cell r="I213">
            <v>5543.7449214285698</v>
          </cell>
          <cell r="J213">
            <v>5543.7449214285698</v>
          </cell>
        </row>
        <row r="214">
          <cell r="E214" t="str">
            <v>b. Nh©n c«ng</v>
          </cell>
          <cell r="I214">
            <v>17533.223999999998</v>
          </cell>
        </row>
        <row r="215">
          <cell r="E215" t="str">
            <v>Nh©n c«ng bËc 3,5/7</v>
          </cell>
          <cell r="F215" t="str">
            <v xml:space="preserve">C«ng </v>
          </cell>
          <cell r="G215">
            <v>1.2</v>
          </cell>
          <cell r="H215">
            <v>14611.02</v>
          </cell>
          <cell r="I215">
            <v>17533.223999999998</v>
          </cell>
          <cell r="K215">
            <v>17533.223999999998</v>
          </cell>
        </row>
        <row r="216">
          <cell r="E216" t="str">
            <v>§¾p ®Êt sÐt luyÖn dÎo</v>
          </cell>
          <cell r="F216" t="str">
            <v>m3</v>
          </cell>
          <cell r="J216">
            <v>10900</v>
          </cell>
          <cell r="K216">
            <v>16653.936000000002</v>
          </cell>
        </row>
        <row r="217">
          <cell r="E217" t="str">
            <v>a - VËt liÖu :</v>
          </cell>
          <cell r="I217">
            <v>10900</v>
          </cell>
        </row>
        <row r="218">
          <cell r="E218" t="str">
            <v>§Êt sÐt dÎo</v>
          </cell>
          <cell r="F218" t="str">
            <v>m3</v>
          </cell>
          <cell r="G218">
            <v>1.0900000000000001</v>
          </cell>
          <cell r="H218">
            <v>10000</v>
          </cell>
          <cell r="I218">
            <v>10900</v>
          </cell>
          <cell r="J218">
            <v>10900</v>
          </cell>
        </row>
        <row r="219">
          <cell r="E219" t="str">
            <v>b - Nh©n c«ng</v>
          </cell>
          <cell r="I219">
            <v>16653.936000000002</v>
          </cell>
        </row>
        <row r="220">
          <cell r="E220" t="str">
            <v>Nh©n c«ng bËc 3,0/7</v>
          </cell>
          <cell r="F220" t="str">
            <v xml:space="preserve">C«ng </v>
          </cell>
          <cell r="G220">
            <v>1.2</v>
          </cell>
          <cell r="H220">
            <v>13878.28</v>
          </cell>
          <cell r="I220">
            <v>16653.936000000002</v>
          </cell>
          <cell r="K220">
            <v>16653.936000000002</v>
          </cell>
        </row>
        <row r="221">
          <cell r="E221" t="str">
            <v>Bªt«ng mãng M150 ®¸ 4x6</v>
          </cell>
          <cell r="F221" t="str">
            <v>m3</v>
          </cell>
          <cell r="H221" t="str">
            <v/>
          </cell>
          <cell r="J221">
            <v>346288.41318973864</v>
          </cell>
          <cell r="K221">
            <v>22760.379199999999</v>
          </cell>
          <cell r="L221">
            <v>12479.423999999999</v>
          </cell>
        </row>
        <row r="222">
          <cell r="E222" t="str">
            <v>a - VËt liÖu :</v>
          </cell>
          <cell r="I222">
            <v>346288.41318973864</v>
          </cell>
        </row>
        <row r="223">
          <cell r="E223" t="str">
            <v>V÷a M150 ®¸ 4x6</v>
          </cell>
          <cell r="F223" t="str">
            <v>m3</v>
          </cell>
          <cell r="G223">
            <v>1.0249999999999999</v>
          </cell>
          <cell r="H223">
            <v>334497.38052619045</v>
          </cell>
          <cell r="I223">
            <v>342859.81503934518</v>
          </cell>
          <cell r="J223">
            <v>342859.81503934518</v>
          </cell>
        </row>
        <row r="224">
          <cell r="E224" t="str">
            <v>VËt liÖu kh¸c</v>
          </cell>
          <cell r="F224" t="str">
            <v>%</v>
          </cell>
          <cell r="G224">
            <v>1</v>
          </cell>
          <cell r="H224">
            <v>342859.81503934518</v>
          </cell>
          <cell r="I224">
            <v>3428.5981503934518</v>
          </cell>
          <cell r="J224">
            <v>3428.5981503934518</v>
          </cell>
        </row>
        <row r="225">
          <cell r="E225" t="str">
            <v>b - Nh©n c«ng</v>
          </cell>
          <cell r="I225">
            <v>22760.379199999999</v>
          </cell>
        </row>
        <row r="226">
          <cell r="E226" t="str">
            <v>Nh©n c«ng bËc 3,0/7</v>
          </cell>
          <cell r="F226" t="str">
            <v xml:space="preserve">C«ng </v>
          </cell>
          <cell r="G226">
            <v>1.64</v>
          </cell>
          <cell r="H226">
            <v>13878.28</v>
          </cell>
          <cell r="I226">
            <v>22760.379199999999</v>
          </cell>
          <cell r="K226">
            <v>22760.379199999999</v>
          </cell>
        </row>
        <row r="227">
          <cell r="E227" t="str">
            <v>c- m¸y</v>
          </cell>
          <cell r="I227">
            <v>12479.423999999999</v>
          </cell>
        </row>
        <row r="228">
          <cell r="E228" t="str">
            <v>M¸y trén 250l</v>
          </cell>
          <cell r="F228" t="str">
            <v>Ca</v>
          </cell>
          <cell r="G228">
            <v>9.5000000000000001E-2</v>
          </cell>
          <cell r="H228">
            <v>96272</v>
          </cell>
          <cell r="I228">
            <v>9145.84</v>
          </cell>
          <cell r="L228">
            <v>9145.84</v>
          </cell>
        </row>
        <row r="229">
          <cell r="E229" t="str">
            <v>M¸y ®Çm dïi 1,5KW</v>
          </cell>
          <cell r="F229" t="str">
            <v>Ca</v>
          </cell>
          <cell r="G229">
            <v>8.8999999999999996E-2</v>
          </cell>
          <cell r="H229">
            <v>37456</v>
          </cell>
          <cell r="I229">
            <v>3333.5839999999998</v>
          </cell>
          <cell r="L229">
            <v>3333.5839999999998</v>
          </cell>
        </row>
        <row r="230">
          <cell r="E230" t="str">
            <v>ThÐp neo F16,L=35cm</v>
          </cell>
          <cell r="F230" t="str">
            <v>TÊn</v>
          </cell>
          <cell r="H230" t="str">
            <v/>
          </cell>
          <cell r="J230">
            <v>4542919.5999999996</v>
          </cell>
          <cell r="K230">
            <v>170364.4932</v>
          </cell>
          <cell r="L230">
            <v>0</v>
          </cell>
        </row>
        <row r="231">
          <cell r="E231" t="str">
            <v>a - VËt liÖu :</v>
          </cell>
          <cell r="I231">
            <v>4542919.5999999996</v>
          </cell>
        </row>
        <row r="232">
          <cell r="E232" t="str">
            <v>ThÐp trßn d=16mm</v>
          </cell>
          <cell r="F232" t="str">
            <v>kg</v>
          </cell>
          <cell r="G232">
            <v>1050</v>
          </cell>
          <cell r="H232">
            <v>4326.5900952380953</v>
          </cell>
          <cell r="I232">
            <v>4542919.5999999996</v>
          </cell>
          <cell r="J232">
            <v>4542919.5999999996</v>
          </cell>
        </row>
        <row r="233">
          <cell r="E233" t="str">
            <v>b. Nh©n c«ng</v>
          </cell>
          <cell r="I233">
            <v>170364.4932</v>
          </cell>
        </row>
        <row r="234">
          <cell r="E234" t="str">
            <v>Nh©n c«ng bËc 3,5/7</v>
          </cell>
          <cell r="F234" t="str">
            <v xml:space="preserve">C«ng </v>
          </cell>
          <cell r="G234">
            <v>11.66</v>
          </cell>
          <cell r="H234">
            <v>14611.02</v>
          </cell>
          <cell r="I234">
            <v>170364.4932</v>
          </cell>
          <cell r="K234">
            <v>170364.4932</v>
          </cell>
        </row>
        <row r="235">
          <cell r="E235" t="str">
            <v>D¨m s¹n ®Öm</v>
          </cell>
          <cell r="F235" t="str">
            <v>m3</v>
          </cell>
          <cell r="J235">
            <v>110874.8984285714</v>
          </cell>
          <cell r="K235">
            <v>30115.867600000001</v>
          </cell>
        </row>
        <row r="236">
          <cell r="E236" t="str">
            <v>a - VËt liÖu :</v>
          </cell>
          <cell r="I236">
            <v>110874.8984285714</v>
          </cell>
        </row>
        <row r="237">
          <cell r="E237" t="str">
            <v>§¸ d¨m 4x6</v>
          </cell>
          <cell r="F237" t="str">
            <v>m3</v>
          </cell>
          <cell r="G237">
            <v>1.22</v>
          </cell>
          <cell r="H237">
            <v>90881.064285714267</v>
          </cell>
          <cell r="I237">
            <v>110874.8984285714</v>
          </cell>
          <cell r="J237">
            <v>110874.8984285714</v>
          </cell>
        </row>
        <row r="238">
          <cell r="E238" t="str">
            <v>b - Nh©n c«ng</v>
          </cell>
          <cell r="I238">
            <v>30115.867600000001</v>
          </cell>
        </row>
        <row r="239">
          <cell r="E239" t="str">
            <v>Nh©n c«ng bËc 3,0/7</v>
          </cell>
          <cell r="F239" t="str">
            <v xml:space="preserve">C«ng </v>
          </cell>
          <cell r="G239">
            <v>2.17</v>
          </cell>
          <cell r="H239">
            <v>13878.28</v>
          </cell>
          <cell r="I239">
            <v>30115.867600000001</v>
          </cell>
          <cell r="K239">
            <v>30115.867600000001</v>
          </cell>
        </row>
        <row r="240">
          <cell r="E240" t="str">
            <v>èng tho¸t n­íc PVC ; F = 10cm</v>
          </cell>
          <cell r="F240" t="str">
            <v>m</v>
          </cell>
          <cell r="J240">
            <v>31154.999999999996</v>
          </cell>
          <cell r="K240">
            <v>8701.6815600000009</v>
          </cell>
        </row>
        <row r="241">
          <cell r="E241" t="str">
            <v>a - VËt liÖu :</v>
          </cell>
          <cell r="I241">
            <v>31154.999999999996</v>
          </cell>
        </row>
        <row r="242">
          <cell r="E242" t="str">
            <v>èng tho¸t n­íc PVC d = 100mm</v>
          </cell>
          <cell r="F242" t="str">
            <v>m</v>
          </cell>
          <cell r="G242">
            <v>1.0049999999999999</v>
          </cell>
          <cell r="H242">
            <v>31000</v>
          </cell>
          <cell r="I242">
            <v>31154.999999999996</v>
          </cell>
          <cell r="J242">
            <v>31154.999999999996</v>
          </cell>
        </row>
        <row r="243">
          <cell r="E243" t="str">
            <v>b - Nh©n c«ng</v>
          </cell>
          <cell r="I243">
            <v>8701.6815600000009</v>
          </cell>
        </row>
        <row r="244">
          <cell r="E244" t="str">
            <v>Nh©n c«ng bËc 3,0/7</v>
          </cell>
          <cell r="F244" t="str">
            <v xml:space="preserve">C«ng </v>
          </cell>
          <cell r="G244">
            <v>0.627</v>
          </cell>
          <cell r="H244">
            <v>13878.28</v>
          </cell>
          <cell r="I244">
            <v>8701.6815600000009</v>
          </cell>
          <cell r="K244">
            <v>8701.6815600000009</v>
          </cell>
        </row>
        <row r="245">
          <cell r="E245" t="str">
            <v>§ay tÈm nhùa ®­êng</v>
          </cell>
          <cell r="F245" t="str">
            <v>m2</v>
          </cell>
          <cell r="H245" t="str">
            <v/>
          </cell>
          <cell r="J245">
            <v>29769.78148420871</v>
          </cell>
          <cell r="K245">
            <v>11104.3752</v>
          </cell>
        </row>
        <row r="246">
          <cell r="E246" t="str">
            <v>a - VËt liÖu :</v>
          </cell>
          <cell r="I246">
            <v>29769.78148420871</v>
          </cell>
        </row>
        <row r="247">
          <cell r="E247" t="str">
            <v>Nhùa ®­êng</v>
          </cell>
          <cell r="F247" t="str">
            <v>kg</v>
          </cell>
          <cell r="G247">
            <v>4.7249999999999996</v>
          </cell>
          <cell r="H247">
            <v>3428.1836190476188</v>
          </cell>
          <cell r="I247">
            <v>16198.167599999997</v>
          </cell>
          <cell r="J247">
            <v>16198.167599999997</v>
          </cell>
        </row>
        <row r="248">
          <cell r="E248" t="str">
            <v>§ay</v>
          </cell>
          <cell r="F248" t="str">
            <v>kg</v>
          </cell>
          <cell r="G248">
            <v>1.4683938201930817</v>
          </cell>
          <cell r="H248">
            <v>7000</v>
          </cell>
          <cell r="I248">
            <v>10278.756741351572</v>
          </cell>
          <cell r="J248">
            <v>10278.756741351572</v>
          </cell>
        </row>
        <row r="249">
          <cell r="E249" t="str">
            <v>Bét ®¸</v>
          </cell>
          <cell r="F249" t="str">
            <v>kg</v>
          </cell>
          <cell r="G249">
            <v>2.7149999999999999</v>
          </cell>
          <cell r="H249">
            <v>476.19047619047615</v>
          </cell>
          <cell r="I249">
            <v>1292.8571428571427</v>
          </cell>
          <cell r="J249">
            <v>1292.8571428571427</v>
          </cell>
        </row>
        <row r="250">
          <cell r="E250" t="str">
            <v>Cñi</v>
          </cell>
          <cell r="F250" t="str">
            <v>kg</v>
          </cell>
          <cell r="G250">
            <v>4</v>
          </cell>
          <cell r="H250">
            <v>500</v>
          </cell>
          <cell r="I250">
            <v>2000</v>
          </cell>
          <cell r="J250">
            <v>2000</v>
          </cell>
        </row>
        <row r="251">
          <cell r="E251" t="str">
            <v>b - Nh©n c«ng</v>
          </cell>
          <cell r="I251">
            <v>11104.3752</v>
          </cell>
        </row>
        <row r="252">
          <cell r="E252" t="str">
            <v>Nh©n c«ng bËc 3,5/7</v>
          </cell>
          <cell r="F252" t="str">
            <v xml:space="preserve">C«ng </v>
          </cell>
          <cell r="G252">
            <v>0.76</v>
          </cell>
          <cell r="H252">
            <v>14611.02</v>
          </cell>
          <cell r="I252">
            <v>11104.3752</v>
          </cell>
          <cell r="K252">
            <v>11104.3752</v>
          </cell>
        </row>
        <row r="253">
          <cell r="E253" t="str">
            <v>§¸ d¨m 4x6 lµm tÇng läc ng­îc</v>
          </cell>
          <cell r="F253" t="str">
            <v>m3</v>
          </cell>
          <cell r="H253" t="str">
            <v/>
          </cell>
          <cell r="J253">
            <v>110874.8984285714</v>
          </cell>
          <cell r="K253">
            <v>30115.867600000001</v>
          </cell>
        </row>
        <row r="254">
          <cell r="E254" t="str">
            <v>a - VËt liÖu :</v>
          </cell>
          <cell r="I254">
            <v>110874.8984285714</v>
          </cell>
        </row>
        <row r="255">
          <cell r="E255" t="str">
            <v>§¸ d¨m 4x6</v>
          </cell>
          <cell r="F255" t="str">
            <v>m3</v>
          </cell>
          <cell r="G255">
            <v>1.22</v>
          </cell>
          <cell r="H255">
            <v>90881.064285714267</v>
          </cell>
          <cell r="I255">
            <v>110874.8984285714</v>
          </cell>
          <cell r="J255">
            <v>110874.8984285714</v>
          </cell>
        </row>
        <row r="256">
          <cell r="E256" t="str">
            <v>b - Nh©n c«ng</v>
          </cell>
          <cell r="I256">
            <v>30115.867600000001</v>
          </cell>
        </row>
        <row r="257">
          <cell r="E257" t="str">
            <v>Nh©n c«ng bËc 3,0/7</v>
          </cell>
          <cell r="F257" t="str">
            <v xml:space="preserve">C«ng </v>
          </cell>
          <cell r="G257">
            <v>2.17</v>
          </cell>
          <cell r="H257">
            <v>13878.28</v>
          </cell>
          <cell r="I257">
            <v>30115.867600000001</v>
          </cell>
          <cell r="K257">
            <v>30115.867600000001</v>
          </cell>
        </row>
        <row r="258">
          <cell r="E258" t="str">
            <v>§¸ d¨m 2x4 lµm tÇng läc ng­îc</v>
          </cell>
          <cell r="F258" t="str">
            <v>m3</v>
          </cell>
          <cell r="H258" t="str">
            <v/>
          </cell>
          <cell r="J258">
            <v>176868.72733333329</v>
          </cell>
          <cell r="K258">
            <v>30115.867600000001</v>
          </cell>
        </row>
        <row r="259">
          <cell r="E259" t="str">
            <v>a - VËt liÖu :</v>
          </cell>
          <cell r="I259">
            <v>176868.72733333329</v>
          </cell>
        </row>
        <row r="260">
          <cell r="E260" t="str">
            <v>§¸ d¨m 2x4</v>
          </cell>
          <cell r="F260" t="str">
            <v>m3</v>
          </cell>
          <cell r="G260">
            <v>1.22</v>
          </cell>
          <cell r="H260">
            <v>144974.36666666664</v>
          </cell>
          <cell r="I260">
            <v>176868.72733333329</v>
          </cell>
          <cell r="J260">
            <v>176868.72733333329</v>
          </cell>
        </row>
        <row r="261">
          <cell r="E261" t="str">
            <v>b - Nh©n c«ng</v>
          </cell>
          <cell r="I261">
            <v>30115.867600000001</v>
          </cell>
        </row>
        <row r="262">
          <cell r="E262" t="str">
            <v>Nh©n c«ng bËc 3,0/7</v>
          </cell>
          <cell r="F262" t="str">
            <v xml:space="preserve">C«ng </v>
          </cell>
          <cell r="G262">
            <v>2.17</v>
          </cell>
          <cell r="H262">
            <v>13878.28</v>
          </cell>
          <cell r="I262">
            <v>30115.867600000001</v>
          </cell>
          <cell r="K262">
            <v>30115.867600000001</v>
          </cell>
        </row>
        <row r="263">
          <cell r="E263" t="str">
            <v>§¸ d¨m 1x2 lµm tÇng läc ng­îc</v>
          </cell>
          <cell r="F263" t="str">
            <v>m3</v>
          </cell>
          <cell r="H263" t="str">
            <v/>
          </cell>
          <cell r="J263">
            <v>181585.9154285714</v>
          </cell>
          <cell r="K263">
            <v>30115.867600000001</v>
          </cell>
        </row>
        <row r="264">
          <cell r="E264" t="str">
            <v>a - VËt liÖu :</v>
          </cell>
          <cell r="I264">
            <v>181585.9154285714</v>
          </cell>
        </row>
        <row r="265">
          <cell r="E265" t="str">
            <v>§¸ d¨m 1x2</v>
          </cell>
          <cell r="F265" t="str">
            <v>m3</v>
          </cell>
          <cell r="G265">
            <v>1.22</v>
          </cell>
          <cell r="H265">
            <v>148840.91428571427</v>
          </cell>
          <cell r="I265">
            <v>181585.9154285714</v>
          </cell>
          <cell r="J265">
            <v>181585.9154285714</v>
          </cell>
        </row>
        <row r="266">
          <cell r="E266" t="str">
            <v>b - Nh©n c«ng</v>
          </cell>
          <cell r="I266">
            <v>30115.867600000001</v>
          </cell>
        </row>
        <row r="267">
          <cell r="E267" t="str">
            <v>Nh©n c«ng bËc 3,0/7</v>
          </cell>
          <cell r="F267" t="str">
            <v xml:space="preserve">C«ng </v>
          </cell>
          <cell r="G267">
            <v>2.17</v>
          </cell>
          <cell r="H267">
            <v>13878.28</v>
          </cell>
          <cell r="I267">
            <v>30115.867600000001</v>
          </cell>
          <cell r="K267">
            <v>30115.867600000001</v>
          </cell>
        </row>
        <row r="268">
          <cell r="E268" t="str">
            <v>VËn chuyÓn ®Êt ®µo ®æ ®i cù ly 3km</v>
          </cell>
          <cell r="F268" t="str">
            <v>100m3</v>
          </cell>
          <cell r="J268">
            <v>0</v>
          </cell>
          <cell r="K268">
            <v>0</v>
          </cell>
          <cell r="L268">
            <v>473165.99999999994</v>
          </cell>
        </row>
        <row r="269">
          <cell r="E269" t="str">
            <v>c- m¸y</v>
          </cell>
          <cell r="I269">
            <v>473165.99999999994</v>
          </cell>
        </row>
        <row r="270">
          <cell r="E270" t="str">
            <v>¤t« tù ®æ 10T</v>
          </cell>
          <cell r="F270" t="str">
            <v>Ca</v>
          </cell>
          <cell r="G270">
            <v>0.89999999999999991</v>
          </cell>
          <cell r="H270">
            <v>525740</v>
          </cell>
          <cell r="I270">
            <v>473165.99999999994</v>
          </cell>
          <cell r="L270">
            <v>473165.99999999994</v>
          </cell>
        </row>
        <row r="271">
          <cell r="E271" t="str">
            <v>( 0,3 x 3 = 0,9ca )</v>
          </cell>
        </row>
        <row r="272">
          <cell r="E272" t="str">
            <v>§µo xóc ®¸ ®æ ®i cù ly VC 3km</v>
          </cell>
          <cell r="F272" t="str">
            <v>100m3</v>
          </cell>
          <cell r="H272" t="str">
            <v/>
          </cell>
          <cell r="J272">
            <v>0</v>
          </cell>
          <cell r="K272">
            <v>20748.028599999998</v>
          </cell>
          <cell r="L272">
            <v>1402756.1148999999</v>
          </cell>
        </row>
        <row r="273">
          <cell r="E273" t="str">
            <v>b - Nh©n c«ng</v>
          </cell>
          <cell r="I273">
            <v>20748.028599999998</v>
          </cell>
        </row>
        <row r="274">
          <cell r="E274" t="str">
            <v>Nh©n c«ng bËc 3,0/7</v>
          </cell>
          <cell r="F274" t="str">
            <v xml:space="preserve">C«ng </v>
          </cell>
          <cell r="G274">
            <v>1.4949999999999999</v>
          </cell>
          <cell r="H274">
            <v>13878.28</v>
          </cell>
          <cell r="I274">
            <v>20748.028599999998</v>
          </cell>
          <cell r="K274">
            <v>20748.028599999998</v>
          </cell>
        </row>
        <row r="275">
          <cell r="E275" t="str">
            <v>c- m¸y</v>
          </cell>
          <cell r="I275">
            <v>1402756.1148999999</v>
          </cell>
        </row>
        <row r="276">
          <cell r="E276" t="str">
            <v>M¸y ®µo &lt;=0,8m3</v>
          </cell>
          <cell r="F276" t="str">
            <v>Ca</v>
          </cell>
          <cell r="G276">
            <v>0.42089999999999994</v>
          </cell>
          <cell r="H276">
            <v>705849</v>
          </cell>
          <cell r="I276">
            <v>297091.84409999993</v>
          </cell>
          <cell r="L276">
            <v>297091.84409999993</v>
          </cell>
        </row>
        <row r="277">
          <cell r="E277" t="str">
            <v>¤t« tù ®æ 10T</v>
          </cell>
          <cell r="F277" t="str">
            <v>Ca</v>
          </cell>
          <cell r="G277">
            <v>1.0580000000000001</v>
          </cell>
          <cell r="H277">
            <v>525740</v>
          </cell>
          <cell r="I277">
            <v>556232.92000000004</v>
          </cell>
          <cell r="L277">
            <v>556232.92000000004</v>
          </cell>
        </row>
        <row r="278">
          <cell r="E278" t="str">
            <v>M¸y ñi 110cv</v>
          </cell>
          <cell r="F278" t="str">
            <v>Ca</v>
          </cell>
          <cell r="G278">
            <v>6.2099999999999995E-2</v>
          </cell>
          <cell r="H278">
            <v>669348</v>
          </cell>
          <cell r="I278">
            <v>41566.510799999996</v>
          </cell>
          <cell r="L278">
            <v>41566.510799999996</v>
          </cell>
        </row>
        <row r="279">
          <cell r="E279" t="str">
            <v>¤t« tù ®æ 10T</v>
          </cell>
          <cell r="F279" t="str">
            <v>Ca</v>
          </cell>
          <cell r="G279">
            <v>0.96599999999999986</v>
          </cell>
          <cell r="H279">
            <v>525740</v>
          </cell>
          <cell r="I279">
            <v>507864.83999999991</v>
          </cell>
          <cell r="L279">
            <v>507864.83999999991</v>
          </cell>
        </row>
        <row r="280">
          <cell r="E280" t="str">
            <v>( 0,42 x 2 x 1.15= 0,966ca )</v>
          </cell>
        </row>
        <row r="281">
          <cell r="E281" t="str">
            <v xml:space="preserve">§µo xóc ®Êt ®Ó ®¾p 1km ®Çu ®Êt cÊp 3 </v>
          </cell>
          <cell r="F281" t="str">
            <v>100m3</v>
          </cell>
          <cell r="H281" t="str">
            <v/>
          </cell>
          <cell r="J281">
            <v>238095.23809523808</v>
          </cell>
          <cell r="K281">
            <v>11241.406800000001</v>
          </cell>
          <cell r="L281">
            <v>708907.52399999998</v>
          </cell>
        </row>
        <row r="282">
          <cell r="E282" t="str">
            <v>a - VËt liÖu :</v>
          </cell>
          <cell r="I282">
            <v>238095.23809523808</v>
          </cell>
        </row>
        <row r="283">
          <cell r="E283" t="str">
            <v>§Êt ®¾p</v>
          </cell>
          <cell r="F283" t="str">
            <v>m3</v>
          </cell>
          <cell r="G283">
            <v>100</v>
          </cell>
          <cell r="H283">
            <v>2380.9523809523807</v>
          </cell>
          <cell r="I283">
            <v>238095.23809523808</v>
          </cell>
          <cell r="J283">
            <v>238095.23809523808</v>
          </cell>
        </row>
        <row r="284">
          <cell r="E284" t="str">
            <v>b - Nh©n c«ng</v>
          </cell>
          <cell r="I284">
            <v>11241.406800000001</v>
          </cell>
        </row>
        <row r="285">
          <cell r="E285" t="str">
            <v>Nh©n c«ng bËc 3,0/7</v>
          </cell>
          <cell r="F285" t="str">
            <v xml:space="preserve">C«ng </v>
          </cell>
          <cell r="G285">
            <v>0.81</v>
          </cell>
          <cell r="H285">
            <v>13878.28</v>
          </cell>
          <cell r="I285">
            <v>11241.406800000001</v>
          </cell>
          <cell r="K285">
            <v>11241.406800000001</v>
          </cell>
        </row>
        <row r="286">
          <cell r="E286" t="str">
            <v>c- m¸y</v>
          </cell>
          <cell r="I286">
            <v>708907.52399999998</v>
          </cell>
        </row>
        <row r="287">
          <cell r="E287" t="str">
            <v>M¸y ®µo &lt;=0,8m3</v>
          </cell>
          <cell r="F287" t="str">
            <v>Ca</v>
          </cell>
          <cell r="G287">
            <v>0.33600000000000002</v>
          </cell>
          <cell r="H287">
            <v>705849</v>
          </cell>
          <cell r="I287">
            <v>237165.26400000002</v>
          </cell>
          <cell r="L287">
            <v>237165.26400000002</v>
          </cell>
        </row>
        <row r="288">
          <cell r="E288" t="str">
            <v>M¸y ñi 110cv</v>
          </cell>
          <cell r="F288" t="str">
            <v>Ca</v>
          </cell>
          <cell r="G288">
            <v>4.4999999999999998E-2</v>
          </cell>
          <cell r="H288">
            <v>669348</v>
          </cell>
          <cell r="I288">
            <v>30120.66</v>
          </cell>
          <cell r="L288">
            <v>30120.66</v>
          </cell>
        </row>
        <row r="289">
          <cell r="E289" t="str">
            <v>¤t« tù ®æ 10T</v>
          </cell>
          <cell r="F289" t="str">
            <v>Ca</v>
          </cell>
          <cell r="G289">
            <v>0.84</v>
          </cell>
          <cell r="H289">
            <v>525740</v>
          </cell>
          <cell r="I289">
            <v>441621.6</v>
          </cell>
          <cell r="L289">
            <v>441621.6</v>
          </cell>
        </row>
        <row r="290">
          <cell r="E290" t="str">
            <v>VC tiÕp ®Êt cÊp 3 ë cù ly TB L= 2km</v>
          </cell>
          <cell r="F290" t="str">
            <v>100m3</v>
          </cell>
          <cell r="H290" t="str">
            <v/>
          </cell>
          <cell r="L290">
            <v>399562.4</v>
          </cell>
        </row>
        <row r="291">
          <cell r="E291" t="str">
            <v>c- m¸y</v>
          </cell>
          <cell r="I291">
            <v>399562.4</v>
          </cell>
        </row>
        <row r="292">
          <cell r="E292" t="str">
            <v>¤t« tù ®æ 10T</v>
          </cell>
          <cell r="F292" t="str">
            <v>Ca</v>
          </cell>
          <cell r="G292">
            <v>0.76</v>
          </cell>
          <cell r="H292">
            <v>525740</v>
          </cell>
          <cell r="I292">
            <v>399562.4</v>
          </cell>
          <cell r="L292">
            <v>399562.4</v>
          </cell>
        </row>
        <row r="293">
          <cell r="E293" t="str">
            <v>§µo ®Êt mãng cÊp 3 b»ng thñ c«ng</v>
          </cell>
          <cell r="F293" t="str">
            <v>m3</v>
          </cell>
          <cell r="H293" t="str">
            <v/>
          </cell>
          <cell r="K293">
            <v>15637.38</v>
          </cell>
        </row>
        <row r="294">
          <cell r="E294" t="str">
            <v>b - Nh©n c«ng</v>
          </cell>
          <cell r="I294">
            <v>15637.38</v>
          </cell>
        </row>
        <row r="295">
          <cell r="E295" t="str">
            <v>Nh©n c«ng bËc 2,7/7</v>
          </cell>
          <cell r="F295" t="str">
            <v xml:space="preserve">C«ng </v>
          </cell>
          <cell r="G295">
            <v>1.1599999999999999</v>
          </cell>
          <cell r="H295">
            <v>13480.5</v>
          </cell>
          <cell r="I295">
            <v>15637.38</v>
          </cell>
          <cell r="K295">
            <v>15637.38</v>
          </cell>
        </row>
        <row r="296">
          <cell r="E296" t="str">
            <v>§µo ®Êt mãng cÊp 3 b»ng m¸y</v>
          </cell>
          <cell r="F296" t="str">
            <v>100m3</v>
          </cell>
          <cell r="H296" t="str">
            <v/>
          </cell>
          <cell r="K296">
            <v>399694.46400000004</v>
          </cell>
          <cell r="L296">
            <v>361767.56</v>
          </cell>
        </row>
        <row r="297">
          <cell r="E297" t="str">
            <v>b - Nh©n c«ng</v>
          </cell>
          <cell r="I297">
            <v>399694.46400000004</v>
          </cell>
        </row>
        <row r="298">
          <cell r="E298" t="str">
            <v>Nh©n c«ng bËc 3,0/7</v>
          </cell>
          <cell r="F298" t="str">
            <v xml:space="preserve">C«ng </v>
          </cell>
          <cell r="G298">
            <v>28.8</v>
          </cell>
          <cell r="H298">
            <v>13878.28</v>
          </cell>
          <cell r="I298">
            <v>399694.46400000004</v>
          </cell>
          <cell r="K298">
            <v>399694.46400000004</v>
          </cell>
        </row>
        <row r="299">
          <cell r="E299" t="str">
            <v>c- m¸y</v>
          </cell>
          <cell r="I299">
            <v>361767.56</v>
          </cell>
        </row>
        <row r="300">
          <cell r="E300" t="str">
            <v>M¸y ®µo &lt;=1,25m3</v>
          </cell>
          <cell r="F300" t="str">
            <v>Ca</v>
          </cell>
          <cell r="G300">
            <v>0.29199999999999998</v>
          </cell>
          <cell r="H300">
            <v>1238930</v>
          </cell>
          <cell r="I300">
            <v>361767.56</v>
          </cell>
          <cell r="L300">
            <v>361767.56</v>
          </cell>
        </row>
        <row r="301">
          <cell r="E301" t="str">
            <v>§µo ®Êt mãng cÊp 4 b»ng thñ c«ng</v>
          </cell>
          <cell r="F301" t="str">
            <v>m3</v>
          </cell>
          <cell r="H301" t="str">
            <v/>
          </cell>
          <cell r="K301">
            <v>22916.85</v>
          </cell>
        </row>
        <row r="302">
          <cell r="E302" t="str">
            <v>b - Nh©n c«ng</v>
          </cell>
          <cell r="I302">
            <v>22916.85</v>
          </cell>
        </row>
        <row r="303">
          <cell r="E303" t="str">
            <v>Nh©n c«ng bËc 2,7/7</v>
          </cell>
          <cell r="F303" t="str">
            <v xml:space="preserve">C«ng </v>
          </cell>
          <cell r="G303">
            <v>1.7</v>
          </cell>
          <cell r="H303">
            <v>13480.5</v>
          </cell>
          <cell r="I303">
            <v>22916.85</v>
          </cell>
          <cell r="K303">
            <v>22916.85</v>
          </cell>
        </row>
        <row r="304">
          <cell r="E304" t="str">
            <v>§µo ®Êt mãng cÊp 4 b»ng m¸y</v>
          </cell>
          <cell r="F304" t="str">
            <v>100m3</v>
          </cell>
          <cell r="H304" t="str">
            <v/>
          </cell>
          <cell r="K304">
            <v>473804.4792</v>
          </cell>
          <cell r="L304">
            <v>495572</v>
          </cell>
        </row>
        <row r="305">
          <cell r="E305" t="str">
            <v>b - Nh©n c«ng</v>
          </cell>
          <cell r="I305">
            <v>473804.4792</v>
          </cell>
        </row>
        <row r="306">
          <cell r="E306" t="str">
            <v>Nh©n c«ng bËc 3,0/7</v>
          </cell>
          <cell r="F306" t="str">
            <v xml:space="preserve">C«ng </v>
          </cell>
          <cell r="G306">
            <v>34.14</v>
          </cell>
          <cell r="H306">
            <v>13878.28</v>
          </cell>
          <cell r="I306">
            <v>473804.4792</v>
          </cell>
          <cell r="K306">
            <v>473804.4792</v>
          </cell>
        </row>
        <row r="307">
          <cell r="E307" t="str">
            <v>c- m¸y</v>
          </cell>
          <cell r="I307">
            <v>495572</v>
          </cell>
        </row>
        <row r="308">
          <cell r="E308" t="str">
            <v>M¸y ®µo &lt;=1,25m3</v>
          </cell>
          <cell r="F308" t="str">
            <v>Ca</v>
          </cell>
          <cell r="G308">
            <v>0.4</v>
          </cell>
          <cell r="H308">
            <v>1238930</v>
          </cell>
          <cell r="I308">
            <v>495572</v>
          </cell>
          <cell r="L308">
            <v>495572</v>
          </cell>
        </row>
        <row r="309">
          <cell r="E309" t="str">
            <v>§µo ®¸ cÊp 4 b»ng thñ c«ng</v>
          </cell>
          <cell r="F309" t="str">
            <v>m3</v>
          </cell>
          <cell r="H309" t="str">
            <v/>
          </cell>
          <cell r="J309">
            <v>0</v>
          </cell>
          <cell r="K309">
            <v>32687.512884000003</v>
          </cell>
          <cell r="L309">
            <v>0</v>
          </cell>
        </row>
        <row r="310">
          <cell r="E310" t="str">
            <v>b - Nh©n c«ng</v>
          </cell>
          <cell r="I310">
            <v>32687.512884000003</v>
          </cell>
        </row>
        <row r="311">
          <cell r="E311" t="str">
            <v>Nh©n c«ng bËc 3,0/7</v>
          </cell>
          <cell r="F311" t="str">
            <v xml:space="preserve">C«ng </v>
          </cell>
          <cell r="G311">
            <v>2.3553000000000002</v>
          </cell>
          <cell r="H311">
            <v>13878.28</v>
          </cell>
          <cell r="I311">
            <v>32687.512884000003</v>
          </cell>
          <cell r="K311">
            <v>32687.512884000003</v>
          </cell>
        </row>
        <row r="312">
          <cell r="E312" t="str">
            <v xml:space="preserve">§¾p ®Êt mãng k95 </v>
          </cell>
          <cell r="F312" t="str">
            <v>m3</v>
          </cell>
          <cell r="H312" t="str">
            <v/>
          </cell>
          <cell r="K312">
            <v>23995.29</v>
          </cell>
        </row>
        <row r="313">
          <cell r="E313" t="str">
            <v>b - Nh©n c«ng</v>
          </cell>
          <cell r="I313">
            <v>23995.29</v>
          </cell>
        </row>
        <row r="314">
          <cell r="E314" t="str">
            <v>Nh©n c«ng bËc 2,7/7</v>
          </cell>
          <cell r="F314" t="str">
            <v xml:space="preserve">C«ng </v>
          </cell>
          <cell r="G314">
            <v>1.78</v>
          </cell>
          <cell r="H314">
            <v>13480.5</v>
          </cell>
          <cell r="I314">
            <v>23995.29</v>
          </cell>
          <cell r="K314">
            <v>23995.29</v>
          </cell>
        </row>
        <row r="315">
          <cell r="E315" t="str">
            <v>§¾p ®Êt chän läc</v>
          </cell>
          <cell r="F315" t="str">
            <v>m3</v>
          </cell>
          <cell r="H315" t="str">
            <v/>
          </cell>
          <cell r="J315">
            <v>12000</v>
          </cell>
          <cell r="K315">
            <v>8326.9680000000008</v>
          </cell>
          <cell r="L315">
            <v>0</v>
          </cell>
        </row>
        <row r="316">
          <cell r="E316" t="str">
            <v>a - VËt liÖu :</v>
          </cell>
          <cell r="I316">
            <v>12000</v>
          </cell>
        </row>
        <row r="317">
          <cell r="E317" t="str">
            <v>§Êt chän läc</v>
          </cell>
          <cell r="F317" t="str">
            <v>m3</v>
          </cell>
          <cell r="G317">
            <v>1.2</v>
          </cell>
          <cell r="H317">
            <v>10000</v>
          </cell>
          <cell r="I317">
            <v>12000</v>
          </cell>
          <cell r="J317">
            <v>12000</v>
          </cell>
        </row>
        <row r="318">
          <cell r="E318" t="str">
            <v>b - Nh©n c«ng</v>
          </cell>
          <cell r="I318">
            <v>8326.9680000000008</v>
          </cell>
        </row>
        <row r="319">
          <cell r="E319" t="str">
            <v>Nh©n c«ng bËc 3,0/7</v>
          </cell>
          <cell r="F319" t="str">
            <v xml:space="preserve">C«ng </v>
          </cell>
          <cell r="G319">
            <v>0.6</v>
          </cell>
          <cell r="H319">
            <v>13878.28</v>
          </cell>
          <cell r="I319">
            <v>8326.9680000000008</v>
          </cell>
          <cell r="K319">
            <v>8326.9680000000008</v>
          </cell>
        </row>
        <row r="320">
          <cell r="E320" t="str">
            <v>Lu K95</v>
          </cell>
          <cell r="F320" t="str">
            <v>m3</v>
          </cell>
          <cell r="H320" t="str">
            <v/>
          </cell>
          <cell r="K320">
            <v>14019.720000000001</v>
          </cell>
        </row>
        <row r="321">
          <cell r="E321" t="str">
            <v>b - Nh©n c«ng</v>
          </cell>
          <cell r="I321">
            <v>14019.720000000001</v>
          </cell>
        </row>
        <row r="322">
          <cell r="E322" t="str">
            <v>Nh©n c«ng bËc 2,7/7</v>
          </cell>
          <cell r="F322" t="str">
            <v xml:space="preserve">C«ng </v>
          </cell>
          <cell r="G322">
            <v>1.04</v>
          </cell>
          <cell r="H322">
            <v>13480.5</v>
          </cell>
          <cell r="I322">
            <v>14019.720000000001</v>
          </cell>
          <cell r="K322">
            <v>14019.720000000001</v>
          </cell>
        </row>
        <row r="323">
          <cell r="E323" t="str">
            <v>§¾p ®Êt thi c«ng</v>
          </cell>
          <cell r="F323" t="str">
            <v>m3</v>
          </cell>
          <cell r="H323" t="str">
            <v/>
          </cell>
          <cell r="K323">
            <v>4178.9549999999999</v>
          </cell>
        </row>
        <row r="324">
          <cell r="E324" t="str">
            <v>b - Nh©n c«ng</v>
          </cell>
          <cell r="I324">
            <v>4178.9549999999999</v>
          </cell>
        </row>
        <row r="325">
          <cell r="E325" t="str">
            <v>Nh©n c«ng bËc 2,7/7</v>
          </cell>
          <cell r="F325" t="str">
            <v xml:space="preserve">C«ng </v>
          </cell>
          <cell r="G325">
            <v>0.31</v>
          </cell>
          <cell r="H325">
            <v>13480.5</v>
          </cell>
          <cell r="I325">
            <v>4178.9549999999999</v>
          </cell>
          <cell r="K325">
            <v>4178.9549999999999</v>
          </cell>
        </row>
        <row r="326">
          <cell r="E326" t="str">
            <v>§µo ®Êt thi c«ng</v>
          </cell>
          <cell r="F326" t="str">
            <v>m3</v>
          </cell>
          <cell r="H326" t="str">
            <v/>
          </cell>
          <cell r="K326">
            <v>18468.285</v>
          </cell>
        </row>
        <row r="327">
          <cell r="E327" t="str">
            <v>b - Nh©n c«ng</v>
          </cell>
          <cell r="I327">
            <v>18468.285</v>
          </cell>
        </row>
        <row r="328">
          <cell r="E328" t="str">
            <v>Nh©n c«ng bËc 2,7/7</v>
          </cell>
          <cell r="F328" t="str">
            <v xml:space="preserve">C«ng </v>
          </cell>
          <cell r="G328">
            <v>1.37</v>
          </cell>
          <cell r="H328">
            <v>13480.5</v>
          </cell>
          <cell r="I328">
            <v>18468.285</v>
          </cell>
          <cell r="K328">
            <v>18468.285</v>
          </cell>
        </row>
        <row r="329">
          <cell r="E329" t="str">
            <v xml:space="preserve">§¾p ®Êt lµm ®­êng t¹m </v>
          </cell>
          <cell r="F329" t="str">
            <v>m3</v>
          </cell>
          <cell r="H329" t="str">
            <v/>
          </cell>
          <cell r="K329">
            <v>23995.29</v>
          </cell>
        </row>
        <row r="330">
          <cell r="E330" t="str">
            <v>b - Nh©n c«ng</v>
          </cell>
          <cell r="I330">
            <v>23995.29</v>
          </cell>
        </row>
        <row r="331">
          <cell r="E331" t="str">
            <v>Nh©n c«ng bËc 2,7/7</v>
          </cell>
          <cell r="F331" t="str">
            <v xml:space="preserve">C«ng </v>
          </cell>
          <cell r="G331">
            <v>1.78</v>
          </cell>
          <cell r="H331">
            <v>13480.5</v>
          </cell>
          <cell r="I331">
            <v>23995.29</v>
          </cell>
          <cell r="K331">
            <v>23995.29</v>
          </cell>
        </row>
        <row r="332">
          <cell r="E332" t="str">
            <v xml:space="preserve">§µo ®Êt lµm ®­êng t¹m </v>
          </cell>
          <cell r="F332" t="str">
            <v>m3</v>
          </cell>
          <cell r="H332" t="str">
            <v/>
          </cell>
          <cell r="K332">
            <v>11728.035</v>
          </cell>
        </row>
        <row r="333">
          <cell r="E333" t="str">
            <v>b - Nh©n c«ng</v>
          </cell>
          <cell r="I333">
            <v>11728.035</v>
          </cell>
        </row>
        <row r="334">
          <cell r="E334" t="str">
            <v>Nh©n c«ng bËc 2,7/7</v>
          </cell>
          <cell r="F334" t="str">
            <v xml:space="preserve">C«ng </v>
          </cell>
          <cell r="G334">
            <v>0.87</v>
          </cell>
          <cell r="H334">
            <v>13480.5</v>
          </cell>
          <cell r="I334">
            <v>11728.035</v>
          </cell>
          <cell r="K334">
            <v>11728.035</v>
          </cell>
        </row>
        <row r="335">
          <cell r="E335" t="str">
            <v>§µo ®Êt ®­êng t¹m cÊp 3 b»ng m¸y</v>
          </cell>
          <cell r="F335" t="str">
            <v>100m3</v>
          </cell>
          <cell r="H335" t="str">
            <v/>
          </cell>
          <cell r="K335">
            <v>270626.46000000002</v>
          </cell>
          <cell r="L335">
            <v>754271.62399999995</v>
          </cell>
        </row>
        <row r="336">
          <cell r="E336" t="str">
            <v>b - Nh©n c«ng</v>
          </cell>
          <cell r="I336">
            <v>270626.46000000002</v>
          </cell>
        </row>
        <row r="337">
          <cell r="E337" t="str">
            <v>Nh©n c«ng bËc 3,0/7</v>
          </cell>
          <cell r="F337" t="str">
            <v xml:space="preserve">C«ng </v>
          </cell>
          <cell r="G337">
            <v>19.5</v>
          </cell>
          <cell r="H337">
            <v>13878.28</v>
          </cell>
          <cell r="I337">
            <v>270626.46000000002</v>
          </cell>
          <cell r="K337">
            <v>270626.46000000002</v>
          </cell>
        </row>
        <row r="338">
          <cell r="E338" t="str">
            <v>c- m¸y</v>
          </cell>
          <cell r="I338">
            <v>754271.62399999995</v>
          </cell>
        </row>
        <row r="339">
          <cell r="E339" t="str">
            <v>M¸y ®µo &lt;=1,25m3</v>
          </cell>
          <cell r="F339" t="str">
            <v>Ca</v>
          </cell>
          <cell r="G339">
            <v>0.29199999999999998</v>
          </cell>
          <cell r="H339">
            <v>1238930</v>
          </cell>
          <cell r="I339">
            <v>361767.56</v>
          </cell>
          <cell r="L339">
            <v>361767.56</v>
          </cell>
        </row>
        <row r="340">
          <cell r="E340" t="str">
            <v>¤t« tù ®æ 10T</v>
          </cell>
          <cell r="F340" t="str">
            <v>Ca</v>
          </cell>
          <cell r="G340">
            <v>0.66</v>
          </cell>
          <cell r="H340">
            <v>525740</v>
          </cell>
          <cell r="I340">
            <v>346988.4</v>
          </cell>
          <cell r="L340">
            <v>346988.4</v>
          </cell>
        </row>
        <row r="341">
          <cell r="E341" t="str">
            <v>M¸y ñi 110cv</v>
          </cell>
          <cell r="F341" t="str">
            <v>Ca</v>
          </cell>
          <cell r="G341">
            <v>6.8000000000000005E-2</v>
          </cell>
          <cell r="H341">
            <v>669348</v>
          </cell>
          <cell r="I341">
            <v>45515.664000000004</v>
          </cell>
          <cell r="L341">
            <v>45515.664000000004</v>
          </cell>
        </row>
        <row r="342">
          <cell r="E342" t="str">
            <v>§¾p ®Êt ®­êng t¹m cÊp 3 b»ng m¸y</v>
          </cell>
          <cell r="F342" t="str">
            <v>100m3</v>
          </cell>
          <cell r="H342" t="str">
            <v/>
          </cell>
          <cell r="K342">
            <v>43855.364800000003</v>
          </cell>
          <cell r="L342">
            <v>360788.50800000003</v>
          </cell>
        </row>
        <row r="343">
          <cell r="E343" t="str">
            <v>b - Nh©n c«ng</v>
          </cell>
          <cell r="I343">
            <v>43855.364800000003</v>
          </cell>
        </row>
        <row r="344">
          <cell r="E344" t="str">
            <v>Nh©n c«ng bËc 3,0/7</v>
          </cell>
          <cell r="F344" t="str">
            <v xml:space="preserve">C«ng </v>
          </cell>
          <cell r="G344">
            <v>3.16</v>
          </cell>
          <cell r="H344">
            <v>13878.28</v>
          </cell>
          <cell r="I344">
            <v>43855.364800000003</v>
          </cell>
          <cell r="K344">
            <v>43855.364800000003</v>
          </cell>
        </row>
        <row r="345">
          <cell r="E345" t="str">
            <v>c- m¸y</v>
          </cell>
          <cell r="I345">
            <v>360788.50800000003</v>
          </cell>
        </row>
        <row r="346">
          <cell r="E346" t="str">
            <v>M¸y ®Çm 9T</v>
          </cell>
          <cell r="F346" t="str">
            <v>Ca</v>
          </cell>
          <cell r="G346">
            <v>0.46300000000000002</v>
          </cell>
          <cell r="H346">
            <v>443844</v>
          </cell>
          <cell r="I346">
            <v>205499.772</v>
          </cell>
          <cell r="L346">
            <v>205499.772</v>
          </cell>
        </row>
        <row r="347">
          <cell r="E347" t="str">
            <v>M¸y ñi 110cv</v>
          </cell>
          <cell r="F347" t="str">
            <v>Ca</v>
          </cell>
          <cell r="G347">
            <v>0.23200000000000001</v>
          </cell>
          <cell r="H347">
            <v>669348</v>
          </cell>
          <cell r="I347">
            <v>155288.736</v>
          </cell>
          <cell r="L347">
            <v>155288.736</v>
          </cell>
        </row>
        <row r="348">
          <cell r="E348" t="str">
            <v>§Ëp bá t­êng ch¾n cò</v>
          </cell>
          <cell r="F348" t="str">
            <v>m3</v>
          </cell>
          <cell r="H348" t="str">
            <v/>
          </cell>
          <cell r="K348">
            <v>68671.794000000009</v>
          </cell>
        </row>
        <row r="349">
          <cell r="E349" t="str">
            <v>b - Nh©n c«ng</v>
          </cell>
          <cell r="I349">
            <v>68671.794000000009</v>
          </cell>
        </row>
        <row r="350">
          <cell r="E350" t="str">
            <v>Nh©n c«ng bËc 3,5/7</v>
          </cell>
          <cell r="F350" t="str">
            <v xml:space="preserve">C«ng </v>
          </cell>
          <cell r="G350">
            <v>4.7</v>
          </cell>
          <cell r="H350">
            <v>14611.02</v>
          </cell>
          <cell r="I350">
            <v>68671.794000000009</v>
          </cell>
          <cell r="K350">
            <v>68671.794000000009</v>
          </cell>
        </row>
        <row r="351">
          <cell r="E351" t="str">
            <v xml:space="preserve">§¾p ®Êt ®åi K95 </v>
          </cell>
          <cell r="F351" t="str">
            <v>m3</v>
          </cell>
          <cell r="H351" t="str">
            <v/>
          </cell>
          <cell r="K351">
            <v>23995.29</v>
          </cell>
          <cell r="L351">
            <v>0</v>
          </cell>
        </row>
        <row r="352">
          <cell r="E352" t="str">
            <v>b - Nh©n c«ng</v>
          </cell>
          <cell r="I352">
            <v>23995.29</v>
          </cell>
        </row>
        <row r="353">
          <cell r="E353" t="str">
            <v>Nh©n c«ng bËc 2,7/7</v>
          </cell>
          <cell r="F353" t="str">
            <v xml:space="preserve">C«ng </v>
          </cell>
          <cell r="G353">
            <v>1.78</v>
          </cell>
          <cell r="H353">
            <v>13480.5</v>
          </cell>
          <cell r="I353">
            <v>23995.29</v>
          </cell>
          <cell r="K353">
            <v>23995.29</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ESTI."/>
      <sheetName val="DI-ESTI"/>
      <sheetName val="Loai-4-5"/>
      <sheetName val="om"/>
      <sheetName val="OM6"/>
      <sheetName val="om05"/>
      <sheetName val="NSU"/>
      <sheetName val="XL4Test5"/>
      <sheetName val="00000000"/>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SPL4-TOTAL"/>
      <sheetName val="Input"/>
      <sheetName val="ctdg"/>
      <sheetName val="ptdg "/>
      <sheetName val="ptke"/>
      <sheetName val="DCV"/>
      <sheetName val="clecÿÿt"/>
      <sheetName val="ÿÿngia"/>
      <sheetName val="ptdg"/>
      <sheetName val="IBASE"/>
      <sheetName val="(24)-Truc 9"/>
      <sheetName val="khung ten TD"/>
      <sheetName val="CHITIET VL-NC-TT1p"/>
      <sheetName val="TONGKE3p"/>
      <sheetName val="DATA"/>
      <sheetName val="ptv_x0000_"/>
      <sheetName val="DON GIA"/>
      <sheetName val="CHITIET VL-NC"/>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ESTI_"/>
      <sheetName val="ptdg_"/>
      <sheetName val="(24)-Truc_9"/>
      <sheetName val="CHITIET_VL-NC-TT1p"/>
      <sheetName val="khung_ten_TD"/>
      <sheetName val="QTCNVHHK"/>
      <sheetName val="ptv?"/>
      <sheetName val="Da ta"/>
      <sheetName val="1"/>
      <sheetName val="2"/>
      <sheetName val="3"/>
      <sheetName val="4"/>
      <sheetName val="5"/>
      <sheetName val="6"/>
      <sheetName val="7"/>
      <sheetName val="8"/>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CHITIET VL-NCHT1 (2)"/>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O LIEU"/>
      <sheetName val=" XE 43K"/>
      <sheetName val="gvl"/>
      <sheetName val="ptv_"/>
      <sheetName val="khluong"/>
      <sheetName val="Giai trinh"/>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DON_GIA"/>
      <sheetName val="ESTI_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ptdg_1"/>
      <sheetName val="(24)-Truc_91"/>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khung_ten_TD1"/>
      <sheetName val="ESTI_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ptdg_2"/>
      <sheetName val="(24)-Truc_92"/>
      <sheetName val="Du_toan2"/>
      <sheetName val="Phan_tich_vat_tu2"/>
      <sheetName val="Tong_hop_vat_tu2"/>
      <sheetName val="Gia_tri_vat_tu2"/>
      <sheetName val="chenh_lech2"/>
      <sheetName val="Chenh_lech_vat_tu2"/>
      <sheetName val="Chi_phi_van_chuyen2"/>
      <sheetName val="Don_gia_chi_tiet2"/>
      <sheetName val="Tong_hop_kinh_phi2"/>
      <sheetName val="Bia_du_toan2"/>
      <sheetName val="Tro_giup2"/>
      <sheetName val="khung_ten_TD2"/>
      <sheetName val="ESTI_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3"/>
      <sheetName val="KL_CONG_TO3"/>
      <sheetName val="VL_DAU_THAU3"/>
      <sheetName val="TH_DZ0,43"/>
      <sheetName val="VL-NC_DZ0,43"/>
      <sheetName val="TH_THAO_DO3"/>
      <sheetName val="VL-NC-MTC_thao_do3"/>
      <sheetName val="CT_THAO_DO3"/>
      <sheetName val="KL_Thao_Do3"/>
      <sheetName val="ptdg_3"/>
      <sheetName val="(24)-Truc_93"/>
      <sheetName val="Du_toan3"/>
      <sheetName val="Phan_tich_vat_tu3"/>
      <sheetName val="Tong_hop_vat_tu3"/>
      <sheetName val="Gia_tri_vat_tu3"/>
      <sheetName val="chenh_lech3"/>
      <sheetName val="Chenh_lech_vat_tu3"/>
      <sheetName val="Chi_phi_van_chuyen3"/>
      <sheetName val="Don_gia_chi_tiet3"/>
      <sheetName val="Tong_hop_kinh_phi3"/>
      <sheetName val="Bia_du_toan3"/>
      <sheetName val="Tro_giup3"/>
      <sheetName val="khung_ten_TD3"/>
      <sheetName val="ptv"/>
      <sheetName val="CT-35"/>
      <sheetName val="CT-0.4KV"/>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Du_lieu"/>
      <sheetName val="DI_ESTI"/>
      <sheetName val="CHITIET_VL-NC-TT1p1"/>
      <sheetName val="SO_LIEU"/>
      <sheetName val="CHITIET_VL-NC"/>
      <sheetName val="CHITIET_VL-NCHT1_(2)"/>
      <sheetName val="_XE_43K"/>
      <sheetName val="PTCT-1"/>
      <sheetName val="Sheet1"/>
      <sheetName val="Sheet2"/>
      <sheetName val="Sheet3"/>
      <sheetName val="XL4Poppy"/>
      <sheetName val="Xlc5nguyhiem"/>
      <sheetName val="CosoXL"/>
      <sheetName val="KhuTG"/>
      <sheetName val="10000000"/>
      <sheetName val="Thuc thanh"/>
      <sheetName val="thang12"/>
      <sheetName val="thang11"/>
      <sheetName val="thang10"/>
      <sheetName val="thang9"/>
      <sheetName val="thang8"/>
      <sheetName val="thang7"/>
      <sheetName val="thang6"/>
      <sheetName val="thang5"/>
      <sheetName val="thang4"/>
      <sheetName val="thang3"/>
      <sheetName val="thang2"/>
      <sheetName val="thang1"/>
      <sheetName val="THDT"/>
      <sheetName val="THDG"/>
      <sheetName val="CTBT"/>
      <sheetName val="CPBT"/>
      <sheetName val="TB"/>
      <sheetName val="VC"/>
      <sheetName val="BANG KE"/>
      <sheetName val="giathanh1"/>
      <sheetName val="DS-nop"/>
      <sheetName val="BC-ThuChi"/>
      <sheetName val="DS-nop T10.03"/>
      <sheetName val="DS-nop T12.03"/>
      <sheetName val="DS nop quý IV"/>
      <sheetName val="DS nop quý IV.04"/>
      <sheetName val="DSnop quý III.04"/>
      <sheetName val="DSnop quý II.04"/>
      <sheetName val="DSnop quý I.04"/>
      <sheetName val="DS-nop T11.03"/>
      <sheetName val="CT cong?to"/>
      <sheetName val="CT cong_x0000_to"/>
      <sheetName val="DL2"/>
      <sheetName val="CT cong_to"/>
      <sheetName val="CT cong"/>
      <sheetName val="KH-Q1,Q2,01"/>
      <sheetName val="TDTKP"/>
      <sheetName val="DG3285"/>
      <sheetName val="phi"/>
      <sheetName val="Sheet4"/>
      <sheetName val="#pkhac"/>
      <sheetName val="Tke"/>
      <sheetName val="PP1PXDM"/>
      <sheetName val="PP3PXDM"/>
      <sheetName val="ptdgD"/>
      <sheetName val="KKKKKKKK"/>
      <sheetName val="dtxl"/>
      <sheetName val="BK-C T"/>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4"/>
      <sheetName val="KL_CONG_TO4"/>
      <sheetName val="VL_DAU_THAU4"/>
      <sheetName val="TH_DZ0,44"/>
      <sheetName val="VL-NC_DZ0,44"/>
      <sheetName val="TH_THAO_DO4"/>
      <sheetName val="VL-NC-MTC_thao_do4"/>
      <sheetName val="CT_THAO_DO4"/>
      <sheetName val="KL_Thao_Do4"/>
      <sheetName val="ESTI_4"/>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CT_cong_to5"/>
      <sheetName val="KL_CONG_TO5"/>
      <sheetName val="VL_DAU_THAU5"/>
      <sheetName val="TH_DZ0,45"/>
      <sheetName val="VL-NC_DZ0,45"/>
      <sheetName val="TH_THAO_DO5"/>
      <sheetName val="VL-NC-MTC_thao_do5"/>
      <sheetName val="CT_THAO_DO5"/>
      <sheetName val="KL_Thao_Do5"/>
      <sheetName val="ESTI_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CT_cong_to6"/>
      <sheetName val="KL_CONG_TO6"/>
      <sheetName val="VL_DAU_THAU6"/>
      <sheetName val="TH_DZ0,46"/>
      <sheetName val="VL-NC_DZ0,46"/>
      <sheetName val="TH_THAO_DO6"/>
      <sheetName val="VL-NC-MTC_thao_do6"/>
      <sheetName val="CT_THAO_DO6"/>
      <sheetName val="KL_Thao_Do6"/>
      <sheetName val="ESTI_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CT_cong_to7"/>
      <sheetName val="KL_CONG_TO7"/>
      <sheetName val="VL_DAU_THAU7"/>
      <sheetName val="TH_DZ0,47"/>
      <sheetName val="VL-NC_DZ0,47"/>
      <sheetName val="TH_THAO_DO7"/>
      <sheetName val="VL-NC-MTC_thao_do7"/>
      <sheetName val="CT_THAO_DO7"/>
      <sheetName val="KL_Thao_Do7"/>
      <sheetName val="ESTI_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CT_cong_to8"/>
      <sheetName val="KL_CONG_TO8"/>
      <sheetName val="VL_DAU_THAU8"/>
      <sheetName val="TH_DZ0,48"/>
      <sheetName val="VL-NC_DZ0,48"/>
      <sheetName val="TH_THAO_DO8"/>
      <sheetName val="VL-NC-MTC_thao_do8"/>
      <sheetName val="CT_THAO_DO8"/>
      <sheetName val="KL_Thao_Do8"/>
      <sheetName val="ESTI_8"/>
      <sheetName val="NEW-PANEL"/>
      <sheetName val="ptdgC"/>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0</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19">
          <cell r="A19" t="str">
            <v>205.110</v>
          </cell>
          <cell r="B19" t="str">
            <v>Xáy tæåìng 11_x0010_ gaûch äúng væîa_x0000_XM M50 cao &lt;= 4m</v>
          </cell>
          <cell r="C19" t="str">
            <v>m3</v>
          </cell>
          <cell r="D19">
            <v>41.357100000000003</v>
          </cell>
          <cell r="E19">
            <v>6.2</v>
          </cell>
          <cell r="F19">
            <v>1127.1600000000001</v>
          </cell>
          <cell r="K19">
            <v>0</v>
          </cell>
          <cell r="L19">
            <v>0</v>
          </cell>
          <cell r="M19">
            <v>0</v>
          </cell>
          <cell r="N19">
            <v>0</v>
          </cell>
          <cell r="O19">
            <v>0</v>
          </cell>
          <cell r="P19">
            <v>0</v>
          </cell>
          <cell r="Q19">
            <v>0</v>
          </cell>
          <cell r="R19">
            <v>0.53</v>
          </cell>
          <cell r="S19">
            <v>8.02</v>
          </cell>
          <cell r="T19">
            <v>0</v>
          </cell>
          <cell r="U19">
            <v>0</v>
          </cell>
          <cell r="V19">
            <v>0</v>
          </cell>
          <cell r="W19">
            <v>0</v>
          </cell>
          <cell r="X19">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0</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H122">
            <v>0.66</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D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F8">
            <v>0</v>
          </cell>
          <cell r="G8">
            <v>0</v>
          </cell>
          <cell r="H8">
            <v>0</v>
          </cell>
          <cell r="I8">
            <v>0</v>
          </cell>
          <cell r="J8">
            <v>0</v>
          </cell>
          <cell r="K8">
            <v>0.27</v>
          </cell>
        </row>
        <row r="9">
          <cell r="A9">
            <v>2</v>
          </cell>
          <cell r="B9" t="str">
            <v xml:space="preserve">Gia cäng sàõt theïp f &lt;= 18 moïng cäüt </v>
          </cell>
          <cell r="C9" t="str">
            <v>kg</v>
          </cell>
          <cell r="D9">
            <v>229.89000000000001</v>
          </cell>
          <cell r="E9">
            <v>0</v>
          </cell>
          <cell r="F9">
            <v>0</v>
          </cell>
          <cell r="G9">
            <v>0</v>
          </cell>
          <cell r="H9">
            <v>136.96</v>
          </cell>
          <cell r="I9">
            <v>92.93</v>
          </cell>
          <cell r="J9">
            <v>0</v>
          </cell>
          <cell r="K9">
            <v>3.28</v>
          </cell>
        </row>
        <row r="10">
          <cell r="A10">
            <v>3</v>
          </cell>
          <cell r="B10" t="str">
            <v xml:space="preserve">Gia cäng sàõt theïp giàòng moïng f &lt;= 18 </v>
          </cell>
          <cell r="C10" t="str">
            <v>kg</v>
          </cell>
          <cell r="D10">
            <v>1125.83</v>
          </cell>
          <cell r="E10">
            <v>0</v>
          </cell>
          <cell r="F10">
            <v>0</v>
          </cell>
          <cell r="G10">
            <v>0</v>
          </cell>
          <cell r="H10">
            <v>0</v>
          </cell>
          <cell r="I10">
            <v>1125.83</v>
          </cell>
          <cell r="J10">
            <v>0</v>
          </cell>
          <cell r="K10">
            <v>16.079999999999998</v>
          </cell>
        </row>
        <row r="11">
          <cell r="A11">
            <v>4</v>
          </cell>
          <cell r="B11" t="str">
            <v>Gia cäng sàõt theïp giàòng moïng f &lt;= 10</v>
          </cell>
          <cell r="C11" t="str">
            <v>kg</v>
          </cell>
          <cell r="D11">
            <v>178.38</v>
          </cell>
          <cell r="E11">
            <v>178.38</v>
          </cell>
          <cell r="F11">
            <v>0</v>
          </cell>
          <cell r="G11">
            <v>0</v>
          </cell>
          <cell r="H11">
            <v>0</v>
          </cell>
          <cell r="I11">
            <v>0</v>
          </cell>
          <cell r="J11">
            <v>0</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F13">
            <v>0</v>
          </cell>
          <cell r="G13">
            <v>0</v>
          </cell>
          <cell r="H13">
            <v>0</v>
          </cell>
          <cell r="I13">
            <v>0</v>
          </cell>
          <cell r="J13">
            <v>0</v>
          </cell>
          <cell r="K13">
            <v>0.49</v>
          </cell>
        </row>
        <row r="14">
          <cell r="A14">
            <v>2</v>
          </cell>
          <cell r="B14" t="str">
            <v>Gia cäng sàõt theïp truû f &lt;= 18</v>
          </cell>
          <cell r="C14" t="str">
            <v>kg</v>
          </cell>
          <cell r="D14">
            <v>143.26</v>
          </cell>
          <cell r="E14">
            <v>0</v>
          </cell>
          <cell r="F14">
            <v>0</v>
          </cell>
          <cell r="G14">
            <v>0</v>
          </cell>
          <cell r="H14">
            <v>0</v>
          </cell>
          <cell r="I14">
            <v>143.26</v>
          </cell>
          <cell r="J14">
            <v>0</v>
          </cell>
          <cell r="K14">
            <v>2.0499999999999998</v>
          </cell>
        </row>
        <row r="15">
          <cell r="A15">
            <v>3</v>
          </cell>
          <cell r="B15" t="str">
            <v>Gia cäng sàõt theïp lanh tä f &lt;= 10</v>
          </cell>
          <cell r="C15" t="str">
            <v>kg</v>
          </cell>
          <cell r="D15">
            <v>49.419999999999995</v>
          </cell>
          <cell r="E15">
            <v>49.419999999999995</v>
          </cell>
          <cell r="F15">
            <v>0</v>
          </cell>
          <cell r="G15">
            <v>0</v>
          </cell>
          <cell r="H15">
            <v>0</v>
          </cell>
          <cell r="I15">
            <v>0</v>
          </cell>
          <cell r="J15">
            <v>0</v>
          </cell>
          <cell r="K15">
            <v>1.06</v>
          </cell>
        </row>
        <row r="16">
          <cell r="A16">
            <v>4</v>
          </cell>
          <cell r="B16" t="str">
            <v>Gia cäng sàõt theïp lanh tä f &lt;= 18</v>
          </cell>
          <cell r="C16" t="str">
            <v>kg</v>
          </cell>
          <cell r="D16">
            <v>210.44000000000003</v>
          </cell>
          <cell r="E16">
            <v>0</v>
          </cell>
          <cell r="F16">
            <v>0</v>
          </cell>
          <cell r="G16">
            <v>0</v>
          </cell>
          <cell r="H16">
            <v>210.44000000000003</v>
          </cell>
          <cell r="I16">
            <v>0</v>
          </cell>
          <cell r="J16">
            <v>0</v>
          </cell>
          <cell r="K16">
            <v>3.01</v>
          </cell>
        </row>
        <row r="17">
          <cell r="A17">
            <v>5</v>
          </cell>
          <cell r="B17" t="str">
            <v>Gia cäng sàõt theïp ä vàng f &lt;= 10</v>
          </cell>
          <cell r="C17" t="str">
            <v>kg</v>
          </cell>
          <cell r="D17">
            <v>17.02</v>
          </cell>
          <cell r="E17">
            <v>17.02</v>
          </cell>
          <cell r="F17">
            <v>0</v>
          </cell>
          <cell r="G17">
            <v>0</v>
          </cell>
          <cell r="H17">
            <v>0</v>
          </cell>
          <cell r="I17">
            <v>0</v>
          </cell>
          <cell r="J17">
            <v>0</v>
          </cell>
          <cell r="K17">
            <v>0.36</v>
          </cell>
        </row>
        <row r="18">
          <cell r="A18">
            <v>6</v>
          </cell>
          <cell r="B18" t="str">
            <v>Gia cäng sàõt theïp dáöm f &lt;= 18</v>
          </cell>
          <cell r="C18" t="str">
            <v>kg</v>
          </cell>
          <cell r="D18">
            <v>929.33</v>
          </cell>
          <cell r="E18">
            <v>0</v>
          </cell>
          <cell r="F18">
            <v>0</v>
          </cell>
          <cell r="G18">
            <v>0</v>
          </cell>
          <cell r="H18">
            <v>337.78999999999996</v>
          </cell>
          <cell r="I18">
            <v>415.08</v>
          </cell>
          <cell r="J18">
            <v>176.46</v>
          </cell>
          <cell r="K18">
            <v>13.27</v>
          </cell>
        </row>
        <row r="19">
          <cell r="A19">
            <v>7</v>
          </cell>
          <cell r="B19" t="str">
            <v>Gia cäng sàõt theïp dáöm f &lt;= 10</v>
          </cell>
          <cell r="C19" t="str">
            <v>kg</v>
          </cell>
          <cell r="D19">
            <v>139.24</v>
          </cell>
          <cell r="E19">
            <v>139.24</v>
          </cell>
          <cell r="F19">
            <v>0</v>
          </cell>
          <cell r="G19">
            <v>0</v>
          </cell>
          <cell r="H19">
            <v>0</v>
          </cell>
          <cell r="I19">
            <v>0</v>
          </cell>
          <cell r="J19">
            <v>0</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G21">
            <v>0</v>
          </cell>
          <cell r="H21">
            <v>0</v>
          </cell>
          <cell r="I21">
            <v>0</v>
          </cell>
          <cell r="J21">
            <v>0</v>
          </cell>
          <cell r="K21">
            <v>8.92</v>
          </cell>
        </row>
        <row r="22">
          <cell r="A22">
            <v>2</v>
          </cell>
          <cell r="B22" t="str">
            <v>Gia cäng sàõt theïp lam ngang f &lt;= 18</v>
          </cell>
          <cell r="C22" t="str">
            <v>kg</v>
          </cell>
          <cell r="D22">
            <v>52.21</v>
          </cell>
          <cell r="E22">
            <v>0</v>
          </cell>
          <cell r="F22">
            <v>0</v>
          </cell>
          <cell r="G22">
            <v>0</v>
          </cell>
          <cell r="H22">
            <v>52.21</v>
          </cell>
          <cell r="I22">
            <v>0</v>
          </cell>
          <cell r="J22">
            <v>0</v>
          </cell>
          <cell r="K22">
            <v>0.75</v>
          </cell>
        </row>
        <row r="23">
          <cell r="A23">
            <v>3</v>
          </cell>
          <cell r="B23" t="str">
            <v>Gia cäng sàõt theïp lam ngang f &lt;= 10</v>
          </cell>
          <cell r="C23" t="str">
            <v>kg</v>
          </cell>
          <cell r="D23">
            <v>16.509999999999998</v>
          </cell>
          <cell r="E23">
            <v>16.509999999999998</v>
          </cell>
          <cell r="F23">
            <v>0</v>
          </cell>
          <cell r="G23">
            <v>0</v>
          </cell>
          <cell r="H23">
            <v>0</v>
          </cell>
          <cell r="I23">
            <v>0</v>
          </cell>
          <cell r="J23">
            <v>0</v>
          </cell>
          <cell r="K23">
            <v>0.35</v>
          </cell>
        </row>
        <row r="24">
          <cell r="B24" t="str">
            <v>IV. KHU VÃÛ SINH - BÃØ TÆÛ HOAÛI - BÃÚP - HÄÚ GA :</v>
          </cell>
          <cell r="C24">
            <v>0</v>
          </cell>
          <cell r="D24">
            <v>0</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F25">
            <v>0</v>
          </cell>
          <cell r="G25">
            <v>0</v>
          </cell>
          <cell r="H25">
            <v>0</v>
          </cell>
          <cell r="I25">
            <v>0</v>
          </cell>
          <cell r="J25">
            <v>0</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F27">
            <v>0</v>
          </cell>
          <cell r="G27">
            <v>0</v>
          </cell>
          <cell r="H27">
            <v>0</v>
          </cell>
          <cell r="I27">
            <v>0</v>
          </cell>
          <cell r="J27">
            <v>0</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F29">
            <v>0</v>
          </cell>
          <cell r="G29">
            <v>0</v>
          </cell>
          <cell r="H29">
            <v>0</v>
          </cell>
          <cell r="I29">
            <v>0</v>
          </cell>
          <cell r="J29">
            <v>0</v>
          </cell>
          <cell r="K29">
            <v>0.4</v>
          </cell>
        </row>
        <row r="30">
          <cell r="B30" t="str">
            <v xml:space="preserve">V. THAÏP NÆÅÏC </v>
          </cell>
          <cell r="C30">
            <v>0</v>
          </cell>
          <cell r="D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F31">
            <v>0</v>
          </cell>
          <cell r="G31">
            <v>0</v>
          </cell>
          <cell r="H31">
            <v>0</v>
          </cell>
          <cell r="I31">
            <v>0</v>
          </cell>
          <cell r="J31">
            <v>0</v>
          </cell>
          <cell r="K31">
            <v>0.55000000000000004</v>
          </cell>
        </row>
        <row r="32">
          <cell r="A32">
            <v>2</v>
          </cell>
          <cell r="B32" t="str">
            <v>Gia cäng sàõt theïp moïng cäüt f &lt;= 18</v>
          </cell>
          <cell r="C32" t="str">
            <v>kg</v>
          </cell>
          <cell r="D32">
            <v>213.12</v>
          </cell>
          <cell r="E32">
            <v>0</v>
          </cell>
          <cell r="F32">
            <v>0</v>
          </cell>
          <cell r="G32">
            <v>0</v>
          </cell>
          <cell r="H32">
            <v>139.81</v>
          </cell>
          <cell r="I32">
            <v>0</v>
          </cell>
          <cell r="J32">
            <v>73.31</v>
          </cell>
          <cell r="K32">
            <v>3.04</v>
          </cell>
        </row>
        <row r="33">
          <cell r="A33">
            <v>3</v>
          </cell>
          <cell r="B33" t="str">
            <v>Gia cäng sàõt theïp thaïp næåïc f &lt;= 18</v>
          </cell>
          <cell r="C33" t="str">
            <v>kg</v>
          </cell>
          <cell r="D33">
            <v>323.57999999999993</v>
          </cell>
          <cell r="E33">
            <v>0</v>
          </cell>
          <cell r="F33">
            <v>0</v>
          </cell>
          <cell r="G33">
            <v>0</v>
          </cell>
          <cell r="H33">
            <v>78.5</v>
          </cell>
          <cell r="I33">
            <v>31.46</v>
          </cell>
          <cell r="J33">
            <v>213.62</v>
          </cell>
          <cell r="K33">
            <v>4.62</v>
          </cell>
        </row>
        <row r="34">
          <cell r="A34">
            <v>4</v>
          </cell>
          <cell r="B34" t="str">
            <v>Gia cäng sàõt theïp thaïp næåïc f &lt;= 10</v>
          </cell>
          <cell r="C34" t="str">
            <v>kg</v>
          </cell>
          <cell r="D34">
            <v>168.85</v>
          </cell>
          <cell r="E34">
            <v>168.85</v>
          </cell>
          <cell r="F34">
            <v>0</v>
          </cell>
          <cell r="G34">
            <v>0</v>
          </cell>
          <cell r="H34">
            <v>0</v>
          </cell>
          <cell r="I34">
            <v>0</v>
          </cell>
          <cell r="J34">
            <v>0</v>
          </cell>
          <cell r="K34">
            <v>3.62</v>
          </cell>
        </row>
        <row r="35">
          <cell r="B35" t="str">
            <v xml:space="preserve">VIII. HAÌNG RAÌO - CÄØNG NGOÎ </v>
          </cell>
          <cell r="C35">
            <v>0</v>
          </cell>
          <cell r="D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F37">
            <v>0</v>
          </cell>
          <cell r="G37">
            <v>192.5</v>
          </cell>
          <cell r="H37">
            <v>0</v>
          </cell>
          <cell r="I37">
            <v>0</v>
          </cell>
          <cell r="J37">
            <v>0</v>
          </cell>
          <cell r="K37">
            <v>5.09</v>
          </cell>
        </row>
      </sheetData>
      <sheetData sheetId="4"/>
      <sheetData sheetId="5"/>
      <sheetData sheetId="6"/>
      <sheetData sheetId="7"/>
      <sheetData sheetId="8"/>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gia tri cu)"/>
      <sheetName val="PTDG (phan dieu chinh)"/>
      <sheetName val="dtct_GD1 (tong hop)"/>
      <sheetName val="dtct_GD1 (phan dieu chinh tang)"/>
      <sheetName val="dtct_GD1 (phan dieu chinh giam"/>
      <sheetName val="GTXL(P dieu chinh tang)"/>
      <sheetName val="GTXL(P dieu chinh giam)"/>
      <sheetName val="THGD1(P dieu chinh)"/>
      <sheetName val="THGD1(P dieu chinh) (2)"/>
      <sheetName val="kstk"/>
      <sheetName val="Sheet2"/>
      <sheetName val="Sheet1"/>
      <sheetName val="dtct_GD1"/>
      <sheetName val="GTXL. "/>
      <sheetName val="THGD1"/>
      <sheetName val="Tra_bang"/>
      <sheetName val="CPkhaithacdat"/>
      <sheetName val="DGKSKTTC"/>
      <sheetName val="DgiaksatDHC4,"/>
      <sheetName val="dongia"/>
      <sheetName val="dgGPMB"/>
      <sheetName val="KSGPMB"/>
      <sheetName val="DGKSKTTC (2)"/>
      <sheetName val="kstk (2)"/>
      <sheetName val="dongia (2)"/>
      <sheetName val="giaithich"/>
      <sheetName val="XL4Poppy"/>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3"/>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goc"/>
      <sheetName val="tra-vat-lieu"/>
      <sheetName val="CVC"/>
      <sheetName val="ptdg "/>
      <sheetName val="Duong-tk"/>
      <sheetName val="THd-tk"/>
      <sheetName val="ptke"/>
      <sheetName val="tonghop-tk"/>
      <sheetName val="Sheet1"/>
      <sheetName val="Duong-tc"/>
      <sheetName val="TH-tc"/>
      <sheetName val="dtke-tc"/>
      <sheetName val="THk-tc"/>
      <sheetName val="THop-TC"/>
      <sheetName val="Congty"/>
      <sheetName val="VPPN"/>
      <sheetName val="XN74"/>
      <sheetName val="XN54"/>
      <sheetName val="XN33"/>
      <sheetName val="NK96"/>
      <sheetName val="XL4Test5"/>
      <sheetName val="tra_vat_lieu"/>
      <sheetName val="[Duong272-287.xls恴¼iagoc"/>
      <sheetName val="gvl"/>
      <sheetName val="[Duong272-287.xls?¼iagoc"/>
      <sheetName val="Tra_bang"/>
      <sheetName val="S(eet1"/>
      <sheetName val="ESTI."/>
      <sheetName val="DI-ESTI"/>
      <sheetName val="TinhToan"/>
      <sheetName val="ptdg"/>
      <sheetName val="Thuc thanh"/>
      <sheetName val="_Duong272-287.xls恴¼iagoc"/>
      <sheetName val="BANGTRA"/>
      <sheetName val="DT-Dcv"/>
      <sheetName val="Bu_vat_lieu"/>
      <sheetName val="_Duong272-287.xls_¼iagoc"/>
      <sheetName val="ptdg_"/>
      <sheetName val="_Duong272-287.xls?¼iagoc"/>
      <sheetName val="sat"/>
      <sheetName val="ptvt"/>
    </sheetNames>
    <sheetDataSet>
      <sheetData sheetId="0"/>
      <sheetData sheetId="1" refreshError="1">
        <row r="4">
          <cell r="B4" t="str">
            <v>c</v>
          </cell>
          <cell r="C4" t="str">
            <v>C¸t vµng</v>
          </cell>
          <cell r="D4" t="str">
            <v>m3</v>
          </cell>
          <cell r="E4">
            <v>111095.39999999998</v>
          </cell>
        </row>
        <row r="5">
          <cell r="B5" t="str">
            <v>x</v>
          </cell>
          <cell r="C5" t="str">
            <v>Xim¨ng PC-300</v>
          </cell>
          <cell r="D5" t="str">
            <v>kg</v>
          </cell>
          <cell r="E5">
            <v>857.43961904761898</v>
          </cell>
        </row>
        <row r="6">
          <cell r="B6" t="str">
            <v>nc</v>
          </cell>
          <cell r="C6" t="str">
            <v>N­íc</v>
          </cell>
          <cell r="D6" t="str">
            <v>LÝt</v>
          </cell>
          <cell r="E6">
            <v>4</v>
          </cell>
        </row>
        <row r="7">
          <cell r="B7" t="str">
            <v>nu</v>
          </cell>
          <cell r="C7" t="str">
            <v>N­íc</v>
          </cell>
          <cell r="D7" t="str">
            <v>LÝt</v>
          </cell>
          <cell r="E7">
            <v>4</v>
          </cell>
        </row>
        <row r="8">
          <cell r="B8" t="str">
            <v>btn</v>
          </cell>
          <cell r="C8" t="str">
            <v>Bªt«ng nhùa</v>
          </cell>
          <cell r="D8" t="str">
            <v xml:space="preserve">TÊn </v>
          </cell>
        </row>
        <row r="9">
          <cell r="B9" t="str">
            <v>#</v>
          </cell>
          <cell r="C9" t="str">
            <v>VËt liÖu kh¸c</v>
          </cell>
          <cell r="D9" t="str">
            <v>%</v>
          </cell>
        </row>
        <row r="10">
          <cell r="B10">
            <v>4</v>
          </cell>
          <cell r="C10" t="str">
            <v>§¸ d¨m 4x6</v>
          </cell>
          <cell r="D10" t="str">
            <v>m3</v>
          </cell>
          <cell r="E10">
            <v>116732.40714285713</v>
          </cell>
        </row>
        <row r="11">
          <cell r="B11" t="str">
            <v>n</v>
          </cell>
          <cell r="C11" t="str">
            <v>Nhùa ®­êng</v>
          </cell>
          <cell r="D11" t="str">
            <v>kg</v>
          </cell>
          <cell r="E11">
            <v>3448.667904761905</v>
          </cell>
        </row>
        <row r="12">
          <cell r="B12">
            <v>1</v>
          </cell>
          <cell r="C12" t="str">
            <v>§¸ d¨m 1x2</v>
          </cell>
          <cell r="D12" t="str">
            <v>m3</v>
          </cell>
          <cell r="E12">
            <v>175526.1714285714</v>
          </cell>
        </row>
        <row r="13">
          <cell r="B13" t="str">
            <v>cpdd1</v>
          </cell>
          <cell r="C13" t="str">
            <v>CÊp phèi ®¸ d¨m</v>
          </cell>
          <cell r="D13" t="str">
            <v>m3</v>
          </cell>
          <cell r="E13">
            <v>162135.8142857143</v>
          </cell>
        </row>
        <row r="14">
          <cell r="B14" t="str">
            <v>cpdd2</v>
          </cell>
          <cell r="C14" t="str">
            <v>CÊp phèi ®¸ d¨m</v>
          </cell>
          <cell r="D14" t="str">
            <v>m3</v>
          </cell>
          <cell r="E14">
            <v>152612.00476190477</v>
          </cell>
        </row>
        <row r="15">
          <cell r="B15" t="str">
            <v>dmz</v>
          </cell>
          <cell r="C15" t="str">
            <v>DÇu Mazut</v>
          </cell>
          <cell r="D15" t="str">
            <v>kg</v>
          </cell>
          <cell r="E15">
            <v>4500</v>
          </cell>
        </row>
        <row r="16">
          <cell r="B16" t="str">
            <v>cpdd</v>
          </cell>
          <cell r="C16" t="str">
            <v>CÊp phèi ®¸ d¨m</v>
          </cell>
          <cell r="D16" t="str">
            <v>m3</v>
          </cell>
          <cell r="E16">
            <v>162135.8142857143</v>
          </cell>
        </row>
        <row r="17">
          <cell r="B17" t="str">
            <v>cui</v>
          </cell>
          <cell r="C17" t="str">
            <v>Cñi</v>
          </cell>
          <cell r="D17" t="str">
            <v>kg</v>
          </cell>
          <cell r="E17">
            <v>500</v>
          </cell>
        </row>
        <row r="18">
          <cell r="B18" t="str">
            <v>d</v>
          </cell>
          <cell r="C18" t="str">
            <v xml:space="preserve">D©y thÐp </v>
          </cell>
          <cell r="D18" t="str">
            <v>kg</v>
          </cell>
          <cell r="E18">
            <v>6333.333333333333</v>
          </cell>
        </row>
        <row r="19">
          <cell r="B19" t="str">
            <v>dh</v>
          </cell>
          <cell r="C19" t="str">
            <v xml:space="preserve">§¸ héc </v>
          </cell>
          <cell r="D19" t="str">
            <v>m3</v>
          </cell>
          <cell r="E19">
            <v>121678.03095238096</v>
          </cell>
        </row>
        <row r="20">
          <cell r="B20">
            <v>2</v>
          </cell>
          <cell r="C20" t="str">
            <v>§¸ d¨m 2x4</v>
          </cell>
          <cell r="D20" t="str">
            <v>m3</v>
          </cell>
          <cell r="E20">
            <v>171659.62380952376</v>
          </cell>
        </row>
        <row r="21">
          <cell r="B21" t="str">
            <v>tbb</v>
          </cell>
          <cell r="C21" t="str">
            <v>Trô biÓn b¸o</v>
          </cell>
          <cell r="D21" t="str">
            <v>Trô</v>
          </cell>
          <cell r="E21">
            <v>235000</v>
          </cell>
        </row>
        <row r="22">
          <cell r="B22">
            <v>0.5</v>
          </cell>
          <cell r="C22" t="str">
            <v>§¸ d¨m 0,5x1</v>
          </cell>
          <cell r="D22" t="str">
            <v>m3</v>
          </cell>
          <cell r="E22">
            <v>175526.1714285714</v>
          </cell>
        </row>
        <row r="23">
          <cell r="B23" t="str">
            <v>di</v>
          </cell>
          <cell r="C23" t="str">
            <v>§inh</v>
          </cell>
          <cell r="D23" t="str">
            <v>kg</v>
          </cell>
          <cell r="E23">
            <v>6190.4761904761899</v>
          </cell>
        </row>
        <row r="24">
          <cell r="B24" t="str">
            <v>g</v>
          </cell>
          <cell r="C24" t="str">
            <v>Gç v¸n</v>
          </cell>
          <cell r="D24" t="str">
            <v>m3</v>
          </cell>
          <cell r="E24">
            <v>1282553.48</v>
          </cell>
        </row>
        <row r="25">
          <cell r="B25" t="str">
            <v>dn</v>
          </cell>
          <cell r="C25" t="str">
            <v xml:space="preserve">Gç ®µ nÑp </v>
          </cell>
          <cell r="D25" t="str">
            <v>m3</v>
          </cell>
          <cell r="E25">
            <v>1282553.48</v>
          </cell>
        </row>
        <row r="26">
          <cell r="B26" t="str">
            <v>s</v>
          </cell>
          <cell r="C26" t="str">
            <v>S¬n</v>
          </cell>
          <cell r="D26" t="str">
            <v>kg</v>
          </cell>
          <cell r="E26">
            <v>26666.666666666664</v>
          </cell>
        </row>
        <row r="27">
          <cell r="B27" t="str">
            <v>q</v>
          </cell>
          <cell r="C27" t="str">
            <v>Que hµn</v>
          </cell>
          <cell r="D27" t="str">
            <v>kg</v>
          </cell>
          <cell r="E27">
            <v>11428.571428571428</v>
          </cell>
        </row>
        <row r="28">
          <cell r="B28" t="str">
            <v>d12</v>
          </cell>
          <cell r="C28" t="str">
            <v>ThÐp trßn d=12mm</v>
          </cell>
          <cell r="D28" t="str">
            <v>kg</v>
          </cell>
          <cell r="E28">
            <v>4391.0716190476187</v>
          </cell>
        </row>
        <row r="29">
          <cell r="B29" t="str">
            <v>d6</v>
          </cell>
          <cell r="C29" t="str">
            <v>ThÐp trßn d=6mm</v>
          </cell>
          <cell r="D29" t="str">
            <v>kg</v>
          </cell>
          <cell r="E29">
            <v>4724.4049523809517</v>
          </cell>
        </row>
        <row r="30">
          <cell r="B30" t="str">
            <v>bdbtn</v>
          </cell>
          <cell r="C30" t="str">
            <v>Bét ®¸ (7%)</v>
          </cell>
          <cell r="D30" t="str">
            <v>kg</v>
          </cell>
          <cell r="E30">
            <v>500</v>
          </cell>
        </row>
        <row r="31">
          <cell r="B31" t="str">
            <v>d16</v>
          </cell>
          <cell r="C31" t="str">
            <v>ThÐp trßn d=16mm</v>
          </cell>
          <cell r="D31" t="str">
            <v>kg</v>
          </cell>
          <cell r="E31">
            <v>4343.452571428571</v>
          </cell>
        </row>
        <row r="32">
          <cell r="B32" t="str">
            <v>dia</v>
          </cell>
          <cell r="C32" t="str">
            <v xml:space="preserve">§inh ®Üa </v>
          </cell>
          <cell r="D32" t="str">
            <v>C¸i</v>
          </cell>
          <cell r="E32">
            <v>2380.9523809523807</v>
          </cell>
        </row>
        <row r="33">
          <cell r="B33" t="str">
            <v>gc</v>
          </cell>
          <cell r="C33" t="str">
            <v>gç v¸n cÇu c«ng t¸c</v>
          </cell>
          <cell r="D33" t="str">
            <v>m3</v>
          </cell>
          <cell r="E33">
            <v>2147779.84</v>
          </cell>
        </row>
        <row r="34">
          <cell r="B34" t="str">
            <v>gg</v>
          </cell>
          <cell r="C34" t="str">
            <v>Gç chèng</v>
          </cell>
          <cell r="D34" t="str">
            <v>m3</v>
          </cell>
          <cell r="E34">
            <v>2147779.84</v>
          </cell>
        </row>
        <row r="35">
          <cell r="B35" t="str">
            <v>ddap</v>
          </cell>
          <cell r="C35" t="str">
            <v>§Êt ®¾p</v>
          </cell>
          <cell r="D35" t="str">
            <v>m3</v>
          </cell>
          <cell r="E35">
            <v>2500</v>
          </cell>
        </row>
        <row r="36">
          <cell r="B36" t="str">
            <v>bl</v>
          </cell>
          <cell r="C36" t="str">
            <v>Bul«ng</v>
          </cell>
          <cell r="D36" t="str">
            <v>C¸i</v>
          </cell>
          <cell r="E36">
            <v>5000</v>
          </cell>
        </row>
        <row r="37">
          <cell r="B37" t="str">
            <v>vc</v>
          </cell>
          <cell r="C37" t="str">
            <v>V«i côc</v>
          </cell>
          <cell r="D37" t="str">
            <v>kg</v>
          </cell>
          <cell r="E37">
            <v>1000</v>
          </cell>
        </row>
        <row r="38">
          <cell r="B38" t="str">
            <v>bd</v>
          </cell>
          <cell r="C38" t="str">
            <v>Bét ®¸</v>
          </cell>
          <cell r="D38" t="str">
            <v>kg</v>
          </cell>
          <cell r="E38">
            <v>476.19047619047615</v>
          </cell>
        </row>
        <row r="39">
          <cell r="B39" t="str">
            <v>dt</v>
          </cell>
          <cell r="C39" t="str">
            <v>D©y thÐp d=3mm</v>
          </cell>
          <cell r="D39" t="str">
            <v>kg</v>
          </cell>
          <cell r="E39">
            <v>4724.4049523809517</v>
          </cell>
        </row>
        <row r="40">
          <cell r="B40" t="str">
            <v>td</v>
          </cell>
          <cell r="C40" t="str">
            <v>T¨ng ®¬</v>
          </cell>
          <cell r="D40" t="str">
            <v>C¸i</v>
          </cell>
          <cell r="E40">
            <v>10000</v>
          </cell>
        </row>
        <row r="41">
          <cell r="B41" t="str">
            <v>bt</v>
          </cell>
          <cell r="C41" t="str">
            <v>Bao t¶i.</v>
          </cell>
          <cell r="D41" t="str">
            <v>m2</v>
          </cell>
          <cell r="E41">
            <v>3800</v>
          </cell>
        </row>
        <row r="42">
          <cell r="B42" t="str">
            <v>ds</v>
          </cell>
          <cell r="C42" t="str">
            <v>§Êt sÐt dÎo</v>
          </cell>
          <cell r="D42" t="str">
            <v>m3</v>
          </cell>
          <cell r="E42">
            <v>30000</v>
          </cell>
        </row>
        <row r="43">
          <cell r="B43" t="str">
            <v>ph</v>
          </cell>
          <cell r="C43" t="str">
            <v>PhÌn chua</v>
          </cell>
          <cell r="D43" t="str">
            <v>Kg</v>
          </cell>
          <cell r="E43">
            <v>10000</v>
          </cell>
        </row>
        <row r="44">
          <cell r="B44" t="str">
            <v>m16</v>
          </cell>
          <cell r="C44" t="str">
            <v>Bul«ng M16</v>
          </cell>
          <cell r="D44" t="str">
            <v>C¸i</v>
          </cell>
          <cell r="E44">
            <v>2500</v>
          </cell>
        </row>
        <row r="45">
          <cell r="B45" t="str">
            <v>x400</v>
          </cell>
          <cell r="C45" t="str">
            <v>Xim¨ng PC-400</v>
          </cell>
          <cell r="D45" t="str">
            <v>kg</v>
          </cell>
          <cell r="E45">
            <v>871.72533333333331</v>
          </cell>
        </row>
        <row r="46">
          <cell r="B46" t="str">
            <v>d8</v>
          </cell>
          <cell r="C46" t="str">
            <v>ThÐp trßn d=8mm</v>
          </cell>
          <cell r="D46" t="str">
            <v>kg</v>
          </cell>
          <cell r="E46">
            <v>4724.4049523809517</v>
          </cell>
        </row>
        <row r="47">
          <cell r="B47" t="str">
            <v>d10</v>
          </cell>
          <cell r="C47" t="str">
            <v>ThÐp trßn d=10mm</v>
          </cell>
          <cell r="D47" t="str">
            <v>kg</v>
          </cell>
          <cell r="E47">
            <v>4438.6906666666664</v>
          </cell>
        </row>
        <row r="48">
          <cell r="B48" t="str">
            <v>d14</v>
          </cell>
          <cell r="C48" t="str">
            <v>ThÐp trßn d=14mm</v>
          </cell>
          <cell r="D48" t="str">
            <v>kg</v>
          </cell>
          <cell r="E48">
            <v>4391.0716190476187</v>
          </cell>
        </row>
        <row r="49">
          <cell r="B49" t="str">
            <v>gid</v>
          </cell>
          <cell r="C49" t="str">
            <v>GiÊy dÇu</v>
          </cell>
          <cell r="D49" t="str">
            <v>m2</v>
          </cell>
          <cell r="E49">
            <v>7000</v>
          </cell>
        </row>
        <row r="50">
          <cell r="B50" t="str">
            <v>®ay</v>
          </cell>
          <cell r="C50" t="str">
            <v>§ay</v>
          </cell>
          <cell r="D50" t="str">
            <v>kg</v>
          </cell>
          <cell r="E50">
            <v>7000</v>
          </cell>
        </row>
        <row r="51">
          <cell r="B51" t="str">
            <v>xg</v>
          </cell>
          <cell r="C51" t="str">
            <v>X¨ng</v>
          </cell>
          <cell r="D51" t="str">
            <v>kg</v>
          </cell>
          <cell r="E51">
            <v>6440</v>
          </cell>
        </row>
        <row r="52">
          <cell r="B52" t="str">
            <v>«</v>
          </cell>
          <cell r="C52" t="str">
            <v>«xy</v>
          </cell>
          <cell r="D52" t="str">
            <v>chai</v>
          </cell>
          <cell r="E52">
            <v>53000</v>
          </cell>
        </row>
        <row r="53">
          <cell r="B53" t="str">
            <v>th</v>
          </cell>
          <cell r="C53" t="str">
            <v>ThÐp h×nh</v>
          </cell>
          <cell r="D53" t="str">
            <v>kg</v>
          </cell>
          <cell r="E53">
            <v>4629.1668571428563</v>
          </cell>
        </row>
        <row r="54">
          <cell r="B54" t="str">
            <v>t</v>
          </cell>
          <cell r="C54" t="str">
            <v>ThÐp b¶n</v>
          </cell>
          <cell r="D54" t="str">
            <v>kg</v>
          </cell>
          <cell r="E54">
            <v>4629.1668571428563</v>
          </cell>
        </row>
        <row r="55">
          <cell r="B55" t="str">
            <v>d18</v>
          </cell>
          <cell r="C55" t="str">
            <v>ThÐp trßn d=18mm</v>
          </cell>
          <cell r="D55" t="str">
            <v>kg</v>
          </cell>
          <cell r="E55">
            <v>4343.452571428571</v>
          </cell>
        </row>
        <row r="56">
          <cell r="B56" t="str">
            <v>tba</v>
          </cell>
          <cell r="C56" t="str">
            <v>ThÐp b¶n</v>
          </cell>
          <cell r="D56" t="str">
            <v>kg</v>
          </cell>
          <cell r="E56">
            <v>4629.1668571428563</v>
          </cell>
        </row>
        <row r="57">
          <cell r="B57" t="str">
            <v>xb</v>
          </cell>
          <cell r="C57" t="str">
            <v>§¸ x« bå</v>
          </cell>
          <cell r="D57" t="str">
            <v>m3</v>
          </cell>
          <cell r="E57">
            <v>33333.333333333328</v>
          </cell>
        </row>
        <row r="58">
          <cell r="B58" t="str">
            <v>d22</v>
          </cell>
          <cell r="C58" t="str">
            <v>ThÐp trßn d=22mm</v>
          </cell>
          <cell r="D58" t="str">
            <v>kg</v>
          </cell>
          <cell r="E58">
            <v>4343.452571428571</v>
          </cell>
        </row>
        <row r="59">
          <cell r="B59" t="str">
            <v>®</v>
          </cell>
          <cell r="C59" t="str">
            <v>§Êt ®Ìn</v>
          </cell>
          <cell r="D59" t="str">
            <v>kg</v>
          </cell>
          <cell r="E59">
            <v>8600</v>
          </cell>
        </row>
        <row r="60">
          <cell r="B60" t="str">
            <v>a</v>
          </cell>
          <cell r="C60" t="str">
            <v>Axªtylen</v>
          </cell>
          <cell r="D60" t="str">
            <v>Chai</v>
          </cell>
          <cell r="E60">
            <v>140000</v>
          </cell>
        </row>
        <row r="61">
          <cell r="B61" t="str">
            <v>m28</v>
          </cell>
          <cell r="C61" t="str">
            <v>Bul«ng M28x105</v>
          </cell>
          <cell r="D61" t="str">
            <v>C¸i</v>
          </cell>
          <cell r="E61">
            <v>5600</v>
          </cell>
        </row>
        <row r="62">
          <cell r="B62" t="str">
            <v>dau</v>
          </cell>
          <cell r="C62" t="str">
            <v>DÇu b«i tr¬n</v>
          </cell>
          <cell r="D62" t="str">
            <v>kg</v>
          </cell>
          <cell r="E62">
            <v>2500</v>
          </cell>
        </row>
        <row r="63">
          <cell r="B63" t="str">
            <v>pc</v>
          </cell>
          <cell r="C63" t="str">
            <v>PhÌn chua</v>
          </cell>
          <cell r="D63" t="str">
            <v>kg</v>
          </cell>
          <cell r="E63">
            <v>9600</v>
          </cell>
        </row>
        <row r="64">
          <cell r="B64" t="str">
            <v>gmc</v>
          </cell>
          <cell r="C64" t="str">
            <v>Gç mÆt cÇu</v>
          </cell>
          <cell r="D64" t="str">
            <v>m3</v>
          </cell>
          <cell r="E64">
            <v>2148409.84</v>
          </cell>
        </row>
        <row r="65">
          <cell r="B65" t="str">
            <v>cc</v>
          </cell>
          <cell r="C65" t="str">
            <v>C©y chèng</v>
          </cell>
          <cell r="D65" t="str">
            <v>C©y</v>
          </cell>
          <cell r="E65">
            <v>8000</v>
          </cell>
        </row>
        <row r="66">
          <cell r="B66" t="str">
            <v>db</v>
          </cell>
          <cell r="C66" t="str">
            <v>D©y buéc</v>
          </cell>
          <cell r="D66" t="str">
            <v>kg</v>
          </cell>
          <cell r="E66">
            <v>6045.454545454545</v>
          </cell>
        </row>
        <row r="67">
          <cell r="B67" t="str">
            <v>d20</v>
          </cell>
          <cell r="C67" t="str">
            <v>ThÐp trßn d=20mm</v>
          </cell>
          <cell r="D67" t="str">
            <v>kg</v>
          </cell>
          <cell r="E67">
            <v>4343.452571428571</v>
          </cell>
        </row>
        <row r="68">
          <cell r="B68" t="str">
            <v>d25</v>
          </cell>
          <cell r="C68" t="str">
            <v>ThÐp trßn d=25mm</v>
          </cell>
          <cell r="D68" t="str">
            <v>kg</v>
          </cell>
          <cell r="E68">
            <v>4343.452571428571</v>
          </cell>
        </row>
        <row r="69">
          <cell r="B69" t="str">
            <v>0.5btn</v>
          </cell>
          <cell r="C69" t="str">
            <v>§¸ 0,5x1 (20%)</v>
          </cell>
          <cell r="D69" t="str">
            <v>m3</v>
          </cell>
          <cell r="E69">
            <v>159647.84761904762</v>
          </cell>
        </row>
        <row r="70">
          <cell r="B70" t="str">
            <v>1btn</v>
          </cell>
          <cell r="C70" t="str">
            <v>§¸ 1x2 (30%)</v>
          </cell>
          <cell r="D70" t="str">
            <v>m3</v>
          </cell>
          <cell r="E70">
            <v>159647.84761904762</v>
          </cell>
        </row>
        <row r="71">
          <cell r="B71" t="str">
            <v>cbtn</v>
          </cell>
          <cell r="C71" t="str">
            <v>C¸t (43%)</v>
          </cell>
          <cell r="D71" t="str">
            <v>m3</v>
          </cell>
          <cell r="E71">
            <v>91545.333333333314</v>
          </cell>
        </row>
        <row r="72">
          <cell r="B72" t="str">
            <v>nbtn</v>
          </cell>
          <cell r="C72" t="str">
            <v>Nhùa (5,8%)</v>
          </cell>
          <cell r="D72" t="str">
            <v>kg</v>
          </cell>
          <cell r="E72">
            <v>3431.3915238095237</v>
          </cell>
        </row>
        <row r="73">
          <cell r="B73" t="str">
            <v>#p</v>
          </cell>
          <cell r="C73" t="str">
            <v>VËt liÖu phô</v>
          </cell>
          <cell r="D73" t="str">
            <v>%</v>
          </cell>
        </row>
        <row r="74">
          <cell r="B74" t="str">
            <v>&gt;18</v>
          </cell>
          <cell r="C74" t="str">
            <v>ThÐp trßn d&gt;18mm</v>
          </cell>
          <cell r="D74" t="str">
            <v>kg</v>
          </cell>
        </row>
        <row r="75">
          <cell r="B75" t="str">
            <v>dmn</v>
          </cell>
          <cell r="C75" t="str">
            <v>§¸ m¹t (18%)</v>
          </cell>
          <cell r="D75" t="str">
            <v>m3</v>
          </cell>
        </row>
        <row r="76">
          <cell r="B76" t="str">
            <v>am</v>
          </cell>
          <cell r="C76" t="str">
            <v>§¸ d¨m</v>
          </cell>
          <cell r="D76" t="str">
            <v>m3</v>
          </cell>
        </row>
        <row r="77">
          <cell r="B77" t="str">
            <v>dm</v>
          </cell>
          <cell r="C77" t="str">
            <v>§¸ m¹t</v>
          </cell>
          <cell r="D77" t="str">
            <v>m3</v>
          </cell>
        </row>
        <row r="78">
          <cell r="B78" t="str">
            <v>ddtc</v>
          </cell>
          <cell r="C78" t="str">
            <v>§¸ d¨m tiªu chuÈn</v>
          </cell>
          <cell r="D78" t="str">
            <v>m3</v>
          </cell>
        </row>
        <row r="79">
          <cell r="B79" t="str">
            <v>dhc</v>
          </cell>
          <cell r="C79" t="str">
            <v>§Êt h÷u c¬</v>
          </cell>
          <cell r="D79" t="str">
            <v>m3</v>
          </cell>
        </row>
        <row r="80">
          <cell r="B80" t="str">
            <v>dg</v>
          </cell>
          <cell r="C80" t="str">
            <v>§inh ®­êng</v>
          </cell>
          <cell r="D80" t="str">
            <v>C¸i</v>
          </cell>
        </row>
        <row r="81">
          <cell r="B81" t="str">
            <v>cr</v>
          </cell>
          <cell r="C81" t="str">
            <v>§inh Cr¨mpong</v>
          </cell>
          <cell r="D81" t="str">
            <v>C¸i</v>
          </cell>
          <cell r="E81">
            <v>2500</v>
          </cell>
        </row>
        <row r="82">
          <cell r="B82" t="str">
            <v>m20</v>
          </cell>
          <cell r="C82" t="str">
            <v>Bul«ng M20</v>
          </cell>
          <cell r="D82" t="str">
            <v>C¸i</v>
          </cell>
          <cell r="E82">
            <v>5000</v>
          </cell>
        </row>
        <row r="83">
          <cell r="B83" t="str">
            <v>cgo</v>
          </cell>
          <cell r="C83" t="str">
            <v>Cäc gç d=8-10cm</v>
          </cell>
          <cell r="D83" t="str">
            <v>m</v>
          </cell>
        </row>
        <row r="84">
          <cell r="B84" t="str">
            <v>ctre</v>
          </cell>
          <cell r="C84" t="str">
            <v>Cäc tre</v>
          </cell>
          <cell r="D84" t="str">
            <v>m</v>
          </cell>
        </row>
        <row r="85">
          <cell r="B85" t="str">
            <v>ct</v>
          </cell>
          <cell r="C85" t="str">
            <v>Cèt thÐp</v>
          </cell>
          <cell r="D85" t="str">
            <v>kg</v>
          </cell>
        </row>
        <row r="86">
          <cell r="B86" t="str">
            <v>day</v>
          </cell>
          <cell r="C86" t="str">
            <v>D©y</v>
          </cell>
          <cell r="D86" t="str">
            <v>kg</v>
          </cell>
        </row>
        <row r="87">
          <cell r="B87" t="str">
            <v>o</v>
          </cell>
          <cell r="C87" t="str">
            <v>èng ®æ d=300</v>
          </cell>
          <cell r="D87" t="str">
            <v xml:space="preserve">m </v>
          </cell>
        </row>
        <row r="88">
          <cell r="B88" t="str">
            <v>o60</v>
          </cell>
          <cell r="C88" t="str">
            <v>èng d=60cm; L=4m</v>
          </cell>
          <cell r="D88" t="str">
            <v>èng</v>
          </cell>
        </row>
        <row r="89">
          <cell r="B89" t="str">
            <v>o100</v>
          </cell>
          <cell r="C89" t="str">
            <v>èng d=100cm; L=1m</v>
          </cell>
          <cell r="D89" t="str">
            <v>m</v>
          </cell>
        </row>
        <row r="90">
          <cell r="B90" t="str">
            <v>on</v>
          </cell>
          <cell r="C90" t="str">
            <v>èng nèi</v>
          </cell>
          <cell r="D90" t="str">
            <v>m</v>
          </cell>
        </row>
        <row r="91">
          <cell r="B91" t="str">
            <v>ot</v>
          </cell>
          <cell r="C91" t="str">
            <v>èng thÐp luån c¸p</v>
          </cell>
          <cell r="D91" t="str">
            <v>m</v>
          </cell>
        </row>
        <row r="92">
          <cell r="B92" t="str">
            <v>g25x25</v>
          </cell>
          <cell r="C92" t="str">
            <v>G¹ch 25x25</v>
          </cell>
          <cell r="D92" t="str">
            <v>Viªn</v>
          </cell>
        </row>
        <row r="93">
          <cell r="B93" t="str">
            <v>go</v>
          </cell>
          <cell r="C93" t="str">
            <v>G¹ch èng 10x10x20</v>
          </cell>
          <cell r="D93" t="str">
            <v>viªn</v>
          </cell>
        </row>
        <row r="94">
          <cell r="B94" t="str">
            <v>gt</v>
          </cell>
          <cell r="C94" t="str">
            <v xml:space="preserve">G¹ch thÎ </v>
          </cell>
          <cell r="D94" t="str">
            <v>viªn</v>
          </cell>
        </row>
        <row r="95">
          <cell r="B95" t="str">
            <v>gk</v>
          </cell>
          <cell r="C95" t="str">
            <v>Gç kª</v>
          </cell>
          <cell r="D95" t="str">
            <v>m3</v>
          </cell>
          <cell r="E95">
            <v>2148409.84</v>
          </cell>
        </row>
        <row r="96">
          <cell r="B96" t="str">
            <v>gd</v>
          </cell>
          <cell r="C96" t="str">
            <v>Gç lµm khe co gian</v>
          </cell>
          <cell r="D96" t="str">
            <v>m3</v>
          </cell>
        </row>
        <row r="97">
          <cell r="B97" t="str">
            <v>ll</v>
          </cell>
          <cell r="C97" t="str">
            <v>LËp l¸ch</v>
          </cell>
          <cell r="D97" t="str">
            <v xml:space="preserve">bé </v>
          </cell>
          <cell r="E97">
            <v>200000</v>
          </cell>
        </row>
        <row r="98">
          <cell r="B98" t="str">
            <v>lc</v>
          </cell>
          <cell r="C98" t="str">
            <v>L­ìi c­a s¾t</v>
          </cell>
          <cell r="D98" t="str">
            <v>C¸i</v>
          </cell>
        </row>
        <row r="99">
          <cell r="B99" t="str">
            <v>lt</v>
          </cell>
          <cell r="C99" t="str">
            <v>L­íi thÐp ®Þnh vÞ</v>
          </cell>
          <cell r="D99" t="str">
            <v>kg</v>
          </cell>
        </row>
        <row r="100">
          <cell r="B100" t="str">
            <v>nt</v>
          </cell>
          <cell r="C100" t="str">
            <v>Nhò t­¬ng 60% nhùa</v>
          </cell>
          <cell r="D100" t="str">
            <v>Kg</v>
          </cell>
        </row>
        <row r="101">
          <cell r="B101" t="str">
            <v>r</v>
          </cell>
          <cell r="C101" t="str">
            <v>Ray</v>
          </cell>
          <cell r="D101" t="str">
            <v>kg</v>
          </cell>
          <cell r="E101">
            <v>4500</v>
          </cell>
        </row>
        <row r="102">
          <cell r="B102" t="str">
            <v>tv</v>
          </cell>
          <cell r="C102" t="str">
            <v>Tµ vÑt gç (14x20x180)</v>
          </cell>
          <cell r="D102" t="str">
            <v>thanh</v>
          </cell>
          <cell r="E102">
            <v>108248.10393600001</v>
          </cell>
        </row>
        <row r="103">
          <cell r="B103" t="str">
            <v>gcn</v>
          </cell>
          <cell r="C103" t="str">
            <v>Gç chång nÒ (14x18x140)</v>
          </cell>
          <cell r="D103" t="str">
            <v>thanh</v>
          </cell>
          <cell r="E103">
            <v>108248.10393600001</v>
          </cell>
        </row>
        <row r="104">
          <cell r="B104" t="str">
            <v>tg</v>
          </cell>
          <cell r="C104" t="str">
            <v>ThÐp gãc</v>
          </cell>
          <cell r="D104" t="str">
            <v>kg</v>
          </cell>
        </row>
        <row r="105">
          <cell r="B105" t="str">
            <v>i</v>
          </cell>
          <cell r="C105" t="str">
            <v>ThÐp I</v>
          </cell>
          <cell r="D105" t="str">
            <v>kg</v>
          </cell>
        </row>
        <row r="106">
          <cell r="B106" t="str">
            <v>tr</v>
          </cell>
          <cell r="C106" t="str">
            <v>ThÐp trßn</v>
          </cell>
          <cell r="D106" t="str">
            <v>kg</v>
          </cell>
          <cell r="E106">
            <v>4724.4049523809517</v>
          </cell>
        </row>
        <row r="107">
          <cell r="B107">
            <v>10</v>
          </cell>
          <cell r="C107" t="str">
            <v>ThÐp trßn d&lt;=10mm</v>
          </cell>
          <cell r="D107" t="str">
            <v>kg</v>
          </cell>
        </row>
        <row r="108">
          <cell r="B108" t="str">
            <v>t4-6</v>
          </cell>
          <cell r="C108" t="str">
            <v>ThÐp trßn d=4-6mm</v>
          </cell>
          <cell r="D108" t="str">
            <v>kg</v>
          </cell>
        </row>
        <row r="109">
          <cell r="B109" t="str">
            <v>d4</v>
          </cell>
          <cell r="C109" t="str">
            <v>ThÐp trßn d=4mm</v>
          </cell>
          <cell r="D109" t="str">
            <v>kg</v>
          </cell>
        </row>
        <row r="110">
          <cell r="B110" t="str">
            <v>&gt;10</v>
          </cell>
          <cell r="C110" t="str">
            <v>ThÐp trßn d&gt;10mm</v>
          </cell>
          <cell r="D110" t="str">
            <v>kg</v>
          </cell>
        </row>
        <row r="111">
          <cell r="B111" t="str">
            <v>vl</v>
          </cell>
          <cell r="C111" t="str">
            <v>V÷a lãt</v>
          </cell>
          <cell r="D111" t="str">
            <v>m3</v>
          </cell>
        </row>
        <row r="112">
          <cell r="B112" t="str">
            <v>vu</v>
          </cell>
          <cell r="C112" t="str">
            <v>V÷a M</v>
          </cell>
          <cell r="D112" t="str">
            <v>m3</v>
          </cell>
        </row>
        <row r="113">
          <cell r="B113" t="str">
            <v>bbcn</v>
          </cell>
          <cell r="C113" t="str">
            <v>BiÓn b¸o tªn cÇu</v>
          </cell>
          <cell r="D113" t="str">
            <v>C¸i</v>
          </cell>
          <cell r="E113">
            <v>450000</v>
          </cell>
        </row>
        <row r="114">
          <cell r="B114" t="str">
            <v>vmm</v>
          </cell>
          <cell r="C114" t="str">
            <v xml:space="preserve">V÷a miÕt m¹ch </v>
          </cell>
          <cell r="D114" t="str">
            <v>m3</v>
          </cell>
        </row>
        <row r="115">
          <cell r="B115" t="str">
            <v>xmt</v>
          </cell>
          <cell r="C115" t="str">
            <v>Xim¨ng tr¾ng</v>
          </cell>
          <cell r="D115" t="str">
            <v>kg</v>
          </cell>
        </row>
        <row r="116">
          <cell r="B116" t="str">
            <v>Tra nh©n c«ng</v>
          </cell>
          <cell r="E116" t="str">
            <v>§­êng</v>
          </cell>
        </row>
        <row r="117">
          <cell r="B117">
            <v>2.5</v>
          </cell>
          <cell r="C117" t="str">
            <v>Nh©n c«ng bËc 2,5/7</v>
          </cell>
          <cell r="D117" t="str">
            <v xml:space="preserve">C«ng </v>
          </cell>
          <cell r="E117">
            <v>12517.48</v>
          </cell>
        </row>
        <row r="118">
          <cell r="B118">
            <v>2.7</v>
          </cell>
          <cell r="C118" t="str">
            <v>Nh©n c«ng bËc 2,7/7</v>
          </cell>
          <cell r="D118" t="str">
            <v xml:space="preserve">C«ng </v>
          </cell>
          <cell r="E118">
            <v>12754.74</v>
          </cell>
        </row>
        <row r="119">
          <cell r="B119">
            <v>3</v>
          </cell>
          <cell r="C119" t="str">
            <v>Nh©n c«ng bËc 3,0/7</v>
          </cell>
          <cell r="D119" t="str">
            <v xml:space="preserve">C«ng </v>
          </cell>
          <cell r="E119">
            <v>13110.65</v>
          </cell>
        </row>
        <row r="120">
          <cell r="B120">
            <v>3.2</v>
          </cell>
          <cell r="C120" t="str">
            <v>Nh©n c«ng bËc 3,2/7</v>
          </cell>
          <cell r="D120" t="str">
            <v xml:space="preserve">C«ng </v>
          </cell>
          <cell r="E120">
            <v>13389.78</v>
          </cell>
        </row>
        <row r="121">
          <cell r="B121">
            <v>3.5</v>
          </cell>
          <cell r="C121" t="str">
            <v>Nh©n c«ng bËc 3,5/7</v>
          </cell>
          <cell r="D121" t="str">
            <v xml:space="preserve">C«ng </v>
          </cell>
          <cell r="E121">
            <v>13808.49</v>
          </cell>
        </row>
        <row r="122">
          <cell r="B122">
            <v>3.7</v>
          </cell>
          <cell r="C122" t="str">
            <v>Nh©n c«ng bËc 3,7/7</v>
          </cell>
          <cell r="D122" t="str">
            <v xml:space="preserve">C«ng </v>
          </cell>
          <cell r="E122">
            <v>14087.63</v>
          </cell>
        </row>
        <row r="123">
          <cell r="B123" t="str">
            <v>n4</v>
          </cell>
          <cell r="C123" t="str">
            <v>Nh©n c«ng bËc 4,0/7</v>
          </cell>
          <cell r="D123" t="str">
            <v xml:space="preserve">C«ng </v>
          </cell>
          <cell r="E123">
            <v>14506.34</v>
          </cell>
        </row>
        <row r="124">
          <cell r="B124">
            <v>4.5</v>
          </cell>
          <cell r="C124" t="str">
            <v>Nh©n c«ng bËc 4,5/7</v>
          </cell>
          <cell r="D124" t="str">
            <v xml:space="preserve">C«ng </v>
          </cell>
          <cell r="E124">
            <v>15936.92</v>
          </cell>
        </row>
        <row r="125">
          <cell r="E125" t="str">
            <v>CÇu cèng</v>
          </cell>
        </row>
        <row r="126">
          <cell r="B126" t="str">
            <v>2,5c</v>
          </cell>
          <cell r="C126" t="str">
            <v>Nh©n c«ng bËc 2,5/7</v>
          </cell>
          <cell r="D126" t="str">
            <v xml:space="preserve">C«ng </v>
          </cell>
          <cell r="E126">
            <v>13215.32</v>
          </cell>
        </row>
        <row r="127">
          <cell r="B127" t="str">
            <v>2,7c</v>
          </cell>
          <cell r="C127" t="str">
            <v>Nh©n c«ng bËc 2,7/7</v>
          </cell>
          <cell r="D127" t="str">
            <v xml:space="preserve">C«ng </v>
          </cell>
          <cell r="E127">
            <v>13480.5</v>
          </cell>
        </row>
        <row r="128">
          <cell r="B128" t="str">
            <v>3c</v>
          </cell>
          <cell r="C128" t="str">
            <v>Nh©n c«ng bËc 3,0/7</v>
          </cell>
          <cell r="D128" t="str">
            <v xml:space="preserve">C«ng </v>
          </cell>
          <cell r="E128">
            <v>13878.28</v>
          </cell>
        </row>
        <row r="129">
          <cell r="B129" t="str">
            <v>3,2c</v>
          </cell>
          <cell r="C129" t="str">
            <v>Nh©n c«ng bËc 3,2/7</v>
          </cell>
          <cell r="D129" t="str">
            <v xml:space="preserve">C«ng </v>
          </cell>
          <cell r="E129">
            <v>14171.37</v>
          </cell>
        </row>
        <row r="130">
          <cell r="B130" t="str">
            <v>3,5c</v>
          </cell>
          <cell r="C130" t="str">
            <v>Nh©n c«ng bËc 3,5/7</v>
          </cell>
          <cell r="D130" t="str">
            <v xml:space="preserve">C«ng </v>
          </cell>
          <cell r="E130">
            <v>14611.02</v>
          </cell>
        </row>
        <row r="131">
          <cell r="B131" t="str">
            <v>3,7c</v>
          </cell>
          <cell r="C131" t="str">
            <v>Nh©n c«ng bËc 3,7/7</v>
          </cell>
          <cell r="D131" t="str">
            <v xml:space="preserve">C«ng </v>
          </cell>
          <cell r="E131">
            <v>14904.11</v>
          </cell>
        </row>
        <row r="132">
          <cell r="B132" t="str">
            <v>4c</v>
          </cell>
          <cell r="C132" t="str">
            <v>Nh©n c«ng bËc 4,0/7</v>
          </cell>
          <cell r="D132" t="str">
            <v xml:space="preserve">C«ng </v>
          </cell>
          <cell r="E132">
            <v>15343.75</v>
          </cell>
        </row>
        <row r="133">
          <cell r="B133" t="str">
            <v>4,5c</v>
          </cell>
          <cell r="C133" t="str">
            <v>Nh©n c«ng bËc 4,5/7</v>
          </cell>
          <cell r="D133" t="str">
            <v xml:space="preserve">C«ng </v>
          </cell>
          <cell r="E133">
            <v>16913.91</v>
          </cell>
        </row>
        <row r="135">
          <cell r="B135" t="str">
            <v>TRA MAÏY TC</v>
          </cell>
        </row>
        <row r="136">
          <cell r="B136" t="str">
            <v>bv</v>
          </cell>
          <cell r="C136" t="str">
            <v>B¬m v÷a XM</v>
          </cell>
          <cell r="D136" t="str">
            <v>Ca</v>
          </cell>
          <cell r="E136">
            <v>125828</v>
          </cell>
        </row>
        <row r="137">
          <cell r="B137" t="str">
            <v>mr50</v>
          </cell>
          <cell r="C137" t="str">
            <v>M¸y r¶I 50-60m3/h</v>
          </cell>
          <cell r="D137" t="str">
            <v>Ca</v>
          </cell>
          <cell r="E137">
            <v>1177680</v>
          </cell>
        </row>
        <row r="138">
          <cell r="B138" t="str">
            <v>c10t</v>
          </cell>
          <cell r="C138" t="str">
            <v>CÈu 10T</v>
          </cell>
          <cell r="D138" t="str">
            <v>Ca</v>
          </cell>
          <cell r="E138">
            <v>615511</v>
          </cell>
        </row>
        <row r="139">
          <cell r="B139" t="str">
            <v>c5t</v>
          </cell>
          <cell r="C139" t="str">
            <v>CÈu 5T</v>
          </cell>
          <cell r="D139" t="str">
            <v>Ca</v>
          </cell>
          <cell r="E139">
            <v>292034</v>
          </cell>
        </row>
        <row r="140">
          <cell r="B140" t="str">
            <v>c16t</v>
          </cell>
          <cell r="C140" t="str">
            <v>CÈu 16T</v>
          </cell>
          <cell r="D140" t="str">
            <v>Ca</v>
          </cell>
          <cell r="E140">
            <v>823425</v>
          </cell>
        </row>
        <row r="141">
          <cell r="B141" t="str">
            <v>c25T</v>
          </cell>
          <cell r="C141" t="str">
            <v>CÈu 25T</v>
          </cell>
          <cell r="D141" t="str">
            <v>Ca</v>
          </cell>
          <cell r="E141">
            <v>1148366</v>
          </cell>
        </row>
        <row r="142">
          <cell r="B142" t="str">
            <v>50t</v>
          </cell>
          <cell r="C142" t="str">
            <v>CÈu xÝch 50T</v>
          </cell>
          <cell r="D142" t="str">
            <v>Ca</v>
          </cell>
          <cell r="E142">
            <v>1639226</v>
          </cell>
        </row>
        <row r="143">
          <cell r="B143" t="str">
            <v>k250</v>
          </cell>
          <cell r="C143" t="str">
            <v>KÝch 250T</v>
          </cell>
          <cell r="D143" t="str">
            <v>Ca</v>
          </cell>
          <cell r="E143">
            <v>86813</v>
          </cell>
        </row>
        <row r="144">
          <cell r="B144" t="str">
            <v>k500</v>
          </cell>
          <cell r="C144" t="str">
            <v>KÝch 500T</v>
          </cell>
          <cell r="D144" t="str">
            <v>Ca</v>
          </cell>
          <cell r="E144">
            <v>102248</v>
          </cell>
        </row>
        <row r="145">
          <cell r="B145" t="str">
            <v>db1</v>
          </cell>
          <cell r="C145" t="str">
            <v>M¸y ®Çm bµn 1KW</v>
          </cell>
          <cell r="D145" t="str">
            <v>Ca</v>
          </cell>
          <cell r="E145">
            <v>32525</v>
          </cell>
        </row>
        <row r="146">
          <cell r="B146" t="str">
            <v>b75</v>
          </cell>
          <cell r="C146" t="str">
            <v>M¸y b¬m n­íc 75CV</v>
          </cell>
          <cell r="D146" t="str">
            <v>Ca</v>
          </cell>
          <cell r="E146">
            <v>466499</v>
          </cell>
        </row>
        <row r="147">
          <cell r="B147" t="str">
            <v>b20</v>
          </cell>
          <cell r="C147" t="str">
            <v>M¸y b¬m n­íc 20CV</v>
          </cell>
          <cell r="D147" t="str">
            <v>Ca</v>
          </cell>
          <cell r="E147">
            <v>140009</v>
          </cell>
        </row>
        <row r="148">
          <cell r="B148" t="str">
            <v>cg</v>
          </cell>
          <cell r="C148" t="str">
            <v>M¸y c¾t èng</v>
          </cell>
          <cell r="D148" t="str">
            <v>Ca</v>
          </cell>
          <cell r="E148">
            <v>46496</v>
          </cell>
        </row>
        <row r="149">
          <cell r="B149" t="str">
            <v>cth</v>
          </cell>
          <cell r="C149" t="str">
            <v>M¸y c¾t thÐp</v>
          </cell>
          <cell r="D149" t="str">
            <v>Ca</v>
          </cell>
          <cell r="E149">
            <v>164322</v>
          </cell>
        </row>
        <row r="150">
          <cell r="B150" t="str">
            <v>cong</v>
          </cell>
          <cell r="C150" t="str">
            <v>M¸y cuèn èng</v>
          </cell>
          <cell r="D150" t="str">
            <v>Ca</v>
          </cell>
          <cell r="E150">
            <v>43589</v>
          </cell>
        </row>
        <row r="151">
          <cell r="B151" t="str">
            <v>h23</v>
          </cell>
          <cell r="C151" t="str">
            <v>M¸y hµn 23KW</v>
          </cell>
          <cell r="D151" t="str">
            <v>Ca</v>
          </cell>
          <cell r="E151">
            <v>77338</v>
          </cell>
        </row>
        <row r="152">
          <cell r="B152" t="str">
            <v>m#</v>
          </cell>
          <cell r="C152" t="str">
            <v>M¸y kh¸c</v>
          </cell>
          <cell r="D152" t="str">
            <v>%</v>
          </cell>
        </row>
        <row r="153">
          <cell r="B153" t="str">
            <v>nk</v>
          </cell>
          <cell r="C153" t="str">
            <v>M¸y nÐn khÝ 10m3/h</v>
          </cell>
          <cell r="D153" t="str">
            <v>Ca</v>
          </cell>
          <cell r="E153">
            <v>28854</v>
          </cell>
        </row>
        <row r="154">
          <cell r="B154" t="str">
            <v>250l</v>
          </cell>
          <cell r="C154" t="str">
            <v>M¸y trén 250l</v>
          </cell>
          <cell r="D154" t="str">
            <v>Ca</v>
          </cell>
          <cell r="E154">
            <v>96272</v>
          </cell>
        </row>
        <row r="155">
          <cell r="B155" t="str">
            <v>80l</v>
          </cell>
          <cell r="C155" t="str">
            <v>M¸y trén v÷a 80l</v>
          </cell>
          <cell r="D155" t="str">
            <v>Ca</v>
          </cell>
          <cell r="E155">
            <v>45294</v>
          </cell>
        </row>
        <row r="156">
          <cell r="B156" t="str">
            <v>vt</v>
          </cell>
          <cell r="C156" t="str">
            <v>M¸y vËn th¨ng 0,8T</v>
          </cell>
          <cell r="D156" t="str">
            <v>Ca</v>
          </cell>
          <cell r="E156">
            <v>54495</v>
          </cell>
        </row>
        <row r="157">
          <cell r="B157" t="str">
            <v>pl3</v>
          </cell>
          <cell r="C157" t="str">
            <v>Pal¨ng xÝch 3T</v>
          </cell>
          <cell r="D157" t="str">
            <v>Ca</v>
          </cell>
          <cell r="E157">
            <v>90447</v>
          </cell>
        </row>
        <row r="158">
          <cell r="B158" t="str">
            <v>200t</v>
          </cell>
          <cell r="C158" t="str">
            <v>Sµ lan 200T</v>
          </cell>
          <cell r="D158" t="str">
            <v>Ca</v>
          </cell>
          <cell r="E158">
            <v>325023</v>
          </cell>
        </row>
        <row r="159">
          <cell r="B159" t="str">
            <v>400t</v>
          </cell>
          <cell r="C159" t="str">
            <v>Sµ lan 400T</v>
          </cell>
          <cell r="D159" t="str">
            <v>Ca</v>
          </cell>
          <cell r="E159">
            <v>670875</v>
          </cell>
        </row>
        <row r="160">
          <cell r="B160" t="str">
            <v>toi5</v>
          </cell>
          <cell r="C160" t="str">
            <v>Têi ®iÖn 5T</v>
          </cell>
          <cell r="D160" t="str">
            <v>Ca</v>
          </cell>
          <cell r="E160">
            <v>70440</v>
          </cell>
        </row>
        <row r="161">
          <cell r="B161" t="str">
            <v>150cv</v>
          </cell>
          <cell r="C161" t="str">
            <v>Tµu kÐo 150cv</v>
          </cell>
          <cell r="D161" t="str">
            <v>Ca</v>
          </cell>
          <cell r="E161">
            <v>775474</v>
          </cell>
        </row>
        <row r="162">
          <cell r="B162" t="str">
            <v>ld</v>
          </cell>
          <cell r="C162" t="str">
            <v>Xe lao dÇm</v>
          </cell>
          <cell r="D162" t="str">
            <v>Ca</v>
          </cell>
          <cell r="E162">
            <v>2382049</v>
          </cell>
        </row>
        <row r="163">
          <cell r="B163" t="str">
            <v>mu110</v>
          </cell>
          <cell r="C163" t="str">
            <v>M¸y ñi 110cv</v>
          </cell>
          <cell r="D163" t="str">
            <v>Ca</v>
          </cell>
          <cell r="E163">
            <v>669348</v>
          </cell>
        </row>
        <row r="164">
          <cell r="B164" t="str">
            <v>ms110</v>
          </cell>
          <cell r="C164" t="str">
            <v>M¸y san 110cv</v>
          </cell>
          <cell r="D164" t="str">
            <v>Ca</v>
          </cell>
          <cell r="E164">
            <v>584271</v>
          </cell>
        </row>
        <row r="165">
          <cell r="B165" t="str">
            <v>dbl25</v>
          </cell>
          <cell r="C165" t="str">
            <v>§Çm b¸nh lèp 25T</v>
          </cell>
          <cell r="D165" t="str">
            <v>Ca</v>
          </cell>
          <cell r="E165">
            <v>505651</v>
          </cell>
        </row>
        <row r="166">
          <cell r="B166" t="str">
            <v>ottn5</v>
          </cell>
          <cell r="C166" t="str">
            <v>¤t« t­íi n­íc 5m3</v>
          </cell>
          <cell r="D166" t="str">
            <v>Ca</v>
          </cell>
          <cell r="E166">
            <v>343052</v>
          </cell>
        </row>
        <row r="167">
          <cell r="B167" t="str">
            <v>md25</v>
          </cell>
          <cell r="C167" t="str">
            <v>M¸y ®Çm 25T</v>
          </cell>
          <cell r="D167" t="str">
            <v>Ca</v>
          </cell>
          <cell r="E167">
            <v>505651</v>
          </cell>
        </row>
        <row r="168">
          <cell r="B168" t="str">
            <v>md9</v>
          </cell>
          <cell r="C168" t="str">
            <v>M¸y ®Çm 9T</v>
          </cell>
          <cell r="D168" t="str">
            <v>Ca</v>
          </cell>
          <cell r="E168">
            <v>443844</v>
          </cell>
        </row>
        <row r="169">
          <cell r="B169" t="str">
            <v>mr</v>
          </cell>
          <cell r="C169" t="str">
            <v>M¸y r¶i 20T/h</v>
          </cell>
          <cell r="D169" t="str">
            <v>Ca</v>
          </cell>
          <cell r="E169">
            <v>643252</v>
          </cell>
        </row>
        <row r="170">
          <cell r="B170" t="str">
            <v>l10</v>
          </cell>
          <cell r="C170" t="str">
            <v>Lu 10T</v>
          </cell>
          <cell r="D170" t="str">
            <v>Ca</v>
          </cell>
          <cell r="E170">
            <v>288922</v>
          </cell>
        </row>
        <row r="171">
          <cell r="B171" t="str">
            <v>l8.5</v>
          </cell>
          <cell r="C171" t="str">
            <v>M¸y lu 8.5T</v>
          </cell>
          <cell r="D171" t="str">
            <v>Ca</v>
          </cell>
          <cell r="E171">
            <v>252823</v>
          </cell>
        </row>
        <row r="172">
          <cell r="B172" t="str">
            <v>lbl16</v>
          </cell>
          <cell r="C172" t="str">
            <v>Lu b¸nh lèp 16T</v>
          </cell>
          <cell r="D172" t="str">
            <v>Ca</v>
          </cell>
          <cell r="E172">
            <v>432053</v>
          </cell>
        </row>
        <row r="173">
          <cell r="B173" t="str">
            <v>tt20-25</v>
          </cell>
          <cell r="C173" t="str">
            <v>Tr¹m trén 20-25T/h</v>
          </cell>
          <cell r="D173" t="str">
            <v>Ca</v>
          </cell>
          <cell r="E173">
            <v>5156262</v>
          </cell>
        </row>
        <row r="174">
          <cell r="B174" t="str">
            <v>mx0.6</v>
          </cell>
          <cell r="C174" t="str">
            <v>M¸y xóc 0,6m3</v>
          </cell>
          <cell r="D174" t="str">
            <v>Ca</v>
          </cell>
          <cell r="E174">
            <v>469958</v>
          </cell>
        </row>
        <row r="175">
          <cell r="B175" t="str">
            <v>mx1,25</v>
          </cell>
          <cell r="C175" t="str">
            <v>M¸y xóc 1,25m3</v>
          </cell>
          <cell r="D175" t="str">
            <v>Ca</v>
          </cell>
          <cell r="E175">
            <v>713258</v>
          </cell>
        </row>
        <row r="176">
          <cell r="B176" t="str">
            <v>lr25</v>
          </cell>
          <cell r="C176" t="str">
            <v>Lu rung 25T</v>
          </cell>
          <cell r="D176" t="str">
            <v>Ca</v>
          </cell>
          <cell r="E176">
            <v>928648</v>
          </cell>
        </row>
        <row r="177">
          <cell r="B177" t="str">
            <v>ottn7t</v>
          </cell>
          <cell r="C177" t="str">
            <v>¤t« t­íi nhùa 7T</v>
          </cell>
          <cell r="D177" t="str">
            <v>Ca</v>
          </cell>
          <cell r="E177">
            <v>745096</v>
          </cell>
        </row>
        <row r="178">
          <cell r="B178" t="str">
            <v>ot7t</v>
          </cell>
          <cell r="C178" t="str">
            <v>¤t« tù ®æ 7T</v>
          </cell>
          <cell r="D178" t="str">
            <v>Ca</v>
          </cell>
          <cell r="E178">
            <v>444551</v>
          </cell>
        </row>
        <row r="179">
          <cell r="B179" t="str">
            <v>ot10t</v>
          </cell>
          <cell r="C179" t="str">
            <v>¤t« tù ®æ 10T</v>
          </cell>
          <cell r="D179" t="str">
            <v>Ca</v>
          </cell>
          <cell r="E179">
            <v>525740</v>
          </cell>
        </row>
        <row r="180">
          <cell r="B180" t="str">
            <v>dd</v>
          </cell>
          <cell r="C180" t="str">
            <v>M¸y ®Çm dïi 1,5KW</v>
          </cell>
          <cell r="D180" t="str">
            <v>Ca</v>
          </cell>
          <cell r="E180">
            <v>37456</v>
          </cell>
        </row>
        <row r="181">
          <cell r="B181" t="str">
            <v>cu</v>
          </cell>
          <cell r="C181" t="str">
            <v>M¸y c¾t uèn cèt thÐp</v>
          </cell>
          <cell r="D181" t="str">
            <v>Ca</v>
          </cell>
          <cell r="E181">
            <v>39789</v>
          </cell>
        </row>
        <row r="182">
          <cell r="B182" t="str">
            <v>md&lt;=1,25</v>
          </cell>
          <cell r="C182" t="str">
            <v>M¸y ®µo &lt;=1,25m3</v>
          </cell>
          <cell r="D182" t="str">
            <v>Ca</v>
          </cell>
          <cell r="E182">
            <v>1238930</v>
          </cell>
        </row>
        <row r="183">
          <cell r="B183" t="str">
            <v>md&lt;=0.8</v>
          </cell>
          <cell r="C183" t="str">
            <v>M¸y ®µo &lt;=0,8m3</v>
          </cell>
          <cell r="D183" t="str">
            <v>Ca</v>
          </cell>
          <cell r="E183">
            <v>705849</v>
          </cell>
        </row>
        <row r="184">
          <cell r="B184" t="str">
            <v>nk17</v>
          </cell>
          <cell r="C184" t="str">
            <v>M¸y nÐn khÝ 17m3/h</v>
          </cell>
          <cell r="D184" t="str">
            <v>Ca</v>
          </cell>
          <cell r="E184">
            <v>36644</v>
          </cell>
        </row>
        <row r="185">
          <cell r="B185" t="str">
            <v>mu140</v>
          </cell>
          <cell r="C185" t="str">
            <v>M¸y ñi 140cv</v>
          </cell>
          <cell r="D185" t="str">
            <v>Ca</v>
          </cell>
          <cell r="E185">
            <v>865868</v>
          </cell>
        </row>
        <row r="186">
          <cell r="B186" t="str">
            <v>tt50-60</v>
          </cell>
          <cell r="C186" t="str">
            <v>Tr¹m trén 50-60T/h</v>
          </cell>
          <cell r="D186" t="str">
            <v>Ca</v>
          </cell>
          <cell r="E186">
            <v>8261175</v>
          </cell>
        </row>
        <row r="187">
          <cell r="B187" t="str">
            <v>mkxd</v>
          </cell>
          <cell r="C187" t="str">
            <v>M¸y khoan xoay ®Ëp F 65mm</v>
          </cell>
          <cell r="D187" t="str">
            <v>Ca</v>
          </cell>
          <cell r="E187">
            <v>230707</v>
          </cell>
        </row>
        <row r="188">
          <cell r="B188" t="str">
            <v>mk</v>
          </cell>
          <cell r="C188" t="str">
            <v>M¸y khoan cÇm tay F =42mm</v>
          </cell>
          <cell r="D188" t="str">
            <v>Ca</v>
          </cell>
          <cell r="E188">
            <v>35357</v>
          </cell>
        </row>
        <row r="189">
          <cell r="B189" t="str">
            <v>xdk+m</v>
          </cell>
          <cell r="C189" t="str">
            <v>Xe ®Çu kÐo vµ moãc</v>
          </cell>
          <cell r="D189" t="str">
            <v>Ca</v>
          </cell>
          <cell r="E189">
            <v>582634</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Giai trinh"/>
      <sheetName val="Thuc thanh"/>
      <sheetName val="CTNTTH"/>
      <sheetName val="sat"/>
      <sheetName val="ptvt"/>
      <sheetName val="ptdgD"/>
      <sheetName val="1111"/>
      <sheetName val="DG "/>
      <sheetName val="XL4Poppy"/>
      <sheetName val="LoaiDay"/>
      <sheetName val="Bang chiet tinh TBA"/>
      <sheetName val="Tongke"/>
      <sheetName val="rebar"/>
      <sheetName val="LAM NHA"/>
      <sheetName val="dtxl"/>
      <sheetName val="chitiet"/>
      <sheetName val="IBASE"/>
      <sheetName val="gVL"/>
      <sheetName val="tra-vat-lieu"/>
      <sheetName val="OFFGRID"/>
      <sheetName val="CT35"/>
      <sheetName val="DATA"/>
      <sheetName val="Tien Luong"/>
      <sheetName val="MTO REV.2(ARMOR)"/>
      <sheetName val="Don gia"/>
      <sheetName val="䁔HEP HINH"/>
      <sheetName val="CHITIET VL-NC-TT1p"/>
      <sheetName val="TONGKE3p"/>
      <sheetName val="KH-Q1,Q2,01"/>
      <sheetName val="ESTI."/>
      <sheetName val="DI-ESTI"/>
      <sheetName val="Sbq18"/>
      <sheetName val="DGchitiet "/>
      <sheetName val="CBKC-110"/>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ra_bang"/>
      <sheetName val="giathanh1"/>
      <sheetName val="Q4"/>
      <sheetName val="khung ten TD"/>
      <sheetName val="CHITIET VL-NC"/>
      <sheetName val="_x0000__x0000__x0000__x0000__x0000__x0000__x0000__x0000_"/>
      <sheetName val="KKKKKKKK"/>
      <sheetName val="Pretensioned"/>
      <sheetName val="De Bai"/>
      <sheetName val="ma-pt"/>
      <sheetName val="Chi tiet"/>
      <sheetName val="KL thanh toan-Xuan Dao"/>
      <sheetName val="TinhtaiKC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 giao"/>
      <sheetName val="BBNTKLHTGD"/>
      <sheetName val="BBNTKLHTGD (2)"/>
      <sheetName val="Tobia"/>
      <sheetName val="THQT"/>
      <sheetName val="THQTDZ10(GD)"/>
      <sheetName val="THDz 10(22)kV"/>
      <sheetName val="THQT TBA"/>
      <sheetName val="CPhi TBi"/>
      <sheetName val="TH TBA"/>
      <sheetName val="THQTDz0,4"/>
      <sheetName val="THDz0,4(GD)"/>
      <sheetName val="TNDz0,4"/>
      <sheetName val="THDz0,4"/>
      <sheetName val="THQT Cto"/>
      <sheetName val="THCTo"/>
      <sheetName val="TN Cto"/>
      <sheetName val="Ctinh 10kV"/>
      <sheetName val="TNDz10"/>
      <sheetName val="CT TBA"/>
      <sheetName val="TN TBA"/>
      <sheetName val="XL4Poppy"/>
      <sheetName val="tienluong"/>
      <sheetName val="TTDZ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DI-ESTI"/>
      <sheetName val="gVL"/>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MTL$-INTER"/>
      <sheetName val="400-415.37"/>
      <sheetName val="KL NR2"/>
      <sheetName val="NR2 565 PQ DQ"/>
      <sheetName val="565 DD"/>
      <sheetName val="M2-415.37"/>
      <sheetName val="Cong"/>
      <sheetName val="507 PQ"/>
      <sheetName val="507 DD"/>
      <sheetName val=" Subbase"/>
      <sheetName val="NR2"/>
      <sheetName val="TN"/>
      <sheetName val="ND"/>
      <sheetName val="VL"/>
      <sheetName val="THCP"/>
      <sheetName val="BQT"/>
      <sheetName val="RG"/>
      <sheetName val="Sheet3"/>
      <sheetName val="BCVT"/>
      <sheetName val="BKHD"/>
      <sheetName val="tienluong"/>
      <sheetName val="KQHDKD"/>
      <sheetName val="KHOI_DONG"/>
      <sheetName val="Inctiettk"/>
      <sheetName val="cd taikhoan"/>
      <sheetName val="NK_CHUNG"/>
      <sheetName val="CD_PSINH"/>
      <sheetName val="CDKT"/>
      <sheetName val="MAKHACH"/>
      <sheetName val="TH_CNO"/>
      <sheetName val="Phu cap"/>
      <sheetName val="phu cap nam"/>
      <sheetName val="Mau 1 PGD"/>
      <sheetName val="Mau 2PGD"/>
      <sheetName val="Mau 3 PGD"/>
      <sheetName val="mau so 01A"/>
      <sheetName val="mau so 2"/>
      <sheetName val="mau so 3"/>
      <sheetName val="PCCM"/>
      <sheetName val="NEW-PANEL"/>
      <sheetName val="VC"/>
      <sheetName val="chitiet"/>
      <sheetName val="C/ngty"/>
      <sheetName val=""/>
      <sheetName val="DOAM0654CAS"/>
      <sheetName val="hold5"/>
      <sheetName val="hold6"/>
      <sheetName val="Phung Thi HIen 18(2_x0009_"/>
      <sheetName val="Le Tri An 2_x0011_(2)"/>
      <sheetName val="H/ang Van Chuong 22(2)"/>
      <sheetName val="Le_x0000_Huu Hoa 25(2)"/>
      <sheetName val="Phung Thi HIen 18(2 "/>
      <sheetName val="Nguyen Duy Lien ႀ￸(2)"/>
      <sheetName val="Hoang Van Chuong _x0000_2(2)"/>
      <sheetName val="X_x0000_4Test5"/>
      <sheetName val="sat"/>
      <sheetName val="ptvt"/>
      <sheetName val="Le Huu Thuy 2_x0019_(2)"/>
      <sheetName val="ଶᐭ8"/>
      <sheetName val="Nguyen Duy Lien ??(2)"/>
      <sheetName val="C_ngty"/>
      <sheetName val="H_ang Van Chuong 22(2)"/>
      <sheetName val="Le"/>
      <sheetName val="Hoang Van Chuong "/>
      <sheetName val="X"/>
      <sheetName val="Nguyen Duy Lien __(2)"/>
      <sheetName val="klnd"/>
      <sheetName val="DTmd"/>
      <sheetName val="thnl"/>
      <sheetName val="htxl"/>
      <sheetName val="bvl"/>
      <sheetName val="kpct"/>
      <sheetName val="THKP"/>
      <sheetName val="DI_ESTI"/>
      <sheetName val="Le Tat Ve M.M (1ÿÿ"/>
      <sheetName val="Le ThÿÿNhan M.M (12)"/>
      <sheetName val="TT"/>
      <sheetName val="DG chi tiet"/>
      <sheetName val="Le Thi Ly 23(2_x0009_"/>
      <sheetName val="BTH phi"/>
      <sheetName val="BLT phi"/>
      <sheetName val="phi,le phi"/>
      <sheetName val="Bien Lai TON"/>
      <sheetName val="BCQT "/>
      <sheetName val="Giay di duong"/>
      <sheetName val="BC QT cua tung ap"/>
      <sheetName val="GIAO CHI TIEU THU QUY 07"/>
      <sheetName val="BANG TONG HOP GIAY NOP TIEN"/>
      <sheetName val="??8"/>
      <sheetName val="LIST"/>
      <sheetName val="Tra_bang"/>
      <sheetName val="Le?Huu Hoa 25(2)"/>
      <sheetName val="Hoang Van Chuong ?2(2)"/>
      <sheetName val="X?4Test5"/>
      <sheetName val="SPL4"/>
      <sheetName val="XJ74"/>
      <sheetName val="tra-vat-lieu"/>
      <sheetName val="T11,12-2001"/>
      <sheetName val="General"/>
      <sheetName val="_x0011_3-8"/>
      <sheetName val="ma_pt"/>
      <sheetName val="NR2Ƞ565 PQ DQ"/>
      <sheetName val="PTDG"/>
      <sheetName val="Le Thi Nha_x0000__x0000_f_x0000__x0001__x0000__x0000_"/>
      <sheetName val="_x0002__x0000_"/>
      <sheetName val="SOKT-Q3CT"/>
      <sheetName val="13)8"/>
      <sheetName val="CSDL"/>
      <sheetName val="BK"/>
      <sheetName val="PNK"/>
      <sheetName val="PXK"/>
      <sheetName val="PTL"/>
      <sheetName val="NXT"/>
      <sheetName val="STH131"/>
      <sheetName val="MAU PX"/>
      <sheetName val="331"/>
      <sheetName val="KEM NGHIEN GIA CONG"/>
      <sheetName val="Truot_nen"/>
      <sheetName val="DD 10KV"/>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Girder"/>
      <sheetName val="Le_Huu Hoa 25(2)"/>
      <sheetName val="__8"/>
      <sheetName val="Hoang Van Chuong _2(2)"/>
      <sheetName val="X_4Test5"/>
      <sheetName val="IBASE"/>
      <sheetName val="Le Heu Hoa 25(2_x0009_"/>
      <sheetName val="Hoang Thi Binh 08(2)"/>
      <sheetName val="LDC"/>
      <sheetName val="LDB"/>
      <sheetName val="LDA"/>
      <sheetName val="LD"/>
      <sheetName val="Sbq18"/>
      <sheetName val="DMTK"/>
      <sheetName val="Pham Thi Thuong  M.M (7i"/>
      <sheetName val="Module#"/>
      <sheetName val="Sheet26"/>
      <sheetName val="Le_x0000_Huu Hanh 16(1)"/>
      <sheetName val="Le Thi_x0000_Nhan M.M (12)"/>
      <sheetName val="MïJule2"/>
      <sheetName val="THONG KE"/>
      <sheetName val="Pham T(i Thuong  M.M (7)"/>
      <sheetName val="Book 1 Summary"/>
      <sheetName val="MTO REV.2(ARMOR)"/>
      <sheetName val="VL10KV"/>
      <sheetName val="TBA 250"/>
      <sheetName val="VL 0_4KV"/>
      <sheetName val="VLCong to"/>
      <sheetName val="Chi Tiet"/>
      <sheetName val="Le Thi Ly 23(2 "/>
      <sheetName val="Le Thi Nha"/>
      <sheetName val="Le Thi Nha??f?_x0001_??"/>
      <sheetName val="_x0002_?"/>
      <sheetName val="Le Thi Nha?f?_x0001_?"/>
      <sheetName val="tra_vat_lieu"/>
      <sheetName val="_x0004_OAM0654CAS"/>
      <sheetName val="Pham ThiðThuong  M.M (7)"/>
      <sheetName val="Le Tat Ve M.M (19)"/>
      <sheetName val="PR THIEU(2)"/>
      <sheetName val="Le Thi"/>
      <sheetName val="ESTI."/>
      <sheetName val="Parem"/>
      <sheetName val="400-015.37"/>
      <sheetName val="NR2?565 PQ DQ"/>
      <sheetName val="FD"/>
      <sheetName val="GI"/>
      <sheetName val="EE (3)"/>
      <sheetName val="PAVEMENT"/>
      <sheetName val="TRAFFIC"/>
      <sheetName val="Le Heu Hoa 25(2 "/>
      <sheetName val="ctTBA"/>
      <sheetName val="SumSBU"/>
      <sheetName val="nhap theo ngay vao"/>
      <sheetName val="ptdg "/>
      <sheetName val="ptke"/>
      <sheetName val="N61"/>
      <sheetName val="Le?Huu Hanh 16(1)"/>
      <sheetName val="Le Thi?Nhan M.M (12)"/>
      <sheetName val="so chi tiet"/>
      <sheetName val="DANGBAN"/>
      <sheetName val="hgld5"/>
      <sheetName val="DTCT"/>
      <sheetName val="Dinh nghia"/>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NHATKY"/>
      <sheetName val="NHATKYC"/>
      <sheetName val="Le Thi Nha__f__x0001___"/>
      <sheetName val="_x0002__"/>
      <sheetName val="Le Thi Nha_f__x0001__"/>
      <sheetName val="Le_Huu Hanh 16(1)"/>
      <sheetName val="Le Thi_Nhan M.M (12)"/>
      <sheetName val="NR2_565 PQ DQ"/>
      <sheetName val="Pham Thi(Thuong  M.M (7)"/>
      <sheetName val="Tables"/>
      <sheetName val="ma-pt"/>
      <sheetName val="28-8_x0000__x0000__x0000__x0000__x0000__x0000__x0000__x0000__x0000__x0000__x0000__x0000_㢈ȣ_x0000__x0004__x0000__x0000__x0000__x0000__x0000__x0000_䴀ȣ_x0000__x0000__x0000_"/>
      <sheetName val="Look_up_table"/>
      <sheetName val="Le Hue Hanh 16(2)"/>
      <sheetName val="MTO REV.0"/>
      <sheetName val="Le2_x0000__x0000_ Hoa 25(2)"/>
      <sheetName val="Main"/>
      <sheetName val="Loading"/>
      <sheetName val="Solieu"/>
      <sheetName val="Hoang Van Chuong 2(2)"/>
      <sheetName val="_x0002_"/>
      <sheetName val="Le Thi Nha_x0000_f_x0000__x0001__x0000_"/>
      <sheetName val="X4Test5"/>
      <sheetName val="DULIEU"/>
      <sheetName val="BDMTK"/>
      <sheetName val="SOKTMAY"/>
      <sheetName val="SUMMARY-BILL4"/>
      <sheetName val="Le Tat Ve M.M (1??"/>
      <sheetName val="Le Th??Nhan M.M (12)"/>
      <sheetName val="12KV"/>
      <sheetName val="Modulm3"/>
      <sheetName val="Le2"/>
      <sheetName val="Le2?? Hoa 25(2)"/>
      <sheetName val="Phung_Thi_HIen_18(2 "/>
      <sheetName val="H/ang_Van_Chuong_22(2)1"/>
      <sheetName val="Le_Tat_Ve_M_M_(1ÿÿ1"/>
      <sheetName val="Le_ThÿÿNhan_M_M_(12)1"/>
      <sheetName val="THONG_KE1"/>
      <sheetName val="Phung_Thi_HIen_18(2_2"/>
      <sheetName val="Nguyen_Duy_Lien_ႀ￸(2)1"/>
      <sheetName val="Nguyen_Duy_Lien_??(2)1"/>
      <sheetName val="DG_chi_tiet1"/>
      <sheetName val="Xuly_DTHU"/>
      <sheetName val="?_x0000__x0000_6_x0000__x0000__x0000__x0000__x0000__x0000__x0000__x0000__x0000__x0000__x0000__x0000__x0000__x0000__x0000__x0013_[SOKT-Q3CT."/>
      <sheetName val="Le _x0014_hi Nhan M.M (12)"/>
      <sheetName val="Le2__ Hoa 25(2)"/>
      <sheetName val="KKKKKKKK"/>
      <sheetName val="phu_x0000_cap nam"/>
      <sheetName val="pp1p"/>
      <sheetName val="pp3p "/>
      <sheetName val="pp3p_NC"/>
      <sheetName val="ppht"/>
      <sheetName val="phu?cap nam"/>
      <sheetName val="28-8????????????㢈ȣ?_x0004_??????䴀ȣ???"/>
      <sheetName val="t-h HA THE"/>
      <sheetName val="tuong"/>
      <sheetName val="NKC"/>
      <sheetName val="Mau mo)"/>
      <sheetName val="#REF!"/>
      <sheetName val="28-8____________㢈ȣ__x0004_______䴀ȣ___"/>
      <sheetName val="Le Huu Thuy 2_x005f_x0019_(2)"/>
      <sheetName val="Phung Thi HIen 18(2_x005f_x0009_"/>
      <sheetName val="Le Tri An 2_x005f_x0011_(2)"/>
      <sheetName val="Le Thi Ly 23(2_x005f_x0009_"/>
      <sheetName val="Thuc thanh"/>
      <sheetName val="Le _x0002__x0002__x0000__x0000_NîZ_x0000_&quot;_x0000__x0002__x0000_"/>
      <sheetName val="_x0003__x0000__x0000_138_x0002__x000d_"/>
      <sheetName val="3-_x0019_"/>
      <sheetName val="_x0012_2-8"/>
      <sheetName val="_x0011_4-8"/>
      <sheetName val="1_x0013_-8"/>
      <sheetName val="0_x0013_-8"/>
      <sheetName val="10_x0010_00000"/>
      <sheetName val="_x0003__x0000__x0000_138_x0002__x000a_"/>
      <sheetName val="????????"/>
      <sheetName val="Doan Van ?hin 13(1)"/>
      <sheetName val="NR2?565_PQ_DQ"/>
      <sheetName val="LỚP 74 HKI"/>
      <sheetName val="LỚP 74 HKII"/>
      <sheetName val="CẢ NĂM 74 "/>
      <sheetName val="LỚP 75 HKI"/>
      <sheetName val="LỚP 75 HKII"/>
      <sheetName val="CẢ NĂM 75"/>
      <sheetName val="17-9_x0000_Ǝ鞜_x000c_饼Ǝ⳪_x000c_"/>
      <sheetName val="17-9?Ǝ鞜_x000c_饼Ǝ⳪_x000c_"/>
      <sheetName val="28-8_x0000__x0000__x0000__x0000__x0000__x0000__x0000__x0000__x0000__x0000__x0000__x0000_??_x0000__x0004__x0000__x0000__x0000__x0000__x0000__x0000_??_x0000__x0000__x0000_"/>
      <sheetName val="17-9_x0000_??_x000c_???_x000c_"/>
      <sheetName val="28-8???????????????_x0004_???????????"/>
      <sheetName val="17-9???_x000c_???_x000c_"/>
      <sheetName val="tygia"/>
      <sheetName val="Nhat ky - socai thang 2"/>
      <sheetName val="Sheet7"/>
      <sheetName val="nhat ky so cai thang 1"/>
      <sheetName val="Nhat ky so cai thang3"/>
      <sheetName val="Sheet6"/>
      <sheetName val="Sheet5"/>
      <sheetName val="Sheet4"/>
      <sheetName val="thang1-06"/>
      <sheetName val="thang2-06"/>
      <sheetName val="thang3-06"/>
      <sheetName val="thang4-06"/>
      <sheetName val="LỚP ը_x0000__x0000__x0000_밀኶"/>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sheetData sheetId="138"/>
      <sheetData sheetId="139"/>
      <sheetData sheetId="140"/>
      <sheetData sheetId="141"/>
      <sheetData sheetId="142"/>
      <sheetData sheetId="143"/>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refreshError="1"/>
      <sheetData sheetId="175"/>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refreshError="1"/>
      <sheetData sheetId="224"/>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sheetData sheetId="309"/>
      <sheetData sheetId="310"/>
      <sheetData sheetId="311"/>
      <sheetData sheetId="312"/>
      <sheetData sheetId="313" refreshError="1"/>
      <sheetData sheetId="314" refreshError="1"/>
      <sheetData sheetId="315"/>
      <sheetData sheetId="316" refreshError="1"/>
      <sheetData sheetId="317" refreshError="1"/>
      <sheetData sheetId="318"/>
      <sheetData sheetId="319"/>
      <sheetData sheetId="320" refreshError="1"/>
      <sheetData sheetId="321" refreshError="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sheetData sheetId="334" refreshError="1"/>
      <sheetData sheetId="335" refreshError="1"/>
      <sheetData sheetId="336"/>
      <sheetData sheetId="337"/>
      <sheetData sheetId="338"/>
      <sheetData sheetId="339" refreshError="1"/>
      <sheetData sheetId="340" refreshError="1"/>
      <sheetData sheetId="341" refreshError="1"/>
      <sheetData sheetId="342" refreshError="1"/>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refreshError="1"/>
      <sheetData sheetId="363" refreshError="1"/>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sheetData sheetId="486" refreshError="1"/>
      <sheetData sheetId="487"/>
      <sheetData sheetId="488" refreshError="1"/>
      <sheetData sheetId="489" refreshError="1"/>
      <sheetData sheetId="490" refreshError="1"/>
      <sheetData sheetId="491" refreshError="1"/>
      <sheetData sheetId="492" refreshError="1"/>
      <sheetData sheetId="493" refreshError="1"/>
      <sheetData sheetId="494"/>
      <sheetData sheetId="495" refreshError="1"/>
      <sheetData sheetId="496"/>
      <sheetData sheetId="497"/>
      <sheetData sheetId="498"/>
      <sheetData sheetId="499"/>
      <sheetData sheetId="500"/>
      <sheetData sheetId="501" refreshError="1"/>
      <sheetData sheetId="502" refreshError="1"/>
      <sheetData sheetId="503" refreshError="1"/>
      <sheetData sheetId="504" refreshError="1"/>
      <sheetData sheetId="505"/>
      <sheetData sheetId="506"/>
      <sheetData sheetId="507"/>
      <sheetData sheetId="508"/>
      <sheetData sheetId="509"/>
      <sheetData sheetId="510"/>
      <sheetData sheetId="511"/>
      <sheetData sheetId="512"/>
      <sheetData sheetId="513"/>
      <sheetData sheetId="514" refreshError="1"/>
      <sheetData sheetId="515" refreshError="1"/>
      <sheetData sheetId="516"/>
      <sheetData sheetId="517" refreshError="1"/>
      <sheetData sheetId="518"/>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sheetData sheetId="555"/>
      <sheetData sheetId="556"/>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TIEN VAY "/>
      <sheetName val="TIEN GOI"/>
      <sheetName val="UOC THUC HIEN TNDN"/>
      <sheetName val="SO CAI TM"/>
      <sheetName val="QUY TM"/>
      <sheetName val="NHAT KY CHI TIEN"/>
      <sheetName val="NVS DLDN"/>
      <sheetName val="HOA KHANH -HUE"/>
      <sheetName val="TO 48 C"/>
      <sheetName val="TTDIEN2"/>
      <sheetName val="HOA XUAN"/>
      <sheetName val="XT AN DON"/>
      <sheetName val="MR 110KV"/>
      <sheetName val="TBA 220 DS"/>
      <sheetName val="MONG TRU"/>
      <sheetName val="110 EAKAR"/>
      <sheetName val="VPXN"/>
      <sheetName val="HR TBA 500"/>
      <sheetName val="QUAN 3"/>
      <sheetName val="TRAM LAP HUE"/>
      <sheetName val="CQuang Q11"/>
      <sheetName val="TBA 110 Lao Bao"/>
      <sheetName val="DZ DH LBao"/>
      <sheetName val="Vi tri 268"/>
      <sheetName val="Da nhim NT"/>
      <sheetName val="TBA 220 HKhanh"/>
      <sheetName val="Vi tri 53,60"/>
      <sheetName val="XUAN HA"/>
      <sheetName val="NX CO KHI"/>
      <sheetName val="TBA 110 HKhanh"/>
      <sheetName val="Tai khoan"/>
      <sheetName val="KH_Q1_Q2_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VL"/>
      <sheetName val="NHAN CONG"/>
      <sheetName val="MAY"/>
      <sheetName val="VUA"/>
      <sheetName val="DG CAU"/>
      <sheetName val="THOP CAU"/>
      <sheetName val="TLP CAU"/>
      <sheetName val="DAKT1"/>
      <sheetName val="Sheet3"/>
      <sheetName val="XL4Test5"/>
      <sheetName val="XL4Poppy (2)"/>
      <sheetName val="Sheet1"/>
      <sheetName val="To trinh"/>
      <sheetName val="Sheet2"/>
      <sheetName val="bang2"/>
      <sheetName val="coHoan"/>
      <sheetName val="KluongKm2,4"/>
      <sheetName val="B.cao"/>
      <sheetName val="T.tiet"/>
      <sheetName val="T.N"/>
      <sheetName val="00000000"/>
      <sheetName val="Congty"/>
      <sheetName val="VPPN"/>
      <sheetName val="XN74"/>
      <sheetName val="XN54"/>
      <sheetName val="XN33"/>
      <sheetName val="NK96"/>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TQT-AFC"/>
      <sheetName val="CLDG"/>
      <sheetName val="CLKL"/>
      <sheetName val="Bang du toan"/>
      <sheetName val="Tonghop"/>
      <sheetName val="Bu gia"/>
      <sheetName val="PT vat tu"/>
      <sheetName val="PTVT"/>
      <sheetName val="solieu"/>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ETH"/>
      <sheetName val="1"/>
      <sheetName val="2"/>
      <sheetName val="3"/>
      <sheetName val="4"/>
      <sheetName val="5"/>
      <sheetName val="6"/>
      <sheetName val="7"/>
      <sheetName val="DT1"/>
      <sheetName val="DT2"/>
      <sheetName val="Nam 2001"/>
      <sheetName val="Tang TSCD 98-02"/>
      <sheetName val="BIEN DONG"/>
      <sheetName val="TSCD 2001"/>
      <sheetName val="Quy 1-2002"/>
      <sheetName val="Quy 2-2002"/>
      <sheetName val="Quy 3-2002"/>
      <sheetName val="Quy 4-02"/>
      <sheetName val="boHoan"/>
      <sheetName val="XN79"/>
      <sheetName val="CTMT"/>
      <sheetName val="C.     Lang"/>
      <sheetName val="QL1A-QL1Q moi"/>
      <sheetName val="DG CAࡕ"/>
      <sheetName val="SL)NC-MB"/>
      <sheetName val="KluongKm2_x000c_4"/>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gVL"/>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K331D"/>
      <sheetName val="334 d"/>
      <sheetName val="BDCNH"/>
      <sheetName val="bcdtk"/>
      <sheetName val="BCDKTNH"/>
      <sheetName val="BCDKTTHUE"/>
      <sheetName val="tscd"/>
      <sheetName val="P_x000c_V"/>
      <sheetName val="Tai khoan"/>
      <sheetName val="DI-ESTI"/>
      <sheetName val="NCong-Day-Su"/>
      <sheetName val="DG "/>
      <sheetName val="giathanh1"/>
      <sheetName val="lt-tl"/>
      <sheetName val="px3-tl"/>
      <sheetName val="px1-tl"/>
      <sheetName val="vp-tl"/>
      <sheetName val="px2,tb-tl"/>
      <sheetName val="th-qt"/>
      <sheetName val="bqt"/>
      <sheetName val="tl-khovt"/>
      <sheetName val="dtkhovt"/>
      <sheetName val="Sheet17"/>
      <sheetName val="Sheet18"/>
      <sheetName val="HK1"/>
      <sheetName val="HK2"/>
      <sheetName val="CANAM"/>
      <sheetName val="C.   ( Lang"/>
      <sheetName val="Maumo)"/>
      <sheetName val="Tonchop"/>
      <sheetName val="Tojg KLBS"/>
      <sheetName val="ɂIEN DONG"/>
      <sheetName val="XL@Test5"/>
      <sheetName val="Bu gi`"/>
      <sheetName val="TTDZ22"/>
      <sheetName val="KH-Q1,Q2,01"/>
      <sheetName val="dmuc"/>
      <sheetName val="DG CA?"/>
      <sheetName val="¶"/>
      <sheetName val="MTO REV.0"/>
      <sheetName val="IBASE"/>
      <sheetName val="˜Ünh m÷c"/>
      <sheetName val="PTVL"/>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Quy_x0000_2-2002"/>
      <sheetName val="KK bo sung"/>
      <sheetName val="?IEN DONG"/>
      <sheetName val="NC"/>
      <sheetName val="BGThau_x0008__x0000__x0000_0000000_x0001__x0006__x0000__x0000_Sheet1_x0008__x0000__x0000_To"/>
      <sheetName val="S`eet12"/>
      <sheetName val="XHXPXXX1"/>
      <sheetName val="0000000!"/>
      <sheetName val="To tri.h"/>
      <sheetName val="cnHoan"/>
      <sheetName val="V_x0010_PN"/>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Ünh m÷c"/>
      <sheetName val="XL4Te3t5"/>
      <sheetName val="Quy"/>
      <sheetName val="S29_x0007__x0000__x0000_S"/>
      <sheetName val="CHIET TINH TBA"/>
      <sheetName val="Girder"/>
      <sheetName val="Tendon"/>
      <sheetName val="NHAN_x0000_CONG"/>
      <sheetName val="tuong"/>
      <sheetName val="DO AM DT"/>
      <sheetName val="TDT"/>
      <sheetName val="NEW-PANEL"/>
      <sheetName val="XNGBQI-01 (02)"/>
      <sheetName val="Tang TRCD 98-02"/>
      <sheetName val="TSCD 2000"/>
      <sheetName val="DG CA_"/>
      <sheetName val="BGThau_x0008_"/>
      <sheetName val="S29_x0007_"/>
      <sheetName val="XL4@oppy"/>
      <sheetName val="Km&quot;33s,"/>
      <sheetName val="Km227O838-228_100"/>
      <sheetName val="Dang TSCD 98-02"/>
      <sheetName val="dtkhovd"/>
      <sheetName val="CDMT"/>
      <sheetName val="Sêeet9"/>
      <sheetName val="NHAN"/>
      <sheetName val="tra-vat-lieu"/>
      <sheetName val="CT_x0000_doanh thu 2005"/>
      <sheetName val="Q3-01-duyet"/>
      <sheetName val="Bang TK goc"/>
      <sheetName val="DGchitiet "/>
      <sheetName val="_x0000__x0000_쫀䃝Z"/>
      <sheetName val="_x0000__x0000__x0000__x0000_¢é@Z_x0000__x000d__x0000__x0004_"/>
      <sheetName val="4_x0004__x0000__x0000_XN54_x0004__x0000__x0000_XN33_x0004__x0000__x0000_NK96_x0006__x0000__x0000_Sheet4"/>
      <sheetName val="DT1????????"/>
      <sheetName val="Quy?2-2002"/>
      <sheetName val="DT1?"/>
      <sheetName val="S29_x0007_??S"/>
      <sheetName val="S29_x0007_?S"/>
      <sheetName val="PPVT"/>
      <sheetName val="Na2_x0000__x0000_01"/>
      <sheetName val="çha tri SX"/>
      <sheetName val="So Conç!îfhiep"/>
      <sheetName val="XLÿÿest5"/>
      <sheetName val="XNGBQII-_x0010_4 (3)"/>
      <sheetName val="data"/>
      <sheetName val="phi"/>
      <sheetName val="ctTBA"/>
      <sheetName val="_IEN DONG"/>
      <sheetName val="[Q3-01-duyet.xlsUboHoan"/>
      <sheetName val="ptdg"/>
      <sheetName val="CĮ     Lang"/>
      <sheetName val="MTO REV.2(ARMOR)"/>
      <sheetName val="GVL-NC-M"/>
      <sheetName val="M+MC"/>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NHAN CWNG"/>
      <sheetName val="DT1________"/>
      <sheetName val="Quy_2-2002"/>
      <sheetName val="DT1_"/>
      <sheetName val="S29_x0007___S"/>
      <sheetName val="S29_x0007__S"/>
      <sheetName val="INV"/>
      <sheetName val="XXXXXXX2"/>
      <sheetName val="XXXXXXX3"/>
      <sheetName val="XXXXXXX4"/>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Km227Э227_838s,"/>
      <sheetName val="Sheetr"/>
      <sheetName val="Km225_838-228_100"/>
      <sheetName val="Quy $-02"/>
      <sheetName val="BGThau_x0008__x0000_0000000_x0001__x0006__x0000_Sheet1_x0008__x0000_To dr"/>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Hạng mục 2"/>
      <sheetName val="XNGBQIV-02_x0000__x0000_)"/>
      <sheetName val="DTCTtallu"/>
      <sheetName val="Vong KLBS"/>
      <sheetName val="4_x0004_"/>
      <sheetName val="Na2"/>
      <sheetName val="CT"/>
      <sheetName val="CI     Lang"/>
      <sheetName val="DO_AM_DT"/>
      <sheetName val="ɂIEN_DONG"/>
      <sheetName val="DG_CA?"/>
      <sheetName val="coctuatrenda"/>
      <sheetName val="tienluong"/>
      <sheetName val=""/>
      <sheetName val="KTQT-AF_x0003_"/>
      <sheetName val="KLDGT_x0014_&lt;120%"/>
      <sheetName val="Congt9"/>
      <sheetName val="Km227?227_838s,"/>
      <sheetName val="_x0000__x0000__x0000__x0000_¢é@Z_x0000__x000a__x0000__x0004_"/>
      <sheetName val="_x0000__x0000_??Z"/>
      <sheetName val="name"/>
      <sheetName val="Pier"/>
      <sheetName val="Pile"/>
      <sheetName val="c`i tiet KHM"/>
      <sheetName val="Km23"/>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H?ng m?c 2"/>
      <sheetName val="_x0000__x0000__x0017_[Q3-01-duyet.xls]Maumo)_x0000_?_x0000__x0000__x0000_"/>
      <sheetName val="?IEN_DONG"/>
      <sheetName val="DG _x0000__x0000__x0000__x0000__x0000__x0000__x0000__x0000__x0000__x0009__x0000_᲌Ա_x0000__x0004__x0000__x0000__x0000__x0000__x0000__x0000_窰԰_x0000__x0000__x0000__x0000__x0000_"/>
      <sheetName val="CPQL"/>
      <sheetName val="THCPQL"/>
      <sheetName val="TTTram"/>
      <sheetName val="Exterior Walls Finishes"/>
      <sheetName val="Du kien DT 9 thang de fop"/>
      <sheetName val="_x0000__x0000__x0000__x0000_€¢é@Z_x0000__x000d__x0000__x0004_"/>
      <sheetName val="_x0000__x0001__x0000__x0000__x0000__x0000__x0000__x0000__x0000__x0000__x0000__x0000__x0000__x0002__x0000__x0000__x0000__x0000__x0000__x0000__x0000_Ƥ_x0000_Ő_x0000__x0000__x0000_㋎˴_x0000_"/>
      <sheetName val="C?     Lang"/>
      <sheetName val="Na2_x0000__x0000_€01"/>
      <sheetName val="_x0000_ongia (2)"/>
      <sheetName val="Khoi luong"/>
      <sheetName val="00000003"/>
      <sheetName val="DG _x0000__x0000__x0000__x0000__x0000__x0000__x0000__x0000__x0000_ _x0000_᲌Ա_x0000__x0004__x0000__x0000__x0000__x0000__x0000__x0000_窰԰_x0000__x0000__x0000__x0000__x0000_"/>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PT_vat_tu1"/>
      <sheetName val="Nam_20011"/>
      <sheetName val="Tang_TSCD_98-021"/>
      <sheetName val="BIEN_DONG1"/>
      <sheetName val="TSCD_20011"/>
      <sheetName val="Quy_1-20021"/>
      <sheetName val="Quy_2-20021"/>
      <sheetName val="Quy_3-20021"/>
      <sheetName val="Quy_4-021"/>
      <sheetName val="THKL_nghiemthu1"/>
      <sheetName val="DTCTtaluy_(2)1"/>
      <sheetName val="KLDGTT&lt;120%_(2)1"/>
      <sheetName val="TH_(2)1"/>
      <sheetName val="C______Lang1"/>
      <sheetName val="QL1A-QL1Q_moi1"/>
      <sheetName val="DG_CAࡕ1"/>
      <sheetName val="chi_tieu_HV1"/>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Du Toan"/>
      <sheetName val="GIAVLIEU"/>
      <sheetName val="Hedging"/>
      <sheetName val="mtk_b"/>
      <sheetName val="XN²_x0000__x0000_-05 (02)"/>
      <sheetName val="TT_10KV"/>
      <sheetName val="Tgng hop CP T10"/>
      <sheetName val="��nh m�c"/>
      <sheetName val="Na2_x0000__x0000_�01"/>
      <sheetName val="S�eet9"/>
      <sheetName val="�ha tri SX"/>
      <sheetName val="So Con�!�fhiep"/>
      <sheetName val="XL��est5"/>
      <sheetName val="_x0000__x0000__x0000__x0000_���@Z_x0000__x000d__x0000__x0004_"/>
      <sheetName val="Tai_khկ_x0000_缀"/>
      <sheetName val="DG_CA_"/>
      <sheetName val="DT1_x0000__x0000__x0000__x0000__x0000__x0000__x0000__x0000_"/>
      <sheetName val="DT1_x0000_"/>
      <sheetName val="S29_x0007__x0000_S"/>
      <sheetName val="BGThau_x0008__x0000_0000000_x0001__x0006__x0000_Sheet1_x0008__x0000_To"/>
      <sheetName val="4_x0004__x0000_XN54_x0004__x0000_XN33_x0004__x0000_NK96_x0006__x0000_Sheet4"/>
      <sheetName val="tsach_&amp;_thu_hoi1"/>
      <sheetName val="KK_than_ton___(2)1"/>
      <sheetName val="TT_cac_ho1"/>
      <sheetName val="TT_trong_nganh1"/>
      <sheetName val="chi_tiet_KHM1"/>
      <sheetName val="Pham_cap1"/>
      <sheetName val="DT_than1"/>
      <sheetName val="Doanh_thu1"/>
      <sheetName val="SDH TP"/>
      <sheetName val="17_x0005_"/>
      <sheetName val="To_tri_h"/>
      <sheetName val="VPN"/>
      <sheetName val="Tonghmp"/>
      <sheetName val="KLDGTT&lt;120'"/>
      <sheetName val="ESTI."/>
      <sheetName val="_x0000__x0000__x0000__x0000__x0000__x0000__x0000__x0000_ (2)"/>
      <sheetName val="Bu_gi`"/>
      <sheetName val="Vanh dai II_x0000__x0000__x0000_^ÀÏ"/>
      <sheetName val="˜Ünh_m÷c"/>
      <sheetName val="Thep-MatCat"/>
      <sheetName val="gia_tri_SX1"/>
      <sheetName val="So_Cong_nghiep1"/>
    </sheetNames>
    <sheetDataSet>
      <sheetData sheetId="0" refreshError="1">
        <row r="29">
          <cell r="E29">
            <v>9566000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 sheetId="216" refreshError="1"/>
      <sheetData sheetId="217"/>
      <sheetData sheetId="218" refreshError="1"/>
      <sheetData sheetId="219"/>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sheetData sheetId="244"/>
      <sheetData sheetId="245"/>
      <sheetData sheetId="246"/>
      <sheetData sheetId="247"/>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sheetData sheetId="280" refreshError="1"/>
      <sheetData sheetId="281" refreshError="1"/>
      <sheetData sheetId="282" refreshError="1"/>
      <sheetData sheetId="283" refreshError="1"/>
      <sheetData sheetId="284"/>
      <sheetData sheetId="285" refreshError="1"/>
      <sheetData sheetId="286" refreshError="1"/>
      <sheetData sheetId="287" refreshError="1"/>
      <sheetData sheetId="288" refreshError="1"/>
      <sheetData sheetId="289"/>
      <sheetData sheetId="290"/>
      <sheetData sheetId="291"/>
      <sheetData sheetId="292" refreshError="1"/>
      <sheetData sheetId="293" refreshError="1"/>
      <sheetData sheetId="294"/>
      <sheetData sheetId="295"/>
      <sheetData sheetId="296"/>
      <sheetData sheetId="297"/>
      <sheetData sheetId="298"/>
      <sheetData sheetId="299"/>
      <sheetData sheetId="300" refreshError="1"/>
      <sheetData sheetId="301"/>
      <sheetData sheetId="302" refreshError="1"/>
      <sheetData sheetId="303" refreshError="1"/>
      <sheetData sheetId="304"/>
      <sheetData sheetId="305" refreshError="1"/>
      <sheetData sheetId="306" refreshError="1"/>
      <sheetData sheetId="307" refreshError="1"/>
      <sheetData sheetId="308" refreshError="1"/>
      <sheetData sheetId="309" refreshError="1"/>
      <sheetData sheetId="310" refreshError="1"/>
      <sheetData sheetId="311"/>
      <sheetData sheetId="312"/>
      <sheetData sheetId="313"/>
      <sheetData sheetId="314"/>
      <sheetData sheetId="315"/>
      <sheetData sheetId="316" refreshError="1"/>
      <sheetData sheetId="317"/>
      <sheetData sheetId="318"/>
      <sheetData sheetId="319"/>
      <sheetData sheetId="320"/>
      <sheetData sheetId="321"/>
      <sheetData sheetId="322" refreshError="1"/>
      <sheetData sheetId="323" refreshError="1"/>
      <sheetData sheetId="324" refreshError="1"/>
      <sheetData sheetId="325"/>
      <sheetData sheetId="326"/>
      <sheetData sheetId="327" refreshError="1"/>
      <sheetData sheetId="328" refreshError="1"/>
      <sheetData sheetId="329" refreshError="1"/>
      <sheetData sheetId="330" refreshError="1"/>
      <sheetData sheetId="331" refreshError="1"/>
      <sheetData sheetId="332"/>
      <sheetData sheetId="333"/>
      <sheetData sheetId="334"/>
      <sheetData sheetId="335"/>
      <sheetData sheetId="336"/>
      <sheetData sheetId="337"/>
      <sheetData sheetId="338"/>
      <sheetData sheetId="339"/>
      <sheetData sheetId="340" refreshError="1"/>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refreshError="1"/>
      <sheetData sheetId="485" refreshError="1"/>
      <sheetData sheetId="486" refreshError="1"/>
      <sheetData sheetId="487" refreshError="1"/>
      <sheetData sheetId="488" refreshError="1"/>
      <sheetData sheetId="489" refreshError="1"/>
      <sheetData sheetId="490"/>
      <sheetData sheetId="491" refreshError="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sheetData sheetId="545" refreshError="1"/>
      <sheetData sheetId="546" refreshError="1"/>
      <sheetData sheetId="547" refreshError="1"/>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refreshError="1"/>
      <sheetData sheetId="634" refreshError="1"/>
      <sheetData sheetId="635" refreshError="1"/>
      <sheetData sheetId="636" refreshError="1"/>
      <sheetData sheetId="637"/>
      <sheetData sheetId="638" refreshError="1"/>
      <sheetData sheetId="639"/>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sheetData sheetId="651" refreshError="1"/>
      <sheetData sheetId="652"/>
      <sheetData sheetId="653" refreshError="1"/>
      <sheetData sheetId="654"/>
      <sheetData sheetId="655"/>
      <sheetData sheetId="656"/>
      <sheetData sheetId="657"/>
      <sheetData sheetId="658"/>
      <sheetData sheetId="659"/>
      <sheetData sheetId="660"/>
      <sheetData sheetId="661"/>
      <sheetData sheetId="662" refreshError="1"/>
      <sheetData sheetId="663"/>
      <sheetData sheetId="664"/>
      <sheetData sheetId="665"/>
      <sheetData sheetId="666" refreshError="1"/>
      <sheetData sheetId="667"/>
      <sheetData sheetId="668" refreshError="1"/>
      <sheetData sheetId="669" refreshError="1"/>
      <sheetData sheetId="670" refreshError="1"/>
      <sheetData sheetId="671" refreshError="1"/>
      <sheetData sheetId="672"/>
      <sheetData sheetId="673" refreshError="1"/>
      <sheetData sheetId="674"/>
      <sheetData sheetId="67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huc thanh"/>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Xlc5nguyhiem"/>
      <sheetName val="CosoXL"/>
      <sheetName val="KhuTG"/>
      <sheetName val="10000000"/>
      <sheetName val="XL4Poppy"/>
      <sheetName val="XL4Test5"/>
      <sheetName val="Sheet1"/>
      <sheetName val="Sheet2"/>
      <sheetName val="Sheet3"/>
      <sheetName val="THDT"/>
      <sheetName val="THDG"/>
      <sheetName val="CTDG"/>
      <sheetName val="CTBT"/>
      <sheetName val="CPBT"/>
      <sheetName val="TB"/>
      <sheetName val="VC"/>
      <sheetName val="BANG KE"/>
      <sheetName val="DS-nop"/>
      <sheetName val="BC-ThuChi"/>
      <sheetName val="DS-nop T10.03"/>
      <sheetName val="DS-nop T12.03"/>
      <sheetName val="DS nop quý IV"/>
      <sheetName val="DS nop quý IV.04"/>
      <sheetName val="DSnop quý III.04"/>
      <sheetName val="DSnop quý II.04"/>
      <sheetName val="DSnop quý I.04"/>
      <sheetName val="DS-nop T11.03"/>
      <sheetName val="thang12"/>
      <sheetName val="thang11"/>
      <sheetName val="thang10"/>
      <sheetName val="thang9"/>
      <sheetName val="thang8"/>
      <sheetName val="thang7"/>
      <sheetName val="thang6"/>
      <sheetName val="thang5"/>
      <sheetName val="thang4"/>
      <sheetName val="thang3"/>
      <sheetName val="thang2"/>
      <sheetName val="thang1"/>
      <sheetName val="CT cong_x0000_to"/>
      <sheetName val="CT cong?to"/>
      <sheetName val="DL2"/>
      <sheetName val="ESTI."/>
      <sheetName val="DI-ESTI"/>
      <sheetName val="giathanh1"/>
      <sheetName val="CT cong"/>
      <sheetName val="CT cong_to"/>
      <sheetName val="KH-Q1,Q2,01"/>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TT_0,4KV"/>
      <sheetName val="data"/>
      <sheetName val="phi"/>
      <sheetName val="Sheet4"/>
      <sheetName val="BY CATEGORY"/>
      <sheetName val="001N99"/>
      <sheetName val="Ban"/>
      <sheetName val="GS"/>
      <sheetName val="CD"/>
      <sheetName val="331"/>
      <sheetName val="CP"/>
      <sheetName val="Mua"/>
      <sheetName val="TK"/>
      <sheetName val="XNT"/>
      <sheetName val="BH"/>
      <sheetName val="BK MB"/>
      <sheetName val="So Cai"/>
      <sheetName val="Quy"/>
      <sheetName val="Luong"/>
      <sheetName val="#pkhac"/>
      <sheetName val="TDTKP"/>
      <sheetName val="DG3285"/>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atabase"/>
      <sheetName val="TONGKE1P"/>
      <sheetName val="Tieu chuan thep"/>
      <sheetName val="KH_Q1_Q2_01"/>
      <sheetName val="TH dz 22"/>
      <sheetName val="VCDD_22"/>
      <sheetName val="vt 22"/>
      <sheetName val="Thuc_thanh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2"/>
      <sheetName val="KL_CONG_TO1"/>
      <sheetName val="VL_DAU_THAU1"/>
      <sheetName val="TH_DZ0,41"/>
      <sheetName val="VL-NC_DZ0,41"/>
      <sheetName val="TH_THAO_DO1"/>
      <sheetName val="VL-NC-MTC_thao_do1"/>
      <sheetName val="CT_THAO_DO1"/>
      <sheetName val="KL_Thao_Do1"/>
      <sheetName val="BANG_KE1"/>
      <sheetName val="CT_cong?to1"/>
      <sheetName val="DS-nop_T10_031"/>
      <sheetName val="DS-nop_T12_031"/>
      <sheetName val="DS_nop_quý_IV1"/>
      <sheetName val="DS_nop_quý_IV_041"/>
      <sheetName val="DSnop_quý_III_041"/>
      <sheetName val="DSnop_quý_II_041"/>
      <sheetName val="DSnop_quý_I_041"/>
      <sheetName val="DS-nop_T11_031"/>
      <sheetName val="ESTI_1"/>
      <sheetName val="BK_MB"/>
      <sheetName val="So_Cai"/>
      <sheetName val="CT_cong_to3"/>
      <sheetName val="CT_cong1"/>
      <sheetName val="Thuc_thanh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4"/>
      <sheetName val="KL_CONG_TO2"/>
      <sheetName val="VL_DAU_THAU2"/>
      <sheetName val="TH_DZ0,42"/>
      <sheetName val="VL-NC_DZ0,42"/>
      <sheetName val="TH_THAO_DO2"/>
      <sheetName val="VL-NC-MTC_thao_do2"/>
      <sheetName val="CT_THAO_DO2"/>
      <sheetName val="KL_Thao_Do2"/>
      <sheetName val="BANG_KE2"/>
      <sheetName val="CT_cong?to2"/>
      <sheetName val="DS-nop_T10_032"/>
      <sheetName val="DS-nop_T12_032"/>
      <sheetName val="DS_nop_quý_IV2"/>
      <sheetName val="DS_nop_quý_IV_042"/>
      <sheetName val="DSnop_quý_III_042"/>
      <sheetName val="DSnop_quý_II_042"/>
      <sheetName val="DSnop_quý_I_042"/>
      <sheetName val="DS-nop_T11_032"/>
      <sheetName val="ESTI_2"/>
      <sheetName val="BK_MB1"/>
      <sheetName val="So_Cai1"/>
      <sheetName val="CT_cong_to5"/>
      <sheetName val="CT_cong2"/>
      <sheetName val="Thuc_thanh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6"/>
      <sheetName val="KL_CONG_TO3"/>
      <sheetName val="VL_DAU_THAU3"/>
      <sheetName val="TH_DZ0,43"/>
      <sheetName val="VL-NC_DZ0,43"/>
      <sheetName val="TH_THAO_DO3"/>
      <sheetName val="VL-NC-MTC_thao_do3"/>
      <sheetName val="CT_THAO_DO3"/>
      <sheetName val="KL_Thao_Do3"/>
      <sheetName val="BANG_KE3"/>
      <sheetName val="CT_cong?to3"/>
      <sheetName val="DS-nop_T10_033"/>
      <sheetName val="DS-nop_T12_033"/>
      <sheetName val="DS_nop_quý_IV3"/>
      <sheetName val="DS_nop_quý_IV_043"/>
      <sheetName val="DSnop_quý_III_043"/>
      <sheetName val="DSnop_quý_II_043"/>
      <sheetName val="DSnop_quý_I_043"/>
      <sheetName val="DS-nop_T11_033"/>
      <sheetName val="ESTI_3"/>
      <sheetName val="BK_MB2"/>
      <sheetName val="So_Cai2"/>
      <sheetName val="CT_cong_to7"/>
      <sheetName val="CT_cong3"/>
      <sheetName val="Thuc_thanh4"/>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8"/>
      <sheetName val="KL_CONG_TO4"/>
      <sheetName val="VL_DAU_THAU4"/>
      <sheetName val="TH_DZ0,44"/>
      <sheetName val="VL-NC_DZ0,44"/>
      <sheetName val="TH_THAO_DO4"/>
      <sheetName val="VL-NC-MTC_thao_do4"/>
      <sheetName val="CT_THAO_DO4"/>
      <sheetName val="KL_Thao_Do4"/>
      <sheetName val="BANG_KE4"/>
      <sheetName val="CT_cong?to4"/>
      <sheetName val="DS-nop_T10_034"/>
      <sheetName val="DS-nop_T12_034"/>
      <sheetName val="DS_nop_quý_IV4"/>
      <sheetName val="DS_nop_quý_IV_044"/>
      <sheetName val="DSnop_quý_III_044"/>
      <sheetName val="DSnop_quý_II_044"/>
      <sheetName val="DSnop_quý_I_044"/>
      <sheetName val="DS-nop_T11_034"/>
      <sheetName val="ESTI_4"/>
      <sheetName val="BK_MB3"/>
      <sheetName val="So_Cai3"/>
      <sheetName val="CT_cong_to9"/>
      <sheetName val="CT_cong4"/>
      <sheetName val="4"/>
      <sheetName val="IBASE"/>
      <sheetName val="name"/>
      <sheetName val="BY_CATEGORY"/>
      <sheetName val="Tieu_chuan_thep"/>
      <sheetName val="Loai-4-5"/>
      <sheetName val="om"/>
      <sheetName val="OM6"/>
      <sheetName val="om05"/>
      <sheetName val="NSU"/>
      <sheetName val="SPL4-TOTAL"/>
      <sheetName val="Input"/>
      <sheetName val="ptdg "/>
      <sheetName val="ptke"/>
      <sheetName val="ptdg"/>
      <sheetName val="(24)-Truc 9"/>
      <sheetName val="clecÿÿt"/>
      <sheetName val="ÿÿngia"/>
      <sheetName val="khung ten TD"/>
      <sheetName val="CHITIET VL-NC-TT1p"/>
      <sheetName val="TONGKE3p"/>
      <sheetName val="QTCNVHHK"/>
      <sheetName val="DON GIA"/>
      <sheetName val="CHITIET VL-NC"/>
      <sheetName val=" XE 43K"/>
      <sheetName val="SO LIEU"/>
      <sheetName val="DCV"/>
      <sheetName val="CT35"/>
      <sheetName val="KK bo sung"/>
      <sheetName val="khluong"/>
      <sheetName val="dtxl"/>
      <sheetName val="[_x0000_TCNVHHK_x0000_XLS_x0000_Cos_x0000_XL"/>
      <sheetName val="DONVI"/>
      <sheetName val="pp1p"/>
      <sheetName val="pp3p_NC"/>
      <sheetName val="pp3p "/>
      <sheetName val="1_x0000_ƛ_x0000__x0000__x0000__x0000__x0000__x0000__x0000__x0000__x0001__x0000_娈ƛ_x0000__x0004__x0000__x0000__x0000__x0000__x0000__x0000_Ⲽƛ_x0000__x0000__x0000__x0000__x0000__x0000_"/>
      <sheetName val="1"/>
      <sheetName val="Khoi luong"/>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KL_CONG_TO5"/>
      <sheetName val="VL_DAU_THAU5"/>
      <sheetName val="TH_DZ0,45"/>
      <sheetName val="VL-NC_DZ0,45"/>
      <sheetName val="TH_THAO_DO5"/>
      <sheetName val="VL-NC-MTC_thao_do5"/>
      <sheetName val="CT_THAO_DO5"/>
      <sheetName val="KL_Thao_Do5"/>
      <sheetName val="Thuc_thanh5"/>
      <sheetName val="DS-nop_T10_035"/>
      <sheetName val="DS-nop_T12_035"/>
      <sheetName val="DS_nop_quý_IV5"/>
      <sheetName val="DS_nop_quý_IV_045"/>
      <sheetName val="DSnop_quý_III_045"/>
      <sheetName val="DSnop_quý_II_045"/>
      <sheetName val="DSnop_quý_I_045"/>
      <sheetName val="DS-nop_T11_03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KL_CONG_TO6"/>
      <sheetName val="VL_DAU_THAU6"/>
      <sheetName val="TH_DZ0,46"/>
      <sheetName val="VL-NC_DZ0,46"/>
      <sheetName val="TH_THAO_DO6"/>
      <sheetName val="VL-NC-MTC_thao_do6"/>
      <sheetName val="CT_THAO_DO6"/>
      <sheetName val="KL_Thao_Do6"/>
      <sheetName val="Thuc_thanh6"/>
      <sheetName val="DS-nop_T10_036"/>
      <sheetName val="DS-nop_T12_036"/>
      <sheetName val="DS_nop_quý_IV6"/>
      <sheetName val="DS_nop_quý_IV_046"/>
      <sheetName val="DSnop_quý_III_046"/>
      <sheetName val="DSnop_quý_II_046"/>
      <sheetName val="DSnop_quý_I_046"/>
      <sheetName val="DS-nop_T11_03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KL_CONG_TO7"/>
      <sheetName val="VL_DAU_THAU7"/>
      <sheetName val="TH_DZ0,47"/>
      <sheetName val="VL-NC_DZ0,47"/>
      <sheetName val="TH_THAO_DO7"/>
      <sheetName val="VL-NC-MTC_thao_do7"/>
      <sheetName val="CT_THAO_DO7"/>
      <sheetName val="KL_Thao_Do7"/>
      <sheetName val="Thuc_thanh7"/>
      <sheetName val="DS-nop_T10_037"/>
      <sheetName val="DS-nop_T12_037"/>
      <sheetName val="DS_nop_quý_IV7"/>
      <sheetName val="DS_nop_quý_IV_047"/>
      <sheetName val="DSnop_quý_III_047"/>
      <sheetName val="DSnop_quý_II_047"/>
      <sheetName val="DSnop_quý_I_047"/>
      <sheetName val="DS-nop_T11_03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KL_CONG_TO8"/>
      <sheetName val="VL_DAU_THAU8"/>
      <sheetName val="TH_DZ0,48"/>
      <sheetName val="VL-NC_DZ0,48"/>
      <sheetName val="TH_THAO_DO8"/>
      <sheetName val="VL-NC-MTC_thao_do8"/>
      <sheetName val="CT_THAO_DO8"/>
      <sheetName val="KL_Thao_Do8"/>
      <sheetName val="Thuc_thanh8"/>
      <sheetName val="DS-nop_T10_038"/>
      <sheetName val="DS-nop_T12_038"/>
      <sheetName val="DS_nop_quý_IV8"/>
      <sheetName val="DS_nop_quý_IV_048"/>
      <sheetName val="DSnop_quý_III_048"/>
      <sheetName val="DSnop_quý_II_048"/>
      <sheetName val="DSnop_quý_I_048"/>
      <sheetName val="DS-nop_T11_038"/>
      <sheetName val="TTDZ22"/>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E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H8">
            <v>0</v>
          </cell>
          <cell r="I8">
            <v>0</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G9">
            <v>0</v>
          </cell>
          <cell r="H9">
            <v>43.36</v>
          </cell>
          <cell r="I9">
            <v>0</v>
          </cell>
          <cell r="J9">
            <v>0</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G10">
            <v>0</v>
          </cell>
          <cell r="H10">
            <v>3.33</v>
          </cell>
          <cell r="I10">
            <v>0</v>
          </cell>
          <cell r="J10">
            <v>0</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H11">
            <v>0</v>
          </cell>
          <cell r="I11">
            <v>7.34</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H12">
            <v>0</v>
          </cell>
          <cell r="I12">
            <v>2.83</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G13">
            <v>0</v>
          </cell>
          <cell r="H13">
            <v>0.69</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G14">
            <v>0</v>
          </cell>
          <cell r="H14">
            <v>0.77</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G15">
            <v>0</v>
          </cell>
          <cell r="H15">
            <v>0.16</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F16">
            <v>0</v>
          </cell>
          <cell r="G16">
            <v>0</v>
          </cell>
          <cell r="H16">
            <v>0</v>
          </cell>
          <cell r="I16">
            <v>0</v>
          </cell>
          <cell r="J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H17">
            <v>0</v>
          </cell>
          <cell r="I17">
            <v>0</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0</v>
          </cell>
          <cell r="H18">
            <v>5.69</v>
          </cell>
          <cell r="I18">
            <v>0</v>
          </cell>
          <cell r="J18">
            <v>0</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E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G21">
            <v>0</v>
          </cell>
          <cell r="H21">
            <v>9.4</v>
          </cell>
          <cell r="I21">
            <v>0</v>
          </cell>
          <cell r="J21">
            <v>0</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G22">
            <v>0</v>
          </cell>
          <cell r="H22">
            <v>0.24</v>
          </cell>
          <cell r="I22">
            <v>0</v>
          </cell>
          <cell r="J22">
            <v>0</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G23">
            <v>0</v>
          </cell>
          <cell r="H23">
            <v>7.35</v>
          </cell>
          <cell r="I23">
            <v>0</v>
          </cell>
          <cell r="J23">
            <v>0</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G24">
            <v>0</v>
          </cell>
          <cell r="H24">
            <v>0.85</v>
          </cell>
          <cell r="I24">
            <v>0</v>
          </cell>
          <cell r="J24">
            <v>0</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G25">
            <v>0</v>
          </cell>
          <cell r="H25">
            <v>24.71</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G26">
            <v>0</v>
          </cell>
          <cell r="H26">
            <v>1.99</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I27">
            <v>0</v>
          </cell>
          <cell r="J27">
            <v>0</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G28">
            <v>0</v>
          </cell>
          <cell r="H28">
            <v>0.16</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G29">
            <v>0</v>
          </cell>
          <cell r="H29">
            <v>1.1000000000000001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H30">
            <v>0</v>
          </cell>
          <cell r="I30">
            <v>0.97</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H31">
            <v>0</v>
          </cell>
          <cell r="I31">
            <v>1.75</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H32">
            <v>0</v>
          </cell>
          <cell r="I32">
            <v>0.24</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G33">
            <v>0</v>
          </cell>
          <cell r="H33">
            <v>0.09</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G34">
            <v>0</v>
          </cell>
          <cell r="H34">
            <v>7.0000000000000007E-2</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G35">
            <v>0</v>
          </cell>
          <cell r="H35">
            <v>0.08</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E36">
            <v>0</v>
          </cell>
          <cell r="F36">
            <v>10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G37">
            <v>0</v>
          </cell>
          <cell r="H37">
            <v>0.51</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H38">
            <v>0</v>
          </cell>
          <cell r="I38">
            <v>5.3</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G39">
            <v>0</v>
          </cell>
          <cell r="H39">
            <v>1.86</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E40">
            <v>0</v>
          </cell>
          <cell r="F40">
            <v>99</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F41">
            <v>0</v>
          </cell>
          <cell r="G41">
            <v>0</v>
          </cell>
          <cell r="H41">
            <v>0</v>
          </cell>
          <cell r="I41">
            <v>0</v>
          </cell>
          <cell r="J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E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H46">
            <v>0</v>
          </cell>
          <cell r="I46">
            <v>3.2</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H47">
            <v>0</v>
          </cell>
          <cell r="I47">
            <v>0.66</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G48">
            <v>0</v>
          </cell>
          <cell r="H48">
            <v>1.1299999999999999</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G49">
            <v>0</v>
          </cell>
          <cell r="H49">
            <v>1.96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E50">
            <v>0</v>
          </cell>
          <cell r="F50">
            <v>57</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H52">
            <v>0</v>
          </cell>
          <cell r="I52">
            <v>0.4</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G53">
            <v>0</v>
          </cell>
          <cell r="H53">
            <v>0.36</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F55">
            <v>0</v>
          </cell>
          <cell r="G55">
            <v>0</v>
          </cell>
          <cell r="H55">
            <v>0</v>
          </cell>
          <cell r="I55">
            <v>0</v>
          </cell>
          <cell r="J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G60">
            <v>0</v>
          </cell>
          <cell r="H60">
            <v>0.28999999999999998</v>
          </cell>
          <cell r="I60">
            <v>0</v>
          </cell>
          <cell r="J60">
            <v>0</v>
          </cell>
          <cell r="K60">
            <v>0</v>
          </cell>
          <cell r="L60">
            <v>0</v>
          </cell>
          <cell r="M60">
            <v>713.4</v>
          </cell>
        </row>
        <row r="61">
          <cell r="A61" t="str">
            <v>651.140</v>
          </cell>
          <cell r="B61" t="str">
            <v>Traït båì chaíy væîa XM M75 daìy 15</v>
          </cell>
          <cell r="C61" t="str">
            <v>m2</v>
          </cell>
          <cell r="D61">
            <v>11.88</v>
          </cell>
          <cell r="E61">
            <v>0.2</v>
          </cell>
          <cell r="F61">
            <v>51.51</v>
          </cell>
          <cell r="G61">
            <v>0</v>
          </cell>
          <cell r="H61">
            <v>0.22</v>
          </cell>
        </row>
        <row r="62">
          <cell r="A62" t="str">
            <v>701.120</v>
          </cell>
          <cell r="B62" t="str">
            <v>Queït väi båì chaíy 3 næåïc tràõng</v>
          </cell>
          <cell r="C62" t="str">
            <v>m2</v>
          </cell>
          <cell r="D62">
            <v>11.88</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3.56</v>
          </cell>
        </row>
        <row r="63">
          <cell r="A63" t="str">
            <v>651.420</v>
          </cell>
          <cell r="B63" t="str">
            <v>Traït chè næåïc sã nä</v>
          </cell>
          <cell r="C63" t="str">
            <v>m</v>
          </cell>
          <cell r="D63">
            <v>33.200000000000003</v>
          </cell>
          <cell r="E63">
            <v>0.15</v>
          </cell>
          <cell r="F63">
            <v>38.630000000000003</v>
          </cell>
          <cell r="G63">
            <v>0</v>
          </cell>
          <cell r="H63">
            <v>0.17</v>
          </cell>
        </row>
        <row r="64">
          <cell r="A64">
            <v>0</v>
          </cell>
          <cell r="B64" t="str">
            <v>IV. KHU VÃÛ SINH - BÃØ TÆÛ HOAÛI - BÃÚP - HÄÚ GA :</v>
          </cell>
          <cell r="C64">
            <v>0</v>
          </cell>
          <cell r="D64">
            <v>0</v>
          </cell>
          <cell r="E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E65">
            <v>0</v>
          </cell>
          <cell r="F65">
            <v>0</v>
          </cell>
          <cell r="G65">
            <v>0</v>
          </cell>
          <cell r="H65">
            <v>0</v>
          </cell>
          <cell r="I65">
            <v>0.3</v>
          </cell>
        </row>
        <row r="66">
          <cell r="A66" t="str">
            <v>204.410</v>
          </cell>
          <cell r="B66" t="str">
            <v xml:space="preserve">Xáy thaình bãø næåïc khu vãû sinh daìy 110 væîa XM M75 </v>
          </cell>
          <cell r="C66" t="str">
            <v>m3</v>
          </cell>
          <cell r="D66">
            <v>0.65</v>
          </cell>
          <cell r="E66">
            <v>0.2</v>
          </cell>
          <cell r="F66">
            <v>51.51</v>
          </cell>
          <cell r="G66">
            <v>0</v>
          </cell>
          <cell r="H66">
            <v>0.22</v>
          </cell>
          <cell r="I66">
            <v>0</v>
          </cell>
          <cell r="J66">
            <v>0</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G67">
            <v>0</v>
          </cell>
          <cell r="H67">
            <v>0.1</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G68">
            <v>0</v>
          </cell>
          <cell r="H68">
            <v>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E69">
            <v>0</v>
          </cell>
          <cell r="F69">
            <v>8</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G70">
            <v>0</v>
          </cell>
          <cell r="H70">
            <v>1.69</v>
          </cell>
          <cell r="I70">
            <v>0</v>
          </cell>
          <cell r="J70">
            <v>0</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G71">
            <v>0</v>
          </cell>
          <cell r="H71">
            <v>0.25</v>
          </cell>
          <cell r="I71">
            <v>0</v>
          </cell>
          <cell r="J71">
            <v>0</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H73">
            <v>0</v>
          </cell>
          <cell r="I73">
            <v>0</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G74">
            <v>0</v>
          </cell>
          <cell r="H74">
            <v>3.45</v>
          </cell>
          <cell r="I74">
            <v>0</v>
          </cell>
          <cell r="J74">
            <v>0</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G75">
            <v>0</v>
          </cell>
          <cell r="H75">
            <v>1.68</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E76">
            <v>0</v>
          </cell>
          <cell r="F76">
            <v>74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G77">
            <v>0</v>
          </cell>
          <cell r="H77">
            <v>0.25</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G78">
            <v>0</v>
          </cell>
          <cell r="H78">
            <v>0.31</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H79">
            <v>0</v>
          </cell>
          <cell r="I79">
            <v>1.18</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G81">
            <v>0</v>
          </cell>
          <cell r="H81">
            <v>0.27</v>
          </cell>
          <cell r="I81">
            <v>0</v>
          </cell>
          <cell r="J81">
            <v>0</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G82">
            <v>0</v>
          </cell>
          <cell r="H82">
            <v>0.26</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F83">
            <v>0</v>
          </cell>
          <cell r="G83">
            <v>0</v>
          </cell>
          <cell r="H83">
            <v>0</v>
          </cell>
          <cell r="I83">
            <v>0</v>
          </cell>
          <cell r="J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H84">
            <v>0</v>
          </cell>
          <cell r="I84">
            <v>0.28999999999999998</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G85">
            <v>0</v>
          </cell>
          <cell r="H85">
            <v>0.2</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H88">
            <v>0</v>
          </cell>
          <cell r="I88">
            <v>0</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G89">
            <v>0</v>
          </cell>
          <cell r="H89">
            <v>0.36</v>
          </cell>
          <cell r="I89">
            <v>0</v>
          </cell>
          <cell r="J89">
            <v>0</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G90">
            <v>0</v>
          </cell>
          <cell r="H90">
            <v>0.39</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H91">
            <v>0</v>
          </cell>
          <cell r="I91">
            <v>0.2</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E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H93">
            <v>0</v>
          </cell>
          <cell r="I93">
            <v>0</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H94">
            <v>0</v>
          </cell>
          <cell r="I94">
            <v>3.7</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H95">
            <v>0</v>
          </cell>
          <cell r="I95">
            <v>2.35</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0</v>
          </cell>
          <cell r="H96">
            <v>0.56999999999999995</v>
          </cell>
          <cell r="I96">
            <v>0</v>
          </cell>
          <cell r="J96">
            <v>0</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H97">
            <v>0</v>
          </cell>
          <cell r="I97">
            <v>0.3</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G98">
            <v>0</v>
          </cell>
          <cell r="H98">
            <v>0.41</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E99">
            <v>0</v>
          </cell>
          <cell r="F99">
            <v>25</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G100">
            <v>0</v>
          </cell>
          <cell r="H100">
            <v>0.15</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G101">
            <v>0</v>
          </cell>
          <cell r="H101">
            <v>0.26</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G102">
            <v>0</v>
          </cell>
          <cell r="H102">
            <v>0.19</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G103">
            <v>0</v>
          </cell>
          <cell r="H103">
            <v>0.13</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G104">
            <v>0</v>
          </cell>
          <cell r="H104">
            <v>0.23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G105">
            <v>0</v>
          </cell>
          <cell r="H105">
            <v>0.17</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E106">
            <v>0</v>
          </cell>
          <cell r="F106">
            <v>53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E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H110">
            <v>0</v>
          </cell>
          <cell r="I110">
            <v>0</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G111">
            <v>0</v>
          </cell>
          <cell r="H111">
            <v>0.32</v>
          </cell>
          <cell r="I111">
            <v>0</v>
          </cell>
          <cell r="J111">
            <v>0</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G112">
            <v>0</v>
          </cell>
          <cell r="H112">
            <v>0.13</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H116">
            <v>0</v>
          </cell>
          <cell r="I116">
            <v>0</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G117">
            <v>0</v>
          </cell>
          <cell r="H117">
            <v>2.19</v>
          </cell>
          <cell r="I117">
            <v>0</v>
          </cell>
          <cell r="J117">
            <v>0</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G118">
            <v>0</v>
          </cell>
          <cell r="H118">
            <v>0.23</v>
          </cell>
          <cell r="I118">
            <v>0</v>
          </cell>
          <cell r="J118">
            <v>0</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G119">
            <v>0</v>
          </cell>
          <cell r="H119">
            <v>0.26</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G120">
            <v>0</v>
          </cell>
          <cell r="H120">
            <v>0.5</v>
          </cell>
          <cell r="I120">
            <v>0</v>
          </cell>
          <cell r="J120">
            <v>0</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G121">
            <v>0</v>
          </cell>
          <cell r="H121">
            <v>0.34</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H125">
            <v>0</v>
          </cell>
          <cell r="I125">
            <v>1.51</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G126">
            <v>0</v>
          </cell>
          <cell r="H126">
            <v>0.66</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CAN THIET"/>
      <sheetName val="chi tiet dz 22kv"/>
      <sheetName val="PHAN DAY DAN CACH DIEN DZ 22 KV"/>
      <sheetName val="Tong hop DZ 22"/>
      <sheetName val="DG VC VT 36"/>
      <sheetName val="VCDD DZ 22"/>
      <sheetName val="Btchlech DZ 22"/>
      <sheetName val="dinh muc C DZ 3285"/>
      <sheetName val="TT DM C DZ 3285"/>
      <sheetName val="GTVC 1M3 BT DZ 22"/>
      <sheetName val="DGCLVC3285"/>
      <sheetName val="T T CL VC DZ 22"/>
      <sheetName val="DG vat tu"/>
      <sheetName val="THI NGHIEM"/>
      <sheetName val="khobai"/>
      <sheetName val="tobia22KV"/>
      <sheetName val="Ksp"/>
      <sheetName val="cpdb"/>
      <sheetName val="th dz&amp;tba"/>
      <sheetName val="CHITIET 0.4 KV"/>
      <sheetName val="PHAN DAY DAN CACH DIEN DZ 0.4 K"/>
      <sheetName val=" tong hop rieng o.4 KV"/>
      <sheetName val="VCDD DZ 0.4 KV"/>
      <sheetName val="Chenh lech 0.4 KV"/>
      <sheetName val="THI NGHIEM DZ 0.4 KV"/>
      <sheetName val="to bia 0.4 KV"/>
      <sheetName val="chi tiet TBA "/>
      <sheetName val="PHAN DIEN TBA "/>
      <sheetName val="bu chenh lech tram bien ap "/>
      <sheetName val="tieuhaoVT DZ 22"/>
      <sheetName val="TIEUHAOVT0.4KV"/>
      <sheetName val="vc vat tu CHUNG"/>
      <sheetName val="trungchuyen c"/>
      <sheetName val="Don gia trung chuyen c"/>
      <sheetName val="CLVCTC DZ 22"/>
      <sheetName val="cap dat dao"/>
      <sheetName val="TONG KE DZ 22 KV"/>
      <sheetName val="TONG KE DZ 0.4 KV"/>
      <sheetName val="kl tt"/>
      <sheetName val="chitietdatdao"/>
      <sheetName val="KHOI LUONG XA"/>
      <sheetName val="TT DM C 3283"/>
      <sheetName val="MTL$-INTER"/>
      <sheetName val="dinh muc C DZ 328耵"/>
      <sheetName val="dinh muc C DZ 328?"/>
      <sheetName val="TONG KE DZ 0_4 KV"/>
      <sheetName val="CHITIET VL-NC-TT-3p"/>
      <sheetName val="VCV-BE-TONG"/>
      <sheetName val="Bia TQT"/>
      <sheetName val="DTCT"/>
      <sheetName val="TL rieng"/>
      <sheetName val="PHAN DS 22 KV"/>
      <sheetName val="chi tiet TBA"/>
      <sheetName val="dinh muc C DZ 328_"/>
      <sheetName val="pt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_lieu"/>
      <sheetName val="TONGKE3p "/>
      <sheetName val="TDTKP"/>
      <sheetName val="DON GIA"/>
      <sheetName val="TONG HOP VL-NC"/>
      <sheetName val="TNHCHINH"/>
      <sheetName val="CHITIET VL-NC-TT -1p"/>
      <sheetName val="TDTKP1"/>
      <sheetName val="phuluc1"/>
      <sheetName val="TONG HOP VL-NC TT"/>
      <sheetName val="KPVC-BD "/>
      <sheetName val="#REF"/>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Tam"/>
      <sheetName val="KH-Q1,Q2,01"/>
      <sheetName val="gvl"/>
      <sheetName val="BAOGIATHANG"/>
      <sheetName val="vanchuyen TC"/>
      <sheetName val="DAODAT"/>
      <sheetName val="dongiaXD"/>
      <sheetName val="Gia VL (QII-2006)"/>
      <sheetName val="THTDT"/>
      <sheetName val="D.chau"/>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TONG HOP VL-NC_x0000_TT"/>
      <sheetName val="Tong hop kinh phi"/>
      <sheetName val="KH_Q1_Q2_01"/>
      <sheetName val="ctdg"/>
      <sheetName val="TONG HOP VL-NC?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refreshError="1"/>
      <sheetData sheetId="6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RON"/>
      <sheetName val="CHOP"/>
      <sheetName val="CVC"/>
      <sheetName val="tra-vat-lieu"/>
      <sheetName val="ptdg"/>
      <sheetName val="DTCT-tong 10-4"/>
      <sheetName val="DTCT-tong"/>
      <sheetName val="TH cong"/>
      <sheetName val="DTCT"/>
      <sheetName val="TH cong-tong"/>
      <sheetName val="THCCH"/>
      <sheetName val="CTCCH"/>
      <sheetName val="XL4Poppy"/>
    </sheetNames>
    <sheetDataSet>
      <sheetData sheetId="0"/>
      <sheetData sheetId="1"/>
      <sheetData sheetId="2"/>
      <sheetData sheetId="3"/>
      <sheetData sheetId="4">
        <row r="68">
          <cell r="B68">
            <v>1</v>
          </cell>
          <cell r="C68">
            <v>1242</v>
          </cell>
          <cell r="D68" t="str">
            <v>HG.6310</v>
          </cell>
          <cell r="F68" t="str">
            <v>BT èng cèng M200</v>
          </cell>
          <cell r="G68" t="str">
            <v>m3</v>
          </cell>
          <cell r="I68" t="str">
            <v/>
          </cell>
          <cell r="K68">
            <v>461221.42658845999</v>
          </cell>
          <cell r="L68">
            <v>32728.640000000003</v>
          </cell>
          <cell r="M68">
            <v>10060.424000000001</v>
          </cell>
        </row>
        <row r="69">
          <cell r="B69" t="str">
            <v/>
          </cell>
          <cell r="C69" t="str">
            <v/>
          </cell>
          <cell r="F69" t="str">
            <v>a. VËt liÖu</v>
          </cell>
          <cell r="J69">
            <v>461221.42658845999</v>
          </cell>
        </row>
        <row r="70">
          <cell r="B70" t="str">
            <v/>
          </cell>
          <cell r="C70" t="str">
            <v>m3</v>
          </cell>
          <cell r="E70" t="str">
            <v>vu</v>
          </cell>
          <cell r="F70" t="str">
            <v>V÷a BT M200 ®¸ 1x2 ®é sôt 2-4</v>
          </cell>
          <cell r="G70" t="str">
            <v>m3</v>
          </cell>
          <cell r="H70">
            <v>1.0149999999999999</v>
          </cell>
          <cell r="I70">
            <v>452144.62327619048</v>
          </cell>
          <cell r="J70">
            <v>458926.7926253333</v>
          </cell>
          <cell r="K70">
            <v>458926.7926253333</v>
          </cell>
        </row>
        <row r="71">
          <cell r="B71" t="str">
            <v/>
          </cell>
          <cell r="C71" t="str">
            <v/>
          </cell>
          <cell r="E71" t="str">
            <v>#</v>
          </cell>
          <cell r="F71" t="str">
            <v>VËt liÖu kh¸c</v>
          </cell>
          <cell r="G71" t="str">
            <v>%</v>
          </cell>
          <cell r="H71">
            <v>0.5</v>
          </cell>
          <cell r="I71">
            <v>458926.7926253333</v>
          </cell>
          <cell r="J71">
            <v>2294.6339631266665</v>
          </cell>
          <cell r="K71">
            <v>2294.6339631266665</v>
          </cell>
        </row>
        <row r="72">
          <cell r="B72" t="str">
            <v/>
          </cell>
          <cell r="C72" t="str">
            <v/>
          </cell>
          <cell r="F72" t="str">
            <v>b. Nh©n c«ng</v>
          </cell>
          <cell r="J72">
            <v>32728.640000000003</v>
          </cell>
        </row>
        <row r="73">
          <cell r="B73" t="str">
            <v/>
          </cell>
          <cell r="C73" t="str">
            <v/>
          </cell>
          <cell r="E73" t="str">
            <v>3,5c</v>
          </cell>
          <cell r="F73" t="str">
            <v>Nh©n c«ng bËc 3,5/7</v>
          </cell>
          <cell r="G73" t="str">
            <v xml:space="preserve">C«ng </v>
          </cell>
          <cell r="H73">
            <v>2.2400000000000002</v>
          </cell>
          <cell r="I73">
            <v>14611</v>
          </cell>
          <cell r="J73">
            <v>32728.640000000003</v>
          </cell>
          <cell r="L73">
            <v>32728.640000000003</v>
          </cell>
        </row>
        <row r="74">
          <cell r="B74" t="str">
            <v/>
          </cell>
          <cell r="C74" t="str">
            <v/>
          </cell>
          <cell r="F74" t="str">
            <v>c. M¸y thi c«ng</v>
          </cell>
          <cell r="J74">
            <v>10060.424000000001</v>
          </cell>
        </row>
        <row r="75">
          <cell r="B75" t="str">
            <v/>
          </cell>
          <cell r="C75" t="str">
            <v/>
          </cell>
          <cell r="E75" t="str">
            <v>250l</v>
          </cell>
          <cell r="F75" t="str">
            <v>M¸y trén 250l</v>
          </cell>
          <cell r="G75" t="str">
            <v>Ca</v>
          </cell>
          <cell r="H75">
            <v>9.5000000000000001E-2</v>
          </cell>
          <cell r="I75">
            <v>96272</v>
          </cell>
          <cell r="J75">
            <v>9145.84</v>
          </cell>
          <cell r="M75">
            <v>9145.84</v>
          </cell>
        </row>
        <row r="76">
          <cell r="B76" t="str">
            <v/>
          </cell>
          <cell r="C76" t="str">
            <v/>
          </cell>
          <cell r="E76" t="str">
            <v>m#</v>
          </cell>
          <cell r="F76" t="str">
            <v>M¸y kh¸c</v>
          </cell>
          <cell r="G76" t="str">
            <v>%</v>
          </cell>
          <cell r="H76">
            <v>10</v>
          </cell>
          <cell r="I76">
            <v>9145.84</v>
          </cell>
          <cell r="J76">
            <v>914.58399999999995</v>
          </cell>
          <cell r="M76">
            <v>914.58399999999995</v>
          </cell>
        </row>
        <row r="77">
          <cell r="B77">
            <v>2</v>
          </cell>
          <cell r="C77">
            <v>1242</v>
          </cell>
          <cell r="D77" t="str">
            <v>KQ.6110</v>
          </cell>
          <cell r="F77" t="str">
            <v>VK thÐp ®æ BT èng cèng</v>
          </cell>
          <cell r="G77" t="str">
            <v>100m2</v>
          </cell>
          <cell r="I77" t="str">
            <v/>
          </cell>
          <cell r="K77">
            <v>184424.95258000001</v>
          </cell>
          <cell r="L77">
            <v>487325.43999999994</v>
          </cell>
          <cell r="M77">
            <v>61367.702999999994</v>
          </cell>
        </row>
        <row r="78">
          <cell r="B78" t="str">
            <v/>
          </cell>
          <cell r="C78" t="str">
            <v/>
          </cell>
          <cell r="F78" t="str">
            <v>a. VËt liÖu</v>
          </cell>
          <cell r="J78">
            <v>184424.95258000001</v>
          </cell>
        </row>
        <row r="79">
          <cell r="B79" t="str">
            <v/>
          </cell>
          <cell r="C79" t="str">
            <v/>
          </cell>
          <cell r="E79" t="str">
            <v>t</v>
          </cell>
          <cell r="F79" t="str">
            <v>ThÐp b¶n</v>
          </cell>
          <cell r="G79" t="str">
            <v>kg</v>
          </cell>
          <cell r="H79">
            <v>17.27</v>
          </cell>
          <cell r="I79">
            <v>4612.3043809523806</v>
          </cell>
          <cell r="J79">
            <v>79654.496659047611</v>
          </cell>
          <cell r="K79">
            <v>79654.496659047611</v>
          </cell>
        </row>
        <row r="80">
          <cell r="B80" t="str">
            <v/>
          </cell>
          <cell r="C80" t="str">
            <v/>
          </cell>
          <cell r="E80" t="str">
            <v>th</v>
          </cell>
          <cell r="F80" t="str">
            <v>ThÐp h×nh</v>
          </cell>
          <cell r="G80" t="str">
            <v>kg</v>
          </cell>
          <cell r="H80">
            <v>16.28</v>
          </cell>
          <cell r="I80">
            <v>4612.3043809523806</v>
          </cell>
          <cell r="J80">
            <v>75088.315321904767</v>
          </cell>
          <cell r="K80">
            <v>75088.315321904767</v>
          </cell>
        </row>
        <row r="81">
          <cell r="B81" t="str">
            <v/>
          </cell>
          <cell r="C81" t="str">
            <v/>
          </cell>
          <cell r="E81" t="str">
            <v>q</v>
          </cell>
          <cell r="F81" t="str">
            <v>Que hµn</v>
          </cell>
          <cell r="G81" t="str">
            <v>kg</v>
          </cell>
          <cell r="H81">
            <v>1.9</v>
          </cell>
          <cell r="I81">
            <v>11000</v>
          </cell>
          <cell r="J81">
            <v>20900</v>
          </cell>
          <cell r="K81">
            <v>20900</v>
          </cell>
        </row>
        <row r="82">
          <cell r="B82" t="str">
            <v/>
          </cell>
          <cell r="C82" t="str">
            <v/>
          </cell>
          <cell r="E82" t="str">
            <v>#</v>
          </cell>
          <cell r="F82" t="str">
            <v>VËt liÖu kh¸c</v>
          </cell>
          <cell r="G82" t="str">
            <v>%</v>
          </cell>
          <cell r="H82">
            <v>5</v>
          </cell>
          <cell r="I82">
            <v>175642.81198095239</v>
          </cell>
          <cell r="J82">
            <v>8782.1405990476196</v>
          </cell>
          <cell r="K82">
            <v>8782.1405990476196</v>
          </cell>
        </row>
        <row r="83">
          <cell r="B83" t="str">
            <v/>
          </cell>
          <cell r="C83" t="str">
            <v/>
          </cell>
          <cell r="F83" t="str">
            <v>b. Nh©n c«ng</v>
          </cell>
          <cell r="J83">
            <v>487325.43999999994</v>
          </cell>
        </row>
        <row r="84">
          <cell r="B84" t="str">
            <v/>
          </cell>
          <cell r="C84" t="str">
            <v/>
          </cell>
          <cell r="E84" t="str">
            <v>4c</v>
          </cell>
          <cell r="F84" t="str">
            <v>Nh©n c«ng bËc 4,0/7</v>
          </cell>
          <cell r="G84" t="str">
            <v xml:space="preserve">C«ng </v>
          </cell>
          <cell r="H84">
            <v>31.759999999999998</v>
          </cell>
          <cell r="I84">
            <v>15344</v>
          </cell>
          <cell r="J84">
            <v>487325.43999999994</v>
          </cell>
          <cell r="L84">
            <v>487325.43999999994</v>
          </cell>
        </row>
        <row r="85">
          <cell r="B85" t="str">
            <v/>
          </cell>
          <cell r="C85" t="str">
            <v/>
          </cell>
          <cell r="F85" t="str">
            <v>c. M¸y thi c«ng</v>
          </cell>
          <cell r="J85">
            <v>61367.702999999994</v>
          </cell>
        </row>
        <row r="86">
          <cell r="B86" t="str">
            <v/>
          </cell>
          <cell r="C86" t="str">
            <v/>
          </cell>
          <cell r="E86" t="str">
            <v>h23</v>
          </cell>
          <cell r="F86" t="str">
            <v>M¸y hµn 23KW</v>
          </cell>
          <cell r="G86" t="str">
            <v>Ca</v>
          </cell>
          <cell r="H86">
            <v>0.69</v>
          </cell>
          <cell r="I86">
            <v>77338</v>
          </cell>
          <cell r="J86">
            <v>53363.219999999994</v>
          </cell>
          <cell r="M86">
            <v>53363.219999999994</v>
          </cell>
        </row>
        <row r="87">
          <cell r="B87" t="str">
            <v/>
          </cell>
          <cell r="C87" t="str">
            <v/>
          </cell>
          <cell r="E87" t="str">
            <v>m#</v>
          </cell>
          <cell r="F87" t="str">
            <v>M¸y kh¸c</v>
          </cell>
          <cell r="G87" t="str">
            <v>%</v>
          </cell>
          <cell r="H87">
            <v>15</v>
          </cell>
          <cell r="I87">
            <v>53363.219999999994</v>
          </cell>
          <cell r="J87">
            <v>8004.4829999999993</v>
          </cell>
          <cell r="M87">
            <v>8004.4829999999993</v>
          </cell>
        </row>
        <row r="88">
          <cell r="B88">
            <v>3</v>
          </cell>
          <cell r="C88">
            <v>1242</v>
          </cell>
          <cell r="D88" t="str">
            <v>IB.3611</v>
          </cell>
          <cell r="F88" t="str">
            <v>Cèt thÐp èng cèng d=6mm</v>
          </cell>
          <cell r="G88" t="str">
            <v>TÊn</v>
          </cell>
          <cell r="I88" t="str">
            <v/>
          </cell>
          <cell r="K88">
            <v>4872452.1885714279</v>
          </cell>
          <cell r="L88">
            <v>364880.32</v>
          </cell>
          <cell r="M88">
            <v>15915.6</v>
          </cell>
        </row>
        <row r="89">
          <cell r="B89" t="str">
            <v/>
          </cell>
          <cell r="C89" t="str">
            <v/>
          </cell>
          <cell r="F89" t="str">
            <v>a. VËt liÖu</v>
          </cell>
          <cell r="J89">
            <v>4872452.1885714279</v>
          </cell>
        </row>
        <row r="90">
          <cell r="B90" t="str">
            <v/>
          </cell>
          <cell r="C90" t="str">
            <v/>
          </cell>
          <cell r="E90" t="str">
            <v>d6</v>
          </cell>
          <cell r="F90" t="str">
            <v>ThÐp trßn d=6mm</v>
          </cell>
          <cell r="G90" t="str">
            <v>kg</v>
          </cell>
          <cell r="H90">
            <v>1005</v>
          </cell>
          <cell r="I90">
            <v>4707.542476190476</v>
          </cell>
          <cell r="J90">
            <v>4731080.1885714279</v>
          </cell>
          <cell r="K90">
            <v>4731080.1885714279</v>
          </cell>
        </row>
        <row r="91">
          <cell r="B91" t="str">
            <v/>
          </cell>
          <cell r="C91" t="str">
            <v/>
          </cell>
          <cell r="E91" t="str">
            <v>d</v>
          </cell>
          <cell r="F91" t="str">
            <v xml:space="preserve">D©y thÐp </v>
          </cell>
          <cell r="G91" t="str">
            <v>kg</v>
          </cell>
          <cell r="H91">
            <v>21.42</v>
          </cell>
          <cell r="I91">
            <v>6600</v>
          </cell>
          <cell r="J91">
            <v>141372</v>
          </cell>
          <cell r="K91">
            <v>141372</v>
          </cell>
        </row>
        <row r="92">
          <cell r="B92" t="str">
            <v/>
          </cell>
          <cell r="C92" t="str">
            <v/>
          </cell>
          <cell r="F92" t="str">
            <v>b. Nh©n c«ng</v>
          </cell>
          <cell r="J92">
            <v>364880.32</v>
          </cell>
        </row>
        <row r="93">
          <cell r="B93" t="str">
            <v/>
          </cell>
          <cell r="C93" t="str">
            <v/>
          </cell>
          <cell r="E93" t="str">
            <v>4c</v>
          </cell>
          <cell r="F93" t="str">
            <v>Nh©n c«ng bËc 4,0/7</v>
          </cell>
          <cell r="G93" t="str">
            <v xml:space="preserve">C«ng </v>
          </cell>
          <cell r="H93">
            <v>23.78</v>
          </cell>
          <cell r="I93">
            <v>15344</v>
          </cell>
          <cell r="J93">
            <v>364880.32</v>
          </cell>
          <cell r="L93">
            <v>364880.32</v>
          </cell>
        </row>
        <row r="94">
          <cell r="B94" t="str">
            <v/>
          </cell>
          <cell r="C94" t="str">
            <v/>
          </cell>
          <cell r="F94" t="str">
            <v>c. M¸y thi c«ng</v>
          </cell>
          <cell r="J94">
            <v>15915.6</v>
          </cell>
        </row>
        <row r="95">
          <cell r="B95" t="str">
            <v/>
          </cell>
          <cell r="C95" t="str">
            <v/>
          </cell>
          <cell r="E95" t="str">
            <v>cu</v>
          </cell>
          <cell r="F95" t="str">
            <v>M¸y c¾t uèn cèt thÐp</v>
          </cell>
          <cell r="G95" t="str">
            <v>Ca</v>
          </cell>
          <cell r="H95">
            <v>0.4</v>
          </cell>
          <cell r="I95">
            <v>39789</v>
          </cell>
          <cell r="J95">
            <v>15915.6</v>
          </cell>
          <cell r="M95">
            <v>15915.6</v>
          </cell>
        </row>
        <row r="96">
          <cell r="B96">
            <v>4</v>
          </cell>
          <cell r="C96">
            <v>1242</v>
          </cell>
          <cell r="D96" t="str">
            <v>IB.3611</v>
          </cell>
          <cell r="F96" t="str">
            <v>Cèt thÐp èng cèng d=10mm</v>
          </cell>
          <cell r="G96" t="str">
            <v>TÊn</v>
          </cell>
          <cell r="I96" t="str">
            <v/>
          </cell>
          <cell r="K96">
            <v>4585309.3314285716</v>
          </cell>
          <cell r="L96">
            <v>364880.32</v>
          </cell>
          <cell r="M96">
            <v>15915.6</v>
          </cell>
        </row>
        <row r="97">
          <cell r="B97" t="str">
            <v/>
          </cell>
          <cell r="C97" t="str">
            <v/>
          </cell>
          <cell r="F97" t="str">
            <v>a. VËt liÖu</v>
          </cell>
          <cell r="J97">
            <v>4585309.3314285716</v>
          </cell>
        </row>
        <row r="98">
          <cell r="B98" t="str">
            <v/>
          </cell>
          <cell r="C98" t="str">
            <v/>
          </cell>
          <cell r="E98" t="str">
            <v>d10</v>
          </cell>
          <cell r="F98" t="str">
            <v>ThÐp trßn d=10mm</v>
          </cell>
          <cell r="G98" t="str">
            <v>kg</v>
          </cell>
          <cell r="H98">
            <v>1005</v>
          </cell>
          <cell r="I98">
            <v>4421.8281904761907</v>
          </cell>
          <cell r="J98">
            <v>4443937.3314285716</v>
          </cell>
          <cell r="K98">
            <v>4443937.3314285716</v>
          </cell>
        </row>
        <row r="99">
          <cell r="B99" t="str">
            <v/>
          </cell>
          <cell r="C99" t="str">
            <v/>
          </cell>
          <cell r="E99" t="str">
            <v>d</v>
          </cell>
          <cell r="F99" t="str">
            <v xml:space="preserve">D©y thÐp </v>
          </cell>
          <cell r="G99" t="str">
            <v>kg</v>
          </cell>
          <cell r="H99">
            <v>21.42</v>
          </cell>
          <cell r="I99">
            <v>6600</v>
          </cell>
          <cell r="J99">
            <v>141372</v>
          </cell>
          <cell r="K99">
            <v>141372</v>
          </cell>
        </row>
        <row r="100">
          <cell r="B100" t="str">
            <v/>
          </cell>
          <cell r="C100" t="str">
            <v/>
          </cell>
          <cell r="F100" t="str">
            <v>b. Nh©n c«ng</v>
          </cell>
          <cell r="J100">
            <v>364880.32</v>
          </cell>
        </row>
        <row r="101">
          <cell r="B101" t="str">
            <v/>
          </cell>
          <cell r="C101" t="str">
            <v/>
          </cell>
          <cell r="E101" t="str">
            <v>4c</v>
          </cell>
          <cell r="F101" t="str">
            <v>Nh©n c«ng bËc 4,0/7</v>
          </cell>
          <cell r="G101" t="str">
            <v xml:space="preserve">C«ng </v>
          </cell>
          <cell r="H101">
            <v>23.78</v>
          </cell>
          <cell r="I101">
            <v>15344</v>
          </cell>
          <cell r="J101">
            <v>364880.32</v>
          </cell>
          <cell r="L101">
            <v>364880.32</v>
          </cell>
        </row>
        <row r="102">
          <cell r="B102" t="str">
            <v/>
          </cell>
          <cell r="C102" t="str">
            <v/>
          </cell>
          <cell r="F102" t="str">
            <v>c. M¸y thi c«ng</v>
          </cell>
          <cell r="J102">
            <v>15915.6</v>
          </cell>
        </row>
        <row r="103">
          <cell r="B103" t="str">
            <v/>
          </cell>
          <cell r="C103" t="str">
            <v/>
          </cell>
          <cell r="E103" t="str">
            <v>cu</v>
          </cell>
          <cell r="F103" t="str">
            <v>M¸y c¾t uèn cèt thÐp</v>
          </cell>
          <cell r="G103" t="str">
            <v>Ca</v>
          </cell>
          <cell r="H103">
            <v>0.4</v>
          </cell>
          <cell r="I103">
            <v>39789</v>
          </cell>
          <cell r="J103">
            <v>15915.6</v>
          </cell>
          <cell r="M103">
            <v>15915.6</v>
          </cell>
        </row>
        <row r="104">
          <cell r="B104">
            <v>5</v>
          </cell>
          <cell r="C104">
            <v>1242</v>
          </cell>
          <cell r="D104" t="str">
            <v>IB.3621</v>
          </cell>
          <cell r="F104" t="str">
            <v>Cèt thÐp èng cèng d=12mm</v>
          </cell>
          <cell r="G104" t="str">
            <v>TÊn</v>
          </cell>
          <cell r="I104" t="str">
            <v/>
          </cell>
          <cell r="K104">
            <v>4660441.3257142855</v>
          </cell>
          <cell r="L104">
            <v>209752.48</v>
          </cell>
          <cell r="M104">
            <v>189759.16200000001</v>
          </cell>
        </row>
        <row r="105">
          <cell r="B105" t="str">
            <v/>
          </cell>
          <cell r="C105" t="str">
            <v/>
          </cell>
          <cell r="F105" t="str">
            <v>a. VËt liÖu</v>
          </cell>
          <cell r="J105">
            <v>4660441.3257142855</v>
          </cell>
        </row>
        <row r="106">
          <cell r="B106" t="str">
            <v/>
          </cell>
          <cell r="C106" t="str">
            <v/>
          </cell>
          <cell r="E106" t="str">
            <v>d12</v>
          </cell>
          <cell r="F106" t="str">
            <v>ThÐp trßn d=12mm</v>
          </cell>
          <cell r="G106" t="str">
            <v>kg</v>
          </cell>
          <cell r="H106">
            <v>1020</v>
          </cell>
          <cell r="I106">
            <v>4374.209142857143</v>
          </cell>
          <cell r="J106">
            <v>4461693.3257142855</v>
          </cell>
          <cell r="K106">
            <v>4461693.3257142855</v>
          </cell>
        </row>
        <row r="107">
          <cell r="B107" t="str">
            <v/>
          </cell>
          <cell r="C107" t="str">
            <v/>
          </cell>
          <cell r="E107" t="str">
            <v>d</v>
          </cell>
          <cell r="F107" t="str">
            <v xml:space="preserve">D©y thÐp </v>
          </cell>
          <cell r="G107" t="str">
            <v>kg</v>
          </cell>
          <cell r="H107">
            <v>14.28</v>
          </cell>
          <cell r="I107">
            <v>6600</v>
          </cell>
          <cell r="J107">
            <v>94248</v>
          </cell>
          <cell r="K107">
            <v>94248</v>
          </cell>
        </row>
        <row r="108">
          <cell r="B108" t="str">
            <v/>
          </cell>
          <cell r="C108" t="str">
            <v/>
          </cell>
          <cell r="E108" t="str">
            <v>q</v>
          </cell>
          <cell r="F108" t="str">
            <v>Que hµn</v>
          </cell>
          <cell r="G108" t="str">
            <v>kg</v>
          </cell>
          <cell r="H108">
            <v>9.5</v>
          </cell>
          <cell r="I108">
            <v>11000</v>
          </cell>
          <cell r="J108">
            <v>104500</v>
          </cell>
          <cell r="K108">
            <v>104500</v>
          </cell>
        </row>
        <row r="109">
          <cell r="B109" t="str">
            <v/>
          </cell>
          <cell r="C109" t="str">
            <v/>
          </cell>
          <cell r="F109" t="str">
            <v>b. Nh©n c«ng</v>
          </cell>
          <cell r="J109">
            <v>209752.48</v>
          </cell>
        </row>
        <row r="110">
          <cell r="B110" t="str">
            <v/>
          </cell>
          <cell r="C110" t="str">
            <v/>
          </cell>
          <cell r="E110" t="str">
            <v>4c</v>
          </cell>
          <cell r="F110" t="str">
            <v>Nh©n c«ng bËc 4,0/7</v>
          </cell>
          <cell r="G110" t="str">
            <v xml:space="preserve">C«ng </v>
          </cell>
          <cell r="H110">
            <v>13.67</v>
          </cell>
          <cell r="I110">
            <v>15344</v>
          </cell>
          <cell r="J110">
            <v>209752.48</v>
          </cell>
          <cell r="L110">
            <v>209752.48</v>
          </cell>
        </row>
        <row r="111">
          <cell r="B111" t="str">
            <v/>
          </cell>
          <cell r="C111" t="str">
            <v/>
          </cell>
          <cell r="F111" t="str">
            <v>c. M¸y thi c«ng</v>
          </cell>
          <cell r="J111">
            <v>189759.16200000001</v>
          </cell>
        </row>
        <row r="112">
          <cell r="B112" t="str">
            <v/>
          </cell>
          <cell r="C112" t="str">
            <v/>
          </cell>
          <cell r="E112" t="str">
            <v>h23</v>
          </cell>
          <cell r="F112" t="str">
            <v>M¸y hµn 23KW</v>
          </cell>
          <cell r="G112" t="str">
            <v>Ca</v>
          </cell>
          <cell r="H112">
            <v>2.2890000000000001</v>
          </cell>
          <cell r="I112">
            <v>77338</v>
          </cell>
          <cell r="J112">
            <v>177026.682</v>
          </cell>
          <cell r="M112">
            <v>177026.682</v>
          </cell>
        </row>
        <row r="113">
          <cell r="B113" t="str">
            <v/>
          </cell>
          <cell r="C113" t="str">
            <v/>
          </cell>
          <cell r="E113" t="str">
            <v>cu</v>
          </cell>
          <cell r="F113" t="str">
            <v>M¸y c¾t uèn cèt thÐp</v>
          </cell>
          <cell r="G113" t="str">
            <v>Ca</v>
          </cell>
          <cell r="H113">
            <v>0.32</v>
          </cell>
          <cell r="I113">
            <v>39789</v>
          </cell>
          <cell r="J113">
            <v>12732.48</v>
          </cell>
          <cell r="M113">
            <v>12732.48</v>
          </cell>
        </row>
        <row r="114">
          <cell r="B114">
            <v>6</v>
          </cell>
          <cell r="C114">
            <v>1242</v>
          </cell>
          <cell r="D114" t="str">
            <v>UD.3430</v>
          </cell>
          <cell r="F114" t="str">
            <v>QuÐt nhùa vµ mèi nèi èng cèng d=125</v>
          </cell>
          <cell r="G114" t="str">
            <v>1èng</v>
          </cell>
          <cell r="I114" t="str">
            <v/>
          </cell>
          <cell r="K114">
            <v>83667.361417142849</v>
          </cell>
          <cell r="L114">
            <v>11250.470000000001</v>
          </cell>
          <cell r="M114">
            <v>0</v>
          </cell>
        </row>
        <row r="115">
          <cell r="B115" t="str">
            <v/>
          </cell>
          <cell r="C115" t="str">
            <v/>
          </cell>
          <cell r="F115" t="str">
            <v>a. VËt liÖu</v>
          </cell>
          <cell r="J115">
            <v>83667.361417142849</v>
          </cell>
        </row>
        <row r="116">
          <cell r="B116" t="str">
            <v/>
          </cell>
          <cell r="C116" t="str">
            <v/>
          </cell>
          <cell r="E116" t="str">
            <v>n</v>
          </cell>
          <cell r="F116" t="str">
            <v>Nhùa ®­êng</v>
          </cell>
          <cell r="G116" t="str">
            <v>kg</v>
          </cell>
          <cell r="H116">
            <v>18.96</v>
          </cell>
          <cell r="I116">
            <v>3428.1836190476188</v>
          </cell>
          <cell r="J116">
            <v>64998.361417142856</v>
          </cell>
          <cell r="K116">
            <v>64998.361417142856</v>
          </cell>
        </row>
        <row r="117">
          <cell r="B117" t="str">
            <v/>
          </cell>
          <cell r="C117" t="str">
            <v/>
          </cell>
          <cell r="E117" t="str">
            <v>gid</v>
          </cell>
          <cell r="F117" t="str">
            <v>GiÊy dÇu</v>
          </cell>
          <cell r="G117" t="str">
            <v>m2</v>
          </cell>
          <cell r="H117">
            <v>1.75</v>
          </cell>
          <cell r="I117">
            <v>7350</v>
          </cell>
          <cell r="J117">
            <v>12862.5</v>
          </cell>
          <cell r="K117">
            <v>12862.5</v>
          </cell>
        </row>
        <row r="118">
          <cell r="B118" t="str">
            <v/>
          </cell>
          <cell r="C118" t="str">
            <v/>
          </cell>
          <cell r="E118" t="str">
            <v>®ay</v>
          </cell>
          <cell r="F118" t="str">
            <v>§ay</v>
          </cell>
          <cell r="G118" t="str">
            <v>kg</v>
          </cell>
          <cell r="H118">
            <v>0.79</v>
          </cell>
          <cell r="I118">
            <v>7350</v>
          </cell>
          <cell r="J118">
            <v>5806.5</v>
          </cell>
          <cell r="K118">
            <v>5806.5</v>
          </cell>
        </row>
        <row r="119">
          <cell r="B119" t="str">
            <v/>
          </cell>
          <cell r="C119" t="str">
            <v/>
          </cell>
          <cell r="F119" t="str">
            <v>b. Nh©n c«ng</v>
          </cell>
          <cell r="J119">
            <v>11250.470000000001</v>
          </cell>
        </row>
        <row r="120">
          <cell r="B120" t="str">
            <v/>
          </cell>
          <cell r="C120" t="str">
            <v/>
          </cell>
          <cell r="E120" t="str">
            <v>3,5c</v>
          </cell>
          <cell r="F120" t="str">
            <v>Nh©n c«ng bËc 3,5/7</v>
          </cell>
          <cell r="G120" t="str">
            <v xml:space="preserve">C«ng </v>
          </cell>
          <cell r="H120">
            <v>0.77</v>
          </cell>
          <cell r="I120">
            <v>14611</v>
          </cell>
          <cell r="J120">
            <v>11250.470000000001</v>
          </cell>
          <cell r="L120">
            <v>11250.470000000001</v>
          </cell>
        </row>
        <row r="121">
          <cell r="B121">
            <v>7</v>
          </cell>
          <cell r="C121">
            <v>1242</v>
          </cell>
          <cell r="D121" t="str">
            <v>UD.3420</v>
          </cell>
          <cell r="F121" t="str">
            <v>QuÐt nhùa vµ mèi nèi èng cèng d=100</v>
          </cell>
          <cell r="G121" t="str">
            <v>1èng</v>
          </cell>
          <cell r="I121" t="str">
            <v/>
          </cell>
          <cell r="K121">
            <v>68209.282422857141</v>
          </cell>
          <cell r="L121">
            <v>7889.9400000000005</v>
          </cell>
          <cell r="M121">
            <v>0</v>
          </cell>
        </row>
        <row r="122">
          <cell r="B122" t="str">
            <v/>
          </cell>
          <cell r="C122" t="str">
            <v/>
          </cell>
          <cell r="F122" t="str">
            <v>a. VËt liÖu</v>
          </cell>
          <cell r="J122">
            <v>68209.282422857141</v>
          </cell>
        </row>
        <row r="123">
          <cell r="B123" t="str">
            <v/>
          </cell>
          <cell r="C123" t="str">
            <v/>
          </cell>
          <cell r="E123" t="str">
            <v>n</v>
          </cell>
          <cell r="F123" t="str">
            <v>Nhùa ®­êng</v>
          </cell>
          <cell r="G123" t="str">
            <v>kg</v>
          </cell>
          <cell r="H123">
            <v>15.48</v>
          </cell>
          <cell r="I123">
            <v>3428.1836190476188</v>
          </cell>
          <cell r="J123">
            <v>53068.282422857141</v>
          </cell>
          <cell r="K123">
            <v>53068.282422857141</v>
          </cell>
        </row>
        <row r="124">
          <cell r="B124" t="str">
            <v/>
          </cell>
          <cell r="C124" t="str">
            <v/>
          </cell>
          <cell r="E124" t="str">
            <v>gid</v>
          </cell>
          <cell r="F124" t="str">
            <v>GiÊy dÇu</v>
          </cell>
          <cell r="G124" t="str">
            <v>m2</v>
          </cell>
          <cell r="H124">
            <v>1.44</v>
          </cell>
          <cell r="I124">
            <v>7350</v>
          </cell>
          <cell r="J124">
            <v>10584</v>
          </cell>
          <cell r="K124">
            <v>10584</v>
          </cell>
        </row>
        <row r="125">
          <cell r="B125" t="str">
            <v/>
          </cell>
          <cell r="C125" t="str">
            <v/>
          </cell>
          <cell r="E125" t="str">
            <v>®ay</v>
          </cell>
          <cell r="F125" t="str">
            <v>§ay</v>
          </cell>
          <cell r="G125" t="str">
            <v>kg</v>
          </cell>
          <cell r="H125">
            <v>0.62</v>
          </cell>
          <cell r="I125">
            <v>7350</v>
          </cell>
          <cell r="J125">
            <v>4557</v>
          </cell>
          <cell r="K125">
            <v>4557</v>
          </cell>
        </row>
        <row r="126">
          <cell r="B126" t="str">
            <v/>
          </cell>
          <cell r="C126" t="str">
            <v/>
          </cell>
          <cell r="F126" t="str">
            <v>b. Nh©n c«ng</v>
          </cell>
          <cell r="J126">
            <v>7889.9400000000005</v>
          </cell>
        </row>
        <row r="127">
          <cell r="B127" t="str">
            <v/>
          </cell>
          <cell r="C127" t="str">
            <v/>
          </cell>
          <cell r="E127" t="str">
            <v>3,5c</v>
          </cell>
          <cell r="F127" t="str">
            <v>Nh©n c«ng bËc 3,5/7</v>
          </cell>
          <cell r="G127" t="str">
            <v xml:space="preserve">C«ng </v>
          </cell>
          <cell r="H127">
            <v>0.54</v>
          </cell>
          <cell r="I127">
            <v>14611</v>
          </cell>
          <cell r="J127">
            <v>7889.9400000000005</v>
          </cell>
          <cell r="L127">
            <v>7889.9400000000005</v>
          </cell>
        </row>
        <row r="128">
          <cell r="B128">
            <v>8</v>
          </cell>
          <cell r="C128">
            <v>29</v>
          </cell>
          <cell r="D128" t="str">
            <v>XR.6312</v>
          </cell>
          <cell r="F128" t="str">
            <v xml:space="preserve">§Êt sÐt dµy 15cm bäc trªn th©n cèng </v>
          </cell>
          <cell r="G128" t="str">
            <v>m3</v>
          </cell>
          <cell r="I128" t="str">
            <v/>
          </cell>
          <cell r="K128">
            <v>11000</v>
          </cell>
          <cell r="L128">
            <v>17533.2</v>
          </cell>
          <cell r="M128">
            <v>0</v>
          </cell>
        </row>
        <row r="129">
          <cell r="B129" t="str">
            <v/>
          </cell>
          <cell r="C129" t="str">
            <v/>
          </cell>
          <cell r="F129" t="str">
            <v>a. VËt liÖu</v>
          </cell>
          <cell r="J129">
            <v>11000</v>
          </cell>
        </row>
        <row r="130">
          <cell r="B130" t="str">
            <v/>
          </cell>
          <cell r="C130" t="str">
            <v/>
          </cell>
          <cell r="E130" t="str">
            <v>ds</v>
          </cell>
          <cell r="F130" t="str">
            <v>§Êt sÐt dÎo</v>
          </cell>
          <cell r="G130" t="str">
            <v>m3</v>
          </cell>
          <cell r="H130">
            <v>1.1000000000000001</v>
          </cell>
          <cell r="I130">
            <v>10000</v>
          </cell>
          <cell r="J130">
            <v>11000</v>
          </cell>
          <cell r="K130">
            <v>11000</v>
          </cell>
        </row>
        <row r="131">
          <cell r="B131" t="str">
            <v/>
          </cell>
          <cell r="C131" t="str">
            <v/>
          </cell>
          <cell r="F131" t="str">
            <v>b. Nh©n c«ng</v>
          </cell>
          <cell r="J131">
            <v>17533.2</v>
          </cell>
        </row>
        <row r="132">
          <cell r="B132" t="str">
            <v/>
          </cell>
          <cell r="C132" t="str">
            <v/>
          </cell>
          <cell r="E132" t="str">
            <v>3,5c</v>
          </cell>
          <cell r="F132" t="str">
            <v>Nh©n c«ng bËc 3,5/7</v>
          </cell>
          <cell r="G132" t="str">
            <v xml:space="preserve">C«ng </v>
          </cell>
          <cell r="H132">
            <v>1.2</v>
          </cell>
          <cell r="I132">
            <v>14611</v>
          </cell>
          <cell r="J132">
            <v>17533.2</v>
          </cell>
          <cell r="L132">
            <v>17533.2</v>
          </cell>
        </row>
        <row r="133">
          <cell r="B133">
            <v>9</v>
          </cell>
          <cell r="C133">
            <v>1242</v>
          </cell>
          <cell r="D133" t="str">
            <v>BB.1411</v>
          </cell>
          <cell r="F133" t="str">
            <v>§¾p c¸t h¹t th« K95 th©n cèng</v>
          </cell>
          <cell r="G133" t="str">
            <v>m3</v>
          </cell>
          <cell r="I133" t="str">
            <v/>
          </cell>
          <cell r="K133">
            <v>107535.07487999999</v>
          </cell>
          <cell r="L133">
            <v>7549.3600000000006</v>
          </cell>
          <cell r="M133">
            <v>0</v>
          </cell>
        </row>
        <row r="134">
          <cell r="B134" t="str">
            <v/>
          </cell>
          <cell r="C134" t="str">
            <v/>
          </cell>
          <cell r="F134" t="str">
            <v>a. VËt liÖu</v>
          </cell>
          <cell r="J134">
            <v>107535.07487999999</v>
          </cell>
        </row>
        <row r="135">
          <cell r="B135" t="str">
            <v/>
          </cell>
          <cell r="C135" t="str">
            <v/>
          </cell>
          <cell r="E135" t="str">
            <v>c</v>
          </cell>
          <cell r="F135" t="str">
            <v>C¸t vµng</v>
          </cell>
          <cell r="G135" t="str">
            <v>m3</v>
          </cell>
          <cell r="H135">
            <v>1.22</v>
          </cell>
          <cell r="I135">
            <v>86415.199999999983</v>
          </cell>
          <cell r="J135">
            <v>105426.54399999998</v>
          </cell>
          <cell r="K135">
            <v>105426.54399999998</v>
          </cell>
        </row>
        <row r="136">
          <cell r="B136" t="str">
            <v/>
          </cell>
          <cell r="C136" t="str">
            <v/>
          </cell>
          <cell r="E136" t="str">
            <v>#</v>
          </cell>
          <cell r="F136" t="str">
            <v>VËt liÖu kh¸c</v>
          </cell>
          <cell r="G136" t="str">
            <v>%</v>
          </cell>
          <cell r="H136">
            <v>2</v>
          </cell>
          <cell r="I136">
            <v>105426.54399999998</v>
          </cell>
          <cell r="J136">
            <v>2108.5308799999998</v>
          </cell>
          <cell r="K136">
            <v>2108.5308799999998</v>
          </cell>
        </row>
        <row r="137">
          <cell r="B137" t="str">
            <v/>
          </cell>
          <cell r="C137" t="str">
            <v/>
          </cell>
          <cell r="F137" t="str">
            <v>b. Nh©n c«ng</v>
          </cell>
          <cell r="J137">
            <v>7549.3600000000006</v>
          </cell>
        </row>
        <row r="138">
          <cell r="B138" t="str">
            <v/>
          </cell>
          <cell r="C138" t="str">
            <v/>
          </cell>
          <cell r="E138" t="str">
            <v>2,7c</v>
          </cell>
          <cell r="F138" t="str">
            <v>Nh©n c«ng bËc 2,7/7</v>
          </cell>
          <cell r="G138" t="str">
            <v xml:space="preserve">C«ng </v>
          </cell>
          <cell r="H138">
            <v>0.56000000000000005</v>
          </cell>
          <cell r="I138">
            <v>13481</v>
          </cell>
          <cell r="J138">
            <v>7549.3600000000006</v>
          </cell>
          <cell r="L138">
            <v>7549.3600000000006</v>
          </cell>
        </row>
        <row r="139">
          <cell r="B139">
            <v>10</v>
          </cell>
          <cell r="C139">
            <v>1242</v>
          </cell>
          <cell r="D139" t="str">
            <v>BA.1324</v>
          </cell>
          <cell r="F139" t="str">
            <v>§µo ®Êt cÊp 4 thñ c«ng</v>
          </cell>
          <cell r="G139" t="str">
            <v>m3</v>
          </cell>
          <cell r="I139" t="str">
            <v/>
          </cell>
          <cell r="K139">
            <v>0</v>
          </cell>
          <cell r="L139">
            <v>26962</v>
          </cell>
          <cell r="M139">
            <v>0</v>
          </cell>
        </row>
        <row r="140">
          <cell r="B140" t="str">
            <v/>
          </cell>
          <cell r="C140" t="str">
            <v/>
          </cell>
          <cell r="F140" t="str">
            <v>b. Nh©n c«ng</v>
          </cell>
          <cell r="J140">
            <v>26962</v>
          </cell>
        </row>
        <row r="141">
          <cell r="B141" t="str">
            <v/>
          </cell>
          <cell r="C141" t="str">
            <v/>
          </cell>
          <cell r="E141" t="str">
            <v>2,7c</v>
          </cell>
          <cell r="F141" t="str">
            <v>Nh©n c«ng bËc 2,7/7</v>
          </cell>
          <cell r="G141" t="str">
            <v xml:space="preserve">C«ng </v>
          </cell>
          <cell r="H141">
            <v>2</v>
          </cell>
          <cell r="I141">
            <v>13481</v>
          </cell>
          <cell r="J141">
            <v>26962</v>
          </cell>
          <cell r="L141">
            <v>26962</v>
          </cell>
        </row>
        <row r="142">
          <cell r="B142">
            <v>11</v>
          </cell>
          <cell r="C142">
            <v>1242</v>
          </cell>
          <cell r="D142" t="str">
            <v>BA.1383</v>
          </cell>
          <cell r="F142" t="str">
            <v>§µo ®Êt cÊp 3 b»ng thñ c«ng</v>
          </cell>
          <cell r="G142" t="str">
            <v>m3</v>
          </cell>
          <cell r="I142" t="str">
            <v/>
          </cell>
          <cell r="K142">
            <v>0</v>
          </cell>
          <cell r="L142">
            <v>15637.96</v>
          </cell>
          <cell r="M142">
            <v>0</v>
          </cell>
        </row>
        <row r="143">
          <cell r="B143" t="str">
            <v/>
          </cell>
          <cell r="C143" t="str">
            <v/>
          </cell>
          <cell r="F143" t="str">
            <v>b. Nh©n c«ng</v>
          </cell>
          <cell r="J143">
            <v>15637.96</v>
          </cell>
        </row>
        <row r="144">
          <cell r="B144" t="str">
            <v/>
          </cell>
          <cell r="C144" t="str">
            <v/>
          </cell>
          <cell r="E144" t="str">
            <v>2,7c</v>
          </cell>
          <cell r="F144" t="str">
            <v>Nh©n c«ng bËc 2,7/7</v>
          </cell>
          <cell r="G144" t="str">
            <v xml:space="preserve">C«ng </v>
          </cell>
          <cell r="H144">
            <v>1.1599999999999999</v>
          </cell>
          <cell r="I144">
            <v>13481</v>
          </cell>
          <cell r="J144">
            <v>15637.96</v>
          </cell>
          <cell r="L144">
            <v>15637.96</v>
          </cell>
        </row>
        <row r="145">
          <cell r="B145">
            <v>12</v>
          </cell>
          <cell r="C145">
            <v>1242</v>
          </cell>
          <cell r="D145" t="str">
            <v>BE1113</v>
          </cell>
          <cell r="F145" t="str">
            <v>§µo ®Êt mãng cÊp 3 b»ng m¸y</v>
          </cell>
          <cell r="G145" t="str">
            <v>100m3</v>
          </cell>
          <cell r="I145" t="str">
            <v/>
          </cell>
          <cell r="K145">
            <v>0</v>
          </cell>
          <cell r="L145">
            <v>44132.04</v>
          </cell>
          <cell r="M145">
            <v>580205.58000000007</v>
          </cell>
        </row>
        <row r="146">
          <cell r="B146" t="str">
            <v/>
          </cell>
          <cell r="C146" t="str">
            <v/>
          </cell>
          <cell r="F146" t="str">
            <v>b. Nh©n c«ng</v>
          </cell>
          <cell r="J146">
            <v>44132.04</v>
          </cell>
        </row>
        <row r="147">
          <cell r="B147" t="str">
            <v/>
          </cell>
          <cell r="C147" t="str">
            <v/>
          </cell>
          <cell r="E147">
            <v>3</v>
          </cell>
          <cell r="F147" t="str">
            <v>Nh©n c«ng bËc 3,0/7</v>
          </cell>
          <cell r="G147" t="str">
            <v xml:space="preserve">C«ng </v>
          </cell>
          <cell r="H147">
            <v>3.18</v>
          </cell>
          <cell r="I147">
            <v>13878</v>
          </cell>
          <cell r="J147">
            <v>44132.04</v>
          </cell>
          <cell r="L147">
            <v>44132.04</v>
          </cell>
        </row>
        <row r="148">
          <cell r="B148" t="str">
            <v/>
          </cell>
          <cell r="C148" t="str">
            <v/>
          </cell>
          <cell r="F148" t="str">
            <v>c. M¸y thi c«ng</v>
          </cell>
          <cell r="J148">
            <v>580205.58000000007</v>
          </cell>
        </row>
        <row r="149">
          <cell r="B149" t="str">
            <v/>
          </cell>
          <cell r="C149" t="str">
            <v/>
          </cell>
          <cell r="E149" t="str">
            <v>md&lt;=1,25</v>
          </cell>
          <cell r="F149" t="str">
            <v>M¸y ®µo &lt;=1,25m3</v>
          </cell>
          <cell r="G149" t="str">
            <v>Ca</v>
          </cell>
          <cell r="H149">
            <v>0.44400000000000001</v>
          </cell>
          <cell r="I149">
            <v>1238930</v>
          </cell>
          <cell r="J149">
            <v>550084.92000000004</v>
          </cell>
          <cell r="M149">
            <v>550084.92000000004</v>
          </cell>
        </row>
        <row r="150">
          <cell r="B150" t="str">
            <v/>
          </cell>
          <cell r="C150" t="str">
            <v/>
          </cell>
          <cell r="E150" t="str">
            <v>mu110</v>
          </cell>
          <cell r="F150" t="str">
            <v>M¸y ñi 110cv</v>
          </cell>
          <cell r="G150" t="str">
            <v>Ca</v>
          </cell>
          <cell r="H150">
            <v>4.4999999999999998E-2</v>
          </cell>
          <cell r="I150">
            <v>669348</v>
          </cell>
          <cell r="J150">
            <v>30120.66</v>
          </cell>
          <cell r="M150">
            <v>30120.66</v>
          </cell>
        </row>
        <row r="151">
          <cell r="B151">
            <v>13</v>
          </cell>
          <cell r="C151">
            <v>1242</v>
          </cell>
          <cell r="D151" t="str">
            <v>BL.1214</v>
          </cell>
          <cell r="F151" t="str">
            <v>§µo ®¸ b»ng m¸y</v>
          </cell>
          <cell r="G151" t="str">
            <v>100m3</v>
          </cell>
          <cell r="I151" t="str">
            <v/>
          </cell>
          <cell r="K151">
            <v>1324664.25</v>
          </cell>
          <cell r="L151">
            <v>321442</v>
          </cell>
          <cell r="M151">
            <v>251835.29880000002</v>
          </cell>
        </row>
        <row r="152">
          <cell r="B152" t="str">
            <v/>
          </cell>
          <cell r="C152" t="str">
            <v/>
          </cell>
          <cell r="F152" t="str">
            <v>a. VËt liÖu</v>
          </cell>
        </row>
        <row r="153">
          <cell r="B153" t="str">
            <v/>
          </cell>
          <cell r="C153" t="str">
            <v/>
          </cell>
          <cell r="F153" t="str">
            <v>Thuèc næ Am«nÝt</v>
          </cell>
          <cell r="G153" t="str">
            <v>kg</v>
          </cell>
          <cell r="H153">
            <v>53</v>
          </cell>
          <cell r="I153">
            <v>20641</v>
          </cell>
          <cell r="K153">
            <v>1093973</v>
          </cell>
        </row>
        <row r="154">
          <cell r="B154" t="str">
            <v/>
          </cell>
          <cell r="C154" t="str">
            <v/>
          </cell>
          <cell r="F154" t="str">
            <v>KÝp næ</v>
          </cell>
          <cell r="G154" t="str">
            <v>c¸i</v>
          </cell>
          <cell r="H154">
            <v>20</v>
          </cell>
          <cell r="I154">
            <v>2015</v>
          </cell>
          <cell r="K154">
            <v>40300</v>
          </cell>
        </row>
        <row r="155">
          <cell r="B155" t="str">
            <v/>
          </cell>
          <cell r="C155" t="str">
            <v/>
          </cell>
          <cell r="F155" t="str">
            <v>D©y næ</v>
          </cell>
          <cell r="G155" t="str">
            <v>m</v>
          </cell>
          <cell r="H155">
            <v>20</v>
          </cell>
          <cell r="I155">
            <v>5733</v>
          </cell>
          <cell r="K155">
            <v>114660</v>
          </cell>
        </row>
        <row r="156">
          <cell r="B156" t="str">
            <v/>
          </cell>
          <cell r="C156" t="str">
            <v/>
          </cell>
          <cell r="F156" t="str">
            <v>D©y ch¸y chËm</v>
          </cell>
          <cell r="G156" t="str">
            <v>m</v>
          </cell>
          <cell r="H156">
            <v>5</v>
          </cell>
          <cell r="I156">
            <v>1662</v>
          </cell>
          <cell r="K156">
            <v>8310</v>
          </cell>
        </row>
        <row r="157">
          <cell r="B157" t="str">
            <v/>
          </cell>
          <cell r="C157" t="str">
            <v/>
          </cell>
          <cell r="F157" t="str">
            <v>D©y ®iÖn</v>
          </cell>
          <cell r="G157" t="str">
            <v>m</v>
          </cell>
          <cell r="H157">
            <v>26</v>
          </cell>
          <cell r="I157">
            <v>167</v>
          </cell>
          <cell r="K157">
            <v>4342</v>
          </cell>
        </row>
        <row r="158">
          <cell r="B158" t="str">
            <v/>
          </cell>
          <cell r="C158" t="str">
            <v/>
          </cell>
          <cell r="E158" t="str">
            <v>#</v>
          </cell>
          <cell r="F158" t="str">
            <v>VËt liÖu kh¸c</v>
          </cell>
          <cell r="G158" t="str">
            <v>%</v>
          </cell>
          <cell r="H158">
            <v>5</v>
          </cell>
          <cell r="I158">
            <v>1261585</v>
          </cell>
          <cell r="K158">
            <v>63079.25</v>
          </cell>
        </row>
        <row r="159">
          <cell r="B159" t="str">
            <v/>
          </cell>
          <cell r="C159" t="str">
            <v/>
          </cell>
          <cell r="F159" t="str">
            <v>b. Nh©n c«ng</v>
          </cell>
        </row>
        <row r="160">
          <cell r="B160" t="str">
            <v/>
          </cell>
          <cell r="C160" t="str">
            <v/>
          </cell>
          <cell r="E160">
            <v>3.5</v>
          </cell>
          <cell r="F160" t="str">
            <v>Nh©n c«ng bËc 3,5/7</v>
          </cell>
          <cell r="G160" t="str">
            <v xml:space="preserve">C«ng </v>
          </cell>
          <cell r="H160">
            <v>22</v>
          </cell>
          <cell r="I160">
            <v>14611</v>
          </cell>
          <cell r="L160">
            <v>321442</v>
          </cell>
        </row>
        <row r="161">
          <cell r="B161" t="str">
            <v/>
          </cell>
          <cell r="C161" t="str">
            <v/>
          </cell>
          <cell r="F161" t="str">
            <v>c. M¸y thi c«ng</v>
          </cell>
        </row>
        <row r="162">
          <cell r="B162" t="str">
            <v/>
          </cell>
          <cell r="C162" t="str">
            <v/>
          </cell>
          <cell r="F162" t="str">
            <v>M¸y khoan xoay ®Ëp F65</v>
          </cell>
          <cell r="G162" t="str">
            <v>Ca</v>
          </cell>
          <cell r="H162">
            <v>0.7</v>
          </cell>
          <cell r="I162">
            <v>230707</v>
          </cell>
          <cell r="M162">
            <v>161494.9</v>
          </cell>
        </row>
        <row r="163">
          <cell r="B163" t="str">
            <v/>
          </cell>
          <cell r="C163" t="str">
            <v/>
          </cell>
          <cell r="F163" t="str">
            <v>M¸y nÐn khÝ 17m3/h</v>
          </cell>
          <cell r="G163" t="str">
            <v>Ca</v>
          </cell>
          <cell r="H163">
            <v>0.7</v>
          </cell>
          <cell r="I163">
            <v>36644</v>
          </cell>
          <cell r="M163">
            <v>25650.799999999999</v>
          </cell>
        </row>
        <row r="164">
          <cell r="B164" t="str">
            <v/>
          </cell>
          <cell r="C164" t="str">
            <v/>
          </cell>
          <cell r="F164" t="str">
            <v>M¸y khoan cÇm tay F42</v>
          </cell>
          <cell r="G164" t="str">
            <v>Ca</v>
          </cell>
          <cell r="H164">
            <v>1</v>
          </cell>
          <cell r="I164">
            <v>35357</v>
          </cell>
          <cell r="M164">
            <v>35357</v>
          </cell>
        </row>
        <row r="165">
          <cell r="B165" t="str">
            <v/>
          </cell>
          <cell r="C165" t="str">
            <v/>
          </cell>
          <cell r="F165" t="str">
            <v>M¸y ñi 140cv</v>
          </cell>
          <cell r="G165" t="str">
            <v>Ca</v>
          </cell>
          <cell r="H165">
            <v>0.02</v>
          </cell>
          <cell r="I165">
            <v>865868</v>
          </cell>
          <cell r="M165">
            <v>17317.36</v>
          </cell>
        </row>
        <row r="166">
          <cell r="B166" t="str">
            <v/>
          </cell>
          <cell r="C166" t="str">
            <v/>
          </cell>
          <cell r="E166" t="str">
            <v>nk</v>
          </cell>
          <cell r="F166" t="str">
            <v>M¸y nÐn khÝ 10m3/h</v>
          </cell>
          <cell r="G166" t="str">
            <v>Ca</v>
          </cell>
          <cell r="H166">
            <v>0.33</v>
          </cell>
          <cell r="I166">
            <v>28854</v>
          </cell>
          <cell r="M166">
            <v>9521.82</v>
          </cell>
        </row>
        <row r="167">
          <cell r="B167" t="str">
            <v/>
          </cell>
          <cell r="C167" t="str">
            <v/>
          </cell>
          <cell r="E167" t="str">
            <v>m#</v>
          </cell>
          <cell r="F167" t="str">
            <v>M¸y kh¸c</v>
          </cell>
          <cell r="G167" t="str">
            <v>%</v>
          </cell>
          <cell r="H167">
            <v>1</v>
          </cell>
          <cell r="I167">
            <v>249341.88</v>
          </cell>
          <cell r="M167">
            <v>2493.4187999999999</v>
          </cell>
        </row>
        <row r="168">
          <cell r="B168">
            <v>14</v>
          </cell>
          <cell r="C168">
            <v>1242</v>
          </cell>
          <cell r="D168" t="str">
            <v>BB1113</v>
          </cell>
          <cell r="F168" t="str">
            <v>§¾p ®Êt mãng c«ng tr×nh</v>
          </cell>
          <cell r="G168" t="str">
            <v>m3</v>
          </cell>
          <cell r="I168" t="str">
            <v/>
          </cell>
          <cell r="K168">
            <v>0</v>
          </cell>
          <cell r="L168">
            <v>23996.18</v>
          </cell>
          <cell r="M168">
            <v>0</v>
          </cell>
        </row>
        <row r="169">
          <cell r="B169" t="str">
            <v/>
          </cell>
          <cell r="C169" t="str">
            <v/>
          </cell>
          <cell r="F169" t="str">
            <v>b. Nh©n c«ng</v>
          </cell>
          <cell r="J169">
            <v>23996.18</v>
          </cell>
        </row>
        <row r="170">
          <cell r="B170" t="str">
            <v/>
          </cell>
          <cell r="C170" t="str">
            <v/>
          </cell>
          <cell r="E170" t="str">
            <v>2,7c</v>
          </cell>
          <cell r="F170" t="str">
            <v>Nh©n c«ng bËc 2,7/7</v>
          </cell>
          <cell r="G170" t="str">
            <v xml:space="preserve">C«ng </v>
          </cell>
          <cell r="H170">
            <v>1.78</v>
          </cell>
          <cell r="I170">
            <v>13481</v>
          </cell>
          <cell r="J170">
            <v>23996.18</v>
          </cell>
          <cell r="L170">
            <v>23996.18</v>
          </cell>
        </row>
        <row r="171">
          <cell r="B171">
            <v>15</v>
          </cell>
          <cell r="C171">
            <v>1242</v>
          </cell>
          <cell r="D171" t="str">
            <v>BB1123</v>
          </cell>
          <cell r="F171" t="str">
            <v>§¾p ®Êt trªn cèng k95 b»ng thñ c«ng</v>
          </cell>
          <cell r="G171" t="str">
            <v>m3</v>
          </cell>
          <cell r="I171" t="str">
            <v/>
          </cell>
          <cell r="K171">
            <v>0</v>
          </cell>
          <cell r="L171">
            <v>23996.18</v>
          </cell>
          <cell r="M171">
            <v>0</v>
          </cell>
        </row>
        <row r="172">
          <cell r="B172" t="str">
            <v/>
          </cell>
          <cell r="C172" t="str">
            <v/>
          </cell>
          <cell r="F172" t="str">
            <v>b. Nh©n c«ng</v>
          </cell>
          <cell r="J172">
            <v>23996.18</v>
          </cell>
        </row>
        <row r="173">
          <cell r="B173" t="str">
            <v/>
          </cell>
          <cell r="C173" t="str">
            <v/>
          </cell>
          <cell r="E173" t="str">
            <v>2,7c</v>
          </cell>
          <cell r="F173" t="str">
            <v>Nh©n c«ng bËc 2,7/7</v>
          </cell>
          <cell r="G173" t="str">
            <v xml:space="preserve">C«ng </v>
          </cell>
          <cell r="H173">
            <v>1.78</v>
          </cell>
          <cell r="I173">
            <v>13481</v>
          </cell>
          <cell r="J173">
            <v>23996.18</v>
          </cell>
          <cell r="L173">
            <v>23996.18</v>
          </cell>
        </row>
        <row r="174">
          <cell r="B174">
            <v>16</v>
          </cell>
          <cell r="C174">
            <v>1242</v>
          </cell>
          <cell r="D174" t="str">
            <v>BK4123</v>
          </cell>
          <cell r="F174" t="str">
            <v>§¾p ®Êt trªn cèng K95 b»ng m¸y</v>
          </cell>
          <cell r="G174" t="str">
            <v>100m3</v>
          </cell>
          <cell r="I174" t="str">
            <v/>
          </cell>
          <cell r="K174">
            <v>0</v>
          </cell>
          <cell r="L174">
            <v>43854.48</v>
          </cell>
          <cell r="M174">
            <v>360788.50800000003</v>
          </cell>
        </row>
        <row r="175">
          <cell r="F175" t="str">
            <v>b. Nh©n c«ng</v>
          </cell>
          <cell r="J175">
            <v>43854.48</v>
          </cell>
        </row>
        <row r="176">
          <cell r="B176" t="str">
            <v/>
          </cell>
          <cell r="C176" t="str">
            <v/>
          </cell>
          <cell r="E176">
            <v>3</v>
          </cell>
          <cell r="F176" t="str">
            <v>Nh©n c«ng bËc 3,0/7</v>
          </cell>
          <cell r="G176" t="str">
            <v xml:space="preserve">C«ng </v>
          </cell>
          <cell r="H176">
            <v>3.16</v>
          </cell>
          <cell r="I176">
            <v>13878</v>
          </cell>
          <cell r="J176">
            <v>43854.48</v>
          </cell>
          <cell r="L176">
            <v>43854.48</v>
          </cell>
        </row>
        <row r="177">
          <cell r="B177" t="str">
            <v/>
          </cell>
          <cell r="C177" t="str">
            <v/>
          </cell>
          <cell r="F177" t="str">
            <v>c. M¸y thi c«ng</v>
          </cell>
          <cell r="J177">
            <v>360788.50800000003</v>
          </cell>
        </row>
        <row r="178">
          <cell r="B178" t="str">
            <v/>
          </cell>
          <cell r="C178" t="str">
            <v/>
          </cell>
          <cell r="E178" t="str">
            <v>md9</v>
          </cell>
          <cell r="F178" t="str">
            <v>M¸y ®Çm 9T</v>
          </cell>
          <cell r="G178" t="str">
            <v>Ca</v>
          </cell>
          <cell r="H178">
            <v>0.46300000000000002</v>
          </cell>
          <cell r="I178">
            <v>443844</v>
          </cell>
          <cell r="J178">
            <v>205499.772</v>
          </cell>
          <cell r="M178">
            <v>205499.772</v>
          </cell>
        </row>
        <row r="179">
          <cell r="B179" t="str">
            <v/>
          </cell>
          <cell r="C179" t="str">
            <v/>
          </cell>
          <cell r="E179" t="str">
            <v>mu110</v>
          </cell>
          <cell r="F179" t="str">
            <v>M¸y ñi 110cv</v>
          </cell>
          <cell r="G179" t="str">
            <v>Ca</v>
          </cell>
          <cell r="H179">
            <v>0.23200000000000001</v>
          </cell>
          <cell r="I179">
            <v>669348</v>
          </cell>
          <cell r="J179">
            <v>155288.736</v>
          </cell>
          <cell r="M179">
            <v>155288.736</v>
          </cell>
        </row>
        <row r="180">
          <cell r="B180">
            <v>17</v>
          </cell>
          <cell r="C180">
            <v>1242</v>
          </cell>
          <cell r="D180" t="str">
            <v>UD5122</v>
          </cell>
          <cell r="F180" t="str">
            <v xml:space="preserve">D¨m s¹n ®Öm </v>
          </cell>
          <cell r="G180" t="str">
            <v>m3</v>
          </cell>
          <cell r="I180" t="str">
            <v/>
          </cell>
          <cell r="K180">
            <v>132954.71695238096</v>
          </cell>
          <cell r="L180">
            <v>30115.26</v>
          </cell>
          <cell r="M180">
            <v>0</v>
          </cell>
        </row>
        <row r="181">
          <cell r="B181" t="str">
            <v/>
          </cell>
          <cell r="C181" t="str">
            <v/>
          </cell>
          <cell r="F181" t="str">
            <v>a. VËt liÖu</v>
          </cell>
          <cell r="J181">
            <v>132954.71695238096</v>
          </cell>
        </row>
        <row r="182">
          <cell r="B182" t="str">
            <v/>
          </cell>
          <cell r="C182" t="str">
            <v/>
          </cell>
          <cell r="E182">
            <v>4</v>
          </cell>
          <cell r="F182" t="str">
            <v>§¸ d¨m 4x6</v>
          </cell>
          <cell r="G182" t="str">
            <v>m3</v>
          </cell>
          <cell r="H182">
            <v>1.22</v>
          </cell>
          <cell r="I182">
            <v>108979.27619047619</v>
          </cell>
          <cell r="J182">
            <v>132954.71695238096</v>
          </cell>
          <cell r="K182">
            <v>132954.71695238096</v>
          </cell>
        </row>
        <row r="183">
          <cell r="B183" t="str">
            <v/>
          </cell>
          <cell r="C183" t="str">
            <v/>
          </cell>
          <cell r="F183" t="str">
            <v>b. Nh©n c«ng</v>
          </cell>
          <cell r="J183">
            <v>30115.26</v>
          </cell>
        </row>
        <row r="184">
          <cell r="B184" t="str">
            <v/>
          </cell>
          <cell r="C184" t="str">
            <v/>
          </cell>
          <cell r="E184" t="str">
            <v>3c</v>
          </cell>
          <cell r="F184" t="str">
            <v>Nh©n c«ng bËc 3,0/7</v>
          </cell>
          <cell r="G184" t="str">
            <v xml:space="preserve">C«ng </v>
          </cell>
          <cell r="H184">
            <v>2.17</v>
          </cell>
          <cell r="I184">
            <v>13878</v>
          </cell>
          <cell r="J184">
            <v>30115.26</v>
          </cell>
          <cell r="L184">
            <v>30115.26</v>
          </cell>
        </row>
        <row r="185">
          <cell r="B185">
            <v>18</v>
          </cell>
          <cell r="C185">
            <v>56</v>
          </cell>
          <cell r="D185">
            <v>119931</v>
          </cell>
          <cell r="F185" t="str">
            <v>Th¸o dì cèng cò d=75 (tÝnh 80% L§)</v>
          </cell>
          <cell r="G185" t="str">
            <v>èng</v>
          </cell>
          <cell r="I185" t="str">
            <v/>
          </cell>
          <cell r="K185">
            <v>0</v>
          </cell>
          <cell r="L185">
            <v>1788.3864000000001</v>
          </cell>
          <cell r="M185">
            <v>7242.4432000000006</v>
          </cell>
        </row>
        <row r="186">
          <cell r="B186" t="str">
            <v/>
          </cell>
          <cell r="C186" t="str">
            <v/>
          </cell>
          <cell r="F186" t="str">
            <v>b. Nh©n c«ng</v>
          </cell>
          <cell r="J186">
            <v>1788.3864000000001</v>
          </cell>
        </row>
        <row r="187">
          <cell r="B187" t="str">
            <v/>
          </cell>
          <cell r="C187" t="str">
            <v/>
          </cell>
          <cell r="E187">
            <v>3.5</v>
          </cell>
          <cell r="F187" t="str">
            <v>Nh©n c«ng bËc 3,5/7</v>
          </cell>
          <cell r="G187" t="str">
            <v xml:space="preserve">C«ng </v>
          </cell>
          <cell r="H187">
            <v>0.12240000000000001</v>
          </cell>
          <cell r="I187">
            <v>14611</v>
          </cell>
          <cell r="J187">
            <v>1788.3864000000001</v>
          </cell>
          <cell r="L187">
            <v>1788.3864000000001</v>
          </cell>
        </row>
        <row r="188">
          <cell r="B188" t="str">
            <v/>
          </cell>
          <cell r="C188" t="str">
            <v/>
          </cell>
          <cell r="F188" t="str">
            <v>c. M¸y thi c«ng</v>
          </cell>
          <cell r="J188">
            <v>7242.4432000000006</v>
          </cell>
        </row>
        <row r="189">
          <cell r="B189" t="str">
            <v/>
          </cell>
          <cell r="C189" t="str">
            <v/>
          </cell>
          <cell r="E189" t="str">
            <v>c5t</v>
          </cell>
          <cell r="F189" t="str">
            <v>CÈu 5T</v>
          </cell>
          <cell r="G189" t="str">
            <v>Ca</v>
          </cell>
          <cell r="H189">
            <v>2.4800000000000003E-2</v>
          </cell>
          <cell r="I189">
            <v>292034</v>
          </cell>
          <cell r="J189">
            <v>7242.4432000000006</v>
          </cell>
          <cell r="M189">
            <v>7242.4432000000006</v>
          </cell>
        </row>
        <row r="190">
          <cell r="B190">
            <v>19</v>
          </cell>
          <cell r="C190">
            <v>22</v>
          </cell>
          <cell r="D190">
            <v>17470</v>
          </cell>
          <cell r="F190" t="str">
            <v>L¾p ®Æt èng cèng d=100</v>
          </cell>
          <cell r="G190" t="str">
            <v>èng</v>
          </cell>
          <cell r="I190" t="str">
            <v/>
          </cell>
          <cell r="K190">
            <v>0</v>
          </cell>
          <cell r="L190">
            <v>2720.0880000000002</v>
          </cell>
          <cell r="M190">
            <v>11681.36</v>
          </cell>
        </row>
        <row r="191">
          <cell r="B191" t="str">
            <v/>
          </cell>
          <cell r="C191" t="str">
            <v/>
          </cell>
          <cell r="F191" t="str">
            <v>b. Nh©n c«ng</v>
          </cell>
          <cell r="J191">
            <v>2720.0880000000002</v>
          </cell>
        </row>
        <row r="192">
          <cell r="B192" t="str">
            <v/>
          </cell>
          <cell r="C192" t="str">
            <v/>
          </cell>
          <cell r="E192" t="str">
            <v>3c</v>
          </cell>
          <cell r="F192" t="str">
            <v>Nh©n c«ng bËc 3,0/7</v>
          </cell>
          <cell r="G192" t="str">
            <v xml:space="preserve">C«ng </v>
          </cell>
          <cell r="H192">
            <v>0.19600000000000001</v>
          </cell>
          <cell r="I192">
            <v>13878</v>
          </cell>
          <cell r="J192">
            <v>2720.0880000000002</v>
          </cell>
          <cell r="L192">
            <v>2720.0880000000002</v>
          </cell>
        </row>
        <row r="193">
          <cell r="B193" t="str">
            <v/>
          </cell>
          <cell r="C193" t="str">
            <v/>
          </cell>
          <cell r="F193" t="str">
            <v>c. M¸y thi c«ng</v>
          </cell>
          <cell r="J193">
            <v>11681.36</v>
          </cell>
        </row>
        <row r="194">
          <cell r="B194" t="str">
            <v/>
          </cell>
          <cell r="C194" t="str">
            <v/>
          </cell>
          <cell r="E194" t="str">
            <v>c5t</v>
          </cell>
          <cell r="F194" t="str">
            <v>CÈu 5T</v>
          </cell>
          <cell r="G194" t="str">
            <v>Ca</v>
          </cell>
          <cell r="H194">
            <v>0.04</v>
          </cell>
          <cell r="I194">
            <v>292034</v>
          </cell>
          <cell r="J194">
            <v>11681.36</v>
          </cell>
          <cell r="M194">
            <v>11681.36</v>
          </cell>
        </row>
        <row r="195">
          <cell r="B195">
            <v>20</v>
          </cell>
          <cell r="C195">
            <v>22</v>
          </cell>
          <cell r="D195" t="str">
            <v>17.471vd</v>
          </cell>
          <cell r="F195" t="str">
            <v>L¾p ®Æt èng cèng d=125</v>
          </cell>
          <cell r="G195" t="str">
            <v>èng</v>
          </cell>
          <cell r="I195" t="str">
            <v/>
          </cell>
          <cell r="K195">
            <v>0</v>
          </cell>
          <cell r="L195">
            <v>3413.9879999999998</v>
          </cell>
          <cell r="M195">
            <v>14601.7</v>
          </cell>
        </row>
        <row r="196">
          <cell r="B196" t="str">
            <v/>
          </cell>
          <cell r="C196" t="str">
            <v/>
          </cell>
          <cell r="F196" t="str">
            <v>b. Nh©n c«ng</v>
          </cell>
          <cell r="J196">
            <v>3413.9879999999998</v>
          </cell>
        </row>
        <row r="197">
          <cell r="B197" t="str">
            <v/>
          </cell>
          <cell r="C197" t="str">
            <v/>
          </cell>
          <cell r="E197" t="str">
            <v>3c</v>
          </cell>
          <cell r="F197" t="str">
            <v>Nh©n c«ng bËc 3,0/7</v>
          </cell>
          <cell r="G197" t="str">
            <v xml:space="preserve">C«ng </v>
          </cell>
          <cell r="H197">
            <v>0.246</v>
          </cell>
          <cell r="I197">
            <v>13878</v>
          </cell>
          <cell r="J197">
            <v>3413.9879999999998</v>
          </cell>
          <cell r="L197">
            <v>3413.9879999999998</v>
          </cell>
        </row>
        <row r="198">
          <cell r="B198" t="str">
            <v/>
          </cell>
          <cell r="C198" t="str">
            <v/>
          </cell>
          <cell r="F198" t="str">
            <v>c. M¸y thi c«ng</v>
          </cell>
          <cell r="J198">
            <v>14601.7</v>
          </cell>
        </row>
        <row r="199">
          <cell r="B199" t="str">
            <v/>
          </cell>
          <cell r="C199" t="str">
            <v/>
          </cell>
          <cell r="E199" t="str">
            <v>c5t</v>
          </cell>
          <cell r="F199" t="str">
            <v>CÈu 5T</v>
          </cell>
          <cell r="G199" t="str">
            <v>Ca</v>
          </cell>
          <cell r="H199">
            <v>0.05</v>
          </cell>
          <cell r="I199">
            <v>292034</v>
          </cell>
          <cell r="J199">
            <v>14601.7</v>
          </cell>
          <cell r="M199">
            <v>14601.7</v>
          </cell>
        </row>
        <row r="200">
          <cell r="B200">
            <v>21</v>
          </cell>
          <cell r="C200">
            <v>1260</v>
          </cell>
          <cell r="D200" t="str">
            <v>§¬n gi¸</v>
          </cell>
          <cell r="F200" t="str">
            <v>M¸y b¬m n­íc 20CV</v>
          </cell>
          <cell r="G200" t="str">
            <v>Ca</v>
          </cell>
          <cell r="I200" t="str">
            <v/>
          </cell>
          <cell r="L200">
            <v>0</v>
          </cell>
          <cell r="M200">
            <v>140009</v>
          </cell>
        </row>
        <row r="201">
          <cell r="B201" t="str">
            <v/>
          </cell>
          <cell r="C201" t="str">
            <v/>
          </cell>
          <cell r="F201" t="str">
            <v>c. M¸y thi c«ng</v>
          </cell>
          <cell r="J201">
            <v>140009</v>
          </cell>
        </row>
        <row r="202">
          <cell r="B202" t="str">
            <v/>
          </cell>
          <cell r="C202" t="str">
            <v/>
          </cell>
          <cell r="E202" t="str">
            <v>b20</v>
          </cell>
          <cell r="F202" t="str">
            <v>M¸y b¬m n­íc 20CV</v>
          </cell>
          <cell r="G202" t="str">
            <v>Ca</v>
          </cell>
          <cell r="H202">
            <v>1</v>
          </cell>
          <cell r="I202">
            <v>140009</v>
          </cell>
          <cell r="J202">
            <v>140009</v>
          </cell>
          <cell r="M202">
            <v>140009</v>
          </cell>
        </row>
        <row r="203">
          <cell r="B203">
            <v>22</v>
          </cell>
          <cell r="C203">
            <v>56</v>
          </cell>
          <cell r="D203">
            <v>119932</v>
          </cell>
          <cell r="F203" t="str">
            <v>Th¸o dì èng cèng d=100(80% L§)</v>
          </cell>
          <cell r="G203" t="str">
            <v>èng</v>
          </cell>
          <cell r="I203" t="str">
            <v/>
          </cell>
          <cell r="K203">
            <v>0</v>
          </cell>
          <cell r="L203">
            <v>2176.0704000000005</v>
          </cell>
          <cell r="M203">
            <v>9345.0879999999997</v>
          </cell>
        </row>
        <row r="204">
          <cell r="B204" t="str">
            <v/>
          </cell>
          <cell r="C204" t="str">
            <v/>
          </cell>
          <cell r="F204" t="str">
            <v>b. Nh©n c«ng</v>
          </cell>
          <cell r="J204">
            <v>2176.0704000000005</v>
          </cell>
        </row>
        <row r="205">
          <cell r="B205" t="str">
            <v/>
          </cell>
          <cell r="C205" t="str">
            <v/>
          </cell>
          <cell r="E205">
            <v>3</v>
          </cell>
          <cell r="F205" t="str">
            <v>Nh©n c«ng bËc 3,0/7</v>
          </cell>
          <cell r="G205" t="str">
            <v xml:space="preserve">C«ng </v>
          </cell>
          <cell r="H205">
            <v>0.15680000000000002</v>
          </cell>
          <cell r="I205">
            <v>13878</v>
          </cell>
          <cell r="J205">
            <v>2176.0704000000005</v>
          </cell>
          <cell r="L205">
            <v>2176.0704000000005</v>
          </cell>
        </row>
        <row r="206">
          <cell r="B206" t="str">
            <v/>
          </cell>
          <cell r="C206" t="str">
            <v/>
          </cell>
          <cell r="F206" t="str">
            <v>c. M¸y thi c«ng</v>
          </cell>
          <cell r="J206">
            <v>9345.0879999999997</v>
          </cell>
        </row>
        <row r="207">
          <cell r="B207" t="str">
            <v/>
          </cell>
          <cell r="C207" t="str">
            <v/>
          </cell>
          <cell r="E207" t="str">
            <v>c5t</v>
          </cell>
          <cell r="F207" t="str">
            <v>CÈu 5T</v>
          </cell>
          <cell r="G207" t="str">
            <v>Ca</v>
          </cell>
          <cell r="H207">
            <v>3.2000000000000001E-2</v>
          </cell>
          <cell r="I207">
            <v>292034</v>
          </cell>
          <cell r="J207">
            <v>9345.0879999999997</v>
          </cell>
          <cell r="M207">
            <v>9345.0879999999997</v>
          </cell>
        </row>
        <row r="208">
          <cell r="B208">
            <v>23</v>
          </cell>
          <cell r="C208">
            <v>56</v>
          </cell>
          <cell r="D208">
            <v>119933</v>
          </cell>
          <cell r="F208" t="str">
            <v>Th¸o dì èng cèng d=125(80% L§)</v>
          </cell>
          <cell r="G208" t="str">
            <v>èng</v>
          </cell>
          <cell r="I208" t="str">
            <v/>
          </cell>
          <cell r="K208">
            <v>0</v>
          </cell>
          <cell r="L208">
            <v>2731.1904</v>
          </cell>
          <cell r="M208">
            <v>11681.360000000002</v>
          </cell>
        </row>
        <row r="209">
          <cell r="B209" t="str">
            <v/>
          </cell>
          <cell r="C209" t="str">
            <v/>
          </cell>
          <cell r="F209" t="str">
            <v>b. Nh©n c«ng</v>
          </cell>
          <cell r="J209">
            <v>2731.1904</v>
          </cell>
        </row>
        <row r="210">
          <cell r="B210" t="str">
            <v/>
          </cell>
          <cell r="C210" t="str">
            <v/>
          </cell>
          <cell r="E210">
            <v>3</v>
          </cell>
          <cell r="F210" t="str">
            <v>Nh©n c«ng bËc 3,0/7</v>
          </cell>
          <cell r="G210" t="str">
            <v xml:space="preserve">C«ng </v>
          </cell>
          <cell r="H210">
            <v>0.1968</v>
          </cell>
          <cell r="I210">
            <v>13878</v>
          </cell>
          <cell r="J210">
            <v>2731.1904</v>
          </cell>
          <cell r="L210">
            <v>2731.1904</v>
          </cell>
        </row>
        <row r="211">
          <cell r="B211" t="str">
            <v/>
          </cell>
          <cell r="C211" t="str">
            <v/>
          </cell>
          <cell r="F211" t="str">
            <v>c. M¸y thi c«ng</v>
          </cell>
          <cell r="J211">
            <v>11681.360000000002</v>
          </cell>
        </row>
        <row r="212">
          <cell r="B212" t="str">
            <v/>
          </cell>
          <cell r="C212" t="str">
            <v/>
          </cell>
          <cell r="E212" t="str">
            <v>c5t</v>
          </cell>
          <cell r="F212" t="str">
            <v>CÈu 5T</v>
          </cell>
          <cell r="G212" t="str">
            <v>Ca</v>
          </cell>
          <cell r="H212">
            <v>4.0000000000000008E-2</v>
          </cell>
          <cell r="I212">
            <v>292034</v>
          </cell>
          <cell r="J212">
            <v>11681.360000000002</v>
          </cell>
          <cell r="M212">
            <v>11681.360000000002</v>
          </cell>
        </row>
        <row r="213">
          <cell r="B213">
            <v>24</v>
          </cell>
          <cell r="C213">
            <v>1242</v>
          </cell>
          <cell r="D213" t="str">
            <v>BL.1114</v>
          </cell>
          <cell r="F213" t="str">
            <v>§µo ph¸ ®¸ b»ng thñ c«ng</v>
          </cell>
          <cell r="G213" t="str">
            <v>m3</v>
          </cell>
          <cell r="I213" t="str">
            <v/>
          </cell>
          <cell r="K213">
            <v>0</v>
          </cell>
          <cell r="L213">
            <v>32686.853400000004</v>
          </cell>
          <cell r="M213">
            <v>0</v>
          </cell>
        </row>
        <row r="214">
          <cell r="B214" t="str">
            <v/>
          </cell>
          <cell r="C214" t="str">
            <v/>
          </cell>
          <cell r="F214" t="str">
            <v>b. Nh©n c«ng</v>
          </cell>
          <cell r="J214">
            <v>32686.853400000004</v>
          </cell>
        </row>
        <row r="215">
          <cell r="B215" t="str">
            <v/>
          </cell>
          <cell r="C215" t="str">
            <v/>
          </cell>
          <cell r="E215">
            <v>3</v>
          </cell>
          <cell r="F215" t="str">
            <v>Nh©n c«ng bËc 3,0/7</v>
          </cell>
          <cell r="G215" t="str">
            <v xml:space="preserve">C«ng </v>
          </cell>
          <cell r="H215">
            <v>2.3553000000000002</v>
          </cell>
          <cell r="I215">
            <v>13878</v>
          </cell>
          <cell r="J215">
            <v>32686.853400000004</v>
          </cell>
          <cell r="L215">
            <v>32686.853400000004</v>
          </cell>
        </row>
        <row r="216">
          <cell r="B216">
            <v>25</v>
          </cell>
          <cell r="C216">
            <v>1242</v>
          </cell>
          <cell r="D216" t="str">
            <v>AA1111</v>
          </cell>
          <cell r="F216" t="str">
            <v>Ph¸t quang</v>
          </cell>
          <cell r="G216" t="str">
            <v>m2</v>
          </cell>
          <cell r="I216" t="str">
            <v/>
          </cell>
          <cell r="K216">
            <v>0</v>
          </cell>
          <cell r="L216">
            <v>131.84100000000001</v>
          </cell>
          <cell r="M216">
            <v>0</v>
          </cell>
        </row>
        <row r="217">
          <cell r="B217" t="str">
            <v/>
          </cell>
          <cell r="C217" t="str">
            <v/>
          </cell>
          <cell r="F217" t="str">
            <v>b. Nh©n c«ng</v>
          </cell>
          <cell r="J217">
            <v>131.84100000000001</v>
          </cell>
        </row>
        <row r="218">
          <cell r="B218" t="str">
            <v/>
          </cell>
          <cell r="C218" t="str">
            <v/>
          </cell>
          <cell r="E218">
            <v>3</v>
          </cell>
          <cell r="F218" t="str">
            <v>Nh©n c«ng bËc 3,0/7</v>
          </cell>
          <cell r="G218" t="str">
            <v xml:space="preserve">C«ng </v>
          </cell>
          <cell r="H218">
            <v>9.4999999999999998E-3</v>
          </cell>
          <cell r="I218">
            <v>13878</v>
          </cell>
          <cell r="J218">
            <v>131.84100000000001</v>
          </cell>
          <cell r="L218">
            <v>131.84100000000001</v>
          </cell>
        </row>
        <row r="219">
          <cell r="B219">
            <v>26</v>
          </cell>
          <cell r="C219">
            <v>1242</v>
          </cell>
          <cell r="D219" t="str">
            <v>BA.1102</v>
          </cell>
          <cell r="F219" t="str">
            <v>N¹o vÐt lßng cèng</v>
          </cell>
          <cell r="G219" t="str">
            <v>m3</v>
          </cell>
          <cell r="I219" t="str">
            <v/>
          </cell>
          <cell r="K219">
            <v>0</v>
          </cell>
          <cell r="L219">
            <v>13481</v>
          </cell>
          <cell r="M219">
            <v>0</v>
          </cell>
        </row>
        <row r="220">
          <cell r="B220" t="str">
            <v/>
          </cell>
          <cell r="C220" t="str">
            <v/>
          </cell>
          <cell r="F220" t="str">
            <v>b. Nh©n c«ng</v>
          </cell>
          <cell r="J220">
            <v>13481</v>
          </cell>
        </row>
        <row r="221">
          <cell r="B221" t="str">
            <v/>
          </cell>
          <cell r="C221" t="str">
            <v/>
          </cell>
          <cell r="E221">
            <v>2.7</v>
          </cell>
          <cell r="F221" t="str">
            <v>Nh©n c«ng bËc 2,7/7</v>
          </cell>
          <cell r="G221" t="str">
            <v xml:space="preserve">C«ng </v>
          </cell>
          <cell r="H221">
            <v>1</v>
          </cell>
          <cell r="I221">
            <v>13481</v>
          </cell>
          <cell r="J221">
            <v>13481</v>
          </cell>
          <cell r="L221">
            <v>13481</v>
          </cell>
        </row>
        <row r="222">
          <cell r="B222">
            <v>27</v>
          </cell>
          <cell r="C222">
            <v>1242</v>
          </cell>
          <cell r="D222" t="str">
            <v>AG.1221</v>
          </cell>
          <cell r="F222" t="str">
            <v xml:space="preserve">§Ëp ph¸ BT mãng </v>
          </cell>
          <cell r="G222" t="str">
            <v>m3</v>
          </cell>
          <cell r="I222" t="str">
            <v/>
          </cell>
          <cell r="K222">
            <v>0</v>
          </cell>
          <cell r="L222">
            <v>52015.16</v>
          </cell>
          <cell r="M222">
            <v>0</v>
          </cell>
        </row>
        <row r="223">
          <cell r="B223" t="str">
            <v/>
          </cell>
          <cell r="C223" t="str">
            <v/>
          </cell>
          <cell r="F223" t="str">
            <v>b. Nh©n c«ng</v>
          </cell>
          <cell r="J223">
            <v>52015.16</v>
          </cell>
        </row>
        <row r="224">
          <cell r="B224" t="str">
            <v/>
          </cell>
          <cell r="C224" t="str">
            <v/>
          </cell>
          <cell r="E224">
            <v>3.5</v>
          </cell>
          <cell r="F224" t="str">
            <v>Nh©n c«ng bËc 3,5/7</v>
          </cell>
          <cell r="G224" t="str">
            <v xml:space="preserve">C«ng </v>
          </cell>
          <cell r="H224">
            <v>3.56</v>
          </cell>
          <cell r="I224">
            <v>14611</v>
          </cell>
          <cell r="J224">
            <v>52015.16</v>
          </cell>
          <cell r="L224">
            <v>52015.16</v>
          </cell>
        </row>
        <row r="225">
          <cell r="B225">
            <v>28</v>
          </cell>
          <cell r="C225">
            <v>1242</v>
          </cell>
          <cell r="D225" t="str">
            <v>AG.1221</v>
          </cell>
          <cell r="F225" t="str">
            <v>§Ëp ph¸ bª t«ng mãng, gê ch¾n</v>
          </cell>
          <cell r="G225" t="str">
            <v>m3</v>
          </cell>
          <cell r="I225" t="str">
            <v/>
          </cell>
          <cell r="K225">
            <v>0</v>
          </cell>
          <cell r="L225">
            <v>52015.16</v>
          </cell>
          <cell r="M225">
            <v>0</v>
          </cell>
        </row>
        <row r="226">
          <cell r="B226" t="str">
            <v/>
          </cell>
          <cell r="C226" t="str">
            <v/>
          </cell>
          <cell r="F226" t="str">
            <v>b. Nh©n c«ng</v>
          </cell>
          <cell r="J226">
            <v>52015.16</v>
          </cell>
        </row>
        <row r="227">
          <cell r="B227" t="str">
            <v/>
          </cell>
          <cell r="C227" t="str">
            <v/>
          </cell>
          <cell r="E227">
            <v>3.5</v>
          </cell>
          <cell r="F227" t="str">
            <v>Nh©n c«ng bËc 3,5/7</v>
          </cell>
          <cell r="G227" t="str">
            <v xml:space="preserve">C«ng </v>
          </cell>
          <cell r="H227">
            <v>3.56</v>
          </cell>
          <cell r="I227">
            <v>14611</v>
          </cell>
          <cell r="J227">
            <v>52015.16</v>
          </cell>
          <cell r="L227">
            <v>52015.16</v>
          </cell>
        </row>
        <row r="228">
          <cell r="B228">
            <v>29</v>
          </cell>
          <cell r="C228">
            <v>1242</v>
          </cell>
          <cell r="D228" t="str">
            <v>AG.1241</v>
          </cell>
          <cell r="F228" t="str">
            <v>§Ëp ph¸ bª t«ng b¶n mÆt cÇu</v>
          </cell>
          <cell r="G228" t="str">
            <v>m3</v>
          </cell>
          <cell r="I228" t="str">
            <v/>
          </cell>
          <cell r="K228">
            <v>0</v>
          </cell>
          <cell r="L228">
            <v>77438.3</v>
          </cell>
          <cell r="M228">
            <v>0</v>
          </cell>
        </row>
        <row r="229">
          <cell r="B229" t="str">
            <v/>
          </cell>
          <cell r="C229" t="str">
            <v/>
          </cell>
          <cell r="F229" t="str">
            <v>b. Nh©n c«ng</v>
          </cell>
          <cell r="J229">
            <v>77438.3</v>
          </cell>
        </row>
        <row r="230">
          <cell r="B230" t="str">
            <v/>
          </cell>
          <cell r="C230" t="str">
            <v/>
          </cell>
          <cell r="E230">
            <v>3.5</v>
          </cell>
          <cell r="F230" t="str">
            <v>Nh©n c«ng bËc 3,5/7</v>
          </cell>
          <cell r="G230" t="str">
            <v xml:space="preserve">C«ng </v>
          </cell>
          <cell r="H230">
            <v>5.3</v>
          </cell>
          <cell r="I230">
            <v>14611</v>
          </cell>
          <cell r="J230">
            <v>77438.3</v>
          </cell>
          <cell r="L230">
            <v>77438.3</v>
          </cell>
        </row>
        <row r="231">
          <cell r="B231">
            <v>30</v>
          </cell>
          <cell r="C231">
            <v>1242</v>
          </cell>
          <cell r="D231" t="str">
            <v>AG.1231</v>
          </cell>
          <cell r="F231" t="str">
            <v>§Ëp ph¸ bª t«ng t­êng, mè</v>
          </cell>
          <cell r="G231" t="str">
            <v>m3</v>
          </cell>
          <cell r="I231" t="str">
            <v/>
          </cell>
          <cell r="K231">
            <v>0</v>
          </cell>
          <cell r="L231">
            <v>68671.7</v>
          </cell>
          <cell r="M231">
            <v>0</v>
          </cell>
        </row>
        <row r="232">
          <cell r="B232" t="str">
            <v/>
          </cell>
          <cell r="C232" t="str">
            <v/>
          </cell>
          <cell r="F232" t="str">
            <v>b. Nh©n c«ng</v>
          </cell>
          <cell r="J232">
            <v>68671.7</v>
          </cell>
        </row>
        <row r="233">
          <cell r="B233" t="str">
            <v/>
          </cell>
          <cell r="C233" t="str">
            <v/>
          </cell>
          <cell r="E233">
            <v>3.5</v>
          </cell>
          <cell r="F233" t="str">
            <v>Nh©n c«ng bËc 3,5/7</v>
          </cell>
          <cell r="G233" t="str">
            <v xml:space="preserve">C«ng </v>
          </cell>
          <cell r="H233">
            <v>4.7</v>
          </cell>
          <cell r="I233">
            <v>14611</v>
          </cell>
          <cell r="J233">
            <v>68671.7</v>
          </cell>
          <cell r="L233">
            <v>68671.7</v>
          </cell>
        </row>
        <row r="234">
          <cell r="B234">
            <v>31</v>
          </cell>
          <cell r="C234">
            <v>1242</v>
          </cell>
          <cell r="D234" t="str">
            <v>AG.1231</v>
          </cell>
          <cell r="F234" t="str">
            <v xml:space="preserve">§Ëp ph¸ BT t­êng </v>
          </cell>
          <cell r="G234" t="str">
            <v>m3</v>
          </cell>
          <cell r="I234" t="str">
            <v/>
          </cell>
          <cell r="K234">
            <v>0</v>
          </cell>
          <cell r="L234">
            <v>68671.7</v>
          </cell>
          <cell r="M234">
            <v>0</v>
          </cell>
        </row>
        <row r="235">
          <cell r="B235" t="str">
            <v/>
          </cell>
          <cell r="C235" t="str">
            <v/>
          </cell>
          <cell r="F235" t="str">
            <v>b. Nh©n c«ng</v>
          </cell>
          <cell r="J235">
            <v>68671.7</v>
          </cell>
        </row>
        <row r="236">
          <cell r="B236" t="str">
            <v/>
          </cell>
          <cell r="C236" t="str">
            <v/>
          </cell>
          <cell r="E236">
            <v>3.5</v>
          </cell>
          <cell r="F236" t="str">
            <v>Nh©n c«ng bËc 3,5/7</v>
          </cell>
          <cell r="G236" t="str">
            <v xml:space="preserve">C«ng </v>
          </cell>
          <cell r="H236">
            <v>4.7</v>
          </cell>
          <cell r="I236">
            <v>14611</v>
          </cell>
          <cell r="J236">
            <v>68671.7</v>
          </cell>
          <cell r="L236">
            <v>68671.7</v>
          </cell>
        </row>
        <row r="237">
          <cell r="B237">
            <v>32</v>
          </cell>
          <cell r="C237">
            <v>1242</v>
          </cell>
          <cell r="D237" t="str">
            <v>BL.1114vd</v>
          </cell>
          <cell r="F237" t="str">
            <v>§µo mÆt ®­êng nhùa</v>
          </cell>
          <cell r="G237" t="str">
            <v>m3</v>
          </cell>
          <cell r="I237" t="str">
            <v/>
          </cell>
          <cell r="K237">
            <v>0</v>
          </cell>
          <cell r="L237">
            <v>32686.853400000004</v>
          </cell>
          <cell r="M237">
            <v>0</v>
          </cell>
        </row>
        <row r="238">
          <cell r="B238" t="str">
            <v/>
          </cell>
          <cell r="C238" t="str">
            <v/>
          </cell>
          <cell r="F238" t="str">
            <v>b. Nh©n c«ng</v>
          </cell>
          <cell r="J238">
            <v>32686.853400000004</v>
          </cell>
        </row>
        <row r="239">
          <cell r="B239" t="str">
            <v/>
          </cell>
          <cell r="C239" t="str">
            <v/>
          </cell>
          <cell r="E239">
            <v>3</v>
          </cell>
          <cell r="F239" t="str">
            <v>Nh©n c«ng bËc 3,0/7</v>
          </cell>
          <cell r="G239" t="str">
            <v xml:space="preserve">C«ng </v>
          </cell>
          <cell r="H239">
            <v>2.3553000000000002</v>
          </cell>
          <cell r="I239">
            <v>13878</v>
          </cell>
          <cell r="J239">
            <v>32686.853400000004</v>
          </cell>
          <cell r="L239">
            <v>32686.853400000004</v>
          </cell>
        </row>
        <row r="240">
          <cell r="B240">
            <v>33</v>
          </cell>
          <cell r="C240">
            <v>1242</v>
          </cell>
          <cell r="D240" t="str">
            <v>AG.1121</v>
          </cell>
          <cell r="F240" t="str">
            <v>§Ëp ph¸ ®¸ héc x©y</v>
          </cell>
          <cell r="G240" t="str">
            <v>m3</v>
          </cell>
          <cell r="K240">
            <v>0</v>
          </cell>
          <cell r="L240">
            <v>22208.720000000001</v>
          </cell>
          <cell r="M240">
            <v>0</v>
          </cell>
        </row>
        <row r="241">
          <cell r="B241" t="str">
            <v/>
          </cell>
          <cell r="C241" t="str">
            <v/>
          </cell>
          <cell r="F241" t="str">
            <v>b. Nh©n c«ng</v>
          </cell>
          <cell r="J241">
            <v>22208.720000000001</v>
          </cell>
        </row>
        <row r="242">
          <cell r="B242" t="str">
            <v/>
          </cell>
          <cell r="C242" t="str">
            <v/>
          </cell>
          <cell r="E242">
            <v>3.5</v>
          </cell>
          <cell r="F242" t="str">
            <v>Nh©n c«ng bËc 3,5/7</v>
          </cell>
          <cell r="G242" t="str">
            <v xml:space="preserve">C«ng </v>
          </cell>
          <cell r="H242">
            <v>1.52</v>
          </cell>
          <cell r="I242">
            <v>14611</v>
          </cell>
          <cell r="J242">
            <v>22208.720000000001</v>
          </cell>
          <cell r="L242">
            <v>22208.720000000001</v>
          </cell>
        </row>
        <row r="243">
          <cell r="B243">
            <v>34</v>
          </cell>
          <cell r="C243">
            <v>1242</v>
          </cell>
          <cell r="D243" t="str">
            <v>BG1343</v>
          </cell>
          <cell r="F243" t="str">
            <v>§µo ®Êt thi c«ng ®Êt cÊp 3</v>
          </cell>
          <cell r="G243" t="str">
            <v>m3</v>
          </cell>
          <cell r="I243" t="str">
            <v/>
          </cell>
          <cell r="K243">
            <v>0</v>
          </cell>
          <cell r="L243">
            <v>10824.84</v>
          </cell>
          <cell r="M243">
            <v>6040.6850299999996</v>
          </cell>
        </row>
        <row r="244">
          <cell r="B244" t="str">
            <v/>
          </cell>
          <cell r="C244" t="str">
            <v/>
          </cell>
          <cell r="F244" t="str">
            <v>b. Nh©n c«ng</v>
          </cell>
          <cell r="J244">
            <v>10824.84</v>
          </cell>
        </row>
        <row r="245">
          <cell r="B245" t="str">
            <v/>
          </cell>
          <cell r="C245" t="str">
            <v/>
          </cell>
          <cell r="E245">
            <v>3</v>
          </cell>
          <cell r="F245" t="str">
            <v>Nh©n c«ng bËc 3,0/7</v>
          </cell>
          <cell r="G245" t="str">
            <v xml:space="preserve">C«ng </v>
          </cell>
          <cell r="H245">
            <v>0.78</v>
          </cell>
          <cell r="I245">
            <v>13878</v>
          </cell>
          <cell r="J245">
            <v>10824.84</v>
          </cell>
          <cell r="L245">
            <v>10824.84</v>
          </cell>
        </row>
        <row r="246">
          <cell r="B246" t="str">
            <v/>
          </cell>
          <cell r="C246" t="str">
            <v/>
          </cell>
          <cell r="F246" t="str">
            <v>c. M¸y thi c«ng</v>
          </cell>
          <cell r="J246">
            <v>6040.6850299999996</v>
          </cell>
        </row>
        <row r="247">
          <cell r="B247" t="str">
            <v/>
          </cell>
          <cell r="C247" t="str">
            <v/>
          </cell>
          <cell r="E247" t="str">
            <v>md&lt;=0,8</v>
          </cell>
          <cell r="F247" t="str">
            <v>M¸y ®µo &lt;=0,8m3</v>
          </cell>
          <cell r="G247" t="str">
            <v>Ca</v>
          </cell>
          <cell r="H247">
            <v>4.6300000000000004E-3</v>
          </cell>
          <cell r="I247">
            <v>705849</v>
          </cell>
          <cell r="J247">
            <v>3268.0808700000002</v>
          </cell>
          <cell r="M247">
            <v>3268.0808700000002</v>
          </cell>
        </row>
        <row r="248">
          <cell r="B248" t="str">
            <v/>
          </cell>
          <cell r="C248" t="str">
            <v/>
          </cell>
          <cell r="E248" t="str">
            <v>ot10t</v>
          </cell>
          <cell r="F248" t="str">
            <v>¤t« tù ®æ 10T</v>
          </cell>
          <cell r="G248" t="str">
            <v>Ca</v>
          </cell>
          <cell r="H248">
            <v>2.32E-3</v>
          </cell>
          <cell r="I248">
            <v>525740</v>
          </cell>
          <cell r="J248">
            <v>1219.7167999999999</v>
          </cell>
          <cell r="M248">
            <v>1219.7167999999999</v>
          </cell>
        </row>
        <row r="249">
          <cell r="B249" t="str">
            <v/>
          </cell>
          <cell r="C249" t="str">
            <v/>
          </cell>
          <cell r="E249" t="str">
            <v>mu110</v>
          </cell>
          <cell r="F249" t="str">
            <v>M¸y ñi 110cv</v>
          </cell>
          <cell r="G249" t="str">
            <v>Ca</v>
          </cell>
          <cell r="H249">
            <v>2.32E-3</v>
          </cell>
          <cell r="I249">
            <v>669348</v>
          </cell>
          <cell r="J249">
            <v>1552.8873599999999</v>
          </cell>
          <cell r="M249">
            <v>1552.8873599999999</v>
          </cell>
        </row>
        <row r="250">
          <cell r="B250">
            <v>35</v>
          </cell>
          <cell r="C250">
            <v>1242</v>
          </cell>
          <cell r="D250" t="str">
            <v>BK4123</v>
          </cell>
          <cell r="F250" t="str">
            <v>§¾p ®Êt thi c«ng ®Êt cÊp 3</v>
          </cell>
          <cell r="G250" t="str">
            <v>m3</v>
          </cell>
          <cell r="I250" t="str">
            <v/>
          </cell>
          <cell r="K250">
            <v>0</v>
          </cell>
          <cell r="L250">
            <v>438.54480000000007</v>
          </cell>
          <cell r="M250">
            <v>3607.88508</v>
          </cell>
        </row>
        <row r="251">
          <cell r="B251" t="str">
            <v/>
          </cell>
          <cell r="C251" t="str">
            <v/>
          </cell>
          <cell r="F251" t="str">
            <v>b. Nh©n c«ng</v>
          </cell>
          <cell r="J251">
            <v>438.54480000000007</v>
          </cell>
        </row>
        <row r="252">
          <cell r="B252" t="str">
            <v/>
          </cell>
          <cell r="C252" t="str">
            <v/>
          </cell>
          <cell r="E252">
            <v>3</v>
          </cell>
          <cell r="F252" t="str">
            <v>Nh©n c«ng bËc 3,0/7</v>
          </cell>
          <cell r="G252" t="str">
            <v xml:space="preserve">C«ng </v>
          </cell>
          <cell r="H252">
            <v>3.1600000000000003E-2</v>
          </cell>
          <cell r="I252">
            <v>13878</v>
          </cell>
          <cell r="J252">
            <v>438.54480000000007</v>
          </cell>
          <cell r="L252">
            <v>438.54480000000007</v>
          </cell>
        </row>
        <row r="253">
          <cell r="B253" t="str">
            <v/>
          </cell>
          <cell r="C253" t="str">
            <v/>
          </cell>
          <cell r="F253" t="str">
            <v>c. M¸y thi c«ng</v>
          </cell>
          <cell r="J253">
            <v>3607.88508</v>
          </cell>
        </row>
        <row r="254">
          <cell r="B254" t="str">
            <v/>
          </cell>
          <cell r="C254" t="str">
            <v/>
          </cell>
          <cell r="E254" t="str">
            <v>md9</v>
          </cell>
          <cell r="F254" t="str">
            <v>M¸y ®Çm 9T</v>
          </cell>
          <cell r="G254" t="str">
            <v>Ca</v>
          </cell>
          <cell r="H254">
            <v>4.6300000000000004E-3</v>
          </cell>
          <cell r="I254">
            <v>443844</v>
          </cell>
          <cell r="J254">
            <v>2054.9977200000003</v>
          </cell>
          <cell r="M254">
            <v>2054.9977200000003</v>
          </cell>
        </row>
        <row r="255">
          <cell r="B255" t="str">
            <v/>
          </cell>
          <cell r="C255" t="str">
            <v/>
          </cell>
          <cell r="E255" t="str">
            <v>mu110</v>
          </cell>
          <cell r="F255" t="str">
            <v>M¸y ñi 110cv</v>
          </cell>
          <cell r="G255" t="str">
            <v>Ca</v>
          </cell>
          <cell r="H255">
            <v>2.32E-3</v>
          </cell>
          <cell r="I255">
            <v>669348</v>
          </cell>
          <cell r="J255">
            <v>1552.8873599999999</v>
          </cell>
          <cell r="M255">
            <v>1552.8873599999999</v>
          </cell>
        </row>
        <row r="256">
          <cell r="B256">
            <v>36</v>
          </cell>
          <cell r="C256">
            <v>1242</v>
          </cell>
          <cell r="D256" t="str">
            <v>GA1110</v>
          </cell>
          <cell r="F256" t="str">
            <v>§¸ héc x©y mãng, ch©n khay v÷a M100</v>
          </cell>
          <cell r="G256" t="str">
            <v>m3</v>
          </cell>
          <cell r="I256" t="str">
            <v/>
          </cell>
          <cell r="K256">
            <v>285851.99183451425</v>
          </cell>
          <cell r="L256">
            <v>27907.01</v>
          </cell>
          <cell r="M256">
            <v>0</v>
          </cell>
        </row>
        <row r="257">
          <cell r="B257" t="str">
            <v/>
          </cell>
          <cell r="C257" t="str">
            <v/>
          </cell>
          <cell r="F257" t="str">
            <v>a. VËt liÖu</v>
          </cell>
          <cell r="J257">
            <v>285851.99183451425</v>
          </cell>
        </row>
        <row r="258">
          <cell r="B258" t="str">
            <v/>
          </cell>
          <cell r="C258" t="str">
            <v/>
          </cell>
          <cell r="E258" t="str">
            <v>dh</v>
          </cell>
          <cell r="F258" t="str">
            <v xml:space="preserve">§¸ héc </v>
          </cell>
          <cell r="G258" t="str">
            <v>m3</v>
          </cell>
          <cell r="H258">
            <v>1.2</v>
          </cell>
          <cell r="I258">
            <v>86835.71428571429</v>
          </cell>
          <cell r="J258">
            <v>104202.85714285714</v>
          </cell>
          <cell r="K258">
            <v>104202.85714285714</v>
          </cell>
        </row>
        <row r="259">
          <cell r="B259" t="str">
            <v/>
          </cell>
          <cell r="C259" t="str">
            <v/>
          </cell>
          <cell r="E259">
            <v>4</v>
          </cell>
          <cell r="F259" t="str">
            <v>§¸ d¨m 4x6</v>
          </cell>
          <cell r="G259" t="str">
            <v>m3</v>
          </cell>
          <cell r="H259">
            <v>5.7000000000000002E-2</v>
          </cell>
          <cell r="I259">
            <v>108979.27619047619</v>
          </cell>
          <cell r="J259">
            <v>6211.8187428571428</v>
          </cell>
          <cell r="K259">
            <v>6211.8187428571428</v>
          </cell>
        </row>
        <row r="260">
          <cell r="B260" t="str">
            <v/>
          </cell>
          <cell r="C260" t="str">
            <v/>
          </cell>
          <cell r="E260" t="str">
            <v>vu</v>
          </cell>
          <cell r="F260" t="str">
            <v>V÷a xi m¨ng M100</v>
          </cell>
          <cell r="G260" t="str">
            <v>m3</v>
          </cell>
          <cell r="H260">
            <v>0.42</v>
          </cell>
          <cell r="I260">
            <v>417707.89511619043</v>
          </cell>
          <cell r="J260">
            <v>175437.31594879998</v>
          </cell>
          <cell r="K260">
            <v>175437.31594879998</v>
          </cell>
        </row>
        <row r="261">
          <cell r="B261" t="str">
            <v/>
          </cell>
          <cell r="F261" t="str">
            <v>b. Nh©n c«ng</v>
          </cell>
          <cell r="J261">
            <v>27907.01</v>
          </cell>
        </row>
        <row r="262">
          <cell r="B262" t="str">
            <v/>
          </cell>
          <cell r="C262" t="str">
            <v/>
          </cell>
          <cell r="E262" t="str">
            <v>3,5c</v>
          </cell>
          <cell r="F262" t="str">
            <v>Nh©n c«ng bËc 3,5/7</v>
          </cell>
          <cell r="G262" t="str">
            <v xml:space="preserve">C«ng </v>
          </cell>
          <cell r="H262">
            <v>1.91</v>
          </cell>
          <cell r="I262">
            <v>14611</v>
          </cell>
          <cell r="J262">
            <v>27907.01</v>
          </cell>
          <cell r="L262">
            <v>27907.01</v>
          </cell>
        </row>
        <row r="263">
          <cell r="B263">
            <v>37</v>
          </cell>
          <cell r="C263">
            <v>1242</v>
          </cell>
          <cell r="D263" t="str">
            <v>GA.1210</v>
          </cell>
          <cell r="F263" t="str">
            <v>§¸ héc x©y t­êng ®Çu, t­êng c¸nh M100</v>
          </cell>
          <cell r="G263" t="str">
            <v>m3</v>
          </cell>
          <cell r="I263" t="str">
            <v/>
          </cell>
          <cell r="K263">
            <v>314427.64249425451</v>
          </cell>
          <cell r="L263">
            <v>36527.5</v>
          </cell>
          <cell r="M263">
            <v>0</v>
          </cell>
        </row>
        <row r="264">
          <cell r="B264" t="str">
            <v/>
          </cell>
          <cell r="C264" t="str">
            <v/>
          </cell>
          <cell r="F264" t="str">
            <v>a. VËt liÖu</v>
          </cell>
          <cell r="J264">
            <v>314427.64249425451</v>
          </cell>
        </row>
        <row r="265">
          <cell r="B265" t="str">
            <v/>
          </cell>
          <cell r="C265" t="str">
            <v/>
          </cell>
          <cell r="E265" t="str">
            <v>dh</v>
          </cell>
          <cell r="F265" t="str">
            <v xml:space="preserve">§¸ héc </v>
          </cell>
          <cell r="G265" t="str">
            <v>m3</v>
          </cell>
          <cell r="H265">
            <v>1.2</v>
          </cell>
          <cell r="I265">
            <v>86835.71428571429</v>
          </cell>
          <cell r="J265">
            <v>104202.85714285714</v>
          </cell>
          <cell r="K265">
            <v>104202.85714285714</v>
          </cell>
        </row>
        <row r="266">
          <cell r="B266" t="str">
            <v/>
          </cell>
          <cell r="C266" t="str">
            <v/>
          </cell>
          <cell r="E266">
            <v>4</v>
          </cell>
          <cell r="F266" t="str">
            <v>§¸ d¨m 4x6</v>
          </cell>
          <cell r="G266" t="str">
            <v>m3</v>
          </cell>
          <cell r="H266">
            <v>5.7000000000000002E-2</v>
          </cell>
          <cell r="I266">
            <v>108979.27619047619</v>
          </cell>
          <cell r="J266">
            <v>6211.8187428571428</v>
          </cell>
          <cell r="K266">
            <v>6211.8187428571428</v>
          </cell>
        </row>
        <row r="267">
          <cell r="B267" t="str">
            <v/>
          </cell>
          <cell r="C267" t="str">
            <v/>
          </cell>
          <cell r="E267" t="str">
            <v>vu</v>
          </cell>
          <cell r="F267" t="str">
            <v>V÷a xi m¨ng M100</v>
          </cell>
          <cell r="G267" t="str">
            <v>m3</v>
          </cell>
          <cell r="H267">
            <v>0.42</v>
          </cell>
          <cell r="I267">
            <v>417707.89511619043</v>
          </cell>
          <cell r="J267">
            <v>175437.31594879998</v>
          </cell>
          <cell r="K267">
            <v>175437.31594879998</v>
          </cell>
        </row>
        <row r="268">
          <cell r="B268" t="str">
            <v/>
          </cell>
          <cell r="C268" t="str">
            <v/>
          </cell>
          <cell r="E268" t="str">
            <v>cc</v>
          </cell>
          <cell r="F268" t="str">
            <v>C©y chèng</v>
          </cell>
          <cell r="G268" t="str">
            <v>C©y</v>
          </cell>
          <cell r="H268">
            <v>1.62</v>
          </cell>
          <cell r="I268">
            <v>8000</v>
          </cell>
          <cell r="J268">
            <v>12960</v>
          </cell>
          <cell r="K268">
            <v>12960</v>
          </cell>
        </row>
        <row r="269">
          <cell r="B269" t="str">
            <v/>
          </cell>
          <cell r="C269" t="str">
            <v/>
          </cell>
          <cell r="E269" t="str">
            <v>g</v>
          </cell>
          <cell r="F269" t="str">
            <v>Gç v¸n</v>
          </cell>
          <cell r="G269" t="str">
            <v>m3</v>
          </cell>
          <cell r="H269">
            <v>0.01</v>
          </cell>
          <cell r="I269">
            <v>1269569.6114285714</v>
          </cell>
          <cell r="J269">
            <v>12695.696114285714</v>
          </cell>
          <cell r="K269">
            <v>12695.696114285714</v>
          </cell>
        </row>
        <row r="270">
          <cell r="B270" t="str">
            <v/>
          </cell>
          <cell r="C270" t="str">
            <v/>
          </cell>
          <cell r="E270" t="str">
            <v>db</v>
          </cell>
          <cell r="F270" t="str">
            <v>D©y buéc</v>
          </cell>
          <cell r="G270" t="str">
            <v>kg</v>
          </cell>
          <cell r="H270">
            <v>0.46</v>
          </cell>
          <cell r="I270">
            <v>6347.727272727273</v>
          </cell>
          <cell r="J270">
            <v>2919.9545454545455</v>
          </cell>
          <cell r="K270">
            <v>2919.9545454545455</v>
          </cell>
        </row>
        <row r="271">
          <cell r="B271" t="str">
            <v/>
          </cell>
          <cell r="C271" t="str">
            <v/>
          </cell>
          <cell r="F271" t="str">
            <v>b. Nh©n c«ng</v>
          </cell>
          <cell r="J271">
            <v>36527.5</v>
          </cell>
        </row>
        <row r="272">
          <cell r="B272" t="str">
            <v/>
          </cell>
          <cell r="C272" t="str">
            <v/>
          </cell>
          <cell r="E272" t="str">
            <v>3,5c</v>
          </cell>
          <cell r="F272" t="str">
            <v>Nh©n c«ng bËc 3,5/7</v>
          </cell>
          <cell r="G272" t="str">
            <v xml:space="preserve">C«ng </v>
          </cell>
          <cell r="H272">
            <v>2.5</v>
          </cell>
          <cell r="I272">
            <v>14611</v>
          </cell>
          <cell r="J272">
            <v>36527.5</v>
          </cell>
          <cell r="L272">
            <v>36527.5</v>
          </cell>
        </row>
        <row r="273">
          <cell r="B273">
            <v>38</v>
          </cell>
          <cell r="C273">
            <v>1242</v>
          </cell>
          <cell r="D273" t="str">
            <v>GA.1210</v>
          </cell>
          <cell r="F273" t="str">
            <v>§¸ héc x©y th©n hè thu v÷a M100</v>
          </cell>
          <cell r="G273" t="str">
            <v>m3</v>
          </cell>
          <cell r="I273" t="str">
            <v/>
          </cell>
          <cell r="K273">
            <v>314427.64249425451</v>
          </cell>
          <cell r="L273">
            <v>36527.5</v>
          </cell>
          <cell r="M273">
            <v>0</v>
          </cell>
        </row>
        <row r="274">
          <cell r="B274" t="str">
            <v/>
          </cell>
          <cell r="C274" t="str">
            <v/>
          </cell>
          <cell r="F274" t="str">
            <v>a. VËt liÖu</v>
          </cell>
          <cell r="J274">
            <v>314427.64249425451</v>
          </cell>
        </row>
        <row r="275">
          <cell r="B275" t="str">
            <v/>
          </cell>
          <cell r="C275" t="str">
            <v/>
          </cell>
          <cell r="E275" t="str">
            <v>dh</v>
          </cell>
          <cell r="F275" t="str">
            <v xml:space="preserve">§¸ héc </v>
          </cell>
          <cell r="G275" t="str">
            <v>m3</v>
          </cell>
          <cell r="H275">
            <v>1.2</v>
          </cell>
          <cell r="I275">
            <v>86835.71428571429</v>
          </cell>
          <cell r="J275">
            <v>104202.85714285714</v>
          </cell>
          <cell r="K275">
            <v>104202.85714285714</v>
          </cell>
        </row>
        <row r="276">
          <cell r="B276" t="str">
            <v/>
          </cell>
          <cell r="C276" t="str">
            <v/>
          </cell>
          <cell r="E276">
            <v>4</v>
          </cell>
          <cell r="F276" t="str">
            <v>§¸ d¨m 4x6</v>
          </cell>
          <cell r="G276" t="str">
            <v>m3</v>
          </cell>
          <cell r="H276">
            <v>5.7000000000000002E-2</v>
          </cell>
          <cell r="I276">
            <v>108979.27619047619</v>
          </cell>
          <cell r="J276">
            <v>6211.8187428571428</v>
          </cell>
          <cell r="K276">
            <v>6211.8187428571428</v>
          </cell>
        </row>
        <row r="277">
          <cell r="B277" t="str">
            <v/>
          </cell>
          <cell r="C277" t="str">
            <v/>
          </cell>
          <cell r="E277" t="str">
            <v>vu</v>
          </cell>
          <cell r="F277" t="str">
            <v>V÷a xi m¨ng M100</v>
          </cell>
          <cell r="G277" t="str">
            <v>m3</v>
          </cell>
          <cell r="H277">
            <v>0.42</v>
          </cell>
          <cell r="I277">
            <v>417707.89511619043</v>
          </cell>
          <cell r="J277">
            <v>175437.31594879998</v>
          </cell>
          <cell r="K277">
            <v>175437.31594879998</v>
          </cell>
        </row>
        <row r="278">
          <cell r="B278" t="str">
            <v/>
          </cell>
          <cell r="C278" t="str">
            <v/>
          </cell>
          <cell r="E278" t="str">
            <v>cc</v>
          </cell>
          <cell r="F278" t="str">
            <v>C©y chèng</v>
          </cell>
          <cell r="G278" t="str">
            <v>C©y</v>
          </cell>
          <cell r="H278">
            <v>1.62</v>
          </cell>
          <cell r="I278">
            <v>8000</v>
          </cell>
          <cell r="J278">
            <v>12960</v>
          </cell>
          <cell r="K278">
            <v>12960</v>
          </cell>
        </row>
        <row r="279">
          <cell r="B279" t="str">
            <v/>
          </cell>
          <cell r="C279" t="str">
            <v/>
          </cell>
          <cell r="E279" t="str">
            <v>g</v>
          </cell>
          <cell r="F279" t="str">
            <v>Gç v¸n</v>
          </cell>
          <cell r="G279" t="str">
            <v>m3</v>
          </cell>
          <cell r="H279">
            <v>0.01</v>
          </cell>
          <cell r="I279">
            <v>1269569.6114285714</v>
          </cell>
          <cell r="J279">
            <v>12695.696114285714</v>
          </cell>
          <cell r="K279">
            <v>12695.696114285714</v>
          </cell>
        </row>
        <row r="280">
          <cell r="B280" t="str">
            <v/>
          </cell>
          <cell r="C280" t="str">
            <v/>
          </cell>
          <cell r="E280" t="str">
            <v>db</v>
          </cell>
          <cell r="F280" t="str">
            <v>D©y buéc</v>
          </cell>
          <cell r="G280" t="str">
            <v>kg</v>
          </cell>
          <cell r="H280">
            <v>0.46</v>
          </cell>
          <cell r="I280">
            <v>6347.727272727273</v>
          </cell>
          <cell r="J280">
            <v>2919.9545454545455</v>
          </cell>
          <cell r="K280">
            <v>2919.9545454545455</v>
          </cell>
        </row>
        <row r="281">
          <cell r="B281" t="str">
            <v/>
          </cell>
          <cell r="C281" t="str">
            <v/>
          </cell>
          <cell r="F281" t="str">
            <v>b. Nh©n c«ng</v>
          </cell>
          <cell r="J281">
            <v>36527.5</v>
          </cell>
        </row>
        <row r="282">
          <cell r="B282" t="str">
            <v/>
          </cell>
          <cell r="C282" t="str">
            <v/>
          </cell>
          <cell r="E282" t="str">
            <v>3,5c</v>
          </cell>
          <cell r="F282" t="str">
            <v>Nh©n c«ng bËc 3,5/7</v>
          </cell>
          <cell r="G282" t="str">
            <v xml:space="preserve">C«ng </v>
          </cell>
          <cell r="H282">
            <v>2.5</v>
          </cell>
          <cell r="I282">
            <v>14611</v>
          </cell>
          <cell r="J282">
            <v>36527.5</v>
          </cell>
          <cell r="L282">
            <v>36527.5</v>
          </cell>
        </row>
        <row r="283">
          <cell r="B283">
            <v>39</v>
          </cell>
          <cell r="C283">
            <v>1242</v>
          </cell>
          <cell r="D283" t="str">
            <v>GA.4310</v>
          </cell>
          <cell r="F283" t="str">
            <v>§¸ héc x©y m¸ng rãt v÷a M100</v>
          </cell>
          <cell r="G283" t="str">
            <v>m3</v>
          </cell>
          <cell r="I283" t="str">
            <v/>
          </cell>
          <cell r="K283">
            <v>287588.70612022857</v>
          </cell>
          <cell r="L283">
            <v>35358.619999999995</v>
          </cell>
          <cell r="M283">
            <v>0</v>
          </cell>
        </row>
        <row r="284">
          <cell r="B284" t="str">
            <v/>
          </cell>
          <cell r="C284" t="str">
            <v/>
          </cell>
          <cell r="F284" t="str">
            <v>a. VËt liÖu</v>
          </cell>
          <cell r="J284">
            <v>287588.70612022857</v>
          </cell>
        </row>
        <row r="285">
          <cell r="B285" t="str">
            <v/>
          </cell>
          <cell r="C285" t="str">
            <v/>
          </cell>
          <cell r="E285" t="str">
            <v>dh</v>
          </cell>
          <cell r="F285" t="str">
            <v xml:space="preserve">§¸ héc </v>
          </cell>
          <cell r="G285" t="str">
            <v>m3</v>
          </cell>
          <cell r="H285">
            <v>1.22</v>
          </cell>
          <cell r="I285">
            <v>86835.71428571429</v>
          </cell>
          <cell r="J285">
            <v>105939.57142857143</v>
          </cell>
          <cell r="K285">
            <v>105939.57142857143</v>
          </cell>
        </row>
        <row r="286">
          <cell r="B286" t="str">
            <v/>
          </cell>
          <cell r="C286" t="str">
            <v/>
          </cell>
          <cell r="E286">
            <v>4</v>
          </cell>
          <cell r="F286" t="str">
            <v>§¸ d¨m 4x6</v>
          </cell>
          <cell r="G286" t="str">
            <v>m3</v>
          </cell>
          <cell r="H286">
            <v>5.7000000000000002E-2</v>
          </cell>
          <cell r="I286">
            <v>108979.27619047619</v>
          </cell>
          <cell r="J286">
            <v>6211.8187428571428</v>
          </cell>
          <cell r="K286">
            <v>6211.8187428571428</v>
          </cell>
        </row>
        <row r="287">
          <cell r="B287" t="str">
            <v/>
          </cell>
          <cell r="C287" t="str">
            <v>m3</v>
          </cell>
          <cell r="E287" t="str">
            <v>vu</v>
          </cell>
          <cell r="F287" t="str">
            <v>V÷a xi m¨ng M100</v>
          </cell>
          <cell r="G287" t="str">
            <v>m3</v>
          </cell>
          <cell r="H287">
            <v>0.42</v>
          </cell>
          <cell r="I287">
            <v>417707.89511619043</v>
          </cell>
          <cell r="J287">
            <v>175437.31594879998</v>
          </cell>
          <cell r="K287">
            <v>175437.31594879998</v>
          </cell>
        </row>
        <row r="288">
          <cell r="B288" t="str">
            <v/>
          </cell>
          <cell r="C288" t="str">
            <v/>
          </cell>
          <cell r="F288" t="str">
            <v>b. Nh©n c«ng</v>
          </cell>
          <cell r="J288">
            <v>35358.619999999995</v>
          </cell>
        </row>
        <row r="289">
          <cell r="B289" t="str">
            <v/>
          </cell>
          <cell r="C289" t="str">
            <v/>
          </cell>
          <cell r="E289">
            <v>3.5</v>
          </cell>
          <cell r="F289" t="str">
            <v>Nh©n c«ng bËc 3,5/7</v>
          </cell>
          <cell r="G289" t="str">
            <v xml:space="preserve">C«ng </v>
          </cell>
          <cell r="H289">
            <v>2.42</v>
          </cell>
          <cell r="I289">
            <v>14611</v>
          </cell>
          <cell r="J289">
            <v>35358.619999999995</v>
          </cell>
          <cell r="L289">
            <v>35358.619999999995</v>
          </cell>
        </row>
        <row r="290">
          <cell r="B290">
            <v>40</v>
          </cell>
          <cell r="C290">
            <v>1242</v>
          </cell>
          <cell r="D290" t="str">
            <v>GA.4110</v>
          </cell>
          <cell r="F290" t="str">
            <v>§¸ héc x©y s©n cèng v÷a M100</v>
          </cell>
          <cell r="G290" t="str">
            <v>m3</v>
          </cell>
          <cell r="I290" t="str">
            <v/>
          </cell>
          <cell r="K290">
            <v>285851.99183451425</v>
          </cell>
          <cell r="L290">
            <v>31998.09</v>
          </cell>
          <cell r="M290">
            <v>0</v>
          </cell>
        </row>
        <row r="291">
          <cell r="B291" t="str">
            <v/>
          </cell>
          <cell r="C291" t="str">
            <v/>
          </cell>
          <cell r="F291" t="str">
            <v>a. VËt liÖu</v>
          </cell>
          <cell r="J291">
            <v>285851.99183451425</v>
          </cell>
        </row>
        <row r="292">
          <cell r="B292" t="str">
            <v/>
          </cell>
          <cell r="C292" t="str">
            <v/>
          </cell>
          <cell r="E292" t="str">
            <v>dh</v>
          </cell>
          <cell r="F292" t="str">
            <v xml:space="preserve">§¸ héc </v>
          </cell>
          <cell r="G292" t="str">
            <v>m3</v>
          </cell>
          <cell r="H292">
            <v>1.2</v>
          </cell>
          <cell r="I292">
            <v>86835.71428571429</v>
          </cell>
          <cell r="J292">
            <v>104202.85714285714</v>
          </cell>
          <cell r="K292">
            <v>104202.85714285714</v>
          </cell>
        </row>
        <row r="293">
          <cell r="B293" t="str">
            <v/>
          </cell>
          <cell r="C293" t="str">
            <v/>
          </cell>
          <cell r="E293">
            <v>4</v>
          </cell>
          <cell r="F293" t="str">
            <v>§¸ d¨m 4x6</v>
          </cell>
          <cell r="G293" t="str">
            <v>m3</v>
          </cell>
          <cell r="H293">
            <v>5.7000000000000002E-2</v>
          </cell>
          <cell r="I293">
            <v>108979.27619047619</v>
          </cell>
          <cell r="J293">
            <v>6211.8187428571428</v>
          </cell>
          <cell r="K293">
            <v>6211.8187428571428</v>
          </cell>
        </row>
        <row r="294">
          <cell r="B294" t="str">
            <v/>
          </cell>
          <cell r="C294" t="str">
            <v>m3</v>
          </cell>
          <cell r="E294" t="str">
            <v>vu</v>
          </cell>
          <cell r="F294" t="str">
            <v>V÷a xi m¨ng M100</v>
          </cell>
          <cell r="G294" t="str">
            <v>m3</v>
          </cell>
          <cell r="H294">
            <v>0.42</v>
          </cell>
          <cell r="I294">
            <v>417707.89511619043</v>
          </cell>
          <cell r="J294">
            <v>175437.31594879998</v>
          </cell>
          <cell r="K294">
            <v>175437.31594879998</v>
          </cell>
        </row>
        <row r="295">
          <cell r="B295" t="str">
            <v/>
          </cell>
          <cell r="C295" t="str">
            <v/>
          </cell>
          <cell r="F295" t="str">
            <v>b. Nh©n c«ng</v>
          </cell>
          <cell r="J295">
            <v>31998.09</v>
          </cell>
        </row>
        <row r="296">
          <cell r="B296" t="str">
            <v/>
          </cell>
          <cell r="C296" t="str">
            <v/>
          </cell>
          <cell r="E296">
            <v>3.5</v>
          </cell>
          <cell r="F296" t="str">
            <v>Nh©n c«ng bËc 3,5/7</v>
          </cell>
          <cell r="G296" t="str">
            <v xml:space="preserve">C«ng </v>
          </cell>
          <cell r="H296">
            <v>2.19</v>
          </cell>
          <cell r="I296">
            <v>14611</v>
          </cell>
          <cell r="J296">
            <v>31998.09</v>
          </cell>
          <cell r="L296">
            <v>31998.09</v>
          </cell>
        </row>
        <row r="297">
          <cell r="B297">
            <v>41</v>
          </cell>
          <cell r="C297">
            <v>1242</v>
          </cell>
          <cell r="D297" t="str">
            <v>CA.1113</v>
          </cell>
          <cell r="F297" t="str">
            <v>§ãng cäc tre L=2m</v>
          </cell>
          <cell r="G297" t="str">
            <v>100m</v>
          </cell>
          <cell r="I297" t="str">
            <v/>
          </cell>
          <cell r="K297">
            <v>260278.1520648</v>
          </cell>
          <cell r="L297">
            <v>26299.8</v>
          </cell>
          <cell r="M297">
            <v>0</v>
          </cell>
        </row>
        <row r="298">
          <cell r="B298" t="str">
            <v/>
          </cell>
          <cell r="C298" t="str">
            <v/>
          </cell>
          <cell r="F298" t="str">
            <v>a. VËt liÖu</v>
          </cell>
          <cell r="J298">
            <v>260278.1520648</v>
          </cell>
        </row>
        <row r="299">
          <cell r="B299" t="str">
            <v/>
          </cell>
          <cell r="C299" t="str">
            <v/>
          </cell>
          <cell r="E299" t="str">
            <v>ctre</v>
          </cell>
          <cell r="F299" t="str">
            <v>Cäc tre</v>
          </cell>
          <cell r="G299" t="str">
            <v>m</v>
          </cell>
          <cell r="H299">
            <v>105</v>
          </cell>
          <cell r="I299">
            <v>2100</v>
          </cell>
          <cell r="J299">
            <v>220500</v>
          </cell>
          <cell r="K299">
            <v>220500</v>
          </cell>
        </row>
        <row r="300">
          <cell r="B300" t="str">
            <v/>
          </cell>
          <cell r="C300" t="str">
            <v/>
          </cell>
          <cell r="E300" t="str">
            <v>cc</v>
          </cell>
          <cell r="F300" t="str">
            <v>C©y chèng</v>
          </cell>
          <cell r="G300" t="str">
            <v>C©y</v>
          </cell>
          <cell r="H300">
            <v>1.56</v>
          </cell>
          <cell r="I300">
            <v>8000</v>
          </cell>
          <cell r="J300">
            <v>12480</v>
          </cell>
          <cell r="K300">
            <v>12480</v>
          </cell>
        </row>
        <row r="301">
          <cell r="B301" t="str">
            <v/>
          </cell>
          <cell r="C301" t="str">
            <v/>
          </cell>
          <cell r="E301" t="str">
            <v>g</v>
          </cell>
          <cell r="F301" t="str">
            <v>Gç v¸n</v>
          </cell>
          <cell r="G301" t="str">
            <v>m3</v>
          </cell>
          <cell r="H301">
            <v>9.4000000000000004E-3</v>
          </cell>
          <cell r="I301">
            <v>1269569.6114285714</v>
          </cell>
          <cell r="J301">
            <v>11933.954347428571</v>
          </cell>
          <cell r="K301">
            <v>11933.954347428571</v>
          </cell>
        </row>
        <row r="302">
          <cell r="B302" t="str">
            <v/>
          </cell>
          <cell r="C302" t="str">
            <v/>
          </cell>
          <cell r="E302" t="str">
            <v>d</v>
          </cell>
          <cell r="F302" t="str">
            <v>D©y</v>
          </cell>
          <cell r="G302" t="str">
            <v>kg</v>
          </cell>
          <cell r="H302">
            <v>0.45</v>
          </cell>
          <cell r="I302">
            <v>6600</v>
          </cell>
          <cell r="J302">
            <v>2970</v>
          </cell>
          <cell r="K302">
            <v>2970</v>
          </cell>
        </row>
        <row r="303">
          <cell r="B303" t="str">
            <v/>
          </cell>
          <cell r="C303" t="str">
            <v/>
          </cell>
          <cell r="E303" t="str">
            <v>#</v>
          </cell>
          <cell r="F303" t="str">
            <v>VËt liÖu kh¸c</v>
          </cell>
          <cell r="G303" t="str">
            <v>%</v>
          </cell>
          <cell r="H303">
            <v>5</v>
          </cell>
          <cell r="I303">
            <v>247883.95434742857</v>
          </cell>
          <cell r="J303">
            <v>12394.197717371429</v>
          </cell>
          <cell r="K303">
            <v>12394.197717371429</v>
          </cell>
        </row>
        <row r="304">
          <cell r="B304" t="str">
            <v/>
          </cell>
          <cell r="C304" t="str">
            <v/>
          </cell>
          <cell r="F304" t="str">
            <v>b. Nh©n c«ng</v>
          </cell>
          <cell r="J304">
            <v>26299.8</v>
          </cell>
        </row>
        <row r="305">
          <cell r="B305" t="str">
            <v/>
          </cell>
          <cell r="C305" t="str">
            <v/>
          </cell>
          <cell r="E305">
            <v>3.5</v>
          </cell>
          <cell r="F305" t="str">
            <v>Nh©n c«ng bËc 3,5/7</v>
          </cell>
          <cell r="G305" t="str">
            <v xml:space="preserve">C«ng </v>
          </cell>
          <cell r="H305">
            <v>1.8</v>
          </cell>
          <cell r="I305">
            <v>14611</v>
          </cell>
          <cell r="J305">
            <v>26299.8</v>
          </cell>
          <cell r="L305">
            <v>26299.8</v>
          </cell>
        </row>
        <row r="306">
          <cell r="B306">
            <v>42</v>
          </cell>
          <cell r="C306">
            <v>1242</v>
          </cell>
          <cell r="D306" t="str">
            <v>HA.2110</v>
          </cell>
          <cell r="F306" t="str">
            <v>BT T.®Çu, T.c¸nh, G.T n¨ng M150 ®¸ 4x6</v>
          </cell>
          <cell r="G306" t="str">
            <v>m3</v>
          </cell>
          <cell r="I306" t="str">
            <v/>
          </cell>
          <cell r="K306">
            <v>433747.08850988565</v>
          </cell>
          <cell r="L306">
            <v>52015.16</v>
          </cell>
          <cell r="M306">
            <v>15887.92</v>
          </cell>
        </row>
        <row r="307">
          <cell r="B307" t="str">
            <v/>
          </cell>
          <cell r="C307" t="str">
            <v/>
          </cell>
          <cell r="F307" t="str">
            <v>a. VËt liÖu</v>
          </cell>
          <cell r="J307">
            <v>433747.08850988565</v>
          </cell>
        </row>
        <row r="308">
          <cell r="B308" t="str">
            <v/>
          </cell>
          <cell r="C308" t="str">
            <v>m3</v>
          </cell>
          <cell r="E308" t="str">
            <v>vu</v>
          </cell>
          <cell r="F308" t="str">
            <v>V÷a BT M150 ®¸ 4x6</v>
          </cell>
          <cell r="G308" t="str">
            <v>m3</v>
          </cell>
          <cell r="H308">
            <v>1.0249999999999999</v>
          </cell>
          <cell r="I308">
            <v>350695.44651428569</v>
          </cell>
          <cell r="J308">
            <v>359462.83267714281</v>
          </cell>
          <cell r="K308">
            <v>359462.83267714281</v>
          </cell>
        </row>
        <row r="309">
          <cell r="B309" t="str">
            <v/>
          </cell>
          <cell r="C309" t="str">
            <v/>
          </cell>
          <cell r="E309" t="str">
            <v>gc</v>
          </cell>
          <cell r="F309" t="str">
            <v>gç v¸n cÇu c«ng t¸c</v>
          </cell>
          <cell r="G309" t="str">
            <v>m3</v>
          </cell>
          <cell r="H309">
            <v>4.9000000000000002E-2</v>
          </cell>
          <cell r="I309">
            <v>1269569.6114285714</v>
          </cell>
          <cell r="J309">
            <v>62208.910960000001</v>
          </cell>
          <cell r="K309">
            <v>62208.910960000001</v>
          </cell>
        </row>
        <row r="310">
          <cell r="B310" t="str">
            <v/>
          </cell>
          <cell r="C310" t="str">
            <v/>
          </cell>
          <cell r="E310" t="str">
            <v>di</v>
          </cell>
          <cell r="F310" t="str">
            <v>§inh</v>
          </cell>
          <cell r="G310" t="str">
            <v>kg</v>
          </cell>
          <cell r="H310">
            <v>0.19900000000000001</v>
          </cell>
          <cell r="I310">
            <v>7000</v>
          </cell>
          <cell r="J310">
            <v>1393</v>
          </cell>
          <cell r="K310">
            <v>1393</v>
          </cell>
        </row>
        <row r="311">
          <cell r="B311" t="str">
            <v/>
          </cell>
          <cell r="C311" t="str">
            <v/>
          </cell>
          <cell r="E311" t="str">
            <v>dia</v>
          </cell>
          <cell r="F311" t="str">
            <v xml:space="preserve">§inh ®Üa </v>
          </cell>
          <cell r="G311" t="str">
            <v>C¸i</v>
          </cell>
          <cell r="H311">
            <v>0.871</v>
          </cell>
          <cell r="I311">
            <v>2500</v>
          </cell>
          <cell r="J311">
            <v>2177.5</v>
          </cell>
          <cell r="K311">
            <v>2177.5</v>
          </cell>
        </row>
        <row r="312">
          <cell r="B312" t="str">
            <v/>
          </cell>
          <cell r="C312" t="str">
            <v/>
          </cell>
          <cell r="E312" t="str">
            <v>#</v>
          </cell>
          <cell r="F312" t="str">
            <v>VËt liÖu kh¸c</v>
          </cell>
          <cell r="G312" t="str">
            <v>%</v>
          </cell>
          <cell r="H312">
            <v>2</v>
          </cell>
          <cell r="I312">
            <v>425242.24363714282</v>
          </cell>
          <cell r="J312">
            <v>8504.8448727428568</v>
          </cell>
          <cell r="K312">
            <v>8504.8448727428568</v>
          </cell>
        </row>
        <row r="313">
          <cell r="B313" t="str">
            <v/>
          </cell>
          <cell r="C313" t="str">
            <v/>
          </cell>
          <cell r="F313" t="str">
            <v>b. Nh©n c«ng</v>
          </cell>
          <cell r="J313">
            <v>52015.16</v>
          </cell>
        </row>
        <row r="314">
          <cell r="B314" t="str">
            <v/>
          </cell>
          <cell r="C314" t="str">
            <v/>
          </cell>
          <cell r="E314" t="str">
            <v>3,5c</v>
          </cell>
          <cell r="F314" t="str">
            <v>Nh©n c«ng bËc 3,5/7</v>
          </cell>
          <cell r="G314" t="str">
            <v xml:space="preserve">C«ng </v>
          </cell>
          <cell r="H314">
            <v>3.56</v>
          </cell>
          <cell r="I314">
            <v>14611</v>
          </cell>
          <cell r="J314">
            <v>52015.16</v>
          </cell>
          <cell r="L314">
            <v>52015.16</v>
          </cell>
        </row>
        <row r="315">
          <cell r="B315" t="str">
            <v/>
          </cell>
          <cell r="C315" t="str">
            <v/>
          </cell>
          <cell r="F315" t="str">
            <v>c. M¸y thi c«ng</v>
          </cell>
          <cell r="J315">
            <v>15887.92</v>
          </cell>
        </row>
        <row r="316">
          <cell r="B316" t="str">
            <v/>
          </cell>
          <cell r="C316" t="str">
            <v/>
          </cell>
          <cell r="E316" t="str">
            <v>250l</v>
          </cell>
          <cell r="F316" t="str">
            <v>M¸y trén 250l</v>
          </cell>
          <cell r="G316" t="str">
            <v>Ca</v>
          </cell>
          <cell r="H316">
            <v>9.5000000000000001E-2</v>
          </cell>
          <cell r="I316">
            <v>96272</v>
          </cell>
          <cell r="J316">
            <v>9145.84</v>
          </cell>
          <cell r="M316">
            <v>9145.84</v>
          </cell>
        </row>
        <row r="317">
          <cell r="B317" t="str">
            <v/>
          </cell>
          <cell r="C317" t="str">
            <v/>
          </cell>
          <cell r="E317" t="str">
            <v>dd</v>
          </cell>
          <cell r="F317" t="str">
            <v>M¸y ®Çm dïi 1,5KW</v>
          </cell>
          <cell r="G317" t="str">
            <v>Ca</v>
          </cell>
          <cell r="H317">
            <v>0.18</v>
          </cell>
          <cell r="I317">
            <v>37456</v>
          </cell>
          <cell r="J317">
            <v>6742.08</v>
          </cell>
          <cell r="M317">
            <v>6742.08</v>
          </cell>
        </row>
        <row r="318">
          <cell r="B318">
            <v>43</v>
          </cell>
          <cell r="C318">
            <v>1242</v>
          </cell>
          <cell r="D318" t="str">
            <v>KA1110</v>
          </cell>
          <cell r="F318" t="str">
            <v xml:space="preserve">VK gç ®æ Bªt«ng </v>
          </cell>
          <cell r="G318" t="str">
            <v>100m2</v>
          </cell>
          <cell r="I318" t="str">
            <v/>
          </cell>
          <cell r="K318">
            <v>1799869.8488385715</v>
          </cell>
          <cell r="L318">
            <v>208831.84</v>
          </cell>
          <cell r="M318">
            <v>0</v>
          </cell>
        </row>
        <row r="319">
          <cell r="B319" t="str">
            <v/>
          </cell>
          <cell r="C319" t="str">
            <v/>
          </cell>
          <cell r="F319" t="str">
            <v>a. VËt liÖu</v>
          </cell>
          <cell r="J319">
            <v>1799869.8488385715</v>
          </cell>
        </row>
        <row r="320">
          <cell r="B320" t="str">
            <v/>
          </cell>
          <cell r="C320" t="str">
            <v/>
          </cell>
          <cell r="E320" t="str">
            <v>g</v>
          </cell>
          <cell r="F320" t="str">
            <v>Gç v¸n</v>
          </cell>
          <cell r="G320" t="str">
            <v>m3</v>
          </cell>
          <cell r="H320">
            <v>0.79200000000000004</v>
          </cell>
          <cell r="I320">
            <v>1269569.6114285714</v>
          </cell>
          <cell r="J320">
            <v>1005499.1322514286</v>
          </cell>
          <cell r="K320">
            <v>1005499.1322514286</v>
          </cell>
        </row>
        <row r="321">
          <cell r="B321" t="str">
            <v/>
          </cell>
          <cell r="C321" t="str">
            <v/>
          </cell>
          <cell r="E321" t="str">
            <v>dn</v>
          </cell>
          <cell r="F321" t="str">
            <v xml:space="preserve">Gç ®µ nÑp </v>
          </cell>
          <cell r="G321" t="str">
            <v>m3</v>
          </cell>
          <cell r="H321">
            <v>8.6499999999999994E-2</v>
          </cell>
          <cell r="I321">
            <v>1269569.6114285714</v>
          </cell>
          <cell r="J321">
            <v>109817.77138857142</v>
          </cell>
          <cell r="K321">
            <v>109817.77138857142</v>
          </cell>
        </row>
        <row r="322">
          <cell r="B322" t="str">
            <v/>
          </cell>
          <cell r="C322" t="str">
            <v/>
          </cell>
          <cell r="E322" t="str">
            <v>gg</v>
          </cell>
          <cell r="F322" t="str">
            <v>Gç chèng</v>
          </cell>
          <cell r="G322" t="str">
            <v>m3</v>
          </cell>
          <cell r="H322">
            <v>0.45900000000000002</v>
          </cell>
          <cell r="I322">
            <v>1269569.6114285714</v>
          </cell>
          <cell r="J322">
            <v>582732.45164571435</v>
          </cell>
          <cell r="K322">
            <v>582732.45164571435</v>
          </cell>
        </row>
        <row r="323">
          <cell r="B323" t="str">
            <v/>
          </cell>
          <cell r="C323" t="str">
            <v/>
          </cell>
          <cell r="E323" t="str">
            <v>di</v>
          </cell>
          <cell r="F323" t="str">
            <v>§inh</v>
          </cell>
          <cell r="G323" t="str">
            <v>kg</v>
          </cell>
          <cell r="H323">
            <v>12</v>
          </cell>
          <cell r="I323">
            <v>7000</v>
          </cell>
          <cell r="J323">
            <v>84000</v>
          </cell>
          <cell r="K323">
            <v>84000</v>
          </cell>
        </row>
        <row r="324">
          <cell r="B324" t="str">
            <v/>
          </cell>
          <cell r="C324" t="str">
            <v/>
          </cell>
          <cell r="E324" t="str">
            <v>#</v>
          </cell>
          <cell r="F324" t="str">
            <v>VËt liÖu kh¸c</v>
          </cell>
          <cell r="G324" t="str">
            <v>%</v>
          </cell>
          <cell r="H324">
            <v>1</v>
          </cell>
          <cell r="I324">
            <v>1782049.3552857144</v>
          </cell>
          <cell r="J324">
            <v>17820.493552857144</v>
          </cell>
          <cell r="K324">
            <v>17820.493552857144</v>
          </cell>
        </row>
        <row r="325">
          <cell r="B325" t="str">
            <v/>
          </cell>
          <cell r="C325" t="str">
            <v/>
          </cell>
          <cell r="F325" t="str">
            <v>b. Nh©n c«ng</v>
          </cell>
          <cell r="J325">
            <v>208831.84</v>
          </cell>
        </row>
        <row r="326">
          <cell r="B326" t="str">
            <v/>
          </cell>
          <cell r="C326" t="str">
            <v/>
          </cell>
          <cell r="E326" t="str">
            <v>4c</v>
          </cell>
          <cell r="F326" t="str">
            <v>Nh©n c«ng bËc 4,0/7</v>
          </cell>
          <cell r="G326" t="str">
            <v xml:space="preserve">C«ng </v>
          </cell>
          <cell r="H326">
            <v>13.61</v>
          </cell>
          <cell r="I326">
            <v>15344</v>
          </cell>
          <cell r="J326">
            <v>208831.84</v>
          </cell>
          <cell r="L326">
            <v>208831.84</v>
          </cell>
        </row>
        <row r="327">
          <cell r="B327">
            <v>44</v>
          </cell>
          <cell r="C327">
            <v>1242</v>
          </cell>
          <cell r="D327" t="str">
            <v>KA2110</v>
          </cell>
          <cell r="F327" t="str">
            <v>VK thÐp ®æ BT</v>
          </cell>
          <cell r="G327" t="str">
            <v>100m2</v>
          </cell>
          <cell r="I327" t="str">
            <v/>
          </cell>
          <cell r="K327">
            <v>1213311.7113719999</v>
          </cell>
          <cell r="L327">
            <v>587368.32000000007</v>
          </cell>
          <cell r="M327">
            <v>133408.04999999999</v>
          </cell>
        </row>
        <row r="328">
          <cell r="B328" t="str">
            <v/>
          </cell>
          <cell r="C328" t="str">
            <v/>
          </cell>
          <cell r="F328" t="str">
            <v>a. VËt liÖu</v>
          </cell>
          <cell r="J328">
            <v>1213311.7113719999</v>
          </cell>
        </row>
        <row r="329">
          <cell r="B329" t="str">
            <v/>
          </cell>
          <cell r="C329" t="str">
            <v/>
          </cell>
          <cell r="E329" t="str">
            <v>th</v>
          </cell>
          <cell r="F329" t="str">
            <v>ThÐp h×nh</v>
          </cell>
          <cell r="G329" t="str">
            <v>kg</v>
          </cell>
          <cell r="H329">
            <v>100.65</v>
          </cell>
          <cell r="I329">
            <v>4612.3043809523806</v>
          </cell>
          <cell r="J329">
            <v>464228.43594285712</v>
          </cell>
          <cell r="K329">
            <v>464228.43594285712</v>
          </cell>
        </row>
        <row r="330">
          <cell r="B330" t="str">
            <v/>
          </cell>
          <cell r="C330" t="str">
            <v/>
          </cell>
          <cell r="E330" t="str">
            <v>gg</v>
          </cell>
          <cell r="F330" t="str">
            <v>Gç chèng</v>
          </cell>
          <cell r="G330" t="str">
            <v>m3</v>
          </cell>
          <cell r="H330">
            <v>0.496</v>
          </cell>
          <cell r="I330">
            <v>1269569.6114285714</v>
          </cell>
          <cell r="J330">
            <v>629706.52726857143</v>
          </cell>
          <cell r="K330">
            <v>629706.52726857143</v>
          </cell>
        </row>
        <row r="331">
          <cell r="B331" t="str">
            <v/>
          </cell>
          <cell r="C331" t="str">
            <v/>
          </cell>
          <cell r="E331" t="str">
            <v>q</v>
          </cell>
          <cell r="F331" t="str">
            <v>Que hµn</v>
          </cell>
          <cell r="G331" t="str">
            <v>kg</v>
          </cell>
          <cell r="H331">
            <v>5.6</v>
          </cell>
          <cell r="I331">
            <v>11000</v>
          </cell>
          <cell r="J331">
            <v>61599.999999999993</v>
          </cell>
          <cell r="K331">
            <v>61599.999999999993</v>
          </cell>
        </row>
        <row r="332">
          <cell r="B332" t="str">
            <v/>
          </cell>
          <cell r="C332" t="str">
            <v/>
          </cell>
          <cell r="E332" t="str">
            <v>#</v>
          </cell>
          <cell r="F332" t="str">
            <v>VËt liÖu kh¸c</v>
          </cell>
          <cell r="G332" t="str">
            <v>%</v>
          </cell>
          <cell r="H332">
            <v>5</v>
          </cell>
          <cell r="I332">
            <v>1155534.9632114286</v>
          </cell>
          <cell r="J332">
            <v>57776.748160571427</v>
          </cell>
          <cell r="K332">
            <v>57776.748160571427</v>
          </cell>
        </row>
        <row r="333">
          <cell r="B333" t="str">
            <v/>
          </cell>
          <cell r="C333" t="str">
            <v/>
          </cell>
          <cell r="F333" t="str">
            <v>b. Nh©n c«ng</v>
          </cell>
          <cell r="J333">
            <v>587368.32000000007</v>
          </cell>
        </row>
        <row r="334">
          <cell r="B334" t="str">
            <v/>
          </cell>
          <cell r="C334" t="str">
            <v/>
          </cell>
          <cell r="E334" t="str">
            <v>4c</v>
          </cell>
          <cell r="F334" t="str">
            <v>Nh©n c«ng bËc 4,0/7</v>
          </cell>
          <cell r="G334" t="str">
            <v xml:space="preserve">C«ng </v>
          </cell>
          <cell r="H334">
            <v>38.28</v>
          </cell>
          <cell r="I334">
            <v>15344</v>
          </cell>
          <cell r="J334">
            <v>587368.32000000007</v>
          </cell>
          <cell r="L334">
            <v>587368.32000000007</v>
          </cell>
        </row>
        <row r="335">
          <cell r="B335" t="str">
            <v/>
          </cell>
          <cell r="C335" t="str">
            <v/>
          </cell>
          <cell r="F335" t="str">
            <v>c. M¸y thi c«ng</v>
          </cell>
          <cell r="J335">
            <v>133408.04999999999</v>
          </cell>
        </row>
        <row r="336">
          <cell r="B336" t="str">
            <v/>
          </cell>
          <cell r="C336" t="str">
            <v/>
          </cell>
          <cell r="E336" t="str">
            <v>h23</v>
          </cell>
          <cell r="F336" t="str">
            <v>M¸y hµn 23KW</v>
          </cell>
          <cell r="G336" t="str">
            <v>Ca</v>
          </cell>
          <cell r="H336">
            <v>1.5</v>
          </cell>
          <cell r="I336">
            <v>77338</v>
          </cell>
          <cell r="J336">
            <v>116007</v>
          </cell>
          <cell r="M336">
            <v>116007</v>
          </cell>
        </row>
        <row r="337">
          <cell r="B337" t="str">
            <v/>
          </cell>
          <cell r="C337" t="str">
            <v/>
          </cell>
          <cell r="E337" t="str">
            <v>m#</v>
          </cell>
          <cell r="F337" t="str">
            <v>M¸y kh¸c</v>
          </cell>
          <cell r="G337" t="str">
            <v>%</v>
          </cell>
          <cell r="H337">
            <v>15</v>
          </cell>
          <cell r="I337">
            <v>116007</v>
          </cell>
          <cell r="J337">
            <v>17401.05</v>
          </cell>
          <cell r="M337">
            <v>17401.05</v>
          </cell>
        </row>
        <row r="338">
          <cell r="B338">
            <v>45</v>
          </cell>
          <cell r="C338">
            <v>1242</v>
          </cell>
          <cell r="D338" t="str">
            <v>HA1210</v>
          </cell>
          <cell r="F338" t="str">
            <v>Bª t«ng mãng, ch©n khay M150 ®¸ 4x6</v>
          </cell>
          <cell r="G338" t="str">
            <v>m3</v>
          </cell>
          <cell r="I338" t="str">
            <v/>
          </cell>
          <cell r="K338">
            <v>363057.46100391424</v>
          </cell>
          <cell r="L338">
            <v>22759.919999999998</v>
          </cell>
          <cell r="M338">
            <v>12479.423999999999</v>
          </cell>
        </row>
        <row r="339">
          <cell r="B339" t="str">
            <v/>
          </cell>
          <cell r="C339" t="str">
            <v/>
          </cell>
          <cell r="F339" t="str">
            <v>a. VËt liÖu</v>
          </cell>
          <cell r="J339">
            <v>363057.46100391424</v>
          </cell>
        </row>
        <row r="340">
          <cell r="B340" t="str">
            <v/>
          </cell>
          <cell r="C340" t="str">
            <v>Phô lôc 5</v>
          </cell>
          <cell r="E340" t="str">
            <v>vu</v>
          </cell>
          <cell r="F340" t="str">
            <v>V÷a BT M150 ®¸ 4x6</v>
          </cell>
          <cell r="G340" t="str">
            <v>m3</v>
          </cell>
          <cell r="H340">
            <v>1.0249999999999999</v>
          </cell>
          <cell r="I340">
            <v>350695.44651428569</v>
          </cell>
          <cell r="J340">
            <v>359462.83267714281</v>
          </cell>
          <cell r="K340">
            <v>359462.83267714281</v>
          </cell>
        </row>
        <row r="341">
          <cell r="B341" t="str">
            <v/>
          </cell>
          <cell r="E341" t="str">
            <v>#</v>
          </cell>
          <cell r="F341" t="str">
            <v>VËt liÖu kh¸c</v>
          </cell>
          <cell r="G341" t="str">
            <v>%</v>
          </cell>
          <cell r="H341">
            <v>1</v>
          </cell>
          <cell r="I341">
            <v>359462.83267714281</v>
          </cell>
          <cell r="J341">
            <v>3594.628326771428</v>
          </cell>
          <cell r="K341">
            <v>3594.628326771428</v>
          </cell>
        </row>
        <row r="342">
          <cell r="B342" t="str">
            <v/>
          </cell>
          <cell r="C342" t="str">
            <v/>
          </cell>
          <cell r="F342" t="str">
            <v>b. Nh©n c«ng</v>
          </cell>
          <cell r="J342">
            <v>22759.919999999998</v>
          </cell>
        </row>
        <row r="343">
          <cell r="B343" t="str">
            <v/>
          </cell>
          <cell r="C343" t="str">
            <v/>
          </cell>
          <cell r="E343" t="str">
            <v>3c</v>
          </cell>
          <cell r="F343" t="str">
            <v>Nh©n c«ng bËc 3,0/7</v>
          </cell>
          <cell r="G343" t="str">
            <v xml:space="preserve">C«ng </v>
          </cell>
          <cell r="H343">
            <v>1.64</v>
          </cell>
          <cell r="I343">
            <v>13878</v>
          </cell>
          <cell r="J343">
            <v>22759.919999999998</v>
          </cell>
          <cell r="L343">
            <v>22759.919999999998</v>
          </cell>
        </row>
        <row r="344">
          <cell r="B344" t="str">
            <v/>
          </cell>
          <cell r="C344" t="str">
            <v/>
          </cell>
          <cell r="F344" t="str">
            <v>c. M¸y thi c«ng</v>
          </cell>
          <cell r="J344">
            <v>12479.423999999999</v>
          </cell>
        </row>
        <row r="345">
          <cell r="B345" t="str">
            <v/>
          </cell>
          <cell r="C345" t="str">
            <v/>
          </cell>
          <cell r="E345" t="str">
            <v>250l</v>
          </cell>
          <cell r="F345" t="str">
            <v>M¸y trén 250l</v>
          </cell>
          <cell r="G345" t="str">
            <v>Ca</v>
          </cell>
          <cell r="H345">
            <v>9.5000000000000001E-2</v>
          </cell>
          <cell r="I345">
            <v>96272</v>
          </cell>
          <cell r="J345">
            <v>9145.84</v>
          </cell>
          <cell r="M345">
            <v>9145.84</v>
          </cell>
        </row>
        <row r="346">
          <cell r="B346" t="str">
            <v/>
          </cell>
          <cell r="C346" t="str">
            <v/>
          </cell>
          <cell r="E346" t="str">
            <v>dd</v>
          </cell>
          <cell r="F346" t="str">
            <v>M¸y ®Çm dïi 1,5KW</v>
          </cell>
          <cell r="G346" t="str">
            <v>Ca</v>
          </cell>
          <cell r="H346">
            <v>8.8999999999999996E-2</v>
          </cell>
          <cell r="I346">
            <v>37456</v>
          </cell>
          <cell r="J346">
            <v>3333.5839999999998</v>
          </cell>
          <cell r="M346">
            <v>3333.5839999999998</v>
          </cell>
        </row>
        <row r="347">
          <cell r="B347">
            <v>46</v>
          </cell>
          <cell r="C347">
            <v>1242</v>
          </cell>
          <cell r="D347" t="str">
            <v>HA1310</v>
          </cell>
          <cell r="F347" t="str">
            <v>Bªt«ng s©n cèng M150 ®¸ 4x6</v>
          </cell>
          <cell r="G347" t="str">
            <v>m3</v>
          </cell>
          <cell r="I347" t="str">
            <v/>
          </cell>
          <cell r="K347">
            <v>363057.46100391424</v>
          </cell>
          <cell r="L347">
            <v>21927.24</v>
          </cell>
          <cell r="M347">
            <v>12040.565000000001</v>
          </cell>
        </row>
        <row r="348">
          <cell r="B348" t="str">
            <v/>
          </cell>
          <cell r="C348" t="str">
            <v/>
          </cell>
          <cell r="F348" t="str">
            <v>a. VËt liÖu</v>
          </cell>
          <cell r="J348">
            <v>363057.46100391424</v>
          </cell>
        </row>
        <row r="349">
          <cell r="B349" t="str">
            <v/>
          </cell>
          <cell r="C349" t="str">
            <v>m3</v>
          </cell>
          <cell r="E349" t="str">
            <v>vu</v>
          </cell>
          <cell r="F349" t="str">
            <v>V÷a BT M150 ®¸ 4x6</v>
          </cell>
          <cell r="G349" t="str">
            <v>m3</v>
          </cell>
          <cell r="H349">
            <v>1.0249999999999999</v>
          </cell>
          <cell r="I349">
            <v>350695.44651428569</v>
          </cell>
          <cell r="J349">
            <v>359462.83267714281</v>
          </cell>
          <cell r="K349">
            <v>359462.83267714281</v>
          </cell>
        </row>
        <row r="350">
          <cell r="B350" t="str">
            <v/>
          </cell>
          <cell r="C350" t="str">
            <v/>
          </cell>
          <cell r="E350" t="str">
            <v>#</v>
          </cell>
          <cell r="F350" t="str">
            <v>VËt liÖu kh¸c</v>
          </cell>
          <cell r="G350" t="str">
            <v>%</v>
          </cell>
          <cell r="H350">
            <v>1</v>
          </cell>
          <cell r="I350">
            <v>359462.83267714281</v>
          </cell>
          <cell r="J350">
            <v>3594.628326771428</v>
          </cell>
          <cell r="K350">
            <v>3594.628326771428</v>
          </cell>
        </row>
        <row r="351">
          <cell r="B351" t="str">
            <v/>
          </cell>
          <cell r="C351" t="str">
            <v/>
          </cell>
          <cell r="F351" t="str">
            <v>b. Nh©n c«ng</v>
          </cell>
          <cell r="J351">
            <v>21927.24</v>
          </cell>
        </row>
        <row r="352">
          <cell r="B352" t="str">
            <v/>
          </cell>
          <cell r="C352" t="str">
            <v/>
          </cell>
          <cell r="E352" t="str">
            <v>3c</v>
          </cell>
          <cell r="F352" t="str">
            <v>Nh©n c«ng bËc 3,0/7</v>
          </cell>
          <cell r="G352" t="str">
            <v xml:space="preserve">C«ng </v>
          </cell>
          <cell r="H352">
            <v>1.58</v>
          </cell>
          <cell r="I352">
            <v>13878</v>
          </cell>
          <cell r="J352">
            <v>21927.24</v>
          </cell>
          <cell r="L352">
            <v>21927.24</v>
          </cell>
        </row>
        <row r="353">
          <cell r="B353" t="str">
            <v/>
          </cell>
          <cell r="C353" t="str">
            <v/>
          </cell>
          <cell r="F353" t="str">
            <v>c. M¸y thi c«ng</v>
          </cell>
          <cell r="J353">
            <v>12040.565000000001</v>
          </cell>
        </row>
        <row r="354">
          <cell r="B354" t="str">
            <v/>
          </cell>
          <cell r="C354" t="str">
            <v/>
          </cell>
          <cell r="E354" t="str">
            <v>250l</v>
          </cell>
          <cell r="F354" t="str">
            <v>M¸y trén 250l</v>
          </cell>
          <cell r="G354" t="str">
            <v>Ca</v>
          </cell>
          <cell r="H354">
            <v>9.5000000000000001E-2</v>
          </cell>
          <cell r="I354">
            <v>96272</v>
          </cell>
          <cell r="J354">
            <v>9145.84</v>
          </cell>
          <cell r="M354">
            <v>9145.84</v>
          </cell>
        </row>
        <row r="355">
          <cell r="B355" t="str">
            <v/>
          </cell>
          <cell r="C355" t="str">
            <v/>
          </cell>
          <cell r="E355" t="str">
            <v>db1</v>
          </cell>
          <cell r="F355" t="str">
            <v>M¸y ®Çm bµn 1KW</v>
          </cell>
          <cell r="G355" t="str">
            <v>Ca</v>
          </cell>
          <cell r="H355">
            <v>8.8999999999999996E-2</v>
          </cell>
          <cell r="I355">
            <v>32525</v>
          </cell>
          <cell r="J355">
            <v>2894.7249999999999</v>
          </cell>
          <cell r="M355">
            <v>2894.7249999999999</v>
          </cell>
        </row>
        <row r="356">
          <cell r="B356">
            <v>47</v>
          </cell>
          <cell r="C356">
            <v>1242</v>
          </cell>
          <cell r="D356" t="str">
            <v>GA5110</v>
          </cell>
          <cell r="F356" t="str">
            <v>§¸ héc xÕp khan</v>
          </cell>
          <cell r="G356" t="str">
            <v>m3</v>
          </cell>
          <cell r="I356" t="str">
            <v/>
          </cell>
          <cell r="K356">
            <v>110850.59299047619</v>
          </cell>
          <cell r="L356">
            <v>17533.2</v>
          </cell>
          <cell r="M356">
            <v>0</v>
          </cell>
        </row>
        <row r="357">
          <cell r="B357" t="str">
            <v/>
          </cell>
          <cell r="C357" t="str">
            <v/>
          </cell>
          <cell r="F357" t="str">
            <v>a. VËt liÖu</v>
          </cell>
          <cell r="J357">
            <v>110850.59299047619</v>
          </cell>
        </row>
        <row r="358">
          <cell r="B358" t="str">
            <v/>
          </cell>
          <cell r="C358" t="str">
            <v/>
          </cell>
          <cell r="E358" t="str">
            <v>dh</v>
          </cell>
          <cell r="F358" t="str">
            <v xml:space="preserve">§¸ héc </v>
          </cell>
          <cell r="G358" t="str">
            <v>m3</v>
          </cell>
          <cell r="H358">
            <v>1.2</v>
          </cell>
          <cell r="I358">
            <v>86835.71428571429</v>
          </cell>
          <cell r="J358">
            <v>104202.85714285714</v>
          </cell>
          <cell r="K358">
            <v>104202.85714285714</v>
          </cell>
        </row>
        <row r="359">
          <cell r="B359" t="str">
            <v/>
          </cell>
          <cell r="C359" t="str">
            <v/>
          </cell>
          <cell r="E359">
            <v>4</v>
          </cell>
          <cell r="F359" t="str">
            <v>§¸ d¨m 4x6</v>
          </cell>
          <cell r="G359" t="str">
            <v>m3</v>
          </cell>
          <cell r="H359">
            <v>6.0999999999999999E-2</v>
          </cell>
          <cell r="I359">
            <v>108979.27619047619</v>
          </cell>
          <cell r="J359">
            <v>6647.7358476190475</v>
          </cell>
          <cell r="K359">
            <v>6647.7358476190475</v>
          </cell>
        </row>
        <row r="360">
          <cell r="B360" t="str">
            <v/>
          </cell>
          <cell r="C360" t="str">
            <v/>
          </cell>
          <cell r="F360" t="str">
            <v>b. Nh©n c«ng</v>
          </cell>
          <cell r="J360">
            <v>17533.2</v>
          </cell>
        </row>
        <row r="361">
          <cell r="B361" t="str">
            <v/>
          </cell>
          <cell r="C361" t="str">
            <v/>
          </cell>
          <cell r="E361" t="str">
            <v>3,5c</v>
          </cell>
          <cell r="F361" t="str">
            <v>Nh©n c«ng bËc 3,5/7</v>
          </cell>
          <cell r="G361" t="str">
            <v xml:space="preserve">C«ng </v>
          </cell>
          <cell r="H361">
            <v>1.2</v>
          </cell>
          <cell r="I361">
            <v>14611</v>
          </cell>
          <cell r="J361">
            <v>17533.2</v>
          </cell>
          <cell r="L361">
            <v>17533.2</v>
          </cell>
        </row>
        <row r="362">
          <cell r="B362">
            <v>48</v>
          </cell>
          <cell r="C362">
            <v>1242</v>
          </cell>
          <cell r="D362" t="str">
            <v>GA.1110</v>
          </cell>
          <cell r="F362" t="str">
            <v>Gia cè h¹ l­u b»ng ®¸ héc x©y M100</v>
          </cell>
          <cell r="G362" t="str">
            <v>m3</v>
          </cell>
          <cell r="I362" t="str">
            <v/>
          </cell>
          <cell r="K362">
            <v>285851.99183451425</v>
          </cell>
          <cell r="L362">
            <v>27907.01</v>
          </cell>
          <cell r="M362">
            <v>0</v>
          </cell>
        </row>
        <row r="363">
          <cell r="B363" t="str">
            <v/>
          </cell>
          <cell r="C363" t="str">
            <v/>
          </cell>
          <cell r="F363" t="str">
            <v>a. VËt liÖu</v>
          </cell>
          <cell r="J363">
            <v>285851.99183451425</v>
          </cell>
        </row>
        <row r="364">
          <cell r="B364" t="str">
            <v/>
          </cell>
          <cell r="C364" t="str">
            <v/>
          </cell>
          <cell r="E364" t="str">
            <v>dh</v>
          </cell>
          <cell r="F364" t="str">
            <v xml:space="preserve">§¸ héc </v>
          </cell>
          <cell r="G364" t="str">
            <v>m3</v>
          </cell>
          <cell r="H364">
            <v>1.2</v>
          </cell>
          <cell r="I364">
            <v>86835.71428571429</v>
          </cell>
          <cell r="J364">
            <v>104202.85714285714</v>
          </cell>
          <cell r="K364">
            <v>104202.85714285714</v>
          </cell>
        </row>
        <row r="365">
          <cell r="B365" t="str">
            <v/>
          </cell>
          <cell r="C365" t="str">
            <v/>
          </cell>
          <cell r="E365">
            <v>4</v>
          </cell>
          <cell r="F365" t="str">
            <v>§¸ d¨m 4x6</v>
          </cell>
          <cell r="G365" t="str">
            <v>m3</v>
          </cell>
          <cell r="H365">
            <v>5.7000000000000002E-2</v>
          </cell>
          <cell r="I365">
            <v>108979.27619047619</v>
          </cell>
          <cell r="J365">
            <v>6211.8187428571428</v>
          </cell>
          <cell r="K365">
            <v>6211.8187428571428</v>
          </cell>
        </row>
        <row r="366">
          <cell r="B366" t="str">
            <v/>
          </cell>
          <cell r="C366" t="str">
            <v>m3</v>
          </cell>
          <cell r="E366" t="str">
            <v>vu</v>
          </cell>
          <cell r="F366" t="str">
            <v>V÷a xi m¨ng M100</v>
          </cell>
          <cell r="G366" t="str">
            <v>m3</v>
          </cell>
          <cell r="H366">
            <v>0.42</v>
          </cell>
          <cell r="I366">
            <v>417707.89511619043</v>
          </cell>
          <cell r="J366">
            <v>175437.31594879998</v>
          </cell>
          <cell r="K366">
            <v>175437.31594879998</v>
          </cell>
        </row>
        <row r="367">
          <cell r="B367" t="str">
            <v/>
          </cell>
          <cell r="C367" t="str">
            <v/>
          </cell>
          <cell r="F367" t="str">
            <v>b. Nh©n c«ng</v>
          </cell>
          <cell r="J367">
            <v>27907.01</v>
          </cell>
        </row>
        <row r="368">
          <cell r="B368" t="str">
            <v/>
          </cell>
          <cell r="C368" t="str">
            <v/>
          </cell>
          <cell r="E368" t="str">
            <v>3,5c</v>
          </cell>
          <cell r="F368" t="str">
            <v>Nh©n c«ng bËc 3,5/7</v>
          </cell>
          <cell r="G368" t="str">
            <v xml:space="preserve">C«ng </v>
          </cell>
          <cell r="H368">
            <v>1.91</v>
          </cell>
          <cell r="I368">
            <v>14611</v>
          </cell>
          <cell r="J368">
            <v>27907.01</v>
          </cell>
          <cell r="L368">
            <v>27907.01</v>
          </cell>
        </row>
        <row r="369">
          <cell r="B369">
            <v>49</v>
          </cell>
          <cell r="C369">
            <v>1242</v>
          </cell>
          <cell r="D369" t="str">
            <v>GA.4210</v>
          </cell>
          <cell r="F369" t="str">
            <v>Gia cè taluy ®¸ héc x©y M100</v>
          </cell>
          <cell r="G369" t="str">
            <v>m3</v>
          </cell>
          <cell r="I369" t="str">
            <v/>
          </cell>
          <cell r="K369">
            <v>285851.99183451425</v>
          </cell>
          <cell r="L369">
            <v>30390.880000000001</v>
          </cell>
          <cell r="M369">
            <v>0</v>
          </cell>
        </row>
        <row r="370">
          <cell r="B370" t="str">
            <v/>
          </cell>
          <cell r="C370" t="str">
            <v/>
          </cell>
          <cell r="F370" t="str">
            <v>a. VËt liÖu</v>
          </cell>
          <cell r="J370">
            <v>285851.99183451425</v>
          </cell>
        </row>
        <row r="371">
          <cell r="B371" t="str">
            <v/>
          </cell>
          <cell r="C371" t="str">
            <v/>
          </cell>
          <cell r="E371" t="str">
            <v>dh</v>
          </cell>
          <cell r="F371" t="str">
            <v xml:space="preserve">§¸ héc </v>
          </cell>
          <cell r="G371" t="str">
            <v>m3</v>
          </cell>
          <cell r="H371">
            <v>1.2</v>
          </cell>
          <cell r="I371">
            <v>86835.71428571429</v>
          </cell>
          <cell r="J371">
            <v>104202.85714285714</v>
          </cell>
          <cell r="K371">
            <v>104202.85714285714</v>
          </cell>
        </row>
        <row r="372">
          <cell r="B372" t="str">
            <v/>
          </cell>
          <cell r="C372" t="str">
            <v/>
          </cell>
          <cell r="E372">
            <v>4</v>
          </cell>
          <cell r="F372" t="str">
            <v>§¸ d¨m 4x6</v>
          </cell>
          <cell r="G372" t="str">
            <v>m3</v>
          </cell>
          <cell r="H372">
            <v>5.7000000000000002E-2</v>
          </cell>
          <cell r="I372">
            <v>108979.27619047619</v>
          </cell>
          <cell r="J372">
            <v>6211.8187428571428</v>
          </cell>
          <cell r="K372">
            <v>6211.8187428571428</v>
          </cell>
        </row>
        <row r="373">
          <cell r="B373" t="str">
            <v/>
          </cell>
          <cell r="C373" t="str">
            <v>m3</v>
          </cell>
          <cell r="E373" t="str">
            <v>vu</v>
          </cell>
          <cell r="F373" t="str">
            <v>V÷a xi m¨ng M100</v>
          </cell>
          <cell r="G373" t="str">
            <v>m3</v>
          </cell>
          <cell r="H373">
            <v>0.42</v>
          </cell>
          <cell r="I373">
            <v>417707.89511619043</v>
          </cell>
          <cell r="J373">
            <v>175437.31594879998</v>
          </cell>
          <cell r="K373">
            <v>175437.31594879998</v>
          </cell>
        </row>
        <row r="374">
          <cell r="B374" t="str">
            <v/>
          </cell>
          <cell r="C374" t="str">
            <v/>
          </cell>
          <cell r="F374" t="str">
            <v>b. Nh©n c«ng</v>
          </cell>
          <cell r="J374">
            <v>30390.880000000001</v>
          </cell>
        </row>
        <row r="375">
          <cell r="B375" t="str">
            <v/>
          </cell>
          <cell r="C375" t="str">
            <v/>
          </cell>
          <cell r="E375" t="str">
            <v>3,5c</v>
          </cell>
          <cell r="F375" t="str">
            <v>Nh©n c«ng bËc 3,5/7</v>
          </cell>
          <cell r="G375" t="str">
            <v xml:space="preserve">C«ng </v>
          </cell>
          <cell r="H375">
            <v>2.08</v>
          </cell>
          <cell r="I375">
            <v>14611</v>
          </cell>
          <cell r="J375">
            <v>30390.880000000001</v>
          </cell>
          <cell r="L375">
            <v>30390.880000000001</v>
          </cell>
        </row>
        <row r="376">
          <cell r="B376">
            <v>50</v>
          </cell>
          <cell r="C376">
            <v>1242</v>
          </cell>
          <cell r="D376" t="str">
            <v>GA.4310</v>
          </cell>
          <cell r="F376" t="str">
            <v>§¸ héc x©y tø nãn M100</v>
          </cell>
          <cell r="G376" t="str">
            <v>m3</v>
          </cell>
          <cell r="I376" t="str">
            <v/>
          </cell>
          <cell r="K376">
            <v>290954.70612022857</v>
          </cell>
          <cell r="L376">
            <v>35358.619999999995</v>
          </cell>
          <cell r="M376">
            <v>0</v>
          </cell>
        </row>
        <row r="377">
          <cell r="B377" t="str">
            <v/>
          </cell>
          <cell r="C377" t="str">
            <v/>
          </cell>
          <cell r="F377" t="str">
            <v>a. VËt liÖu</v>
          </cell>
          <cell r="J377">
            <v>290954.70612022857</v>
          </cell>
        </row>
        <row r="378">
          <cell r="B378" t="str">
            <v/>
          </cell>
          <cell r="C378" t="str">
            <v/>
          </cell>
          <cell r="E378" t="str">
            <v>dh</v>
          </cell>
          <cell r="F378" t="str">
            <v xml:space="preserve">§¸ héc </v>
          </cell>
          <cell r="G378" t="str">
            <v>m3</v>
          </cell>
          <cell r="H378">
            <v>1.22</v>
          </cell>
          <cell r="I378">
            <v>86835.71428571429</v>
          </cell>
          <cell r="J378">
            <v>105939.57142857143</v>
          </cell>
          <cell r="K378">
            <v>105939.57142857143</v>
          </cell>
        </row>
        <row r="379">
          <cell r="B379" t="str">
            <v/>
          </cell>
          <cell r="C379" t="str">
            <v/>
          </cell>
          <cell r="E379">
            <v>4</v>
          </cell>
          <cell r="F379" t="str">
            <v>§¸ d¨m 4x6</v>
          </cell>
          <cell r="G379" t="str">
            <v>m3</v>
          </cell>
          <cell r="H379">
            <v>5.7000000000000002E-2</v>
          </cell>
          <cell r="I379">
            <v>108979.27619047619</v>
          </cell>
          <cell r="J379">
            <v>6211.8187428571428</v>
          </cell>
          <cell r="K379">
            <v>6211.8187428571428</v>
          </cell>
        </row>
        <row r="380">
          <cell r="B380" t="str">
            <v/>
          </cell>
          <cell r="C380" t="str">
            <v>m3</v>
          </cell>
          <cell r="E380" t="str">
            <v>vu</v>
          </cell>
          <cell r="F380" t="str">
            <v>V÷a xi m¨ng M100</v>
          </cell>
          <cell r="G380" t="str">
            <v>m3</v>
          </cell>
          <cell r="H380">
            <v>0.42</v>
          </cell>
          <cell r="I380">
            <v>417707.89511619043</v>
          </cell>
          <cell r="J380">
            <v>175437.31594879998</v>
          </cell>
          <cell r="K380">
            <v>175437.31594879998</v>
          </cell>
        </row>
        <row r="381">
          <cell r="B381" t="str">
            <v/>
          </cell>
          <cell r="C381" t="str">
            <v/>
          </cell>
          <cell r="E381" t="str">
            <v>d</v>
          </cell>
          <cell r="F381" t="str">
            <v xml:space="preserve">D©y thÐp </v>
          </cell>
          <cell r="G381" t="str">
            <v>kg</v>
          </cell>
          <cell r="H381">
            <v>0.51</v>
          </cell>
          <cell r="I381">
            <v>6600</v>
          </cell>
          <cell r="J381">
            <v>3366</v>
          </cell>
          <cell r="K381">
            <v>3366</v>
          </cell>
        </row>
        <row r="382">
          <cell r="B382" t="str">
            <v/>
          </cell>
          <cell r="C382" t="str">
            <v/>
          </cell>
          <cell r="F382" t="str">
            <v>b. Nh©n c«ng</v>
          </cell>
          <cell r="J382">
            <v>35358.619999999995</v>
          </cell>
        </row>
        <row r="383">
          <cell r="B383" t="str">
            <v/>
          </cell>
          <cell r="C383" t="str">
            <v/>
          </cell>
          <cell r="E383">
            <v>3.5</v>
          </cell>
          <cell r="F383" t="str">
            <v>Nh©n c«ng bËc 3,5/7</v>
          </cell>
          <cell r="G383" t="str">
            <v xml:space="preserve">C«ng </v>
          </cell>
          <cell r="H383">
            <v>2.42</v>
          </cell>
          <cell r="I383">
            <v>14611</v>
          </cell>
          <cell r="J383">
            <v>35358.619999999995</v>
          </cell>
          <cell r="L383">
            <v>35358.619999999995</v>
          </cell>
        </row>
        <row r="384">
          <cell r="B384">
            <v>51</v>
          </cell>
          <cell r="D384" t="str">
            <v>.</v>
          </cell>
          <cell r="F384" t="str">
            <v>V÷a xi m¨ng M100 söa ch÷a mèi nèi</v>
          </cell>
          <cell r="G384" t="str">
            <v>m3</v>
          </cell>
          <cell r="I384" t="str">
            <v/>
          </cell>
          <cell r="K384">
            <v>428150.59249409515</v>
          </cell>
          <cell r="L384">
            <v>74223.88</v>
          </cell>
          <cell r="M384">
            <v>0</v>
          </cell>
        </row>
        <row r="385">
          <cell r="B385" t="str">
            <v/>
          </cell>
          <cell r="C385" t="str">
            <v/>
          </cell>
          <cell r="F385" t="str">
            <v>a - VËt liÖu :</v>
          </cell>
          <cell r="J385">
            <v>428150.59249409515</v>
          </cell>
        </row>
        <row r="386">
          <cell r="B386" t="str">
            <v/>
          </cell>
          <cell r="C386" t="str">
            <v>m3</v>
          </cell>
          <cell r="E386" t="str">
            <v>d16</v>
          </cell>
          <cell r="F386" t="str">
            <v>V÷a xi m¨ng M100</v>
          </cell>
          <cell r="G386" t="str">
            <v>m3</v>
          </cell>
          <cell r="H386">
            <v>1.0249999999999999</v>
          </cell>
          <cell r="I386">
            <v>417707.89511619043</v>
          </cell>
          <cell r="J386">
            <v>428150.59249409515</v>
          </cell>
          <cell r="K386">
            <v>428150.59249409515</v>
          </cell>
        </row>
        <row r="387">
          <cell r="B387" t="str">
            <v/>
          </cell>
          <cell r="C387" t="str">
            <v/>
          </cell>
          <cell r="F387" t="str">
            <v>b. Nh©n c«ng</v>
          </cell>
          <cell r="J387">
            <v>74223.88</v>
          </cell>
        </row>
        <row r="388">
          <cell r="B388" t="str">
            <v/>
          </cell>
          <cell r="C388" t="str">
            <v/>
          </cell>
          <cell r="E388">
            <v>3.5</v>
          </cell>
          <cell r="F388" t="str">
            <v>Nh©n c«ng bËc 3,5/7</v>
          </cell>
          <cell r="G388" t="str">
            <v xml:space="preserve">C«ng </v>
          </cell>
          <cell r="H388">
            <v>5.08</v>
          </cell>
          <cell r="I388">
            <v>14611</v>
          </cell>
          <cell r="J388">
            <v>74223.88</v>
          </cell>
          <cell r="L388">
            <v>74223.88</v>
          </cell>
        </row>
        <row r="389">
          <cell r="B389">
            <v>52</v>
          </cell>
          <cell r="C389">
            <v>56</v>
          </cell>
          <cell r="D389">
            <v>119934</v>
          </cell>
          <cell r="F389" t="str">
            <v>Th¸o dì cèng cò d=150 (tÝnh 80% L§)</v>
          </cell>
          <cell r="G389" t="str">
            <v>èng</v>
          </cell>
          <cell r="I389" t="str">
            <v/>
          </cell>
          <cell r="K389">
            <v>0</v>
          </cell>
          <cell r="L389">
            <v>3822.2375999999999</v>
          </cell>
          <cell r="M389">
            <v>15653.022400000002</v>
          </cell>
        </row>
        <row r="390">
          <cell r="B390" t="str">
            <v/>
          </cell>
          <cell r="C390" t="str">
            <v/>
          </cell>
          <cell r="F390" t="str">
            <v>b. Nh©n c«ng</v>
          </cell>
          <cell r="J390">
            <v>3822.2375999999999</v>
          </cell>
        </row>
        <row r="391">
          <cell r="B391" t="str">
            <v/>
          </cell>
          <cell r="C391" t="str">
            <v/>
          </cell>
          <cell r="E391">
            <v>3.5</v>
          </cell>
          <cell r="F391" t="str">
            <v>Nh©n c«ng bËc 3,5/7</v>
          </cell>
          <cell r="G391" t="str">
            <v xml:space="preserve">C«ng </v>
          </cell>
          <cell r="H391">
            <v>0.2616</v>
          </cell>
          <cell r="I391">
            <v>14611</v>
          </cell>
          <cell r="J391">
            <v>3822.2375999999999</v>
          </cell>
          <cell r="L391">
            <v>3822.2375999999999</v>
          </cell>
        </row>
        <row r="392">
          <cell r="B392" t="str">
            <v/>
          </cell>
          <cell r="C392" t="str">
            <v/>
          </cell>
          <cell r="F392" t="str">
            <v>c. M¸y thi c«ng</v>
          </cell>
          <cell r="J392">
            <v>15653.022400000002</v>
          </cell>
        </row>
        <row r="393">
          <cell r="B393" t="str">
            <v/>
          </cell>
          <cell r="C393" t="str">
            <v/>
          </cell>
          <cell r="E393" t="str">
            <v>c5t</v>
          </cell>
          <cell r="F393" t="str">
            <v>CÈu 5T</v>
          </cell>
          <cell r="G393" t="str">
            <v>Ca</v>
          </cell>
          <cell r="H393">
            <v>5.3600000000000009E-2</v>
          </cell>
          <cell r="I393">
            <v>292034</v>
          </cell>
          <cell r="J393">
            <v>15653.022400000002</v>
          </cell>
          <cell r="M393">
            <v>15653.022400000002</v>
          </cell>
        </row>
        <row r="394">
          <cell r="B394">
            <v>53</v>
          </cell>
          <cell r="C394">
            <v>22</v>
          </cell>
          <cell r="D394">
            <v>17472</v>
          </cell>
          <cell r="F394" t="str">
            <v>L¾p ®Æt èng cèng d=150</v>
          </cell>
          <cell r="G394" t="str">
            <v>èng</v>
          </cell>
          <cell r="I394" t="str">
            <v/>
          </cell>
          <cell r="K394">
            <v>0</v>
          </cell>
          <cell r="L394">
            <v>4538.1059999999998</v>
          </cell>
          <cell r="M394">
            <v>19566.278000000002</v>
          </cell>
        </row>
        <row r="395">
          <cell r="B395" t="str">
            <v/>
          </cell>
          <cell r="C395" t="str">
            <v/>
          </cell>
          <cell r="F395" t="str">
            <v>b. Nh©n c«ng</v>
          </cell>
          <cell r="J395">
            <v>4538.1059999999998</v>
          </cell>
        </row>
        <row r="396">
          <cell r="B396" t="str">
            <v/>
          </cell>
          <cell r="C396" t="str">
            <v/>
          </cell>
          <cell r="E396" t="str">
            <v>3c</v>
          </cell>
          <cell r="F396" t="str">
            <v>Nh©n c«ng bËc 3,0/7</v>
          </cell>
          <cell r="G396" t="str">
            <v xml:space="preserve">C«ng </v>
          </cell>
          <cell r="H396">
            <v>0.32700000000000001</v>
          </cell>
          <cell r="I396">
            <v>13878</v>
          </cell>
          <cell r="J396">
            <v>4538.1059999999998</v>
          </cell>
          <cell r="L396">
            <v>4538.1059999999998</v>
          </cell>
        </row>
        <row r="397">
          <cell r="B397" t="str">
            <v/>
          </cell>
          <cell r="C397" t="str">
            <v/>
          </cell>
          <cell r="F397" t="str">
            <v>c. M¸y thi c«ng</v>
          </cell>
          <cell r="J397">
            <v>19566.278000000002</v>
          </cell>
        </row>
        <row r="398">
          <cell r="B398" t="str">
            <v/>
          </cell>
          <cell r="C398" t="str">
            <v/>
          </cell>
          <cell r="E398" t="str">
            <v>c5t</v>
          </cell>
          <cell r="F398" t="str">
            <v>CÈu 5T</v>
          </cell>
          <cell r="G398" t="str">
            <v>Ca</v>
          </cell>
          <cell r="H398">
            <v>6.7000000000000004E-2</v>
          </cell>
          <cell r="I398">
            <v>292034</v>
          </cell>
          <cell r="J398">
            <v>19566.278000000002</v>
          </cell>
          <cell r="M398">
            <v>19566.278000000002</v>
          </cell>
        </row>
        <row r="399">
          <cell r="B399">
            <v>54</v>
          </cell>
          <cell r="C399">
            <v>1242</v>
          </cell>
          <cell r="D399" t="str">
            <v>UD.3440</v>
          </cell>
          <cell r="F399" t="str">
            <v>QuÐt nhùa vµ mèi nèi èng cèng d=150</v>
          </cell>
          <cell r="G399" t="str">
            <v>1èng</v>
          </cell>
          <cell r="I399" t="str">
            <v/>
          </cell>
          <cell r="K399">
            <v>98693.768152380944</v>
          </cell>
          <cell r="L399">
            <v>14903.220000000001</v>
          </cell>
          <cell r="M399">
            <v>0</v>
          </cell>
        </row>
        <row r="400">
          <cell r="B400" t="str">
            <v/>
          </cell>
          <cell r="C400" t="str">
            <v/>
          </cell>
          <cell r="F400" t="str">
            <v>a. VËt liÖu</v>
          </cell>
          <cell r="J400">
            <v>98693.768152380944</v>
          </cell>
        </row>
        <row r="401">
          <cell r="B401" t="str">
            <v/>
          </cell>
          <cell r="C401" t="str">
            <v/>
          </cell>
          <cell r="E401" t="str">
            <v>n</v>
          </cell>
          <cell r="F401" t="str">
            <v>Nhùa ®­êng</v>
          </cell>
          <cell r="G401" t="str">
            <v>kg</v>
          </cell>
          <cell r="H401">
            <v>22.7</v>
          </cell>
          <cell r="I401">
            <v>3428.1836190476188</v>
          </cell>
          <cell r="J401">
            <v>77819.768152380944</v>
          </cell>
          <cell r="K401">
            <v>77819.768152380944</v>
          </cell>
        </row>
        <row r="402">
          <cell r="B402" t="str">
            <v/>
          </cell>
          <cell r="C402" t="str">
            <v/>
          </cell>
          <cell r="E402" t="str">
            <v>gid</v>
          </cell>
          <cell r="F402" t="str">
            <v>GiÊy dÇu</v>
          </cell>
          <cell r="G402" t="str">
            <v>m2</v>
          </cell>
          <cell r="H402">
            <v>1.87</v>
          </cell>
          <cell r="I402">
            <v>7350</v>
          </cell>
          <cell r="J402">
            <v>13744.5</v>
          </cell>
          <cell r="K402">
            <v>13744.5</v>
          </cell>
        </row>
        <row r="403">
          <cell r="B403" t="str">
            <v/>
          </cell>
          <cell r="C403" t="str">
            <v/>
          </cell>
          <cell r="E403" t="str">
            <v>®ay</v>
          </cell>
          <cell r="F403" t="str">
            <v>§ay</v>
          </cell>
          <cell r="G403" t="str">
            <v>kg</v>
          </cell>
          <cell r="H403">
            <v>0.97</v>
          </cell>
          <cell r="I403">
            <v>7350</v>
          </cell>
          <cell r="J403">
            <v>7129.5</v>
          </cell>
          <cell r="K403">
            <v>7129.5</v>
          </cell>
        </row>
        <row r="404">
          <cell r="B404" t="str">
            <v/>
          </cell>
          <cell r="C404" t="str">
            <v/>
          </cell>
          <cell r="F404" t="str">
            <v>b. Nh©n c«ng</v>
          </cell>
          <cell r="J404">
            <v>14903.220000000001</v>
          </cell>
        </row>
        <row r="405">
          <cell r="B405" t="str">
            <v/>
          </cell>
          <cell r="C405" t="str">
            <v/>
          </cell>
          <cell r="E405" t="str">
            <v>3,5c</v>
          </cell>
          <cell r="F405" t="str">
            <v>Nh©n c«ng bËc 3,5/7</v>
          </cell>
          <cell r="G405" t="str">
            <v xml:space="preserve">C«ng </v>
          </cell>
          <cell r="H405">
            <v>1.02</v>
          </cell>
          <cell r="I405">
            <v>14611</v>
          </cell>
          <cell r="J405">
            <v>14903.220000000001</v>
          </cell>
          <cell r="L405">
            <v>14903.220000000001</v>
          </cell>
        </row>
        <row r="406">
          <cell r="B406">
            <v>55</v>
          </cell>
          <cell r="C406">
            <v>1242</v>
          </cell>
          <cell r="D406" t="str">
            <v>BL.1114</v>
          </cell>
          <cell r="F406" t="str">
            <v>§µo ®¸ cÊp 3 b»ng thñ c«ng</v>
          </cell>
          <cell r="G406" t="str">
            <v>m3</v>
          </cell>
          <cell r="I406" t="str">
            <v/>
          </cell>
          <cell r="K406">
            <v>0</v>
          </cell>
          <cell r="L406">
            <v>32686.853400000004</v>
          </cell>
          <cell r="M406">
            <v>0</v>
          </cell>
        </row>
        <row r="407">
          <cell r="B407" t="str">
            <v/>
          </cell>
          <cell r="C407" t="str">
            <v/>
          </cell>
          <cell r="F407" t="str">
            <v>b. Nh©n c«ng</v>
          </cell>
          <cell r="J407">
            <v>32686.853400000004</v>
          </cell>
          <cell r="K407">
            <v>0</v>
          </cell>
        </row>
        <row r="408">
          <cell r="B408" t="str">
            <v/>
          </cell>
          <cell r="C408" t="str">
            <v/>
          </cell>
          <cell r="E408">
            <v>3</v>
          </cell>
          <cell r="F408" t="str">
            <v>Nh©n c«ng bËc 3,0/7</v>
          </cell>
          <cell r="G408" t="str">
            <v xml:space="preserve">C«ng </v>
          </cell>
          <cell r="H408">
            <v>2.3553000000000002</v>
          </cell>
          <cell r="I408">
            <v>13878</v>
          </cell>
          <cell r="J408">
            <v>32686.853400000004</v>
          </cell>
          <cell r="L408">
            <v>32686.853400000004</v>
          </cell>
        </row>
        <row r="409">
          <cell r="B409">
            <v>56</v>
          </cell>
          <cell r="C409">
            <v>1242</v>
          </cell>
          <cell r="D409" t="str">
            <v>HA.1310</v>
          </cell>
          <cell r="F409" t="str">
            <v>Gia cè lßng cèng BT M300</v>
          </cell>
          <cell r="G409" t="str">
            <v>m3</v>
          </cell>
          <cell r="I409" t="str">
            <v/>
          </cell>
          <cell r="K409">
            <v>535413.10259240947</v>
          </cell>
          <cell r="L409">
            <v>21927.24</v>
          </cell>
          <cell r="M409">
            <v>12040.565000000001</v>
          </cell>
        </row>
        <row r="410">
          <cell r="B410" t="str">
            <v/>
          </cell>
          <cell r="C410" t="str">
            <v/>
          </cell>
          <cell r="F410" t="str">
            <v>a. VËt liÖu</v>
          </cell>
          <cell r="J410">
            <v>535413.10259240947</v>
          </cell>
        </row>
        <row r="411">
          <cell r="B411" t="str">
            <v/>
          </cell>
          <cell r="C411" t="str">
            <v/>
          </cell>
          <cell r="E411" t="str">
            <v>d12</v>
          </cell>
          <cell r="F411" t="str">
            <v>V÷a BT M300 ®¸ 1x2 ®é sôt 2-4</v>
          </cell>
          <cell r="G411" t="str">
            <v>m3</v>
          </cell>
          <cell r="H411">
            <v>1.0249999999999999</v>
          </cell>
          <cell r="I411">
            <v>517182.42220952385</v>
          </cell>
          <cell r="J411">
            <v>530111.98276476189</v>
          </cell>
          <cell r="K411">
            <v>530111.98276476189</v>
          </cell>
        </row>
        <row r="412">
          <cell r="B412" t="str">
            <v/>
          </cell>
          <cell r="C412" t="str">
            <v/>
          </cell>
          <cell r="E412" t="str">
            <v>#</v>
          </cell>
          <cell r="F412" t="str">
            <v>VËt liÖu kh¸c</v>
          </cell>
          <cell r="G412" t="str">
            <v>%</v>
          </cell>
          <cell r="H412">
            <v>1</v>
          </cell>
          <cell r="I412">
            <v>530111.98276476189</v>
          </cell>
          <cell r="J412">
            <v>5301.1198276476189</v>
          </cell>
          <cell r="K412">
            <v>5301.1198276476189</v>
          </cell>
        </row>
        <row r="413">
          <cell r="B413" t="str">
            <v/>
          </cell>
          <cell r="C413" t="str">
            <v/>
          </cell>
          <cell r="F413" t="str">
            <v>b. Nh©n c«ng</v>
          </cell>
          <cell r="J413">
            <v>21927.24</v>
          </cell>
        </row>
        <row r="414">
          <cell r="B414" t="str">
            <v/>
          </cell>
          <cell r="C414" t="str">
            <v/>
          </cell>
          <cell r="E414">
            <v>3</v>
          </cell>
          <cell r="F414" t="str">
            <v>Nh©n c«ng bËc 3,0/7</v>
          </cell>
          <cell r="G414" t="str">
            <v xml:space="preserve">C«ng </v>
          </cell>
          <cell r="H414">
            <v>1.58</v>
          </cell>
          <cell r="I414">
            <v>13878</v>
          </cell>
          <cell r="J414">
            <v>21927.24</v>
          </cell>
          <cell r="L414">
            <v>21927.24</v>
          </cell>
        </row>
        <row r="415">
          <cell r="B415" t="str">
            <v/>
          </cell>
          <cell r="C415" t="str">
            <v/>
          </cell>
          <cell r="F415" t="str">
            <v>c. M¸y thi c«ng</v>
          </cell>
          <cell r="J415">
            <v>12040.565000000001</v>
          </cell>
        </row>
        <row r="416">
          <cell r="B416" t="str">
            <v/>
          </cell>
          <cell r="C416" t="str">
            <v/>
          </cell>
          <cell r="E416" t="str">
            <v>250l</v>
          </cell>
          <cell r="F416" t="str">
            <v>M¸y trén 250l</v>
          </cell>
          <cell r="G416" t="str">
            <v>Ca</v>
          </cell>
          <cell r="H416">
            <v>9.5000000000000001E-2</v>
          </cell>
          <cell r="I416">
            <v>96272</v>
          </cell>
          <cell r="J416">
            <v>9145.84</v>
          </cell>
          <cell r="M416">
            <v>9145.84</v>
          </cell>
        </row>
        <row r="417">
          <cell r="B417" t="str">
            <v/>
          </cell>
          <cell r="C417" t="str">
            <v/>
          </cell>
          <cell r="E417" t="str">
            <v>db1</v>
          </cell>
          <cell r="F417" t="str">
            <v>M¸y ®Çm bµn 1KW</v>
          </cell>
          <cell r="G417" t="str">
            <v>Ca</v>
          </cell>
          <cell r="H417">
            <v>8.8999999999999996E-2</v>
          </cell>
          <cell r="I417">
            <v>32525</v>
          </cell>
          <cell r="J417">
            <v>2894.7249999999999</v>
          </cell>
          <cell r="M417">
            <v>2894.7249999999999</v>
          </cell>
        </row>
        <row r="418">
          <cell r="B418">
            <v>57</v>
          </cell>
          <cell r="C418">
            <v>1242</v>
          </cell>
          <cell r="D418" t="str">
            <v>VB2122</v>
          </cell>
          <cell r="F418" t="str">
            <v>Lµm vµ xÕp rä ®¸ (TH 50%)</v>
          </cell>
          <cell r="G418" t="str">
            <v>rä</v>
          </cell>
          <cell r="I418" t="str">
            <v/>
          </cell>
          <cell r="K418">
            <v>84059.64285714287</v>
          </cell>
          <cell r="L418">
            <v>35066.400000000001</v>
          </cell>
          <cell r="M418">
            <v>0</v>
          </cell>
        </row>
        <row r="419">
          <cell r="B419" t="str">
            <v/>
          </cell>
          <cell r="C419" t="str">
            <v/>
          </cell>
          <cell r="F419" t="str">
            <v>a. VËt liÖu</v>
          </cell>
          <cell r="J419">
            <v>84059.64285714287</v>
          </cell>
        </row>
        <row r="420">
          <cell r="B420" t="str">
            <v/>
          </cell>
          <cell r="C420" t="str">
            <v/>
          </cell>
          <cell r="E420" t="str">
            <v>dh</v>
          </cell>
          <cell r="F420" t="str">
            <v xml:space="preserve">§¸ héc </v>
          </cell>
          <cell r="G420" t="str">
            <v>m3</v>
          </cell>
          <cell r="H420">
            <v>0.55000000000000004</v>
          </cell>
          <cell r="I420">
            <v>86835.71428571429</v>
          </cell>
          <cell r="J420">
            <v>47759.642857142862</v>
          </cell>
          <cell r="K420">
            <v>47759.642857142862</v>
          </cell>
        </row>
        <row r="421">
          <cell r="B421" t="str">
            <v/>
          </cell>
          <cell r="C421" t="str">
            <v/>
          </cell>
          <cell r="E421" t="str">
            <v>d</v>
          </cell>
          <cell r="F421" t="str">
            <v xml:space="preserve">D©y thÐp </v>
          </cell>
          <cell r="G421" t="str">
            <v>kg</v>
          </cell>
          <cell r="H421">
            <v>5.5</v>
          </cell>
          <cell r="I421">
            <v>6600</v>
          </cell>
          <cell r="J421">
            <v>36300</v>
          </cell>
          <cell r="K421">
            <v>36300</v>
          </cell>
        </row>
        <row r="422">
          <cell r="B422" t="str">
            <v/>
          </cell>
          <cell r="C422" t="str">
            <v/>
          </cell>
          <cell r="F422" t="str">
            <v>b. Nh©n c«ng</v>
          </cell>
          <cell r="J422">
            <v>35066.400000000001</v>
          </cell>
        </row>
        <row r="423">
          <cell r="B423" t="str">
            <v/>
          </cell>
          <cell r="C423" t="str">
            <v/>
          </cell>
          <cell r="E423">
            <v>3.5</v>
          </cell>
          <cell r="F423" t="str">
            <v>Nh©n c«ng bËc 3,5/7</v>
          </cell>
          <cell r="G423" t="str">
            <v xml:space="preserve">C«ng </v>
          </cell>
          <cell r="H423">
            <v>2.4</v>
          </cell>
          <cell r="I423">
            <v>14611</v>
          </cell>
          <cell r="J423">
            <v>35066.400000000001</v>
          </cell>
          <cell r="L423">
            <v>35066.400000000001</v>
          </cell>
        </row>
        <row r="424">
          <cell r="B424">
            <v>58</v>
          </cell>
          <cell r="C424">
            <v>1242</v>
          </cell>
          <cell r="D424" t="str">
            <v>BA1623</v>
          </cell>
          <cell r="F424" t="str">
            <v>§µo nÒn ®­êng tuyÕn tr¸nh</v>
          </cell>
          <cell r="G424" t="str">
            <v>m3</v>
          </cell>
          <cell r="I424" t="str">
            <v/>
          </cell>
          <cell r="K424">
            <v>0</v>
          </cell>
          <cell r="L424">
            <v>18603.78</v>
          </cell>
          <cell r="M424">
            <v>0</v>
          </cell>
        </row>
        <row r="425">
          <cell r="B425" t="str">
            <v/>
          </cell>
          <cell r="C425" t="str">
            <v/>
          </cell>
          <cell r="F425" t="str">
            <v>b. Nh©n c«ng</v>
          </cell>
          <cell r="J425">
            <v>18603.78</v>
          </cell>
        </row>
        <row r="426">
          <cell r="B426" t="str">
            <v/>
          </cell>
          <cell r="C426" t="str">
            <v/>
          </cell>
          <cell r="E426">
            <v>2.7</v>
          </cell>
          <cell r="F426" t="str">
            <v>Nh©n c«ng bËc 2,7/7</v>
          </cell>
          <cell r="G426" t="str">
            <v xml:space="preserve">C«ng </v>
          </cell>
          <cell r="H426">
            <v>1.38</v>
          </cell>
          <cell r="I426">
            <v>13481</v>
          </cell>
          <cell r="J426">
            <v>18603.78</v>
          </cell>
          <cell r="L426">
            <v>18603.78</v>
          </cell>
        </row>
        <row r="427">
          <cell r="B427">
            <v>59</v>
          </cell>
          <cell r="C427">
            <v>1242</v>
          </cell>
          <cell r="D427" t="str">
            <v>BG2223</v>
          </cell>
          <cell r="F427" t="str">
            <v>§µo nÒn ®­êng T.tr¸nh b»ng m¸y</v>
          </cell>
          <cell r="G427" t="str">
            <v>100m3</v>
          </cell>
          <cell r="I427" t="str">
            <v/>
          </cell>
          <cell r="K427">
            <v>0</v>
          </cell>
          <cell r="L427">
            <v>112411.79999999999</v>
          </cell>
          <cell r="M427">
            <v>562252.31999999995</v>
          </cell>
        </row>
        <row r="428">
          <cell r="B428" t="str">
            <v/>
          </cell>
          <cell r="C428" t="str">
            <v/>
          </cell>
          <cell r="F428" t="str">
            <v>b. Nh©n c«ng</v>
          </cell>
          <cell r="J428">
            <v>112411.79999999999</v>
          </cell>
        </row>
        <row r="429">
          <cell r="B429" t="str">
            <v/>
          </cell>
          <cell r="C429" t="str">
            <v/>
          </cell>
          <cell r="E429">
            <v>3</v>
          </cell>
          <cell r="F429" t="str">
            <v>Nh©n c«ng bËc 3,0/7</v>
          </cell>
          <cell r="G429" t="str">
            <v xml:space="preserve">C«ng </v>
          </cell>
          <cell r="H429">
            <v>8.1</v>
          </cell>
          <cell r="I429">
            <v>13878</v>
          </cell>
          <cell r="J429">
            <v>112411.79999999999</v>
          </cell>
          <cell r="L429">
            <v>112411.79999999999</v>
          </cell>
        </row>
        <row r="430">
          <cell r="B430" t="str">
            <v/>
          </cell>
          <cell r="C430" t="str">
            <v/>
          </cell>
          <cell r="F430" t="str">
            <v>c. M¸y thi c«ng</v>
          </cell>
          <cell r="J430">
            <v>562252.31999999995</v>
          </cell>
        </row>
        <row r="431">
          <cell r="B431" t="str">
            <v/>
          </cell>
          <cell r="C431" t="str">
            <v/>
          </cell>
          <cell r="E431" t="str">
            <v>mu110</v>
          </cell>
          <cell r="F431" t="str">
            <v>M¸y ñi 110cv</v>
          </cell>
          <cell r="G431" t="str">
            <v>Ca</v>
          </cell>
          <cell r="H431">
            <v>0.84</v>
          </cell>
          <cell r="I431">
            <v>669348</v>
          </cell>
          <cell r="J431">
            <v>562252.31999999995</v>
          </cell>
          <cell r="M431">
            <v>562252.31999999995</v>
          </cell>
        </row>
        <row r="432">
          <cell r="B432">
            <v>60</v>
          </cell>
          <cell r="C432">
            <v>1242</v>
          </cell>
          <cell r="D432" t="str">
            <v>BK4123</v>
          </cell>
          <cell r="F432" t="str">
            <v>§¾p nÒn tuyÕn tr¸nh (70% TC vµ 30%M)</v>
          </cell>
          <cell r="G432" t="str">
            <v>m3</v>
          </cell>
          <cell r="I432" t="str">
            <v/>
          </cell>
          <cell r="K432">
            <v>0</v>
          </cell>
          <cell r="L432">
            <v>7344.0633600000001</v>
          </cell>
          <cell r="M432">
            <v>2525.5195560000002</v>
          </cell>
        </row>
        <row r="433">
          <cell r="D433" t="str">
            <v>&amp;BB1363</v>
          </cell>
          <cell r="F433" t="str">
            <v>b. Nh©n c«ng</v>
          </cell>
          <cell r="J433">
            <v>306.98136</v>
          </cell>
        </row>
        <row r="434">
          <cell r="B434" t="str">
            <v/>
          </cell>
          <cell r="C434" t="str">
            <v/>
          </cell>
          <cell r="E434">
            <v>3</v>
          </cell>
          <cell r="F434" t="str">
            <v>Nh©n c«ng bËc 3,0/7</v>
          </cell>
          <cell r="G434" t="str">
            <v xml:space="preserve">C«ng </v>
          </cell>
          <cell r="H434">
            <v>2.2120000000000001E-2</v>
          </cell>
          <cell r="I434">
            <v>13878</v>
          </cell>
          <cell r="J434">
            <v>306.98136</v>
          </cell>
          <cell r="L434">
            <v>306.98136</v>
          </cell>
        </row>
        <row r="435">
          <cell r="B435" t="str">
            <v/>
          </cell>
          <cell r="C435" t="str">
            <v/>
          </cell>
          <cell r="E435">
            <v>2.7</v>
          </cell>
          <cell r="F435" t="str">
            <v>Nh©n c«ng bËc 2,7/7</v>
          </cell>
          <cell r="G435" t="str">
            <v xml:space="preserve">C«ng </v>
          </cell>
          <cell r="H435">
            <v>0.52200000000000002</v>
          </cell>
          <cell r="I435">
            <v>13481</v>
          </cell>
          <cell r="J435">
            <v>7037.0820000000003</v>
          </cell>
          <cell r="L435">
            <v>7037.0820000000003</v>
          </cell>
        </row>
        <row r="436">
          <cell r="B436" t="str">
            <v/>
          </cell>
          <cell r="C436" t="str">
            <v/>
          </cell>
          <cell r="F436" t="str">
            <v>c. M¸y thi c«ng</v>
          </cell>
          <cell r="J436">
            <v>2525.5195560000002</v>
          </cell>
        </row>
        <row r="437">
          <cell r="B437" t="str">
            <v/>
          </cell>
          <cell r="C437" t="str">
            <v/>
          </cell>
          <cell r="E437" t="str">
            <v>md9</v>
          </cell>
          <cell r="F437" t="str">
            <v>M¸y ®Çm 9T</v>
          </cell>
          <cell r="G437" t="str">
            <v>Ca</v>
          </cell>
          <cell r="H437">
            <v>3.241E-3</v>
          </cell>
          <cell r="I437">
            <v>443844</v>
          </cell>
          <cell r="J437">
            <v>1438.4984039999999</v>
          </cell>
          <cell r="M437">
            <v>1438.4984039999999</v>
          </cell>
        </row>
        <row r="438">
          <cell r="B438" t="str">
            <v/>
          </cell>
          <cell r="C438" t="str">
            <v/>
          </cell>
          <cell r="E438" t="str">
            <v>mu110</v>
          </cell>
          <cell r="F438" t="str">
            <v>M¸y ñi 110cv</v>
          </cell>
          <cell r="G438" t="str">
            <v>Ca</v>
          </cell>
          <cell r="H438">
            <v>1.624E-3</v>
          </cell>
          <cell r="I438">
            <v>669348</v>
          </cell>
          <cell r="J438">
            <v>1087.021152</v>
          </cell>
          <cell r="M438">
            <v>1087.021152</v>
          </cell>
        </row>
        <row r="439">
          <cell r="B439">
            <v>62</v>
          </cell>
          <cell r="C439">
            <v>1242</v>
          </cell>
          <cell r="D439" t="str">
            <v>BA1203</v>
          </cell>
          <cell r="F439" t="str">
            <v>§µo bá T.tr¸nh b»ng thñ c«ng</v>
          </cell>
          <cell r="G439" t="str">
            <v>m3</v>
          </cell>
          <cell r="I439" t="str">
            <v/>
          </cell>
          <cell r="K439">
            <v>0</v>
          </cell>
          <cell r="L439">
            <v>10515.18</v>
          </cell>
          <cell r="M439">
            <v>0</v>
          </cell>
        </row>
        <row r="440">
          <cell r="B440" t="str">
            <v/>
          </cell>
          <cell r="C440" t="str">
            <v/>
          </cell>
          <cell r="F440" t="str">
            <v>b. Nh©n c«ng</v>
          </cell>
          <cell r="J440">
            <v>10515.18</v>
          </cell>
        </row>
        <row r="441">
          <cell r="B441" t="str">
            <v/>
          </cell>
          <cell r="C441" t="str">
            <v/>
          </cell>
          <cell r="E441">
            <v>2.7</v>
          </cell>
          <cell r="F441" t="str">
            <v>Nh©n c«ng bËc 2,7/7</v>
          </cell>
          <cell r="G441" t="str">
            <v xml:space="preserve">C«ng </v>
          </cell>
          <cell r="H441">
            <v>0.78</v>
          </cell>
          <cell r="I441">
            <v>13481</v>
          </cell>
          <cell r="J441">
            <v>10515.18</v>
          </cell>
          <cell r="L441">
            <v>10515.18</v>
          </cell>
        </row>
        <row r="442">
          <cell r="B442">
            <v>63</v>
          </cell>
          <cell r="C442">
            <v>1242</v>
          </cell>
          <cell r="D442" t="str">
            <v>BD.1133</v>
          </cell>
          <cell r="F442" t="str">
            <v>§µo bá tuyÕn tr¸nh b»ng m¸y</v>
          </cell>
          <cell r="G442" t="str">
            <v>100m3</v>
          </cell>
          <cell r="I442" t="str">
            <v/>
          </cell>
          <cell r="K442">
            <v>0</v>
          </cell>
          <cell r="L442">
            <v>11241.18</v>
          </cell>
          <cell r="M442">
            <v>596253.66399999999</v>
          </cell>
        </row>
        <row r="443">
          <cell r="B443" t="str">
            <v/>
          </cell>
          <cell r="C443" t="str">
            <v/>
          </cell>
          <cell r="F443" t="str">
            <v>c. M¸y</v>
          </cell>
          <cell r="J443">
            <v>596253.66399999999</v>
          </cell>
        </row>
        <row r="444">
          <cell r="B444" t="str">
            <v/>
          </cell>
          <cell r="C444" t="str">
            <v/>
          </cell>
          <cell r="E444" t="str">
            <v>md&lt;=0,8</v>
          </cell>
          <cell r="F444" t="str">
            <v>M¸y ®µo &lt;=0,8m3</v>
          </cell>
          <cell r="G444" t="str">
            <v>Ca</v>
          </cell>
          <cell r="H444">
            <v>0.33600000000000002</v>
          </cell>
          <cell r="I444">
            <v>705849</v>
          </cell>
          <cell r="J444">
            <v>237165.26400000002</v>
          </cell>
          <cell r="M444">
            <v>237165.26400000002</v>
          </cell>
        </row>
        <row r="445">
          <cell r="B445" t="str">
            <v/>
          </cell>
          <cell r="C445" t="str">
            <v/>
          </cell>
          <cell r="E445" t="str">
            <v>ot7t</v>
          </cell>
          <cell r="F445" t="str">
            <v>¤t« tù ®æ 7T</v>
          </cell>
          <cell r="G445" t="str">
            <v>Ca</v>
          </cell>
          <cell r="H445">
            <v>0.74</v>
          </cell>
          <cell r="I445">
            <v>444551</v>
          </cell>
          <cell r="J445">
            <v>328967.74</v>
          </cell>
          <cell r="M445">
            <v>328967.74</v>
          </cell>
        </row>
        <row r="446">
          <cell r="B446" t="str">
            <v/>
          </cell>
          <cell r="C446" t="str">
            <v/>
          </cell>
          <cell r="E446" t="str">
            <v>mu110</v>
          </cell>
          <cell r="F446" t="str">
            <v>M¸y ñi 110cv</v>
          </cell>
          <cell r="G446" t="str">
            <v>Ca</v>
          </cell>
          <cell r="H446">
            <v>4.4999999999999998E-2</v>
          </cell>
          <cell r="I446">
            <v>669348</v>
          </cell>
          <cell r="J446">
            <v>30120.66</v>
          </cell>
          <cell r="M446">
            <v>30120.66</v>
          </cell>
        </row>
        <row r="447">
          <cell r="B447" t="str">
            <v/>
          </cell>
          <cell r="C447" t="str">
            <v/>
          </cell>
          <cell r="F447" t="str">
            <v>b - Nh©n c«ng</v>
          </cell>
          <cell r="J447">
            <v>11241.18</v>
          </cell>
        </row>
        <row r="448">
          <cell r="B448" t="str">
            <v/>
          </cell>
          <cell r="C448" t="str">
            <v/>
          </cell>
          <cell r="E448">
            <v>3</v>
          </cell>
          <cell r="F448" t="str">
            <v>Nh©n c«ng bËc 3,0/7</v>
          </cell>
          <cell r="G448" t="str">
            <v xml:space="preserve">C«ng </v>
          </cell>
          <cell r="H448">
            <v>0.81</v>
          </cell>
          <cell r="I448">
            <v>13878</v>
          </cell>
          <cell r="J448">
            <v>11241.18</v>
          </cell>
          <cell r="L448">
            <v>11241.18</v>
          </cell>
        </row>
        <row r="449">
          <cell r="B449">
            <v>64</v>
          </cell>
          <cell r="C449">
            <v>1242</v>
          </cell>
          <cell r="D449" t="str">
            <v>HA5410</v>
          </cell>
          <cell r="F449" t="str">
            <v>BT th©n cèng h×nh hép M300 ®¸ 1x2</v>
          </cell>
          <cell r="G449" t="str">
            <v>m3</v>
          </cell>
          <cell r="I449" t="str">
            <v/>
          </cell>
          <cell r="K449">
            <v>626153.11659068579</v>
          </cell>
          <cell r="L449">
            <v>46024.65</v>
          </cell>
          <cell r="M449">
            <v>12479.423999999999</v>
          </cell>
        </row>
        <row r="450">
          <cell r="B450" t="str">
            <v/>
          </cell>
          <cell r="C450" t="str">
            <v/>
          </cell>
          <cell r="F450" t="str">
            <v>a. VËt liÖu</v>
          </cell>
          <cell r="J450">
            <v>626153.11659068579</v>
          </cell>
        </row>
        <row r="451">
          <cell r="B451" t="str">
            <v/>
          </cell>
          <cell r="C451" t="str">
            <v>m3</v>
          </cell>
          <cell r="E451" t="str">
            <v>d12</v>
          </cell>
          <cell r="F451" t="str">
            <v>V÷a BT M300 ®¸ 1x2 ®é sôt 2-4</v>
          </cell>
          <cell r="G451" t="str">
            <v>m3</v>
          </cell>
          <cell r="H451">
            <v>1.05</v>
          </cell>
          <cell r="I451">
            <v>517182.42220952385</v>
          </cell>
          <cell r="J451">
            <v>543041.54332000006</v>
          </cell>
          <cell r="K451">
            <v>543041.54332000006</v>
          </cell>
        </row>
        <row r="452">
          <cell r="B452" t="str">
            <v/>
          </cell>
          <cell r="C452" t="str">
            <v/>
          </cell>
          <cell r="E452" t="str">
            <v>g</v>
          </cell>
          <cell r="F452" t="str">
            <v>Gç v¸n</v>
          </cell>
          <cell r="G452" t="str">
            <v>m3</v>
          </cell>
          <cell r="H452">
            <v>5.8000000000000003E-2</v>
          </cell>
          <cell r="I452">
            <v>1269569.6114285714</v>
          </cell>
          <cell r="J452">
            <v>73635.037462857144</v>
          </cell>
          <cell r="K452">
            <v>73635.037462857144</v>
          </cell>
        </row>
        <row r="453">
          <cell r="B453" t="str">
            <v/>
          </cell>
          <cell r="C453" t="str">
            <v/>
          </cell>
          <cell r="E453" t="str">
            <v>di</v>
          </cell>
          <cell r="F453" t="str">
            <v>§inh</v>
          </cell>
          <cell r="G453" t="str">
            <v>kg</v>
          </cell>
          <cell r="H453">
            <v>7.9000000000000001E-2</v>
          </cell>
          <cell r="I453">
            <v>7000</v>
          </cell>
          <cell r="J453">
            <v>553</v>
          </cell>
          <cell r="K453">
            <v>553</v>
          </cell>
        </row>
        <row r="454">
          <cell r="B454" t="str">
            <v/>
          </cell>
          <cell r="C454" t="str">
            <v/>
          </cell>
          <cell r="E454" t="str">
            <v>dia</v>
          </cell>
          <cell r="F454" t="str">
            <v xml:space="preserve">§inh ®Üa </v>
          </cell>
          <cell r="G454" t="str">
            <v>C¸i</v>
          </cell>
          <cell r="H454">
            <v>0.91800000000000004</v>
          </cell>
          <cell r="I454">
            <v>2500</v>
          </cell>
          <cell r="J454">
            <v>2295</v>
          </cell>
          <cell r="K454">
            <v>2295</v>
          </cell>
        </row>
        <row r="455">
          <cell r="B455" t="str">
            <v/>
          </cell>
          <cell r="C455" t="str">
            <v/>
          </cell>
          <cell r="E455" t="str">
            <v>d</v>
          </cell>
          <cell r="F455" t="str">
            <v xml:space="preserve">D©y thÐp </v>
          </cell>
          <cell r="G455" t="str">
            <v>kg</v>
          </cell>
          <cell r="H455">
            <v>6.5000000000000002E-2</v>
          </cell>
          <cell r="I455">
            <v>6600</v>
          </cell>
          <cell r="J455">
            <v>429</v>
          </cell>
          <cell r="K455">
            <v>429</v>
          </cell>
        </row>
        <row r="456">
          <cell r="B456" t="str">
            <v/>
          </cell>
          <cell r="C456" t="str">
            <v/>
          </cell>
          <cell r="E456" t="str">
            <v>#</v>
          </cell>
          <cell r="F456" t="str">
            <v>VËt liÖu kh¸c</v>
          </cell>
          <cell r="G456" t="str">
            <v>%</v>
          </cell>
          <cell r="H456">
            <v>1</v>
          </cell>
          <cell r="I456">
            <v>619953.58078285726</v>
          </cell>
          <cell r="J456">
            <v>6199.5358078285726</v>
          </cell>
          <cell r="K456">
            <v>6199.5358078285726</v>
          </cell>
        </row>
        <row r="457">
          <cell r="B457" t="str">
            <v/>
          </cell>
          <cell r="C457" t="str">
            <v/>
          </cell>
          <cell r="F457" t="str">
            <v>b. Nh©n c«ng</v>
          </cell>
          <cell r="J457">
            <v>46024.65</v>
          </cell>
        </row>
        <row r="458">
          <cell r="B458" t="str">
            <v/>
          </cell>
          <cell r="C458" t="str">
            <v/>
          </cell>
          <cell r="E458">
            <v>3.5</v>
          </cell>
          <cell r="F458" t="str">
            <v>Nh©n c«ng bËc 3,5/7</v>
          </cell>
          <cell r="G458" t="str">
            <v xml:space="preserve">C«ng </v>
          </cell>
          <cell r="H458">
            <v>3.15</v>
          </cell>
          <cell r="I458">
            <v>14611</v>
          </cell>
          <cell r="J458">
            <v>46024.65</v>
          </cell>
          <cell r="L458">
            <v>46024.65</v>
          </cell>
        </row>
        <row r="459">
          <cell r="B459" t="str">
            <v/>
          </cell>
          <cell r="C459" t="str">
            <v/>
          </cell>
          <cell r="F459" t="str">
            <v>c. M¸y thi c«ng</v>
          </cell>
          <cell r="J459">
            <v>12479.423999999999</v>
          </cell>
        </row>
        <row r="460">
          <cell r="B460" t="str">
            <v/>
          </cell>
          <cell r="C460" t="str">
            <v/>
          </cell>
          <cell r="E460" t="str">
            <v>250l</v>
          </cell>
          <cell r="F460" t="str">
            <v>M¸y trén 250l</v>
          </cell>
          <cell r="G460" t="str">
            <v>Ca</v>
          </cell>
          <cell r="H460">
            <v>9.5000000000000001E-2</v>
          </cell>
          <cell r="I460">
            <v>96272</v>
          </cell>
          <cell r="J460">
            <v>9145.84</v>
          </cell>
          <cell r="M460">
            <v>9145.84</v>
          </cell>
        </row>
        <row r="461">
          <cell r="B461" t="str">
            <v/>
          </cell>
          <cell r="C461" t="str">
            <v/>
          </cell>
          <cell r="E461" t="str">
            <v>dd</v>
          </cell>
          <cell r="F461" t="str">
            <v>M¸y ®Çm dïi 1,5KW</v>
          </cell>
          <cell r="G461" t="str">
            <v>Ca</v>
          </cell>
          <cell r="H461">
            <v>8.8999999999999996E-2</v>
          </cell>
          <cell r="I461">
            <v>37456</v>
          </cell>
          <cell r="J461">
            <v>3333.5839999999998</v>
          </cell>
          <cell r="M461">
            <v>3333.5839999999998</v>
          </cell>
        </row>
        <row r="462">
          <cell r="B462">
            <v>65</v>
          </cell>
          <cell r="C462">
            <v>1242</v>
          </cell>
          <cell r="D462" t="str">
            <v>KB2110</v>
          </cell>
          <cell r="F462" t="str">
            <v>V¸n khu«n thÐp ®æ BT th©n cèng t¹i chç</v>
          </cell>
          <cell r="G462" t="str">
            <v>100m2</v>
          </cell>
          <cell r="I462" t="str">
            <v/>
          </cell>
          <cell r="K462">
            <v>1213311.7113719999</v>
          </cell>
          <cell r="L462">
            <v>587368.32000000007</v>
          </cell>
          <cell r="M462">
            <v>133408.04999999999</v>
          </cell>
        </row>
        <row r="463">
          <cell r="B463" t="str">
            <v/>
          </cell>
          <cell r="C463" t="str">
            <v/>
          </cell>
          <cell r="F463" t="str">
            <v>a. VËt liÖu</v>
          </cell>
          <cell r="J463">
            <v>1213311.7113719999</v>
          </cell>
        </row>
        <row r="464">
          <cell r="B464" t="str">
            <v/>
          </cell>
          <cell r="C464" t="str">
            <v/>
          </cell>
          <cell r="E464" t="str">
            <v>th</v>
          </cell>
          <cell r="F464" t="str">
            <v>ThÐp h×nh</v>
          </cell>
          <cell r="G464" t="str">
            <v>kg</v>
          </cell>
          <cell r="H464">
            <v>100.65</v>
          </cell>
          <cell r="I464">
            <v>4612.3043809523806</v>
          </cell>
          <cell r="J464">
            <v>464228.43594285712</v>
          </cell>
          <cell r="K464">
            <v>464228.43594285712</v>
          </cell>
        </row>
        <row r="465">
          <cell r="B465" t="str">
            <v/>
          </cell>
          <cell r="C465" t="str">
            <v/>
          </cell>
          <cell r="E465" t="str">
            <v>gg</v>
          </cell>
          <cell r="F465" t="str">
            <v>Gç chèng</v>
          </cell>
          <cell r="G465" t="str">
            <v>m3</v>
          </cell>
          <cell r="H465">
            <v>0.496</v>
          </cell>
          <cell r="I465">
            <v>1269569.6114285714</v>
          </cell>
          <cell r="J465">
            <v>629706.52726857143</v>
          </cell>
          <cell r="K465">
            <v>629706.52726857143</v>
          </cell>
        </row>
        <row r="466">
          <cell r="B466" t="str">
            <v/>
          </cell>
          <cell r="C466" t="str">
            <v/>
          </cell>
          <cell r="E466" t="str">
            <v>q</v>
          </cell>
          <cell r="F466" t="str">
            <v>Que hµn</v>
          </cell>
          <cell r="G466" t="str">
            <v>kg</v>
          </cell>
          <cell r="H466">
            <v>5.6</v>
          </cell>
          <cell r="I466">
            <v>11000</v>
          </cell>
          <cell r="J466">
            <v>61599.999999999993</v>
          </cell>
          <cell r="K466">
            <v>61599.999999999993</v>
          </cell>
        </row>
        <row r="467">
          <cell r="B467" t="str">
            <v/>
          </cell>
          <cell r="C467" t="str">
            <v/>
          </cell>
          <cell r="E467" t="str">
            <v>#</v>
          </cell>
          <cell r="F467" t="str">
            <v>VËt liÖu kh¸c</v>
          </cell>
          <cell r="G467" t="str">
            <v>%</v>
          </cell>
          <cell r="H467">
            <v>5</v>
          </cell>
          <cell r="I467">
            <v>1155534.9632114286</v>
          </cell>
          <cell r="J467">
            <v>57776.748160571427</v>
          </cell>
          <cell r="K467">
            <v>57776.748160571427</v>
          </cell>
        </row>
        <row r="468">
          <cell r="B468" t="str">
            <v/>
          </cell>
          <cell r="C468" t="str">
            <v/>
          </cell>
          <cell r="F468" t="str">
            <v>b. Nh©n c«ng</v>
          </cell>
          <cell r="J468">
            <v>587368.32000000007</v>
          </cell>
        </row>
        <row r="469">
          <cell r="B469" t="str">
            <v/>
          </cell>
          <cell r="C469" t="str">
            <v/>
          </cell>
          <cell r="E469" t="str">
            <v>n4</v>
          </cell>
          <cell r="F469" t="str">
            <v>Nh©n c«ng bËc 4,0/7</v>
          </cell>
          <cell r="G469" t="str">
            <v xml:space="preserve">C«ng </v>
          </cell>
          <cell r="H469">
            <v>38.28</v>
          </cell>
          <cell r="I469">
            <v>15344</v>
          </cell>
          <cell r="J469">
            <v>587368.32000000007</v>
          </cell>
          <cell r="L469">
            <v>587368.32000000007</v>
          </cell>
        </row>
        <row r="470">
          <cell r="B470" t="str">
            <v/>
          </cell>
          <cell r="C470" t="str">
            <v/>
          </cell>
          <cell r="F470" t="str">
            <v>c. M¸y thi c«ng</v>
          </cell>
          <cell r="J470">
            <v>133408.04999999999</v>
          </cell>
        </row>
        <row r="471">
          <cell r="B471" t="str">
            <v/>
          </cell>
          <cell r="C471" t="str">
            <v/>
          </cell>
          <cell r="E471" t="str">
            <v>h23</v>
          </cell>
          <cell r="F471" t="str">
            <v>M¸y hµn 23KW</v>
          </cell>
          <cell r="G471" t="str">
            <v>Ca</v>
          </cell>
          <cell r="H471">
            <v>1.5</v>
          </cell>
          <cell r="I471">
            <v>77338</v>
          </cell>
          <cell r="J471">
            <v>116007</v>
          </cell>
          <cell r="M471">
            <v>116007</v>
          </cell>
        </row>
        <row r="472">
          <cell r="B472" t="str">
            <v/>
          </cell>
          <cell r="C472" t="str">
            <v/>
          </cell>
          <cell r="E472" t="str">
            <v>M#</v>
          </cell>
          <cell r="F472" t="str">
            <v>M¸y kh¸c</v>
          </cell>
          <cell r="G472" t="str">
            <v>%</v>
          </cell>
          <cell r="H472">
            <v>15</v>
          </cell>
          <cell r="I472">
            <v>116007</v>
          </cell>
          <cell r="J472">
            <v>17401.05</v>
          </cell>
          <cell r="M472">
            <v>17401.05</v>
          </cell>
        </row>
        <row r="473">
          <cell r="B473">
            <v>66</v>
          </cell>
          <cell r="C473">
            <v>1242</v>
          </cell>
          <cell r="D473" t="str">
            <v>IA3611</v>
          </cell>
          <cell r="F473" t="str">
            <v>Cèt thÐp cèng hép d=10mm</v>
          </cell>
          <cell r="G473" t="str">
            <v>TÊn</v>
          </cell>
          <cell r="I473" t="str">
            <v/>
          </cell>
          <cell r="K473">
            <v>4585309.3314285716</v>
          </cell>
          <cell r="L473">
            <v>448198.24</v>
          </cell>
          <cell r="M473">
            <v>15915.6</v>
          </cell>
        </row>
        <row r="474">
          <cell r="B474" t="str">
            <v/>
          </cell>
          <cell r="C474" t="str">
            <v/>
          </cell>
          <cell r="F474" t="str">
            <v>a. VËt liÖu</v>
          </cell>
          <cell r="J474">
            <v>4585309.3314285716</v>
          </cell>
        </row>
        <row r="475">
          <cell r="B475" t="str">
            <v/>
          </cell>
          <cell r="C475" t="str">
            <v/>
          </cell>
          <cell r="E475" t="str">
            <v>d10</v>
          </cell>
          <cell r="F475" t="str">
            <v>ThÐp trßn d=10mm</v>
          </cell>
          <cell r="G475" t="str">
            <v>kg</v>
          </cell>
          <cell r="H475">
            <v>1005</v>
          </cell>
          <cell r="I475">
            <v>4421.8281904761907</v>
          </cell>
          <cell r="J475">
            <v>4443937.3314285716</v>
          </cell>
          <cell r="K475">
            <v>4443937.3314285716</v>
          </cell>
        </row>
        <row r="476">
          <cell r="B476" t="str">
            <v/>
          </cell>
          <cell r="C476" t="str">
            <v/>
          </cell>
          <cell r="E476" t="str">
            <v>d</v>
          </cell>
          <cell r="F476" t="str">
            <v xml:space="preserve">D©y thÐp </v>
          </cell>
          <cell r="G476" t="str">
            <v>kg</v>
          </cell>
          <cell r="H476">
            <v>21.42</v>
          </cell>
          <cell r="I476">
            <v>6600</v>
          </cell>
          <cell r="J476">
            <v>141372</v>
          </cell>
          <cell r="K476">
            <v>141372</v>
          </cell>
        </row>
        <row r="477">
          <cell r="B477" t="str">
            <v/>
          </cell>
          <cell r="C477" t="str">
            <v/>
          </cell>
          <cell r="F477" t="str">
            <v>b. Nh©n c«ng</v>
          </cell>
          <cell r="J477">
            <v>448198.24</v>
          </cell>
        </row>
        <row r="478">
          <cell r="B478" t="str">
            <v/>
          </cell>
          <cell r="C478" t="str">
            <v/>
          </cell>
          <cell r="E478" t="str">
            <v>4c</v>
          </cell>
          <cell r="F478" t="str">
            <v>Nh©n c«ng bËc 4,0/7</v>
          </cell>
          <cell r="G478" t="str">
            <v xml:space="preserve">C«ng </v>
          </cell>
          <cell r="H478">
            <v>29.21</v>
          </cell>
          <cell r="I478">
            <v>15344</v>
          </cell>
          <cell r="J478">
            <v>448198.24</v>
          </cell>
          <cell r="L478">
            <v>448198.24</v>
          </cell>
        </row>
        <row r="479">
          <cell r="B479" t="str">
            <v/>
          </cell>
          <cell r="C479" t="str">
            <v/>
          </cell>
          <cell r="F479" t="str">
            <v>c. M¸y thi c«ng</v>
          </cell>
          <cell r="J479">
            <v>15915.6</v>
          </cell>
        </row>
        <row r="480">
          <cell r="B480" t="str">
            <v/>
          </cell>
          <cell r="C480" t="str">
            <v/>
          </cell>
          <cell r="E480" t="str">
            <v>cu</v>
          </cell>
          <cell r="F480" t="str">
            <v>M¸y c¾t uèn cèt thÐp</v>
          </cell>
          <cell r="G480" t="str">
            <v>Ca</v>
          </cell>
          <cell r="H480">
            <v>0.4</v>
          </cell>
          <cell r="I480">
            <v>39789</v>
          </cell>
          <cell r="J480">
            <v>15915.6</v>
          </cell>
          <cell r="M480">
            <v>15915.6</v>
          </cell>
        </row>
        <row r="481">
          <cell r="B481">
            <v>67</v>
          </cell>
          <cell r="C481">
            <v>1242</v>
          </cell>
          <cell r="D481" t="str">
            <v>IA3621</v>
          </cell>
          <cell r="F481" t="str">
            <v>Cèt thÐp cèng hép d=12mm, d=14mm</v>
          </cell>
          <cell r="G481" t="str">
            <v>TÊn</v>
          </cell>
          <cell r="I481" t="str">
            <v/>
          </cell>
          <cell r="K481">
            <v>4660441.3257142855</v>
          </cell>
          <cell r="L481">
            <v>242435.20000000001</v>
          </cell>
          <cell r="M481">
            <v>189836.5</v>
          </cell>
        </row>
        <row r="482">
          <cell r="B482" t="str">
            <v/>
          </cell>
          <cell r="C482" t="str">
            <v/>
          </cell>
          <cell r="F482" t="str">
            <v>a. VËt liÖu</v>
          </cell>
          <cell r="J482">
            <v>4660441.3257142855</v>
          </cell>
        </row>
        <row r="483">
          <cell r="B483" t="str">
            <v/>
          </cell>
          <cell r="C483" t="str">
            <v/>
          </cell>
          <cell r="E483" t="str">
            <v>d14</v>
          </cell>
          <cell r="F483" t="str">
            <v>ThÐp trßn d=14mm</v>
          </cell>
          <cell r="G483" t="str">
            <v>kg</v>
          </cell>
          <cell r="H483">
            <v>1020</v>
          </cell>
          <cell r="I483">
            <v>4374.209142857143</v>
          </cell>
          <cell r="J483">
            <v>4461693.3257142855</v>
          </cell>
          <cell r="K483">
            <v>4461693.3257142855</v>
          </cell>
        </row>
        <row r="484">
          <cell r="B484" t="str">
            <v/>
          </cell>
          <cell r="C484" t="str">
            <v/>
          </cell>
          <cell r="E484" t="str">
            <v>d</v>
          </cell>
          <cell r="F484" t="str">
            <v xml:space="preserve">D©y thÐp </v>
          </cell>
          <cell r="G484" t="str">
            <v>kg</v>
          </cell>
          <cell r="H484">
            <v>14.28</v>
          </cell>
          <cell r="I484">
            <v>6600</v>
          </cell>
          <cell r="J484">
            <v>94248</v>
          </cell>
          <cell r="K484">
            <v>94248</v>
          </cell>
        </row>
        <row r="485">
          <cell r="B485" t="str">
            <v/>
          </cell>
          <cell r="C485" t="str">
            <v/>
          </cell>
          <cell r="E485" t="str">
            <v>q</v>
          </cell>
          <cell r="F485" t="str">
            <v>Que hµn</v>
          </cell>
          <cell r="G485" t="str">
            <v>kg</v>
          </cell>
          <cell r="H485">
            <v>9.5</v>
          </cell>
          <cell r="I485">
            <v>11000</v>
          </cell>
          <cell r="J485">
            <v>104500</v>
          </cell>
          <cell r="K485">
            <v>104500</v>
          </cell>
        </row>
        <row r="486">
          <cell r="B486" t="str">
            <v/>
          </cell>
          <cell r="C486" t="str">
            <v/>
          </cell>
          <cell r="F486" t="str">
            <v>b. Nh©n c«ng</v>
          </cell>
          <cell r="J486">
            <v>242435.20000000001</v>
          </cell>
        </row>
        <row r="487">
          <cell r="B487" t="str">
            <v/>
          </cell>
          <cell r="C487" t="str">
            <v/>
          </cell>
          <cell r="E487" t="str">
            <v>4c</v>
          </cell>
          <cell r="F487" t="str">
            <v>Nh©n c«ng bËc 4,0/7</v>
          </cell>
          <cell r="G487" t="str">
            <v xml:space="preserve">C«ng </v>
          </cell>
          <cell r="H487">
            <v>15.8</v>
          </cell>
          <cell r="I487">
            <v>15344</v>
          </cell>
          <cell r="J487">
            <v>242435.20000000001</v>
          </cell>
          <cell r="L487">
            <v>242435.20000000001</v>
          </cell>
        </row>
        <row r="488">
          <cell r="B488" t="str">
            <v/>
          </cell>
          <cell r="C488" t="str">
            <v/>
          </cell>
          <cell r="F488" t="str">
            <v>c. M¸y thi c«ng</v>
          </cell>
          <cell r="J488">
            <v>189836.5</v>
          </cell>
        </row>
        <row r="489">
          <cell r="B489" t="str">
            <v/>
          </cell>
          <cell r="C489" t="str">
            <v/>
          </cell>
          <cell r="E489" t="str">
            <v>h23</v>
          </cell>
          <cell r="F489" t="str">
            <v>M¸y hµn 23KW</v>
          </cell>
          <cell r="G489" t="str">
            <v>Ca</v>
          </cell>
          <cell r="H489">
            <v>2.29</v>
          </cell>
          <cell r="I489">
            <v>77338</v>
          </cell>
          <cell r="J489">
            <v>177104.02</v>
          </cell>
          <cell r="M489">
            <v>177104.02</v>
          </cell>
        </row>
        <row r="490">
          <cell r="B490" t="str">
            <v/>
          </cell>
          <cell r="C490" t="str">
            <v/>
          </cell>
          <cell r="E490" t="str">
            <v>cu</v>
          </cell>
          <cell r="F490" t="str">
            <v>M¸y c¾t uèn cèt thÐp</v>
          </cell>
          <cell r="G490" t="str">
            <v>Ca</v>
          </cell>
          <cell r="H490">
            <v>0.32</v>
          </cell>
          <cell r="I490">
            <v>39789</v>
          </cell>
          <cell r="J490">
            <v>12732.48</v>
          </cell>
          <cell r="M490">
            <v>12732.48</v>
          </cell>
        </row>
        <row r="491">
          <cell r="B491">
            <v>68</v>
          </cell>
          <cell r="C491">
            <v>1242</v>
          </cell>
          <cell r="D491" t="str">
            <v>IA3621</v>
          </cell>
          <cell r="F491" t="str">
            <v>Cèt thÐp cèng hép d=16mm</v>
          </cell>
          <cell r="G491" t="str">
            <v>TÊn</v>
          </cell>
          <cell r="I491" t="str">
            <v/>
          </cell>
          <cell r="K491">
            <v>4611869.8971428573</v>
          </cell>
          <cell r="L491">
            <v>242435.20000000001</v>
          </cell>
          <cell r="M491">
            <v>189836.5</v>
          </cell>
        </row>
        <row r="492">
          <cell r="B492" t="str">
            <v/>
          </cell>
          <cell r="C492" t="str">
            <v/>
          </cell>
          <cell r="F492" t="str">
            <v>a. VËt liÖu</v>
          </cell>
          <cell r="J492">
            <v>4611869.8971428573</v>
          </cell>
        </row>
        <row r="493">
          <cell r="B493" t="str">
            <v/>
          </cell>
          <cell r="C493" t="str">
            <v/>
          </cell>
          <cell r="E493" t="str">
            <v>d16</v>
          </cell>
          <cell r="F493" t="str">
            <v>ThÐp trßn d=16mm</v>
          </cell>
          <cell r="G493" t="str">
            <v>kg</v>
          </cell>
          <cell r="H493">
            <v>1020</v>
          </cell>
          <cell r="I493">
            <v>4326.5900952380953</v>
          </cell>
          <cell r="J493">
            <v>4413121.8971428573</v>
          </cell>
          <cell r="K493">
            <v>4413121.8971428573</v>
          </cell>
        </row>
        <row r="494">
          <cell r="B494" t="str">
            <v/>
          </cell>
          <cell r="C494" t="str">
            <v/>
          </cell>
          <cell r="E494" t="str">
            <v>d</v>
          </cell>
          <cell r="F494" t="str">
            <v xml:space="preserve">D©y thÐp </v>
          </cell>
          <cell r="G494" t="str">
            <v>kg</v>
          </cell>
          <cell r="H494">
            <v>14.28</v>
          </cell>
          <cell r="I494">
            <v>6600</v>
          </cell>
          <cell r="J494">
            <v>94248</v>
          </cell>
          <cell r="K494">
            <v>94248</v>
          </cell>
        </row>
        <row r="495">
          <cell r="B495" t="str">
            <v/>
          </cell>
          <cell r="C495" t="str">
            <v/>
          </cell>
          <cell r="E495" t="str">
            <v>q</v>
          </cell>
          <cell r="F495" t="str">
            <v>Que hµn</v>
          </cell>
          <cell r="G495" t="str">
            <v>kg</v>
          </cell>
          <cell r="H495">
            <v>9.5</v>
          </cell>
          <cell r="I495">
            <v>11000</v>
          </cell>
          <cell r="J495">
            <v>104500</v>
          </cell>
          <cell r="K495">
            <v>104500</v>
          </cell>
        </row>
        <row r="496">
          <cell r="B496" t="str">
            <v/>
          </cell>
          <cell r="C496" t="str">
            <v/>
          </cell>
          <cell r="F496" t="str">
            <v>b. Nh©n c«ng</v>
          </cell>
          <cell r="J496">
            <v>242435.20000000001</v>
          </cell>
        </row>
        <row r="497">
          <cell r="B497" t="str">
            <v/>
          </cell>
          <cell r="C497" t="str">
            <v/>
          </cell>
          <cell r="E497" t="str">
            <v>4c</v>
          </cell>
          <cell r="F497" t="str">
            <v>Nh©n c«ng bËc 4,0/7</v>
          </cell>
          <cell r="G497" t="str">
            <v xml:space="preserve">C«ng </v>
          </cell>
          <cell r="H497">
            <v>15.8</v>
          </cell>
          <cell r="I497">
            <v>15344</v>
          </cell>
          <cell r="J497">
            <v>242435.20000000001</v>
          </cell>
          <cell r="L497">
            <v>242435.20000000001</v>
          </cell>
        </row>
        <row r="498">
          <cell r="B498" t="str">
            <v/>
          </cell>
          <cell r="C498" t="str">
            <v/>
          </cell>
          <cell r="F498" t="str">
            <v>c. M¸y thi c«ng</v>
          </cell>
          <cell r="J498">
            <v>189836.5</v>
          </cell>
        </row>
        <row r="499">
          <cell r="B499" t="str">
            <v/>
          </cell>
          <cell r="C499" t="str">
            <v/>
          </cell>
          <cell r="E499" t="str">
            <v>h23</v>
          </cell>
          <cell r="F499" t="str">
            <v>M¸y hµn 23KW</v>
          </cell>
          <cell r="G499" t="str">
            <v>Ca</v>
          </cell>
          <cell r="H499">
            <v>2.29</v>
          </cell>
          <cell r="I499">
            <v>77338</v>
          </cell>
          <cell r="J499">
            <v>177104.02</v>
          </cell>
          <cell r="M499">
            <v>177104.02</v>
          </cell>
        </row>
        <row r="500">
          <cell r="B500" t="str">
            <v/>
          </cell>
          <cell r="C500" t="str">
            <v/>
          </cell>
          <cell r="E500" t="str">
            <v>cu</v>
          </cell>
          <cell r="F500" t="str">
            <v>M¸y c¾t uèn cèt thÐp</v>
          </cell>
          <cell r="G500" t="str">
            <v>Ca</v>
          </cell>
          <cell r="H500">
            <v>0.32</v>
          </cell>
          <cell r="I500">
            <v>39789</v>
          </cell>
          <cell r="J500">
            <v>12732.48</v>
          </cell>
          <cell r="M500">
            <v>12732.48</v>
          </cell>
        </row>
        <row r="501">
          <cell r="B501">
            <v>69</v>
          </cell>
          <cell r="C501">
            <v>1242</v>
          </cell>
          <cell r="D501" t="str">
            <v>IA3621</v>
          </cell>
          <cell r="F501" t="str">
            <v>Cèt thÐp cèng hép d=18mm</v>
          </cell>
          <cell r="G501" t="str">
            <v>TÊn</v>
          </cell>
          <cell r="I501" t="str">
            <v/>
          </cell>
          <cell r="K501">
            <v>4611869.8971428573</v>
          </cell>
          <cell r="L501">
            <v>242435.20000000001</v>
          </cell>
          <cell r="M501">
            <v>189836.5</v>
          </cell>
        </row>
        <row r="502">
          <cell r="B502" t="str">
            <v/>
          </cell>
          <cell r="C502" t="str">
            <v/>
          </cell>
          <cell r="F502" t="str">
            <v>a. VËt liÖu</v>
          </cell>
          <cell r="J502">
            <v>4611869.8971428573</v>
          </cell>
        </row>
        <row r="503">
          <cell r="B503" t="str">
            <v/>
          </cell>
          <cell r="C503" t="str">
            <v/>
          </cell>
          <cell r="E503" t="str">
            <v>d18</v>
          </cell>
          <cell r="F503" t="str">
            <v>ThÐp trßn d=18mm</v>
          </cell>
          <cell r="G503" t="str">
            <v>kg</v>
          </cell>
          <cell r="H503">
            <v>1020</v>
          </cell>
          <cell r="I503">
            <v>4326.5900952380953</v>
          </cell>
          <cell r="J503">
            <v>4413121.8971428573</v>
          </cell>
          <cell r="K503">
            <v>4413121.8971428573</v>
          </cell>
        </row>
        <row r="504">
          <cell r="B504" t="str">
            <v/>
          </cell>
          <cell r="C504" t="str">
            <v/>
          </cell>
          <cell r="E504" t="str">
            <v>d</v>
          </cell>
          <cell r="F504" t="str">
            <v xml:space="preserve">D©y thÐp </v>
          </cell>
          <cell r="G504" t="str">
            <v>kg</v>
          </cell>
          <cell r="H504">
            <v>14.28</v>
          </cell>
          <cell r="I504">
            <v>6600</v>
          </cell>
          <cell r="J504">
            <v>94248</v>
          </cell>
          <cell r="K504">
            <v>94248</v>
          </cell>
        </row>
        <row r="505">
          <cell r="B505" t="str">
            <v/>
          </cell>
          <cell r="C505" t="str">
            <v/>
          </cell>
          <cell r="E505" t="str">
            <v>q</v>
          </cell>
          <cell r="F505" t="str">
            <v>Que hµn</v>
          </cell>
          <cell r="G505" t="str">
            <v>kg</v>
          </cell>
          <cell r="H505">
            <v>9.5</v>
          </cell>
          <cell r="I505">
            <v>11000</v>
          </cell>
          <cell r="J505">
            <v>104500</v>
          </cell>
          <cell r="K505">
            <v>104500</v>
          </cell>
        </row>
        <row r="506">
          <cell r="B506" t="str">
            <v/>
          </cell>
          <cell r="C506" t="str">
            <v/>
          </cell>
          <cell r="F506" t="str">
            <v>b. Nh©n c«ng</v>
          </cell>
          <cell r="J506">
            <v>242435.20000000001</v>
          </cell>
        </row>
        <row r="507">
          <cell r="B507" t="str">
            <v/>
          </cell>
          <cell r="C507" t="str">
            <v/>
          </cell>
          <cell r="E507" t="str">
            <v>4c</v>
          </cell>
          <cell r="F507" t="str">
            <v>Nh©n c«ng bËc 4,0/7</v>
          </cell>
          <cell r="G507" t="str">
            <v xml:space="preserve">C«ng </v>
          </cell>
          <cell r="H507">
            <v>15.8</v>
          </cell>
          <cell r="I507">
            <v>15344</v>
          </cell>
          <cell r="J507">
            <v>242435.20000000001</v>
          </cell>
          <cell r="L507">
            <v>242435.20000000001</v>
          </cell>
        </row>
        <row r="508">
          <cell r="B508" t="str">
            <v/>
          </cell>
          <cell r="C508" t="str">
            <v/>
          </cell>
          <cell r="F508" t="str">
            <v>c. M¸y thi c«ng</v>
          </cell>
          <cell r="J508">
            <v>189836.5</v>
          </cell>
        </row>
        <row r="509">
          <cell r="B509" t="str">
            <v/>
          </cell>
          <cell r="C509" t="str">
            <v/>
          </cell>
          <cell r="E509" t="str">
            <v>h23</v>
          </cell>
          <cell r="F509" t="str">
            <v>M¸y hµn 23KW</v>
          </cell>
          <cell r="G509" t="str">
            <v>Ca</v>
          </cell>
          <cell r="H509">
            <v>2.29</v>
          </cell>
          <cell r="I509">
            <v>77338</v>
          </cell>
          <cell r="J509">
            <v>177104.02</v>
          </cell>
          <cell r="M509">
            <v>177104.02</v>
          </cell>
        </row>
        <row r="510">
          <cell r="B510" t="str">
            <v/>
          </cell>
          <cell r="C510" t="str">
            <v/>
          </cell>
          <cell r="E510" t="str">
            <v>cu</v>
          </cell>
          <cell r="F510" t="str">
            <v>M¸y c¾t uèn cèt thÐp</v>
          </cell>
          <cell r="G510" t="str">
            <v>Ca</v>
          </cell>
          <cell r="H510">
            <v>0.32</v>
          </cell>
          <cell r="I510">
            <v>39789</v>
          </cell>
          <cell r="J510">
            <v>12732.48</v>
          </cell>
          <cell r="M510">
            <v>12732.48</v>
          </cell>
        </row>
        <row r="511">
          <cell r="B511">
            <v>70</v>
          </cell>
          <cell r="C511">
            <v>1242</v>
          </cell>
          <cell r="D511" t="str">
            <v>IA3631</v>
          </cell>
          <cell r="F511" t="str">
            <v>Cèt thÐp cèng hép d&gt;20mm</v>
          </cell>
          <cell r="G511" t="str">
            <v>TÊn</v>
          </cell>
          <cell r="I511" t="str">
            <v/>
          </cell>
          <cell r="K511">
            <v>4611869.8971428573</v>
          </cell>
          <cell r="L511">
            <v>222488</v>
          </cell>
          <cell r="M511">
            <v>183470.25999999998</v>
          </cell>
        </row>
        <row r="512">
          <cell r="B512" t="str">
            <v/>
          </cell>
          <cell r="C512" t="str">
            <v/>
          </cell>
          <cell r="F512" t="str">
            <v>a. VËt liÖu</v>
          </cell>
          <cell r="J512">
            <v>4611869.8971428573</v>
          </cell>
        </row>
        <row r="513">
          <cell r="B513" t="str">
            <v/>
          </cell>
          <cell r="C513" t="str">
            <v/>
          </cell>
          <cell r="E513" t="str">
            <v>d20</v>
          </cell>
          <cell r="F513" t="str">
            <v>ThÐp trßn d=20mm</v>
          </cell>
          <cell r="G513" t="str">
            <v>kg</v>
          </cell>
          <cell r="H513">
            <v>1020</v>
          </cell>
          <cell r="I513">
            <v>4326.5900952380953</v>
          </cell>
          <cell r="J513">
            <v>4413121.8971428573</v>
          </cell>
          <cell r="K513">
            <v>4413121.8971428573</v>
          </cell>
        </row>
        <row r="514">
          <cell r="B514" t="str">
            <v/>
          </cell>
          <cell r="C514" t="str">
            <v/>
          </cell>
          <cell r="E514" t="str">
            <v>d</v>
          </cell>
          <cell r="F514" t="str">
            <v xml:space="preserve">D©y thÐp </v>
          </cell>
          <cell r="G514" t="str">
            <v>kg</v>
          </cell>
          <cell r="H514">
            <v>14.28</v>
          </cell>
          <cell r="I514">
            <v>6600</v>
          </cell>
          <cell r="J514">
            <v>94248</v>
          </cell>
          <cell r="K514">
            <v>94248</v>
          </cell>
        </row>
        <row r="515">
          <cell r="B515" t="str">
            <v/>
          </cell>
          <cell r="C515" t="str">
            <v/>
          </cell>
          <cell r="E515" t="str">
            <v>q</v>
          </cell>
          <cell r="F515" t="str">
            <v>Que hµn</v>
          </cell>
          <cell r="G515" t="str">
            <v>kg</v>
          </cell>
          <cell r="H515">
            <v>9.5</v>
          </cell>
          <cell r="I515">
            <v>11000</v>
          </cell>
          <cell r="J515">
            <v>104500</v>
          </cell>
          <cell r="K515">
            <v>104500</v>
          </cell>
        </row>
        <row r="516">
          <cell r="B516" t="str">
            <v/>
          </cell>
          <cell r="C516" t="str">
            <v/>
          </cell>
          <cell r="F516" t="str">
            <v>b. Nh©n c«ng</v>
          </cell>
          <cell r="J516">
            <v>222488</v>
          </cell>
        </row>
        <row r="517">
          <cell r="B517" t="str">
            <v/>
          </cell>
          <cell r="C517" t="str">
            <v/>
          </cell>
          <cell r="E517" t="str">
            <v>4c</v>
          </cell>
          <cell r="F517" t="str">
            <v>Nh©n c«ng bËc 4,0/7</v>
          </cell>
          <cell r="G517" t="str">
            <v xml:space="preserve">C«ng </v>
          </cell>
          <cell r="H517">
            <v>14.5</v>
          </cell>
          <cell r="I517">
            <v>15344</v>
          </cell>
          <cell r="J517">
            <v>222488</v>
          </cell>
          <cell r="L517">
            <v>222488</v>
          </cell>
        </row>
        <row r="518">
          <cell r="B518" t="str">
            <v/>
          </cell>
          <cell r="C518" t="str">
            <v/>
          </cell>
          <cell r="F518" t="str">
            <v>c. M¸y thi c«ng</v>
          </cell>
          <cell r="J518">
            <v>183470.25999999998</v>
          </cell>
        </row>
        <row r="519">
          <cell r="B519" t="str">
            <v/>
          </cell>
          <cell r="C519" t="str">
            <v/>
          </cell>
          <cell r="E519" t="str">
            <v>h23</v>
          </cell>
          <cell r="F519" t="str">
            <v>M¸y hµn 23KW</v>
          </cell>
          <cell r="G519" t="str">
            <v>Ca</v>
          </cell>
          <cell r="H519">
            <v>2.29</v>
          </cell>
          <cell r="I519">
            <v>77338</v>
          </cell>
          <cell r="J519">
            <v>177104.02</v>
          </cell>
          <cell r="M519">
            <v>177104.02</v>
          </cell>
        </row>
        <row r="520">
          <cell r="B520" t="str">
            <v/>
          </cell>
          <cell r="C520" t="str">
            <v/>
          </cell>
          <cell r="E520" t="str">
            <v>cu</v>
          </cell>
          <cell r="F520" t="str">
            <v>M¸y c¾t uèn cèt thÐp</v>
          </cell>
          <cell r="G520" t="str">
            <v>Ca</v>
          </cell>
          <cell r="H520">
            <v>0.16</v>
          </cell>
          <cell r="I520">
            <v>39789</v>
          </cell>
          <cell r="J520">
            <v>6366.24</v>
          </cell>
          <cell r="M520">
            <v>6366.24</v>
          </cell>
        </row>
        <row r="521">
          <cell r="B521">
            <v>71</v>
          </cell>
          <cell r="C521">
            <v>1242</v>
          </cell>
          <cell r="D521" t="str">
            <v>UD3110</v>
          </cell>
          <cell r="F521" t="str">
            <v>QuÐt nhùa bitum ngoµi th©n cèng</v>
          </cell>
          <cell r="G521" t="str">
            <v>m2</v>
          </cell>
          <cell r="I521" t="str">
            <v/>
          </cell>
          <cell r="K521">
            <v>8802.1856000000007</v>
          </cell>
          <cell r="L521">
            <v>1022.7700000000001</v>
          </cell>
          <cell r="M521">
            <v>0</v>
          </cell>
        </row>
        <row r="522">
          <cell r="B522" t="str">
            <v/>
          </cell>
          <cell r="C522" t="str">
            <v/>
          </cell>
          <cell r="F522" t="str">
            <v>a. VËt liÖu</v>
          </cell>
          <cell r="J522">
            <v>8802.1856000000007</v>
          </cell>
        </row>
        <row r="523">
          <cell r="B523" t="str">
            <v/>
          </cell>
          <cell r="C523" t="str">
            <v/>
          </cell>
          <cell r="E523" t="str">
            <v>n</v>
          </cell>
          <cell r="F523" t="str">
            <v>Nhùa ®­êng</v>
          </cell>
          <cell r="G523" t="str">
            <v>kg</v>
          </cell>
          <cell r="H523">
            <v>2.1</v>
          </cell>
          <cell r="I523">
            <v>3428.1836190476188</v>
          </cell>
          <cell r="J523">
            <v>7199.1855999999998</v>
          </cell>
          <cell r="K523">
            <v>7199.1855999999998</v>
          </cell>
        </row>
        <row r="524">
          <cell r="B524" t="str">
            <v/>
          </cell>
          <cell r="C524" t="str">
            <v/>
          </cell>
          <cell r="E524" t="str">
            <v>bd</v>
          </cell>
          <cell r="F524" t="str">
            <v>Bét ®¸</v>
          </cell>
          <cell r="G524" t="str">
            <v>kg</v>
          </cell>
          <cell r="H524">
            <v>1.206</v>
          </cell>
          <cell r="I524">
            <v>500</v>
          </cell>
          <cell r="J524">
            <v>603</v>
          </cell>
          <cell r="K524">
            <v>603</v>
          </cell>
        </row>
        <row r="525">
          <cell r="B525" t="str">
            <v/>
          </cell>
          <cell r="C525" t="str">
            <v/>
          </cell>
          <cell r="E525" t="str">
            <v>cui</v>
          </cell>
          <cell r="F525" t="str">
            <v>Cñi</v>
          </cell>
          <cell r="G525" t="str">
            <v>kg</v>
          </cell>
          <cell r="H525">
            <v>2</v>
          </cell>
          <cell r="I525">
            <v>500</v>
          </cell>
          <cell r="J525">
            <v>1000</v>
          </cell>
          <cell r="K525">
            <v>1000</v>
          </cell>
        </row>
        <row r="526">
          <cell r="B526" t="str">
            <v/>
          </cell>
          <cell r="C526" t="str">
            <v/>
          </cell>
          <cell r="F526" t="str">
            <v>b. Nh©n c«ng</v>
          </cell>
          <cell r="J526">
            <v>1022.7700000000001</v>
          </cell>
        </row>
        <row r="527">
          <cell r="B527" t="str">
            <v/>
          </cell>
          <cell r="C527" t="str">
            <v/>
          </cell>
          <cell r="E527">
            <v>3.5</v>
          </cell>
          <cell r="F527" t="str">
            <v>Nh©n c«ng bËc 3,5/7</v>
          </cell>
          <cell r="G527" t="str">
            <v xml:space="preserve">C«ng </v>
          </cell>
          <cell r="H527">
            <v>7.0000000000000007E-2</v>
          </cell>
          <cell r="I527">
            <v>14611</v>
          </cell>
          <cell r="J527">
            <v>1022.7700000000001</v>
          </cell>
          <cell r="L527">
            <v>1022.7700000000001</v>
          </cell>
        </row>
        <row r="528">
          <cell r="B528">
            <v>72</v>
          </cell>
          <cell r="C528">
            <v>1242</v>
          </cell>
          <cell r="D528" t="str">
            <v>HA1120</v>
          </cell>
          <cell r="F528" t="str">
            <v>BT lãt mãng M100 ®¸ 4x6</v>
          </cell>
          <cell r="G528" t="str">
            <v>m3</v>
          </cell>
          <cell r="I528" t="str">
            <v/>
          </cell>
          <cell r="K528">
            <v>315317.7741028571</v>
          </cell>
          <cell r="L528">
            <v>16376.039999999999</v>
          </cell>
          <cell r="M528">
            <v>12040.565000000001</v>
          </cell>
        </row>
        <row r="529">
          <cell r="B529" t="str">
            <v/>
          </cell>
          <cell r="C529" t="str">
            <v/>
          </cell>
          <cell r="F529" t="str">
            <v>a. VËt liÖu</v>
          </cell>
          <cell r="J529">
            <v>315317.7741028571</v>
          </cell>
        </row>
        <row r="530">
          <cell r="B530" t="str">
            <v/>
          </cell>
          <cell r="C530" t="str">
            <v>m3</v>
          </cell>
          <cell r="E530" t="str">
            <v>n</v>
          </cell>
          <cell r="F530" t="str">
            <v>V÷a BT M100 ®¸ 4x6 ®é sôt 2-4</v>
          </cell>
          <cell r="G530" t="str">
            <v>m3</v>
          </cell>
          <cell r="H530">
            <v>1.0249999999999999</v>
          </cell>
          <cell r="I530">
            <v>307627.09668571426</v>
          </cell>
          <cell r="J530">
            <v>315317.7741028571</v>
          </cell>
          <cell r="K530">
            <v>315317.7741028571</v>
          </cell>
        </row>
        <row r="531">
          <cell r="B531" t="str">
            <v/>
          </cell>
          <cell r="C531" t="str">
            <v/>
          </cell>
          <cell r="F531" t="str">
            <v>b. Nh©n c«ng</v>
          </cell>
          <cell r="J531">
            <v>16376.039999999999</v>
          </cell>
        </row>
        <row r="532">
          <cell r="B532" t="str">
            <v/>
          </cell>
          <cell r="C532" t="str">
            <v/>
          </cell>
          <cell r="E532">
            <v>3</v>
          </cell>
          <cell r="F532" t="str">
            <v>Nh©n c«ng bËc 3,0/7</v>
          </cell>
          <cell r="G532" t="str">
            <v xml:space="preserve">C«ng </v>
          </cell>
          <cell r="H532">
            <v>1.18</v>
          </cell>
          <cell r="I532">
            <v>13878</v>
          </cell>
          <cell r="J532">
            <v>16376.039999999999</v>
          </cell>
          <cell r="L532">
            <v>16376.039999999999</v>
          </cell>
        </row>
        <row r="533">
          <cell r="B533" t="str">
            <v/>
          </cell>
          <cell r="C533" t="str">
            <v/>
          </cell>
          <cell r="F533" t="str">
            <v>c. M¸y thi c«ng</v>
          </cell>
          <cell r="J533">
            <v>12040.565000000001</v>
          </cell>
        </row>
        <row r="534">
          <cell r="B534" t="str">
            <v/>
          </cell>
          <cell r="C534" t="str">
            <v/>
          </cell>
          <cell r="E534" t="str">
            <v>250l</v>
          </cell>
          <cell r="F534" t="str">
            <v>M¸y trén 250l</v>
          </cell>
          <cell r="G534" t="str">
            <v>Ca</v>
          </cell>
          <cell r="H534">
            <v>9.5000000000000001E-2</v>
          </cell>
          <cell r="I534">
            <v>96272</v>
          </cell>
          <cell r="J534">
            <v>9145.84</v>
          </cell>
          <cell r="M534">
            <v>9145.84</v>
          </cell>
        </row>
        <row r="535">
          <cell r="B535" t="str">
            <v/>
          </cell>
          <cell r="C535" t="str">
            <v/>
          </cell>
          <cell r="E535" t="str">
            <v>db1</v>
          </cell>
          <cell r="F535" t="str">
            <v>M¸y ®Çm bµn 1KW</v>
          </cell>
          <cell r="G535" t="str">
            <v>Ca</v>
          </cell>
          <cell r="H535">
            <v>8.8999999999999996E-2</v>
          </cell>
          <cell r="I535">
            <v>32525</v>
          </cell>
          <cell r="J535">
            <v>2894.7249999999999</v>
          </cell>
          <cell r="M535">
            <v>2894.7249999999999</v>
          </cell>
        </row>
        <row r="536">
          <cell r="B536">
            <v>73</v>
          </cell>
          <cell r="D536" t="str">
            <v>TK</v>
          </cell>
          <cell r="F536" t="str">
            <v>Thµnh phÇn BTN trung</v>
          </cell>
          <cell r="G536" t="str">
            <v>TÊn</v>
          </cell>
          <cell r="I536" t="str">
            <v/>
          </cell>
          <cell r="K536">
            <v>300980.95971428568</v>
          </cell>
          <cell r="L536">
            <v>0</v>
          </cell>
          <cell r="M536">
            <v>0</v>
          </cell>
        </row>
        <row r="537">
          <cell r="B537" t="str">
            <v/>
          </cell>
          <cell r="C537" t="str">
            <v/>
          </cell>
          <cell r="F537" t="str">
            <v>a. VËt liÖu</v>
          </cell>
          <cell r="J537">
            <v>300980.95971428568</v>
          </cell>
        </row>
        <row r="538">
          <cell r="B538" t="str">
            <v/>
          </cell>
          <cell r="C538" t="str">
            <v/>
          </cell>
          <cell r="E538" t="str">
            <v>0.5btn</v>
          </cell>
          <cell r="F538" t="str">
            <v>§¸ 0,5x1 (20%)</v>
          </cell>
          <cell r="G538" t="str">
            <v>m3</v>
          </cell>
          <cell r="H538">
            <v>0.11799999999999999</v>
          </cell>
          <cell r="I538">
            <v>143218.71428571429</v>
          </cell>
          <cell r="J538">
            <v>16899.808285714284</v>
          </cell>
          <cell r="K538">
            <v>16899.808285714284</v>
          </cell>
        </row>
        <row r="539">
          <cell r="B539" t="str">
            <v/>
          </cell>
          <cell r="C539" t="str">
            <v/>
          </cell>
          <cell r="E539" t="str">
            <v>1btn</v>
          </cell>
          <cell r="F539" t="str">
            <v>§¸ 1x2 (30%)</v>
          </cell>
          <cell r="G539" t="str">
            <v>m3</v>
          </cell>
          <cell r="H539">
            <v>0.17699999999999999</v>
          </cell>
          <cell r="I539">
            <v>133650.85714285716</v>
          </cell>
          <cell r="J539">
            <v>23656.201714285715</v>
          </cell>
          <cell r="K539">
            <v>23656.201714285715</v>
          </cell>
        </row>
        <row r="540">
          <cell r="B540" t="str">
            <v/>
          </cell>
          <cell r="C540" t="str">
            <v/>
          </cell>
          <cell r="E540" t="str">
            <v>cbtn</v>
          </cell>
          <cell r="F540" t="str">
            <v>C¸t (43%)</v>
          </cell>
          <cell r="G540" t="str">
            <v>m3</v>
          </cell>
          <cell r="H540">
            <v>0.29799999999999999</v>
          </cell>
          <cell r="I540">
            <v>89779.333333333314</v>
          </cell>
          <cell r="J540">
            <v>26754.241333333328</v>
          </cell>
          <cell r="K540">
            <v>26754.241333333328</v>
          </cell>
        </row>
        <row r="541">
          <cell r="B541" t="str">
            <v/>
          </cell>
          <cell r="C541" t="str">
            <v/>
          </cell>
          <cell r="E541" t="str">
            <v>bdbtn</v>
          </cell>
          <cell r="F541" t="str">
            <v>Bét ®¸ (7%)</v>
          </cell>
          <cell r="G541" t="str">
            <v>kg</v>
          </cell>
          <cell r="H541">
            <v>66</v>
          </cell>
          <cell r="I541">
            <v>525</v>
          </cell>
          <cell r="J541">
            <v>34650</v>
          </cell>
          <cell r="K541">
            <v>34650</v>
          </cell>
        </row>
        <row r="542">
          <cell r="B542" t="str">
            <v/>
          </cell>
          <cell r="C542" t="str">
            <v/>
          </cell>
          <cell r="E542" t="str">
            <v>nbtn</v>
          </cell>
          <cell r="F542" t="str">
            <v>Nhùa (5,8%)</v>
          </cell>
          <cell r="G542" t="str">
            <v>kg</v>
          </cell>
          <cell r="H542">
            <v>58</v>
          </cell>
          <cell r="I542">
            <v>3431.3915238095237</v>
          </cell>
          <cell r="J542">
            <v>199020.70838095239</v>
          </cell>
          <cell r="K542">
            <v>199020.70838095239</v>
          </cell>
        </row>
        <row r="543">
          <cell r="B543">
            <v>74</v>
          </cell>
          <cell r="C543">
            <v>1242</v>
          </cell>
          <cell r="D543" t="str">
            <v>ED.2005</v>
          </cell>
          <cell r="F543" t="str">
            <v>BTN h¹t th« dµy 7cm</v>
          </cell>
          <cell r="G543" t="str">
            <v>100m2</v>
          </cell>
          <cell r="I543" t="str">
            <v/>
          </cell>
          <cell r="K543">
            <v>4893950.4049542854</v>
          </cell>
          <cell r="L543">
            <v>28386.400000000005</v>
          </cell>
          <cell r="M543">
            <v>129180.17663999999</v>
          </cell>
        </row>
        <row r="544">
          <cell r="B544" t="str">
            <v/>
          </cell>
          <cell r="C544" t="str">
            <v/>
          </cell>
          <cell r="F544" t="str">
            <v>a. VËt liÖu</v>
          </cell>
          <cell r="J544">
            <v>4893950.4049542854</v>
          </cell>
        </row>
        <row r="545">
          <cell r="B545" t="str">
            <v/>
          </cell>
          <cell r="C545" t="str">
            <v/>
          </cell>
          <cell r="E545" t="str">
            <v>btn</v>
          </cell>
          <cell r="F545" t="str">
            <v>Bªt«ng nhùa</v>
          </cell>
          <cell r="G545" t="str">
            <v>TÊn</v>
          </cell>
          <cell r="H545">
            <v>16.260000000000002</v>
          </cell>
          <cell r="I545">
            <v>300980.95971428568</v>
          </cell>
          <cell r="J545">
            <v>4893950.4049542854</v>
          </cell>
          <cell r="K545">
            <v>4893950.4049542854</v>
          </cell>
        </row>
        <row r="546">
          <cell r="B546" t="str">
            <v/>
          </cell>
          <cell r="C546" t="str">
            <v/>
          </cell>
          <cell r="F546" t="str">
            <v>b. Nh©n c«ng</v>
          </cell>
          <cell r="J546">
            <v>28386.400000000005</v>
          </cell>
        </row>
        <row r="547">
          <cell r="B547" t="str">
            <v/>
          </cell>
          <cell r="C547" t="str">
            <v/>
          </cell>
          <cell r="E547" t="str">
            <v>N4</v>
          </cell>
          <cell r="F547" t="str">
            <v>Nh©n c«ng bËc 4,0/7</v>
          </cell>
          <cell r="G547" t="str">
            <v xml:space="preserve">C«ng </v>
          </cell>
          <cell r="H547">
            <v>1.8500000000000003</v>
          </cell>
          <cell r="I547">
            <v>15344</v>
          </cell>
          <cell r="J547">
            <v>28386.400000000005</v>
          </cell>
          <cell r="L547">
            <v>28386.400000000005</v>
          </cell>
        </row>
        <row r="548">
          <cell r="B548" t="str">
            <v/>
          </cell>
          <cell r="C548" t="str">
            <v/>
          </cell>
          <cell r="F548" t="str">
            <v>c. M¸y thi c«ng</v>
          </cell>
          <cell r="J548">
            <v>129180.17663999999</v>
          </cell>
        </row>
        <row r="549">
          <cell r="B549" t="str">
            <v/>
          </cell>
          <cell r="C549" t="str">
            <v/>
          </cell>
          <cell r="E549" t="str">
            <v>MR</v>
          </cell>
          <cell r="F549" t="str">
            <v>M¸y r¶i 20T/h</v>
          </cell>
          <cell r="G549" t="str">
            <v>Ca</v>
          </cell>
          <cell r="H549">
            <v>0.1</v>
          </cell>
          <cell r="I549">
            <v>643252</v>
          </cell>
          <cell r="J549">
            <v>64325.200000000004</v>
          </cell>
          <cell r="M549">
            <v>64325.200000000004</v>
          </cell>
        </row>
        <row r="550">
          <cell r="B550" t="str">
            <v/>
          </cell>
          <cell r="C550" t="str">
            <v/>
          </cell>
          <cell r="E550" t="str">
            <v>L10</v>
          </cell>
          <cell r="F550" t="str">
            <v>Lu 10T</v>
          </cell>
          <cell r="G550" t="str">
            <v>Ca</v>
          </cell>
          <cell r="H550">
            <v>0.12</v>
          </cell>
          <cell r="I550">
            <v>288922</v>
          </cell>
          <cell r="J550">
            <v>34670.639999999999</v>
          </cell>
          <cell r="M550">
            <v>34670.639999999999</v>
          </cell>
        </row>
        <row r="551">
          <cell r="B551" t="str">
            <v/>
          </cell>
          <cell r="C551" t="str">
            <v/>
          </cell>
          <cell r="E551" t="str">
            <v>LBL16</v>
          </cell>
          <cell r="F551" t="str">
            <v>Lu b¸nh lèp 16T</v>
          </cell>
          <cell r="G551" t="str">
            <v>Ca</v>
          </cell>
          <cell r="H551">
            <v>6.4000000000000001E-2</v>
          </cell>
          <cell r="I551">
            <v>432053</v>
          </cell>
          <cell r="J551">
            <v>27651.392</v>
          </cell>
          <cell r="M551">
            <v>27651.392</v>
          </cell>
        </row>
        <row r="552">
          <cell r="B552" t="str">
            <v/>
          </cell>
          <cell r="C552" t="str">
            <v/>
          </cell>
          <cell r="E552" t="str">
            <v>M#</v>
          </cell>
          <cell r="F552" t="str">
            <v>M¸y kh¸c</v>
          </cell>
          <cell r="G552" t="str">
            <v>%</v>
          </cell>
          <cell r="H552">
            <v>2</v>
          </cell>
          <cell r="I552">
            <v>126647.23199999999</v>
          </cell>
          <cell r="J552">
            <v>2532.9446399999997</v>
          </cell>
          <cell r="M552">
            <v>2532.9446399999997</v>
          </cell>
        </row>
        <row r="553">
          <cell r="B553">
            <v>75</v>
          </cell>
          <cell r="C553">
            <v>1242</v>
          </cell>
          <cell r="D553" t="str">
            <v>EE.1120</v>
          </cell>
          <cell r="F553" t="str">
            <v>S¶n xuÊt  BTN</v>
          </cell>
          <cell r="G553" t="str">
            <v>TÊn</v>
          </cell>
          <cell r="I553" t="str">
            <v/>
          </cell>
          <cell r="K553">
            <v>0</v>
          </cell>
          <cell r="L553">
            <v>0</v>
          </cell>
          <cell r="M553">
            <v>49884.603888000005</v>
          </cell>
        </row>
        <row r="554">
          <cell r="B554" t="str">
            <v/>
          </cell>
          <cell r="C554" t="str">
            <v/>
          </cell>
          <cell r="F554" t="str">
            <v>c. M¸y thi c«ng</v>
          </cell>
          <cell r="J554">
            <v>49884.603888000005</v>
          </cell>
        </row>
        <row r="555">
          <cell r="B555" t="str">
            <v/>
          </cell>
          <cell r="C555" t="str">
            <v/>
          </cell>
          <cell r="E555" t="str">
            <v>tt20-25</v>
          </cell>
          <cell r="F555" t="str">
            <v>Tr¹m trén 20-25T/h</v>
          </cell>
          <cell r="G555" t="str">
            <v>Ca</v>
          </cell>
          <cell r="H555">
            <v>8.3000000000000001E-3</v>
          </cell>
          <cell r="I555">
            <v>5156262</v>
          </cell>
          <cell r="J555">
            <v>42796.974600000001</v>
          </cell>
          <cell r="M555">
            <v>42796.974600000001</v>
          </cell>
        </row>
        <row r="556">
          <cell r="B556" t="str">
            <v/>
          </cell>
          <cell r="C556" t="str">
            <v/>
          </cell>
          <cell r="E556" t="str">
            <v>mx0.6</v>
          </cell>
          <cell r="F556" t="str">
            <v>M¸y xóc 0,6m3</v>
          </cell>
          <cell r="G556" t="str">
            <v>Ca</v>
          </cell>
          <cell r="H556">
            <v>8.3000000000000001E-3</v>
          </cell>
          <cell r="I556">
            <v>469958</v>
          </cell>
          <cell r="J556">
            <v>3900.6514000000002</v>
          </cell>
          <cell r="M556">
            <v>3900.6514000000002</v>
          </cell>
        </row>
        <row r="557">
          <cell r="B557" t="str">
            <v/>
          </cell>
          <cell r="C557" t="str">
            <v/>
          </cell>
          <cell r="E557" t="str">
            <v>mu110</v>
          </cell>
          <cell r="F557" t="str">
            <v>M¸y ñi 110cv</v>
          </cell>
          <cell r="G557" t="str">
            <v>Ca</v>
          </cell>
          <cell r="H557">
            <v>3.3E-3</v>
          </cell>
          <cell r="I557">
            <v>669348</v>
          </cell>
          <cell r="J557">
            <v>2208.8483999999999</v>
          </cell>
          <cell r="M557">
            <v>2208.8483999999999</v>
          </cell>
        </row>
        <row r="558">
          <cell r="B558" t="str">
            <v/>
          </cell>
          <cell r="C558" t="str">
            <v/>
          </cell>
          <cell r="E558" t="str">
            <v>m#</v>
          </cell>
          <cell r="F558" t="str">
            <v>M¸y kh¸c</v>
          </cell>
          <cell r="G558" t="str">
            <v>%</v>
          </cell>
          <cell r="H558">
            <v>2</v>
          </cell>
          <cell r="I558">
            <v>48906.474400000006</v>
          </cell>
          <cell r="J558">
            <v>978.12948800000015</v>
          </cell>
          <cell r="M558">
            <v>978.12948800000015</v>
          </cell>
        </row>
        <row r="559">
          <cell r="B559">
            <v>76</v>
          </cell>
          <cell r="C559">
            <v>1242</v>
          </cell>
          <cell r="D559" t="str">
            <v>EE.3243</v>
          </cell>
          <cell r="F559" t="str">
            <v>VC BTN tõ TT di ®éng KM271
 ®Õn Ctr×nh 10km</v>
          </cell>
          <cell r="G559" t="str">
            <v>TÊn</v>
          </cell>
          <cell r="I559" t="str">
            <v/>
          </cell>
          <cell r="K559">
            <v>0</v>
          </cell>
          <cell r="L559">
            <v>0</v>
          </cell>
          <cell r="M559">
            <v>37853.280000000006</v>
          </cell>
        </row>
        <row r="560">
          <cell r="B560" t="str">
            <v/>
          </cell>
          <cell r="C560" t="str">
            <v/>
          </cell>
          <cell r="F560" t="str">
            <v>c. M¸y thi c«ng</v>
          </cell>
          <cell r="J560">
            <v>37853.280000000006</v>
          </cell>
        </row>
        <row r="561">
          <cell r="B561" t="str">
            <v/>
          </cell>
          <cell r="C561" t="str">
            <v/>
          </cell>
          <cell r="E561" t="str">
            <v>ot10t</v>
          </cell>
          <cell r="F561" t="str">
            <v>¤t« tù ®æ 10T</v>
          </cell>
          <cell r="G561" t="str">
            <v>Ca</v>
          </cell>
          <cell r="H561">
            <v>7.2000000000000008E-2</v>
          </cell>
          <cell r="I561">
            <v>525740</v>
          </cell>
          <cell r="J561">
            <v>37853.280000000006</v>
          </cell>
          <cell r="M561">
            <v>37853.280000000006</v>
          </cell>
        </row>
        <row r="562">
          <cell r="B562">
            <v>77</v>
          </cell>
          <cell r="C562">
            <v>1242</v>
          </cell>
          <cell r="D562" t="str">
            <v>ZF2160</v>
          </cell>
          <cell r="F562" t="str">
            <v>èng dÉn n­íc d=500</v>
          </cell>
          <cell r="G562" t="str">
            <v>m</v>
          </cell>
          <cell r="I562" t="str">
            <v/>
          </cell>
          <cell r="K562">
            <v>84941.010000000009</v>
          </cell>
          <cell r="L562">
            <v>1526.58</v>
          </cell>
          <cell r="M562">
            <v>0</v>
          </cell>
        </row>
        <row r="563">
          <cell r="B563" t="str">
            <v/>
          </cell>
          <cell r="C563" t="str">
            <v/>
          </cell>
          <cell r="F563" t="str">
            <v>a. VËt liÖu</v>
          </cell>
          <cell r="J563">
            <v>84941.010000000009</v>
          </cell>
        </row>
        <row r="564">
          <cell r="B564" t="str">
            <v/>
          </cell>
          <cell r="C564" t="str">
            <v/>
          </cell>
          <cell r="E564" t="str">
            <v>d8</v>
          </cell>
          <cell r="F564" t="str">
            <v>èng nhùa (Thu håi 80%)</v>
          </cell>
          <cell r="G564" t="str">
            <v>m</v>
          </cell>
          <cell r="H564">
            <v>0.20400000000000001</v>
          </cell>
          <cell r="I564">
            <v>396550</v>
          </cell>
          <cell r="J564">
            <v>80896.200000000012</v>
          </cell>
          <cell r="K564">
            <v>80896.200000000012</v>
          </cell>
        </row>
        <row r="565">
          <cell r="B565" t="str">
            <v/>
          </cell>
          <cell r="C565" t="str">
            <v/>
          </cell>
          <cell r="E565" t="str">
            <v>#p</v>
          </cell>
          <cell r="F565" t="str">
            <v>VËt liÖu phô</v>
          </cell>
          <cell r="G565" t="str">
            <v>%</v>
          </cell>
          <cell r="H565">
            <v>5</v>
          </cell>
          <cell r="I565">
            <v>80896.200000000012</v>
          </cell>
          <cell r="J565">
            <v>4044.8100000000004</v>
          </cell>
          <cell r="K565">
            <v>4044.8100000000004</v>
          </cell>
        </row>
        <row r="566">
          <cell r="B566" t="str">
            <v/>
          </cell>
          <cell r="C566" t="str">
            <v/>
          </cell>
          <cell r="F566" t="str">
            <v>b. Nh©n c«ng</v>
          </cell>
          <cell r="J566">
            <v>1526.58</v>
          </cell>
        </row>
        <row r="567">
          <cell r="B567" t="str">
            <v/>
          </cell>
          <cell r="C567" t="str">
            <v/>
          </cell>
          <cell r="E567">
            <v>3</v>
          </cell>
          <cell r="F567" t="str">
            <v>Nh©n c«ng bËc 3,0/7</v>
          </cell>
          <cell r="G567" t="str">
            <v xml:space="preserve">C«ng </v>
          </cell>
          <cell r="H567">
            <v>0.11</v>
          </cell>
          <cell r="I567">
            <v>13878</v>
          </cell>
          <cell r="J567">
            <v>1526.58</v>
          </cell>
          <cell r="L567">
            <v>1526.58</v>
          </cell>
        </row>
        <row r="568">
          <cell r="B568">
            <v>78</v>
          </cell>
          <cell r="C568">
            <v>1242</v>
          </cell>
          <cell r="D568" t="str">
            <v>ZF2110</v>
          </cell>
          <cell r="F568" t="str">
            <v>èng dÉn n­íc d=100</v>
          </cell>
          <cell r="G568" t="str">
            <v>m</v>
          </cell>
          <cell r="I568" t="str">
            <v/>
          </cell>
          <cell r="K568">
            <v>5355</v>
          </cell>
          <cell r="L568">
            <v>693.90000000000009</v>
          </cell>
          <cell r="M568">
            <v>0</v>
          </cell>
        </row>
        <row r="569">
          <cell r="B569" t="str">
            <v/>
          </cell>
          <cell r="C569" t="str">
            <v/>
          </cell>
          <cell r="F569" t="str">
            <v>a. VËt liÖu</v>
          </cell>
          <cell r="J569">
            <v>5355</v>
          </cell>
        </row>
        <row r="570">
          <cell r="B570" t="str">
            <v/>
          </cell>
          <cell r="C570" t="str">
            <v/>
          </cell>
          <cell r="E570" t="str">
            <v>d8</v>
          </cell>
          <cell r="F570" t="str">
            <v>èng nhùa (Thu håi 80%)</v>
          </cell>
          <cell r="G570" t="str">
            <v>m</v>
          </cell>
          <cell r="H570">
            <v>0.20400000000000001</v>
          </cell>
          <cell r="I570">
            <v>25000</v>
          </cell>
          <cell r="J570">
            <v>5100</v>
          </cell>
          <cell r="K570">
            <v>5100</v>
          </cell>
        </row>
        <row r="571">
          <cell r="B571" t="str">
            <v/>
          </cell>
          <cell r="C571" t="str">
            <v/>
          </cell>
          <cell r="E571" t="str">
            <v>#p</v>
          </cell>
          <cell r="F571" t="str">
            <v>VËt liÖu phô</v>
          </cell>
          <cell r="G571" t="str">
            <v>%</v>
          </cell>
          <cell r="H571">
            <v>5</v>
          </cell>
          <cell r="I571">
            <v>5100</v>
          </cell>
          <cell r="J571">
            <v>255</v>
          </cell>
          <cell r="K571">
            <v>255</v>
          </cell>
        </row>
        <row r="572">
          <cell r="B572" t="str">
            <v/>
          </cell>
          <cell r="C572" t="str">
            <v/>
          </cell>
          <cell r="F572" t="str">
            <v>b. Nh©n c«ng</v>
          </cell>
          <cell r="J572">
            <v>693.90000000000009</v>
          </cell>
        </row>
        <row r="573">
          <cell r="B573" t="str">
            <v/>
          </cell>
          <cell r="C573" t="str">
            <v/>
          </cell>
          <cell r="E573">
            <v>3</v>
          </cell>
          <cell r="F573" t="str">
            <v>Nh©n c«ng bËc 3,0/7</v>
          </cell>
          <cell r="G573" t="str">
            <v xml:space="preserve">C«ng </v>
          </cell>
          <cell r="H573">
            <v>0.05</v>
          </cell>
          <cell r="I573">
            <v>13878</v>
          </cell>
          <cell r="J573">
            <v>693.90000000000009</v>
          </cell>
          <cell r="L573">
            <v>693.90000000000009</v>
          </cell>
        </row>
        <row r="574">
          <cell r="B574">
            <v>79</v>
          </cell>
          <cell r="D574" t="str">
            <v>TT</v>
          </cell>
          <cell r="F574" t="str">
            <v>Gèi cao su</v>
          </cell>
          <cell r="G574" t="str">
            <v>Bé</v>
          </cell>
          <cell r="I574" t="str">
            <v/>
          </cell>
          <cell r="K574">
            <v>656700</v>
          </cell>
          <cell r="L574">
            <v>0</v>
          </cell>
          <cell r="M574">
            <v>0</v>
          </cell>
        </row>
        <row r="575">
          <cell r="B575" t="str">
            <v/>
          </cell>
          <cell r="C575" t="str">
            <v/>
          </cell>
          <cell r="F575" t="str">
            <v>a. VËt liÖu</v>
          </cell>
          <cell r="J575">
            <v>656700</v>
          </cell>
        </row>
        <row r="576">
          <cell r="B576" t="str">
            <v/>
          </cell>
          <cell r="C576" t="str">
            <v/>
          </cell>
          <cell r="E576" t="str">
            <v>d8</v>
          </cell>
          <cell r="F576" t="str">
            <v>Gèi cao su</v>
          </cell>
          <cell r="G576" t="str">
            <v>Bé</v>
          </cell>
          <cell r="H576">
            <v>1</v>
          </cell>
          <cell r="I576">
            <v>656700</v>
          </cell>
          <cell r="J576">
            <v>656700</v>
          </cell>
          <cell r="K576">
            <v>656700</v>
          </cell>
        </row>
        <row r="577">
          <cell r="B577">
            <v>80</v>
          </cell>
          <cell r="C577">
            <v>1242</v>
          </cell>
          <cell r="D577" t="str">
            <v>HG.2310</v>
          </cell>
          <cell r="F577" t="str">
            <v>BT trô c¶n M 250</v>
          </cell>
          <cell r="G577" t="str">
            <v>m3</v>
          </cell>
          <cell r="I577" t="str">
            <v/>
          </cell>
          <cell r="K577">
            <v>510960.50586765987</v>
          </cell>
          <cell r="L577">
            <v>25396.74</v>
          </cell>
          <cell r="M577">
            <v>17476.712</v>
          </cell>
        </row>
        <row r="578">
          <cell r="B578" t="str">
            <v/>
          </cell>
          <cell r="C578" t="str">
            <v/>
          </cell>
          <cell r="F578" t="str">
            <v>a. VËt liÖu</v>
          </cell>
          <cell r="J578">
            <v>510960.50586765987</v>
          </cell>
        </row>
        <row r="579">
          <cell r="B579" t="str">
            <v/>
          </cell>
          <cell r="C579" t="str">
            <v>m3</v>
          </cell>
          <cell r="E579" t="str">
            <v>vu</v>
          </cell>
          <cell r="F579" t="str">
            <v>V÷a BT M250 ®¸ 1x2 ®é sôt 2-4</v>
          </cell>
          <cell r="G579" t="str">
            <v>m3</v>
          </cell>
          <cell r="H579">
            <v>1.0149999999999999</v>
          </cell>
          <cell r="I579">
            <v>500904.84118095232</v>
          </cell>
          <cell r="J579">
            <v>508418.41379866656</v>
          </cell>
          <cell r="K579">
            <v>508418.41379866656</v>
          </cell>
        </row>
        <row r="580">
          <cell r="B580" t="str">
            <v/>
          </cell>
          <cell r="C580" t="str">
            <v/>
          </cell>
          <cell r="E580" t="str">
            <v>#</v>
          </cell>
          <cell r="F580" t="str">
            <v>VËt liÖu kh¸c</v>
          </cell>
          <cell r="G580" t="str">
            <v>%</v>
          </cell>
          <cell r="H580">
            <v>0.5</v>
          </cell>
          <cell r="I580">
            <v>508418.41379866656</v>
          </cell>
          <cell r="J580">
            <v>2542.0920689933328</v>
          </cell>
          <cell r="K580">
            <v>2542.0920689933328</v>
          </cell>
        </row>
        <row r="581">
          <cell r="B581" t="str">
            <v/>
          </cell>
          <cell r="C581" t="str">
            <v/>
          </cell>
          <cell r="F581" t="str">
            <v>b. Nh©n c«ng</v>
          </cell>
          <cell r="J581">
            <v>25396.74</v>
          </cell>
        </row>
        <row r="582">
          <cell r="B582" t="str">
            <v/>
          </cell>
          <cell r="C582" t="str">
            <v/>
          </cell>
          <cell r="E582">
            <v>3</v>
          </cell>
          <cell r="F582" t="str">
            <v>Nh©n c«ng bËc 3,0/7</v>
          </cell>
          <cell r="G582" t="str">
            <v xml:space="preserve">C«ng </v>
          </cell>
          <cell r="H582">
            <v>1.83</v>
          </cell>
          <cell r="I582">
            <v>13878</v>
          </cell>
          <cell r="J582">
            <v>25396.74</v>
          </cell>
          <cell r="L582">
            <v>25396.74</v>
          </cell>
        </row>
        <row r="583">
          <cell r="B583" t="str">
            <v/>
          </cell>
          <cell r="C583" t="str">
            <v/>
          </cell>
          <cell r="F583" t="str">
            <v>c. M¸y thi c«ng</v>
          </cell>
          <cell r="J583">
            <v>17476.712</v>
          </cell>
        </row>
        <row r="584">
          <cell r="B584" t="str">
            <v/>
          </cell>
          <cell r="C584" t="str">
            <v/>
          </cell>
          <cell r="E584" t="str">
            <v>250l</v>
          </cell>
          <cell r="F584" t="str">
            <v>M¸y trén 250l</v>
          </cell>
          <cell r="G584" t="str">
            <v>Ca</v>
          </cell>
          <cell r="H584">
            <v>9.5000000000000001E-2</v>
          </cell>
          <cell r="I584">
            <v>96272</v>
          </cell>
          <cell r="J584">
            <v>9145.84</v>
          </cell>
          <cell r="M584">
            <v>9145.84</v>
          </cell>
        </row>
        <row r="585">
          <cell r="B585" t="str">
            <v/>
          </cell>
          <cell r="C585" t="str">
            <v/>
          </cell>
          <cell r="E585" t="str">
            <v>dd</v>
          </cell>
          <cell r="F585" t="str">
            <v>M¸y ®Çm dïi 1,5KW</v>
          </cell>
          <cell r="G585" t="str">
            <v>Ca</v>
          </cell>
          <cell r="H585">
            <v>0.18</v>
          </cell>
          <cell r="I585">
            <v>37456</v>
          </cell>
          <cell r="J585">
            <v>6742.08</v>
          </cell>
          <cell r="M585">
            <v>6742.08</v>
          </cell>
        </row>
        <row r="586">
          <cell r="B586" t="str">
            <v/>
          </cell>
          <cell r="C586" t="str">
            <v/>
          </cell>
          <cell r="E586" t="str">
            <v>m#</v>
          </cell>
          <cell r="F586" t="str">
            <v>M¸y kh¸c</v>
          </cell>
          <cell r="G586" t="str">
            <v>%</v>
          </cell>
          <cell r="H586">
            <v>10</v>
          </cell>
          <cell r="I586">
            <v>15887.92</v>
          </cell>
          <cell r="J586">
            <v>1588.7920000000001</v>
          </cell>
          <cell r="M586">
            <v>1588.7920000000001</v>
          </cell>
        </row>
        <row r="587">
          <cell r="B587">
            <v>81</v>
          </cell>
          <cell r="C587">
            <v>1242</v>
          </cell>
          <cell r="D587" t="str">
            <v>KP.2110</v>
          </cell>
          <cell r="F587" t="str">
            <v>V¸n khu«n trô c¶n</v>
          </cell>
          <cell r="G587" t="str">
            <v>100m2</v>
          </cell>
          <cell r="I587" t="str">
            <v/>
          </cell>
          <cell r="K587">
            <v>179051.41848737144</v>
          </cell>
          <cell r="L587">
            <v>398437.38</v>
          </cell>
          <cell r="M587">
            <v>0</v>
          </cell>
        </row>
        <row r="588">
          <cell r="B588" t="str">
            <v/>
          </cell>
          <cell r="C588" t="str">
            <v/>
          </cell>
          <cell r="F588" t="str">
            <v>a. VËt liÖu</v>
          </cell>
          <cell r="J588">
            <v>179051.41848737144</v>
          </cell>
        </row>
        <row r="589">
          <cell r="B589" t="str">
            <v/>
          </cell>
          <cell r="C589" t="str">
            <v/>
          </cell>
          <cell r="E589" t="str">
            <v>g</v>
          </cell>
          <cell r="F589" t="str">
            <v>Gç v¸n</v>
          </cell>
          <cell r="G589" t="str">
            <v>m3</v>
          </cell>
          <cell r="H589">
            <v>8.3000000000000004E-2</v>
          </cell>
          <cell r="I589">
            <v>1269569.6114285714</v>
          </cell>
          <cell r="J589">
            <v>105374.27774857143</v>
          </cell>
          <cell r="K589">
            <v>105374.27774857143</v>
          </cell>
        </row>
        <row r="590">
          <cell r="B590" t="str">
            <v/>
          </cell>
          <cell r="C590" t="str">
            <v/>
          </cell>
          <cell r="E590" t="str">
            <v>dn</v>
          </cell>
          <cell r="F590" t="str">
            <v xml:space="preserve">Gç ®µ nÑp </v>
          </cell>
          <cell r="G590" t="str">
            <v>m3</v>
          </cell>
          <cell r="H590">
            <v>1.5E-3</v>
          </cell>
          <cell r="I590">
            <v>1269569.6114285714</v>
          </cell>
          <cell r="J590">
            <v>1904.3544171428571</v>
          </cell>
          <cell r="K590">
            <v>1904.3544171428571</v>
          </cell>
        </row>
        <row r="591">
          <cell r="B591" t="str">
            <v/>
          </cell>
          <cell r="C591" t="str">
            <v/>
          </cell>
          <cell r="E591" t="str">
            <v>di</v>
          </cell>
          <cell r="F591" t="str">
            <v>§inh</v>
          </cell>
          <cell r="G591" t="str">
            <v>kg</v>
          </cell>
          <cell r="H591">
            <v>10</v>
          </cell>
          <cell r="I591">
            <v>7000</v>
          </cell>
          <cell r="J591">
            <v>70000</v>
          </cell>
          <cell r="K591">
            <v>70000</v>
          </cell>
        </row>
        <row r="592">
          <cell r="B592" t="str">
            <v/>
          </cell>
          <cell r="C592" t="str">
            <v/>
          </cell>
          <cell r="E592" t="str">
            <v>#</v>
          </cell>
          <cell r="F592" t="str">
            <v>VËt liÖu kh¸c</v>
          </cell>
          <cell r="G592" t="str">
            <v>%</v>
          </cell>
          <cell r="H592">
            <v>1</v>
          </cell>
          <cell r="I592">
            <v>177278.63216571428</v>
          </cell>
          <cell r="J592">
            <v>1772.7863216571429</v>
          </cell>
          <cell r="K592">
            <v>1772.7863216571429</v>
          </cell>
        </row>
        <row r="593">
          <cell r="B593" t="str">
            <v/>
          </cell>
          <cell r="C593" t="str">
            <v/>
          </cell>
          <cell r="F593" t="str">
            <v>b. Nh©n c«ng</v>
          </cell>
          <cell r="J593">
            <v>398437.38</v>
          </cell>
        </row>
        <row r="594">
          <cell r="B594" t="str">
            <v/>
          </cell>
          <cell r="C594" t="str">
            <v/>
          </cell>
          <cell r="E594">
            <v>3</v>
          </cell>
          <cell r="F594" t="str">
            <v>Nh©n c«ng bËc 3,0/7</v>
          </cell>
          <cell r="G594" t="str">
            <v xml:space="preserve">C«ng </v>
          </cell>
          <cell r="H594">
            <v>28.71</v>
          </cell>
          <cell r="I594">
            <v>13878</v>
          </cell>
          <cell r="J594">
            <v>398437.38</v>
          </cell>
          <cell r="L594">
            <v>398437.38</v>
          </cell>
        </row>
        <row r="595">
          <cell r="B595">
            <v>82</v>
          </cell>
          <cell r="C595">
            <v>1242</v>
          </cell>
          <cell r="D595" t="str">
            <v>IB.2211</v>
          </cell>
          <cell r="F595" t="str">
            <v>Cèt thÐp trô c¶n  d=6mm</v>
          </cell>
          <cell r="G595" t="str">
            <v>TÊn</v>
          </cell>
          <cell r="I595" t="str">
            <v/>
          </cell>
          <cell r="K595">
            <v>4872452.1885714279</v>
          </cell>
          <cell r="L595">
            <v>208206.75</v>
          </cell>
          <cell r="M595">
            <v>15915.6</v>
          </cell>
        </row>
        <row r="596">
          <cell r="B596" t="str">
            <v/>
          </cell>
          <cell r="C596" t="str">
            <v/>
          </cell>
          <cell r="F596" t="str">
            <v>a. VËt liÖu</v>
          </cell>
          <cell r="J596">
            <v>4872452.1885714279</v>
          </cell>
        </row>
        <row r="597">
          <cell r="B597" t="str">
            <v/>
          </cell>
          <cell r="C597" t="str">
            <v/>
          </cell>
          <cell r="E597" t="str">
            <v>d6</v>
          </cell>
          <cell r="F597" t="str">
            <v>ThÐp trßn d=6mm</v>
          </cell>
          <cell r="G597" t="str">
            <v>kg</v>
          </cell>
          <cell r="H597">
            <v>1005</v>
          </cell>
          <cell r="I597">
            <v>4707.542476190476</v>
          </cell>
          <cell r="J597">
            <v>4731080.1885714279</v>
          </cell>
          <cell r="K597">
            <v>4731080.1885714279</v>
          </cell>
        </row>
        <row r="598">
          <cell r="B598" t="str">
            <v/>
          </cell>
          <cell r="C598" t="str">
            <v/>
          </cell>
          <cell r="E598" t="str">
            <v>d</v>
          </cell>
          <cell r="F598" t="str">
            <v xml:space="preserve">D©y thÐp </v>
          </cell>
          <cell r="G598" t="str">
            <v>kg</v>
          </cell>
          <cell r="H598">
            <v>21.42</v>
          </cell>
          <cell r="I598">
            <v>6600</v>
          </cell>
          <cell r="J598">
            <v>141372</v>
          </cell>
          <cell r="K598">
            <v>141372</v>
          </cell>
        </row>
        <row r="599">
          <cell r="B599" t="str">
            <v/>
          </cell>
          <cell r="C599" t="str">
            <v/>
          </cell>
          <cell r="F599" t="str">
            <v>b. Nh©n c«ng</v>
          </cell>
          <cell r="J599">
            <v>208206.75</v>
          </cell>
        </row>
        <row r="600">
          <cell r="B600" t="str">
            <v/>
          </cell>
          <cell r="C600" t="str">
            <v/>
          </cell>
          <cell r="E600">
            <v>3.5</v>
          </cell>
          <cell r="F600" t="str">
            <v>Nh©n c«ng bËc 3,5/7</v>
          </cell>
          <cell r="G600" t="str">
            <v xml:space="preserve">C«ng </v>
          </cell>
          <cell r="H600">
            <v>14.25</v>
          </cell>
          <cell r="I600">
            <v>14611</v>
          </cell>
          <cell r="J600">
            <v>208206.75</v>
          </cell>
          <cell r="L600">
            <v>208206.75</v>
          </cell>
        </row>
        <row r="601">
          <cell r="B601" t="str">
            <v/>
          </cell>
          <cell r="C601" t="str">
            <v/>
          </cell>
          <cell r="F601" t="str">
            <v>c. M¸y thi c«ng</v>
          </cell>
          <cell r="J601">
            <v>15915.6</v>
          </cell>
        </row>
        <row r="602">
          <cell r="B602" t="str">
            <v/>
          </cell>
          <cell r="C602" t="str">
            <v/>
          </cell>
          <cell r="E602" t="str">
            <v>cu</v>
          </cell>
          <cell r="F602" t="str">
            <v>M¸y c¾t uèn cèt thÐp</v>
          </cell>
          <cell r="G602" t="str">
            <v>Ca</v>
          </cell>
          <cell r="H602">
            <v>0.4</v>
          </cell>
          <cell r="I602">
            <v>39789</v>
          </cell>
          <cell r="J602">
            <v>15915.6</v>
          </cell>
          <cell r="M602">
            <v>15915.6</v>
          </cell>
        </row>
        <row r="603">
          <cell r="B603">
            <v>83</v>
          </cell>
          <cell r="C603">
            <v>1242</v>
          </cell>
          <cell r="D603" t="str">
            <v>IB.2221</v>
          </cell>
          <cell r="F603" t="str">
            <v>Cèt thÐp trô c¶n  d=16mm</v>
          </cell>
          <cell r="G603" t="str">
            <v>TÊn</v>
          </cell>
          <cell r="I603" t="str">
            <v/>
          </cell>
          <cell r="K603">
            <v>4559069.8971428573</v>
          </cell>
          <cell r="L603">
            <v>114258.02</v>
          </cell>
          <cell r="M603">
            <v>100356.43399999999</v>
          </cell>
        </row>
        <row r="604">
          <cell r="B604" t="str">
            <v/>
          </cell>
          <cell r="C604" t="str">
            <v/>
          </cell>
          <cell r="F604" t="str">
            <v>a. VËt liÖu</v>
          </cell>
          <cell r="J604">
            <v>4559069.8971428573</v>
          </cell>
        </row>
        <row r="605">
          <cell r="B605" t="str">
            <v/>
          </cell>
          <cell r="C605" t="str">
            <v/>
          </cell>
          <cell r="E605" t="str">
            <v>d16</v>
          </cell>
          <cell r="F605" t="str">
            <v>ThÐp trßn d=16mm</v>
          </cell>
          <cell r="G605" t="str">
            <v>kg</v>
          </cell>
          <cell r="H605">
            <v>1020</v>
          </cell>
          <cell r="I605">
            <v>4326.5900952380953</v>
          </cell>
          <cell r="J605">
            <v>4413121.8971428573</v>
          </cell>
          <cell r="K605">
            <v>4413121.8971428573</v>
          </cell>
        </row>
        <row r="606">
          <cell r="B606" t="str">
            <v/>
          </cell>
          <cell r="C606" t="str">
            <v/>
          </cell>
          <cell r="E606" t="str">
            <v>d</v>
          </cell>
          <cell r="F606" t="str">
            <v xml:space="preserve">D©y thÐp </v>
          </cell>
          <cell r="G606" t="str">
            <v>kg</v>
          </cell>
          <cell r="H606">
            <v>14.28</v>
          </cell>
          <cell r="I606">
            <v>6600</v>
          </cell>
          <cell r="J606">
            <v>94248</v>
          </cell>
          <cell r="K606">
            <v>94248</v>
          </cell>
        </row>
        <row r="607">
          <cell r="B607" t="str">
            <v/>
          </cell>
          <cell r="C607" t="str">
            <v/>
          </cell>
          <cell r="E607" t="str">
            <v>q</v>
          </cell>
          <cell r="F607" t="str">
            <v>Que hµn</v>
          </cell>
          <cell r="G607" t="str">
            <v>kg</v>
          </cell>
          <cell r="H607">
            <v>4.7</v>
          </cell>
          <cell r="I607">
            <v>11000</v>
          </cell>
          <cell r="J607">
            <v>51700</v>
          </cell>
          <cell r="K607">
            <v>51700</v>
          </cell>
        </row>
        <row r="608">
          <cell r="B608" t="str">
            <v/>
          </cell>
          <cell r="C608" t="str">
            <v/>
          </cell>
          <cell r="F608" t="str">
            <v>b. Nh©n c«ng</v>
          </cell>
          <cell r="J608">
            <v>114258.02</v>
          </cell>
        </row>
        <row r="609">
          <cell r="B609" t="str">
            <v/>
          </cell>
          <cell r="C609" t="str">
            <v/>
          </cell>
          <cell r="E609">
            <v>3.5</v>
          </cell>
          <cell r="F609" t="str">
            <v>Nh©n c«ng bËc 3,5/7</v>
          </cell>
          <cell r="G609" t="str">
            <v xml:space="preserve">C«ng </v>
          </cell>
          <cell r="H609">
            <v>7.82</v>
          </cell>
          <cell r="I609">
            <v>14611</v>
          </cell>
          <cell r="J609">
            <v>114258.02</v>
          </cell>
          <cell r="L609">
            <v>114258.02</v>
          </cell>
        </row>
        <row r="610">
          <cell r="B610" t="str">
            <v/>
          </cell>
          <cell r="C610" t="str">
            <v/>
          </cell>
          <cell r="F610" t="str">
            <v>c. M¸y thi c«ng</v>
          </cell>
          <cell r="J610">
            <v>100356.43399999999</v>
          </cell>
        </row>
        <row r="611">
          <cell r="B611" t="str">
            <v/>
          </cell>
          <cell r="C611" t="str">
            <v/>
          </cell>
          <cell r="E611" t="str">
            <v>h23</v>
          </cell>
          <cell r="F611" t="str">
            <v>M¸y hµn 23KW</v>
          </cell>
          <cell r="G611" t="str">
            <v>Ca</v>
          </cell>
          <cell r="H611">
            <v>1.133</v>
          </cell>
          <cell r="I611">
            <v>77338</v>
          </cell>
          <cell r="J611">
            <v>87623.953999999998</v>
          </cell>
          <cell r="M611">
            <v>87623.953999999998</v>
          </cell>
        </row>
        <row r="612">
          <cell r="B612" t="str">
            <v/>
          </cell>
          <cell r="C612" t="str">
            <v/>
          </cell>
          <cell r="E612" t="str">
            <v>cu</v>
          </cell>
          <cell r="F612" t="str">
            <v>M¸y c¾t uèn cèt thÐp</v>
          </cell>
          <cell r="G612" t="str">
            <v>Ca</v>
          </cell>
          <cell r="H612">
            <v>0.32</v>
          </cell>
          <cell r="I612">
            <v>39789</v>
          </cell>
          <cell r="J612">
            <v>12732.48</v>
          </cell>
          <cell r="M612">
            <v>12732.48</v>
          </cell>
        </row>
        <row r="613">
          <cell r="B613">
            <v>84</v>
          </cell>
          <cell r="C613">
            <v>1242</v>
          </cell>
          <cell r="D613" t="str">
            <v>UC.2120</v>
          </cell>
          <cell r="F613" t="str">
            <v>S¬n trô c¶n</v>
          </cell>
          <cell r="G613" t="str">
            <v>m2</v>
          </cell>
          <cell r="I613" t="str">
            <v/>
          </cell>
          <cell r="K613">
            <v>13160</v>
          </cell>
          <cell r="L613">
            <v>1329.6009999999999</v>
          </cell>
          <cell r="M613">
            <v>0</v>
          </cell>
        </row>
        <row r="614">
          <cell r="B614" t="str">
            <v/>
          </cell>
          <cell r="C614" t="str">
            <v/>
          </cell>
          <cell r="F614" t="str">
            <v>a. VËt liÖu</v>
          </cell>
          <cell r="J614">
            <v>13160</v>
          </cell>
        </row>
        <row r="615">
          <cell r="B615" t="str">
            <v/>
          </cell>
          <cell r="C615" t="str">
            <v/>
          </cell>
          <cell r="E615" t="str">
            <v>s</v>
          </cell>
          <cell r="F615" t="str">
            <v>S¬n</v>
          </cell>
          <cell r="G615" t="str">
            <v>kg</v>
          </cell>
          <cell r="H615">
            <v>0.47</v>
          </cell>
          <cell r="I615">
            <v>28000</v>
          </cell>
          <cell r="J615">
            <v>13160</v>
          </cell>
          <cell r="K615">
            <v>13160</v>
          </cell>
        </row>
        <row r="616">
          <cell r="B616" t="str">
            <v/>
          </cell>
          <cell r="C616" t="str">
            <v/>
          </cell>
          <cell r="F616" t="str">
            <v>b. Nh©n c«ng</v>
          </cell>
          <cell r="J616">
            <v>1329.6009999999999</v>
          </cell>
        </row>
        <row r="617">
          <cell r="B617" t="str">
            <v/>
          </cell>
          <cell r="C617" t="str">
            <v/>
          </cell>
          <cell r="E617">
            <v>3.5</v>
          </cell>
          <cell r="F617" t="str">
            <v>Nh©n c«ng bËc 3,5/7</v>
          </cell>
          <cell r="G617" t="str">
            <v xml:space="preserve">C«ng </v>
          </cell>
          <cell r="H617">
            <v>9.0999999999999998E-2</v>
          </cell>
          <cell r="I617">
            <v>14611</v>
          </cell>
          <cell r="J617">
            <v>1329.6009999999999</v>
          </cell>
          <cell r="L617">
            <v>1329.6009999999999</v>
          </cell>
        </row>
        <row r="618">
          <cell r="B618">
            <v>85</v>
          </cell>
          <cell r="C618">
            <v>1242</v>
          </cell>
          <cell r="D618" t="str">
            <v>vdEK.1110</v>
          </cell>
          <cell r="F618" t="str">
            <v>Trång trô c¶n</v>
          </cell>
          <cell r="G618" t="str">
            <v>Trô</v>
          </cell>
          <cell r="I618" t="str">
            <v/>
          </cell>
          <cell r="K618">
            <v>0</v>
          </cell>
          <cell r="L618">
            <v>5074.2</v>
          </cell>
          <cell r="M618">
            <v>0</v>
          </cell>
        </row>
        <row r="619">
          <cell r="B619" t="str">
            <v/>
          </cell>
          <cell r="C619" t="str">
            <v/>
          </cell>
          <cell r="F619" t="str">
            <v>b. Nh©n c«ng</v>
          </cell>
          <cell r="J619">
            <v>5074.2</v>
          </cell>
        </row>
        <row r="620">
          <cell r="B620" t="str">
            <v/>
          </cell>
          <cell r="C620" t="str">
            <v/>
          </cell>
          <cell r="E620">
            <v>4.5</v>
          </cell>
          <cell r="F620" t="str">
            <v>Nh©n c«ng bËc 4,5/7</v>
          </cell>
          <cell r="G620" t="str">
            <v xml:space="preserve">C«ng </v>
          </cell>
          <cell r="H620">
            <v>0.3</v>
          </cell>
          <cell r="I620">
            <v>16914</v>
          </cell>
          <cell r="J620">
            <v>5074.2</v>
          </cell>
          <cell r="L620">
            <v>5074.2</v>
          </cell>
        </row>
        <row r="621">
          <cell r="B621">
            <v>86</v>
          </cell>
          <cell r="C621">
            <v>1242</v>
          </cell>
          <cell r="D621" t="str">
            <v>UD5122vd</v>
          </cell>
          <cell r="F621" t="str">
            <v>§¸ x« bå</v>
          </cell>
          <cell r="G621" t="str">
            <v>m3</v>
          </cell>
          <cell r="I621" t="str">
            <v/>
          </cell>
          <cell r="K621">
            <v>40666.666666666657</v>
          </cell>
          <cell r="L621">
            <v>30115.26</v>
          </cell>
          <cell r="M621">
            <v>0</v>
          </cell>
        </row>
        <row r="622">
          <cell r="B622" t="str">
            <v/>
          </cell>
          <cell r="C622" t="str">
            <v/>
          </cell>
          <cell r="F622" t="str">
            <v>a. VËt liÖu</v>
          </cell>
          <cell r="J622">
            <v>40666.666666666657</v>
          </cell>
        </row>
        <row r="623">
          <cell r="B623" t="str">
            <v/>
          </cell>
          <cell r="C623" t="str">
            <v/>
          </cell>
          <cell r="E623" t="str">
            <v>xb</v>
          </cell>
          <cell r="F623" t="str">
            <v>§¸ x« bå</v>
          </cell>
          <cell r="G623" t="str">
            <v>m3</v>
          </cell>
          <cell r="H623">
            <v>1.22</v>
          </cell>
          <cell r="I623">
            <v>33333.333333333328</v>
          </cell>
          <cell r="J623">
            <v>40666.666666666657</v>
          </cell>
          <cell r="K623">
            <v>40666.666666666657</v>
          </cell>
        </row>
        <row r="624">
          <cell r="B624" t="str">
            <v/>
          </cell>
          <cell r="C624" t="str">
            <v/>
          </cell>
          <cell r="F624" t="str">
            <v>b. Nh©n c«ng</v>
          </cell>
          <cell r="J624">
            <v>30115.26</v>
          </cell>
        </row>
        <row r="625">
          <cell r="B625" t="str">
            <v/>
          </cell>
          <cell r="C625" t="str">
            <v/>
          </cell>
          <cell r="E625" t="str">
            <v>3c</v>
          </cell>
          <cell r="F625" t="str">
            <v>Nh©n c«ng bËc 3,0/7</v>
          </cell>
          <cell r="G625" t="str">
            <v xml:space="preserve">C«ng </v>
          </cell>
          <cell r="H625">
            <v>2.17</v>
          </cell>
          <cell r="I625">
            <v>13878</v>
          </cell>
          <cell r="J625">
            <v>30115.26</v>
          </cell>
          <cell r="L625">
            <v>30115.26</v>
          </cell>
        </row>
        <row r="626">
          <cell r="B626">
            <v>87</v>
          </cell>
          <cell r="C626">
            <v>1242</v>
          </cell>
          <cell r="D626" t="str">
            <v>BA.1413</v>
          </cell>
          <cell r="F626" t="str">
            <v>§µo ®Êt  mãng trô c¶n</v>
          </cell>
          <cell r="G626" t="str">
            <v>m3</v>
          </cell>
          <cell r="I626" t="str">
            <v/>
          </cell>
          <cell r="K626">
            <v>0</v>
          </cell>
          <cell r="L626">
            <v>25613.899999999998</v>
          </cell>
          <cell r="M626">
            <v>0</v>
          </cell>
        </row>
        <row r="627">
          <cell r="B627" t="str">
            <v/>
          </cell>
          <cell r="C627" t="str">
            <v/>
          </cell>
          <cell r="F627" t="str">
            <v>b. Nh©n c«ng</v>
          </cell>
          <cell r="J627">
            <v>25613.899999999998</v>
          </cell>
        </row>
        <row r="628">
          <cell r="B628" t="str">
            <v/>
          </cell>
          <cell r="C628" t="str">
            <v/>
          </cell>
          <cell r="E628">
            <v>2.7</v>
          </cell>
          <cell r="F628" t="str">
            <v>Nh©n c«ng bËc 2,7/7</v>
          </cell>
          <cell r="G628" t="str">
            <v xml:space="preserve">C«ng </v>
          </cell>
          <cell r="H628">
            <v>1.9</v>
          </cell>
          <cell r="I628">
            <v>13481</v>
          </cell>
          <cell r="J628">
            <v>25613.899999999998</v>
          </cell>
          <cell r="L628">
            <v>25613.899999999998</v>
          </cell>
        </row>
        <row r="629">
          <cell r="B629">
            <v>88</v>
          </cell>
          <cell r="C629">
            <v>1242</v>
          </cell>
          <cell r="D629" t="str">
            <v>ZF1160</v>
          </cell>
          <cell r="F629" t="str">
            <v>èng tho¸t n­íc d=150; L=1,5m</v>
          </cell>
          <cell r="G629" t="str">
            <v>m</v>
          </cell>
          <cell r="I629" t="str">
            <v/>
          </cell>
          <cell r="K629">
            <v>15527.249999999998</v>
          </cell>
          <cell r="L629">
            <v>2220.48</v>
          </cell>
          <cell r="M629">
            <v>0</v>
          </cell>
        </row>
        <row r="630">
          <cell r="B630" t="str">
            <v/>
          </cell>
          <cell r="C630" t="str">
            <v/>
          </cell>
          <cell r="F630" t="str">
            <v>a. VËt liÖu</v>
          </cell>
          <cell r="J630">
            <v>15527.249999999998</v>
          </cell>
        </row>
        <row r="631">
          <cell r="B631" t="str">
            <v/>
          </cell>
          <cell r="C631" t="str">
            <v/>
          </cell>
          <cell r="E631" t="str">
            <v>d8</v>
          </cell>
          <cell r="F631" t="str">
            <v>èng t«n</v>
          </cell>
          <cell r="G631" t="str">
            <v>m</v>
          </cell>
          <cell r="H631">
            <v>1.0049999999999999</v>
          </cell>
          <cell r="I631">
            <v>15000</v>
          </cell>
          <cell r="J631">
            <v>15074.999999999998</v>
          </cell>
          <cell r="K631">
            <v>15074.999999999998</v>
          </cell>
        </row>
        <row r="632">
          <cell r="B632" t="str">
            <v/>
          </cell>
          <cell r="C632" t="str">
            <v/>
          </cell>
          <cell r="E632" t="str">
            <v>#p</v>
          </cell>
          <cell r="F632" t="str">
            <v>VËt liÖu phô</v>
          </cell>
          <cell r="G632" t="str">
            <v>%</v>
          </cell>
          <cell r="H632">
            <v>3</v>
          </cell>
          <cell r="I632">
            <v>15074.999999999998</v>
          </cell>
          <cell r="J632">
            <v>452.24999999999994</v>
          </cell>
          <cell r="K632">
            <v>452.24999999999994</v>
          </cell>
        </row>
        <row r="633">
          <cell r="B633" t="str">
            <v/>
          </cell>
          <cell r="C633" t="str">
            <v/>
          </cell>
          <cell r="F633" t="str">
            <v>b. Nh©n c«ng</v>
          </cell>
          <cell r="J633">
            <v>2220.48</v>
          </cell>
        </row>
        <row r="634">
          <cell r="B634" t="str">
            <v/>
          </cell>
          <cell r="C634" t="str">
            <v/>
          </cell>
          <cell r="E634">
            <v>3</v>
          </cell>
          <cell r="F634" t="str">
            <v>Nh©n c«ng bËc 3,0/7</v>
          </cell>
          <cell r="G634" t="str">
            <v xml:space="preserve">C«ng </v>
          </cell>
          <cell r="H634">
            <v>0.16</v>
          </cell>
          <cell r="I634">
            <v>13878</v>
          </cell>
          <cell r="J634">
            <v>2220.48</v>
          </cell>
          <cell r="L634">
            <v>2220.48</v>
          </cell>
        </row>
        <row r="635">
          <cell r="B635">
            <v>89</v>
          </cell>
          <cell r="C635">
            <v>1242</v>
          </cell>
          <cell r="D635" t="str">
            <v>HG.4110</v>
          </cell>
          <cell r="F635" t="str">
            <v>Bªt«ng b¶n dÉn M250</v>
          </cell>
          <cell r="G635" t="str">
            <v>m3</v>
          </cell>
          <cell r="I635" t="str">
            <v/>
          </cell>
          <cell r="K635">
            <v>510960.50586765987</v>
          </cell>
          <cell r="L635">
            <v>35666.46</v>
          </cell>
          <cell r="M635">
            <v>9145.84</v>
          </cell>
        </row>
        <row r="636">
          <cell r="B636" t="str">
            <v/>
          </cell>
          <cell r="C636" t="str">
            <v/>
          </cell>
          <cell r="F636" t="str">
            <v>a. VËt liÖu</v>
          </cell>
          <cell r="J636">
            <v>510960.50586765987</v>
          </cell>
        </row>
        <row r="637">
          <cell r="B637" t="str">
            <v/>
          </cell>
          <cell r="C637" t="str">
            <v>m3</v>
          </cell>
          <cell r="E637" t="str">
            <v>vu</v>
          </cell>
          <cell r="F637" t="str">
            <v>V÷a BT M250 ®¸ 1x2 ®é sôt 2-4</v>
          </cell>
          <cell r="G637" t="str">
            <v>m3</v>
          </cell>
          <cell r="H637">
            <v>1.0149999999999999</v>
          </cell>
          <cell r="I637">
            <v>500904.84118095232</v>
          </cell>
          <cell r="J637">
            <v>508418.41379866656</v>
          </cell>
          <cell r="K637">
            <v>508418.41379866656</v>
          </cell>
        </row>
        <row r="638">
          <cell r="B638" t="str">
            <v/>
          </cell>
          <cell r="C638" t="str">
            <v/>
          </cell>
          <cell r="E638" t="str">
            <v>#</v>
          </cell>
          <cell r="F638" t="str">
            <v>VËt liÖu kh¸c</v>
          </cell>
          <cell r="G638" t="str">
            <v>%</v>
          </cell>
          <cell r="H638">
            <v>0.5</v>
          </cell>
          <cell r="I638">
            <v>508418.41379866656</v>
          </cell>
          <cell r="J638">
            <v>2542.0920689933328</v>
          </cell>
          <cell r="K638">
            <v>2542.0920689933328</v>
          </cell>
        </row>
        <row r="639">
          <cell r="B639" t="str">
            <v/>
          </cell>
          <cell r="C639" t="str">
            <v/>
          </cell>
          <cell r="F639" t="str">
            <v>b. Nh©n c«ng</v>
          </cell>
          <cell r="J639">
            <v>35666.46</v>
          </cell>
        </row>
        <row r="640">
          <cell r="B640" t="str">
            <v/>
          </cell>
          <cell r="C640" t="str">
            <v/>
          </cell>
          <cell r="E640">
            <v>3</v>
          </cell>
          <cell r="F640" t="str">
            <v>Nh©n c«ng bËc 3,0/7</v>
          </cell>
          <cell r="G640" t="str">
            <v xml:space="preserve">C«ng </v>
          </cell>
          <cell r="H640">
            <v>2.57</v>
          </cell>
          <cell r="I640">
            <v>13878</v>
          </cell>
          <cell r="J640">
            <v>35666.46</v>
          </cell>
          <cell r="L640">
            <v>35666.46</v>
          </cell>
        </row>
        <row r="641">
          <cell r="B641" t="str">
            <v/>
          </cell>
          <cell r="C641" t="str">
            <v/>
          </cell>
          <cell r="F641" t="str">
            <v>c. M¸y thi c«ng</v>
          </cell>
          <cell r="J641">
            <v>9145.84</v>
          </cell>
        </row>
        <row r="642">
          <cell r="B642" t="str">
            <v/>
          </cell>
          <cell r="C642" t="str">
            <v/>
          </cell>
          <cell r="E642" t="str">
            <v>250l</v>
          </cell>
          <cell r="F642" t="str">
            <v>M¸y trén 250l</v>
          </cell>
          <cell r="G642" t="str">
            <v>Ca</v>
          </cell>
          <cell r="H642">
            <v>9.5000000000000001E-2</v>
          </cell>
          <cell r="I642">
            <v>96272</v>
          </cell>
          <cell r="J642">
            <v>9145.84</v>
          </cell>
          <cell r="M642">
            <v>9145.84</v>
          </cell>
        </row>
        <row r="643">
          <cell r="B643">
            <v>90</v>
          </cell>
          <cell r="C643">
            <v>1242</v>
          </cell>
          <cell r="D643" t="str">
            <v>KP.2310</v>
          </cell>
          <cell r="F643" t="str">
            <v>V¸n khu«n ®æ BT b¶n dÉn</v>
          </cell>
          <cell r="G643" t="str">
            <v>100m2</v>
          </cell>
          <cell r="I643" t="str">
            <v/>
          </cell>
          <cell r="K643">
            <v>158849.83282777143</v>
          </cell>
          <cell r="L643">
            <v>355554.36</v>
          </cell>
          <cell r="M643">
            <v>0</v>
          </cell>
        </row>
        <row r="644">
          <cell r="B644" t="str">
            <v/>
          </cell>
          <cell r="C644" t="str">
            <v/>
          </cell>
          <cell r="F644" t="str">
            <v>a. VËt liÖu</v>
          </cell>
          <cell r="J644">
            <v>158849.83282777143</v>
          </cell>
        </row>
        <row r="645">
          <cell r="B645" t="str">
            <v/>
          </cell>
          <cell r="C645" t="str">
            <v/>
          </cell>
          <cell r="E645" t="str">
            <v>g</v>
          </cell>
          <cell r="F645" t="str">
            <v>Gç v¸n</v>
          </cell>
          <cell r="G645" t="str">
            <v>m3</v>
          </cell>
          <cell r="H645">
            <v>0.123</v>
          </cell>
          <cell r="I645">
            <v>1269569.6114285714</v>
          </cell>
          <cell r="J645">
            <v>156157.06220571429</v>
          </cell>
          <cell r="K645">
            <v>156157.06220571429</v>
          </cell>
        </row>
        <row r="646">
          <cell r="B646" t="str">
            <v/>
          </cell>
          <cell r="C646" t="str">
            <v/>
          </cell>
          <cell r="E646" t="str">
            <v>di</v>
          </cell>
          <cell r="F646" t="str">
            <v>§inh</v>
          </cell>
          <cell r="G646" t="str">
            <v>kg</v>
          </cell>
          <cell r="H646">
            <v>0.16</v>
          </cell>
          <cell r="I646">
            <v>7000</v>
          </cell>
          <cell r="J646">
            <v>1120</v>
          </cell>
          <cell r="K646">
            <v>1120</v>
          </cell>
        </row>
        <row r="647">
          <cell r="B647" t="str">
            <v/>
          </cell>
          <cell r="C647" t="str">
            <v/>
          </cell>
          <cell r="E647" t="str">
            <v>#</v>
          </cell>
          <cell r="F647" t="str">
            <v>VËt liÖu kh¸c</v>
          </cell>
          <cell r="G647" t="str">
            <v>%</v>
          </cell>
          <cell r="H647">
            <v>1</v>
          </cell>
          <cell r="I647">
            <v>157277.06220571429</v>
          </cell>
          <cell r="J647">
            <v>1572.7706220571429</v>
          </cell>
          <cell r="K647">
            <v>1572.7706220571429</v>
          </cell>
        </row>
        <row r="648">
          <cell r="B648" t="str">
            <v/>
          </cell>
          <cell r="C648" t="str">
            <v/>
          </cell>
          <cell r="F648" t="str">
            <v>b. Nh©n c«ng</v>
          </cell>
          <cell r="J648">
            <v>355554.36</v>
          </cell>
        </row>
        <row r="649">
          <cell r="B649" t="str">
            <v/>
          </cell>
          <cell r="C649" t="str">
            <v/>
          </cell>
          <cell r="E649">
            <v>3</v>
          </cell>
          <cell r="F649" t="str">
            <v>Nh©n c«ng bËc 3,0/7</v>
          </cell>
          <cell r="G649" t="str">
            <v xml:space="preserve">C«ng </v>
          </cell>
          <cell r="H649">
            <v>25.62</v>
          </cell>
          <cell r="I649">
            <v>13878</v>
          </cell>
          <cell r="J649">
            <v>355554.36</v>
          </cell>
          <cell r="L649">
            <v>355554.36</v>
          </cell>
        </row>
        <row r="650">
          <cell r="B650">
            <v>91</v>
          </cell>
          <cell r="C650">
            <v>1242</v>
          </cell>
          <cell r="D650" t="str">
            <v>IB.2511</v>
          </cell>
          <cell r="F650" t="str">
            <v>Cèt thÐp b¶n dÉn d=10mm</v>
          </cell>
          <cell r="G650" t="str">
            <v>TÊn</v>
          </cell>
          <cell r="I650" t="str">
            <v/>
          </cell>
          <cell r="K650">
            <v>4585309.3314285716</v>
          </cell>
          <cell r="L650">
            <v>249848.10000000003</v>
          </cell>
          <cell r="M650">
            <v>15915.6</v>
          </cell>
        </row>
        <row r="651">
          <cell r="B651" t="str">
            <v/>
          </cell>
          <cell r="C651" t="str">
            <v/>
          </cell>
          <cell r="F651" t="str">
            <v>a. VËt liÖu</v>
          </cell>
          <cell r="J651">
            <v>4585309.3314285716</v>
          </cell>
        </row>
        <row r="652">
          <cell r="B652" t="str">
            <v/>
          </cell>
          <cell r="C652" t="str">
            <v/>
          </cell>
          <cell r="E652" t="str">
            <v>d10</v>
          </cell>
          <cell r="F652" t="str">
            <v>ThÐp trßn d=10mm</v>
          </cell>
          <cell r="G652" t="str">
            <v>kg</v>
          </cell>
          <cell r="H652">
            <v>1005</v>
          </cell>
          <cell r="I652">
            <v>4421.8281904761907</v>
          </cell>
          <cell r="J652">
            <v>4443937.3314285716</v>
          </cell>
          <cell r="K652">
            <v>4443937.3314285716</v>
          </cell>
        </row>
        <row r="653">
          <cell r="B653" t="str">
            <v/>
          </cell>
          <cell r="C653" t="str">
            <v/>
          </cell>
          <cell r="E653" t="str">
            <v>d</v>
          </cell>
          <cell r="F653" t="str">
            <v xml:space="preserve">D©y thÐp </v>
          </cell>
          <cell r="G653" t="str">
            <v>kg</v>
          </cell>
          <cell r="H653">
            <v>21.42</v>
          </cell>
          <cell r="I653">
            <v>6600</v>
          </cell>
          <cell r="J653">
            <v>141372</v>
          </cell>
          <cell r="K653">
            <v>141372</v>
          </cell>
        </row>
        <row r="654">
          <cell r="B654" t="str">
            <v/>
          </cell>
          <cell r="C654" t="str">
            <v/>
          </cell>
          <cell r="F654" t="str">
            <v>b. Nh©n c«ng</v>
          </cell>
          <cell r="J654">
            <v>249848.10000000003</v>
          </cell>
        </row>
        <row r="655">
          <cell r="B655" t="str">
            <v/>
          </cell>
          <cell r="C655" t="str">
            <v/>
          </cell>
          <cell r="E655">
            <v>3.5</v>
          </cell>
          <cell r="F655" t="str">
            <v>Nh©n c«ng bËc 3,5/7</v>
          </cell>
          <cell r="G655" t="str">
            <v xml:space="preserve">C«ng </v>
          </cell>
          <cell r="H655">
            <v>17.100000000000001</v>
          </cell>
          <cell r="I655">
            <v>14611</v>
          </cell>
          <cell r="J655">
            <v>249848.10000000003</v>
          </cell>
          <cell r="L655">
            <v>249848.10000000003</v>
          </cell>
        </row>
        <row r="656">
          <cell r="B656" t="str">
            <v/>
          </cell>
          <cell r="C656" t="str">
            <v/>
          </cell>
          <cell r="F656" t="str">
            <v>c. M¸y thi c«ng</v>
          </cell>
          <cell r="J656">
            <v>15915.6</v>
          </cell>
        </row>
        <row r="657">
          <cell r="B657" t="str">
            <v/>
          </cell>
          <cell r="C657" t="str">
            <v/>
          </cell>
          <cell r="E657" t="str">
            <v>cu</v>
          </cell>
          <cell r="F657" t="str">
            <v>M¸y c¾t uèn cèt thÐp</v>
          </cell>
          <cell r="G657" t="str">
            <v>Ca</v>
          </cell>
          <cell r="H657">
            <v>0.4</v>
          </cell>
          <cell r="I657">
            <v>39789</v>
          </cell>
          <cell r="J657">
            <v>15915.6</v>
          </cell>
          <cell r="M657">
            <v>15915.6</v>
          </cell>
        </row>
        <row r="658">
          <cell r="B658">
            <v>92</v>
          </cell>
          <cell r="C658">
            <v>1242</v>
          </cell>
          <cell r="D658" t="str">
            <v>IB.2511</v>
          </cell>
          <cell r="F658" t="str">
            <v>Cèt thÐp b¶n dÉn d=12mm</v>
          </cell>
          <cell r="G658" t="str">
            <v>TÊn</v>
          </cell>
          <cell r="I658" t="str">
            <v/>
          </cell>
          <cell r="K658">
            <v>4606761.3257142855</v>
          </cell>
          <cell r="L658">
            <v>191988.54</v>
          </cell>
          <cell r="M658">
            <v>177230.40599999999</v>
          </cell>
        </row>
        <row r="659">
          <cell r="B659" t="str">
            <v/>
          </cell>
          <cell r="C659" t="str">
            <v/>
          </cell>
          <cell r="F659" t="str">
            <v>a. VËt liÖu</v>
          </cell>
          <cell r="J659">
            <v>4606761.3257142855</v>
          </cell>
        </row>
        <row r="660">
          <cell r="B660" t="str">
            <v/>
          </cell>
          <cell r="C660" t="str">
            <v/>
          </cell>
          <cell r="E660" t="str">
            <v>d12</v>
          </cell>
          <cell r="F660" t="str">
            <v>ThÐp trßn d=12mm</v>
          </cell>
          <cell r="G660" t="str">
            <v>kg</v>
          </cell>
          <cell r="H660">
            <v>1020</v>
          </cell>
          <cell r="I660">
            <v>4374.209142857143</v>
          </cell>
          <cell r="J660">
            <v>4461693.3257142855</v>
          </cell>
          <cell r="K660">
            <v>4461693.3257142855</v>
          </cell>
        </row>
        <row r="661">
          <cell r="B661" t="str">
            <v/>
          </cell>
          <cell r="C661" t="str">
            <v/>
          </cell>
          <cell r="E661" t="str">
            <v>d</v>
          </cell>
          <cell r="F661" t="str">
            <v xml:space="preserve">D©y thÐp </v>
          </cell>
          <cell r="G661" t="str">
            <v>kg</v>
          </cell>
          <cell r="H661">
            <v>14.28</v>
          </cell>
          <cell r="I661">
            <v>6600</v>
          </cell>
          <cell r="J661">
            <v>94248</v>
          </cell>
          <cell r="K661">
            <v>94248</v>
          </cell>
        </row>
        <row r="662">
          <cell r="B662" t="str">
            <v/>
          </cell>
          <cell r="C662" t="str">
            <v/>
          </cell>
          <cell r="E662" t="str">
            <v>q</v>
          </cell>
          <cell r="F662" t="str">
            <v>Que hµn</v>
          </cell>
          <cell r="G662" t="str">
            <v>kg</v>
          </cell>
          <cell r="H662">
            <v>4.62</v>
          </cell>
          <cell r="I662">
            <v>11000</v>
          </cell>
          <cell r="J662">
            <v>50820</v>
          </cell>
          <cell r="K662">
            <v>50820</v>
          </cell>
        </row>
        <row r="663">
          <cell r="B663" t="str">
            <v/>
          </cell>
          <cell r="C663" t="str">
            <v/>
          </cell>
          <cell r="F663" t="str">
            <v>b. Nh©n c«ng</v>
          </cell>
          <cell r="J663">
            <v>191988.54</v>
          </cell>
        </row>
        <row r="664">
          <cell r="B664" t="str">
            <v/>
          </cell>
          <cell r="C664" t="str">
            <v/>
          </cell>
          <cell r="E664">
            <v>3.5</v>
          </cell>
          <cell r="F664" t="str">
            <v>Nh©n c«ng bËc 3,5/7</v>
          </cell>
          <cell r="G664" t="str">
            <v xml:space="preserve">C«ng </v>
          </cell>
          <cell r="H664">
            <v>13.14</v>
          </cell>
          <cell r="I664">
            <v>14611</v>
          </cell>
          <cell r="J664">
            <v>191988.54</v>
          </cell>
          <cell r="L664">
            <v>191988.54</v>
          </cell>
        </row>
        <row r="665">
          <cell r="B665" t="str">
            <v/>
          </cell>
          <cell r="C665" t="str">
            <v/>
          </cell>
          <cell r="F665" t="str">
            <v>c. M¸y thi c«ng</v>
          </cell>
          <cell r="J665">
            <v>177230.40599999999</v>
          </cell>
        </row>
        <row r="666">
          <cell r="B666" t="str">
            <v/>
          </cell>
          <cell r="C666" t="str">
            <v/>
          </cell>
          <cell r="E666" t="str">
            <v>h23</v>
          </cell>
          <cell r="F666" t="str">
            <v>M¸y hµn 23KW</v>
          </cell>
          <cell r="G666" t="str">
            <v>Ca</v>
          </cell>
          <cell r="H666">
            <v>2.1269999999999998</v>
          </cell>
          <cell r="I666">
            <v>77338</v>
          </cell>
          <cell r="J666">
            <v>164497.92599999998</v>
          </cell>
          <cell r="M666">
            <v>164497.92599999998</v>
          </cell>
        </row>
        <row r="667">
          <cell r="B667" t="str">
            <v/>
          </cell>
          <cell r="C667" t="str">
            <v/>
          </cell>
          <cell r="E667" t="str">
            <v>cu</v>
          </cell>
          <cell r="F667" t="str">
            <v>M¸y c¾t uèn cèt thÐp</v>
          </cell>
          <cell r="G667" t="str">
            <v>Ca</v>
          </cell>
          <cell r="H667">
            <v>0.32</v>
          </cell>
          <cell r="I667">
            <v>39789</v>
          </cell>
          <cell r="J667">
            <v>12732.48</v>
          </cell>
          <cell r="M667">
            <v>12732.48</v>
          </cell>
        </row>
        <row r="668">
          <cell r="B668">
            <v>93</v>
          </cell>
          <cell r="C668">
            <v>1242</v>
          </cell>
          <cell r="D668" t="str">
            <v>IB.2511</v>
          </cell>
          <cell r="F668" t="str">
            <v>Cèt thÐp b¶n dÉn d=16mm</v>
          </cell>
          <cell r="G668" t="str">
            <v>TÊn</v>
          </cell>
          <cell r="I668" t="str">
            <v/>
          </cell>
          <cell r="K668">
            <v>4558189.8971428573</v>
          </cell>
          <cell r="L668">
            <v>191988.54</v>
          </cell>
          <cell r="M668">
            <v>177230.40599999999</v>
          </cell>
        </row>
        <row r="669">
          <cell r="B669" t="str">
            <v/>
          </cell>
          <cell r="C669" t="str">
            <v/>
          </cell>
          <cell r="F669" t="str">
            <v>a. VËt liÖu</v>
          </cell>
          <cell r="J669">
            <v>4558189.8971428573</v>
          </cell>
        </row>
        <row r="670">
          <cell r="B670" t="str">
            <v/>
          </cell>
          <cell r="C670" t="str">
            <v/>
          </cell>
          <cell r="E670" t="str">
            <v>d16</v>
          </cell>
          <cell r="F670" t="str">
            <v>ThÐp trßn d=16mm</v>
          </cell>
          <cell r="G670" t="str">
            <v>kg</v>
          </cell>
          <cell r="H670">
            <v>1020</v>
          </cell>
          <cell r="I670">
            <v>4326.5900952380953</v>
          </cell>
          <cell r="J670">
            <v>4413121.8971428573</v>
          </cell>
          <cell r="K670">
            <v>4413121.8971428573</v>
          </cell>
        </row>
        <row r="671">
          <cell r="B671" t="str">
            <v/>
          </cell>
          <cell r="C671" t="str">
            <v/>
          </cell>
          <cell r="E671" t="str">
            <v>d</v>
          </cell>
          <cell r="F671" t="str">
            <v xml:space="preserve">D©y thÐp </v>
          </cell>
          <cell r="G671" t="str">
            <v>kg</v>
          </cell>
          <cell r="H671">
            <v>14.28</v>
          </cell>
          <cell r="I671">
            <v>6600</v>
          </cell>
          <cell r="J671">
            <v>94248</v>
          </cell>
          <cell r="K671">
            <v>94248</v>
          </cell>
        </row>
        <row r="672">
          <cell r="B672" t="str">
            <v/>
          </cell>
          <cell r="C672" t="str">
            <v/>
          </cell>
          <cell r="E672" t="str">
            <v>q</v>
          </cell>
          <cell r="F672" t="str">
            <v>Que hµn</v>
          </cell>
          <cell r="G672" t="str">
            <v>kg</v>
          </cell>
          <cell r="H672">
            <v>4.62</v>
          </cell>
          <cell r="I672">
            <v>11000</v>
          </cell>
          <cell r="J672">
            <v>50820</v>
          </cell>
          <cell r="K672">
            <v>50820</v>
          </cell>
        </row>
        <row r="673">
          <cell r="B673" t="str">
            <v/>
          </cell>
          <cell r="C673" t="str">
            <v/>
          </cell>
          <cell r="F673" t="str">
            <v>b. Nh©n c«ng</v>
          </cell>
          <cell r="J673">
            <v>191988.54</v>
          </cell>
        </row>
        <row r="674">
          <cell r="B674" t="str">
            <v/>
          </cell>
          <cell r="C674" t="str">
            <v/>
          </cell>
          <cell r="E674">
            <v>3.5</v>
          </cell>
          <cell r="F674" t="str">
            <v>Nh©n c«ng bËc 3,5/7</v>
          </cell>
          <cell r="G674" t="str">
            <v xml:space="preserve">C«ng </v>
          </cell>
          <cell r="H674">
            <v>13.14</v>
          </cell>
          <cell r="I674">
            <v>14611</v>
          </cell>
          <cell r="J674">
            <v>191988.54</v>
          </cell>
          <cell r="L674">
            <v>191988.54</v>
          </cell>
        </row>
        <row r="675">
          <cell r="B675" t="str">
            <v/>
          </cell>
          <cell r="C675" t="str">
            <v/>
          </cell>
          <cell r="F675" t="str">
            <v>c. M¸y thi c«ng</v>
          </cell>
          <cell r="J675">
            <v>177230.40599999999</v>
          </cell>
        </row>
        <row r="676">
          <cell r="B676" t="str">
            <v/>
          </cell>
          <cell r="C676" t="str">
            <v/>
          </cell>
          <cell r="E676" t="str">
            <v>h23</v>
          </cell>
          <cell r="F676" t="str">
            <v>M¸y hµn 23KW</v>
          </cell>
          <cell r="G676" t="str">
            <v>Ca</v>
          </cell>
          <cell r="H676">
            <v>2.1269999999999998</v>
          </cell>
          <cell r="I676">
            <v>77338</v>
          </cell>
          <cell r="J676">
            <v>164497.92599999998</v>
          </cell>
          <cell r="M676">
            <v>164497.92599999998</v>
          </cell>
        </row>
        <row r="677">
          <cell r="B677" t="str">
            <v/>
          </cell>
          <cell r="C677" t="str">
            <v/>
          </cell>
          <cell r="E677" t="str">
            <v>cu</v>
          </cell>
          <cell r="F677" t="str">
            <v>M¸y c¾t uèn cèt thÐp</v>
          </cell>
          <cell r="G677" t="str">
            <v>Ca</v>
          </cell>
          <cell r="H677">
            <v>0.32</v>
          </cell>
          <cell r="I677">
            <v>39789</v>
          </cell>
          <cell r="J677">
            <v>12732.48</v>
          </cell>
          <cell r="M677">
            <v>12732.48</v>
          </cell>
        </row>
        <row r="678">
          <cell r="B678">
            <v>94</v>
          </cell>
          <cell r="C678">
            <v>1242</v>
          </cell>
          <cell r="D678" t="str">
            <v>vdLA.5140</v>
          </cell>
          <cell r="F678" t="str">
            <v>L¾p ®Æt b¶n dÉn</v>
          </cell>
          <cell r="G678" t="str">
            <v>C¸i</v>
          </cell>
          <cell r="I678" t="str">
            <v/>
          </cell>
          <cell r="K678">
            <v>0</v>
          </cell>
          <cell r="L678">
            <v>13042.4</v>
          </cell>
          <cell r="M678">
            <v>0</v>
          </cell>
        </row>
        <row r="679">
          <cell r="B679" t="str">
            <v/>
          </cell>
          <cell r="C679" t="str">
            <v/>
          </cell>
          <cell r="F679" t="str">
            <v>b. Nh©n c«ng</v>
          </cell>
          <cell r="J679">
            <v>13042.4</v>
          </cell>
        </row>
        <row r="680">
          <cell r="B680" t="str">
            <v/>
          </cell>
          <cell r="C680" t="str">
            <v/>
          </cell>
          <cell r="E680" t="str">
            <v>n4</v>
          </cell>
          <cell r="F680" t="str">
            <v>Nh©n c«ng bËc 4,0/7</v>
          </cell>
          <cell r="G680" t="str">
            <v xml:space="preserve">C«ng </v>
          </cell>
          <cell r="H680">
            <v>0.85</v>
          </cell>
          <cell r="I680">
            <v>15344</v>
          </cell>
          <cell r="J680">
            <v>13042.4</v>
          </cell>
          <cell r="L680">
            <v>13042.4</v>
          </cell>
        </row>
        <row r="681">
          <cell r="B681">
            <v>95</v>
          </cell>
          <cell r="C681">
            <v>1242</v>
          </cell>
          <cell r="D681" t="str">
            <v>RA1210+1110</v>
          </cell>
          <cell r="F681" t="str">
            <v>L¸ng v÷a xim¨ng d=5cm M50</v>
          </cell>
          <cell r="G681" t="str">
            <v>m2</v>
          </cell>
          <cell r="I681" t="str">
            <v/>
          </cell>
          <cell r="K681">
            <v>16729.447436342856</v>
          </cell>
          <cell r="L681">
            <v>2593.2959999999998</v>
          </cell>
          <cell r="M681">
            <v>317.05799999999999</v>
          </cell>
        </row>
        <row r="682">
          <cell r="B682" t="str">
            <v/>
          </cell>
          <cell r="C682" t="str">
            <v/>
          </cell>
          <cell r="F682" t="str">
            <v>a. VËt liÖu</v>
          </cell>
          <cell r="J682">
            <v>16729.447436342856</v>
          </cell>
        </row>
        <row r="683">
          <cell r="B683" t="str">
            <v/>
          </cell>
          <cell r="C683" t="str">
            <v>m3</v>
          </cell>
          <cell r="E683" t="str">
            <v>vu</v>
          </cell>
          <cell r="F683" t="str">
            <v>V÷a xi m¨ng M50</v>
          </cell>
          <cell r="G683" t="str">
            <v>m3</v>
          </cell>
          <cell r="H683">
            <v>6.0000000000000005E-2</v>
          </cell>
          <cell r="I683">
            <v>278824.12393904757</v>
          </cell>
          <cell r="J683">
            <v>16729.447436342856</v>
          </cell>
          <cell r="K683">
            <v>16729.447436342856</v>
          </cell>
        </row>
        <row r="684">
          <cell r="B684" t="str">
            <v/>
          </cell>
          <cell r="C684" t="str">
            <v/>
          </cell>
          <cell r="F684" t="str">
            <v>b. Nh©n c«ng</v>
          </cell>
          <cell r="J684">
            <v>2593.2959999999998</v>
          </cell>
        </row>
        <row r="685">
          <cell r="B685" t="str">
            <v/>
          </cell>
          <cell r="C685" t="str">
            <v/>
          </cell>
          <cell r="E685">
            <v>3.7</v>
          </cell>
          <cell r="F685" t="str">
            <v>Nh©n c«ng bËc 3,7/7</v>
          </cell>
          <cell r="G685" t="str">
            <v xml:space="preserve">C«ng </v>
          </cell>
          <cell r="H685">
            <v>0.17399999999999999</v>
          </cell>
          <cell r="I685">
            <v>14904</v>
          </cell>
          <cell r="J685">
            <v>2593.2959999999998</v>
          </cell>
          <cell r="L685">
            <v>2593.2959999999998</v>
          </cell>
        </row>
        <row r="686">
          <cell r="B686" t="str">
            <v/>
          </cell>
          <cell r="C686" t="str">
            <v/>
          </cell>
          <cell r="F686" t="str">
            <v>c. M¸y thi c«ng</v>
          </cell>
          <cell r="J686">
            <v>317.05799999999999</v>
          </cell>
        </row>
        <row r="687">
          <cell r="B687" t="str">
            <v/>
          </cell>
          <cell r="C687" t="str">
            <v/>
          </cell>
          <cell r="E687" t="str">
            <v>80l</v>
          </cell>
          <cell r="F687" t="str">
            <v>M¸y trén v÷a 80l</v>
          </cell>
          <cell r="G687" t="str">
            <v>Ca</v>
          </cell>
          <cell r="H687">
            <v>7.0000000000000001E-3</v>
          </cell>
          <cell r="I687">
            <v>45294</v>
          </cell>
          <cell r="J687">
            <v>317.05799999999999</v>
          </cell>
          <cell r="M687">
            <v>317.05799999999999</v>
          </cell>
        </row>
        <row r="688">
          <cell r="B688">
            <v>96</v>
          </cell>
          <cell r="C688">
            <v>1242</v>
          </cell>
          <cell r="D688" t="str">
            <v>RA1210</v>
          </cell>
          <cell r="F688" t="str">
            <v>L¸ng v÷a xim¨ng d=3cm M50</v>
          </cell>
          <cell r="G688" t="str">
            <v>m2</v>
          </cell>
          <cell r="I688" t="str">
            <v/>
          </cell>
          <cell r="K688">
            <v>9758.8443378666652</v>
          </cell>
          <cell r="L688">
            <v>1579.8239999999998</v>
          </cell>
          <cell r="M688">
            <v>181.17600000000002</v>
          </cell>
        </row>
        <row r="689">
          <cell r="B689" t="str">
            <v/>
          </cell>
          <cell r="C689" t="str">
            <v/>
          </cell>
          <cell r="F689" t="str">
            <v>a. VËt liÖu</v>
          </cell>
          <cell r="J689">
            <v>9758.8443378666652</v>
          </cell>
        </row>
        <row r="690">
          <cell r="B690" t="str">
            <v/>
          </cell>
          <cell r="C690" t="str">
            <v>m3</v>
          </cell>
          <cell r="E690" t="str">
            <v>vu</v>
          </cell>
          <cell r="F690" t="str">
            <v>V÷a xi m¨ng M50</v>
          </cell>
          <cell r="G690" t="str">
            <v>m3</v>
          </cell>
          <cell r="H690">
            <v>3.5000000000000003E-2</v>
          </cell>
          <cell r="I690">
            <v>278824.12393904757</v>
          </cell>
          <cell r="J690">
            <v>9758.8443378666652</v>
          </cell>
          <cell r="K690">
            <v>9758.8443378666652</v>
          </cell>
        </row>
        <row r="691">
          <cell r="B691" t="str">
            <v/>
          </cell>
          <cell r="C691" t="str">
            <v/>
          </cell>
          <cell r="F691" t="str">
            <v>b. Nh©n c«ng</v>
          </cell>
          <cell r="J691">
            <v>1579.8239999999998</v>
          </cell>
        </row>
        <row r="692">
          <cell r="B692" t="str">
            <v/>
          </cell>
          <cell r="C692" t="str">
            <v/>
          </cell>
          <cell r="E692">
            <v>3.7</v>
          </cell>
          <cell r="F692" t="str">
            <v>Nh©n c«ng bËc 3,7/7</v>
          </cell>
          <cell r="G692" t="str">
            <v xml:space="preserve">C«ng </v>
          </cell>
          <cell r="H692">
            <v>0.106</v>
          </cell>
          <cell r="I692">
            <v>14904</v>
          </cell>
          <cell r="J692">
            <v>1579.8239999999998</v>
          </cell>
          <cell r="L692">
            <v>1579.8239999999998</v>
          </cell>
        </row>
        <row r="693">
          <cell r="B693" t="str">
            <v/>
          </cell>
          <cell r="C693" t="str">
            <v/>
          </cell>
          <cell r="F693" t="str">
            <v>c. M¸y thi c«ng</v>
          </cell>
          <cell r="J693">
            <v>181.17600000000002</v>
          </cell>
        </row>
        <row r="694">
          <cell r="B694" t="str">
            <v/>
          </cell>
          <cell r="C694" t="str">
            <v/>
          </cell>
          <cell r="E694" t="str">
            <v>80l</v>
          </cell>
          <cell r="F694" t="str">
            <v>M¸y trén v÷a 80l</v>
          </cell>
          <cell r="G694" t="str">
            <v>Ca</v>
          </cell>
          <cell r="H694">
            <v>4.0000000000000001E-3</v>
          </cell>
          <cell r="I694">
            <v>45294</v>
          </cell>
          <cell r="J694">
            <v>181.17600000000002</v>
          </cell>
          <cell r="M694">
            <v>181.17600000000002</v>
          </cell>
        </row>
        <row r="695">
          <cell r="B695">
            <v>97</v>
          </cell>
          <cell r="C695">
            <v>1242</v>
          </cell>
          <cell r="D695" t="str">
            <v>HA6130</v>
          </cell>
          <cell r="F695" t="str">
            <v>Bª t«ng xµ mò mè M250</v>
          </cell>
          <cell r="G695" t="str">
            <v>m3</v>
          </cell>
          <cell r="I695" t="str">
            <v/>
          </cell>
          <cell r="K695">
            <v>523696.01145468565</v>
          </cell>
          <cell r="L695">
            <v>83931.68</v>
          </cell>
          <cell r="M695">
            <v>50524.219980000002</v>
          </cell>
        </row>
        <row r="696">
          <cell r="B696" t="str">
            <v/>
          </cell>
          <cell r="C696" t="str">
            <v/>
          </cell>
          <cell r="F696" t="str">
            <v>a. VËt liÖu</v>
          </cell>
          <cell r="J696">
            <v>523696.01145468565</v>
          </cell>
        </row>
        <row r="697">
          <cell r="B697" t="str">
            <v/>
          </cell>
          <cell r="C697" t="str">
            <v>m3</v>
          </cell>
          <cell r="E697" t="str">
            <v>vu</v>
          </cell>
          <cell r="F697" t="str">
            <v>V÷a BT M250 ®¸ 1x2 ®é sôt 2-4</v>
          </cell>
          <cell r="G697" t="str">
            <v>m3</v>
          </cell>
          <cell r="H697">
            <v>1.0249999999999999</v>
          </cell>
          <cell r="I697">
            <v>500904.84118095232</v>
          </cell>
          <cell r="J697">
            <v>513427.46221047611</v>
          </cell>
          <cell r="K697">
            <v>513427.46221047611</v>
          </cell>
        </row>
        <row r="698">
          <cell r="B698" t="str">
            <v/>
          </cell>
          <cell r="C698" t="str">
            <v/>
          </cell>
          <cell r="E698" t="str">
            <v>#</v>
          </cell>
          <cell r="F698" t="str">
            <v>VËt liÖu kh¸c</v>
          </cell>
          <cell r="G698" t="str">
            <v>%</v>
          </cell>
          <cell r="H698">
            <v>2</v>
          </cell>
          <cell r="I698">
            <v>513427.46221047611</v>
          </cell>
          <cell r="J698">
            <v>10268.549244209522</v>
          </cell>
          <cell r="K698">
            <v>10268.549244209522</v>
          </cell>
        </row>
        <row r="699">
          <cell r="B699" t="str">
            <v/>
          </cell>
          <cell r="C699" t="str">
            <v/>
          </cell>
          <cell r="F699" t="str">
            <v>b. Nh©n c«ng</v>
          </cell>
          <cell r="J699">
            <v>83931.68</v>
          </cell>
        </row>
        <row r="700">
          <cell r="B700" t="str">
            <v/>
          </cell>
          <cell r="C700" t="str">
            <v/>
          </cell>
          <cell r="E700" t="str">
            <v>n4</v>
          </cell>
          <cell r="F700" t="str">
            <v>Nh©n c«ng bËc 4,0/7</v>
          </cell>
          <cell r="G700" t="str">
            <v xml:space="preserve">C«ng </v>
          </cell>
          <cell r="H700">
            <v>5.47</v>
          </cell>
          <cell r="I700">
            <v>15344</v>
          </cell>
          <cell r="J700">
            <v>83931.68</v>
          </cell>
          <cell r="L700">
            <v>83931.68</v>
          </cell>
        </row>
        <row r="701">
          <cell r="B701" t="str">
            <v/>
          </cell>
          <cell r="C701" t="str">
            <v/>
          </cell>
          <cell r="F701" t="str">
            <v>c. M¸y thi c«ng</v>
          </cell>
          <cell r="J701">
            <v>50524.219980000002</v>
          </cell>
        </row>
        <row r="702">
          <cell r="B702" t="str">
            <v/>
          </cell>
          <cell r="C702" t="str">
            <v/>
          </cell>
          <cell r="E702" t="str">
            <v>250l</v>
          </cell>
          <cell r="F702" t="str">
            <v>M¸y trén 250l</v>
          </cell>
          <cell r="G702" t="str">
            <v>Ca</v>
          </cell>
          <cell r="H702">
            <v>9.5000000000000001E-2</v>
          </cell>
          <cell r="I702">
            <v>96272</v>
          </cell>
          <cell r="J702">
            <v>9145.84</v>
          </cell>
          <cell r="M702">
            <v>9145.84</v>
          </cell>
        </row>
        <row r="703">
          <cell r="B703" t="str">
            <v/>
          </cell>
          <cell r="C703" t="str">
            <v/>
          </cell>
          <cell r="E703" t="str">
            <v>dd</v>
          </cell>
          <cell r="F703" t="str">
            <v>M¸y ®Çm dïi 1,5KW</v>
          </cell>
          <cell r="G703" t="str">
            <v>Ca</v>
          </cell>
          <cell r="H703">
            <v>8.8999999999999996E-2</v>
          </cell>
          <cell r="I703">
            <v>37456</v>
          </cell>
          <cell r="J703">
            <v>3333.5839999999998</v>
          </cell>
          <cell r="M703">
            <v>3333.5839999999998</v>
          </cell>
        </row>
        <row r="704">
          <cell r="B704" t="str">
            <v/>
          </cell>
          <cell r="C704" t="str">
            <v/>
          </cell>
          <cell r="E704" t="str">
            <v>c16t</v>
          </cell>
          <cell r="F704" t="str">
            <v>CÈu 16T</v>
          </cell>
          <cell r="G704" t="str">
            <v>Ca</v>
          </cell>
          <cell r="H704">
            <v>4.4999999999999998E-2</v>
          </cell>
          <cell r="I704">
            <v>823425</v>
          </cell>
          <cell r="J704">
            <v>37054.125</v>
          </cell>
          <cell r="M704">
            <v>37054.125</v>
          </cell>
        </row>
        <row r="705">
          <cell r="B705" t="str">
            <v/>
          </cell>
          <cell r="C705" t="str">
            <v/>
          </cell>
          <cell r="E705" t="str">
            <v>m#</v>
          </cell>
          <cell r="F705" t="str">
            <v>M¸y kh¸c</v>
          </cell>
          <cell r="G705" t="str">
            <v>%</v>
          </cell>
          <cell r="H705">
            <v>2</v>
          </cell>
          <cell r="I705">
            <v>49533.548999999999</v>
          </cell>
          <cell r="J705">
            <v>990.67097999999999</v>
          </cell>
          <cell r="M705">
            <v>990.67097999999999</v>
          </cell>
        </row>
        <row r="706">
          <cell r="B706">
            <v>98</v>
          </cell>
          <cell r="C706">
            <v>1242</v>
          </cell>
          <cell r="D706" t="str">
            <v>KB2110</v>
          </cell>
          <cell r="F706" t="str">
            <v xml:space="preserve">V¸n khu«n thÐp thi c«ng mè </v>
          </cell>
          <cell r="G706" t="str">
            <v>100m2</v>
          </cell>
          <cell r="I706" t="str">
            <v/>
          </cell>
          <cell r="K706">
            <v>1213311.7113719999</v>
          </cell>
          <cell r="L706">
            <v>587368.32000000007</v>
          </cell>
          <cell r="M706">
            <v>133408.04999999999</v>
          </cell>
        </row>
        <row r="707">
          <cell r="B707" t="str">
            <v/>
          </cell>
          <cell r="C707" t="str">
            <v/>
          </cell>
          <cell r="F707" t="str">
            <v>a. VËt liÖu</v>
          </cell>
          <cell r="J707">
            <v>1213311.7113719999</v>
          </cell>
        </row>
        <row r="708">
          <cell r="B708" t="str">
            <v/>
          </cell>
          <cell r="C708" t="str">
            <v/>
          </cell>
          <cell r="E708" t="str">
            <v>th</v>
          </cell>
          <cell r="F708" t="str">
            <v>ThÐp h×nh</v>
          </cell>
          <cell r="G708" t="str">
            <v>kg</v>
          </cell>
          <cell r="H708">
            <v>100.65</v>
          </cell>
          <cell r="I708">
            <v>4612.3043809523806</v>
          </cell>
          <cell r="J708">
            <v>464228.43594285712</v>
          </cell>
          <cell r="K708">
            <v>464228.43594285712</v>
          </cell>
        </row>
        <row r="709">
          <cell r="B709" t="str">
            <v/>
          </cell>
          <cell r="C709" t="str">
            <v/>
          </cell>
          <cell r="E709" t="str">
            <v>gg</v>
          </cell>
          <cell r="F709" t="str">
            <v>Gç chèng</v>
          </cell>
          <cell r="G709" t="str">
            <v>m3</v>
          </cell>
          <cell r="H709">
            <v>0.496</v>
          </cell>
          <cell r="I709">
            <v>1269569.6114285714</v>
          </cell>
          <cell r="J709">
            <v>629706.52726857143</v>
          </cell>
          <cell r="K709">
            <v>629706.52726857143</v>
          </cell>
        </row>
        <row r="710">
          <cell r="B710" t="str">
            <v/>
          </cell>
          <cell r="C710" t="str">
            <v/>
          </cell>
          <cell r="E710" t="str">
            <v>q</v>
          </cell>
          <cell r="F710" t="str">
            <v>Que hµn</v>
          </cell>
          <cell r="G710" t="str">
            <v>kg</v>
          </cell>
          <cell r="H710">
            <v>5.6</v>
          </cell>
          <cell r="I710">
            <v>11000</v>
          </cell>
          <cell r="J710">
            <v>61599.999999999993</v>
          </cell>
          <cell r="K710">
            <v>61599.999999999993</v>
          </cell>
        </row>
        <row r="711">
          <cell r="B711" t="str">
            <v/>
          </cell>
          <cell r="C711" t="str">
            <v/>
          </cell>
          <cell r="E711" t="str">
            <v>#</v>
          </cell>
          <cell r="F711" t="str">
            <v>VËt liÖu kh¸c</v>
          </cell>
          <cell r="G711" t="str">
            <v>%</v>
          </cell>
          <cell r="H711">
            <v>5</v>
          </cell>
          <cell r="I711">
            <v>1155534.9632114286</v>
          </cell>
          <cell r="J711">
            <v>57776.748160571427</v>
          </cell>
          <cell r="K711">
            <v>57776.748160571427</v>
          </cell>
        </row>
        <row r="712">
          <cell r="B712" t="str">
            <v/>
          </cell>
          <cell r="C712" t="str">
            <v/>
          </cell>
          <cell r="F712" t="str">
            <v>b. Nh©n c«ng</v>
          </cell>
          <cell r="J712">
            <v>587368.32000000007</v>
          </cell>
        </row>
        <row r="713">
          <cell r="B713" t="str">
            <v/>
          </cell>
          <cell r="C713" t="str">
            <v/>
          </cell>
          <cell r="E713" t="str">
            <v>n4</v>
          </cell>
          <cell r="F713" t="str">
            <v>Nh©n c«ng bËc 4,0/7</v>
          </cell>
          <cell r="G713" t="str">
            <v xml:space="preserve">C«ng </v>
          </cell>
          <cell r="H713">
            <v>38.28</v>
          </cell>
          <cell r="I713">
            <v>15344</v>
          </cell>
          <cell r="J713">
            <v>587368.32000000007</v>
          </cell>
          <cell r="L713">
            <v>587368.32000000007</v>
          </cell>
        </row>
        <row r="714">
          <cell r="B714" t="str">
            <v/>
          </cell>
          <cell r="C714" t="str">
            <v/>
          </cell>
          <cell r="F714" t="str">
            <v>c. M¸y thi c«ng</v>
          </cell>
          <cell r="J714">
            <v>133408.04999999999</v>
          </cell>
        </row>
        <row r="715">
          <cell r="B715" t="str">
            <v/>
          </cell>
          <cell r="C715" t="str">
            <v/>
          </cell>
          <cell r="E715" t="str">
            <v>h23</v>
          </cell>
          <cell r="F715" t="str">
            <v>M¸y hµn 23KW</v>
          </cell>
          <cell r="G715" t="str">
            <v>Ca</v>
          </cell>
          <cell r="H715">
            <v>1.5</v>
          </cell>
          <cell r="I715">
            <v>77338</v>
          </cell>
          <cell r="J715">
            <v>116007</v>
          </cell>
          <cell r="M715">
            <v>116007</v>
          </cell>
        </row>
        <row r="716">
          <cell r="B716" t="str">
            <v/>
          </cell>
          <cell r="C716" t="str">
            <v/>
          </cell>
          <cell r="E716" t="str">
            <v>m#</v>
          </cell>
          <cell r="F716" t="str">
            <v>M¸y kh¸c</v>
          </cell>
          <cell r="G716" t="str">
            <v>%</v>
          </cell>
          <cell r="H716">
            <v>15</v>
          </cell>
          <cell r="I716">
            <v>116007</v>
          </cell>
          <cell r="J716">
            <v>17401.05</v>
          </cell>
          <cell r="M716">
            <v>17401.05</v>
          </cell>
        </row>
        <row r="717">
          <cell r="B717">
            <v>99</v>
          </cell>
          <cell r="C717">
            <v>1242</v>
          </cell>
          <cell r="D717" t="str">
            <v>IA5111</v>
          </cell>
          <cell r="F717" t="str">
            <v>Cèt thÐp mè  d=10mm</v>
          </cell>
          <cell r="G717" t="str">
            <v>TÊn</v>
          </cell>
          <cell r="I717" t="str">
            <v/>
          </cell>
          <cell r="K717">
            <v>4585309.3314285716</v>
          </cell>
          <cell r="L717">
            <v>257625.75999999998</v>
          </cell>
          <cell r="M717">
            <v>114726.6</v>
          </cell>
        </row>
        <row r="718">
          <cell r="B718" t="str">
            <v/>
          </cell>
          <cell r="C718" t="str">
            <v/>
          </cell>
          <cell r="F718" t="str">
            <v>a. VËt liÖu</v>
          </cell>
          <cell r="J718">
            <v>4585309.3314285716</v>
          </cell>
        </row>
        <row r="719">
          <cell r="B719" t="str">
            <v/>
          </cell>
          <cell r="C719" t="str">
            <v/>
          </cell>
          <cell r="E719" t="str">
            <v>d10</v>
          </cell>
          <cell r="F719" t="str">
            <v>ThÐp trßn d=10mm</v>
          </cell>
          <cell r="G719" t="str">
            <v>kg</v>
          </cell>
          <cell r="H719">
            <v>1005</v>
          </cell>
          <cell r="I719">
            <v>4421.8281904761907</v>
          </cell>
          <cell r="J719">
            <v>4443937.3314285716</v>
          </cell>
          <cell r="K719">
            <v>4443937.3314285716</v>
          </cell>
        </row>
        <row r="720">
          <cell r="B720" t="str">
            <v/>
          </cell>
          <cell r="C720" t="str">
            <v/>
          </cell>
          <cell r="E720" t="str">
            <v>d</v>
          </cell>
          <cell r="F720" t="str">
            <v xml:space="preserve">D©y thÐp </v>
          </cell>
          <cell r="G720" t="str">
            <v>kg</v>
          </cell>
          <cell r="H720">
            <v>21.42</v>
          </cell>
          <cell r="I720">
            <v>6600</v>
          </cell>
          <cell r="J720">
            <v>141372</v>
          </cell>
          <cell r="K720">
            <v>141372</v>
          </cell>
        </row>
        <row r="721">
          <cell r="B721" t="str">
            <v/>
          </cell>
          <cell r="C721" t="str">
            <v/>
          </cell>
          <cell r="F721" t="str">
            <v>b. Nh©n c«ng</v>
          </cell>
          <cell r="J721">
            <v>257625.75999999998</v>
          </cell>
        </row>
        <row r="722">
          <cell r="B722" t="str">
            <v/>
          </cell>
          <cell r="C722" t="str">
            <v/>
          </cell>
          <cell r="E722" t="str">
            <v>n4</v>
          </cell>
          <cell r="F722" t="str">
            <v>Nh©n c«ng bËc 4,0/7</v>
          </cell>
          <cell r="G722" t="str">
            <v xml:space="preserve">C«ng </v>
          </cell>
          <cell r="H722">
            <v>16.79</v>
          </cell>
          <cell r="I722">
            <v>15344</v>
          </cell>
          <cell r="J722">
            <v>257625.75999999998</v>
          </cell>
          <cell r="L722">
            <v>257625.75999999998</v>
          </cell>
        </row>
        <row r="723">
          <cell r="B723" t="str">
            <v/>
          </cell>
          <cell r="C723" t="str">
            <v/>
          </cell>
          <cell r="F723" t="str">
            <v>c. M¸y thi c«ng</v>
          </cell>
          <cell r="J723">
            <v>114726.6</v>
          </cell>
        </row>
        <row r="724">
          <cell r="B724" t="str">
            <v/>
          </cell>
          <cell r="C724" t="str">
            <v/>
          </cell>
          <cell r="E724" t="str">
            <v>cu</v>
          </cell>
          <cell r="F724" t="str">
            <v>M¸y c¾t uèn cèt thÐp</v>
          </cell>
          <cell r="G724" t="str">
            <v>Ca</v>
          </cell>
          <cell r="H724">
            <v>0.4</v>
          </cell>
          <cell r="I724">
            <v>39789</v>
          </cell>
          <cell r="J724">
            <v>15915.6</v>
          </cell>
          <cell r="M724">
            <v>15915.6</v>
          </cell>
        </row>
        <row r="725">
          <cell r="B725" t="str">
            <v/>
          </cell>
          <cell r="C725" t="str">
            <v/>
          </cell>
          <cell r="E725" t="str">
            <v>c16t</v>
          </cell>
          <cell r="F725" t="str">
            <v>CÈu 16T</v>
          </cell>
          <cell r="G725" t="str">
            <v>Ca</v>
          </cell>
          <cell r="H725">
            <v>0.12</v>
          </cell>
          <cell r="I725">
            <v>823425</v>
          </cell>
          <cell r="J725">
            <v>98811</v>
          </cell>
          <cell r="M725">
            <v>98811</v>
          </cell>
        </row>
        <row r="726">
          <cell r="B726">
            <v>100</v>
          </cell>
          <cell r="C726">
            <v>1242</v>
          </cell>
          <cell r="D726" t="str">
            <v>IA5121</v>
          </cell>
          <cell r="F726" t="str">
            <v>Cèt thÐp mè  d=14mm</v>
          </cell>
          <cell r="G726" t="str">
            <v>TÊn</v>
          </cell>
          <cell r="I726" t="str">
            <v/>
          </cell>
          <cell r="K726">
            <v>4627441.3257142855</v>
          </cell>
          <cell r="L726">
            <v>179831.68000000002</v>
          </cell>
          <cell r="M726">
            <v>210581.53</v>
          </cell>
        </row>
        <row r="727">
          <cell r="B727" t="str">
            <v/>
          </cell>
          <cell r="C727" t="str">
            <v/>
          </cell>
          <cell r="F727" t="str">
            <v>a. VËt liÖu</v>
          </cell>
          <cell r="J727">
            <v>4627441.3257142855</v>
          </cell>
        </row>
        <row r="728">
          <cell r="B728" t="str">
            <v/>
          </cell>
          <cell r="C728" t="str">
            <v/>
          </cell>
          <cell r="E728" t="str">
            <v>d14</v>
          </cell>
          <cell r="F728" t="str">
            <v>ThÐp trßn d=14mm</v>
          </cell>
          <cell r="G728" t="str">
            <v>kg</v>
          </cell>
          <cell r="H728">
            <v>1020</v>
          </cell>
          <cell r="I728">
            <v>4374.209142857143</v>
          </cell>
          <cell r="J728">
            <v>4461693.3257142855</v>
          </cell>
          <cell r="K728">
            <v>4461693.3257142855</v>
          </cell>
        </row>
        <row r="729">
          <cell r="B729" t="str">
            <v/>
          </cell>
          <cell r="C729" t="str">
            <v/>
          </cell>
          <cell r="E729" t="str">
            <v>d</v>
          </cell>
          <cell r="F729" t="str">
            <v xml:space="preserve">D©y thÐp </v>
          </cell>
          <cell r="G729" t="str">
            <v>kg</v>
          </cell>
          <cell r="H729">
            <v>14.28</v>
          </cell>
          <cell r="I729">
            <v>6600</v>
          </cell>
          <cell r="J729">
            <v>94248</v>
          </cell>
          <cell r="K729">
            <v>94248</v>
          </cell>
        </row>
        <row r="730">
          <cell r="B730" t="str">
            <v/>
          </cell>
          <cell r="C730" t="str">
            <v/>
          </cell>
          <cell r="E730" t="str">
            <v>q</v>
          </cell>
          <cell r="F730" t="str">
            <v>Que hµn</v>
          </cell>
          <cell r="G730" t="str">
            <v>kg</v>
          </cell>
          <cell r="H730">
            <v>6.5</v>
          </cell>
          <cell r="I730">
            <v>11000</v>
          </cell>
          <cell r="J730">
            <v>71500</v>
          </cell>
          <cell r="K730">
            <v>71500</v>
          </cell>
        </row>
        <row r="731">
          <cell r="B731" t="str">
            <v/>
          </cell>
          <cell r="C731" t="str">
            <v/>
          </cell>
          <cell r="F731" t="str">
            <v>b. Nh©n c«ng</v>
          </cell>
          <cell r="J731">
            <v>179831.68000000002</v>
          </cell>
        </row>
        <row r="732">
          <cell r="B732" t="str">
            <v/>
          </cell>
          <cell r="C732" t="str">
            <v/>
          </cell>
          <cell r="E732" t="str">
            <v>n4</v>
          </cell>
          <cell r="F732" t="str">
            <v>Nh©n c«ng bËc 4,0/7</v>
          </cell>
          <cell r="G732" t="str">
            <v xml:space="preserve">C«ng </v>
          </cell>
          <cell r="H732">
            <v>11.72</v>
          </cell>
          <cell r="I732">
            <v>15344</v>
          </cell>
          <cell r="J732">
            <v>179831.68000000002</v>
          </cell>
          <cell r="L732">
            <v>179831.68000000002</v>
          </cell>
        </row>
        <row r="733">
          <cell r="B733" t="str">
            <v/>
          </cell>
          <cell r="C733" t="str">
            <v/>
          </cell>
          <cell r="F733" t="str">
            <v>c. M¸y thi c«ng</v>
          </cell>
          <cell r="J733">
            <v>210581.53</v>
          </cell>
        </row>
        <row r="734">
          <cell r="B734" t="str">
            <v/>
          </cell>
          <cell r="C734" t="str">
            <v/>
          </cell>
          <cell r="E734" t="str">
            <v>cu</v>
          </cell>
          <cell r="F734" t="str">
            <v>M¸y c¾t uèn cèt thÐp</v>
          </cell>
          <cell r="G734" t="str">
            <v>Ca</v>
          </cell>
          <cell r="H734">
            <v>0.32</v>
          </cell>
          <cell r="I734">
            <v>39789</v>
          </cell>
          <cell r="J734">
            <v>12732.48</v>
          </cell>
          <cell r="M734">
            <v>12732.48</v>
          </cell>
        </row>
        <row r="735">
          <cell r="B735" t="str">
            <v/>
          </cell>
          <cell r="C735" t="str">
            <v/>
          </cell>
          <cell r="E735" t="str">
            <v>c16t</v>
          </cell>
          <cell r="F735" t="str">
            <v>CÈu 16T</v>
          </cell>
          <cell r="G735" t="str">
            <v>Ca</v>
          </cell>
          <cell r="H735">
            <v>0.09</v>
          </cell>
          <cell r="I735">
            <v>823425</v>
          </cell>
          <cell r="J735">
            <v>74108.25</v>
          </cell>
          <cell r="M735">
            <v>74108.25</v>
          </cell>
        </row>
        <row r="736">
          <cell r="B736" t="str">
            <v/>
          </cell>
          <cell r="C736" t="str">
            <v/>
          </cell>
          <cell r="E736" t="str">
            <v>h23</v>
          </cell>
          <cell r="F736" t="str">
            <v>M¸y hµn 23KW</v>
          </cell>
          <cell r="G736" t="str">
            <v>Ca</v>
          </cell>
          <cell r="H736">
            <v>1.6</v>
          </cell>
          <cell r="I736">
            <v>77338</v>
          </cell>
          <cell r="J736">
            <v>123740.8</v>
          </cell>
          <cell r="M736">
            <v>123740.8</v>
          </cell>
        </row>
        <row r="737">
          <cell r="B737">
            <v>101</v>
          </cell>
          <cell r="C737">
            <v>1242</v>
          </cell>
          <cell r="D737" t="str">
            <v>IA5121</v>
          </cell>
          <cell r="F737" t="str">
            <v>Cèt thÐp mè  d=12mm</v>
          </cell>
          <cell r="G737" t="str">
            <v>TÊn</v>
          </cell>
          <cell r="I737" t="str">
            <v/>
          </cell>
          <cell r="K737">
            <v>4627441.3257142855</v>
          </cell>
          <cell r="L737">
            <v>179831.68000000002</v>
          </cell>
          <cell r="M737">
            <v>210581.53</v>
          </cell>
        </row>
        <row r="738">
          <cell r="B738" t="str">
            <v/>
          </cell>
          <cell r="C738" t="str">
            <v/>
          </cell>
          <cell r="F738" t="str">
            <v>a. VËt liÖu</v>
          </cell>
          <cell r="J738">
            <v>4627441.3257142855</v>
          </cell>
        </row>
        <row r="739">
          <cell r="B739" t="str">
            <v/>
          </cell>
          <cell r="C739" t="str">
            <v/>
          </cell>
          <cell r="E739" t="str">
            <v>d12</v>
          </cell>
          <cell r="F739" t="str">
            <v>ThÐp trßn d=12mm</v>
          </cell>
          <cell r="G739" t="str">
            <v>kg</v>
          </cell>
          <cell r="H739">
            <v>1020</v>
          </cell>
          <cell r="I739">
            <v>4374.209142857143</v>
          </cell>
          <cell r="J739">
            <v>4461693.3257142855</v>
          </cell>
          <cell r="K739">
            <v>4461693.3257142855</v>
          </cell>
        </row>
        <row r="740">
          <cell r="B740" t="str">
            <v/>
          </cell>
          <cell r="C740" t="str">
            <v/>
          </cell>
          <cell r="E740" t="str">
            <v>d</v>
          </cell>
          <cell r="F740" t="str">
            <v xml:space="preserve">D©y thÐp </v>
          </cell>
          <cell r="G740" t="str">
            <v>kg</v>
          </cell>
          <cell r="H740">
            <v>14.28</v>
          </cell>
          <cell r="I740">
            <v>6600</v>
          </cell>
          <cell r="J740">
            <v>94248</v>
          </cell>
          <cell r="K740">
            <v>94248</v>
          </cell>
        </row>
        <row r="741">
          <cell r="B741" t="str">
            <v/>
          </cell>
          <cell r="C741" t="str">
            <v/>
          </cell>
          <cell r="E741" t="str">
            <v>q</v>
          </cell>
          <cell r="F741" t="str">
            <v>Que hµn</v>
          </cell>
          <cell r="G741" t="str">
            <v>kg</v>
          </cell>
          <cell r="H741">
            <v>6.5</v>
          </cell>
          <cell r="I741">
            <v>11000</v>
          </cell>
          <cell r="J741">
            <v>71500</v>
          </cell>
          <cell r="K741">
            <v>71500</v>
          </cell>
        </row>
        <row r="742">
          <cell r="B742" t="str">
            <v/>
          </cell>
          <cell r="C742" t="str">
            <v/>
          </cell>
          <cell r="F742" t="str">
            <v>b. Nh©n c«ng</v>
          </cell>
          <cell r="J742">
            <v>179831.68000000002</v>
          </cell>
        </row>
        <row r="743">
          <cell r="B743" t="str">
            <v/>
          </cell>
          <cell r="C743" t="str">
            <v/>
          </cell>
          <cell r="E743" t="str">
            <v>n4</v>
          </cell>
          <cell r="F743" t="str">
            <v>Nh©n c«ng bËc 4,0/7</v>
          </cell>
          <cell r="G743" t="str">
            <v xml:space="preserve">C«ng </v>
          </cell>
          <cell r="H743">
            <v>11.72</v>
          </cell>
          <cell r="I743">
            <v>15344</v>
          </cell>
          <cell r="J743">
            <v>179831.68000000002</v>
          </cell>
          <cell r="L743">
            <v>179831.68000000002</v>
          </cell>
        </row>
        <row r="744">
          <cell r="B744" t="str">
            <v/>
          </cell>
          <cell r="C744" t="str">
            <v/>
          </cell>
          <cell r="F744" t="str">
            <v>c. M¸y thi c«ng</v>
          </cell>
          <cell r="J744">
            <v>210581.53</v>
          </cell>
        </row>
        <row r="745">
          <cell r="B745" t="str">
            <v/>
          </cell>
          <cell r="C745" t="str">
            <v/>
          </cell>
          <cell r="E745" t="str">
            <v>cu</v>
          </cell>
          <cell r="F745" t="str">
            <v>M¸y c¾t uèn cèt thÐp</v>
          </cell>
          <cell r="G745" t="str">
            <v>Ca</v>
          </cell>
          <cell r="H745">
            <v>0.32</v>
          </cell>
          <cell r="I745">
            <v>39789</v>
          </cell>
          <cell r="J745">
            <v>12732.48</v>
          </cell>
          <cell r="M745">
            <v>12732.48</v>
          </cell>
        </row>
        <row r="746">
          <cell r="B746" t="str">
            <v/>
          </cell>
          <cell r="C746" t="str">
            <v/>
          </cell>
          <cell r="E746" t="str">
            <v>c16t</v>
          </cell>
          <cell r="F746" t="str">
            <v>CÈu 16T</v>
          </cell>
          <cell r="G746" t="str">
            <v>Ca</v>
          </cell>
          <cell r="H746">
            <v>0.09</v>
          </cell>
          <cell r="I746">
            <v>823425</v>
          </cell>
          <cell r="J746">
            <v>74108.25</v>
          </cell>
          <cell r="M746">
            <v>74108.25</v>
          </cell>
        </row>
        <row r="747">
          <cell r="B747" t="str">
            <v/>
          </cell>
          <cell r="C747" t="str">
            <v/>
          </cell>
          <cell r="E747" t="str">
            <v>h23</v>
          </cell>
          <cell r="F747" t="str">
            <v>M¸y hµn 23KW</v>
          </cell>
          <cell r="G747" t="str">
            <v>Ca</v>
          </cell>
          <cell r="H747">
            <v>1.6</v>
          </cell>
          <cell r="I747">
            <v>77338</v>
          </cell>
          <cell r="J747">
            <v>123740.8</v>
          </cell>
          <cell r="M747">
            <v>123740.8</v>
          </cell>
        </row>
        <row r="748">
          <cell r="B748">
            <v>102</v>
          </cell>
          <cell r="C748">
            <v>1242</v>
          </cell>
          <cell r="D748" t="str">
            <v>HA1410</v>
          </cell>
          <cell r="F748" t="str">
            <v>Bª t«ng ®¸ kª gèi M300</v>
          </cell>
          <cell r="G748" t="str">
            <v>m3</v>
          </cell>
          <cell r="I748" t="str">
            <v/>
          </cell>
          <cell r="K748">
            <v>535413.10259240947</v>
          </cell>
          <cell r="L748">
            <v>24286.5</v>
          </cell>
          <cell r="M748">
            <v>12479.423999999999</v>
          </cell>
        </row>
        <row r="749">
          <cell r="B749" t="str">
            <v/>
          </cell>
          <cell r="C749" t="str">
            <v/>
          </cell>
          <cell r="F749" t="str">
            <v>a. VËt liÖu</v>
          </cell>
          <cell r="J749">
            <v>535413.10259240947</v>
          </cell>
        </row>
        <row r="750">
          <cell r="B750" t="str">
            <v/>
          </cell>
          <cell r="C750" t="str">
            <v>m3</v>
          </cell>
          <cell r="E750" t="str">
            <v>vu</v>
          </cell>
          <cell r="F750" t="str">
            <v>V÷a BT M300 ®¸ 1x2 ®é sôt 2-4</v>
          </cell>
          <cell r="G750" t="str">
            <v>m3</v>
          </cell>
          <cell r="H750">
            <v>1.0249999999999999</v>
          </cell>
          <cell r="I750">
            <v>517182.42220952385</v>
          </cell>
          <cell r="J750">
            <v>530111.98276476189</v>
          </cell>
          <cell r="K750">
            <v>530111.98276476189</v>
          </cell>
        </row>
        <row r="751">
          <cell r="B751" t="str">
            <v/>
          </cell>
          <cell r="C751" t="str">
            <v/>
          </cell>
          <cell r="E751" t="str">
            <v>#</v>
          </cell>
          <cell r="F751" t="str">
            <v>VËt liÖu kh¸c</v>
          </cell>
          <cell r="G751" t="str">
            <v>%</v>
          </cell>
          <cell r="H751">
            <v>1</v>
          </cell>
          <cell r="I751">
            <v>530111.98276476189</v>
          </cell>
          <cell r="J751">
            <v>5301.1198276476189</v>
          </cell>
          <cell r="K751">
            <v>5301.1198276476189</v>
          </cell>
        </row>
        <row r="752">
          <cell r="B752" t="str">
            <v/>
          </cell>
          <cell r="C752" t="str">
            <v/>
          </cell>
          <cell r="F752" t="str">
            <v>b. Nh©n c«ng</v>
          </cell>
          <cell r="J752">
            <v>24286.5</v>
          </cell>
        </row>
        <row r="753">
          <cell r="B753" t="str">
            <v/>
          </cell>
          <cell r="C753" t="str">
            <v/>
          </cell>
          <cell r="E753">
            <v>3</v>
          </cell>
          <cell r="F753" t="str">
            <v>Nh©n c«ng bËc 3,0/7</v>
          </cell>
          <cell r="G753" t="str">
            <v xml:space="preserve">C«ng </v>
          </cell>
          <cell r="H753">
            <v>1.75</v>
          </cell>
          <cell r="I753">
            <v>13878</v>
          </cell>
          <cell r="J753">
            <v>24286.5</v>
          </cell>
          <cell r="L753">
            <v>24286.5</v>
          </cell>
        </row>
        <row r="754">
          <cell r="B754" t="str">
            <v/>
          </cell>
          <cell r="C754" t="str">
            <v/>
          </cell>
          <cell r="F754" t="str">
            <v>c. M¸y thi c«ng</v>
          </cell>
          <cell r="J754">
            <v>12479.423999999999</v>
          </cell>
        </row>
        <row r="755">
          <cell r="B755" t="str">
            <v/>
          </cell>
          <cell r="C755" t="str">
            <v/>
          </cell>
          <cell r="E755" t="str">
            <v>250l</v>
          </cell>
          <cell r="F755" t="str">
            <v>M¸y trén 250l</v>
          </cell>
          <cell r="G755" t="str">
            <v>Ca</v>
          </cell>
          <cell r="H755">
            <v>9.5000000000000001E-2</v>
          </cell>
          <cell r="I755">
            <v>96272</v>
          </cell>
          <cell r="J755">
            <v>9145.84</v>
          </cell>
          <cell r="M755">
            <v>9145.84</v>
          </cell>
        </row>
        <row r="756">
          <cell r="B756" t="str">
            <v/>
          </cell>
          <cell r="C756" t="str">
            <v/>
          </cell>
          <cell r="E756" t="str">
            <v>dd</v>
          </cell>
          <cell r="F756" t="str">
            <v>M¸y ®Çm dïi 1,5KW</v>
          </cell>
          <cell r="G756" t="str">
            <v>Ca</v>
          </cell>
          <cell r="H756">
            <v>8.8999999999999996E-2</v>
          </cell>
          <cell r="I756">
            <v>37456</v>
          </cell>
          <cell r="J756">
            <v>3333.5839999999998</v>
          </cell>
          <cell r="M756">
            <v>3333.5839999999998</v>
          </cell>
        </row>
        <row r="757">
          <cell r="B757">
            <v>103</v>
          </cell>
          <cell r="C757">
            <v>1242</v>
          </cell>
          <cell r="D757" t="str">
            <v>HA6210</v>
          </cell>
          <cell r="F757" t="str">
            <v>Bª t«ng t¨ng c­êng M250 ®¸ 1x2</v>
          </cell>
          <cell r="G757" t="str">
            <v>m3</v>
          </cell>
          <cell r="I757" t="str">
            <v/>
          </cell>
          <cell r="K757">
            <v>533964.56069889513</v>
          </cell>
          <cell r="L757">
            <v>40910.799999999996</v>
          </cell>
          <cell r="M757">
            <v>12642.59325</v>
          </cell>
        </row>
        <row r="758">
          <cell r="B758" t="str">
            <v/>
          </cell>
          <cell r="C758" t="str">
            <v/>
          </cell>
          <cell r="F758" t="str">
            <v>a. VËt liÖu</v>
          </cell>
          <cell r="J758">
            <v>533964.56069889513</v>
          </cell>
        </row>
        <row r="759">
          <cell r="B759" t="str">
            <v/>
          </cell>
          <cell r="C759" t="str">
            <v>m3</v>
          </cell>
          <cell r="E759" t="str">
            <v>vu</v>
          </cell>
          <cell r="F759" t="str">
            <v>V÷a BT M250 ®¸ 1x2 ®é sôt 2-4</v>
          </cell>
          <cell r="G759" t="str">
            <v>m3</v>
          </cell>
          <cell r="H759">
            <v>1.0249999999999999</v>
          </cell>
          <cell r="I759">
            <v>500904.84118095232</v>
          </cell>
          <cell r="J759">
            <v>513427.46221047611</v>
          </cell>
          <cell r="K759">
            <v>513427.46221047611</v>
          </cell>
        </row>
        <row r="760">
          <cell r="B760" t="str">
            <v/>
          </cell>
          <cell r="C760" t="str">
            <v/>
          </cell>
          <cell r="E760" t="str">
            <v>#</v>
          </cell>
          <cell r="F760" t="str">
            <v>VËt liÖu kh¸c</v>
          </cell>
          <cell r="G760" t="str">
            <v>%</v>
          </cell>
          <cell r="H760">
            <v>4</v>
          </cell>
          <cell r="I760">
            <v>513427.46221047611</v>
          </cell>
          <cell r="J760">
            <v>20537.098488419044</v>
          </cell>
          <cell r="K760">
            <v>20537.098488419044</v>
          </cell>
        </row>
        <row r="761">
          <cell r="B761" t="str">
            <v/>
          </cell>
          <cell r="C761" t="str">
            <v/>
          </cell>
          <cell r="F761" t="str">
            <v>b. Nh©n c«ng</v>
          </cell>
          <cell r="J761">
            <v>40910.799999999996</v>
          </cell>
        </row>
        <row r="762">
          <cell r="B762" t="str">
            <v/>
          </cell>
          <cell r="C762" t="str">
            <v/>
          </cell>
          <cell r="E762">
            <v>3.5</v>
          </cell>
          <cell r="F762" t="str">
            <v>Nh©n c«ng bËc 3,5/7</v>
          </cell>
          <cell r="G762" t="str">
            <v xml:space="preserve">C«ng </v>
          </cell>
          <cell r="H762">
            <v>2.8</v>
          </cell>
          <cell r="I762">
            <v>14611</v>
          </cell>
          <cell r="J762">
            <v>40910.799999999996</v>
          </cell>
          <cell r="L762">
            <v>40910.799999999996</v>
          </cell>
        </row>
        <row r="763">
          <cell r="B763" t="str">
            <v/>
          </cell>
          <cell r="C763" t="str">
            <v/>
          </cell>
          <cell r="F763" t="str">
            <v>c. M¸y thi c«ng</v>
          </cell>
          <cell r="J763">
            <v>12642.59325</v>
          </cell>
        </row>
        <row r="764">
          <cell r="B764" t="str">
            <v/>
          </cell>
          <cell r="C764" t="str">
            <v/>
          </cell>
          <cell r="E764" t="str">
            <v>250l</v>
          </cell>
          <cell r="F764" t="str">
            <v>M¸y trén 250l</v>
          </cell>
          <cell r="G764" t="str">
            <v>Ca</v>
          </cell>
          <cell r="H764">
            <v>9.5000000000000001E-2</v>
          </cell>
          <cell r="I764">
            <v>96272</v>
          </cell>
          <cell r="J764">
            <v>9145.84</v>
          </cell>
          <cell r="M764">
            <v>9145.84</v>
          </cell>
        </row>
        <row r="765">
          <cell r="B765" t="str">
            <v/>
          </cell>
          <cell r="C765" t="str">
            <v/>
          </cell>
          <cell r="E765" t="str">
            <v>db1</v>
          </cell>
          <cell r="F765" t="str">
            <v>M¸y ®Çm bµn 1KW</v>
          </cell>
          <cell r="G765" t="str">
            <v>Ca</v>
          </cell>
          <cell r="H765">
            <v>8.8999999999999996E-2</v>
          </cell>
          <cell r="I765">
            <v>32525</v>
          </cell>
          <cell r="J765">
            <v>2894.7249999999999</v>
          </cell>
          <cell r="M765">
            <v>2894.7249999999999</v>
          </cell>
        </row>
        <row r="766">
          <cell r="B766" t="str">
            <v/>
          </cell>
          <cell r="C766" t="str">
            <v/>
          </cell>
          <cell r="E766" t="str">
            <v>m#</v>
          </cell>
          <cell r="F766" t="str">
            <v>M¸y kh¸c</v>
          </cell>
          <cell r="G766" t="str">
            <v>%</v>
          </cell>
          <cell r="H766">
            <v>5</v>
          </cell>
          <cell r="I766">
            <v>12040.565000000001</v>
          </cell>
          <cell r="J766">
            <v>602.02825000000007</v>
          </cell>
          <cell r="M766">
            <v>602.02825000000007</v>
          </cell>
        </row>
        <row r="767">
          <cell r="B767">
            <v>104</v>
          </cell>
          <cell r="C767">
            <v>1242</v>
          </cell>
          <cell r="D767" t="str">
            <v>IA2511</v>
          </cell>
          <cell r="F767" t="str">
            <v>Cèt thÐp BT t¨ng c­êng d=8mm</v>
          </cell>
          <cell r="G767" t="str">
            <v>TÊn</v>
          </cell>
          <cell r="I767" t="str">
            <v/>
          </cell>
          <cell r="K767">
            <v>4872452.1885714279</v>
          </cell>
          <cell r="L767">
            <v>213758.93000000002</v>
          </cell>
          <cell r="M767">
            <v>15915.6</v>
          </cell>
        </row>
        <row r="768">
          <cell r="B768" t="str">
            <v/>
          </cell>
          <cell r="C768" t="str">
            <v/>
          </cell>
          <cell r="F768" t="str">
            <v>a. VËt liÖu</v>
          </cell>
          <cell r="J768">
            <v>4872452.1885714279</v>
          </cell>
        </row>
        <row r="769">
          <cell r="B769" t="str">
            <v/>
          </cell>
          <cell r="C769" t="str">
            <v/>
          </cell>
          <cell r="E769" t="str">
            <v>d8</v>
          </cell>
          <cell r="F769" t="str">
            <v>ThÐp trßn d=8mm</v>
          </cell>
          <cell r="G769" t="str">
            <v>kg</v>
          </cell>
          <cell r="H769">
            <v>1005</v>
          </cell>
          <cell r="I769">
            <v>4707.542476190476</v>
          </cell>
          <cell r="J769">
            <v>4731080.1885714279</v>
          </cell>
          <cell r="K769">
            <v>4731080.1885714279</v>
          </cell>
        </row>
        <row r="770">
          <cell r="B770" t="str">
            <v/>
          </cell>
          <cell r="C770" t="str">
            <v/>
          </cell>
          <cell r="E770" t="str">
            <v>d</v>
          </cell>
          <cell r="F770" t="str">
            <v xml:space="preserve">D©y thÐp </v>
          </cell>
          <cell r="G770" t="str">
            <v>kg</v>
          </cell>
          <cell r="H770">
            <v>21.42</v>
          </cell>
          <cell r="I770">
            <v>6600</v>
          </cell>
          <cell r="J770">
            <v>141372</v>
          </cell>
          <cell r="K770">
            <v>141372</v>
          </cell>
        </row>
        <row r="771">
          <cell r="B771" t="str">
            <v/>
          </cell>
          <cell r="C771" t="str">
            <v/>
          </cell>
          <cell r="F771" t="str">
            <v>b. Nh©n c«ng</v>
          </cell>
          <cell r="J771">
            <v>213758.93000000002</v>
          </cell>
        </row>
        <row r="772">
          <cell r="B772" t="str">
            <v/>
          </cell>
          <cell r="C772" t="str">
            <v/>
          </cell>
          <cell r="E772">
            <v>3.5</v>
          </cell>
          <cell r="F772" t="str">
            <v>Nh©n c«ng bËc 3,5/7</v>
          </cell>
          <cell r="G772" t="str">
            <v xml:space="preserve">C«ng </v>
          </cell>
          <cell r="H772">
            <v>14.63</v>
          </cell>
          <cell r="I772">
            <v>14611</v>
          </cell>
          <cell r="J772">
            <v>213758.93000000002</v>
          </cell>
          <cell r="L772">
            <v>213758.93000000002</v>
          </cell>
        </row>
        <row r="773">
          <cell r="B773" t="str">
            <v/>
          </cell>
          <cell r="C773" t="str">
            <v/>
          </cell>
          <cell r="F773" t="str">
            <v>c. M¸y thi c«ng</v>
          </cell>
          <cell r="J773">
            <v>15915.6</v>
          </cell>
        </row>
        <row r="774">
          <cell r="B774" t="str">
            <v/>
          </cell>
          <cell r="C774" t="str">
            <v/>
          </cell>
          <cell r="E774" t="str">
            <v>cu</v>
          </cell>
          <cell r="F774" t="str">
            <v>M¸y c¾t uèn cèt thÐp</v>
          </cell>
          <cell r="G774" t="str">
            <v>Ca</v>
          </cell>
          <cell r="H774">
            <v>0.4</v>
          </cell>
          <cell r="I774">
            <v>39789</v>
          </cell>
          <cell r="J774">
            <v>15915.6</v>
          </cell>
          <cell r="M774">
            <v>15915.6</v>
          </cell>
        </row>
        <row r="775">
          <cell r="B775">
            <v>105</v>
          </cell>
          <cell r="C775">
            <v>1242</v>
          </cell>
          <cell r="D775" t="str">
            <v>IA2511</v>
          </cell>
          <cell r="F775" t="str">
            <v>Cèt thÐp BT t¨ng c­êng d=10mm</v>
          </cell>
          <cell r="G775" t="str">
            <v>TÊn</v>
          </cell>
          <cell r="I775" t="str">
            <v/>
          </cell>
          <cell r="K775">
            <v>4585309.3314285716</v>
          </cell>
          <cell r="L775">
            <v>213758.93000000002</v>
          </cell>
          <cell r="M775">
            <v>15915.6</v>
          </cell>
        </row>
        <row r="776">
          <cell r="B776" t="str">
            <v/>
          </cell>
          <cell r="C776" t="str">
            <v/>
          </cell>
          <cell r="F776" t="str">
            <v>a. VËt liÖu</v>
          </cell>
          <cell r="J776">
            <v>4585309.3314285716</v>
          </cell>
        </row>
        <row r="777">
          <cell r="B777" t="str">
            <v/>
          </cell>
          <cell r="C777" t="str">
            <v/>
          </cell>
          <cell r="E777" t="str">
            <v>d10</v>
          </cell>
          <cell r="F777" t="str">
            <v>ThÐp trßn d=10mm</v>
          </cell>
          <cell r="G777" t="str">
            <v>kg</v>
          </cell>
          <cell r="H777">
            <v>1005</v>
          </cell>
          <cell r="I777">
            <v>4421.8281904761907</v>
          </cell>
          <cell r="J777">
            <v>4443937.3314285716</v>
          </cell>
          <cell r="K777">
            <v>4443937.3314285716</v>
          </cell>
        </row>
        <row r="778">
          <cell r="B778" t="str">
            <v/>
          </cell>
          <cell r="C778" t="str">
            <v/>
          </cell>
          <cell r="E778" t="str">
            <v>d</v>
          </cell>
          <cell r="F778" t="str">
            <v xml:space="preserve">D©y thÐp </v>
          </cell>
          <cell r="G778" t="str">
            <v>kg</v>
          </cell>
          <cell r="H778">
            <v>21.42</v>
          </cell>
          <cell r="I778">
            <v>6600</v>
          </cell>
          <cell r="J778">
            <v>141372</v>
          </cell>
          <cell r="K778">
            <v>141372</v>
          </cell>
        </row>
        <row r="779">
          <cell r="B779" t="str">
            <v/>
          </cell>
          <cell r="C779" t="str">
            <v/>
          </cell>
          <cell r="F779" t="str">
            <v>b. Nh©n c«ng</v>
          </cell>
          <cell r="J779">
            <v>213758.93000000002</v>
          </cell>
        </row>
        <row r="780">
          <cell r="B780" t="str">
            <v/>
          </cell>
          <cell r="C780" t="str">
            <v/>
          </cell>
          <cell r="E780">
            <v>3.5</v>
          </cell>
          <cell r="F780" t="str">
            <v>Nh©n c«ng bËc 3,5/7</v>
          </cell>
          <cell r="G780" t="str">
            <v xml:space="preserve">C«ng </v>
          </cell>
          <cell r="H780">
            <v>14.63</v>
          </cell>
          <cell r="I780">
            <v>14611</v>
          </cell>
          <cell r="J780">
            <v>213758.93000000002</v>
          </cell>
          <cell r="L780">
            <v>213758.93000000002</v>
          </cell>
        </row>
        <row r="781">
          <cell r="B781" t="str">
            <v/>
          </cell>
          <cell r="C781" t="str">
            <v/>
          </cell>
          <cell r="F781" t="str">
            <v>c. M¸y thi c«ng</v>
          </cell>
          <cell r="J781">
            <v>15915.6</v>
          </cell>
        </row>
        <row r="782">
          <cell r="B782" t="str">
            <v/>
          </cell>
          <cell r="C782" t="str">
            <v/>
          </cell>
          <cell r="E782" t="str">
            <v>cu</v>
          </cell>
          <cell r="F782" t="str">
            <v>M¸y c¾t uèn cèt thÐp</v>
          </cell>
          <cell r="G782" t="str">
            <v>Ca</v>
          </cell>
          <cell r="H782">
            <v>0.4</v>
          </cell>
          <cell r="I782">
            <v>39789</v>
          </cell>
          <cell r="J782">
            <v>15915.6</v>
          </cell>
          <cell r="M782">
            <v>15915.6</v>
          </cell>
        </row>
        <row r="783">
          <cell r="B783">
            <v>106</v>
          </cell>
          <cell r="C783">
            <v>1242</v>
          </cell>
          <cell r="D783" t="str">
            <v>LA.3130vd</v>
          </cell>
          <cell r="F783" t="str">
            <v>CÈu dÇm vµo vÞ trÝ di chuyÓn</v>
          </cell>
          <cell r="G783" t="str">
            <v>DÇm</v>
          </cell>
          <cell r="I783" t="str">
            <v/>
          </cell>
          <cell r="K783">
            <v>0</v>
          </cell>
          <cell r="L783">
            <v>15957.76</v>
          </cell>
          <cell r="M783">
            <v>107045.25</v>
          </cell>
        </row>
        <row r="784">
          <cell r="B784" t="str">
            <v/>
          </cell>
          <cell r="C784" t="str">
            <v/>
          </cell>
          <cell r="F784" t="str">
            <v>b. Nh©n c«ng</v>
          </cell>
          <cell r="J784">
            <v>15957.76</v>
          </cell>
        </row>
        <row r="785">
          <cell r="B785" t="str">
            <v/>
          </cell>
          <cell r="C785" t="str">
            <v/>
          </cell>
          <cell r="E785" t="str">
            <v>n4</v>
          </cell>
          <cell r="F785" t="str">
            <v>Nh©n c«ng bËc 4,0/7</v>
          </cell>
          <cell r="G785" t="str">
            <v xml:space="preserve">C«ng </v>
          </cell>
          <cell r="H785">
            <v>1.04</v>
          </cell>
          <cell r="I785">
            <v>15344</v>
          </cell>
          <cell r="J785">
            <v>15957.76</v>
          </cell>
          <cell r="L785">
            <v>15957.76</v>
          </cell>
        </row>
        <row r="786">
          <cell r="B786" t="str">
            <v/>
          </cell>
          <cell r="C786" t="str">
            <v/>
          </cell>
          <cell r="F786" t="str">
            <v>c. M¸y thi c«ng</v>
          </cell>
          <cell r="J786">
            <v>107045.25</v>
          </cell>
        </row>
        <row r="787">
          <cell r="B787" t="str">
            <v/>
          </cell>
          <cell r="C787" t="str">
            <v/>
          </cell>
          <cell r="E787" t="str">
            <v>c16t</v>
          </cell>
          <cell r="F787" t="str">
            <v>CÈu 16T</v>
          </cell>
          <cell r="G787" t="str">
            <v>Ca</v>
          </cell>
          <cell r="H787">
            <v>0.13</v>
          </cell>
          <cell r="I787">
            <v>823425</v>
          </cell>
          <cell r="J787">
            <v>107045.25</v>
          </cell>
          <cell r="M787">
            <v>107045.25</v>
          </cell>
        </row>
        <row r="788">
          <cell r="B788">
            <v>107</v>
          </cell>
          <cell r="C788">
            <v>1242</v>
          </cell>
          <cell r="D788" t="str">
            <v>HG7410</v>
          </cell>
          <cell r="F788" t="str">
            <v>DÇm BTCT M300 (dÇm T)</v>
          </cell>
          <cell r="G788" t="str">
            <v>m3</v>
          </cell>
          <cell r="I788" t="str">
            <v/>
          </cell>
          <cell r="K788">
            <v>527564.85933538002</v>
          </cell>
          <cell r="L788">
            <v>64444.800000000003</v>
          </cell>
          <cell r="M788">
            <v>30637.253499999999</v>
          </cell>
        </row>
        <row r="789">
          <cell r="B789" t="str">
            <v/>
          </cell>
          <cell r="C789" t="str">
            <v/>
          </cell>
          <cell r="F789" t="str">
            <v>a. VËt liÖu</v>
          </cell>
          <cell r="J789">
            <v>527564.85933538002</v>
          </cell>
        </row>
        <row r="790">
          <cell r="B790" t="str">
            <v/>
          </cell>
          <cell r="C790" t="str">
            <v>m3</v>
          </cell>
          <cell r="E790" t="str">
            <v>vu</v>
          </cell>
          <cell r="F790" t="str">
            <v>V÷a BT M300 ®¸ 1x2 ®é sôt 2-4</v>
          </cell>
          <cell r="G790" t="str">
            <v>m3</v>
          </cell>
          <cell r="H790">
            <v>1.0149999999999999</v>
          </cell>
          <cell r="I790">
            <v>517182.42220952385</v>
          </cell>
          <cell r="J790">
            <v>524940.1585426667</v>
          </cell>
          <cell r="K790">
            <v>524940.1585426667</v>
          </cell>
        </row>
        <row r="791">
          <cell r="B791" t="str">
            <v/>
          </cell>
          <cell r="C791" t="str">
            <v/>
          </cell>
          <cell r="E791" t="str">
            <v>#</v>
          </cell>
          <cell r="F791" t="str">
            <v>VËt liÖu kh¸c</v>
          </cell>
          <cell r="G791" t="str">
            <v>%</v>
          </cell>
          <cell r="H791">
            <v>0.5</v>
          </cell>
          <cell r="I791">
            <v>524940.1585426667</v>
          </cell>
          <cell r="J791">
            <v>2624.7007927133336</v>
          </cell>
          <cell r="K791">
            <v>2624.7007927133336</v>
          </cell>
        </row>
        <row r="792">
          <cell r="B792" t="str">
            <v/>
          </cell>
          <cell r="C792" t="str">
            <v/>
          </cell>
          <cell r="F792" t="str">
            <v>b. Nh©n c«ng</v>
          </cell>
          <cell r="J792">
            <v>64444.800000000003</v>
          </cell>
        </row>
        <row r="793">
          <cell r="B793" t="str">
            <v/>
          </cell>
          <cell r="C793" t="str">
            <v/>
          </cell>
          <cell r="E793" t="str">
            <v>n4</v>
          </cell>
          <cell r="F793" t="str">
            <v>Nh©n c«ng bËc 4,0/7</v>
          </cell>
          <cell r="G793" t="str">
            <v xml:space="preserve">C«ng </v>
          </cell>
          <cell r="H793">
            <v>4.2</v>
          </cell>
          <cell r="I793">
            <v>15344</v>
          </cell>
          <cell r="J793">
            <v>64444.800000000003</v>
          </cell>
          <cell r="L793">
            <v>64444.800000000003</v>
          </cell>
        </row>
        <row r="794">
          <cell r="B794" t="str">
            <v/>
          </cell>
          <cell r="C794" t="str">
            <v/>
          </cell>
          <cell r="F794" t="str">
            <v>c. M¸y thi c«ng</v>
          </cell>
          <cell r="J794">
            <v>30637.253499999999</v>
          </cell>
        </row>
        <row r="795">
          <cell r="B795" t="str">
            <v/>
          </cell>
          <cell r="C795" t="str">
            <v/>
          </cell>
          <cell r="E795" t="str">
            <v>250l</v>
          </cell>
          <cell r="F795" t="str">
            <v>M¸y trén 250l</v>
          </cell>
          <cell r="G795" t="str">
            <v>Ca</v>
          </cell>
          <cell r="H795">
            <v>9.5000000000000001E-2</v>
          </cell>
          <cell r="I795">
            <v>96272</v>
          </cell>
          <cell r="J795">
            <v>9145.84</v>
          </cell>
          <cell r="M795">
            <v>9145.84</v>
          </cell>
        </row>
        <row r="796">
          <cell r="B796" t="str">
            <v/>
          </cell>
          <cell r="C796" t="str">
            <v/>
          </cell>
          <cell r="E796" t="str">
            <v>dd</v>
          </cell>
          <cell r="F796" t="str">
            <v>M¸y ®Çm dïi 1,5KW</v>
          </cell>
          <cell r="G796" t="str">
            <v>Ca</v>
          </cell>
          <cell r="H796">
            <v>0.25</v>
          </cell>
          <cell r="I796">
            <v>37456</v>
          </cell>
          <cell r="J796">
            <v>9364</v>
          </cell>
          <cell r="M796">
            <v>9364</v>
          </cell>
        </row>
        <row r="797">
          <cell r="B797" t="str">
            <v/>
          </cell>
          <cell r="C797" t="str">
            <v/>
          </cell>
          <cell r="E797" t="str">
            <v>db1</v>
          </cell>
          <cell r="F797" t="str">
            <v>M¸y ®Çm bµn 1KW</v>
          </cell>
          <cell r="G797" t="str">
            <v>Ca</v>
          </cell>
          <cell r="H797">
            <v>0.25</v>
          </cell>
          <cell r="I797">
            <v>32525</v>
          </cell>
          <cell r="J797">
            <v>8131.25</v>
          </cell>
          <cell r="M797">
            <v>8131.25</v>
          </cell>
        </row>
        <row r="798">
          <cell r="B798" t="str">
            <v/>
          </cell>
          <cell r="C798" t="str">
            <v/>
          </cell>
          <cell r="E798" t="str">
            <v>m#</v>
          </cell>
          <cell r="F798" t="str">
            <v>M¸y kh¸c</v>
          </cell>
          <cell r="G798" t="str">
            <v>%</v>
          </cell>
          <cell r="H798">
            <v>15</v>
          </cell>
          <cell r="I798">
            <v>26641.09</v>
          </cell>
          <cell r="J798">
            <v>3996.1634999999997</v>
          </cell>
          <cell r="M798">
            <v>3996.1634999999997</v>
          </cell>
        </row>
        <row r="799">
          <cell r="B799">
            <v>108</v>
          </cell>
          <cell r="C799">
            <v>1242</v>
          </cell>
          <cell r="D799" t="str">
            <v>KQ5320</v>
          </cell>
          <cell r="F799" t="str">
            <v>V¸n khu«n thÐp ®óc dÇm T</v>
          </cell>
          <cell r="G799" t="str">
            <v>100m2</v>
          </cell>
          <cell r="I799" t="str">
            <v/>
          </cell>
          <cell r="K799">
            <v>3363784.3623885713</v>
          </cell>
          <cell r="L799">
            <v>2875380</v>
          </cell>
          <cell r="M799">
            <v>1135055.7224999999</v>
          </cell>
        </row>
        <row r="800">
          <cell r="B800" t="str">
            <v/>
          </cell>
          <cell r="C800" t="str">
            <v/>
          </cell>
          <cell r="F800" t="str">
            <v>a. VËt liÖu</v>
          </cell>
          <cell r="J800">
            <v>3363784.3623885713</v>
          </cell>
        </row>
        <row r="801">
          <cell r="B801" t="str">
            <v/>
          </cell>
          <cell r="C801" t="str">
            <v/>
          </cell>
          <cell r="E801" t="str">
            <v>t</v>
          </cell>
          <cell r="F801" t="str">
            <v>ThÐp b¶n</v>
          </cell>
          <cell r="G801" t="str">
            <v>kg</v>
          </cell>
          <cell r="H801">
            <v>360</v>
          </cell>
          <cell r="I801">
            <v>4612.3043809523806</v>
          </cell>
          <cell r="J801">
            <v>1660429.577142857</v>
          </cell>
          <cell r="K801">
            <v>1660429.577142857</v>
          </cell>
        </row>
        <row r="802">
          <cell r="B802" t="str">
            <v/>
          </cell>
          <cell r="C802" t="str">
            <v/>
          </cell>
          <cell r="E802" t="str">
            <v>th</v>
          </cell>
          <cell r="F802" t="str">
            <v>ThÐp h×nh</v>
          </cell>
          <cell r="G802" t="str">
            <v>kg</v>
          </cell>
          <cell r="H802">
            <v>156</v>
          </cell>
          <cell r="I802">
            <v>4612.3043809523806</v>
          </cell>
          <cell r="J802">
            <v>719519.48342857137</v>
          </cell>
          <cell r="K802">
            <v>719519.48342857137</v>
          </cell>
        </row>
        <row r="803">
          <cell r="B803" t="str">
            <v/>
          </cell>
          <cell r="C803" t="str">
            <v/>
          </cell>
          <cell r="E803" t="str">
            <v>q</v>
          </cell>
          <cell r="F803" t="str">
            <v>Que hµn</v>
          </cell>
          <cell r="G803" t="str">
            <v>kg</v>
          </cell>
          <cell r="H803">
            <v>16.5</v>
          </cell>
          <cell r="I803">
            <v>11000</v>
          </cell>
          <cell r="J803">
            <v>181500</v>
          </cell>
          <cell r="K803">
            <v>181500</v>
          </cell>
        </row>
        <row r="804">
          <cell r="B804" t="str">
            <v/>
          </cell>
          <cell r="C804" t="str">
            <v/>
          </cell>
          <cell r="E804" t="str">
            <v>«</v>
          </cell>
          <cell r="F804" t="str">
            <v>«xy</v>
          </cell>
          <cell r="G804" t="str">
            <v>chai</v>
          </cell>
          <cell r="H804">
            <v>1.8</v>
          </cell>
          <cell r="I804">
            <v>55650</v>
          </cell>
          <cell r="J804">
            <v>100170</v>
          </cell>
          <cell r="K804">
            <v>100170</v>
          </cell>
        </row>
        <row r="805">
          <cell r="B805" t="str">
            <v/>
          </cell>
          <cell r="C805" t="str">
            <v/>
          </cell>
          <cell r="E805" t="str">
            <v>®</v>
          </cell>
          <cell r="F805" t="str">
            <v>§Êt ®Ìn</v>
          </cell>
          <cell r="G805" t="str">
            <v>kg</v>
          </cell>
          <cell r="H805">
            <v>7.7</v>
          </cell>
          <cell r="I805">
            <v>9030</v>
          </cell>
          <cell r="J805">
            <v>69531</v>
          </cell>
          <cell r="K805">
            <v>69531</v>
          </cell>
        </row>
        <row r="806">
          <cell r="B806" t="str">
            <v/>
          </cell>
          <cell r="C806" t="str">
            <v/>
          </cell>
          <cell r="E806" t="str">
            <v>td</v>
          </cell>
          <cell r="F806" t="str">
            <v>T¨ng ®¬</v>
          </cell>
          <cell r="G806" t="str">
            <v>C¸i</v>
          </cell>
          <cell r="H806">
            <v>3.2</v>
          </cell>
          <cell r="I806">
            <v>10500</v>
          </cell>
          <cell r="J806">
            <v>33600</v>
          </cell>
          <cell r="K806">
            <v>33600</v>
          </cell>
        </row>
        <row r="807">
          <cell r="B807" t="str">
            <v/>
          </cell>
          <cell r="C807" t="str">
            <v/>
          </cell>
          <cell r="E807" t="str">
            <v>dau</v>
          </cell>
          <cell r="F807" t="str">
            <v>DÇu b«i tr¬n</v>
          </cell>
          <cell r="G807" t="str">
            <v>kg</v>
          </cell>
          <cell r="H807">
            <v>52</v>
          </cell>
          <cell r="I807">
            <v>2625</v>
          </cell>
          <cell r="J807">
            <v>136500</v>
          </cell>
          <cell r="K807">
            <v>136500</v>
          </cell>
        </row>
        <row r="808">
          <cell r="B808" t="str">
            <v/>
          </cell>
          <cell r="C808" t="str">
            <v/>
          </cell>
          <cell r="E808" t="str">
            <v>m28</v>
          </cell>
          <cell r="F808" t="str">
            <v>Bul«ng M28x105</v>
          </cell>
          <cell r="G808" t="str">
            <v>C¸i</v>
          </cell>
          <cell r="H808">
            <v>62</v>
          </cell>
          <cell r="I808">
            <v>5880</v>
          </cell>
          <cell r="J808">
            <v>364560</v>
          </cell>
          <cell r="K808">
            <v>364560</v>
          </cell>
        </row>
        <row r="809">
          <cell r="B809" t="str">
            <v/>
          </cell>
          <cell r="C809" t="str">
            <v/>
          </cell>
          <cell r="E809" t="str">
            <v>#</v>
          </cell>
          <cell r="F809" t="str">
            <v>VËt liÖu kh¸c</v>
          </cell>
          <cell r="G809" t="str">
            <v>%</v>
          </cell>
          <cell r="H809">
            <v>3</v>
          </cell>
          <cell r="I809">
            <v>3265810.0605714284</v>
          </cell>
          <cell r="J809">
            <v>97974.301817142856</v>
          </cell>
          <cell r="K809">
            <v>97974.301817142856</v>
          </cell>
        </row>
        <row r="810">
          <cell r="B810" t="str">
            <v/>
          </cell>
          <cell r="C810" t="str">
            <v/>
          </cell>
          <cell r="F810" t="str">
            <v>b. Nh©n c«ng</v>
          </cell>
          <cell r="J810">
            <v>2875380</v>
          </cell>
        </row>
        <row r="811">
          <cell r="B811" t="str">
            <v/>
          </cell>
          <cell r="C811" t="str">
            <v/>
          </cell>
          <cell r="E811">
            <v>4.5</v>
          </cell>
          <cell r="F811" t="str">
            <v>Nh©n c«ng bËc 4,5/7</v>
          </cell>
          <cell r="G811" t="str">
            <v xml:space="preserve">C«ng </v>
          </cell>
          <cell r="H811">
            <v>170</v>
          </cell>
          <cell r="I811">
            <v>16914</v>
          </cell>
          <cell r="J811">
            <v>2875380</v>
          </cell>
          <cell r="L811">
            <v>2875380</v>
          </cell>
        </row>
        <row r="812">
          <cell r="B812" t="str">
            <v/>
          </cell>
          <cell r="C812" t="str">
            <v/>
          </cell>
          <cell r="F812" t="str">
            <v>c. M¸y thi c«ng</v>
          </cell>
          <cell r="J812">
            <v>1135055.7224999999</v>
          </cell>
        </row>
        <row r="813">
          <cell r="B813" t="str">
            <v/>
          </cell>
          <cell r="C813" t="str">
            <v/>
          </cell>
          <cell r="E813" t="str">
            <v>h23</v>
          </cell>
          <cell r="F813" t="str">
            <v>M¸y hµn 23KW</v>
          </cell>
          <cell r="G813" t="str">
            <v>Ca</v>
          </cell>
          <cell r="H813">
            <v>4.5</v>
          </cell>
          <cell r="I813">
            <v>77338</v>
          </cell>
          <cell r="J813">
            <v>348021</v>
          </cell>
          <cell r="M813">
            <v>348021</v>
          </cell>
        </row>
        <row r="814">
          <cell r="B814" t="str">
            <v/>
          </cell>
          <cell r="C814" t="str">
            <v/>
          </cell>
          <cell r="E814" t="str">
            <v>cth</v>
          </cell>
          <cell r="F814" t="str">
            <v>M¸y c¾t thÐp</v>
          </cell>
          <cell r="G814" t="str">
            <v>Ca</v>
          </cell>
          <cell r="H814">
            <v>0.25</v>
          </cell>
          <cell r="I814">
            <v>164322</v>
          </cell>
          <cell r="J814">
            <v>41080.5</v>
          </cell>
          <cell r="M814">
            <v>41080.5</v>
          </cell>
        </row>
        <row r="815">
          <cell r="B815" t="str">
            <v/>
          </cell>
          <cell r="C815" t="str">
            <v/>
          </cell>
          <cell r="E815" t="str">
            <v>toi5</v>
          </cell>
          <cell r="F815" t="str">
            <v>Têi ®iÖn 5T</v>
          </cell>
          <cell r="G815" t="str">
            <v>Ca</v>
          </cell>
          <cell r="H815">
            <v>1</v>
          </cell>
          <cell r="I815">
            <v>70440</v>
          </cell>
          <cell r="J815">
            <v>70440</v>
          </cell>
          <cell r="M815">
            <v>70440</v>
          </cell>
        </row>
        <row r="816">
          <cell r="B816" t="str">
            <v/>
          </cell>
          <cell r="C816" t="str">
            <v/>
          </cell>
          <cell r="E816" t="str">
            <v>c16t</v>
          </cell>
          <cell r="F816" t="str">
            <v>CÈu 16T</v>
          </cell>
          <cell r="G816" t="str">
            <v>Ca</v>
          </cell>
          <cell r="H816">
            <v>0.8</v>
          </cell>
          <cell r="I816">
            <v>823425</v>
          </cell>
          <cell r="J816">
            <v>658740</v>
          </cell>
          <cell r="M816">
            <v>658740</v>
          </cell>
        </row>
        <row r="817">
          <cell r="B817" t="str">
            <v/>
          </cell>
          <cell r="C817" t="str">
            <v/>
          </cell>
          <cell r="E817" t="str">
            <v>m#</v>
          </cell>
          <cell r="F817" t="str">
            <v>M¸y kh¸c</v>
          </cell>
          <cell r="G817" t="str">
            <v>%</v>
          </cell>
          <cell r="H817">
            <v>1.5</v>
          </cell>
          <cell r="I817">
            <v>1118281.5</v>
          </cell>
          <cell r="J817">
            <v>16774.2225</v>
          </cell>
          <cell r="M817">
            <v>16774.2225</v>
          </cell>
        </row>
        <row r="818">
          <cell r="B818">
            <v>109</v>
          </cell>
          <cell r="C818">
            <v>1242</v>
          </cell>
          <cell r="D818" t="str">
            <v>HG7430</v>
          </cell>
          <cell r="F818" t="str">
            <v>DÇm BTCT M300 (dÇm b¶n)</v>
          </cell>
          <cell r="G818" t="str">
            <v>m3</v>
          </cell>
          <cell r="I818" t="str">
            <v/>
          </cell>
          <cell r="K818">
            <v>527564.85933538002</v>
          </cell>
          <cell r="L818">
            <v>78254.399999999994</v>
          </cell>
          <cell r="M818">
            <v>35819.417999999998</v>
          </cell>
        </row>
        <row r="819">
          <cell r="B819" t="str">
            <v/>
          </cell>
          <cell r="C819" t="str">
            <v/>
          </cell>
          <cell r="F819" t="str">
            <v>a. VËt liÖu</v>
          </cell>
          <cell r="J819">
            <v>527564.85933538002</v>
          </cell>
        </row>
        <row r="820">
          <cell r="B820" t="str">
            <v/>
          </cell>
          <cell r="C820" t="str">
            <v>m3</v>
          </cell>
          <cell r="E820" t="str">
            <v>vu</v>
          </cell>
          <cell r="F820" t="str">
            <v>V÷a BT M300 ®¸ 1x2 ®é sôt 2-4</v>
          </cell>
          <cell r="G820" t="str">
            <v>m3</v>
          </cell>
          <cell r="H820">
            <v>1.0149999999999999</v>
          </cell>
          <cell r="I820">
            <v>517182.42220952385</v>
          </cell>
          <cell r="J820">
            <v>524940.1585426667</v>
          </cell>
          <cell r="K820">
            <v>524940.1585426667</v>
          </cell>
        </row>
        <row r="821">
          <cell r="B821" t="str">
            <v/>
          </cell>
          <cell r="C821" t="str">
            <v/>
          </cell>
          <cell r="E821" t="str">
            <v>#</v>
          </cell>
          <cell r="F821" t="str">
            <v>VËt liÖu kh¸c</v>
          </cell>
          <cell r="G821" t="str">
            <v>%</v>
          </cell>
          <cell r="H821">
            <v>0.5</v>
          </cell>
          <cell r="I821">
            <v>524940.1585426667</v>
          </cell>
          <cell r="J821">
            <v>2624.7007927133336</v>
          </cell>
          <cell r="K821">
            <v>2624.7007927133336</v>
          </cell>
        </row>
        <row r="822">
          <cell r="B822" t="str">
            <v/>
          </cell>
          <cell r="C822" t="str">
            <v/>
          </cell>
          <cell r="F822" t="str">
            <v>b. Nh©n c«ng</v>
          </cell>
          <cell r="J822">
            <v>78254.399999999994</v>
          </cell>
        </row>
        <row r="823">
          <cell r="B823" t="str">
            <v/>
          </cell>
          <cell r="C823" t="str">
            <v/>
          </cell>
          <cell r="E823" t="str">
            <v>n4</v>
          </cell>
          <cell r="F823" t="str">
            <v>Nh©n c«ng bËc 4,0/7</v>
          </cell>
          <cell r="G823" t="str">
            <v xml:space="preserve">C«ng </v>
          </cell>
          <cell r="H823">
            <v>5.0999999999999996</v>
          </cell>
          <cell r="I823">
            <v>15344</v>
          </cell>
          <cell r="J823">
            <v>78254.399999999994</v>
          </cell>
          <cell r="L823">
            <v>78254.399999999994</v>
          </cell>
        </row>
        <row r="824">
          <cell r="B824" t="str">
            <v/>
          </cell>
          <cell r="C824" t="str">
            <v/>
          </cell>
          <cell r="F824" t="str">
            <v>c. M¸y thi c«ng</v>
          </cell>
          <cell r="J824">
            <v>35819.417999999998</v>
          </cell>
        </row>
        <row r="825">
          <cell r="B825" t="str">
            <v/>
          </cell>
          <cell r="C825" t="str">
            <v/>
          </cell>
          <cell r="E825" t="str">
            <v>250l</v>
          </cell>
          <cell r="F825" t="str">
            <v>M¸y trén 250l</v>
          </cell>
          <cell r="G825" t="str">
            <v>Ca</v>
          </cell>
          <cell r="H825">
            <v>0.12</v>
          </cell>
          <cell r="I825">
            <v>96272</v>
          </cell>
          <cell r="J825">
            <v>11552.64</v>
          </cell>
          <cell r="M825">
            <v>11552.64</v>
          </cell>
        </row>
        <row r="826">
          <cell r="B826" t="str">
            <v/>
          </cell>
          <cell r="C826" t="str">
            <v/>
          </cell>
          <cell r="E826" t="str">
            <v>dd</v>
          </cell>
          <cell r="F826" t="str">
            <v>M¸y ®Çm dïi 1,5KW</v>
          </cell>
          <cell r="G826" t="str">
            <v>Ca</v>
          </cell>
          <cell r="H826">
            <v>0.28000000000000003</v>
          </cell>
          <cell r="I826">
            <v>37456</v>
          </cell>
          <cell r="J826">
            <v>10487.68</v>
          </cell>
          <cell r="M826">
            <v>10487.68</v>
          </cell>
        </row>
        <row r="827">
          <cell r="B827" t="str">
            <v/>
          </cell>
          <cell r="C827" t="str">
            <v/>
          </cell>
          <cell r="E827" t="str">
            <v>db1</v>
          </cell>
          <cell r="F827" t="str">
            <v>M¸y ®Çm bµn 1KW</v>
          </cell>
          <cell r="G827" t="str">
            <v>Ca</v>
          </cell>
          <cell r="H827">
            <v>0.28000000000000003</v>
          </cell>
          <cell r="I827">
            <v>32525</v>
          </cell>
          <cell r="J827">
            <v>9107</v>
          </cell>
          <cell r="M827">
            <v>9107</v>
          </cell>
        </row>
        <row r="828">
          <cell r="B828" t="str">
            <v/>
          </cell>
          <cell r="C828" t="str">
            <v/>
          </cell>
          <cell r="E828" t="str">
            <v>m#</v>
          </cell>
          <cell r="F828" t="str">
            <v>M¸y kh¸c</v>
          </cell>
          <cell r="G828" t="str">
            <v>%</v>
          </cell>
          <cell r="H828">
            <v>15</v>
          </cell>
          <cell r="I828">
            <v>31147.32</v>
          </cell>
          <cell r="J828">
            <v>4672.098</v>
          </cell>
          <cell r="M828">
            <v>4672.098</v>
          </cell>
        </row>
        <row r="829">
          <cell r="B829">
            <v>110</v>
          </cell>
          <cell r="C829">
            <v>1242</v>
          </cell>
          <cell r="D829" t="str">
            <v>KQ5310</v>
          </cell>
          <cell r="F829" t="str">
            <v>V¸n khu«n thÐp ®óc dÇm b¶n</v>
          </cell>
          <cell r="G829" t="str">
            <v>100m2</v>
          </cell>
          <cell r="I829" t="str">
            <v/>
          </cell>
          <cell r="K829">
            <v>2818272.4452</v>
          </cell>
          <cell r="L829">
            <v>2300304</v>
          </cell>
          <cell r="M829">
            <v>272824.75200000004</v>
          </cell>
        </row>
        <row r="830">
          <cell r="B830" t="str">
            <v/>
          </cell>
          <cell r="C830" t="str">
            <v/>
          </cell>
          <cell r="F830" t="str">
            <v>a. VËt liÖu</v>
          </cell>
          <cell r="J830">
            <v>2818272.4452</v>
          </cell>
        </row>
        <row r="831">
          <cell r="B831" t="str">
            <v/>
          </cell>
          <cell r="C831" t="str">
            <v/>
          </cell>
          <cell r="E831" t="str">
            <v>t</v>
          </cell>
          <cell r="F831" t="str">
            <v>ThÐp b¶n</v>
          </cell>
          <cell r="G831" t="str">
            <v>kg</v>
          </cell>
          <cell r="H831">
            <v>300</v>
          </cell>
          <cell r="I831">
            <v>4612.3043809523806</v>
          </cell>
          <cell r="J831">
            <v>1383691.3142857142</v>
          </cell>
          <cell r="K831">
            <v>1383691.3142857142</v>
          </cell>
        </row>
        <row r="832">
          <cell r="B832" t="str">
            <v/>
          </cell>
          <cell r="C832" t="str">
            <v/>
          </cell>
          <cell r="E832" t="str">
            <v>th</v>
          </cell>
          <cell r="F832" t="str">
            <v>ThÐp h×nh</v>
          </cell>
          <cell r="G832" t="str">
            <v>kg</v>
          </cell>
          <cell r="H832">
            <v>120</v>
          </cell>
          <cell r="I832">
            <v>4612.3043809523806</v>
          </cell>
          <cell r="J832">
            <v>553476.52571428567</v>
          </cell>
          <cell r="K832">
            <v>553476.52571428567</v>
          </cell>
        </row>
        <row r="833">
          <cell r="B833" t="str">
            <v/>
          </cell>
          <cell r="C833" t="str">
            <v/>
          </cell>
          <cell r="E833" t="str">
            <v>q</v>
          </cell>
          <cell r="F833" t="str">
            <v>Que hµn</v>
          </cell>
          <cell r="G833" t="str">
            <v>kg</v>
          </cell>
          <cell r="H833">
            <v>13</v>
          </cell>
          <cell r="I833">
            <v>11000</v>
          </cell>
          <cell r="J833">
            <v>143000</v>
          </cell>
          <cell r="K833">
            <v>143000</v>
          </cell>
        </row>
        <row r="834">
          <cell r="B834" t="str">
            <v/>
          </cell>
          <cell r="C834" t="str">
            <v/>
          </cell>
          <cell r="E834" t="str">
            <v>«</v>
          </cell>
          <cell r="F834" t="str">
            <v>«xy</v>
          </cell>
          <cell r="G834" t="str">
            <v>chai</v>
          </cell>
          <cell r="H834">
            <v>2.2999999999999998</v>
          </cell>
          <cell r="I834">
            <v>55650</v>
          </cell>
          <cell r="J834">
            <v>127994.99999999999</v>
          </cell>
          <cell r="K834">
            <v>127994.99999999999</v>
          </cell>
        </row>
        <row r="835">
          <cell r="B835" t="str">
            <v/>
          </cell>
          <cell r="C835" t="str">
            <v/>
          </cell>
          <cell r="E835" t="str">
            <v>®</v>
          </cell>
          <cell r="F835" t="str">
            <v>§Êt ®Ìn</v>
          </cell>
          <cell r="G835" t="str">
            <v>kg</v>
          </cell>
          <cell r="H835">
            <v>9.8000000000000007</v>
          </cell>
          <cell r="I835">
            <v>9030</v>
          </cell>
          <cell r="J835">
            <v>88494</v>
          </cell>
          <cell r="K835">
            <v>88494</v>
          </cell>
        </row>
        <row r="836">
          <cell r="B836" t="str">
            <v/>
          </cell>
          <cell r="C836" t="str">
            <v/>
          </cell>
          <cell r="E836" t="str">
            <v>dau</v>
          </cell>
          <cell r="F836" t="str">
            <v>DÇu b«i tr¬n</v>
          </cell>
          <cell r="G836" t="str">
            <v>kg</v>
          </cell>
          <cell r="H836">
            <v>42</v>
          </cell>
          <cell r="I836">
            <v>2625</v>
          </cell>
          <cell r="J836">
            <v>110250</v>
          </cell>
          <cell r="K836">
            <v>110250</v>
          </cell>
        </row>
        <row r="837">
          <cell r="B837" t="str">
            <v/>
          </cell>
          <cell r="C837" t="str">
            <v/>
          </cell>
          <cell r="E837" t="str">
            <v>m28</v>
          </cell>
          <cell r="F837" t="str">
            <v>Bul«ng M28x105</v>
          </cell>
          <cell r="G837" t="str">
            <v>C¸i</v>
          </cell>
          <cell r="H837">
            <v>56</v>
          </cell>
          <cell r="I837">
            <v>5880</v>
          </cell>
          <cell r="J837">
            <v>329280</v>
          </cell>
          <cell r="K837">
            <v>329280</v>
          </cell>
        </row>
        <row r="838">
          <cell r="B838" t="str">
            <v/>
          </cell>
          <cell r="C838" t="str">
            <v/>
          </cell>
          <cell r="E838" t="str">
            <v>#</v>
          </cell>
          <cell r="F838" t="str">
            <v>VËt liÖu kh¸c</v>
          </cell>
          <cell r="G838" t="str">
            <v>%</v>
          </cell>
          <cell r="H838">
            <v>3</v>
          </cell>
          <cell r="I838">
            <v>2736186.84</v>
          </cell>
          <cell r="J838">
            <v>82085.605199999991</v>
          </cell>
          <cell r="K838">
            <v>82085.605199999991</v>
          </cell>
        </row>
        <row r="839">
          <cell r="B839" t="str">
            <v/>
          </cell>
          <cell r="C839" t="str">
            <v/>
          </cell>
          <cell r="F839" t="str">
            <v>b. Nh©n c«ng</v>
          </cell>
          <cell r="J839">
            <v>2300304</v>
          </cell>
        </row>
        <row r="840">
          <cell r="B840" t="str">
            <v/>
          </cell>
          <cell r="C840" t="str">
            <v/>
          </cell>
          <cell r="E840">
            <v>4.5</v>
          </cell>
          <cell r="F840" t="str">
            <v>Nh©n c«ng bËc 4,5/7</v>
          </cell>
          <cell r="G840" t="str">
            <v xml:space="preserve">C«ng </v>
          </cell>
          <cell r="H840">
            <v>136</v>
          </cell>
          <cell r="I840">
            <v>16914</v>
          </cell>
          <cell r="J840">
            <v>2300304</v>
          </cell>
          <cell r="L840">
            <v>2300304</v>
          </cell>
        </row>
        <row r="841">
          <cell r="B841" t="str">
            <v/>
          </cell>
          <cell r="C841" t="str">
            <v/>
          </cell>
          <cell r="F841" t="str">
            <v>c. M¸y thi c«ng</v>
          </cell>
          <cell r="J841">
            <v>272824.75200000004</v>
          </cell>
        </row>
        <row r="842">
          <cell r="B842" t="str">
            <v/>
          </cell>
          <cell r="C842" t="str">
            <v/>
          </cell>
          <cell r="E842" t="str">
            <v>h23</v>
          </cell>
          <cell r="F842" t="str">
            <v>M¸y hµn 23KW</v>
          </cell>
          <cell r="G842" t="str">
            <v>Ca</v>
          </cell>
          <cell r="H842">
            <v>3</v>
          </cell>
          <cell r="I842">
            <v>77338</v>
          </cell>
          <cell r="J842">
            <v>232014</v>
          </cell>
          <cell r="M842">
            <v>232014</v>
          </cell>
        </row>
        <row r="843">
          <cell r="B843" t="str">
            <v/>
          </cell>
          <cell r="C843" t="str">
            <v/>
          </cell>
          <cell r="E843" t="str">
            <v>cth</v>
          </cell>
          <cell r="F843" t="str">
            <v>M¸y c¾t thÐp</v>
          </cell>
          <cell r="G843" t="str">
            <v>Ca</v>
          </cell>
          <cell r="H843">
            <v>0.2</v>
          </cell>
          <cell r="I843">
            <v>164322</v>
          </cell>
          <cell r="J843">
            <v>32864.400000000001</v>
          </cell>
          <cell r="M843">
            <v>32864.400000000001</v>
          </cell>
        </row>
        <row r="844">
          <cell r="B844" t="str">
            <v/>
          </cell>
          <cell r="C844" t="str">
            <v/>
          </cell>
          <cell r="E844" t="str">
            <v>m#</v>
          </cell>
          <cell r="F844" t="str">
            <v>M¸y kh¸c</v>
          </cell>
          <cell r="G844" t="str">
            <v>%</v>
          </cell>
          <cell r="H844">
            <v>3</v>
          </cell>
          <cell r="I844">
            <v>264878.40000000002</v>
          </cell>
          <cell r="J844">
            <v>7946.3520000000008</v>
          </cell>
          <cell r="M844">
            <v>7946.3520000000008</v>
          </cell>
        </row>
        <row r="845">
          <cell r="B845">
            <v>111</v>
          </cell>
          <cell r="C845">
            <v>1242</v>
          </cell>
          <cell r="D845" t="str">
            <v>IB5321</v>
          </cell>
          <cell r="F845" t="str">
            <v>G/c«ng CT dÇm d=6mm</v>
          </cell>
          <cell r="G845" t="str">
            <v>TÊn</v>
          </cell>
          <cell r="I845" t="str">
            <v/>
          </cell>
          <cell r="K845">
            <v>4881241.1885714279</v>
          </cell>
          <cell r="L845">
            <v>121524.48</v>
          </cell>
          <cell r="M845">
            <v>103094.74</v>
          </cell>
        </row>
        <row r="846">
          <cell r="B846" t="str">
            <v/>
          </cell>
          <cell r="C846" t="str">
            <v/>
          </cell>
          <cell r="F846" t="str">
            <v>a. VËt liÖu</v>
          </cell>
          <cell r="J846">
            <v>4881241.1885714279</v>
          </cell>
        </row>
        <row r="847">
          <cell r="B847" t="str">
            <v/>
          </cell>
          <cell r="C847" t="str">
            <v/>
          </cell>
          <cell r="E847" t="str">
            <v>d6</v>
          </cell>
          <cell r="F847" t="str">
            <v>ThÐp trßn d=6mm</v>
          </cell>
          <cell r="G847" t="str">
            <v>kg</v>
          </cell>
          <cell r="H847">
            <v>1005</v>
          </cell>
          <cell r="I847">
            <v>4707.542476190476</v>
          </cell>
          <cell r="J847">
            <v>4731080.1885714279</v>
          </cell>
          <cell r="K847">
            <v>4731080.1885714279</v>
          </cell>
        </row>
        <row r="848">
          <cell r="B848" t="str">
            <v/>
          </cell>
          <cell r="C848" t="str">
            <v/>
          </cell>
          <cell r="E848" t="str">
            <v>d</v>
          </cell>
          <cell r="F848" t="str">
            <v xml:space="preserve">D©y thÐp </v>
          </cell>
          <cell r="G848" t="str">
            <v>kg</v>
          </cell>
          <cell r="H848">
            <v>14.28</v>
          </cell>
          <cell r="I848">
            <v>6600</v>
          </cell>
          <cell r="J848">
            <v>94248</v>
          </cell>
          <cell r="K848">
            <v>94248</v>
          </cell>
        </row>
        <row r="849">
          <cell r="B849" t="str">
            <v/>
          </cell>
          <cell r="C849" t="str">
            <v/>
          </cell>
          <cell r="E849" t="str">
            <v>q</v>
          </cell>
          <cell r="F849" t="str">
            <v>Que hµn</v>
          </cell>
          <cell r="G849" t="str">
            <v>kg</v>
          </cell>
          <cell r="H849">
            <v>5.0830000000000002</v>
          </cell>
          <cell r="I849">
            <v>11000</v>
          </cell>
          <cell r="J849">
            <v>55913</v>
          </cell>
          <cell r="K849">
            <v>55913</v>
          </cell>
        </row>
        <row r="850">
          <cell r="B850" t="str">
            <v/>
          </cell>
          <cell r="C850" t="str">
            <v/>
          </cell>
          <cell r="F850" t="str">
            <v>b. Nh©n c«ng</v>
          </cell>
          <cell r="J850">
            <v>121524.48</v>
          </cell>
        </row>
        <row r="851">
          <cell r="B851" t="str">
            <v/>
          </cell>
          <cell r="C851" t="str">
            <v/>
          </cell>
          <cell r="E851" t="str">
            <v>n4</v>
          </cell>
          <cell r="F851" t="str">
            <v>Nh©n c«ng bËc 4,0/7</v>
          </cell>
          <cell r="G851" t="str">
            <v xml:space="preserve">C«ng </v>
          </cell>
          <cell r="H851">
            <v>7.92</v>
          </cell>
          <cell r="I851">
            <v>15344</v>
          </cell>
          <cell r="J851">
            <v>121524.48</v>
          </cell>
          <cell r="L851">
            <v>121524.48</v>
          </cell>
        </row>
        <row r="852">
          <cell r="B852" t="str">
            <v/>
          </cell>
          <cell r="C852" t="str">
            <v/>
          </cell>
          <cell r="F852" t="str">
            <v>c. M¸y thi c«ng</v>
          </cell>
          <cell r="J852">
            <v>103094.74</v>
          </cell>
        </row>
        <row r="853">
          <cell r="B853" t="str">
            <v/>
          </cell>
          <cell r="C853" t="str">
            <v/>
          </cell>
          <cell r="E853" t="str">
            <v>h23</v>
          </cell>
          <cell r="F853" t="str">
            <v>M¸y hµn 23KW</v>
          </cell>
          <cell r="G853" t="str">
            <v>Ca</v>
          </cell>
          <cell r="H853">
            <v>1.2250000000000001</v>
          </cell>
          <cell r="I853">
            <v>77338</v>
          </cell>
          <cell r="J853">
            <v>94739.05</v>
          </cell>
          <cell r="M853">
            <v>94739.05</v>
          </cell>
        </row>
        <row r="854">
          <cell r="B854" t="str">
            <v/>
          </cell>
          <cell r="C854" t="str">
            <v/>
          </cell>
          <cell r="E854" t="str">
            <v>cu</v>
          </cell>
          <cell r="F854" t="str">
            <v>M¸y c¾t uèn cèt thÐp</v>
          </cell>
          <cell r="G854" t="str">
            <v>Ca</v>
          </cell>
          <cell r="H854">
            <v>0.21</v>
          </cell>
          <cell r="I854">
            <v>39789</v>
          </cell>
          <cell r="J854">
            <v>8355.69</v>
          </cell>
          <cell r="M854">
            <v>8355.69</v>
          </cell>
        </row>
        <row r="855">
          <cell r="B855">
            <v>112</v>
          </cell>
          <cell r="C855">
            <v>1242</v>
          </cell>
          <cell r="D855" t="str">
            <v>IB5321</v>
          </cell>
          <cell r="F855" t="str">
            <v>G/c«ng CT dÇm d=8mm</v>
          </cell>
          <cell r="G855" t="str">
            <v>TÊn</v>
          </cell>
          <cell r="I855" t="str">
            <v/>
          </cell>
          <cell r="K855">
            <v>4881241.1885714279</v>
          </cell>
          <cell r="L855">
            <v>121524.48</v>
          </cell>
          <cell r="M855">
            <v>103094.74</v>
          </cell>
        </row>
        <row r="856">
          <cell r="B856" t="str">
            <v/>
          </cell>
          <cell r="C856" t="str">
            <v/>
          </cell>
          <cell r="F856" t="str">
            <v>a. VËt liÖu</v>
          </cell>
          <cell r="J856">
            <v>4881241.1885714279</v>
          </cell>
        </row>
        <row r="857">
          <cell r="B857" t="str">
            <v/>
          </cell>
          <cell r="C857" t="str">
            <v/>
          </cell>
          <cell r="E857" t="str">
            <v>d8</v>
          </cell>
          <cell r="F857" t="str">
            <v>ThÐp trßn d=8mm</v>
          </cell>
          <cell r="G857" t="str">
            <v>kg</v>
          </cell>
          <cell r="H857">
            <v>1005</v>
          </cell>
          <cell r="I857">
            <v>4707.542476190476</v>
          </cell>
          <cell r="J857">
            <v>4731080.1885714279</v>
          </cell>
          <cell r="K857">
            <v>4731080.1885714279</v>
          </cell>
        </row>
        <row r="858">
          <cell r="B858" t="str">
            <v/>
          </cell>
          <cell r="C858" t="str">
            <v/>
          </cell>
          <cell r="E858" t="str">
            <v>d</v>
          </cell>
          <cell r="F858" t="str">
            <v xml:space="preserve">D©y thÐp </v>
          </cell>
          <cell r="G858" t="str">
            <v>kg</v>
          </cell>
          <cell r="H858">
            <v>14.28</v>
          </cell>
          <cell r="I858">
            <v>6600</v>
          </cell>
          <cell r="J858">
            <v>94248</v>
          </cell>
          <cell r="K858">
            <v>94248</v>
          </cell>
        </row>
        <row r="859">
          <cell r="B859" t="str">
            <v/>
          </cell>
          <cell r="C859" t="str">
            <v/>
          </cell>
          <cell r="E859" t="str">
            <v>q</v>
          </cell>
          <cell r="F859" t="str">
            <v>Que hµn</v>
          </cell>
          <cell r="G859" t="str">
            <v>kg</v>
          </cell>
          <cell r="H859">
            <v>5.0830000000000002</v>
          </cell>
          <cell r="I859">
            <v>11000</v>
          </cell>
          <cell r="J859">
            <v>55913</v>
          </cell>
          <cell r="K859">
            <v>55913</v>
          </cell>
        </row>
        <row r="860">
          <cell r="B860" t="str">
            <v/>
          </cell>
          <cell r="C860" t="str">
            <v/>
          </cell>
          <cell r="F860" t="str">
            <v>b. Nh©n c«ng</v>
          </cell>
          <cell r="J860">
            <v>121524.48</v>
          </cell>
        </row>
        <row r="861">
          <cell r="B861" t="str">
            <v/>
          </cell>
          <cell r="C861" t="str">
            <v/>
          </cell>
          <cell r="E861" t="str">
            <v>n4</v>
          </cell>
          <cell r="F861" t="str">
            <v>Nh©n c«ng bËc 4,0/7</v>
          </cell>
          <cell r="G861" t="str">
            <v xml:space="preserve">C«ng </v>
          </cell>
          <cell r="H861">
            <v>7.92</v>
          </cell>
          <cell r="I861">
            <v>15344</v>
          </cell>
          <cell r="J861">
            <v>121524.48</v>
          </cell>
          <cell r="L861">
            <v>121524.48</v>
          </cell>
        </row>
        <row r="862">
          <cell r="B862" t="str">
            <v/>
          </cell>
          <cell r="C862" t="str">
            <v/>
          </cell>
          <cell r="F862" t="str">
            <v>c. M¸y thi c«ng</v>
          </cell>
          <cell r="J862">
            <v>103094.74</v>
          </cell>
        </row>
        <row r="863">
          <cell r="B863" t="str">
            <v/>
          </cell>
          <cell r="C863" t="str">
            <v/>
          </cell>
          <cell r="E863" t="str">
            <v>h23</v>
          </cell>
          <cell r="F863" t="str">
            <v>M¸y hµn 23KW</v>
          </cell>
          <cell r="G863" t="str">
            <v>Ca</v>
          </cell>
          <cell r="H863">
            <v>1.2250000000000001</v>
          </cell>
          <cell r="I863">
            <v>77338</v>
          </cell>
          <cell r="J863">
            <v>94739.05</v>
          </cell>
          <cell r="M863">
            <v>94739.05</v>
          </cell>
        </row>
        <row r="864">
          <cell r="B864" t="str">
            <v/>
          </cell>
          <cell r="C864" t="str">
            <v/>
          </cell>
          <cell r="E864" t="str">
            <v>cu</v>
          </cell>
          <cell r="F864" t="str">
            <v>M¸y c¾t uèn cèt thÐp</v>
          </cell>
          <cell r="G864" t="str">
            <v>Ca</v>
          </cell>
          <cell r="H864">
            <v>0.21</v>
          </cell>
          <cell r="I864">
            <v>39789</v>
          </cell>
          <cell r="J864">
            <v>8355.69</v>
          </cell>
          <cell r="M864">
            <v>8355.69</v>
          </cell>
        </row>
        <row r="865">
          <cell r="B865">
            <v>113</v>
          </cell>
          <cell r="C865">
            <v>1242</v>
          </cell>
          <cell r="D865" t="str">
            <v>IB5321</v>
          </cell>
          <cell r="F865" t="str">
            <v>G/c«ng CT dÇm d=10mm</v>
          </cell>
          <cell r="G865" t="str">
            <v>TÊn</v>
          </cell>
          <cell r="I865" t="str">
            <v/>
          </cell>
          <cell r="K865">
            <v>4594098.3314285716</v>
          </cell>
          <cell r="L865">
            <v>121524.48</v>
          </cell>
          <cell r="M865">
            <v>103094.74</v>
          </cell>
        </row>
        <row r="866">
          <cell r="B866" t="str">
            <v/>
          </cell>
          <cell r="C866" t="str">
            <v/>
          </cell>
          <cell r="F866" t="str">
            <v>a. VËt liÖu</v>
          </cell>
          <cell r="J866">
            <v>4594098.3314285716</v>
          </cell>
        </row>
        <row r="867">
          <cell r="B867" t="str">
            <v/>
          </cell>
          <cell r="C867" t="str">
            <v/>
          </cell>
          <cell r="E867" t="str">
            <v>d10</v>
          </cell>
          <cell r="F867" t="str">
            <v>ThÐp trßn d=10mm</v>
          </cell>
          <cell r="G867" t="str">
            <v>kg</v>
          </cell>
          <cell r="H867">
            <v>1005</v>
          </cell>
          <cell r="I867">
            <v>4421.8281904761907</v>
          </cell>
          <cell r="J867">
            <v>4443937.3314285716</v>
          </cell>
          <cell r="K867">
            <v>4443937.3314285716</v>
          </cell>
        </row>
        <row r="868">
          <cell r="B868" t="str">
            <v/>
          </cell>
          <cell r="C868" t="str">
            <v/>
          </cell>
          <cell r="E868" t="str">
            <v>d</v>
          </cell>
          <cell r="F868" t="str">
            <v xml:space="preserve">D©y thÐp </v>
          </cell>
          <cell r="G868" t="str">
            <v>kg</v>
          </cell>
          <cell r="H868">
            <v>14.28</v>
          </cell>
          <cell r="I868">
            <v>6600</v>
          </cell>
          <cell r="J868">
            <v>94248</v>
          </cell>
          <cell r="K868">
            <v>94248</v>
          </cell>
        </row>
        <row r="869">
          <cell r="B869" t="str">
            <v/>
          </cell>
          <cell r="C869" t="str">
            <v/>
          </cell>
          <cell r="E869" t="str">
            <v>q</v>
          </cell>
          <cell r="F869" t="str">
            <v>Que hµn</v>
          </cell>
          <cell r="G869" t="str">
            <v>kg</v>
          </cell>
          <cell r="H869">
            <v>5.0830000000000002</v>
          </cell>
          <cell r="I869">
            <v>11000</v>
          </cell>
          <cell r="J869">
            <v>55913</v>
          </cell>
          <cell r="K869">
            <v>55913</v>
          </cell>
        </row>
        <row r="870">
          <cell r="B870" t="str">
            <v/>
          </cell>
          <cell r="C870" t="str">
            <v/>
          </cell>
          <cell r="F870" t="str">
            <v>b. Nh©n c«ng</v>
          </cell>
          <cell r="J870">
            <v>121524.48</v>
          </cell>
        </row>
        <row r="871">
          <cell r="B871" t="str">
            <v/>
          </cell>
          <cell r="C871" t="str">
            <v/>
          </cell>
          <cell r="E871" t="str">
            <v>n4</v>
          </cell>
          <cell r="F871" t="str">
            <v>Nh©n c«ng bËc 4,0/7</v>
          </cell>
          <cell r="G871" t="str">
            <v xml:space="preserve">C«ng </v>
          </cell>
          <cell r="H871">
            <v>7.92</v>
          </cell>
          <cell r="I871">
            <v>15344</v>
          </cell>
          <cell r="J871">
            <v>121524.48</v>
          </cell>
          <cell r="L871">
            <v>121524.48</v>
          </cell>
        </row>
        <row r="872">
          <cell r="B872" t="str">
            <v/>
          </cell>
          <cell r="C872" t="str">
            <v/>
          </cell>
          <cell r="F872" t="str">
            <v>c. M¸y thi c«ng</v>
          </cell>
          <cell r="J872">
            <v>103094.74</v>
          </cell>
        </row>
        <row r="873">
          <cell r="B873" t="str">
            <v/>
          </cell>
          <cell r="C873" t="str">
            <v/>
          </cell>
          <cell r="E873" t="str">
            <v>h23</v>
          </cell>
          <cell r="F873" t="str">
            <v>M¸y hµn 23KW</v>
          </cell>
          <cell r="G873" t="str">
            <v>Ca</v>
          </cell>
          <cell r="H873">
            <v>1.2250000000000001</v>
          </cell>
          <cell r="I873">
            <v>77338</v>
          </cell>
          <cell r="J873">
            <v>94739.05</v>
          </cell>
          <cell r="M873">
            <v>94739.05</v>
          </cell>
        </row>
        <row r="874">
          <cell r="B874" t="str">
            <v/>
          </cell>
          <cell r="C874" t="str">
            <v/>
          </cell>
          <cell r="E874" t="str">
            <v>cu</v>
          </cell>
          <cell r="F874" t="str">
            <v>M¸y c¾t uèn cèt thÐp</v>
          </cell>
          <cell r="G874" t="str">
            <v>Ca</v>
          </cell>
          <cell r="H874">
            <v>0.21</v>
          </cell>
          <cell r="I874">
            <v>39789</v>
          </cell>
          <cell r="J874">
            <v>8355.69</v>
          </cell>
          <cell r="M874">
            <v>8355.69</v>
          </cell>
        </row>
        <row r="875">
          <cell r="B875">
            <v>114</v>
          </cell>
          <cell r="C875">
            <v>1242</v>
          </cell>
          <cell r="D875" t="str">
            <v>IB5321</v>
          </cell>
          <cell r="F875" t="str">
            <v>G/c«ng CT dÇm d=12mm</v>
          </cell>
          <cell r="G875" t="str">
            <v>TÊn</v>
          </cell>
          <cell r="I875" t="str">
            <v/>
          </cell>
          <cell r="K875">
            <v>4546241.1885714289</v>
          </cell>
          <cell r="L875">
            <v>121524.48</v>
          </cell>
          <cell r="M875">
            <v>103094.74</v>
          </cell>
        </row>
        <row r="876">
          <cell r="B876" t="str">
            <v/>
          </cell>
          <cell r="C876" t="str">
            <v/>
          </cell>
          <cell r="F876" t="str">
            <v>a. VËt liÖu</v>
          </cell>
          <cell r="J876">
            <v>4546241.1885714289</v>
          </cell>
        </row>
        <row r="877">
          <cell r="B877" t="str">
            <v/>
          </cell>
          <cell r="C877" t="str">
            <v/>
          </cell>
          <cell r="E877" t="str">
            <v>d12</v>
          </cell>
          <cell r="F877" t="str">
            <v>ThÐp trßn d=12mm</v>
          </cell>
          <cell r="G877" t="str">
            <v>kg</v>
          </cell>
          <cell r="H877">
            <v>1005</v>
          </cell>
          <cell r="I877">
            <v>4374.209142857143</v>
          </cell>
          <cell r="J877">
            <v>4396080.1885714289</v>
          </cell>
          <cell r="K877">
            <v>4396080.1885714289</v>
          </cell>
        </row>
        <row r="878">
          <cell r="B878" t="str">
            <v/>
          </cell>
          <cell r="C878" t="str">
            <v/>
          </cell>
          <cell r="E878" t="str">
            <v>d</v>
          </cell>
          <cell r="F878" t="str">
            <v xml:space="preserve">D©y thÐp </v>
          </cell>
          <cell r="G878" t="str">
            <v>kg</v>
          </cell>
          <cell r="H878">
            <v>14.28</v>
          </cell>
          <cell r="I878">
            <v>6600</v>
          </cell>
          <cell r="J878">
            <v>94248</v>
          </cell>
          <cell r="K878">
            <v>94248</v>
          </cell>
        </row>
        <row r="879">
          <cell r="B879" t="str">
            <v/>
          </cell>
          <cell r="C879" t="str">
            <v/>
          </cell>
          <cell r="E879" t="str">
            <v>q</v>
          </cell>
          <cell r="F879" t="str">
            <v>Que hµn</v>
          </cell>
          <cell r="G879" t="str">
            <v>kg</v>
          </cell>
          <cell r="H879">
            <v>5.0830000000000002</v>
          </cell>
          <cell r="I879">
            <v>11000</v>
          </cell>
          <cell r="J879">
            <v>55913</v>
          </cell>
          <cell r="K879">
            <v>55913</v>
          </cell>
        </row>
        <row r="880">
          <cell r="B880" t="str">
            <v/>
          </cell>
          <cell r="C880" t="str">
            <v/>
          </cell>
          <cell r="F880" t="str">
            <v>b. Nh©n c«ng</v>
          </cell>
          <cell r="J880">
            <v>121524.48</v>
          </cell>
        </row>
        <row r="881">
          <cell r="B881" t="str">
            <v/>
          </cell>
          <cell r="C881" t="str">
            <v/>
          </cell>
          <cell r="E881" t="str">
            <v>n4</v>
          </cell>
          <cell r="F881" t="str">
            <v>Nh©n c«ng bËc 4,0/7</v>
          </cell>
          <cell r="G881" t="str">
            <v xml:space="preserve">C«ng </v>
          </cell>
          <cell r="H881">
            <v>7.92</v>
          </cell>
          <cell r="I881">
            <v>15344</v>
          </cell>
          <cell r="J881">
            <v>121524.48</v>
          </cell>
          <cell r="L881">
            <v>121524.48</v>
          </cell>
        </row>
        <row r="882">
          <cell r="B882" t="str">
            <v/>
          </cell>
          <cell r="C882" t="str">
            <v/>
          </cell>
          <cell r="F882" t="str">
            <v>c. M¸y thi c«ng</v>
          </cell>
          <cell r="J882">
            <v>103094.74</v>
          </cell>
        </row>
        <row r="883">
          <cell r="B883" t="str">
            <v/>
          </cell>
          <cell r="C883" t="str">
            <v/>
          </cell>
          <cell r="E883" t="str">
            <v>h23</v>
          </cell>
          <cell r="F883" t="str">
            <v>M¸y hµn 23KW</v>
          </cell>
          <cell r="G883" t="str">
            <v>Ca</v>
          </cell>
          <cell r="H883">
            <v>1.2250000000000001</v>
          </cell>
          <cell r="I883">
            <v>77338</v>
          </cell>
          <cell r="J883">
            <v>94739.05</v>
          </cell>
          <cell r="M883">
            <v>94739.05</v>
          </cell>
        </row>
        <row r="884">
          <cell r="B884" t="str">
            <v/>
          </cell>
          <cell r="C884" t="str">
            <v/>
          </cell>
          <cell r="E884" t="str">
            <v>cu</v>
          </cell>
          <cell r="F884" t="str">
            <v>M¸y c¾t uèn cèt thÐp</v>
          </cell>
          <cell r="G884" t="str">
            <v>Ca</v>
          </cell>
          <cell r="H884">
            <v>0.21</v>
          </cell>
          <cell r="I884">
            <v>39789</v>
          </cell>
          <cell r="J884">
            <v>8355.69</v>
          </cell>
          <cell r="M884">
            <v>8355.69</v>
          </cell>
        </row>
        <row r="885">
          <cell r="B885">
            <v>115</v>
          </cell>
          <cell r="C885">
            <v>1242</v>
          </cell>
          <cell r="D885" t="str">
            <v>IB5321</v>
          </cell>
          <cell r="F885" t="str">
            <v>G/c«ng CT dÇm d=14mm</v>
          </cell>
          <cell r="G885" t="str">
            <v>TÊn</v>
          </cell>
          <cell r="I885" t="str">
            <v/>
          </cell>
          <cell r="K885">
            <v>4546241.1885714289</v>
          </cell>
          <cell r="L885">
            <v>121524.48</v>
          </cell>
          <cell r="M885">
            <v>103094.74</v>
          </cell>
        </row>
        <row r="886">
          <cell r="B886" t="str">
            <v/>
          </cell>
          <cell r="C886" t="str">
            <v/>
          </cell>
          <cell r="F886" t="str">
            <v>a. VËt liÖu</v>
          </cell>
          <cell r="J886">
            <v>4546241.1885714289</v>
          </cell>
        </row>
        <row r="887">
          <cell r="B887" t="str">
            <v/>
          </cell>
          <cell r="C887" t="str">
            <v/>
          </cell>
          <cell r="E887" t="str">
            <v>d14</v>
          </cell>
          <cell r="F887" t="str">
            <v>ThÐp trßn d=14mm</v>
          </cell>
          <cell r="G887" t="str">
            <v>kg</v>
          </cell>
          <cell r="H887">
            <v>1005</v>
          </cell>
          <cell r="I887">
            <v>4374.209142857143</v>
          </cell>
          <cell r="J887">
            <v>4396080.1885714289</v>
          </cell>
          <cell r="K887">
            <v>4396080.1885714289</v>
          </cell>
        </row>
        <row r="888">
          <cell r="B888" t="str">
            <v/>
          </cell>
          <cell r="C888" t="str">
            <v/>
          </cell>
          <cell r="E888" t="str">
            <v>d</v>
          </cell>
          <cell r="F888" t="str">
            <v xml:space="preserve">D©y thÐp </v>
          </cell>
          <cell r="G888" t="str">
            <v>kg</v>
          </cell>
          <cell r="H888">
            <v>14.28</v>
          </cell>
          <cell r="I888">
            <v>6600</v>
          </cell>
          <cell r="J888">
            <v>94248</v>
          </cell>
          <cell r="K888">
            <v>94248</v>
          </cell>
        </row>
        <row r="889">
          <cell r="B889" t="str">
            <v/>
          </cell>
          <cell r="C889" t="str">
            <v/>
          </cell>
          <cell r="E889" t="str">
            <v>q</v>
          </cell>
          <cell r="F889" t="str">
            <v>Que hµn</v>
          </cell>
          <cell r="G889" t="str">
            <v>kg</v>
          </cell>
          <cell r="H889">
            <v>5.0830000000000002</v>
          </cell>
          <cell r="I889">
            <v>11000</v>
          </cell>
          <cell r="J889">
            <v>55913</v>
          </cell>
          <cell r="K889">
            <v>55913</v>
          </cell>
        </row>
        <row r="890">
          <cell r="B890" t="str">
            <v/>
          </cell>
          <cell r="C890" t="str">
            <v/>
          </cell>
          <cell r="F890" t="str">
            <v>b. Nh©n c«ng</v>
          </cell>
          <cell r="J890">
            <v>121524.48</v>
          </cell>
        </row>
        <row r="891">
          <cell r="B891" t="str">
            <v/>
          </cell>
          <cell r="C891" t="str">
            <v/>
          </cell>
          <cell r="E891" t="str">
            <v>n4</v>
          </cell>
          <cell r="F891" t="str">
            <v>Nh©n c«ng bËc 4,0/7</v>
          </cell>
          <cell r="G891" t="str">
            <v xml:space="preserve">C«ng </v>
          </cell>
          <cell r="H891">
            <v>7.92</v>
          </cell>
          <cell r="I891">
            <v>15344</v>
          </cell>
          <cell r="J891">
            <v>121524.48</v>
          </cell>
          <cell r="L891">
            <v>121524.48</v>
          </cell>
        </row>
        <row r="892">
          <cell r="B892" t="str">
            <v/>
          </cell>
          <cell r="C892" t="str">
            <v/>
          </cell>
          <cell r="F892" t="str">
            <v>c. M¸y thi c«ng</v>
          </cell>
          <cell r="J892">
            <v>103094.74</v>
          </cell>
        </row>
        <row r="893">
          <cell r="B893" t="str">
            <v/>
          </cell>
          <cell r="C893" t="str">
            <v/>
          </cell>
          <cell r="E893" t="str">
            <v>h23</v>
          </cell>
          <cell r="F893" t="str">
            <v>M¸y hµn 23KW</v>
          </cell>
          <cell r="G893" t="str">
            <v>Ca</v>
          </cell>
          <cell r="H893">
            <v>1.2250000000000001</v>
          </cell>
          <cell r="I893">
            <v>77338</v>
          </cell>
          <cell r="J893">
            <v>94739.05</v>
          </cell>
          <cell r="M893">
            <v>94739.05</v>
          </cell>
        </row>
        <row r="894">
          <cell r="B894" t="str">
            <v/>
          </cell>
          <cell r="C894" t="str">
            <v/>
          </cell>
          <cell r="E894" t="str">
            <v>cu</v>
          </cell>
          <cell r="F894" t="str">
            <v>M¸y c¾t uèn cèt thÐp</v>
          </cell>
          <cell r="G894" t="str">
            <v>Ca</v>
          </cell>
          <cell r="H894">
            <v>0.21</v>
          </cell>
          <cell r="I894">
            <v>39789</v>
          </cell>
          <cell r="J894">
            <v>8355.69</v>
          </cell>
          <cell r="M894">
            <v>8355.69</v>
          </cell>
        </row>
        <row r="895">
          <cell r="B895">
            <v>116</v>
          </cell>
          <cell r="C895">
            <v>1242</v>
          </cell>
          <cell r="D895" t="str">
            <v>IB5321</v>
          </cell>
          <cell r="F895" t="str">
            <v>G/c«ng CT dÇm d=16mm</v>
          </cell>
          <cell r="G895" t="str">
            <v>TÊn</v>
          </cell>
          <cell r="I895" t="str">
            <v/>
          </cell>
          <cell r="K895">
            <v>4498384.0457142862</v>
          </cell>
          <cell r="L895">
            <v>121524.48</v>
          </cell>
          <cell r="M895">
            <v>103094.74</v>
          </cell>
        </row>
        <row r="896">
          <cell r="B896" t="str">
            <v/>
          </cell>
          <cell r="C896" t="str">
            <v/>
          </cell>
          <cell r="F896" t="str">
            <v>a. VËt liÖu</v>
          </cell>
          <cell r="J896">
            <v>4498384.0457142862</v>
          </cell>
        </row>
        <row r="897">
          <cell r="B897" t="str">
            <v/>
          </cell>
          <cell r="C897" t="str">
            <v/>
          </cell>
          <cell r="E897" t="str">
            <v>d16</v>
          </cell>
          <cell r="F897" t="str">
            <v>ThÐp trßn d=16mm</v>
          </cell>
          <cell r="G897" t="str">
            <v>kg</v>
          </cell>
          <cell r="H897">
            <v>1005</v>
          </cell>
          <cell r="I897">
            <v>4326.5900952380953</v>
          </cell>
          <cell r="J897">
            <v>4348223.0457142862</v>
          </cell>
          <cell r="K897">
            <v>4348223.0457142862</v>
          </cell>
        </row>
        <row r="898">
          <cell r="B898" t="str">
            <v/>
          </cell>
          <cell r="C898" t="str">
            <v/>
          </cell>
          <cell r="E898" t="str">
            <v>d</v>
          </cell>
          <cell r="F898" t="str">
            <v xml:space="preserve">D©y thÐp </v>
          </cell>
          <cell r="G898" t="str">
            <v>kg</v>
          </cell>
          <cell r="H898">
            <v>14.28</v>
          </cell>
          <cell r="I898">
            <v>6600</v>
          </cell>
          <cell r="J898">
            <v>94248</v>
          </cell>
          <cell r="K898">
            <v>94248</v>
          </cell>
        </row>
        <row r="899">
          <cell r="B899" t="str">
            <v/>
          </cell>
          <cell r="C899" t="str">
            <v/>
          </cell>
          <cell r="E899" t="str">
            <v>q</v>
          </cell>
          <cell r="F899" t="str">
            <v>Que hµn</v>
          </cell>
          <cell r="G899" t="str">
            <v>kg</v>
          </cell>
          <cell r="H899">
            <v>5.0830000000000002</v>
          </cell>
          <cell r="I899">
            <v>11000</v>
          </cell>
          <cell r="J899">
            <v>55913</v>
          </cell>
          <cell r="K899">
            <v>55913</v>
          </cell>
        </row>
        <row r="900">
          <cell r="B900" t="str">
            <v/>
          </cell>
          <cell r="C900" t="str">
            <v/>
          </cell>
          <cell r="F900" t="str">
            <v>b. Nh©n c«ng</v>
          </cell>
          <cell r="J900">
            <v>121524.48</v>
          </cell>
        </row>
        <row r="901">
          <cell r="B901" t="str">
            <v/>
          </cell>
          <cell r="C901" t="str">
            <v/>
          </cell>
          <cell r="E901" t="str">
            <v>n4</v>
          </cell>
          <cell r="F901" t="str">
            <v>Nh©n c«ng bËc 4,0/7</v>
          </cell>
          <cell r="G901" t="str">
            <v xml:space="preserve">C«ng </v>
          </cell>
          <cell r="H901">
            <v>7.92</v>
          </cell>
          <cell r="I901">
            <v>15344</v>
          </cell>
          <cell r="J901">
            <v>121524.48</v>
          </cell>
          <cell r="L901">
            <v>121524.48</v>
          </cell>
        </row>
        <row r="902">
          <cell r="B902" t="str">
            <v/>
          </cell>
          <cell r="C902" t="str">
            <v/>
          </cell>
          <cell r="F902" t="str">
            <v>c. M¸y thi c«ng</v>
          </cell>
          <cell r="J902">
            <v>103094.74</v>
          </cell>
        </row>
        <row r="903">
          <cell r="B903" t="str">
            <v/>
          </cell>
          <cell r="C903" t="str">
            <v/>
          </cell>
          <cell r="E903" t="str">
            <v>h23</v>
          </cell>
          <cell r="F903" t="str">
            <v>M¸y hµn 23KW</v>
          </cell>
          <cell r="G903" t="str">
            <v>Ca</v>
          </cell>
          <cell r="H903">
            <v>1.2250000000000001</v>
          </cell>
          <cell r="I903">
            <v>77338</v>
          </cell>
          <cell r="J903">
            <v>94739.05</v>
          </cell>
          <cell r="M903">
            <v>94739.05</v>
          </cell>
        </row>
        <row r="904">
          <cell r="B904" t="str">
            <v/>
          </cell>
          <cell r="C904" t="str">
            <v/>
          </cell>
          <cell r="E904" t="str">
            <v>cu</v>
          </cell>
          <cell r="F904" t="str">
            <v>M¸y c¾t uèn cèt thÐp</v>
          </cell>
          <cell r="G904" t="str">
            <v>Ca</v>
          </cell>
          <cell r="H904">
            <v>0.21</v>
          </cell>
          <cell r="I904">
            <v>39789</v>
          </cell>
          <cell r="J904">
            <v>8355.69</v>
          </cell>
          <cell r="M904">
            <v>8355.69</v>
          </cell>
        </row>
        <row r="905">
          <cell r="B905">
            <v>117</v>
          </cell>
          <cell r="C905">
            <v>1242</v>
          </cell>
          <cell r="D905" t="str">
            <v>IB5322</v>
          </cell>
          <cell r="F905" t="str">
            <v>G/c«ng CT dÇm d=25mm</v>
          </cell>
          <cell r="G905" t="str">
            <v>TÊn</v>
          </cell>
          <cell r="I905" t="str">
            <v/>
          </cell>
          <cell r="K905">
            <v>4583610.8971428573</v>
          </cell>
          <cell r="L905">
            <v>67667.040000000008</v>
          </cell>
          <cell r="M905">
            <v>130239.31600000002</v>
          </cell>
        </row>
        <row r="906">
          <cell r="B906" t="str">
            <v/>
          </cell>
          <cell r="C906" t="str">
            <v/>
          </cell>
          <cell r="F906" t="str">
            <v>a. VËt liÖu</v>
          </cell>
          <cell r="J906">
            <v>4583610.8971428573</v>
          </cell>
        </row>
        <row r="907">
          <cell r="B907" t="str">
            <v/>
          </cell>
          <cell r="C907" t="str">
            <v/>
          </cell>
          <cell r="E907" t="str">
            <v>d25</v>
          </cell>
          <cell r="F907" t="str">
            <v>ThÐp trßn d=25mm</v>
          </cell>
          <cell r="G907" t="str">
            <v>kg</v>
          </cell>
          <cell r="H907">
            <v>1020</v>
          </cell>
          <cell r="I907">
            <v>4326.5900952380953</v>
          </cell>
          <cell r="J907">
            <v>4413121.8971428573</v>
          </cell>
          <cell r="K907">
            <v>4413121.8971428573</v>
          </cell>
        </row>
        <row r="908">
          <cell r="B908" t="str">
            <v/>
          </cell>
          <cell r="C908" t="str">
            <v/>
          </cell>
          <cell r="E908" t="str">
            <v>d</v>
          </cell>
          <cell r="F908" t="str">
            <v xml:space="preserve">D©y thÐp </v>
          </cell>
          <cell r="G908" t="str">
            <v>kg</v>
          </cell>
          <cell r="H908">
            <v>14.28</v>
          </cell>
          <cell r="I908">
            <v>6600</v>
          </cell>
          <cell r="J908">
            <v>94248</v>
          </cell>
          <cell r="K908">
            <v>94248</v>
          </cell>
        </row>
        <row r="909">
          <cell r="B909" t="str">
            <v/>
          </cell>
          <cell r="C909" t="str">
            <v/>
          </cell>
          <cell r="E909" t="str">
            <v>q</v>
          </cell>
          <cell r="F909" t="str">
            <v>Que hµn</v>
          </cell>
          <cell r="G909" t="str">
            <v>kg</v>
          </cell>
          <cell r="H909">
            <v>6.931</v>
          </cell>
          <cell r="I909">
            <v>11000</v>
          </cell>
          <cell r="J909">
            <v>76241</v>
          </cell>
          <cell r="K909">
            <v>76241</v>
          </cell>
        </row>
        <row r="910">
          <cell r="B910" t="str">
            <v/>
          </cell>
          <cell r="C910" t="str">
            <v/>
          </cell>
          <cell r="F910" t="str">
            <v>b. Nh©n c«ng</v>
          </cell>
          <cell r="J910">
            <v>67667.040000000008</v>
          </cell>
        </row>
        <row r="911">
          <cell r="B911" t="str">
            <v/>
          </cell>
          <cell r="C911" t="str">
            <v/>
          </cell>
          <cell r="E911" t="str">
            <v>n4</v>
          </cell>
          <cell r="F911" t="str">
            <v>Nh©n c«ng bËc 4,0/7</v>
          </cell>
          <cell r="G911" t="str">
            <v xml:space="preserve">C«ng </v>
          </cell>
          <cell r="H911">
            <v>4.41</v>
          </cell>
          <cell r="I911">
            <v>15344</v>
          </cell>
          <cell r="J911">
            <v>67667.040000000008</v>
          </cell>
          <cell r="L911">
            <v>67667.040000000008</v>
          </cell>
        </row>
        <row r="912">
          <cell r="B912" t="str">
            <v/>
          </cell>
          <cell r="C912" t="str">
            <v/>
          </cell>
          <cell r="F912" t="str">
            <v>c. M¸y thi c«ng</v>
          </cell>
          <cell r="J912">
            <v>130239.31600000002</v>
          </cell>
        </row>
        <row r="913">
          <cell r="B913" t="str">
            <v/>
          </cell>
          <cell r="C913" t="str">
            <v/>
          </cell>
          <cell r="E913" t="str">
            <v>h23</v>
          </cell>
          <cell r="F913" t="str">
            <v>M¸y hµn 23KW</v>
          </cell>
          <cell r="G913" t="str">
            <v>Ca</v>
          </cell>
          <cell r="H913">
            <v>1.6120000000000001</v>
          </cell>
          <cell r="I913">
            <v>77338</v>
          </cell>
          <cell r="J913">
            <v>124668.85600000001</v>
          </cell>
          <cell r="M913">
            <v>124668.85600000001</v>
          </cell>
        </row>
        <row r="914">
          <cell r="B914" t="str">
            <v/>
          </cell>
          <cell r="C914" t="str">
            <v/>
          </cell>
          <cell r="E914" t="str">
            <v>cu</v>
          </cell>
          <cell r="F914" t="str">
            <v>M¸y c¾t uèn cèt thÐp</v>
          </cell>
          <cell r="G914" t="str">
            <v>Ca</v>
          </cell>
          <cell r="H914">
            <v>0.14000000000000001</v>
          </cell>
          <cell r="I914">
            <v>39789</v>
          </cell>
          <cell r="J914">
            <v>5570.4600000000009</v>
          </cell>
          <cell r="M914">
            <v>5570.4600000000009</v>
          </cell>
        </row>
        <row r="915">
          <cell r="B915">
            <v>118</v>
          </cell>
          <cell r="C915">
            <v>1242</v>
          </cell>
          <cell r="D915" t="str">
            <v>IB5322</v>
          </cell>
          <cell r="F915" t="str">
            <v>G/c«ng CT dÇm d=22mm</v>
          </cell>
          <cell r="G915" t="str">
            <v>TÊn</v>
          </cell>
          <cell r="I915" t="str">
            <v/>
          </cell>
          <cell r="K915">
            <v>4583610.8971428573</v>
          </cell>
          <cell r="L915">
            <v>67667.040000000008</v>
          </cell>
          <cell r="M915">
            <v>130239.31600000002</v>
          </cell>
        </row>
        <row r="916">
          <cell r="B916" t="str">
            <v/>
          </cell>
          <cell r="C916" t="str">
            <v/>
          </cell>
          <cell r="F916" t="str">
            <v>a. VËt liÖu</v>
          </cell>
          <cell r="J916">
            <v>4583610.8971428573</v>
          </cell>
        </row>
        <row r="917">
          <cell r="B917" t="str">
            <v/>
          </cell>
          <cell r="C917" t="str">
            <v/>
          </cell>
          <cell r="E917" t="str">
            <v>d22</v>
          </cell>
          <cell r="F917" t="str">
            <v>ThÐp trßn d=22mm</v>
          </cell>
          <cell r="G917" t="str">
            <v>kg</v>
          </cell>
          <cell r="H917">
            <v>1020</v>
          </cell>
          <cell r="I917">
            <v>4326.5900952380953</v>
          </cell>
          <cell r="J917">
            <v>4413121.8971428573</v>
          </cell>
          <cell r="K917">
            <v>4413121.8971428573</v>
          </cell>
        </row>
        <row r="918">
          <cell r="B918" t="str">
            <v/>
          </cell>
          <cell r="C918" t="str">
            <v/>
          </cell>
          <cell r="E918" t="str">
            <v>d</v>
          </cell>
          <cell r="F918" t="str">
            <v xml:space="preserve">D©y thÐp </v>
          </cell>
          <cell r="G918" t="str">
            <v>kg</v>
          </cell>
          <cell r="H918">
            <v>14.28</v>
          </cell>
          <cell r="I918">
            <v>6600</v>
          </cell>
          <cell r="J918">
            <v>94248</v>
          </cell>
          <cell r="K918">
            <v>94248</v>
          </cell>
        </row>
        <row r="919">
          <cell r="B919" t="str">
            <v/>
          </cell>
          <cell r="C919" t="str">
            <v/>
          </cell>
          <cell r="E919" t="str">
            <v>q</v>
          </cell>
          <cell r="F919" t="str">
            <v>Que hµn</v>
          </cell>
          <cell r="G919" t="str">
            <v>kg</v>
          </cell>
          <cell r="H919">
            <v>6.931</v>
          </cell>
          <cell r="I919">
            <v>11000</v>
          </cell>
          <cell r="J919">
            <v>76241</v>
          </cell>
          <cell r="K919">
            <v>76241</v>
          </cell>
        </row>
        <row r="920">
          <cell r="B920" t="str">
            <v/>
          </cell>
          <cell r="C920" t="str">
            <v/>
          </cell>
          <cell r="F920" t="str">
            <v>b. Nh©n c«ng</v>
          </cell>
          <cell r="J920">
            <v>67667.040000000008</v>
          </cell>
        </row>
        <row r="921">
          <cell r="B921" t="str">
            <v/>
          </cell>
          <cell r="C921" t="str">
            <v/>
          </cell>
          <cell r="E921" t="str">
            <v>n4</v>
          </cell>
          <cell r="F921" t="str">
            <v>Nh©n c«ng bËc 4,0/7</v>
          </cell>
          <cell r="G921" t="str">
            <v xml:space="preserve">C«ng </v>
          </cell>
          <cell r="H921">
            <v>4.41</v>
          </cell>
          <cell r="I921">
            <v>15344</v>
          </cell>
          <cell r="J921">
            <v>67667.040000000008</v>
          </cell>
          <cell r="L921">
            <v>67667.040000000008</v>
          </cell>
        </row>
        <row r="922">
          <cell r="B922" t="str">
            <v/>
          </cell>
          <cell r="C922" t="str">
            <v/>
          </cell>
          <cell r="F922" t="str">
            <v>c. M¸y thi c«ng</v>
          </cell>
          <cell r="J922">
            <v>130239.31600000002</v>
          </cell>
        </row>
        <row r="923">
          <cell r="B923" t="str">
            <v/>
          </cell>
          <cell r="C923" t="str">
            <v/>
          </cell>
          <cell r="E923" t="str">
            <v>h23</v>
          </cell>
          <cell r="F923" t="str">
            <v>M¸y hµn 23KW</v>
          </cell>
          <cell r="G923" t="str">
            <v>Ca</v>
          </cell>
          <cell r="H923">
            <v>1.6120000000000001</v>
          </cell>
          <cell r="I923">
            <v>77338</v>
          </cell>
          <cell r="J923">
            <v>124668.85600000001</v>
          </cell>
          <cell r="M923">
            <v>124668.85600000001</v>
          </cell>
        </row>
        <row r="924">
          <cell r="B924" t="str">
            <v/>
          </cell>
          <cell r="C924" t="str">
            <v/>
          </cell>
          <cell r="E924" t="str">
            <v>cu</v>
          </cell>
          <cell r="F924" t="str">
            <v>M¸y c¾t uèn cèt thÐp</v>
          </cell>
          <cell r="G924" t="str">
            <v>Ca</v>
          </cell>
          <cell r="H924">
            <v>0.14000000000000001</v>
          </cell>
          <cell r="I924">
            <v>39789</v>
          </cell>
          <cell r="J924">
            <v>5570.4600000000009</v>
          </cell>
          <cell r="M924">
            <v>5570.4600000000009</v>
          </cell>
        </row>
        <row r="925">
          <cell r="B925">
            <v>119</v>
          </cell>
          <cell r="C925">
            <v>1242</v>
          </cell>
          <cell r="D925" t="str">
            <v>LA.3130vd</v>
          </cell>
          <cell r="F925" t="str">
            <v>C©u l¾p dÇm cÇu</v>
          </cell>
          <cell r="G925" t="str">
            <v>DÇm</v>
          </cell>
          <cell r="I925" t="str">
            <v/>
          </cell>
          <cell r="K925">
            <v>0</v>
          </cell>
          <cell r="L925">
            <v>15957.76</v>
          </cell>
          <cell r="M925">
            <v>107045.25</v>
          </cell>
        </row>
        <row r="926">
          <cell r="B926" t="str">
            <v/>
          </cell>
          <cell r="C926" t="str">
            <v/>
          </cell>
          <cell r="F926" t="str">
            <v>b. Nh©n c«ng</v>
          </cell>
          <cell r="J926">
            <v>15957.76</v>
          </cell>
        </row>
        <row r="927">
          <cell r="B927" t="str">
            <v/>
          </cell>
          <cell r="C927" t="str">
            <v/>
          </cell>
          <cell r="E927" t="str">
            <v>n4</v>
          </cell>
          <cell r="F927" t="str">
            <v>Nh©n c«ng bËc 4,0/7</v>
          </cell>
          <cell r="G927" t="str">
            <v xml:space="preserve">C«ng </v>
          </cell>
          <cell r="H927">
            <v>1.04</v>
          </cell>
          <cell r="I927">
            <v>15344</v>
          </cell>
          <cell r="J927">
            <v>15957.76</v>
          </cell>
          <cell r="L927">
            <v>15957.76</v>
          </cell>
        </row>
        <row r="928">
          <cell r="B928" t="str">
            <v/>
          </cell>
          <cell r="C928" t="str">
            <v/>
          </cell>
          <cell r="F928" t="str">
            <v>c. M¸y thi c«ng</v>
          </cell>
          <cell r="J928">
            <v>107045.25</v>
          </cell>
        </row>
        <row r="929">
          <cell r="B929" t="str">
            <v/>
          </cell>
          <cell r="C929" t="str">
            <v/>
          </cell>
          <cell r="E929" t="str">
            <v>c16t</v>
          </cell>
          <cell r="F929" t="str">
            <v>CÈu 16T</v>
          </cell>
          <cell r="G929" t="str">
            <v>Ca</v>
          </cell>
          <cell r="H929">
            <v>0.13</v>
          </cell>
          <cell r="I929">
            <v>823425</v>
          </cell>
          <cell r="J929">
            <v>107045.25</v>
          </cell>
          <cell r="M929">
            <v>107045.25</v>
          </cell>
        </row>
        <row r="930">
          <cell r="B930">
            <v>120</v>
          </cell>
          <cell r="C930">
            <v>1479</v>
          </cell>
          <cell r="D930" t="str">
            <v>3169c</v>
          </cell>
          <cell r="F930" t="str">
            <v>KÝch h¹ dÇm ®Æt hoµn chØnh</v>
          </cell>
          <cell r="G930" t="str">
            <v>dÇm</v>
          </cell>
          <cell r="I930" t="str">
            <v/>
          </cell>
          <cell r="K930">
            <v>834288.17529772816</v>
          </cell>
          <cell r="L930">
            <v>210241.02</v>
          </cell>
          <cell r="M930">
            <v>43406.5</v>
          </cell>
        </row>
        <row r="931">
          <cell r="B931" t="str">
            <v/>
          </cell>
          <cell r="F931" t="str">
            <v>A.VËt liÖu</v>
          </cell>
          <cell r="J931">
            <v>834288.17529772816</v>
          </cell>
        </row>
        <row r="932">
          <cell r="B932" t="str">
            <v/>
          </cell>
          <cell r="E932" t="str">
            <v>tv</v>
          </cell>
          <cell r="F932" t="str">
            <v>Tµ vÑt gç (14x22x180)</v>
          </cell>
          <cell r="G932" t="str">
            <v>thanh</v>
          </cell>
          <cell r="H932">
            <v>5.41</v>
          </cell>
          <cell r="I932">
            <v>118167.86974080003</v>
          </cell>
          <cell r="J932">
            <v>639288.17529772816</v>
          </cell>
          <cell r="K932">
            <v>639288.17529772816</v>
          </cell>
        </row>
        <row r="933">
          <cell r="B933" t="str">
            <v/>
          </cell>
          <cell r="E933" t="str">
            <v>dia</v>
          </cell>
          <cell r="F933" t="str">
            <v xml:space="preserve">§inh ®Üa </v>
          </cell>
          <cell r="G933" t="str">
            <v>C¸i</v>
          </cell>
          <cell r="H933">
            <v>78</v>
          </cell>
          <cell r="I933">
            <v>2500</v>
          </cell>
          <cell r="J933">
            <v>195000</v>
          </cell>
          <cell r="K933">
            <v>195000</v>
          </cell>
        </row>
        <row r="934">
          <cell r="B934" t="str">
            <v/>
          </cell>
          <cell r="F934" t="str">
            <v>B.Nh©n c«ng</v>
          </cell>
          <cell r="J934">
            <v>210241.02</v>
          </cell>
        </row>
        <row r="935">
          <cell r="B935" t="str">
            <v/>
          </cell>
          <cell r="E935">
            <v>4.5</v>
          </cell>
          <cell r="F935" t="str">
            <v>Nh©n c«ng bËc 4,5/7</v>
          </cell>
          <cell r="G935" t="str">
            <v xml:space="preserve">C«ng </v>
          </cell>
          <cell r="H935">
            <v>12.43</v>
          </cell>
          <cell r="I935">
            <v>16914</v>
          </cell>
          <cell r="J935">
            <v>210241.02</v>
          </cell>
          <cell r="L935">
            <v>210241.02</v>
          </cell>
        </row>
        <row r="936">
          <cell r="B936" t="str">
            <v/>
          </cell>
          <cell r="F936" t="str">
            <v>C. M¸y</v>
          </cell>
          <cell r="J936">
            <v>43406.5</v>
          </cell>
        </row>
        <row r="937">
          <cell r="B937" t="str">
            <v/>
          </cell>
          <cell r="E937" t="str">
            <v>k250</v>
          </cell>
          <cell r="F937" t="str">
            <v>KÝch 250T</v>
          </cell>
          <cell r="G937" t="str">
            <v>Ca</v>
          </cell>
          <cell r="H937">
            <v>0.5</v>
          </cell>
          <cell r="I937">
            <v>86813</v>
          </cell>
          <cell r="J937">
            <v>43406.5</v>
          </cell>
          <cell r="M937">
            <v>43406.5</v>
          </cell>
        </row>
        <row r="938">
          <cell r="B938">
            <v>121</v>
          </cell>
          <cell r="C938">
            <v>1242</v>
          </cell>
          <cell r="D938" t="str">
            <v>NB.1510vd</v>
          </cell>
          <cell r="F938" t="str">
            <v>Dì bá hÖ dÇm cÇu I550; L=9,1m</v>
          </cell>
          <cell r="G938" t="str">
            <v>DÇm</v>
          </cell>
          <cell r="I938" t="str">
            <v/>
          </cell>
          <cell r="K938">
            <v>0</v>
          </cell>
          <cell r="L938">
            <v>87697.17837971999</v>
          </cell>
          <cell r="M938">
            <v>285873.33192599996</v>
          </cell>
        </row>
        <row r="939">
          <cell r="B939" t="str">
            <v/>
          </cell>
          <cell r="C939" t="str">
            <v/>
          </cell>
          <cell r="F939" t="str">
            <v>b. Nh©n c«ng</v>
          </cell>
          <cell r="J939">
            <v>87697.17837971999</v>
          </cell>
        </row>
        <row r="940">
          <cell r="B940" t="str">
            <v/>
          </cell>
          <cell r="C940" t="str">
            <v/>
          </cell>
          <cell r="E940">
            <v>4.5</v>
          </cell>
          <cell r="F940" t="str">
            <v>Nh©n c«ng bËc 4,5/7</v>
          </cell>
          <cell r="G940" t="str">
            <v xml:space="preserve">C«ng </v>
          </cell>
          <cell r="H940">
            <v>5.184886979999999</v>
          </cell>
          <cell r="I940">
            <v>16914</v>
          </cell>
          <cell r="J940">
            <v>87697.17837971999</v>
          </cell>
          <cell r="L940">
            <v>87697.17837971999</v>
          </cell>
        </row>
        <row r="941">
          <cell r="B941" t="str">
            <v/>
          </cell>
          <cell r="C941" t="str">
            <v/>
          </cell>
          <cell r="F941" t="str">
            <v>c. M¸y thi c«ng</v>
          </cell>
          <cell r="J941">
            <v>285873.33192599996</v>
          </cell>
        </row>
        <row r="942">
          <cell r="B942" t="str">
            <v/>
          </cell>
          <cell r="C942" t="str">
            <v/>
          </cell>
          <cell r="E942" t="str">
            <v>c16t</v>
          </cell>
          <cell r="F942" t="str">
            <v>CÈu 16T</v>
          </cell>
          <cell r="G942" t="str">
            <v>Ca</v>
          </cell>
          <cell r="H942">
            <v>0.34717591999999992</v>
          </cell>
          <cell r="I942">
            <v>823425</v>
          </cell>
          <cell r="J942">
            <v>285873.33192599996</v>
          </cell>
          <cell r="M942">
            <v>285873.33192599996</v>
          </cell>
        </row>
        <row r="943">
          <cell r="B943">
            <v>122</v>
          </cell>
          <cell r="C943">
            <v>1242</v>
          </cell>
          <cell r="D943" t="str">
            <v>HG4150</v>
          </cell>
          <cell r="F943" t="str">
            <v>Bª t«ng gê lan can M250 ®¸ 1x2</v>
          </cell>
          <cell r="G943" t="str">
            <v>m3</v>
          </cell>
          <cell r="I943" t="str">
            <v/>
          </cell>
          <cell r="K943">
            <v>510960.50586765987</v>
          </cell>
          <cell r="L943">
            <v>39691.08</v>
          </cell>
          <cell r="M943">
            <v>9145.84</v>
          </cell>
        </row>
        <row r="944">
          <cell r="B944" t="str">
            <v/>
          </cell>
          <cell r="C944" t="str">
            <v/>
          </cell>
          <cell r="F944" t="str">
            <v>a. VËt liÖu</v>
          </cell>
          <cell r="J944">
            <v>510960.50586765987</v>
          </cell>
        </row>
        <row r="945">
          <cell r="B945" t="str">
            <v/>
          </cell>
          <cell r="C945" t="str">
            <v>m3</v>
          </cell>
          <cell r="E945" t="str">
            <v>vu</v>
          </cell>
          <cell r="F945" t="str">
            <v>V÷a BT M250 ®¸ 1x2 ®é sôt 2-4</v>
          </cell>
          <cell r="G945" t="str">
            <v>m3</v>
          </cell>
          <cell r="H945">
            <v>1.0149999999999999</v>
          </cell>
          <cell r="I945">
            <v>500904.84118095232</v>
          </cell>
          <cell r="J945">
            <v>508418.41379866656</v>
          </cell>
          <cell r="K945">
            <v>508418.41379866656</v>
          </cell>
        </row>
        <row r="946">
          <cell r="B946" t="str">
            <v/>
          </cell>
          <cell r="C946" t="str">
            <v/>
          </cell>
          <cell r="E946" t="str">
            <v>#</v>
          </cell>
          <cell r="F946" t="str">
            <v>VËt liÖu kh¸c</v>
          </cell>
          <cell r="G946" t="str">
            <v>%</v>
          </cell>
          <cell r="H946">
            <v>0.5</v>
          </cell>
          <cell r="I946">
            <v>508418.41379866656</v>
          </cell>
          <cell r="J946">
            <v>2542.0920689933328</v>
          </cell>
          <cell r="K946">
            <v>2542.0920689933328</v>
          </cell>
        </row>
        <row r="947">
          <cell r="B947" t="str">
            <v/>
          </cell>
          <cell r="C947" t="str">
            <v/>
          </cell>
          <cell r="F947" t="str">
            <v>b. Nh©n c«ng</v>
          </cell>
          <cell r="J947">
            <v>39691.08</v>
          </cell>
        </row>
        <row r="948">
          <cell r="B948" t="str">
            <v/>
          </cell>
          <cell r="C948" t="str">
            <v/>
          </cell>
          <cell r="E948">
            <v>3</v>
          </cell>
          <cell r="F948" t="str">
            <v>Nh©n c«ng bËc 3,0/7</v>
          </cell>
          <cell r="G948" t="str">
            <v xml:space="preserve">C«ng </v>
          </cell>
          <cell r="H948">
            <v>2.86</v>
          </cell>
          <cell r="I948">
            <v>13878</v>
          </cell>
          <cell r="J948">
            <v>39691.08</v>
          </cell>
          <cell r="L948">
            <v>39691.08</v>
          </cell>
        </row>
        <row r="949">
          <cell r="B949" t="str">
            <v/>
          </cell>
          <cell r="C949" t="str">
            <v/>
          </cell>
          <cell r="F949" t="str">
            <v>c. M¸y thi c«ng</v>
          </cell>
          <cell r="J949">
            <v>9145.84</v>
          </cell>
        </row>
        <row r="950">
          <cell r="B950" t="str">
            <v/>
          </cell>
          <cell r="C950" t="str">
            <v/>
          </cell>
          <cell r="E950" t="str">
            <v>250l</v>
          </cell>
          <cell r="F950" t="str">
            <v>M¸y trén 250l</v>
          </cell>
          <cell r="G950" t="str">
            <v>Ca</v>
          </cell>
          <cell r="H950">
            <v>9.5000000000000001E-2</v>
          </cell>
          <cell r="I950">
            <v>96272</v>
          </cell>
          <cell r="J950">
            <v>9145.84</v>
          </cell>
          <cell r="M950">
            <v>9145.84</v>
          </cell>
        </row>
        <row r="951">
          <cell r="B951">
            <v>123</v>
          </cell>
          <cell r="C951">
            <v>1242</v>
          </cell>
          <cell r="D951" t="str">
            <v>KP2310</v>
          </cell>
          <cell r="F951" t="str">
            <v>V¸n khu«n ®æ BT gê lan can</v>
          </cell>
          <cell r="G951" t="str">
            <v>100m2</v>
          </cell>
          <cell r="I951" t="str">
            <v/>
          </cell>
          <cell r="K951">
            <v>158849.83282777143</v>
          </cell>
          <cell r="L951">
            <v>355554.36</v>
          </cell>
          <cell r="M951">
            <v>0</v>
          </cell>
        </row>
        <row r="952">
          <cell r="B952" t="str">
            <v/>
          </cell>
          <cell r="C952" t="str">
            <v/>
          </cell>
          <cell r="F952" t="str">
            <v>a. VËt liÖu</v>
          </cell>
          <cell r="J952">
            <v>158849.83282777143</v>
          </cell>
        </row>
        <row r="953">
          <cell r="B953" t="str">
            <v/>
          </cell>
          <cell r="C953" t="str">
            <v/>
          </cell>
          <cell r="E953" t="str">
            <v>g</v>
          </cell>
          <cell r="F953" t="str">
            <v>Gç v¸n</v>
          </cell>
          <cell r="G953" t="str">
            <v>m3</v>
          </cell>
          <cell r="H953">
            <v>0.123</v>
          </cell>
          <cell r="I953">
            <v>1269569.6114285714</v>
          </cell>
          <cell r="J953">
            <v>156157.06220571429</v>
          </cell>
          <cell r="K953">
            <v>156157.06220571429</v>
          </cell>
        </row>
        <row r="954">
          <cell r="B954" t="str">
            <v/>
          </cell>
          <cell r="C954" t="str">
            <v/>
          </cell>
          <cell r="E954" t="str">
            <v>di</v>
          </cell>
          <cell r="F954" t="str">
            <v>§inh</v>
          </cell>
          <cell r="G954" t="str">
            <v>kg</v>
          </cell>
          <cell r="H954">
            <v>0.16</v>
          </cell>
          <cell r="I954">
            <v>7000</v>
          </cell>
          <cell r="J954">
            <v>1120</v>
          </cell>
          <cell r="K954">
            <v>1120</v>
          </cell>
        </row>
        <row r="955">
          <cell r="B955" t="str">
            <v/>
          </cell>
          <cell r="C955" t="str">
            <v/>
          </cell>
          <cell r="E955" t="str">
            <v>#</v>
          </cell>
          <cell r="F955" t="str">
            <v>VËt liÖu kh¸c</v>
          </cell>
          <cell r="G955" t="str">
            <v>%</v>
          </cell>
          <cell r="H955">
            <v>1</v>
          </cell>
          <cell r="I955">
            <v>157277.06220571429</v>
          </cell>
          <cell r="J955">
            <v>1572.7706220571429</v>
          </cell>
          <cell r="K955">
            <v>1572.7706220571429</v>
          </cell>
        </row>
        <row r="956">
          <cell r="B956" t="str">
            <v/>
          </cell>
          <cell r="C956" t="str">
            <v/>
          </cell>
          <cell r="F956" t="str">
            <v>b. Nh©n c«ng</v>
          </cell>
          <cell r="J956">
            <v>355554.36</v>
          </cell>
        </row>
        <row r="957">
          <cell r="B957" t="str">
            <v/>
          </cell>
          <cell r="C957" t="str">
            <v/>
          </cell>
          <cell r="E957">
            <v>3</v>
          </cell>
          <cell r="F957" t="str">
            <v>Nh©n c«ng bËc 3,0/7</v>
          </cell>
          <cell r="G957" t="str">
            <v xml:space="preserve">C«ng </v>
          </cell>
          <cell r="H957">
            <v>25.619999999999997</v>
          </cell>
          <cell r="I957">
            <v>13878</v>
          </cell>
          <cell r="J957">
            <v>355554.36</v>
          </cell>
          <cell r="L957">
            <v>355554.36</v>
          </cell>
        </row>
        <row r="958">
          <cell r="B958">
            <v>124</v>
          </cell>
          <cell r="C958">
            <v>1242</v>
          </cell>
          <cell r="D958" t="str">
            <v>HA3110</v>
          </cell>
          <cell r="F958" t="str">
            <v>Mèi nèi dÇm bª t«ng M300</v>
          </cell>
          <cell r="G958" t="str">
            <v>m3</v>
          </cell>
          <cell r="I958" t="str">
            <v/>
          </cell>
          <cell r="K958">
            <v>553828.44904098089</v>
          </cell>
          <cell r="L958">
            <v>52015.16</v>
          </cell>
          <cell r="M958">
            <v>13266</v>
          </cell>
        </row>
        <row r="959">
          <cell r="B959" t="str">
            <v/>
          </cell>
          <cell r="C959" t="str">
            <v/>
          </cell>
          <cell r="F959" t="str">
            <v>a. VËt liÖu</v>
          </cell>
          <cell r="J959">
            <v>553828.44904098089</v>
          </cell>
        </row>
        <row r="960">
          <cell r="B960" t="str">
            <v/>
          </cell>
          <cell r="C960" t="str">
            <v>m3</v>
          </cell>
          <cell r="E960" t="str">
            <v>vu</v>
          </cell>
          <cell r="F960" t="str">
            <v>Bª t«ng në M300</v>
          </cell>
          <cell r="G960" t="str">
            <v>m3</v>
          </cell>
          <cell r="H960">
            <v>1.0249999999999999</v>
          </cell>
          <cell r="I960">
            <v>534970.73078095238</v>
          </cell>
          <cell r="J960">
            <v>548344.99905047612</v>
          </cell>
          <cell r="K960">
            <v>548344.99905047612</v>
          </cell>
        </row>
        <row r="961">
          <cell r="B961" t="str">
            <v/>
          </cell>
          <cell r="C961" t="str">
            <v/>
          </cell>
          <cell r="E961" t="str">
            <v>#</v>
          </cell>
          <cell r="F961" t="str">
            <v>VËt liÖu kh¸c</v>
          </cell>
          <cell r="G961" t="str">
            <v>%</v>
          </cell>
          <cell r="H961">
            <v>1</v>
          </cell>
          <cell r="I961">
            <v>548344.99905047612</v>
          </cell>
          <cell r="J961">
            <v>5483.4499905047614</v>
          </cell>
          <cell r="K961">
            <v>5483.4499905047614</v>
          </cell>
        </row>
        <row r="962">
          <cell r="B962" t="str">
            <v/>
          </cell>
          <cell r="C962" t="str">
            <v/>
          </cell>
          <cell r="F962" t="str">
            <v>b. Nh©n c«ng</v>
          </cell>
          <cell r="J962">
            <v>52015.16</v>
          </cell>
        </row>
        <row r="963">
          <cell r="B963" t="str">
            <v/>
          </cell>
          <cell r="C963" t="str">
            <v/>
          </cell>
          <cell r="E963">
            <v>3.5</v>
          </cell>
          <cell r="F963" t="str">
            <v>Nh©n c«ng bËc 3,5/7</v>
          </cell>
          <cell r="G963" t="str">
            <v xml:space="preserve">C«ng </v>
          </cell>
          <cell r="H963">
            <v>3.56</v>
          </cell>
          <cell r="I963">
            <v>14611</v>
          </cell>
          <cell r="J963">
            <v>52015.16</v>
          </cell>
          <cell r="L963">
            <v>52015.16</v>
          </cell>
        </row>
        <row r="964">
          <cell r="B964" t="str">
            <v/>
          </cell>
          <cell r="C964" t="str">
            <v/>
          </cell>
          <cell r="F964" t="str">
            <v>c. M¸y thi c«ng</v>
          </cell>
          <cell r="J964">
            <v>13266</v>
          </cell>
        </row>
        <row r="965">
          <cell r="B965" t="str">
            <v/>
          </cell>
          <cell r="C965" t="str">
            <v/>
          </cell>
          <cell r="E965" t="str">
            <v>250l</v>
          </cell>
          <cell r="F965" t="str">
            <v>M¸y trén 250l</v>
          </cell>
          <cell r="G965" t="str">
            <v>Ca</v>
          </cell>
          <cell r="H965">
            <v>9.5000000000000001E-2</v>
          </cell>
          <cell r="I965">
            <v>96272</v>
          </cell>
          <cell r="J965">
            <v>9145.84</v>
          </cell>
          <cell r="M965">
            <v>9145.84</v>
          </cell>
        </row>
        <row r="966">
          <cell r="B966" t="str">
            <v/>
          </cell>
          <cell r="C966" t="str">
            <v/>
          </cell>
          <cell r="E966" t="str">
            <v>dd</v>
          </cell>
          <cell r="F966" t="str">
            <v>M¸y ®Çm dïi 1,5KW</v>
          </cell>
          <cell r="G966" t="str">
            <v>Ca</v>
          </cell>
          <cell r="H966">
            <v>0.11</v>
          </cell>
          <cell r="I966">
            <v>37456</v>
          </cell>
          <cell r="J966">
            <v>4120.16</v>
          </cell>
          <cell r="M966">
            <v>4120.16</v>
          </cell>
        </row>
        <row r="967">
          <cell r="B967">
            <v>125</v>
          </cell>
          <cell r="C967">
            <v>1242</v>
          </cell>
          <cell r="D967" t="str">
            <v>KA2210</v>
          </cell>
          <cell r="F967" t="str">
            <v>VK ®æ BT mèi nèi dÇm</v>
          </cell>
          <cell r="G967" t="str">
            <v>100m2</v>
          </cell>
          <cell r="I967" t="str">
            <v/>
          </cell>
          <cell r="K967">
            <v>2586060.466018057</v>
          </cell>
          <cell r="L967">
            <v>527526.72000000009</v>
          </cell>
          <cell r="M967">
            <v>0</v>
          </cell>
        </row>
        <row r="968">
          <cell r="B968" t="str">
            <v/>
          </cell>
          <cell r="C968" t="str">
            <v/>
          </cell>
          <cell r="F968" t="str">
            <v>a. VËt liÖu</v>
          </cell>
          <cell r="J968">
            <v>2586060.466018057</v>
          </cell>
        </row>
        <row r="969">
          <cell r="B969" t="str">
            <v/>
          </cell>
          <cell r="C969" t="str">
            <v/>
          </cell>
          <cell r="E969" t="str">
            <v>g</v>
          </cell>
          <cell r="F969" t="str">
            <v>Gç v¸n</v>
          </cell>
          <cell r="G969" t="str">
            <v>m3</v>
          </cell>
          <cell r="H969">
            <v>0.79200000000000004</v>
          </cell>
          <cell r="I969">
            <v>1269569.6114285714</v>
          </cell>
          <cell r="J969">
            <v>1005499.1322514286</v>
          </cell>
          <cell r="K969">
            <v>1005499.1322514286</v>
          </cell>
        </row>
        <row r="970">
          <cell r="B970" t="str">
            <v/>
          </cell>
          <cell r="C970" t="str">
            <v/>
          </cell>
          <cell r="E970" t="str">
            <v>dn</v>
          </cell>
          <cell r="F970" t="str">
            <v xml:space="preserve">Gç ®µ nÑp </v>
          </cell>
          <cell r="G970" t="str">
            <v>m3</v>
          </cell>
          <cell r="H970">
            <v>0.189</v>
          </cell>
          <cell r="I970">
            <v>1269569.6114285714</v>
          </cell>
          <cell r="J970">
            <v>239948.65656</v>
          </cell>
          <cell r="K970">
            <v>239948.65656</v>
          </cell>
        </row>
        <row r="971">
          <cell r="B971" t="str">
            <v/>
          </cell>
          <cell r="C971" t="str">
            <v/>
          </cell>
          <cell r="E971" t="str">
            <v>gg</v>
          </cell>
          <cell r="F971" t="str">
            <v>Gç chèng</v>
          </cell>
          <cell r="G971" t="str">
            <v>m3</v>
          </cell>
          <cell r="H971">
            <v>0.95700000000000007</v>
          </cell>
          <cell r="I971">
            <v>1269569.6114285714</v>
          </cell>
          <cell r="J971">
            <v>1214978.1181371429</v>
          </cell>
          <cell r="K971">
            <v>1214978.1181371429</v>
          </cell>
        </row>
        <row r="972">
          <cell r="B972" t="str">
            <v/>
          </cell>
          <cell r="C972" t="str">
            <v/>
          </cell>
          <cell r="E972" t="str">
            <v>di</v>
          </cell>
          <cell r="F972" t="str">
            <v>§inh</v>
          </cell>
          <cell r="G972" t="str">
            <v>kg</v>
          </cell>
          <cell r="H972">
            <v>14.29</v>
          </cell>
          <cell r="I972">
            <v>7000</v>
          </cell>
          <cell r="J972">
            <v>100030</v>
          </cell>
          <cell r="K972">
            <v>100030</v>
          </cell>
        </row>
        <row r="973">
          <cell r="B973" t="str">
            <v/>
          </cell>
          <cell r="C973" t="str">
            <v/>
          </cell>
          <cell r="E973" t="str">
            <v>#</v>
          </cell>
          <cell r="F973" t="str">
            <v>VËt liÖu kh¸c</v>
          </cell>
          <cell r="G973" t="str">
            <v>%</v>
          </cell>
          <cell r="H973">
            <v>1</v>
          </cell>
          <cell r="I973">
            <v>2560455.9069485711</v>
          </cell>
          <cell r="J973">
            <v>25604.559069485709</v>
          </cell>
          <cell r="K973">
            <v>25604.559069485709</v>
          </cell>
        </row>
        <row r="974">
          <cell r="B974" t="str">
            <v/>
          </cell>
          <cell r="C974" t="str">
            <v/>
          </cell>
          <cell r="F974" t="str">
            <v>b. Nh©n c«ng</v>
          </cell>
          <cell r="J974">
            <v>527526.72000000009</v>
          </cell>
        </row>
        <row r="975">
          <cell r="B975" t="str">
            <v/>
          </cell>
          <cell r="C975" t="str">
            <v/>
          </cell>
          <cell r="E975" t="str">
            <v>n4</v>
          </cell>
          <cell r="F975" t="str">
            <v>Nh©n c«ng bËc 4,0/7</v>
          </cell>
          <cell r="G975" t="str">
            <v xml:space="preserve">C«ng </v>
          </cell>
          <cell r="H975">
            <v>34.380000000000003</v>
          </cell>
          <cell r="I975">
            <v>15344</v>
          </cell>
          <cell r="J975">
            <v>527526.72000000009</v>
          </cell>
          <cell r="L975">
            <v>527526.72000000009</v>
          </cell>
        </row>
        <row r="976">
          <cell r="B976">
            <v>126</v>
          </cell>
          <cell r="C976">
            <v>1242</v>
          </cell>
          <cell r="D976" t="str">
            <v>IA.2311</v>
          </cell>
          <cell r="F976" t="str">
            <v>Cèt thÐp mèi nèi dÇm d=8mm</v>
          </cell>
          <cell r="G976" t="str">
            <v>tÊn</v>
          </cell>
          <cell r="I976" t="str">
            <v/>
          </cell>
          <cell r="K976">
            <v>4872452.1885714279</v>
          </cell>
          <cell r="L976">
            <v>241444.8</v>
          </cell>
          <cell r="M976">
            <v>15915.6</v>
          </cell>
        </row>
        <row r="977">
          <cell r="B977" t="str">
            <v/>
          </cell>
          <cell r="C977" t="str">
            <v/>
          </cell>
          <cell r="F977" t="str">
            <v>a. VËt liÖu</v>
          </cell>
          <cell r="J977">
            <v>4872452.1885714279</v>
          </cell>
        </row>
        <row r="978">
          <cell r="B978" t="str">
            <v/>
          </cell>
          <cell r="C978" t="str">
            <v/>
          </cell>
          <cell r="E978" t="str">
            <v>d8</v>
          </cell>
          <cell r="F978" t="str">
            <v>ThÐp trßn d=8mm</v>
          </cell>
          <cell r="G978" t="str">
            <v>kg</v>
          </cell>
          <cell r="H978">
            <v>1005</v>
          </cell>
          <cell r="I978">
            <v>4707.542476190476</v>
          </cell>
          <cell r="J978">
            <v>4731080.1885714279</v>
          </cell>
          <cell r="K978">
            <v>4731080.1885714279</v>
          </cell>
        </row>
        <row r="979">
          <cell r="B979" t="str">
            <v/>
          </cell>
          <cell r="C979" t="str">
            <v/>
          </cell>
          <cell r="E979" t="str">
            <v>d</v>
          </cell>
          <cell r="F979" t="str">
            <v xml:space="preserve">D©y thÐp </v>
          </cell>
          <cell r="G979" t="str">
            <v>kg</v>
          </cell>
          <cell r="H979">
            <v>21.42</v>
          </cell>
          <cell r="I979">
            <v>6600</v>
          </cell>
          <cell r="J979">
            <v>141372</v>
          </cell>
          <cell r="K979">
            <v>141372</v>
          </cell>
        </row>
        <row r="980">
          <cell r="B980" t="str">
            <v/>
          </cell>
          <cell r="C980" t="str">
            <v/>
          </cell>
          <cell r="F980" t="str">
            <v>b. Nh©n c«ng</v>
          </cell>
          <cell r="J980">
            <v>241444.8</v>
          </cell>
        </row>
        <row r="981">
          <cell r="B981" t="str">
            <v/>
          </cell>
          <cell r="C981" t="str">
            <v/>
          </cell>
          <cell r="E981">
            <v>3.7</v>
          </cell>
          <cell r="F981" t="str">
            <v>Nh©n c«ng bËc 3,7/7</v>
          </cell>
          <cell r="G981" t="str">
            <v xml:space="preserve">C«ng </v>
          </cell>
          <cell r="H981">
            <v>16.2</v>
          </cell>
          <cell r="I981">
            <v>14904</v>
          </cell>
          <cell r="J981">
            <v>241444.8</v>
          </cell>
          <cell r="L981">
            <v>241444.8</v>
          </cell>
        </row>
        <row r="982">
          <cell r="B982" t="str">
            <v/>
          </cell>
          <cell r="C982" t="str">
            <v/>
          </cell>
          <cell r="F982" t="str">
            <v>c. M¸y thi c«ng</v>
          </cell>
          <cell r="J982">
            <v>15915.6</v>
          </cell>
        </row>
        <row r="983">
          <cell r="B983" t="str">
            <v/>
          </cell>
          <cell r="C983" t="str">
            <v/>
          </cell>
          <cell r="E983" t="str">
            <v>cu</v>
          </cell>
          <cell r="F983" t="str">
            <v>M¸y c¾t uèn cèt thÐp</v>
          </cell>
          <cell r="G983" t="str">
            <v>Ca</v>
          </cell>
          <cell r="H983">
            <v>0.4</v>
          </cell>
          <cell r="I983">
            <v>39789</v>
          </cell>
          <cell r="J983">
            <v>15915.6</v>
          </cell>
          <cell r="M983">
            <v>15915.6</v>
          </cell>
        </row>
        <row r="984">
          <cell r="B984">
            <v>127</v>
          </cell>
          <cell r="D984" t="str">
            <v>.</v>
          </cell>
          <cell r="F984" t="str">
            <v>Khe co d·n cao su</v>
          </cell>
          <cell r="G984" t="str">
            <v>m</v>
          </cell>
          <cell r="I984" t="str">
            <v/>
          </cell>
          <cell r="K984">
            <v>1750320.0000000002</v>
          </cell>
          <cell r="L984">
            <v>0</v>
          </cell>
          <cell r="M984">
            <v>0</v>
          </cell>
        </row>
        <row r="985">
          <cell r="B985" t="str">
            <v/>
          </cell>
          <cell r="C985" t="str">
            <v/>
          </cell>
          <cell r="F985" t="str">
            <v>a - VËt liÖu :</v>
          </cell>
          <cell r="J985">
            <v>1750320.0000000002</v>
          </cell>
        </row>
        <row r="986">
          <cell r="B986" t="str">
            <v/>
          </cell>
          <cell r="C986" t="str">
            <v/>
          </cell>
          <cell r="E986" t="str">
            <v>d10</v>
          </cell>
          <cell r="F986" t="str">
            <v>Khe co d·n cao su.</v>
          </cell>
          <cell r="G986" t="str">
            <v>m</v>
          </cell>
          <cell r="H986">
            <v>1.02</v>
          </cell>
          <cell r="I986">
            <v>1716000.0000000002</v>
          </cell>
          <cell r="J986">
            <v>1750320.0000000002</v>
          </cell>
          <cell r="K986">
            <v>1750320.0000000002</v>
          </cell>
        </row>
        <row r="987">
          <cell r="B987">
            <v>128</v>
          </cell>
          <cell r="C987">
            <v>1242</v>
          </cell>
          <cell r="D987" t="str">
            <v>NB.3110</v>
          </cell>
          <cell r="F987" t="str">
            <v>ThÐp chê d=10mm</v>
          </cell>
          <cell r="G987" t="str">
            <v>TÊn</v>
          </cell>
          <cell r="I987" t="str">
            <v/>
          </cell>
          <cell r="K987">
            <v>4642919.6000000006</v>
          </cell>
          <cell r="L987">
            <v>170364.26</v>
          </cell>
          <cell r="M987">
            <v>0</v>
          </cell>
        </row>
        <row r="988">
          <cell r="B988" t="str">
            <v/>
          </cell>
          <cell r="C988" t="str">
            <v/>
          </cell>
          <cell r="F988" t="str">
            <v>a - VËt liÖu :</v>
          </cell>
          <cell r="J988">
            <v>4642919.6000000006</v>
          </cell>
        </row>
        <row r="989">
          <cell r="B989" t="str">
            <v/>
          </cell>
          <cell r="C989" t="str">
            <v/>
          </cell>
          <cell r="E989" t="str">
            <v>d10</v>
          </cell>
          <cell r="F989" t="str">
            <v>ThÐp trßn d=10mm</v>
          </cell>
          <cell r="G989" t="str">
            <v>kg</v>
          </cell>
          <cell r="H989">
            <v>1050</v>
          </cell>
          <cell r="I989">
            <v>4421.8281904761907</v>
          </cell>
          <cell r="J989">
            <v>4642919.6000000006</v>
          </cell>
          <cell r="K989">
            <v>4642919.6000000006</v>
          </cell>
        </row>
        <row r="990">
          <cell r="B990" t="str">
            <v/>
          </cell>
          <cell r="C990" t="str">
            <v/>
          </cell>
          <cell r="F990" t="str">
            <v>b. Nh©n c«ng</v>
          </cell>
          <cell r="J990">
            <v>170364.26</v>
          </cell>
        </row>
        <row r="991">
          <cell r="B991" t="str">
            <v/>
          </cell>
          <cell r="C991" t="str">
            <v/>
          </cell>
          <cell r="E991">
            <v>3.5</v>
          </cell>
          <cell r="F991" t="str">
            <v>Nh©n c«ng bËc 3,5/7</v>
          </cell>
          <cell r="G991" t="str">
            <v xml:space="preserve">C«ng </v>
          </cell>
          <cell r="H991">
            <v>11.66</v>
          </cell>
          <cell r="I991">
            <v>14611</v>
          </cell>
          <cell r="J991">
            <v>170364.26</v>
          </cell>
          <cell r="L991">
            <v>170364.26</v>
          </cell>
        </row>
        <row r="992">
          <cell r="B992">
            <v>129</v>
          </cell>
          <cell r="C992">
            <v>1242</v>
          </cell>
          <cell r="D992" t="str">
            <v>HA3110</v>
          </cell>
          <cell r="F992" t="str">
            <v>Bª t«ng M300</v>
          </cell>
          <cell r="G992" t="str">
            <v>m3</v>
          </cell>
          <cell r="I992" t="str">
            <v/>
          </cell>
          <cell r="K992">
            <v>535413.10259240947</v>
          </cell>
          <cell r="L992">
            <v>52015.16</v>
          </cell>
          <cell r="M992">
            <v>13266</v>
          </cell>
        </row>
        <row r="993">
          <cell r="B993" t="str">
            <v/>
          </cell>
          <cell r="C993" t="str">
            <v/>
          </cell>
          <cell r="F993" t="str">
            <v>a. VËt liÖu</v>
          </cell>
          <cell r="J993">
            <v>535413.10259240947</v>
          </cell>
        </row>
        <row r="994">
          <cell r="B994" t="str">
            <v/>
          </cell>
          <cell r="C994" t="str">
            <v>m3</v>
          </cell>
          <cell r="E994" t="str">
            <v>vu</v>
          </cell>
          <cell r="F994" t="str">
            <v>V÷a BT M300 ®¸ 1x2 ®é sôt 2-4</v>
          </cell>
          <cell r="G994" t="str">
            <v>m3</v>
          </cell>
          <cell r="H994">
            <v>1.0249999999999999</v>
          </cell>
          <cell r="I994">
            <v>517182.42220952385</v>
          </cell>
          <cell r="J994">
            <v>530111.98276476189</v>
          </cell>
          <cell r="K994">
            <v>530111.98276476189</v>
          </cell>
        </row>
        <row r="995">
          <cell r="B995" t="str">
            <v/>
          </cell>
          <cell r="C995" t="str">
            <v/>
          </cell>
          <cell r="E995" t="str">
            <v>#</v>
          </cell>
          <cell r="F995" t="str">
            <v>VËt liÖu kh¸c</v>
          </cell>
          <cell r="G995" t="str">
            <v>%</v>
          </cell>
          <cell r="H995">
            <v>1</v>
          </cell>
          <cell r="I995">
            <v>530111.98276476189</v>
          </cell>
          <cell r="J995">
            <v>5301.1198276476189</v>
          </cell>
          <cell r="K995">
            <v>5301.1198276476189</v>
          </cell>
        </row>
        <row r="996">
          <cell r="B996" t="str">
            <v/>
          </cell>
          <cell r="C996" t="str">
            <v/>
          </cell>
          <cell r="F996" t="str">
            <v>b. Nh©n c«ng</v>
          </cell>
          <cell r="J996">
            <v>52015.16</v>
          </cell>
        </row>
        <row r="997">
          <cell r="B997" t="str">
            <v/>
          </cell>
          <cell r="C997" t="str">
            <v/>
          </cell>
          <cell r="E997">
            <v>3.5</v>
          </cell>
          <cell r="F997" t="str">
            <v>Nh©n c«ng bËc 3,5/7</v>
          </cell>
          <cell r="G997" t="str">
            <v xml:space="preserve">C«ng </v>
          </cell>
          <cell r="H997">
            <v>3.56</v>
          </cell>
          <cell r="I997">
            <v>14611</v>
          </cell>
          <cell r="J997">
            <v>52015.16</v>
          </cell>
          <cell r="L997">
            <v>52015.16</v>
          </cell>
        </row>
        <row r="998">
          <cell r="B998" t="str">
            <v/>
          </cell>
          <cell r="C998" t="str">
            <v/>
          </cell>
          <cell r="F998" t="str">
            <v>c. M¸y thi c«ng</v>
          </cell>
          <cell r="J998">
            <v>13266</v>
          </cell>
        </row>
        <row r="999">
          <cell r="B999" t="str">
            <v/>
          </cell>
          <cell r="C999" t="str">
            <v/>
          </cell>
          <cell r="E999" t="str">
            <v>250l</v>
          </cell>
          <cell r="F999" t="str">
            <v>M¸y trén 250l</v>
          </cell>
          <cell r="G999" t="str">
            <v>Ca</v>
          </cell>
          <cell r="H999">
            <v>9.5000000000000001E-2</v>
          </cell>
          <cell r="I999">
            <v>96272</v>
          </cell>
          <cell r="J999">
            <v>9145.84</v>
          </cell>
          <cell r="M999">
            <v>9145.84</v>
          </cell>
        </row>
        <row r="1000">
          <cell r="B1000" t="str">
            <v/>
          </cell>
          <cell r="C1000" t="str">
            <v/>
          </cell>
          <cell r="E1000" t="str">
            <v>dd</v>
          </cell>
          <cell r="F1000" t="str">
            <v>M¸y ®Çm dïi 1,5KW</v>
          </cell>
          <cell r="G1000" t="str">
            <v>Ca</v>
          </cell>
          <cell r="H1000">
            <v>0.11</v>
          </cell>
          <cell r="I1000">
            <v>37456</v>
          </cell>
          <cell r="J1000">
            <v>4120.16</v>
          </cell>
          <cell r="M1000">
            <v>4120.16</v>
          </cell>
        </row>
        <row r="1001">
          <cell r="B1001">
            <v>130</v>
          </cell>
          <cell r="C1001">
            <v>1242</v>
          </cell>
          <cell r="D1001" t="str">
            <v>KA2210</v>
          </cell>
          <cell r="F1001" t="str">
            <v>VK ®æ bª t«ng M300</v>
          </cell>
          <cell r="G1001" t="str">
            <v>100m2</v>
          </cell>
          <cell r="I1001" t="str">
            <v/>
          </cell>
          <cell r="K1001">
            <v>2586060.466018057</v>
          </cell>
          <cell r="L1001">
            <v>527526.72000000009</v>
          </cell>
          <cell r="M1001">
            <v>0</v>
          </cell>
        </row>
        <row r="1002">
          <cell r="B1002" t="str">
            <v/>
          </cell>
          <cell r="C1002" t="str">
            <v/>
          </cell>
          <cell r="F1002" t="str">
            <v>a. VËt liÖu</v>
          </cell>
          <cell r="J1002">
            <v>2586060.466018057</v>
          </cell>
        </row>
        <row r="1003">
          <cell r="B1003" t="str">
            <v/>
          </cell>
          <cell r="C1003" t="str">
            <v/>
          </cell>
          <cell r="E1003" t="str">
            <v>g</v>
          </cell>
          <cell r="F1003" t="str">
            <v>Gç v¸n</v>
          </cell>
          <cell r="G1003" t="str">
            <v>m3</v>
          </cell>
          <cell r="H1003">
            <v>0.79200000000000004</v>
          </cell>
          <cell r="I1003">
            <v>1269569.6114285714</v>
          </cell>
          <cell r="J1003">
            <v>1005499.1322514286</v>
          </cell>
          <cell r="K1003">
            <v>1005499.1322514286</v>
          </cell>
        </row>
        <row r="1004">
          <cell r="B1004" t="str">
            <v/>
          </cell>
          <cell r="C1004" t="str">
            <v/>
          </cell>
          <cell r="E1004" t="str">
            <v>dn</v>
          </cell>
          <cell r="F1004" t="str">
            <v xml:space="preserve">Gç ®µ nÑp </v>
          </cell>
          <cell r="G1004" t="str">
            <v>m3</v>
          </cell>
          <cell r="H1004">
            <v>0.189</v>
          </cell>
          <cell r="I1004">
            <v>1269569.6114285714</v>
          </cell>
          <cell r="J1004">
            <v>239948.65656</v>
          </cell>
          <cell r="K1004">
            <v>239948.65656</v>
          </cell>
        </row>
        <row r="1005">
          <cell r="B1005" t="str">
            <v/>
          </cell>
          <cell r="C1005" t="str">
            <v/>
          </cell>
          <cell r="E1005" t="str">
            <v>gg</v>
          </cell>
          <cell r="F1005" t="str">
            <v>Gç chèng</v>
          </cell>
          <cell r="G1005" t="str">
            <v>m3</v>
          </cell>
          <cell r="H1005">
            <v>0.95700000000000007</v>
          </cell>
          <cell r="I1005">
            <v>1269569.6114285714</v>
          </cell>
          <cell r="J1005">
            <v>1214978.1181371429</v>
          </cell>
          <cell r="K1005">
            <v>1214978.1181371429</v>
          </cell>
        </row>
        <row r="1006">
          <cell r="B1006" t="str">
            <v/>
          </cell>
          <cell r="C1006" t="str">
            <v/>
          </cell>
          <cell r="E1006" t="str">
            <v>di</v>
          </cell>
          <cell r="F1006" t="str">
            <v>§inh</v>
          </cell>
          <cell r="G1006" t="str">
            <v>kg</v>
          </cell>
          <cell r="H1006">
            <v>14.29</v>
          </cell>
          <cell r="I1006">
            <v>7000</v>
          </cell>
          <cell r="J1006">
            <v>100030</v>
          </cell>
          <cell r="K1006">
            <v>100030</v>
          </cell>
        </row>
        <row r="1007">
          <cell r="B1007" t="str">
            <v/>
          </cell>
          <cell r="C1007" t="str">
            <v/>
          </cell>
          <cell r="E1007" t="str">
            <v>#</v>
          </cell>
          <cell r="F1007" t="str">
            <v>VËt liÖu kh¸c</v>
          </cell>
          <cell r="G1007" t="str">
            <v>%</v>
          </cell>
          <cell r="H1007">
            <v>1</v>
          </cell>
          <cell r="I1007">
            <v>2560455.9069485711</v>
          </cell>
          <cell r="J1007">
            <v>25604.559069485709</v>
          </cell>
          <cell r="K1007">
            <v>25604.559069485709</v>
          </cell>
        </row>
        <row r="1008">
          <cell r="B1008" t="str">
            <v/>
          </cell>
          <cell r="C1008" t="str">
            <v/>
          </cell>
          <cell r="F1008" t="str">
            <v>b. Nh©n c«ng</v>
          </cell>
          <cell r="J1008">
            <v>527526.72000000009</v>
          </cell>
        </row>
        <row r="1009">
          <cell r="B1009" t="str">
            <v/>
          </cell>
          <cell r="C1009" t="str">
            <v/>
          </cell>
          <cell r="E1009" t="str">
            <v>n4</v>
          </cell>
          <cell r="F1009" t="str">
            <v>Nh©n c«ng bËc 4,0/7</v>
          </cell>
          <cell r="G1009" t="str">
            <v xml:space="preserve">C«ng </v>
          </cell>
          <cell r="H1009">
            <v>34.380000000000003</v>
          </cell>
          <cell r="I1009">
            <v>15344</v>
          </cell>
          <cell r="J1009">
            <v>527526.72000000009</v>
          </cell>
          <cell r="L1009">
            <v>527526.72000000009</v>
          </cell>
        </row>
        <row r="1010">
          <cell r="B1010">
            <v>131</v>
          </cell>
          <cell r="C1010">
            <v>1242</v>
          </cell>
          <cell r="D1010" t="str">
            <v>GA.4110/</v>
          </cell>
          <cell r="F1010" t="str">
            <v>Gia cè lßng cÇu ®¸ d¨m x©y M100</v>
          </cell>
          <cell r="G1010" t="str">
            <v>m3</v>
          </cell>
          <cell r="I1010" t="str">
            <v/>
          </cell>
          <cell r="K1010">
            <v>306212.44737737137</v>
          </cell>
          <cell r="L1010">
            <v>31998.09</v>
          </cell>
          <cell r="M1010">
            <v>0</v>
          </cell>
        </row>
        <row r="1011">
          <cell r="B1011" t="str">
            <v/>
          </cell>
          <cell r="C1011" t="str">
            <v/>
          </cell>
          <cell r="F1011" t="str">
            <v>a. VËt liÖu</v>
          </cell>
          <cell r="J1011">
            <v>306212.44737737137</v>
          </cell>
        </row>
        <row r="1012">
          <cell r="B1012" t="str">
            <v/>
          </cell>
          <cell r="C1012" t="str">
            <v/>
          </cell>
          <cell r="E1012">
            <v>4</v>
          </cell>
          <cell r="F1012" t="str">
            <v>§¸ d¨m 4x6</v>
          </cell>
          <cell r="G1012" t="str">
            <v>m3</v>
          </cell>
          <cell r="H1012">
            <v>1.2</v>
          </cell>
          <cell r="I1012">
            <v>108979.27619047619</v>
          </cell>
          <cell r="J1012">
            <v>130775.13142857142</v>
          </cell>
          <cell r="K1012">
            <v>130775.13142857142</v>
          </cell>
        </row>
        <row r="1013">
          <cell r="B1013" t="str">
            <v/>
          </cell>
          <cell r="C1013" t="str">
            <v>m3</v>
          </cell>
          <cell r="E1013" t="str">
            <v>vu</v>
          </cell>
          <cell r="F1013" t="str">
            <v>V÷a xi m¨ng M100</v>
          </cell>
          <cell r="G1013" t="str">
            <v>m3</v>
          </cell>
          <cell r="H1013">
            <v>0.42</v>
          </cell>
          <cell r="I1013">
            <v>417707.89511619043</v>
          </cell>
          <cell r="J1013">
            <v>175437.31594879998</v>
          </cell>
          <cell r="K1013">
            <v>175437.31594879998</v>
          </cell>
        </row>
        <row r="1014">
          <cell r="B1014" t="str">
            <v/>
          </cell>
          <cell r="C1014" t="str">
            <v/>
          </cell>
          <cell r="F1014" t="str">
            <v>b. Nh©n c«ng</v>
          </cell>
          <cell r="J1014">
            <v>31998.09</v>
          </cell>
        </row>
        <row r="1015">
          <cell r="B1015" t="str">
            <v/>
          </cell>
          <cell r="C1015" t="str">
            <v/>
          </cell>
          <cell r="E1015">
            <v>3.5</v>
          </cell>
          <cell r="F1015" t="str">
            <v>Nh©n c«ng bËc 3,5/7</v>
          </cell>
          <cell r="G1015" t="str">
            <v xml:space="preserve">C«ng </v>
          </cell>
          <cell r="H1015">
            <v>2.19</v>
          </cell>
          <cell r="I1015">
            <v>14611</v>
          </cell>
          <cell r="J1015">
            <v>31998.09</v>
          </cell>
          <cell r="L1015">
            <v>31998.09</v>
          </cell>
        </row>
        <row r="1016">
          <cell r="B1016">
            <v>132</v>
          </cell>
          <cell r="C1016">
            <v>1242</v>
          </cell>
          <cell r="D1016" t="str">
            <v>IB2211</v>
          </cell>
          <cell r="F1016" t="str">
            <v>Cèt thÐp gê lan can d=10mm</v>
          </cell>
          <cell r="G1016" t="str">
            <v>TÊn</v>
          </cell>
          <cell r="I1016" t="str">
            <v/>
          </cell>
          <cell r="K1016">
            <v>4585309.3314285716</v>
          </cell>
          <cell r="L1016">
            <v>208206.75</v>
          </cell>
          <cell r="M1016">
            <v>15915.6</v>
          </cell>
        </row>
        <row r="1017">
          <cell r="B1017" t="str">
            <v/>
          </cell>
          <cell r="C1017" t="str">
            <v/>
          </cell>
          <cell r="F1017" t="str">
            <v>a. VËt liÖu</v>
          </cell>
          <cell r="J1017">
            <v>4585309.3314285716</v>
          </cell>
        </row>
        <row r="1018">
          <cell r="B1018" t="str">
            <v/>
          </cell>
          <cell r="C1018" t="str">
            <v/>
          </cell>
          <cell r="E1018" t="str">
            <v>d10</v>
          </cell>
          <cell r="F1018" t="str">
            <v>ThÐp trßn d=10mm</v>
          </cell>
          <cell r="G1018" t="str">
            <v>kg</v>
          </cell>
          <cell r="H1018">
            <v>1005</v>
          </cell>
          <cell r="I1018">
            <v>4421.8281904761907</v>
          </cell>
          <cell r="J1018">
            <v>4443937.3314285716</v>
          </cell>
          <cell r="K1018">
            <v>4443937.3314285716</v>
          </cell>
        </row>
        <row r="1019">
          <cell r="B1019" t="str">
            <v/>
          </cell>
          <cell r="C1019" t="str">
            <v/>
          </cell>
          <cell r="E1019" t="str">
            <v>d</v>
          </cell>
          <cell r="F1019" t="str">
            <v xml:space="preserve">D©y thÐp </v>
          </cell>
          <cell r="G1019" t="str">
            <v>kg</v>
          </cell>
          <cell r="H1019">
            <v>21.42</v>
          </cell>
          <cell r="I1019">
            <v>6600</v>
          </cell>
          <cell r="J1019">
            <v>141372</v>
          </cell>
          <cell r="K1019">
            <v>141372</v>
          </cell>
        </row>
        <row r="1020">
          <cell r="B1020" t="str">
            <v/>
          </cell>
          <cell r="C1020" t="str">
            <v/>
          </cell>
          <cell r="F1020" t="str">
            <v>b. Nh©n c«ng</v>
          </cell>
          <cell r="J1020">
            <v>208206.75</v>
          </cell>
        </row>
        <row r="1021">
          <cell r="B1021" t="str">
            <v/>
          </cell>
          <cell r="C1021" t="str">
            <v/>
          </cell>
          <cell r="E1021">
            <v>3.5</v>
          </cell>
          <cell r="F1021" t="str">
            <v>Nh©n c«ng bËc 3,5/7</v>
          </cell>
          <cell r="G1021" t="str">
            <v xml:space="preserve">C«ng </v>
          </cell>
          <cell r="H1021">
            <v>14.25</v>
          </cell>
          <cell r="I1021">
            <v>14611</v>
          </cell>
          <cell r="J1021">
            <v>208206.75</v>
          </cell>
          <cell r="L1021">
            <v>208206.75</v>
          </cell>
        </row>
        <row r="1022">
          <cell r="B1022" t="str">
            <v/>
          </cell>
          <cell r="C1022" t="str">
            <v/>
          </cell>
          <cell r="F1022" t="str">
            <v>c. M¸y thi c«ng</v>
          </cell>
          <cell r="J1022">
            <v>15915.6</v>
          </cell>
        </row>
        <row r="1023">
          <cell r="B1023" t="str">
            <v/>
          </cell>
          <cell r="C1023" t="str">
            <v/>
          </cell>
          <cell r="E1023" t="str">
            <v>cu</v>
          </cell>
          <cell r="F1023" t="str">
            <v>M¸y c¾t uèn cèt thÐp</v>
          </cell>
          <cell r="G1023" t="str">
            <v>Ca</v>
          </cell>
          <cell r="H1023">
            <v>0.4</v>
          </cell>
          <cell r="I1023">
            <v>39789</v>
          </cell>
          <cell r="J1023">
            <v>15915.6</v>
          </cell>
          <cell r="M1023">
            <v>15915.6</v>
          </cell>
        </row>
        <row r="1024">
          <cell r="B1024">
            <v>133</v>
          </cell>
          <cell r="C1024">
            <v>1242</v>
          </cell>
          <cell r="D1024" t="str">
            <v>IB2221</v>
          </cell>
          <cell r="F1024" t="str">
            <v>Cèt thÐp gê lan can d=14mm</v>
          </cell>
          <cell r="G1024" t="str">
            <v>TÊn</v>
          </cell>
          <cell r="I1024" t="str">
            <v/>
          </cell>
          <cell r="K1024">
            <v>4607641.3257142855</v>
          </cell>
          <cell r="L1024">
            <v>114258.02</v>
          </cell>
          <cell r="M1024">
            <v>100356.43399999999</v>
          </cell>
        </row>
        <row r="1025">
          <cell r="B1025" t="str">
            <v/>
          </cell>
          <cell r="C1025" t="str">
            <v/>
          </cell>
          <cell r="F1025" t="str">
            <v>a. VËt liÖu</v>
          </cell>
          <cell r="I1025" t="str">
            <v/>
          </cell>
          <cell r="J1025">
            <v>4607641.3257142855</v>
          </cell>
        </row>
        <row r="1026">
          <cell r="B1026" t="str">
            <v/>
          </cell>
          <cell r="C1026" t="str">
            <v/>
          </cell>
          <cell r="E1026" t="str">
            <v>D14</v>
          </cell>
          <cell r="F1026" t="str">
            <v>ThÐp trßn d=14mm</v>
          </cell>
          <cell r="G1026" t="str">
            <v>kg</v>
          </cell>
          <cell r="H1026">
            <v>1020</v>
          </cell>
          <cell r="I1026">
            <v>4374.209142857143</v>
          </cell>
          <cell r="J1026">
            <v>4461693.3257142855</v>
          </cell>
          <cell r="K1026">
            <v>4461693.3257142855</v>
          </cell>
        </row>
        <row r="1027">
          <cell r="B1027" t="str">
            <v/>
          </cell>
          <cell r="C1027" t="str">
            <v/>
          </cell>
          <cell r="E1027" t="str">
            <v>d</v>
          </cell>
          <cell r="F1027" t="str">
            <v xml:space="preserve">D©y thÐp </v>
          </cell>
          <cell r="G1027" t="str">
            <v>kg</v>
          </cell>
          <cell r="H1027">
            <v>14.28</v>
          </cell>
          <cell r="I1027">
            <v>6600</v>
          </cell>
          <cell r="J1027">
            <v>94248</v>
          </cell>
          <cell r="K1027">
            <v>94248</v>
          </cell>
        </row>
        <row r="1028">
          <cell r="B1028" t="str">
            <v/>
          </cell>
          <cell r="C1028" t="str">
            <v/>
          </cell>
          <cell r="E1028" t="str">
            <v>q</v>
          </cell>
          <cell r="F1028" t="str">
            <v>Que hµn</v>
          </cell>
          <cell r="G1028" t="str">
            <v>kg</v>
          </cell>
          <cell r="H1028">
            <v>4.7</v>
          </cell>
          <cell r="I1028">
            <v>11000</v>
          </cell>
          <cell r="J1028">
            <v>51700</v>
          </cell>
          <cell r="K1028">
            <v>51700</v>
          </cell>
        </row>
        <row r="1029">
          <cell r="B1029" t="str">
            <v/>
          </cell>
          <cell r="C1029" t="str">
            <v/>
          </cell>
          <cell r="F1029" t="str">
            <v>b. Nh©n c«ng</v>
          </cell>
          <cell r="I1029" t="str">
            <v/>
          </cell>
          <cell r="J1029">
            <v>114258.02</v>
          </cell>
        </row>
        <row r="1030">
          <cell r="B1030" t="str">
            <v/>
          </cell>
          <cell r="C1030" t="str">
            <v/>
          </cell>
          <cell r="E1030">
            <v>3.5</v>
          </cell>
          <cell r="F1030" t="str">
            <v>Nh©n c«ng bËc 3,5/7</v>
          </cell>
          <cell r="G1030" t="str">
            <v xml:space="preserve">C«ng </v>
          </cell>
          <cell r="H1030">
            <v>7.82</v>
          </cell>
          <cell r="I1030">
            <v>14611</v>
          </cell>
          <cell r="J1030">
            <v>114258.02</v>
          </cell>
          <cell r="L1030">
            <v>114258.02</v>
          </cell>
        </row>
        <row r="1031">
          <cell r="B1031" t="str">
            <v/>
          </cell>
          <cell r="C1031" t="str">
            <v/>
          </cell>
          <cell r="F1031" t="str">
            <v>c. M¸y thi c«ng</v>
          </cell>
          <cell r="I1031" t="str">
            <v/>
          </cell>
          <cell r="J1031">
            <v>100356.43399999999</v>
          </cell>
        </row>
        <row r="1032">
          <cell r="B1032" t="str">
            <v/>
          </cell>
          <cell r="C1032" t="str">
            <v/>
          </cell>
          <cell r="E1032" t="str">
            <v>h23</v>
          </cell>
          <cell r="F1032" t="str">
            <v>M¸y hµn 23KW</v>
          </cell>
          <cell r="G1032" t="str">
            <v>Ca</v>
          </cell>
          <cell r="H1032">
            <v>1.133</v>
          </cell>
          <cell r="I1032">
            <v>77338</v>
          </cell>
          <cell r="J1032">
            <v>87623.953999999998</v>
          </cell>
          <cell r="M1032">
            <v>87623.953999999998</v>
          </cell>
        </row>
        <row r="1033">
          <cell r="B1033" t="str">
            <v/>
          </cell>
          <cell r="C1033" t="str">
            <v/>
          </cell>
          <cell r="E1033" t="str">
            <v>cu</v>
          </cell>
          <cell r="F1033" t="str">
            <v>M¸y c¾t uèn cèt thÐp</v>
          </cell>
          <cell r="G1033" t="str">
            <v>Ca</v>
          </cell>
          <cell r="H1033">
            <v>0.32</v>
          </cell>
          <cell r="I1033">
            <v>39789</v>
          </cell>
          <cell r="J1033">
            <v>12732.48</v>
          </cell>
          <cell r="M1033">
            <v>12732.48</v>
          </cell>
        </row>
        <row r="1034">
          <cell r="B1034">
            <v>134</v>
          </cell>
          <cell r="C1034">
            <v>1242</v>
          </cell>
          <cell r="D1034" t="str">
            <v>NB.3110</v>
          </cell>
          <cell r="F1034" t="str">
            <v>L¾p ®Æt thÐp b¶n</v>
          </cell>
          <cell r="G1034" t="str">
            <v>TÊn</v>
          </cell>
          <cell r="I1034" t="str">
            <v/>
          </cell>
          <cell r="K1034">
            <v>5316065.58</v>
          </cell>
          <cell r="L1034">
            <v>170364.26</v>
          </cell>
          <cell r="M1034">
            <v>280350.25</v>
          </cell>
        </row>
        <row r="1035">
          <cell r="B1035" t="str">
            <v/>
          </cell>
          <cell r="C1035" t="str">
            <v/>
          </cell>
          <cell r="F1035" t="str">
            <v>a. VËt liÖu</v>
          </cell>
          <cell r="I1035" t="str">
            <v/>
          </cell>
          <cell r="J1035">
            <v>5316065.58</v>
          </cell>
        </row>
        <row r="1036">
          <cell r="B1036" t="str">
            <v/>
          </cell>
          <cell r="E1036" t="str">
            <v>t</v>
          </cell>
          <cell r="F1036" t="str">
            <v>ThÐp b¶n</v>
          </cell>
          <cell r="G1036" t="str">
            <v>kg</v>
          </cell>
          <cell r="H1036">
            <v>1050</v>
          </cell>
          <cell r="I1036">
            <v>4612.3043809523806</v>
          </cell>
          <cell r="J1036">
            <v>4842919.5999999996</v>
          </cell>
          <cell r="K1036">
            <v>4842919.5999999996</v>
          </cell>
        </row>
        <row r="1037">
          <cell r="B1037" t="str">
            <v/>
          </cell>
          <cell r="E1037" t="str">
            <v>q</v>
          </cell>
          <cell r="F1037" t="str">
            <v>Que hµn</v>
          </cell>
          <cell r="G1037" t="str">
            <v>kg</v>
          </cell>
          <cell r="H1037">
            <v>20</v>
          </cell>
          <cell r="I1037">
            <v>11000</v>
          </cell>
          <cell r="J1037">
            <v>220000</v>
          </cell>
          <cell r="K1037">
            <v>220000</v>
          </cell>
        </row>
        <row r="1038">
          <cell r="B1038" t="str">
            <v/>
          </cell>
          <cell r="E1038" t="str">
            <v>#</v>
          </cell>
          <cell r="F1038" t="str">
            <v>VËt liÖu kh¸c</v>
          </cell>
          <cell r="G1038" t="str">
            <v>%</v>
          </cell>
          <cell r="H1038">
            <v>5</v>
          </cell>
          <cell r="I1038">
            <v>5062919.5999999996</v>
          </cell>
          <cell r="J1038">
            <v>253145.98</v>
          </cell>
          <cell r="K1038">
            <v>253145.98</v>
          </cell>
        </row>
        <row r="1039">
          <cell r="B1039" t="str">
            <v/>
          </cell>
          <cell r="C1039" t="str">
            <v/>
          </cell>
          <cell r="F1039" t="str">
            <v>b. Nh©n c«ng</v>
          </cell>
          <cell r="I1039" t="str">
            <v/>
          </cell>
          <cell r="J1039">
            <v>170364.26</v>
          </cell>
        </row>
        <row r="1040">
          <cell r="B1040" t="str">
            <v/>
          </cell>
          <cell r="E1040">
            <v>3.5</v>
          </cell>
          <cell r="F1040" t="str">
            <v>Nh©n c«ng bËc 3,5/7</v>
          </cell>
          <cell r="G1040" t="str">
            <v xml:space="preserve">C«ng </v>
          </cell>
          <cell r="H1040">
            <v>11.66</v>
          </cell>
          <cell r="I1040">
            <v>14611</v>
          </cell>
          <cell r="J1040">
            <v>170364.26</v>
          </cell>
          <cell r="L1040">
            <v>170364.26</v>
          </cell>
        </row>
        <row r="1041">
          <cell r="B1041" t="str">
            <v/>
          </cell>
          <cell r="C1041" t="str">
            <v/>
          </cell>
          <cell r="F1041" t="str">
            <v>c. M¸y thi c«ng</v>
          </cell>
          <cell r="I1041" t="str">
            <v/>
          </cell>
          <cell r="J1041">
            <v>280350.25</v>
          </cell>
        </row>
        <row r="1042">
          <cell r="B1042" t="str">
            <v/>
          </cell>
          <cell r="E1042" t="str">
            <v>h23</v>
          </cell>
          <cell r="F1042" t="str">
            <v>M¸y hµn 23KW</v>
          </cell>
          <cell r="G1042" t="str">
            <v>Ca</v>
          </cell>
          <cell r="H1042">
            <v>3.625</v>
          </cell>
          <cell r="I1042">
            <v>77338</v>
          </cell>
          <cell r="J1042">
            <v>280350.25</v>
          </cell>
          <cell r="M1042">
            <v>280350.25</v>
          </cell>
        </row>
        <row r="1043">
          <cell r="B1043">
            <v>135</v>
          </cell>
          <cell r="C1043">
            <v>22</v>
          </cell>
          <cell r="D1043">
            <v>58501</v>
          </cell>
          <cell r="F1043" t="str">
            <v>Mua vµ L§ thÐp èng d=20mm tay vÞn</v>
          </cell>
          <cell r="G1043" t="str">
            <v>m</v>
          </cell>
          <cell r="I1043" t="str">
            <v/>
          </cell>
          <cell r="K1043">
            <v>13260</v>
          </cell>
          <cell r="L1043">
            <v>3652.75</v>
          </cell>
          <cell r="M1043">
            <v>232.48000000000002</v>
          </cell>
        </row>
        <row r="1044">
          <cell r="B1044" t="str">
            <v/>
          </cell>
          <cell r="C1044" t="str">
            <v/>
          </cell>
          <cell r="F1044" t="str">
            <v>a. VËt liÖu</v>
          </cell>
          <cell r="I1044" t="str">
            <v/>
          </cell>
          <cell r="J1044">
            <v>13260</v>
          </cell>
        </row>
        <row r="1045">
          <cell r="B1045" t="str">
            <v/>
          </cell>
          <cell r="F1045" t="str">
            <v>èng thÐp d=20mm</v>
          </cell>
          <cell r="G1045" t="str">
            <v>m</v>
          </cell>
          <cell r="H1045">
            <v>1.02</v>
          </cell>
          <cell r="I1045">
            <v>13000</v>
          </cell>
          <cell r="J1045">
            <v>13260</v>
          </cell>
          <cell r="K1045">
            <v>13260</v>
          </cell>
        </row>
        <row r="1046">
          <cell r="B1046" t="str">
            <v/>
          </cell>
          <cell r="C1046" t="str">
            <v/>
          </cell>
          <cell r="F1046" t="str">
            <v>b. Nh©n c«ng</v>
          </cell>
          <cell r="I1046" t="str">
            <v/>
          </cell>
          <cell r="J1046">
            <v>3652.75</v>
          </cell>
        </row>
        <row r="1047">
          <cell r="B1047" t="str">
            <v/>
          </cell>
          <cell r="E1047">
            <v>3.5</v>
          </cell>
          <cell r="F1047" t="str">
            <v>Nh©n c«ng bËc 3,5/7</v>
          </cell>
          <cell r="G1047" t="str">
            <v xml:space="preserve">C«ng </v>
          </cell>
          <cell r="H1047">
            <v>0.25</v>
          </cell>
          <cell r="I1047">
            <v>14611</v>
          </cell>
          <cell r="J1047">
            <v>3652.75</v>
          </cell>
          <cell r="L1047">
            <v>3652.75</v>
          </cell>
        </row>
        <row r="1048">
          <cell r="B1048" t="str">
            <v/>
          </cell>
          <cell r="C1048" t="str">
            <v/>
          </cell>
          <cell r="F1048" t="str">
            <v>c. M¸y thi c«ng</v>
          </cell>
          <cell r="I1048" t="str">
            <v/>
          </cell>
          <cell r="J1048">
            <v>232.48000000000002</v>
          </cell>
        </row>
        <row r="1049">
          <cell r="B1049" t="str">
            <v/>
          </cell>
          <cell r="E1049" t="str">
            <v>cg</v>
          </cell>
          <cell r="F1049" t="str">
            <v>M¸y c¾t èng</v>
          </cell>
          <cell r="G1049" t="str">
            <v>Ca</v>
          </cell>
          <cell r="H1049">
            <v>5.0000000000000001E-3</v>
          </cell>
          <cell r="I1049">
            <v>46496</v>
          </cell>
          <cell r="J1049">
            <v>232.48000000000002</v>
          </cell>
          <cell r="M1049">
            <v>232.48000000000002</v>
          </cell>
        </row>
        <row r="1050">
          <cell r="B1050">
            <v>136</v>
          </cell>
          <cell r="C1050">
            <v>1479</v>
          </cell>
          <cell r="D1050">
            <v>3126</v>
          </cell>
          <cell r="F1050" t="str">
            <v>Ch¶i rØ</v>
          </cell>
          <cell r="G1050" t="str">
            <v>m2</v>
          </cell>
          <cell r="I1050" t="str">
            <v/>
          </cell>
          <cell r="K1050">
            <v>0</v>
          </cell>
          <cell r="L1050">
            <v>420.79679999999996</v>
          </cell>
          <cell r="M1050">
            <v>0</v>
          </cell>
        </row>
        <row r="1051">
          <cell r="B1051" t="str">
            <v/>
          </cell>
          <cell r="C1051" t="str">
            <v/>
          </cell>
          <cell r="F1051" t="str">
            <v>b. Nh©n c«ng</v>
          </cell>
          <cell r="I1051" t="str">
            <v/>
          </cell>
          <cell r="J1051">
            <v>420.79679999999996</v>
          </cell>
        </row>
        <row r="1052">
          <cell r="B1052" t="str">
            <v/>
          </cell>
          <cell r="E1052">
            <v>3.5</v>
          </cell>
          <cell r="F1052" t="str">
            <v>Nh©n c«ng bËc 3,5/7</v>
          </cell>
          <cell r="G1052" t="str">
            <v xml:space="preserve">C«ng </v>
          </cell>
          <cell r="H1052">
            <v>2.8799999999999999E-2</v>
          </cell>
          <cell r="I1052">
            <v>14611</v>
          </cell>
          <cell r="J1052">
            <v>420.79679999999996</v>
          </cell>
          <cell r="L1052">
            <v>420.79679999999996</v>
          </cell>
        </row>
        <row r="1053">
          <cell r="B1053">
            <v>137</v>
          </cell>
          <cell r="C1053">
            <v>1242</v>
          </cell>
          <cell r="D1053" t="str">
            <v>UC2230</v>
          </cell>
          <cell r="F1053" t="str">
            <v>S¬n mµu 2 líp</v>
          </cell>
          <cell r="G1053" t="str">
            <v>m2</v>
          </cell>
          <cell r="I1053" t="str">
            <v/>
          </cell>
          <cell r="K1053">
            <v>8516.8856000000014</v>
          </cell>
          <cell r="L1053">
            <v>1329.6009999999999</v>
          </cell>
          <cell r="M1053">
            <v>0</v>
          </cell>
        </row>
        <row r="1054">
          <cell r="B1054" t="str">
            <v/>
          </cell>
          <cell r="C1054" t="str">
            <v/>
          </cell>
          <cell r="F1054" t="str">
            <v>a. VËt liÖu</v>
          </cell>
          <cell r="I1054" t="str">
            <v/>
          </cell>
          <cell r="J1054">
            <v>8516.8856000000014</v>
          </cell>
        </row>
        <row r="1055">
          <cell r="B1055" t="str">
            <v/>
          </cell>
          <cell r="F1055" t="str">
            <v>S¬n phñ</v>
          </cell>
          <cell r="G1055" t="str">
            <v>kg</v>
          </cell>
          <cell r="H1055">
            <v>0.16400000000000001</v>
          </cell>
          <cell r="I1055">
            <v>48540</v>
          </cell>
          <cell r="J1055">
            <v>7960.56</v>
          </cell>
          <cell r="K1055">
            <v>7960.56</v>
          </cell>
        </row>
        <row r="1056">
          <cell r="B1056" t="str">
            <v/>
          </cell>
          <cell r="E1056" t="str">
            <v>xg</v>
          </cell>
          <cell r="F1056" t="str">
            <v>X¨ng</v>
          </cell>
          <cell r="G1056" t="str">
            <v>kg</v>
          </cell>
          <cell r="H1056">
            <v>0.11799999999999999</v>
          </cell>
          <cell r="I1056">
            <v>4000</v>
          </cell>
          <cell r="J1056">
            <v>472</v>
          </cell>
          <cell r="K1056">
            <v>472</v>
          </cell>
        </row>
        <row r="1057">
          <cell r="B1057" t="str">
            <v/>
          </cell>
          <cell r="E1057" t="str">
            <v>#</v>
          </cell>
          <cell r="F1057" t="str">
            <v>VËt liÖu kh¸c</v>
          </cell>
          <cell r="G1057" t="str">
            <v>%</v>
          </cell>
          <cell r="H1057">
            <v>1</v>
          </cell>
          <cell r="I1057">
            <v>8432.5600000000013</v>
          </cell>
          <cell r="J1057">
            <v>84.325600000000009</v>
          </cell>
          <cell r="K1057">
            <v>84.325600000000009</v>
          </cell>
        </row>
        <row r="1058">
          <cell r="B1058" t="str">
            <v/>
          </cell>
          <cell r="C1058" t="str">
            <v/>
          </cell>
          <cell r="F1058" t="str">
            <v>b. Nh©n c«ng</v>
          </cell>
          <cell r="I1058" t="str">
            <v/>
          </cell>
          <cell r="J1058">
            <v>1329.6009999999999</v>
          </cell>
        </row>
        <row r="1059">
          <cell r="B1059" t="str">
            <v/>
          </cell>
          <cell r="E1059">
            <v>3.5</v>
          </cell>
          <cell r="F1059" t="str">
            <v>Nh©n c«ng bËc 3,5/7</v>
          </cell>
          <cell r="G1059" t="str">
            <v xml:space="preserve">C«ng </v>
          </cell>
          <cell r="H1059">
            <v>9.0999999999999998E-2</v>
          </cell>
          <cell r="I1059">
            <v>14611</v>
          </cell>
          <cell r="J1059">
            <v>1329.6009999999999</v>
          </cell>
          <cell r="L1059">
            <v>1329.6009999999999</v>
          </cell>
        </row>
        <row r="1060">
          <cell r="B1060">
            <v>138</v>
          </cell>
          <cell r="C1060">
            <v>56</v>
          </cell>
          <cell r="D1060">
            <v>703430</v>
          </cell>
          <cell r="F1060" t="str">
            <v>S¬n chèng rØ</v>
          </cell>
          <cell r="G1060" t="str">
            <v>m2</v>
          </cell>
          <cell r="I1060" t="str">
            <v/>
          </cell>
          <cell r="K1060">
            <v>2752.9569999999999</v>
          </cell>
          <cell r="L1060">
            <v>891.27099999999996</v>
          </cell>
          <cell r="M1060">
            <v>0</v>
          </cell>
        </row>
        <row r="1061">
          <cell r="B1061" t="str">
            <v/>
          </cell>
          <cell r="C1061" t="str">
            <v/>
          </cell>
          <cell r="F1061" t="str">
            <v>a. VËt liÖu</v>
          </cell>
          <cell r="I1061" t="str">
            <v/>
          </cell>
          <cell r="J1061">
            <v>2752.9569999999999</v>
          </cell>
        </row>
        <row r="1062">
          <cell r="B1062" t="str">
            <v/>
          </cell>
          <cell r="F1062" t="str">
            <v>S¬n chèng rØ</v>
          </cell>
          <cell r="G1062" t="str">
            <v>kg</v>
          </cell>
          <cell r="H1062">
            <v>6.2E-2</v>
          </cell>
          <cell r="I1062">
            <v>36350</v>
          </cell>
          <cell r="J1062">
            <v>2253.6999999999998</v>
          </cell>
          <cell r="K1062">
            <v>2253.6999999999998</v>
          </cell>
        </row>
        <row r="1063">
          <cell r="B1063" t="str">
            <v/>
          </cell>
          <cell r="E1063" t="str">
            <v>xg</v>
          </cell>
          <cell r="F1063" t="str">
            <v>X¨ng</v>
          </cell>
          <cell r="G1063" t="str">
            <v>kg</v>
          </cell>
          <cell r="H1063">
            <v>0.11799999999999999</v>
          </cell>
          <cell r="I1063">
            <v>4000</v>
          </cell>
          <cell r="J1063">
            <v>472</v>
          </cell>
          <cell r="K1063">
            <v>472</v>
          </cell>
        </row>
        <row r="1064">
          <cell r="B1064" t="str">
            <v/>
          </cell>
          <cell r="E1064" t="str">
            <v>#</v>
          </cell>
          <cell r="F1064" t="str">
            <v>VËt liÖu kh¸c</v>
          </cell>
          <cell r="G1064" t="str">
            <v>%</v>
          </cell>
          <cell r="H1064">
            <v>1</v>
          </cell>
          <cell r="I1064">
            <v>2725.7</v>
          </cell>
          <cell r="J1064">
            <v>27.256999999999998</v>
          </cell>
          <cell r="K1064">
            <v>27.256999999999998</v>
          </cell>
        </row>
        <row r="1065">
          <cell r="B1065" t="str">
            <v/>
          </cell>
          <cell r="C1065" t="str">
            <v/>
          </cell>
          <cell r="F1065" t="str">
            <v>b. Nh©n c«ng</v>
          </cell>
          <cell r="I1065" t="str">
            <v/>
          </cell>
          <cell r="J1065">
            <v>891.27099999999996</v>
          </cell>
        </row>
        <row r="1066">
          <cell r="B1066" t="str">
            <v/>
          </cell>
          <cell r="E1066">
            <v>3.5</v>
          </cell>
          <cell r="F1066" t="str">
            <v>Nh©n c«ng bËc 3,5/7</v>
          </cell>
          <cell r="G1066" t="str">
            <v xml:space="preserve">C«ng </v>
          </cell>
          <cell r="H1066">
            <v>6.0999999999999999E-2</v>
          </cell>
          <cell r="I1066">
            <v>14611</v>
          </cell>
          <cell r="J1066">
            <v>891.27099999999996</v>
          </cell>
          <cell r="L1066">
            <v>891.27099999999996</v>
          </cell>
        </row>
        <row r="1067">
          <cell r="B1067">
            <v>139</v>
          </cell>
          <cell r="C1067">
            <v>1479</v>
          </cell>
          <cell r="D1067" t="str">
            <v>3136a-vd</v>
          </cell>
          <cell r="F1067" t="str">
            <v>X¶ ®­êng hµn</v>
          </cell>
          <cell r="G1067" t="str">
            <v>md</v>
          </cell>
          <cell r="I1067" t="str">
            <v/>
          </cell>
          <cell r="K1067">
            <v>1902.9999999999998</v>
          </cell>
          <cell r="L1067">
            <v>644.44800000000009</v>
          </cell>
          <cell r="M1067">
            <v>3248.1960000000004</v>
          </cell>
        </row>
        <row r="1068">
          <cell r="B1068" t="str">
            <v/>
          </cell>
          <cell r="C1068" t="str">
            <v/>
          </cell>
          <cell r="F1068" t="str">
            <v>a. VËt liÖu</v>
          </cell>
          <cell r="J1068">
            <v>1902.9999999999998</v>
          </cell>
        </row>
        <row r="1069">
          <cell r="B1069" t="str">
            <v/>
          </cell>
          <cell r="C1069" t="str">
            <v/>
          </cell>
          <cell r="E1069" t="str">
            <v>q</v>
          </cell>
          <cell r="F1069" t="str">
            <v>Que hµn</v>
          </cell>
          <cell r="G1069" t="str">
            <v>kg</v>
          </cell>
          <cell r="H1069">
            <v>0.17299999999999999</v>
          </cell>
          <cell r="I1069">
            <v>11000</v>
          </cell>
          <cell r="J1069">
            <v>1902.9999999999998</v>
          </cell>
          <cell r="K1069">
            <v>1902.9999999999998</v>
          </cell>
        </row>
        <row r="1070">
          <cell r="B1070" t="str">
            <v/>
          </cell>
          <cell r="C1070" t="str">
            <v/>
          </cell>
          <cell r="F1070" t="str">
            <v>b. Nh©n c«ng</v>
          </cell>
          <cell r="J1070">
            <v>644.44800000000009</v>
          </cell>
        </row>
        <row r="1071">
          <cell r="B1071" t="str">
            <v/>
          </cell>
          <cell r="C1071" t="str">
            <v/>
          </cell>
          <cell r="E1071" t="str">
            <v>n4</v>
          </cell>
          <cell r="F1071" t="str">
            <v>Nh©n c«ng bËc 4,0/7</v>
          </cell>
          <cell r="G1071" t="str">
            <v xml:space="preserve">C«ng </v>
          </cell>
          <cell r="H1071">
            <v>4.2000000000000003E-2</v>
          </cell>
          <cell r="I1071">
            <v>15344</v>
          </cell>
          <cell r="J1071">
            <v>644.44800000000009</v>
          </cell>
          <cell r="L1071">
            <v>644.44800000000009</v>
          </cell>
        </row>
        <row r="1072">
          <cell r="B1072" t="str">
            <v/>
          </cell>
          <cell r="C1072" t="str">
            <v/>
          </cell>
          <cell r="F1072" t="str">
            <v>c. M¸y thi c«ng</v>
          </cell>
          <cell r="J1072">
            <v>3248.1960000000004</v>
          </cell>
        </row>
        <row r="1073">
          <cell r="B1073" t="str">
            <v/>
          </cell>
          <cell r="C1073" t="str">
            <v/>
          </cell>
          <cell r="E1073" t="str">
            <v>h23</v>
          </cell>
          <cell r="F1073" t="str">
            <v>M¸y hµn 23KW</v>
          </cell>
          <cell r="G1073" t="str">
            <v>Ca</v>
          </cell>
          <cell r="H1073">
            <v>4.2000000000000003E-2</v>
          </cell>
          <cell r="I1073">
            <v>77338</v>
          </cell>
          <cell r="J1073">
            <v>3248.1960000000004</v>
          </cell>
          <cell r="M1073">
            <v>3248.1960000000004</v>
          </cell>
        </row>
        <row r="1074">
          <cell r="B1074">
            <v>140</v>
          </cell>
          <cell r="C1074">
            <v>1479</v>
          </cell>
          <cell r="D1074" t="str">
            <v>3116a</v>
          </cell>
          <cell r="F1074" t="str">
            <v>§­êng c¾t thÐp b¶n dµy 8mm</v>
          </cell>
          <cell r="G1074" t="str">
            <v>m</v>
          </cell>
          <cell r="I1074" t="str">
            <v/>
          </cell>
          <cell r="K1074">
            <v>4125.87</v>
          </cell>
          <cell r="L1074">
            <v>1302.7056</v>
          </cell>
          <cell r="M1074">
            <v>1361.9087999999999</v>
          </cell>
        </row>
        <row r="1075">
          <cell r="B1075" t="str">
            <v/>
          </cell>
          <cell r="C1075" t="str">
            <v/>
          </cell>
          <cell r="F1075" t="str">
            <v>a. VËt liÖu</v>
          </cell>
          <cell r="I1075" t="str">
            <v/>
          </cell>
          <cell r="J1075">
            <v>4125.87</v>
          </cell>
        </row>
        <row r="1076">
          <cell r="B1076" t="str">
            <v/>
          </cell>
          <cell r="E1076" t="str">
            <v>«</v>
          </cell>
          <cell r="F1076" t="str">
            <v>«xy</v>
          </cell>
          <cell r="G1076" t="str">
            <v>chai</v>
          </cell>
          <cell r="H1076">
            <v>3.9800000000000002E-2</v>
          </cell>
          <cell r="I1076">
            <v>55650</v>
          </cell>
          <cell r="J1076">
            <v>2214.87</v>
          </cell>
          <cell r="K1076">
            <v>2214.87</v>
          </cell>
        </row>
        <row r="1077">
          <cell r="B1077" t="str">
            <v/>
          </cell>
          <cell r="E1077" t="str">
            <v>a</v>
          </cell>
          <cell r="F1077" t="str">
            <v>Axªtylen</v>
          </cell>
          <cell r="G1077" t="str">
            <v>Chai</v>
          </cell>
          <cell r="H1077">
            <v>1.2999999999999999E-2</v>
          </cell>
          <cell r="I1077">
            <v>147000</v>
          </cell>
          <cell r="J1077">
            <v>1911</v>
          </cell>
          <cell r="K1077">
            <v>1911</v>
          </cell>
        </row>
        <row r="1078">
          <cell r="B1078" t="str">
            <v/>
          </cell>
          <cell r="C1078" t="str">
            <v/>
          </cell>
          <cell r="F1078" t="str">
            <v>b. Nh©n c«ng</v>
          </cell>
          <cell r="I1078" t="str">
            <v/>
          </cell>
          <cell r="J1078">
            <v>1302.7056</v>
          </cell>
        </row>
        <row r="1079">
          <cell r="B1079" t="str">
            <v/>
          </cell>
          <cell r="E1079" t="str">
            <v>n4</v>
          </cell>
          <cell r="F1079" t="str">
            <v>Nh©n c«ng bËc 4,0/7</v>
          </cell>
          <cell r="G1079" t="str">
            <v xml:space="preserve">C«ng </v>
          </cell>
          <cell r="H1079">
            <v>8.4900000000000003E-2</v>
          </cell>
          <cell r="I1079">
            <v>15344</v>
          </cell>
          <cell r="J1079">
            <v>1302.7056</v>
          </cell>
          <cell r="L1079">
            <v>1302.7056</v>
          </cell>
        </row>
        <row r="1080">
          <cell r="B1080" t="str">
            <v/>
          </cell>
          <cell r="F1080" t="str">
            <v>LÊy dÊu :0,01c</v>
          </cell>
          <cell r="K1080">
            <v>0</v>
          </cell>
          <cell r="M1080">
            <v>0</v>
          </cell>
        </row>
        <row r="1081">
          <cell r="B1081" t="str">
            <v/>
          </cell>
          <cell r="F1081" t="str">
            <v>C¾t thÐp : 0,023c</v>
          </cell>
          <cell r="K1081">
            <v>0</v>
          </cell>
          <cell r="M1081">
            <v>0</v>
          </cell>
        </row>
        <row r="1082">
          <cell r="B1082" t="str">
            <v/>
          </cell>
          <cell r="F1082" t="str">
            <v>TÈy bavia : 0,0519c</v>
          </cell>
          <cell r="K1082">
            <v>0</v>
          </cell>
          <cell r="M1082">
            <v>0</v>
          </cell>
        </row>
        <row r="1083">
          <cell r="B1083" t="str">
            <v/>
          </cell>
          <cell r="C1083" t="str">
            <v/>
          </cell>
          <cell r="F1083" t="str">
            <v>c. M¸y thi c«ng</v>
          </cell>
          <cell r="I1083" t="str">
            <v/>
          </cell>
          <cell r="J1083">
            <v>1361.9087999999999</v>
          </cell>
        </row>
        <row r="1084">
          <cell r="B1084" t="str">
            <v/>
          </cell>
          <cell r="E1084" t="str">
            <v>nk</v>
          </cell>
          <cell r="F1084" t="str">
            <v>M¸y nÐn khÝ 10m3/h</v>
          </cell>
          <cell r="G1084" t="str">
            <v>Ca</v>
          </cell>
          <cell r="H1084">
            <v>4.7199999999999999E-2</v>
          </cell>
          <cell r="I1084">
            <v>28854</v>
          </cell>
          <cell r="J1084">
            <v>1361.9087999999999</v>
          </cell>
          <cell r="M1084">
            <v>1361.9087999999999</v>
          </cell>
        </row>
        <row r="1085">
          <cell r="B1085">
            <v>141</v>
          </cell>
          <cell r="C1085">
            <v>1479</v>
          </cell>
          <cell r="D1085" t="str">
            <v>3116b</v>
          </cell>
          <cell r="F1085" t="str">
            <v>§­êng c¾t thÐp gãc</v>
          </cell>
          <cell r="G1085" t="str">
            <v>m¹ch</v>
          </cell>
          <cell r="I1085" t="str">
            <v/>
          </cell>
          <cell r="K1085">
            <v>2197.65</v>
          </cell>
          <cell r="L1085">
            <v>1614.8025600000001</v>
          </cell>
          <cell r="M1085">
            <v>2282.3514</v>
          </cell>
        </row>
        <row r="1086">
          <cell r="B1086" t="str">
            <v/>
          </cell>
          <cell r="C1086" t="str">
            <v/>
          </cell>
          <cell r="F1086" t="str">
            <v>a. VËt liÖu</v>
          </cell>
          <cell r="I1086" t="str">
            <v/>
          </cell>
          <cell r="J1086">
            <v>2197.65</v>
          </cell>
        </row>
        <row r="1087">
          <cell r="B1087" t="str">
            <v/>
          </cell>
          <cell r="E1087" t="str">
            <v>«</v>
          </cell>
          <cell r="F1087" t="str">
            <v>«xy</v>
          </cell>
          <cell r="G1087" t="str">
            <v>chai</v>
          </cell>
          <cell r="H1087">
            <v>2.1000000000000001E-2</v>
          </cell>
          <cell r="I1087">
            <v>55650</v>
          </cell>
          <cell r="J1087">
            <v>1168.6500000000001</v>
          </cell>
          <cell r="K1087">
            <v>1168.6500000000001</v>
          </cell>
        </row>
        <row r="1088">
          <cell r="B1088" t="str">
            <v/>
          </cell>
          <cell r="E1088" t="str">
            <v>a</v>
          </cell>
          <cell r="F1088" t="str">
            <v>Axªtylen</v>
          </cell>
          <cell r="G1088" t="str">
            <v>Chai</v>
          </cell>
          <cell r="H1088">
            <v>7.0000000000000001E-3</v>
          </cell>
          <cell r="I1088">
            <v>147000</v>
          </cell>
          <cell r="J1088">
            <v>1029</v>
          </cell>
          <cell r="K1088">
            <v>1029</v>
          </cell>
        </row>
        <row r="1089">
          <cell r="B1089" t="str">
            <v/>
          </cell>
          <cell r="C1089" t="str">
            <v/>
          </cell>
          <cell r="F1089" t="str">
            <v>b. Nh©n c«ng</v>
          </cell>
          <cell r="I1089" t="str">
            <v/>
          </cell>
          <cell r="J1089">
            <v>1614.8025600000001</v>
          </cell>
        </row>
        <row r="1090">
          <cell r="B1090" t="str">
            <v/>
          </cell>
          <cell r="E1090" t="str">
            <v>n4</v>
          </cell>
          <cell r="F1090" t="str">
            <v>Nh©n c«ng bËc 4,0/7</v>
          </cell>
          <cell r="G1090" t="str">
            <v xml:space="preserve">C«ng </v>
          </cell>
          <cell r="H1090">
            <v>0.10524</v>
          </cell>
          <cell r="I1090">
            <v>15344</v>
          </cell>
          <cell r="J1090">
            <v>1614.8025600000001</v>
          </cell>
          <cell r="L1090">
            <v>1614.8025600000001</v>
          </cell>
        </row>
        <row r="1091">
          <cell r="B1091" t="str">
            <v/>
          </cell>
          <cell r="F1091" t="str">
            <v xml:space="preserve">NC lÊy dÊu </v>
          </cell>
          <cell r="G1091" t="str">
            <v xml:space="preserve">C«ng </v>
          </cell>
          <cell r="H1091">
            <v>0.01</v>
          </cell>
          <cell r="L1091">
            <v>0</v>
          </cell>
        </row>
        <row r="1092">
          <cell r="B1092" t="str">
            <v/>
          </cell>
          <cell r="F1092" t="str">
            <v>NC c¾t thÐp</v>
          </cell>
          <cell r="G1092" t="str">
            <v xml:space="preserve">C«ng </v>
          </cell>
          <cell r="H1092">
            <v>8.1399999999999997E-3</v>
          </cell>
          <cell r="L1092">
            <v>0</v>
          </cell>
        </row>
        <row r="1093">
          <cell r="B1093" t="str">
            <v/>
          </cell>
          <cell r="F1093" t="str">
            <v>NC tÈy bavia</v>
          </cell>
          <cell r="G1093" t="str">
            <v xml:space="preserve">C«ng </v>
          </cell>
          <cell r="H1093">
            <v>8.7099999999999997E-2</v>
          </cell>
          <cell r="L1093">
            <v>0</v>
          </cell>
        </row>
        <row r="1094">
          <cell r="B1094" t="str">
            <v/>
          </cell>
          <cell r="C1094" t="str">
            <v/>
          </cell>
          <cell r="F1094" t="str">
            <v>c. M¸y thi c«ng</v>
          </cell>
          <cell r="I1094" t="str">
            <v/>
          </cell>
          <cell r="J1094">
            <v>2282.3514</v>
          </cell>
        </row>
        <row r="1095">
          <cell r="B1095" t="str">
            <v/>
          </cell>
          <cell r="E1095" t="str">
            <v>nk</v>
          </cell>
          <cell r="F1095" t="str">
            <v>M¸y nÐn khÝ 10m3/h</v>
          </cell>
          <cell r="G1095" t="str">
            <v>Ca</v>
          </cell>
          <cell r="H1095">
            <v>7.9100000000000004E-2</v>
          </cell>
          <cell r="I1095">
            <v>28854</v>
          </cell>
          <cell r="J1095">
            <v>2282.3514</v>
          </cell>
          <cell r="M1095">
            <v>2282.3514</v>
          </cell>
        </row>
        <row r="1096">
          <cell r="B1096">
            <v>142</v>
          </cell>
          <cell r="C1096">
            <v>1479</v>
          </cell>
          <cell r="D1096" t="str">
            <v>3116b</v>
          </cell>
          <cell r="F1096" t="str">
            <v>§­êng c¾t thÐp b¶n dµy 12mm</v>
          </cell>
          <cell r="G1096" t="str">
            <v>m</v>
          </cell>
          <cell r="I1096" t="str">
            <v/>
          </cell>
          <cell r="K1096">
            <v>7793.0999999999995</v>
          </cell>
          <cell r="L1096">
            <v>1980.9104</v>
          </cell>
          <cell r="M1096">
            <v>2282.3514</v>
          </cell>
        </row>
        <row r="1097">
          <cell r="B1097" t="str">
            <v/>
          </cell>
          <cell r="C1097" t="str">
            <v/>
          </cell>
          <cell r="F1097" t="str">
            <v>a. VËt liÖu</v>
          </cell>
          <cell r="I1097" t="str">
            <v/>
          </cell>
          <cell r="J1097">
            <v>7793.0999999999995</v>
          </cell>
        </row>
        <row r="1098">
          <cell r="B1098" t="str">
            <v/>
          </cell>
          <cell r="E1098" t="str">
            <v>«</v>
          </cell>
          <cell r="F1098" t="str">
            <v>«xy</v>
          </cell>
          <cell r="G1098" t="str">
            <v>chai</v>
          </cell>
          <cell r="H1098">
            <v>7.3999999999999996E-2</v>
          </cell>
          <cell r="I1098">
            <v>55650</v>
          </cell>
          <cell r="J1098">
            <v>4118.0999999999995</v>
          </cell>
          <cell r="K1098">
            <v>4118.0999999999995</v>
          </cell>
        </row>
        <row r="1099">
          <cell r="B1099" t="str">
            <v/>
          </cell>
          <cell r="E1099" t="str">
            <v>a</v>
          </cell>
          <cell r="F1099" t="str">
            <v>Axªtylen</v>
          </cell>
          <cell r="G1099" t="str">
            <v>Chai</v>
          </cell>
          <cell r="H1099">
            <v>2.5000000000000001E-2</v>
          </cell>
          <cell r="I1099">
            <v>147000</v>
          </cell>
          <cell r="J1099">
            <v>3675</v>
          </cell>
          <cell r="K1099">
            <v>3675</v>
          </cell>
        </row>
        <row r="1100">
          <cell r="B1100" t="str">
            <v/>
          </cell>
          <cell r="C1100" t="str">
            <v/>
          </cell>
          <cell r="F1100" t="str">
            <v>b. Nh©n c«ng</v>
          </cell>
          <cell r="I1100" t="str">
            <v/>
          </cell>
          <cell r="J1100">
            <v>1980.9104</v>
          </cell>
        </row>
        <row r="1101">
          <cell r="B1101" t="str">
            <v/>
          </cell>
          <cell r="E1101" t="str">
            <v>n4</v>
          </cell>
          <cell r="F1101" t="str">
            <v>Nh©n c«ng bËc 4,0/7</v>
          </cell>
          <cell r="G1101" t="str">
            <v xml:space="preserve">C«ng </v>
          </cell>
          <cell r="H1101">
            <v>0.12909999999999999</v>
          </cell>
          <cell r="I1101">
            <v>15344</v>
          </cell>
          <cell r="J1101">
            <v>1980.9104</v>
          </cell>
          <cell r="L1101">
            <v>1980.9104</v>
          </cell>
        </row>
        <row r="1102">
          <cell r="B1102" t="str">
            <v/>
          </cell>
          <cell r="F1102" t="str">
            <v>LÊy dÊu :0,01c</v>
          </cell>
          <cell r="K1102">
            <v>0</v>
          </cell>
          <cell r="M1102">
            <v>0</v>
          </cell>
        </row>
        <row r="1103">
          <cell r="B1103" t="str">
            <v/>
          </cell>
          <cell r="F1103" t="str">
            <v>C¾t thÐp : 0,023c</v>
          </cell>
          <cell r="K1103">
            <v>0</v>
          </cell>
          <cell r="M1103">
            <v>0</v>
          </cell>
        </row>
        <row r="1104">
          <cell r="B1104" t="str">
            <v/>
          </cell>
          <cell r="F1104" t="str">
            <v>TÈy bavia : 0,0871c</v>
          </cell>
          <cell r="K1104">
            <v>0</v>
          </cell>
          <cell r="M1104">
            <v>0</v>
          </cell>
        </row>
        <row r="1105">
          <cell r="B1105" t="str">
            <v/>
          </cell>
          <cell r="C1105" t="str">
            <v/>
          </cell>
          <cell r="F1105" t="str">
            <v>c. M¸y thi c«ng</v>
          </cell>
          <cell r="I1105" t="str">
            <v/>
          </cell>
          <cell r="J1105">
            <v>2282.3514</v>
          </cell>
        </row>
        <row r="1106">
          <cell r="B1106" t="str">
            <v/>
          </cell>
          <cell r="E1106" t="str">
            <v>nk</v>
          </cell>
          <cell r="F1106" t="str">
            <v>M¸y nÐn khÝ 10m3/h</v>
          </cell>
          <cell r="G1106" t="str">
            <v>Ca</v>
          </cell>
          <cell r="H1106">
            <v>7.9100000000000004E-2</v>
          </cell>
          <cell r="I1106">
            <v>28854</v>
          </cell>
          <cell r="J1106">
            <v>2282.3514</v>
          </cell>
          <cell r="M1106">
            <v>2282.3514</v>
          </cell>
        </row>
        <row r="1107">
          <cell r="B1107">
            <v>143</v>
          </cell>
          <cell r="C1107">
            <v>1479</v>
          </cell>
          <cell r="D1107" t="str">
            <v>3136g</v>
          </cell>
          <cell r="F1107" t="str">
            <v>§­êng hµn d=10mm</v>
          </cell>
          <cell r="G1107" t="str">
            <v>md</v>
          </cell>
          <cell r="I1107" t="str">
            <v/>
          </cell>
          <cell r="K1107">
            <v>10340</v>
          </cell>
          <cell r="L1107">
            <v>2378.3200000000002</v>
          </cell>
          <cell r="M1107">
            <v>11987.39</v>
          </cell>
        </row>
        <row r="1108">
          <cell r="B1108" t="str">
            <v/>
          </cell>
          <cell r="C1108" t="str">
            <v/>
          </cell>
          <cell r="F1108" t="str">
            <v>a. VËt liÖu</v>
          </cell>
          <cell r="I1108" t="str">
            <v/>
          </cell>
          <cell r="J1108">
            <v>10340</v>
          </cell>
        </row>
        <row r="1109">
          <cell r="B1109" t="str">
            <v/>
          </cell>
          <cell r="E1109" t="str">
            <v>q</v>
          </cell>
          <cell r="F1109" t="str">
            <v>Que hµn</v>
          </cell>
          <cell r="G1109" t="str">
            <v>kg</v>
          </cell>
          <cell r="H1109">
            <v>0.94</v>
          </cell>
          <cell r="I1109">
            <v>11000</v>
          </cell>
          <cell r="J1109">
            <v>10340</v>
          </cell>
          <cell r="K1109">
            <v>10340</v>
          </cell>
        </row>
        <row r="1110">
          <cell r="B1110" t="str">
            <v/>
          </cell>
          <cell r="C1110" t="str">
            <v/>
          </cell>
          <cell r="F1110" t="str">
            <v>b. Nh©n c«ng</v>
          </cell>
          <cell r="I1110" t="str">
            <v/>
          </cell>
          <cell r="J1110">
            <v>2378.3200000000002</v>
          </cell>
        </row>
        <row r="1111">
          <cell r="B1111" t="str">
            <v/>
          </cell>
          <cell r="E1111" t="str">
            <v>n4</v>
          </cell>
          <cell r="F1111" t="str">
            <v>Nh©n c«ng bËc 4,0/7</v>
          </cell>
          <cell r="G1111" t="str">
            <v xml:space="preserve">C«ng </v>
          </cell>
          <cell r="H1111">
            <v>0.155</v>
          </cell>
          <cell r="I1111">
            <v>15344</v>
          </cell>
          <cell r="J1111">
            <v>2378.3200000000002</v>
          </cell>
          <cell r="L1111">
            <v>2378.3200000000002</v>
          </cell>
        </row>
        <row r="1112">
          <cell r="B1112" t="str">
            <v/>
          </cell>
          <cell r="C1112" t="str">
            <v/>
          </cell>
          <cell r="F1112" t="str">
            <v>c. M¸y thi c«ng</v>
          </cell>
          <cell r="I1112" t="str">
            <v/>
          </cell>
          <cell r="J1112">
            <v>11987.39</v>
          </cell>
        </row>
        <row r="1113">
          <cell r="B1113" t="str">
            <v/>
          </cell>
          <cell r="E1113" t="str">
            <v>h23</v>
          </cell>
          <cell r="F1113" t="str">
            <v>M¸y hµn 23KW</v>
          </cell>
          <cell r="G1113" t="str">
            <v>Ca</v>
          </cell>
          <cell r="H1113">
            <v>0.155</v>
          </cell>
          <cell r="I1113">
            <v>77338</v>
          </cell>
          <cell r="J1113">
            <v>11987.39</v>
          </cell>
          <cell r="M1113">
            <v>11987.39</v>
          </cell>
        </row>
        <row r="1114">
          <cell r="B1114">
            <v>144</v>
          </cell>
          <cell r="C1114">
            <v>1479</v>
          </cell>
          <cell r="D1114" t="str">
            <v>3136a</v>
          </cell>
          <cell r="F1114" t="str">
            <v>§­êng hµn d=4mm</v>
          </cell>
          <cell r="G1114" t="str">
            <v>md</v>
          </cell>
          <cell r="I1114" t="str">
            <v/>
          </cell>
          <cell r="K1114">
            <v>1902.9999999999998</v>
          </cell>
          <cell r="L1114">
            <v>644.44800000000009</v>
          </cell>
          <cell r="M1114">
            <v>3248.1960000000004</v>
          </cell>
        </row>
        <row r="1115">
          <cell r="B1115" t="str">
            <v/>
          </cell>
          <cell r="C1115" t="str">
            <v/>
          </cell>
          <cell r="F1115" t="str">
            <v>a. VËt liÖu</v>
          </cell>
          <cell r="I1115" t="str">
            <v/>
          </cell>
          <cell r="J1115">
            <v>1902.9999999999998</v>
          </cell>
        </row>
        <row r="1116">
          <cell r="B1116" t="str">
            <v/>
          </cell>
          <cell r="E1116" t="str">
            <v>q</v>
          </cell>
          <cell r="F1116" t="str">
            <v>Que hµn</v>
          </cell>
          <cell r="G1116" t="str">
            <v>kg</v>
          </cell>
          <cell r="H1116">
            <v>0.17299999999999999</v>
          </cell>
          <cell r="I1116">
            <v>11000</v>
          </cell>
          <cell r="J1116">
            <v>1902.9999999999998</v>
          </cell>
          <cell r="K1116">
            <v>1902.9999999999998</v>
          </cell>
        </row>
        <row r="1117">
          <cell r="B1117" t="str">
            <v/>
          </cell>
          <cell r="C1117" t="str">
            <v/>
          </cell>
          <cell r="F1117" t="str">
            <v>b. Nh©n c«ng</v>
          </cell>
          <cell r="I1117" t="str">
            <v/>
          </cell>
          <cell r="J1117">
            <v>644.44800000000009</v>
          </cell>
        </row>
        <row r="1118">
          <cell r="B1118" t="str">
            <v/>
          </cell>
          <cell r="E1118" t="str">
            <v>n4</v>
          </cell>
          <cell r="F1118" t="str">
            <v>Nh©n c«ng bËc 4,0/7</v>
          </cell>
          <cell r="G1118" t="str">
            <v xml:space="preserve">C«ng </v>
          </cell>
          <cell r="H1118">
            <v>4.2000000000000003E-2</v>
          </cell>
          <cell r="I1118">
            <v>15344</v>
          </cell>
          <cell r="J1118">
            <v>644.44800000000009</v>
          </cell>
          <cell r="L1118">
            <v>644.44800000000009</v>
          </cell>
        </row>
        <row r="1119">
          <cell r="B1119" t="str">
            <v/>
          </cell>
          <cell r="C1119" t="str">
            <v/>
          </cell>
          <cell r="F1119" t="str">
            <v>c. M¸y thi c«ng</v>
          </cell>
          <cell r="I1119" t="str">
            <v/>
          </cell>
          <cell r="J1119">
            <v>3248.1960000000004</v>
          </cell>
        </row>
        <row r="1120">
          <cell r="B1120" t="str">
            <v/>
          </cell>
          <cell r="E1120" t="str">
            <v>h23</v>
          </cell>
          <cell r="F1120" t="str">
            <v>M¸y hµn 23KW</v>
          </cell>
          <cell r="G1120" t="str">
            <v>Ca</v>
          </cell>
          <cell r="H1120">
            <v>4.2000000000000003E-2</v>
          </cell>
          <cell r="I1120">
            <v>77338</v>
          </cell>
          <cell r="J1120">
            <v>3248.1960000000004</v>
          </cell>
          <cell r="M1120">
            <v>3248.1960000000004</v>
          </cell>
        </row>
        <row r="1121">
          <cell r="B1121">
            <v>145</v>
          </cell>
          <cell r="C1121">
            <v>1479</v>
          </cell>
          <cell r="D1121" t="str">
            <v>3136®</v>
          </cell>
          <cell r="F1121" t="str">
            <v>§­êng hµn d=8mm</v>
          </cell>
          <cell r="G1121" t="str">
            <v>md</v>
          </cell>
          <cell r="I1121" t="str">
            <v/>
          </cell>
          <cell r="K1121">
            <v>6380</v>
          </cell>
          <cell r="L1121">
            <v>1595.7759999999998</v>
          </cell>
          <cell r="M1121">
            <v>8043.152</v>
          </cell>
        </row>
        <row r="1122">
          <cell r="B1122" t="str">
            <v/>
          </cell>
          <cell r="C1122" t="str">
            <v/>
          </cell>
          <cell r="F1122" t="str">
            <v>a. VËt liÖu</v>
          </cell>
          <cell r="I1122" t="str">
            <v/>
          </cell>
          <cell r="J1122">
            <v>6380</v>
          </cell>
        </row>
        <row r="1123">
          <cell r="B1123" t="str">
            <v/>
          </cell>
          <cell r="E1123" t="str">
            <v>q</v>
          </cell>
          <cell r="F1123" t="str">
            <v>Que hµn</v>
          </cell>
          <cell r="G1123" t="str">
            <v>kg</v>
          </cell>
          <cell r="H1123">
            <v>0.57999999999999996</v>
          </cell>
          <cell r="I1123">
            <v>11000</v>
          </cell>
          <cell r="J1123">
            <v>6380</v>
          </cell>
          <cell r="K1123">
            <v>6380</v>
          </cell>
        </row>
        <row r="1124">
          <cell r="B1124" t="str">
            <v/>
          </cell>
          <cell r="C1124" t="str">
            <v/>
          </cell>
          <cell r="F1124" t="str">
            <v>b. Nh©n c«ng</v>
          </cell>
          <cell r="I1124" t="str">
            <v/>
          </cell>
          <cell r="J1124">
            <v>1595.7759999999998</v>
          </cell>
        </row>
        <row r="1125">
          <cell r="B1125" t="str">
            <v/>
          </cell>
          <cell r="E1125" t="str">
            <v>n4</v>
          </cell>
          <cell r="F1125" t="str">
            <v>Nh©n c«ng bËc 4,0/7</v>
          </cell>
          <cell r="G1125" t="str">
            <v xml:space="preserve">C«ng </v>
          </cell>
          <cell r="H1125">
            <v>0.104</v>
          </cell>
          <cell r="I1125">
            <v>15344</v>
          </cell>
          <cell r="J1125">
            <v>1595.7759999999998</v>
          </cell>
          <cell r="L1125">
            <v>1595.7759999999998</v>
          </cell>
        </row>
        <row r="1126">
          <cell r="B1126" t="str">
            <v/>
          </cell>
          <cell r="C1126" t="str">
            <v/>
          </cell>
          <cell r="F1126" t="str">
            <v>c. M¸y thi c«ng</v>
          </cell>
          <cell r="I1126" t="str">
            <v/>
          </cell>
          <cell r="J1126">
            <v>8043.152</v>
          </cell>
        </row>
        <row r="1127">
          <cell r="B1127" t="str">
            <v/>
          </cell>
          <cell r="E1127" t="str">
            <v>h23</v>
          </cell>
          <cell r="F1127" t="str">
            <v>M¸y hµn 23KW</v>
          </cell>
          <cell r="G1127" t="str">
            <v>Ca</v>
          </cell>
          <cell r="H1127">
            <v>0.104</v>
          </cell>
          <cell r="I1127">
            <v>77338</v>
          </cell>
          <cell r="J1127">
            <v>8043.152</v>
          </cell>
          <cell r="M1127">
            <v>8043.152</v>
          </cell>
        </row>
        <row r="1128">
          <cell r="B1128">
            <v>146</v>
          </cell>
          <cell r="C1128">
            <v>1242</v>
          </cell>
          <cell r="D1128" t="str">
            <v>UC2240vd</v>
          </cell>
          <cell r="F1128" t="str">
            <v>S¬n ph¶n quang</v>
          </cell>
          <cell r="G1128" t="str">
            <v>m2</v>
          </cell>
          <cell r="I1128" t="str">
            <v/>
          </cell>
          <cell r="K1128">
            <v>19792.97</v>
          </cell>
          <cell r="L1128">
            <v>1826.375</v>
          </cell>
          <cell r="M1128">
            <v>0</v>
          </cell>
        </row>
        <row r="1129">
          <cell r="B1129" t="str">
            <v/>
          </cell>
          <cell r="C1129" t="str">
            <v/>
          </cell>
          <cell r="F1129" t="str">
            <v>a. VËt liÖu</v>
          </cell>
          <cell r="I1129" t="str">
            <v/>
          </cell>
          <cell r="J1129">
            <v>19792.97</v>
          </cell>
        </row>
        <row r="1130">
          <cell r="B1130" t="str">
            <v/>
          </cell>
          <cell r="C1130" t="str">
            <v/>
          </cell>
          <cell r="F1130" t="str">
            <v>S¬n ph¶n quang</v>
          </cell>
          <cell r="G1130" t="str">
            <v>kg</v>
          </cell>
          <cell r="H1130">
            <v>0.22500000000000001</v>
          </cell>
          <cell r="I1130">
            <v>85000</v>
          </cell>
          <cell r="J1130">
            <v>19125</v>
          </cell>
          <cell r="K1130">
            <v>19125</v>
          </cell>
        </row>
        <row r="1131">
          <cell r="B1131" t="str">
            <v/>
          </cell>
          <cell r="C1131" t="str">
            <v/>
          </cell>
          <cell r="E1131" t="str">
            <v>xg</v>
          </cell>
          <cell r="F1131" t="str">
            <v>X¨ng</v>
          </cell>
          <cell r="G1131" t="str">
            <v>kg</v>
          </cell>
          <cell r="H1131">
            <v>0.11799999999999999</v>
          </cell>
          <cell r="I1131">
            <v>4000</v>
          </cell>
          <cell r="J1131">
            <v>472</v>
          </cell>
          <cell r="K1131">
            <v>472</v>
          </cell>
        </row>
        <row r="1132">
          <cell r="B1132" t="str">
            <v/>
          </cell>
          <cell r="C1132" t="str">
            <v/>
          </cell>
          <cell r="E1132" t="str">
            <v>#</v>
          </cell>
          <cell r="F1132" t="str">
            <v>VËt liÖu kh¸c</v>
          </cell>
          <cell r="G1132" t="str">
            <v>%</v>
          </cell>
          <cell r="H1132">
            <v>1</v>
          </cell>
          <cell r="I1132">
            <v>19597</v>
          </cell>
          <cell r="J1132">
            <v>195.97</v>
          </cell>
          <cell r="K1132">
            <v>195.97</v>
          </cell>
        </row>
        <row r="1133">
          <cell r="B1133" t="str">
            <v/>
          </cell>
          <cell r="C1133" t="str">
            <v/>
          </cell>
          <cell r="F1133" t="str">
            <v>b. Nh©n c«ng</v>
          </cell>
          <cell r="I1133" t="str">
            <v/>
          </cell>
          <cell r="J1133">
            <v>1826.375</v>
          </cell>
        </row>
        <row r="1134">
          <cell r="B1134" t="str">
            <v/>
          </cell>
          <cell r="C1134" t="str">
            <v/>
          </cell>
          <cell r="E1134">
            <v>3.5</v>
          </cell>
          <cell r="F1134" t="str">
            <v>Nh©n c«ng bËc 3,5/7</v>
          </cell>
          <cell r="G1134" t="str">
            <v xml:space="preserve">C«ng </v>
          </cell>
          <cell r="H1134">
            <v>0.125</v>
          </cell>
          <cell r="I1134">
            <v>14611</v>
          </cell>
          <cell r="J1134">
            <v>1826.375</v>
          </cell>
          <cell r="L1134">
            <v>1826.375</v>
          </cell>
        </row>
        <row r="1135">
          <cell r="B1135">
            <v>147</v>
          </cell>
          <cell r="C1135">
            <v>1242</v>
          </cell>
          <cell r="D1135" t="str">
            <v>UA1210</v>
          </cell>
          <cell r="F1135" t="str">
            <v>QuÐt v«i gê lan can</v>
          </cell>
          <cell r="G1135" t="str">
            <v>m2</v>
          </cell>
          <cell r="I1135" t="str">
            <v/>
          </cell>
          <cell r="K1135">
            <v>445.536</v>
          </cell>
          <cell r="L1135">
            <v>1022.7700000000001</v>
          </cell>
          <cell r="M1135">
            <v>0</v>
          </cell>
        </row>
        <row r="1136">
          <cell r="B1136" t="str">
            <v/>
          </cell>
          <cell r="C1136" t="str">
            <v/>
          </cell>
          <cell r="F1136" t="str">
            <v>a. VËt liÖu</v>
          </cell>
          <cell r="I1136" t="str">
            <v/>
          </cell>
          <cell r="J1136">
            <v>445.536</v>
          </cell>
        </row>
        <row r="1137">
          <cell r="B1137" t="str">
            <v/>
          </cell>
          <cell r="C1137" t="str">
            <v/>
          </cell>
          <cell r="E1137" t="str">
            <v>vc</v>
          </cell>
          <cell r="F1137" t="str">
            <v>V«i côc</v>
          </cell>
          <cell r="G1137" t="str">
            <v>kg</v>
          </cell>
          <cell r="H1137">
            <v>0.32</v>
          </cell>
          <cell r="I1137">
            <v>1050</v>
          </cell>
          <cell r="J1137">
            <v>336</v>
          </cell>
          <cell r="K1137">
            <v>336</v>
          </cell>
        </row>
        <row r="1138">
          <cell r="B1138" t="str">
            <v/>
          </cell>
          <cell r="C1138" t="str">
            <v/>
          </cell>
          <cell r="E1138" t="str">
            <v>pc</v>
          </cell>
          <cell r="F1138" t="str">
            <v>PhÌn chua</v>
          </cell>
          <cell r="G1138" t="str">
            <v>kg</v>
          </cell>
          <cell r="H1138">
            <v>0.01</v>
          </cell>
          <cell r="I1138">
            <v>10080</v>
          </cell>
          <cell r="J1138">
            <v>100.8</v>
          </cell>
          <cell r="K1138">
            <v>100.8</v>
          </cell>
        </row>
        <row r="1139">
          <cell r="B1139" t="str">
            <v/>
          </cell>
          <cell r="C1139" t="str">
            <v/>
          </cell>
          <cell r="E1139" t="str">
            <v>#</v>
          </cell>
          <cell r="F1139" t="str">
            <v>VËt liÖu kh¸c</v>
          </cell>
          <cell r="G1139" t="str">
            <v>%</v>
          </cell>
          <cell r="H1139">
            <v>2</v>
          </cell>
          <cell r="I1139">
            <v>436.8</v>
          </cell>
          <cell r="J1139">
            <v>8.7360000000000007</v>
          </cell>
          <cell r="K1139">
            <v>8.7360000000000007</v>
          </cell>
        </row>
        <row r="1140">
          <cell r="B1140" t="str">
            <v/>
          </cell>
          <cell r="C1140" t="str">
            <v/>
          </cell>
          <cell r="F1140" t="str">
            <v>b. Nh©n c«ng</v>
          </cell>
          <cell r="I1140" t="str">
            <v/>
          </cell>
          <cell r="J1140">
            <v>1022.7700000000001</v>
          </cell>
        </row>
        <row r="1141">
          <cell r="B1141" t="str">
            <v/>
          </cell>
          <cell r="C1141" t="str">
            <v/>
          </cell>
          <cell r="E1141">
            <v>3.5</v>
          </cell>
          <cell r="F1141" t="str">
            <v>Nh©n c«ng bËc 3,5/7</v>
          </cell>
          <cell r="G1141" t="str">
            <v xml:space="preserve">C«ng </v>
          </cell>
          <cell r="H1141">
            <v>7.0000000000000007E-2</v>
          </cell>
          <cell r="I1141">
            <v>14611</v>
          </cell>
          <cell r="J1141">
            <v>1022.7700000000001</v>
          </cell>
          <cell r="L1141">
            <v>1022.7700000000001</v>
          </cell>
        </row>
        <row r="1142">
          <cell r="B1142">
            <v>148</v>
          </cell>
          <cell r="C1142">
            <v>1242</v>
          </cell>
          <cell r="D1142" t="str">
            <v>BK.2103</v>
          </cell>
          <cell r="F1142" t="str">
            <v>San ®Çm mÆt b»ng dµy 50cm</v>
          </cell>
          <cell r="G1142" t="str">
            <v>m3</v>
          </cell>
          <cell r="I1142" t="str">
            <v/>
          </cell>
          <cell r="K1142">
            <v>0</v>
          </cell>
          <cell r="L1142">
            <v>0</v>
          </cell>
          <cell r="M1142">
            <v>2133.1393200000002</v>
          </cell>
        </row>
        <row r="1143">
          <cell r="B1143" t="str">
            <v/>
          </cell>
          <cell r="C1143" t="str">
            <v/>
          </cell>
          <cell r="F1143" t="str">
            <v>c. M¸y thi c«ng</v>
          </cell>
          <cell r="I1143" t="str">
            <v/>
          </cell>
          <cell r="J1143">
            <v>2133.1393200000002</v>
          </cell>
        </row>
        <row r="1144">
          <cell r="B1144" t="str">
            <v/>
          </cell>
          <cell r="C1144" t="str">
            <v/>
          </cell>
          <cell r="E1144" t="str">
            <v>md9</v>
          </cell>
          <cell r="F1144" t="str">
            <v>M¸y ®Çm 9T</v>
          </cell>
          <cell r="G1144" t="str">
            <v>Ca</v>
          </cell>
          <cell r="H1144">
            <v>2.7399999999999998E-3</v>
          </cell>
          <cell r="I1144">
            <v>443844</v>
          </cell>
          <cell r="J1144">
            <v>1216.13256</v>
          </cell>
          <cell r="M1144">
            <v>1216.13256</v>
          </cell>
        </row>
        <row r="1145">
          <cell r="B1145" t="str">
            <v/>
          </cell>
          <cell r="C1145" t="str">
            <v/>
          </cell>
          <cell r="E1145" t="str">
            <v>mu110</v>
          </cell>
          <cell r="F1145" t="str">
            <v>M¸y ñi 110cv</v>
          </cell>
          <cell r="G1145" t="str">
            <v>Ca</v>
          </cell>
          <cell r="H1145">
            <v>1.3699999999999999E-3</v>
          </cell>
          <cell r="I1145">
            <v>669348</v>
          </cell>
          <cell r="J1145">
            <v>917.00675999999999</v>
          </cell>
          <cell r="M1145">
            <v>917.00675999999999</v>
          </cell>
        </row>
        <row r="1146">
          <cell r="B1146">
            <v>149</v>
          </cell>
          <cell r="C1146">
            <v>1242</v>
          </cell>
          <cell r="D1146" t="str">
            <v>EB.2220</v>
          </cell>
          <cell r="F1146" t="str">
            <v>CPDD lµm ®­êng t¹m k95</v>
          </cell>
          <cell r="G1146" t="str">
            <v>100m3</v>
          </cell>
          <cell r="I1146" t="str">
            <v/>
          </cell>
          <cell r="K1146">
            <v>17712194.857142858</v>
          </cell>
          <cell r="L1146">
            <v>67513.600000000006</v>
          </cell>
          <cell r="M1146">
            <v>760288.2084</v>
          </cell>
        </row>
        <row r="1147">
          <cell r="B1147" t="str">
            <v/>
          </cell>
          <cell r="C1147" t="str">
            <v/>
          </cell>
          <cell r="F1147" t="str">
            <v>a - VËt liÖu :</v>
          </cell>
          <cell r="J1147">
            <v>17712194.857142858</v>
          </cell>
        </row>
        <row r="1148">
          <cell r="B1148" t="str">
            <v/>
          </cell>
          <cell r="C1148" t="str">
            <v/>
          </cell>
          <cell r="E1148" t="str">
            <v>cpdd</v>
          </cell>
          <cell r="F1148" t="str">
            <v>CÊp phèi ®¸ d¨m</v>
          </cell>
          <cell r="G1148" t="str">
            <v>m3</v>
          </cell>
          <cell r="H1148">
            <v>138</v>
          </cell>
          <cell r="I1148">
            <v>128349.23809523809</v>
          </cell>
          <cell r="J1148">
            <v>17712194.857142858</v>
          </cell>
          <cell r="K1148">
            <v>17712194.857142858</v>
          </cell>
        </row>
        <row r="1149">
          <cell r="B1149" t="str">
            <v/>
          </cell>
          <cell r="C1149" t="str">
            <v/>
          </cell>
          <cell r="F1149" t="str">
            <v>b - Nh©n c«ng</v>
          </cell>
          <cell r="J1149">
            <v>67513.600000000006</v>
          </cell>
        </row>
        <row r="1150">
          <cell r="B1150" t="str">
            <v/>
          </cell>
          <cell r="C1150" t="str">
            <v/>
          </cell>
          <cell r="E1150" t="str">
            <v>N4</v>
          </cell>
          <cell r="F1150" t="str">
            <v>Nh©n c«ng bËc 4,0/7</v>
          </cell>
          <cell r="G1150" t="str">
            <v xml:space="preserve">C«ng </v>
          </cell>
          <cell r="H1150">
            <v>4.4000000000000004</v>
          </cell>
          <cell r="I1150">
            <v>15344</v>
          </cell>
          <cell r="J1150">
            <v>67513.600000000006</v>
          </cell>
          <cell r="L1150">
            <v>67513.600000000006</v>
          </cell>
        </row>
        <row r="1151">
          <cell r="B1151" t="str">
            <v/>
          </cell>
          <cell r="C1151" t="str">
            <v/>
          </cell>
          <cell r="F1151" t="str">
            <v>c- m¸y</v>
          </cell>
          <cell r="J1151">
            <v>760288.2084</v>
          </cell>
        </row>
        <row r="1152">
          <cell r="B1152" t="str">
            <v/>
          </cell>
          <cell r="C1152" t="str">
            <v/>
          </cell>
          <cell r="E1152" t="str">
            <v>mr50</v>
          </cell>
          <cell r="F1152" t="str">
            <v>M¸y r¶i 50-60m3/h</v>
          </cell>
          <cell r="G1152" t="str">
            <v>Ca</v>
          </cell>
          <cell r="H1152">
            <v>0.21</v>
          </cell>
          <cell r="I1152">
            <v>1177680</v>
          </cell>
          <cell r="J1152">
            <v>247312.8</v>
          </cell>
          <cell r="M1152">
            <v>247312.8</v>
          </cell>
        </row>
        <row r="1153">
          <cell r="B1153" t="str">
            <v/>
          </cell>
          <cell r="C1153" t="str">
            <v/>
          </cell>
          <cell r="E1153" t="str">
            <v>lr25</v>
          </cell>
          <cell r="F1153" t="str">
            <v>Lu rung 25T</v>
          </cell>
          <cell r="G1153" t="str">
            <v>Ca</v>
          </cell>
          <cell r="H1153">
            <v>0.21</v>
          </cell>
          <cell r="I1153">
            <v>928648</v>
          </cell>
          <cell r="J1153">
            <v>195016.08</v>
          </cell>
          <cell r="M1153">
            <v>195016.08</v>
          </cell>
        </row>
        <row r="1154">
          <cell r="B1154" t="str">
            <v/>
          </cell>
          <cell r="C1154" t="str">
            <v/>
          </cell>
          <cell r="E1154" t="str">
            <v>lbl16</v>
          </cell>
          <cell r="F1154" t="str">
            <v>Lu b¸nh lèp 16T</v>
          </cell>
          <cell r="G1154" t="str">
            <v>Ca</v>
          </cell>
          <cell r="H1154">
            <v>0.42</v>
          </cell>
          <cell r="I1154">
            <v>432053</v>
          </cell>
          <cell r="J1154">
            <v>181462.25999999998</v>
          </cell>
          <cell r="M1154">
            <v>181462.25999999998</v>
          </cell>
        </row>
        <row r="1155">
          <cell r="B1155" t="str">
            <v/>
          </cell>
          <cell r="C1155" t="str">
            <v/>
          </cell>
          <cell r="E1155" t="str">
            <v>l10</v>
          </cell>
          <cell r="F1155" t="str">
            <v>Lu 10T</v>
          </cell>
          <cell r="G1155" t="str">
            <v>Ca</v>
          </cell>
          <cell r="H1155">
            <v>0.21</v>
          </cell>
          <cell r="I1155">
            <v>288922</v>
          </cell>
          <cell r="J1155">
            <v>60673.619999999995</v>
          </cell>
          <cell r="M1155">
            <v>60673.619999999995</v>
          </cell>
        </row>
        <row r="1156">
          <cell r="B1156" t="str">
            <v/>
          </cell>
          <cell r="C1156" t="str">
            <v/>
          </cell>
          <cell r="E1156" t="str">
            <v>ottn5</v>
          </cell>
          <cell r="F1156" t="str">
            <v>¤t« t­íi n­íc 5m3</v>
          </cell>
          <cell r="G1156" t="str">
            <v>Ca</v>
          </cell>
          <cell r="H1156">
            <v>0.21</v>
          </cell>
          <cell r="I1156">
            <v>343052</v>
          </cell>
          <cell r="J1156">
            <v>72040.92</v>
          </cell>
          <cell r="M1156">
            <v>72040.92</v>
          </cell>
        </row>
        <row r="1157">
          <cell r="B1157" t="str">
            <v/>
          </cell>
          <cell r="C1157" t="str">
            <v/>
          </cell>
          <cell r="E1157" t="str">
            <v>m#</v>
          </cell>
          <cell r="F1157" t="str">
            <v>M¸y kh¸c</v>
          </cell>
          <cell r="G1157" t="str">
            <v>%</v>
          </cell>
          <cell r="H1157">
            <v>0.5</v>
          </cell>
          <cell r="I1157">
            <v>756505.68</v>
          </cell>
          <cell r="J1157">
            <v>3782.5284000000001</v>
          </cell>
          <cell r="M1157">
            <v>3782.5284000000001</v>
          </cell>
        </row>
        <row r="1158">
          <cell r="B1158">
            <v>150</v>
          </cell>
          <cell r="C1158">
            <v>1242</v>
          </cell>
          <cell r="D1158" t="str">
            <v>LA.3220vd</v>
          </cell>
          <cell r="F1158" t="str">
            <v>CÈu l¾p dÇm cÇu bª t«ng cèt thÐp</v>
          </cell>
          <cell r="G1158" t="str">
            <v>DÇm</v>
          </cell>
          <cell r="I1158" t="str">
            <v/>
          </cell>
          <cell r="K1158">
            <v>0</v>
          </cell>
          <cell r="L1158">
            <v>23003.040000000001</v>
          </cell>
          <cell r="M1158">
            <v>329370</v>
          </cell>
        </row>
        <row r="1159">
          <cell r="B1159" t="str">
            <v/>
          </cell>
          <cell r="C1159" t="str">
            <v/>
          </cell>
          <cell r="F1159" t="str">
            <v>b. Nh©n c«ng</v>
          </cell>
          <cell r="J1159">
            <v>23003.040000000001</v>
          </cell>
        </row>
        <row r="1160">
          <cell r="B1160" t="str">
            <v/>
          </cell>
          <cell r="C1160" t="str">
            <v/>
          </cell>
          <cell r="E1160">
            <v>4.5</v>
          </cell>
          <cell r="F1160" t="str">
            <v>Nh©n c«ng bËc 4,5/7</v>
          </cell>
          <cell r="G1160" t="str">
            <v xml:space="preserve">C«ng </v>
          </cell>
          <cell r="H1160">
            <v>1.36</v>
          </cell>
          <cell r="I1160">
            <v>16914</v>
          </cell>
          <cell r="J1160">
            <v>23003.040000000001</v>
          </cell>
          <cell r="L1160">
            <v>23003.040000000001</v>
          </cell>
        </row>
        <row r="1161">
          <cell r="B1161" t="str">
            <v/>
          </cell>
          <cell r="C1161" t="str">
            <v/>
          </cell>
          <cell r="F1161" t="str">
            <v>c. M¸y thi c«ng</v>
          </cell>
          <cell r="J1161">
            <v>329370</v>
          </cell>
        </row>
        <row r="1162">
          <cell r="B1162" t="str">
            <v/>
          </cell>
          <cell r="C1162" t="str">
            <v/>
          </cell>
          <cell r="E1162" t="str">
            <v>c16t</v>
          </cell>
          <cell r="F1162" t="str">
            <v>CÈu 16T (dïng 2 cÈu)</v>
          </cell>
          <cell r="G1162" t="str">
            <v>Ca</v>
          </cell>
          <cell r="H1162">
            <v>0.4</v>
          </cell>
          <cell r="I1162">
            <v>823425</v>
          </cell>
          <cell r="J1162">
            <v>329370</v>
          </cell>
          <cell r="M1162">
            <v>329370</v>
          </cell>
        </row>
        <row r="1163">
          <cell r="B1163">
            <v>151</v>
          </cell>
          <cell r="C1163">
            <v>1479</v>
          </cell>
          <cell r="D1163">
            <v>3175</v>
          </cell>
          <cell r="F1163" t="str">
            <v>Th¸o dì ®­êng tr­ît vËn chuyÓn dÇm</v>
          </cell>
          <cell r="G1163" t="str">
            <v>m</v>
          </cell>
          <cell r="I1163" t="str">
            <v/>
          </cell>
          <cell r="K1163">
            <v>0</v>
          </cell>
          <cell r="L1163">
            <v>5539.1840000000002</v>
          </cell>
          <cell r="M1163">
            <v>0</v>
          </cell>
        </row>
        <row r="1164">
          <cell r="B1164" t="str">
            <v/>
          </cell>
          <cell r="C1164" t="str">
            <v/>
          </cell>
          <cell r="F1164" t="str">
            <v>b - Nh©n c«ng</v>
          </cell>
          <cell r="J1164">
            <v>5539.1840000000002</v>
          </cell>
        </row>
        <row r="1165">
          <cell r="B1165" t="str">
            <v/>
          </cell>
          <cell r="C1165" t="str">
            <v/>
          </cell>
          <cell r="E1165" t="str">
            <v>n4</v>
          </cell>
          <cell r="F1165" t="str">
            <v>Nh©n c«ng bËc 4,0/7</v>
          </cell>
          <cell r="G1165" t="str">
            <v xml:space="preserve">C«ng </v>
          </cell>
          <cell r="H1165">
            <v>0.36099999999999999</v>
          </cell>
          <cell r="I1165">
            <v>15344</v>
          </cell>
          <cell r="J1165">
            <v>5539.1840000000002</v>
          </cell>
          <cell r="L1165">
            <v>5539.1840000000002</v>
          </cell>
        </row>
        <row r="1166">
          <cell r="B1166">
            <v>152</v>
          </cell>
          <cell r="C1166" t="str">
            <v>1242</v>
          </cell>
          <cell r="D1166" t="str">
            <v>LC.1110</v>
          </cell>
          <cell r="F1166" t="str">
            <v>Di chuyÓn dÇm cÇu</v>
          </cell>
          <cell r="G1166" t="str">
            <v>dÇm</v>
          </cell>
          <cell r="I1166" t="str">
            <v/>
          </cell>
          <cell r="K1166">
            <v>92211.073074285712</v>
          </cell>
          <cell r="L1166">
            <v>218190.6</v>
          </cell>
          <cell r="M1166">
            <v>60000</v>
          </cell>
        </row>
        <row r="1167">
          <cell r="B1167" t="str">
            <v/>
          </cell>
          <cell r="C1167" t="str">
            <v/>
          </cell>
          <cell r="F1167" t="str">
            <v>a - VËt liÖu :</v>
          </cell>
          <cell r="I1167" t="str">
            <v/>
          </cell>
          <cell r="J1167">
            <v>92211.073074285712</v>
          </cell>
        </row>
        <row r="1168">
          <cell r="B1168" t="str">
            <v/>
          </cell>
          <cell r="C1168" t="str">
            <v/>
          </cell>
          <cell r="E1168" t="str">
            <v>r</v>
          </cell>
          <cell r="F1168" t="str">
            <v>Ray</v>
          </cell>
          <cell r="G1168" t="str">
            <v>kg</v>
          </cell>
          <cell r="H1168">
            <v>3.98</v>
          </cell>
          <cell r="I1168">
            <v>4612.3043809523806</v>
          </cell>
          <cell r="J1168">
            <v>18356.971436190473</v>
          </cell>
          <cell r="K1168">
            <v>18356.971436190473</v>
          </cell>
        </row>
        <row r="1169">
          <cell r="B1169" t="str">
            <v/>
          </cell>
          <cell r="C1169" t="str">
            <v/>
          </cell>
          <cell r="E1169" t="str">
            <v>gk</v>
          </cell>
          <cell r="F1169" t="str">
            <v>Gç kª</v>
          </cell>
          <cell r="G1169" t="str">
            <v>m3</v>
          </cell>
          <cell r="H1169">
            <v>0.02</v>
          </cell>
          <cell r="I1169">
            <v>2131455.081904762</v>
          </cell>
          <cell r="J1169">
            <v>42629.101638095242</v>
          </cell>
          <cell r="K1169">
            <v>42629.101638095242</v>
          </cell>
        </row>
        <row r="1170">
          <cell r="B1170" t="str">
            <v/>
          </cell>
          <cell r="C1170" t="str">
            <v/>
          </cell>
          <cell r="E1170" t="str">
            <v>cr</v>
          </cell>
          <cell r="F1170" t="str">
            <v>§inh Cr¨mpong</v>
          </cell>
          <cell r="G1170" t="str">
            <v>C¸i</v>
          </cell>
          <cell r="H1170">
            <v>5.8</v>
          </cell>
          <cell r="I1170">
            <v>2625</v>
          </cell>
          <cell r="J1170">
            <v>15225</v>
          </cell>
          <cell r="K1170">
            <v>15225</v>
          </cell>
        </row>
        <row r="1171">
          <cell r="B1171" t="str">
            <v/>
          </cell>
          <cell r="C1171" t="str">
            <v/>
          </cell>
          <cell r="E1171" t="str">
            <v>ll</v>
          </cell>
          <cell r="F1171" t="str">
            <v>LËp l¸ch</v>
          </cell>
          <cell r="G1171" t="str">
            <v xml:space="preserve">bé </v>
          </cell>
          <cell r="H1171">
            <v>0.08</v>
          </cell>
          <cell r="I1171">
            <v>200000</v>
          </cell>
          <cell r="J1171">
            <v>16000</v>
          </cell>
          <cell r="K1171">
            <v>16000</v>
          </cell>
        </row>
        <row r="1172">
          <cell r="B1172" t="str">
            <v/>
          </cell>
          <cell r="C1172" t="str">
            <v/>
          </cell>
          <cell r="F1172" t="str">
            <v>b - Nh©n c«ng</v>
          </cell>
          <cell r="J1172">
            <v>218190.6</v>
          </cell>
        </row>
        <row r="1173">
          <cell r="B1173" t="str">
            <v/>
          </cell>
          <cell r="C1173" t="str">
            <v/>
          </cell>
          <cell r="E1173">
            <v>4.5</v>
          </cell>
          <cell r="F1173" t="str">
            <v>Nh©n c«ng bËc 4,5/7</v>
          </cell>
          <cell r="G1173" t="str">
            <v xml:space="preserve">C«ng </v>
          </cell>
          <cell r="H1173">
            <v>12.9</v>
          </cell>
          <cell r="I1173">
            <v>16914</v>
          </cell>
          <cell r="J1173">
            <v>218190.6</v>
          </cell>
          <cell r="L1173">
            <v>218190.6</v>
          </cell>
        </row>
        <row r="1174">
          <cell r="B1174" t="str">
            <v/>
          </cell>
          <cell r="C1174" t="str">
            <v/>
          </cell>
          <cell r="F1174" t="str">
            <v>c. M¸y</v>
          </cell>
          <cell r="J1174">
            <v>60000</v>
          </cell>
        </row>
        <row r="1175">
          <cell r="B1175" t="str">
            <v/>
          </cell>
          <cell r="C1175" t="str">
            <v/>
          </cell>
          <cell r="E1175" t="str">
            <v>xg</v>
          </cell>
          <cell r="F1175" t="str">
            <v>Xe goßng (2 xe)</v>
          </cell>
          <cell r="G1175" t="str">
            <v>Ca</v>
          </cell>
          <cell r="H1175">
            <v>0.6</v>
          </cell>
          <cell r="I1175">
            <v>100000</v>
          </cell>
          <cell r="J1175">
            <v>60000</v>
          </cell>
          <cell r="M1175">
            <v>60000</v>
          </cell>
        </row>
        <row r="1176">
          <cell r="B1176">
            <v>153</v>
          </cell>
          <cell r="C1176" t="str">
            <v>1242</v>
          </cell>
          <cell r="D1176" t="str">
            <v>LA.2110vd</v>
          </cell>
          <cell r="F1176" t="str">
            <v>CÈu èng cèng lªn xuèng xe</v>
          </cell>
          <cell r="G1176" t="str">
            <v>èng</v>
          </cell>
          <cell r="I1176" t="str">
            <v/>
          </cell>
          <cell r="K1176">
            <v>0</v>
          </cell>
          <cell r="L1176">
            <v>0</v>
          </cell>
          <cell r="M1176">
            <v>30775.550000000003</v>
          </cell>
        </row>
        <row r="1177">
          <cell r="B1177" t="str">
            <v/>
          </cell>
          <cell r="C1177" t="str">
            <v/>
          </cell>
          <cell r="F1177" t="str">
            <v>c. M¸y thi c«ng</v>
          </cell>
          <cell r="J1177">
            <v>30775.550000000003</v>
          </cell>
        </row>
        <row r="1178">
          <cell r="B1178" t="str">
            <v/>
          </cell>
          <cell r="C1178" t="str">
            <v/>
          </cell>
          <cell r="E1178" t="str">
            <v>c10t</v>
          </cell>
          <cell r="F1178" t="str">
            <v>CÈu 10T</v>
          </cell>
          <cell r="G1178" t="str">
            <v>Ca</v>
          </cell>
          <cell r="H1178">
            <v>0.05</v>
          </cell>
          <cell r="I1178">
            <v>615511</v>
          </cell>
          <cell r="J1178">
            <v>30775.550000000003</v>
          </cell>
          <cell r="M1178">
            <v>30775.550000000003</v>
          </cell>
        </row>
        <row r="1179">
          <cell r="B1179">
            <v>154</v>
          </cell>
          <cell r="C1179" t="str">
            <v>1242</v>
          </cell>
          <cell r="D1179" t="str">
            <v>BD.1753</v>
          </cell>
          <cell r="F1179" t="str">
            <v xml:space="preserve">§µo xóc ®Êt ®Ó ®¾p 1km ®Çu ®Êt cÊp 3 </v>
          </cell>
          <cell r="G1179" t="str">
            <v>100m3</v>
          </cell>
          <cell r="I1179" t="str">
            <v/>
          </cell>
          <cell r="K1179">
            <v>238095.23809523808</v>
          </cell>
          <cell r="L1179">
            <v>11241.18</v>
          </cell>
          <cell r="M1179">
            <v>708907.52400000009</v>
          </cell>
        </row>
        <row r="1180">
          <cell r="B1180" t="str">
            <v/>
          </cell>
          <cell r="C1180" t="str">
            <v/>
          </cell>
          <cell r="F1180" t="str">
            <v>a - VËt liÖu :</v>
          </cell>
          <cell r="J1180">
            <v>238095.23809523808</v>
          </cell>
        </row>
        <row r="1181">
          <cell r="B1181" t="str">
            <v/>
          </cell>
          <cell r="C1181" t="str">
            <v/>
          </cell>
          <cell r="E1181" t="str">
            <v>ddap</v>
          </cell>
          <cell r="F1181" t="str">
            <v>§Êt ®¾p</v>
          </cell>
          <cell r="G1181" t="str">
            <v>m3</v>
          </cell>
          <cell r="H1181">
            <v>100</v>
          </cell>
          <cell r="I1181">
            <v>2380.9523809523807</v>
          </cell>
          <cell r="J1181">
            <v>238095.23809523808</v>
          </cell>
          <cell r="K1181">
            <v>238095.23809523808</v>
          </cell>
        </row>
        <row r="1182">
          <cell r="B1182" t="str">
            <v/>
          </cell>
          <cell r="C1182" t="str">
            <v/>
          </cell>
          <cell r="F1182" t="str">
            <v>b - Nh©n c«ng</v>
          </cell>
          <cell r="J1182">
            <v>11241.18</v>
          </cell>
        </row>
        <row r="1183">
          <cell r="B1183" t="str">
            <v/>
          </cell>
          <cell r="C1183" t="str">
            <v/>
          </cell>
          <cell r="E1183">
            <v>3</v>
          </cell>
          <cell r="F1183" t="str">
            <v>Nh©n c«ng bËc 3,0/7</v>
          </cell>
          <cell r="G1183" t="str">
            <v xml:space="preserve">C«ng </v>
          </cell>
          <cell r="H1183">
            <v>0.81</v>
          </cell>
          <cell r="I1183">
            <v>13878</v>
          </cell>
          <cell r="J1183">
            <v>11241.18</v>
          </cell>
          <cell r="L1183">
            <v>11241.18</v>
          </cell>
        </row>
        <row r="1184">
          <cell r="B1184" t="str">
            <v/>
          </cell>
          <cell r="C1184" t="str">
            <v/>
          </cell>
          <cell r="F1184" t="str">
            <v>c. M¸y</v>
          </cell>
          <cell r="J1184">
            <v>708907.52400000009</v>
          </cell>
        </row>
        <row r="1185">
          <cell r="B1185" t="str">
            <v/>
          </cell>
          <cell r="C1185" t="str">
            <v/>
          </cell>
          <cell r="E1185" t="str">
            <v>md&lt;=0,8</v>
          </cell>
          <cell r="F1185" t="str">
            <v>M¸y ®µo &lt;=0,8m3</v>
          </cell>
          <cell r="G1185" t="str">
            <v>Ca</v>
          </cell>
          <cell r="H1185">
            <v>0.33600000000000002</v>
          </cell>
          <cell r="I1185">
            <v>705849</v>
          </cell>
          <cell r="J1185">
            <v>237165.26400000002</v>
          </cell>
          <cell r="M1185">
            <v>237165.26400000002</v>
          </cell>
        </row>
        <row r="1186">
          <cell r="B1186" t="str">
            <v/>
          </cell>
          <cell r="C1186" t="str">
            <v/>
          </cell>
          <cell r="E1186" t="str">
            <v>ot10t</v>
          </cell>
          <cell r="F1186" t="str">
            <v>¤t« tù ®æ 10T</v>
          </cell>
          <cell r="G1186" t="str">
            <v>Ca</v>
          </cell>
          <cell r="H1186">
            <v>0.84</v>
          </cell>
          <cell r="I1186">
            <v>525740</v>
          </cell>
          <cell r="J1186">
            <v>441621.6</v>
          </cell>
          <cell r="M1186">
            <v>441621.6</v>
          </cell>
        </row>
        <row r="1187">
          <cell r="B1187" t="str">
            <v/>
          </cell>
          <cell r="C1187" t="str">
            <v/>
          </cell>
          <cell r="E1187" t="str">
            <v>mu110</v>
          </cell>
          <cell r="F1187" t="str">
            <v>M¸y ñi 110cv</v>
          </cell>
          <cell r="G1187" t="str">
            <v>Ca</v>
          </cell>
          <cell r="H1187">
            <v>4.4999999999999998E-2</v>
          </cell>
          <cell r="I1187">
            <v>669348</v>
          </cell>
          <cell r="J1187">
            <v>30120.66</v>
          </cell>
          <cell r="M1187">
            <v>30120.66</v>
          </cell>
        </row>
        <row r="1188">
          <cell r="B1188">
            <v>155</v>
          </cell>
          <cell r="C1188" t="str">
            <v>1242</v>
          </cell>
          <cell r="D1188" t="str">
            <v>BJ.1333</v>
          </cell>
          <cell r="F1188" t="str">
            <v>VC tiÕp ®Êt cÊp 3 ë cù ly TB L= 2km</v>
          </cell>
          <cell r="G1188" t="str">
            <v>100m3</v>
          </cell>
          <cell r="I1188" t="str">
            <v/>
          </cell>
          <cell r="K1188">
            <v>0</v>
          </cell>
          <cell r="L1188">
            <v>0</v>
          </cell>
          <cell r="M1188">
            <v>399562.4</v>
          </cell>
        </row>
        <row r="1189">
          <cell r="B1189" t="str">
            <v/>
          </cell>
          <cell r="C1189" t="str">
            <v/>
          </cell>
          <cell r="F1189" t="str">
            <v>c. M¸y</v>
          </cell>
          <cell r="J1189">
            <v>399562.4</v>
          </cell>
        </row>
        <row r="1190">
          <cell r="B1190" t="str">
            <v/>
          </cell>
          <cell r="C1190" t="str">
            <v/>
          </cell>
          <cell r="E1190" t="str">
            <v>ot10t</v>
          </cell>
          <cell r="F1190" t="str">
            <v>¤t« tù ®æ 10T</v>
          </cell>
          <cell r="G1190" t="str">
            <v>Ca</v>
          </cell>
          <cell r="H1190">
            <v>0.76</v>
          </cell>
          <cell r="I1190">
            <v>525740</v>
          </cell>
          <cell r="J1190">
            <v>399562.4</v>
          </cell>
          <cell r="M1190">
            <v>399562.4</v>
          </cell>
        </row>
        <row r="1191">
          <cell r="B1191">
            <v>156</v>
          </cell>
          <cell r="C1191">
            <v>1242</v>
          </cell>
          <cell r="D1191" t="str">
            <v>BJ1233</v>
          </cell>
          <cell r="F1191" t="str">
            <v>VC ®Êt thõa ®æ ®i cù ly 3 km</v>
          </cell>
          <cell r="G1191" t="str">
            <v>100m3</v>
          </cell>
          <cell r="I1191" t="str">
            <v/>
          </cell>
          <cell r="K1191">
            <v>0</v>
          </cell>
          <cell r="L1191">
            <v>0</v>
          </cell>
          <cell r="M1191">
            <v>473165.99999999994</v>
          </cell>
        </row>
        <row r="1192">
          <cell r="B1192" t="str">
            <v/>
          </cell>
          <cell r="C1192" t="str">
            <v/>
          </cell>
          <cell r="F1192" t="str">
            <v>c. M¸y</v>
          </cell>
          <cell r="J1192">
            <v>473165.99999999994</v>
          </cell>
        </row>
        <row r="1193">
          <cell r="B1193" t="str">
            <v/>
          </cell>
          <cell r="C1193" t="str">
            <v/>
          </cell>
          <cell r="E1193" t="str">
            <v>ot10t</v>
          </cell>
          <cell r="F1193" t="str">
            <v>¤t« tù ®æ 10T</v>
          </cell>
          <cell r="G1193" t="str">
            <v>Ca</v>
          </cell>
          <cell r="H1193">
            <v>0.89999999999999991</v>
          </cell>
          <cell r="I1193">
            <v>525740</v>
          </cell>
          <cell r="J1193">
            <v>473165.99999999994</v>
          </cell>
          <cell r="M1193">
            <v>473165.99999999994</v>
          </cell>
        </row>
        <row r="1194">
          <cell r="F1194" t="str">
            <v>( 0,3 x 3 = 0,9ca )</v>
          </cell>
        </row>
        <row r="1195">
          <cell r="B1195">
            <v>157</v>
          </cell>
          <cell r="C1195">
            <v>1242</v>
          </cell>
          <cell r="D1195" t="str">
            <v>BD.1344</v>
          </cell>
          <cell r="F1195" t="str">
            <v>§µo xóc ®¸ ®æ ®i cù ly VC 3km</v>
          </cell>
          <cell r="G1195" t="str">
            <v>100m3</v>
          </cell>
          <cell r="K1195">
            <v>0</v>
          </cell>
          <cell r="L1195">
            <v>20747.609999999997</v>
          </cell>
          <cell r="M1195">
            <v>731649.00489999994</v>
          </cell>
        </row>
        <row r="1196">
          <cell r="D1196" t="str">
            <v>&amp;BJ1234</v>
          </cell>
          <cell r="F1196" t="str">
            <v>b - Nh©n c«ng</v>
          </cell>
          <cell r="J1196">
            <v>20747.609999999997</v>
          </cell>
        </row>
        <row r="1197">
          <cell r="B1197" t="str">
            <v/>
          </cell>
          <cell r="C1197" t="str">
            <v/>
          </cell>
          <cell r="E1197">
            <v>3</v>
          </cell>
          <cell r="F1197" t="str">
            <v>Nh©n c«ng bËc 3,0/7</v>
          </cell>
          <cell r="G1197" t="str">
            <v xml:space="preserve">C«ng </v>
          </cell>
          <cell r="H1197">
            <v>1.4949999999999999</v>
          </cell>
          <cell r="I1197">
            <v>13878</v>
          </cell>
          <cell r="J1197">
            <v>20747.609999999997</v>
          </cell>
          <cell r="L1197">
            <v>20747.609999999997</v>
          </cell>
        </row>
        <row r="1198">
          <cell r="F1198" t="str">
            <v>c- m¸y</v>
          </cell>
          <cell r="I1198" t="str">
            <v/>
          </cell>
          <cell r="J1198">
            <v>1348342.0248999998</v>
          </cell>
        </row>
        <row r="1199">
          <cell r="E1199" t="str">
            <v>md&lt;=0,8</v>
          </cell>
          <cell r="F1199" t="str">
            <v>M¸y ®µo &lt;=0,8m3</v>
          </cell>
          <cell r="G1199" t="str">
            <v>Ca</v>
          </cell>
          <cell r="H1199">
            <v>0.42089999999999994</v>
          </cell>
          <cell r="I1199">
            <v>705849</v>
          </cell>
          <cell r="J1199">
            <v>297091.84409999993</v>
          </cell>
          <cell r="M1199">
            <v>297091.84409999993</v>
          </cell>
        </row>
        <row r="1200">
          <cell r="E1200" t="str">
            <v>ot10t</v>
          </cell>
          <cell r="F1200" t="str">
            <v>¤t« tù ®æ 10T</v>
          </cell>
          <cell r="G1200" t="str">
            <v>Ca</v>
          </cell>
          <cell r="H1200">
            <v>0.74749999999999994</v>
          </cell>
          <cell r="I1200">
            <v>525740</v>
          </cell>
          <cell r="J1200">
            <v>392990.64999999997</v>
          </cell>
          <cell r="M1200">
            <v>392990.64999999997</v>
          </cell>
        </row>
        <row r="1201">
          <cell r="E1201" t="str">
            <v>mu110</v>
          </cell>
          <cell r="F1201" t="str">
            <v>M¸y ñi 110cv</v>
          </cell>
          <cell r="G1201" t="str">
            <v>Ca</v>
          </cell>
          <cell r="H1201">
            <v>6.2099999999999995E-2</v>
          </cell>
          <cell r="I1201">
            <v>669348</v>
          </cell>
          <cell r="J1201">
            <v>41566.510799999996</v>
          </cell>
          <cell r="M1201">
            <v>41566.510799999996</v>
          </cell>
        </row>
        <row r="1202">
          <cell r="E1202" t="str">
            <v>ot10t</v>
          </cell>
          <cell r="F1202" t="str">
            <v>¤t« tù ®æ 10T</v>
          </cell>
          <cell r="G1202" t="str">
            <v>Ca</v>
          </cell>
          <cell r="H1202">
            <v>1.1729999999999998</v>
          </cell>
          <cell r="I1202">
            <v>525740</v>
          </cell>
          <cell r="J1202">
            <v>616693.0199999999</v>
          </cell>
          <cell r="M1202" t="e">
            <v>#VALUE!</v>
          </cell>
        </row>
        <row r="1203">
          <cell r="F1203" t="str">
            <v>( 0,34 x 3 x 1.15= 1.173ca )</v>
          </cell>
          <cell r="I1203" t="str">
            <v/>
          </cell>
          <cell r="J1203">
            <v>0</v>
          </cell>
        </row>
        <row r="1204">
          <cell r="B1204">
            <v>159</v>
          </cell>
          <cell r="C1204">
            <v>1242</v>
          </cell>
          <cell r="D1204" t="str">
            <v>NB.3110</v>
          </cell>
          <cell r="F1204" t="str">
            <v>Th¸o dì thÐp gãc liªn kÕt (tÝnh 80% L§)</v>
          </cell>
          <cell r="G1204" t="str">
            <v>TÊn</v>
          </cell>
          <cell r="I1204" t="str">
            <v/>
          </cell>
          <cell r="K1204">
            <v>0</v>
          </cell>
          <cell r="L1204">
            <v>136291.40800000002</v>
          </cell>
          <cell r="M1204">
            <v>0</v>
          </cell>
        </row>
        <row r="1205">
          <cell r="B1205" t="str">
            <v/>
          </cell>
          <cell r="C1205" t="str">
            <v/>
          </cell>
          <cell r="F1205" t="str">
            <v>b. Nh©n c«ng</v>
          </cell>
          <cell r="J1205">
            <v>136291.40800000002</v>
          </cell>
        </row>
        <row r="1206">
          <cell r="B1206" t="str">
            <v/>
          </cell>
          <cell r="C1206" t="str">
            <v/>
          </cell>
          <cell r="E1206">
            <v>3.5</v>
          </cell>
          <cell r="F1206" t="str">
            <v>Nh©n c«ng bËc 3,5/7</v>
          </cell>
          <cell r="G1206" t="str">
            <v xml:space="preserve">C«ng </v>
          </cell>
          <cell r="H1206">
            <v>9.3280000000000012</v>
          </cell>
          <cell r="I1206">
            <v>14611</v>
          </cell>
          <cell r="J1206">
            <v>136291.40800000002</v>
          </cell>
          <cell r="L1206">
            <v>136291.40800000002</v>
          </cell>
        </row>
        <row r="1207">
          <cell r="B1207">
            <v>160</v>
          </cell>
          <cell r="C1207">
            <v>1242</v>
          </cell>
          <cell r="D1207" t="str">
            <v>NB.3110</v>
          </cell>
          <cell r="F1207" t="str">
            <v>L¾p ®Æt thÐp gãc liªn kÕt</v>
          </cell>
          <cell r="G1207" t="str">
            <v>TÊn</v>
          </cell>
          <cell r="I1207" t="str">
            <v/>
          </cell>
          <cell r="K1207">
            <v>8333.3333333333321</v>
          </cell>
          <cell r="L1207">
            <v>170364.26</v>
          </cell>
          <cell r="M1207">
            <v>0</v>
          </cell>
        </row>
        <row r="1208">
          <cell r="B1208" t="str">
            <v/>
          </cell>
          <cell r="C1208" t="str">
            <v/>
          </cell>
          <cell r="F1208" t="str">
            <v>a - VËt liÖu :</v>
          </cell>
          <cell r="J1208">
            <v>8333.3333333333321</v>
          </cell>
        </row>
        <row r="1209">
          <cell r="B1209" t="str">
            <v/>
          </cell>
          <cell r="C1209" t="str">
            <v/>
          </cell>
          <cell r="E1209" t="str">
            <v>ddap</v>
          </cell>
          <cell r="F1209" t="str">
            <v>ThÐp gãc (1050kg/300)</v>
          </cell>
          <cell r="G1209" t="str">
            <v>kg</v>
          </cell>
          <cell r="H1209">
            <v>3.5</v>
          </cell>
          <cell r="I1209">
            <v>2380.9523809523807</v>
          </cell>
          <cell r="J1209">
            <v>8333.3333333333321</v>
          </cell>
          <cell r="K1209">
            <v>8333.3333333333321</v>
          </cell>
        </row>
        <row r="1210">
          <cell r="B1210" t="str">
            <v/>
          </cell>
          <cell r="C1210" t="str">
            <v/>
          </cell>
          <cell r="F1210" t="str">
            <v>b. Nh©n c«ng</v>
          </cell>
          <cell r="J1210">
            <v>170364.26</v>
          </cell>
        </row>
        <row r="1211">
          <cell r="B1211" t="str">
            <v/>
          </cell>
          <cell r="C1211" t="str">
            <v/>
          </cell>
          <cell r="E1211">
            <v>3.5</v>
          </cell>
          <cell r="F1211" t="str">
            <v>Nh©n c«ng bËc 3,5/7</v>
          </cell>
          <cell r="G1211" t="str">
            <v xml:space="preserve">C«ng </v>
          </cell>
          <cell r="H1211">
            <v>11.66</v>
          </cell>
          <cell r="I1211">
            <v>14611</v>
          </cell>
          <cell r="J1211">
            <v>170364.26</v>
          </cell>
          <cell r="L1211">
            <v>170364.26</v>
          </cell>
        </row>
        <row r="1212">
          <cell r="B1212">
            <v>161</v>
          </cell>
          <cell r="C1212">
            <v>1242</v>
          </cell>
          <cell r="D1212" t="str">
            <v>NB.1510vd</v>
          </cell>
          <cell r="F1212" t="str">
            <v>Th¸o dì dÇm I550 (tÝnh 80% L§)</v>
          </cell>
          <cell r="G1212" t="str">
            <v>TÊn</v>
          </cell>
          <cell r="I1212" t="str">
            <v/>
          </cell>
          <cell r="K1212">
            <v>0</v>
          </cell>
          <cell r="L1212">
            <v>83257.473599999998</v>
          </cell>
          <cell r="M1212">
            <v>271400.88</v>
          </cell>
        </row>
        <row r="1213">
          <cell r="B1213" t="str">
            <v/>
          </cell>
          <cell r="C1213" t="str">
            <v/>
          </cell>
          <cell r="F1213" t="str">
            <v>b. Nh©n c«ng</v>
          </cell>
          <cell r="J1213">
            <v>83257.473599999998</v>
          </cell>
        </row>
        <row r="1214">
          <cell r="B1214" t="str">
            <v/>
          </cell>
          <cell r="C1214" t="str">
            <v/>
          </cell>
          <cell r="E1214">
            <v>4.5</v>
          </cell>
          <cell r="F1214" t="str">
            <v>Nh©n c«ng bËc 4,5/7</v>
          </cell>
          <cell r="G1214" t="str">
            <v xml:space="preserve">C«ng </v>
          </cell>
          <cell r="H1214">
            <v>4.9223999999999997</v>
          </cell>
          <cell r="I1214">
            <v>16914</v>
          </cell>
          <cell r="J1214">
            <v>83257.473599999998</v>
          </cell>
          <cell r="L1214">
            <v>83257.473599999998</v>
          </cell>
        </row>
        <row r="1215">
          <cell r="B1215" t="str">
            <v/>
          </cell>
          <cell r="C1215" t="str">
            <v/>
          </cell>
          <cell r="F1215" t="str">
            <v>c. M¸y thi c«ng</v>
          </cell>
          <cell r="J1215">
            <v>271400.88</v>
          </cell>
        </row>
        <row r="1216">
          <cell r="B1216" t="str">
            <v/>
          </cell>
          <cell r="C1216" t="str">
            <v/>
          </cell>
          <cell r="E1216" t="str">
            <v>c16t</v>
          </cell>
          <cell r="F1216" t="str">
            <v>CÈu 16T</v>
          </cell>
          <cell r="G1216" t="str">
            <v>Ca</v>
          </cell>
          <cell r="H1216">
            <v>0.3296</v>
          </cell>
          <cell r="I1216">
            <v>823425</v>
          </cell>
          <cell r="J1216">
            <v>271400.88</v>
          </cell>
          <cell r="M1216">
            <v>271400.88</v>
          </cell>
        </row>
        <row r="1217">
          <cell r="B1217">
            <v>162</v>
          </cell>
          <cell r="C1217">
            <v>1242</v>
          </cell>
          <cell r="D1217" t="str">
            <v>NB.1510vd</v>
          </cell>
          <cell r="F1217" t="str">
            <v>CÈu l¾p dÇm I550</v>
          </cell>
          <cell r="G1217" t="str">
            <v>TÊn</v>
          </cell>
          <cell r="I1217" t="str">
            <v/>
          </cell>
          <cell r="K1217">
            <v>8333.3333333333321</v>
          </cell>
          <cell r="L1217">
            <v>104071.84199999999</v>
          </cell>
          <cell r="M1217">
            <v>339251.1</v>
          </cell>
        </row>
        <row r="1218">
          <cell r="B1218" t="str">
            <v/>
          </cell>
          <cell r="C1218" t="str">
            <v/>
          </cell>
          <cell r="F1218" t="str">
            <v>a - VËt liÖu :</v>
          </cell>
          <cell r="J1218">
            <v>8333.3333333333321</v>
          </cell>
        </row>
        <row r="1219">
          <cell r="B1219" t="str">
            <v/>
          </cell>
          <cell r="C1219" t="str">
            <v/>
          </cell>
          <cell r="E1219" t="str">
            <v>ddap</v>
          </cell>
          <cell r="F1219" t="str">
            <v>DÇm I550 (1050kg/300)</v>
          </cell>
          <cell r="G1219" t="str">
            <v>kg</v>
          </cell>
          <cell r="H1219">
            <v>3.5</v>
          </cell>
          <cell r="I1219">
            <v>2380.9523809523807</v>
          </cell>
          <cell r="J1219">
            <v>8333.3333333333321</v>
          </cell>
          <cell r="K1219">
            <v>8333.3333333333321</v>
          </cell>
        </row>
        <row r="1220">
          <cell r="B1220" t="str">
            <v/>
          </cell>
          <cell r="C1220" t="str">
            <v/>
          </cell>
          <cell r="F1220" t="str">
            <v>b. Nh©n c«ng</v>
          </cell>
          <cell r="J1220">
            <v>104071.84199999999</v>
          </cell>
        </row>
        <row r="1221">
          <cell r="B1221" t="str">
            <v/>
          </cell>
          <cell r="C1221" t="str">
            <v/>
          </cell>
          <cell r="E1221">
            <v>4.5</v>
          </cell>
          <cell r="F1221" t="str">
            <v>Nh©n c«ng bËc 4,5/7</v>
          </cell>
          <cell r="G1221" t="str">
            <v xml:space="preserve">C«ng </v>
          </cell>
          <cell r="H1221">
            <v>6.1529999999999996</v>
          </cell>
          <cell r="I1221">
            <v>16914</v>
          </cell>
          <cell r="J1221">
            <v>104071.84199999999</v>
          </cell>
          <cell r="L1221">
            <v>104071.84199999999</v>
          </cell>
        </row>
        <row r="1222">
          <cell r="B1222" t="str">
            <v/>
          </cell>
          <cell r="C1222" t="str">
            <v/>
          </cell>
          <cell r="F1222" t="str">
            <v>c. M¸y thi c«ng</v>
          </cell>
          <cell r="J1222">
            <v>339251.1</v>
          </cell>
        </row>
        <row r="1223">
          <cell r="B1223" t="str">
            <v/>
          </cell>
          <cell r="C1223" t="str">
            <v/>
          </cell>
          <cell r="E1223" t="str">
            <v>c16t</v>
          </cell>
          <cell r="F1223" t="str">
            <v>CÈu 16T</v>
          </cell>
          <cell r="G1223" t="str">
            <v>Ca</v>
          </cell>
          <cell r="H1223">
            <v>0.41199999999999998</v>
          </cell>
          <cell r="I1223">
            <v>823425</v>
          </cell>
          <cell r="J1223">
            <v>339251.1</v>
          </cell>
          <cell r="M1223">
            <v>339251.1</v>
          </cell>
        </row>
        <row r="1224">
          <cell r="B1224">
            <v>163</v>
          </cell>
          <cell r="C1224">
            <v>1242</v>
          </cell>
          <cell r="D1224" t="str">
            <v>BK.4123</v>
          </cell>
          <cell r="F1224" t="str">
            <v xml:space="preserve">§¾p nÒn ®­êng ®Êt ®åi K95 </v>
          </cell>
          <cell r="G1224" t="str">
            <v>100m3</v>
          </cell>
          <cell r="I1224" t="str">
            <v/>
          </cell>
          <cell r="K1224">
            <v>0</v>
          </cell>
          <cell r="L1224">
            <v>43854.48</v>
          </cell>
          <cell r="M1224">
            <v>360788.50800000003</v>
          </cell>
        </row>
        <row r="1225">
          <cell r="B1225" t="str">
            <v/>
          </cell>
          <cell r="C1225" t="str">
            <v/>
          </cell>
          <cell r="F1225" t="str">
            <v>b - Nh©n c«ng</v>
          </cell>
          <cell r="J1225">
            <v>43854.48</v>
          </cell>
        </row>
        <row r="1226">
          <cell r="B1226" t="str">
            <v/>
          </cell>
          <cell r="C1226" t="str">
            <v/>
          </cell>
          <cell r="E1226">
            <v>3</v>
          </cell>
          <cell r="F1226" t="str">
            <v>Nh©n c«ng bËc 3,0/7</v>
          </cell>
          <cell r="G1226" t="str">
            <v xml:space="preserve">C«ng </v>
          </cell>
          <cell r="H1226">
            <v>3.16</v>
          </cell>
          <cell r="I1226">
            <v>13878</v>
          </cell>
          <cell r="J1226">
            <v>43854.48</v>
          </cell>
          <cell r="L1226">
            <v>43854.48</v>
          </cell>
        </row>
        <row r="1227">
          <cell r="B1227" t="str">
            <v/>
          </cell>
          <cell r="C1227" t="str">
            <v/>
          </cell>
          <cell r="F1227" t="str">
            <v>c. M¸y</v>
          </cell>
          <cell r="J1227">
            <v>360788.50800000003</v>
          </cell>
        </row>
        <row r="1228">
          <cell r="B1228" t="str">
            <v/>
          </cell>
          <cell r="C1228" t="str">
            <v/>
          </cell>
          <cell r="E1228" t="str">
            <v>md9</v>
          </cell>
          <cell r="F1228" t="str">
            <v>M¸y ®Çm 9T</v>
          </cell>
          <cell r="G1228" t="str">
            <v>Ca</v>
          </cell>
          <cell r="H1228">
            <v>0.46299999999999997</v>
          </cell>
          <cell r="I1228">
            <v>443844</v>
          </cell>
          <cell r="J1228">
            <v>205499.772</v>
          </cell>
          <cell r="M1228">
            <v>205499.772</v>
          </cell>
        </row>
        <row r="1229">
          <cell r="B1229" t="str">
            <v/>
          </cell>
          <cell r="C1229" t="str">
            <v/>
          </cell>
          <cell r="E1229" t="str">
            <v>mu110</v>
          </cell>
          <cell r="F1229" t="str">
            <v>M¸y ñi 110cv</v>
          </cell>
          <cell r="G1229" t="str">
            <v>Ca</v>
          </cell>
          <cell r="H1229">
            <v>0.23200000000000001</v>
          </cell>
          <cell r="I1229">
            <v>669348</v>
          </cell>
          <cell r="J1229">
            <v>155288.736</v>
          </cell>
          <cell r="M1229">
            <v>155288.736</v>
          </cell>
        </row>
        <row r="1230">
          <cell r="B1230">
            <v>164</v>
          </cell>
          <cell r="C1230">
            <v>1242</v>
          </cell>
          <cell r="D1230" t="str">
            <v>NB.3110</v>
          </cell>
          <cell r="F1230" t="str">
            <v>ThÐp neo d=22mm</v>
          </cell>
          <cell r="G1230" t="str">
            <v>TÊn</v>
          </cell>
          <cell r="I1230" t="str">
            <v/>
          </cell>
          <cell r="K1230">
            <v>4542919.5999999996</v>
          </cell>
          <cell r="L1230">
            <v>170364.26</v>
          </cell>
          <cell r="M1230">
            <v>0</v>
          </cell>
        </row>
        <row r="1231">
          <cell r="B1231" t="str">
            <v/>
          </cell>
          <cell r="C1231" t="str">
            <v/>
          </cell>
          <cell r="F1231" t="str">
            <v>a - VËt liÖu :</v>
          </cell>
          <cell r="J1231">
            <v>4542919.5999999996</v>
          </cell>
        </row>
        <row r="1232">
          <cell r="B1232" t="str">
            <v/>
          </cell>
          <cell r="C1232" t="str">
            <v/>
          </cell>
          <cell r="E1232" t="str">
            <v>d22</v>
          </cell>
          <cell r="F1232" t="str">
            <v>ThÐp trßn d=22mm</v>
          </cell>
          <cell r="G1232" t="str">
            <v>kg</v>
          </cell>
          <cell r="H1232">
            <v>1050</v>
          </cell>
          <cell r="I1232">
            <v>4326.5900952380953</v>
          </cell>
          <cell r="J1232">
            <v>4542919.5999999996</v>
          </cell>
          <cell r="K1232">
            <v>4542919.5999999996</v>
          </cell>
        </row>
        <row r="1233">
          <cell r="B1233" t="str">
            <v/>
          </cell>
          <cell r="C1233" t="str">
            <v/>
          </cell>
          <cell r="F1233" t="str">
            <v>b. Nh©n c«ng</v>
          </cell>
          <cell r="J1233">
            <v>170364.26</v>
          </cell>
        </row>
        <row r="1234">
          <cell r="B1234" t="str">
            <v/>
          </cell>
          <cell r="C1234" t="str">
            <v/>
          </cell>
          <cell r="E1234">
            <v>3.5</v>
          </cell>
          <cell r="F1234" t="str">
            <v>Nh©n c«ng bËc 3,5/7</v>
          </cell>
          <cell r="G1234" t="str">
            <v xml:space="preserve">C«ng </v>
          </cell>
          <cell r="H1234">
            <v>11.66</v>
          </cell>
          <cell r="I1234">
            <v>14611</v>
          </cell>
          <cell r="J1234">
            <v>170364.26</v>
          </cell>
          <cell r="L1234">
            <v>170364.26</v>
          </cell>
        </row>
        <row r="1235">
          <cell r="B1235">
            <v>165</v>
          </cell>
          <cell r="C1235">
            <v>1242</v>
          </cell>
          <cell r="D1235" t="str">
            <v>VB.2122</v>
          </cell>
          <cell r="F1235" t="str">
            <v>Th¸o dì rä thÐp</v>
          </cell>
          <cell r="G1235" t="str">
            <v>Rä</v>
          </cell>
          <cell r="I1235" t="str">
            <v/>
          </cell>
          <cell r="K1235">
            <v>0</v>
          </cell>
          <cell r="L1235">
            <v>28053.119999999999</v>
          </cell>
          <cell r="M1235">
            <v>0</v>
          </cell>
        </row>
        <row r="1236">
          <cell r="B1236" t="str">
            <v/>
          </cell>
          <cell r="C1236" t="str">
            <v/>
          </cell>
          <cell r="F1236" t="str">
            <v>b - Nh©n c«ng</v>
          </cell>
          <cell r="J1236">
            <v>28053.119999999999</v>
          </cell>
        </row>
        <row r="1237">
          <cell r="B1237" t="str">
            <v/>
          </cell>
          <cell r="C1237" t="str">
            <v/>
          </cell>
          <cell r="E1237">
            <v>3.5</v>
          </cell>
          <cell r="F1237" t="str">
            <v>Nh©n c«ng bËc 3,5/7</v>
          </cell>
          <cell r="G1237" t="str">
            <v xml:space="preserve">C«ng </v>
          </cell>
          <cell r="H1237">
            <v>1.92</v>
          </cell>
          <cell r="I1237">
            <v>14611</v>
          </cell>
          <cell r="J1237">
            <v>28053.119999999999</v>
          </cell>
          <cell r="L1237">
            <v>28053.119999999999</v>
          </cell>
        </row>
        <row r="1238">
          <cell r="B1238">
            <v>166</v>
          </cell>
          <cell r="D1238" t="str">
            <v>.</v>
          </cell>
          <cell r="F1238" t="str">
            <v>Gç v¸n sµn dµy 5cm</v>
          </cell>
          <cell r="G1238" t="str">
            <v>m3</v>
          </cell>
          <cell r="I1238" t="str">
            <v/>
          </cell>
          <cell r="K1238">
            <v>279753.47950000002</v>
          </cell>
          <cell r="L1238">
            <v>0</v>
          </cell>
          <cell r="M1238">
            <v>0</v>
          </cell>
        </row>
        <row r="1239">
          <cell r="B1239" t="str">
            <v/>
          </cell>
          <cell r="C1239" t="str">
            <v/>
          </cell>
          <cell r="F1239" t="str">
            <v>a. VËt liÖu</v>
          </cell>
          <cell r="J1239">
            <v>279753.47950000002</v>
          </cell>
        </row>
        <row r="1240">
          <cell r="B1240" t="str">
            <v/>
          </cell>
          <cell r="C1240" t="str">
            <v/>
          </cell>
          <cell r="E1240" t="str">
            <v>gmc</v>
          </cell>
          <cell r="F1240" t="str">
            <v>Gç mÆt cÇu</v>
          </cell>
          <cell r="G1240" t="str">
            <v>m3</v>
          </cell>
          <cell r="H1240">
            <v>0.13125000000000001</v>
          </cell>
          <cell r="I1240">
            <v>2131455.081904762</v>
          </cell>
          <cell r="J1240">
            <v>279753.47950000002</v>
          </cell>
          <cell r="K1240">
            <v>279753.47950000002</v>
          </cell>
        </row>
        <row r="1241">
          <cell r="B1241">
            <v>167</v>
          </cell>
          <cell r="C1241">
            <v>1479</v>
          </cell>
          <cell r="D1241">
            <v>3180</v>
          </cell>
          <cell r="F1241" t="str">
            <v>L¸t vµ dì v¸n sµn dµy 5cm</v>
          </cell>
          <cell r="G1241" t="str">
            <v>m2</v>
          </cell>
          <cell r="I1241" t="str">
            <v/>
          </cell>
          <cell r="K1241">
            <v>0</v>
          </cell>
          <cell r="L1241">
            <v>6428.84</v>
          </cell>
          <cell r="M1241">
            <v>0</v>
          </cell>
        </row>
        <row r="1242">
          <cell r="B1242" t="str">
            <v/>
          </cell>
          <cell r="C1242" t="str">
            <v/>
          </cell>
          <cell r="F1242" t="str">
            <v>b - Nh©n c«ng</v>
          </cell>
          <cell r="J1242">
            <v>6428.84</v>
          </cell>
        </row>
        <row r="1243">
          <cell r="B1243" t="str">
            <v/>
          </cell>
          <cell r="C1243" t="str">
            <v/>
          </cell>
          <cell r="E1243">
            <v>3.5</v>
          </cell>
          <cell r="F1243" t="str">
            <v>Nh©n c«ng bËc 3,5/7</v>
          </cell>
          <cell r="G1243" t="str">
            <v xml:space="preserve">C«ng </v>
          </cell>
          <cell r="H1243">
            <v>0.44</v>
          </cell>
          <cell r="I1243">
            <v>14611</v>
          </cell>
          <cell r="J1243">
            <v>6428.84</v>
          </cell>
          <cell r="L1243">
            <v>6428.84</v>
          </cell>
        </row>
        <row r="1244">
          <cell r="B1244">
            <v>168</v>
          </cell>
          <cell r="C1244">
            <v>1242</v>
          </cell>
          <cell r="D1244" t="str">
            <v>VB.2122</v>
          </cell>
          <cell r="F1244" t="str">
            <v>Rä thÐp 2x1x0,5m (thu håi 50%)</v>
          </cell>
          <cell r="G1244" t="str">
            <v>Rä</v>
          </cell>
          <cell r="I1244" t="str">
            <v/>
          </cell>
          <cell r="K1244">
            <v>82592.976190476184</v>
          </cell>
          <cell r="L1244">
            <v>35066.400000000001</v>
          </cell>
          <cell r="M1244">
            <v>0</v>
          </cell>
        </row>
        <row r="1245">
          <cell r="B1245" t="str">
            <v/>
          </cell>
          <cell r="C1245" t="str">
            <v/>
          </cell>
          <cell r="F1245" t="str">
            <v>a. VËt liÖu</v>
          </cell>
          <cell r="J1245">
            <v>82592.976190476184</v>
          </cell>
        </row>
        <row r="1246">
          <cell r="B1246" t="str">
            <v/>
          </cell>
          <cell r="C1246" t="str">
            <v/>
          </cell>
          <cell r="E1246" t="str">
            <v>dt</v>
          </cell>
          <cell r="F1246" t="str">
            <v>D©y thÐp d=3mm</v>
          </cell>
          <cell r="G1246" t="str">
            <v>kg</v>
          </cell>
          <cell r="H1246">
            <v>5.5</v>
          </cell>
          <cell r="I1246">
            <v>6333.333333333333</v>
          </cell>
          <cell r="J1246">
            <v>34833.333333333328</v>
          </cell>
          <cell r="K1246">
            <v>34833.333333333328</v>
          </cell>
        </row>
        <row r="1247">
          <cell r="B1247" t="str">
            <v/>
          </cell>
          <cell r="C1247" t="str">
            <v/>
          </cell>
          <cell r="E1247" t="str">
            <v>dh</v>
          </cell>
          <cell r="F1247" t="str">
            <v xml:space="preserve">§¸ héc </v>
          </cell>
          <cell r="G1247" t="str">
            <v>m3</v>
          </cell>
          <cell r="H1247">
            <v>0.55000000000000004</v>
          </cell>
          <cell r="I1247">
            <v>86835.71428571429</v>
          </cell>
          <cell r="J1247">
            <v>47759.642857142862</v>
          </cell>
          <cell r="K1247">
            <v>47759.642857142862</v>
          </cell>
        </row>
        <row r="1248">
          <cell r="B1248" t="str">
            <v/>
          </cell>
          <cell r="C1248" t="str">
            <v/>
          </cell>
          <cell r="F1248" t="str">
            <v>b - Nh©n c«ng</v>
          </cell>
          <cell r="J1248">
            <v>35066.400000000001</v>
          </cell>
        </row>
        <row r="1249">
          <cell r="B1249" t="str">
            <v/>
          </cell>
          <cell r="C1249" t="str">
            <v/>
          </cell>
          <cell r="E1249">
            <v>3.5</v>
          </cell>
          <cell r="F1249" t="str">
            <v>Nh©n c«ng bËc 3,5/7</v>
          </cell>
          <cell r="G1249" t="str">
            <v xml:space="preserve">C«ng </v>
          </cell>
          <cell r="H1249">
            <v>2.4</v>
          </cell>
          <cell r="I1249">
            <v>14611</v>
          </cell>
          <cell r="J1249">
            <v>35066.400000000001</v>
          </cell>
          <cell r="L1249">
            <v>35066.400000000001</v>
          </cell>
        </row>
        <row r="1250">
          <cell r="B1250">
            <v>169</v>
          </cell>
          <cell r="C1250">
            <v>1242</v>
          </cell>
          <cell r="D1250">
            <v>115303</v>
          </cell>
          <cell r="F1250" t="str">
            <v>T­ãi nhùa dÝnh b¸m tiªu chuÈn 1,5kg/m2</v>
          </cell>
          <cell r="G1250" t="str">
            <v>100m2</v>
          </cell>
          <cell r="I1250" t="str">
            <v/>
          </cell>
          <cell r="K1250">
            <v>621114.96245714277</v>
          </cell>
          <cell r="L1250">
            <v>4587.8540000000003</v>
          </cell>
          <cell r="M1250">
            <v>73019.407999999996</v>
          </cell>
        </row>
        <row r="1251">
          <cell r="B1251" t="str">
            <v/>
          </cell>
          <cell r="C1251" t="str">
            <v/>
          </cell>
          <cell r="F1251" t="str">
            <v>a. VËt liÖu</v>
          </cell>
          <cell r="J1251">
            <v>621114.96245714277</v>
          </cell>
        </row>
        <row r="1252">
          <cell r="B1252" t="str">
            <v/>
          </cell>
          <cell r="C1252" t="str">
            <v/>
          </cell>
          <cell r="E1252" t="str">
            <v>n</v>
          </cell>
          <cell r="F1252" t="str">
            <v>Nhùa ®­êng</v>
          </cell>
          <cell r="G1252" t="str">
            <v>kg</v>
          </cell>
          <cell r="H1252">
            <v>117.97499999999998</v>
          </cell>
          <cell r="I1252">
            <v>3428.1836190476188</v>
          </cell>
          <cell r="J1252">
            <v>404439.96245714277</v>
          </cell>
          <cell r="K1252">
            <v>404439.96245714277</v>
          </cell>
        </row>
        <row r="1253">
          <cell r="B1253" t="str">
            <v/>
          </cell>
          <cell r="C1253" t="str">
            <v/>
          </cell>
          <cell r="E1253" t="str">
            <v>dmz</v>
          </cell>
          <cell r="F1253" t="str">
            <v>DÇu Mazut</v>
          </cell>
          <cell r="G1253" t="str">
            <v>kg</v>
          </cell>
          <cell r="H1253">
            <v>48.150000000000006</v>
          </cell>
          <cell r="I1253">
            <v>4500</v>
          </cell>
          <cell r="J1253">
            <v>216675.00000000003</v>
          </cell>
          <cell r="K1253">
            <v>216675.00000000003</v>
          </cell>
        </row>
        <row r="1254">
          <cell r="B1254" t="str">
            <v/>
          </cell>
          <cell r="C1254" t="str">
            <v/>
          </cell>
          <cell r="F1254" t="str">
            <v>b - Nh©n c«ng</v>
          </cell>
          <cell r="J1254">
            <v>4587.8540000000003</v>
          </cell>
        </row>
        <row r="1255">
          <cell r="B1255" t="str">
            <v/>
          </cell>
          <cell r="C1255" t="str">
            <v/>
          </cell>
          <cell r="E1255">
            <v>3.5</v>
          </cell>
          <cell r="F1255" t="str">
            <v>Nh©n c«ng bËc 3,5/7</v>
          </cell>
          <cell r="G1255" t="str">
            <v xml:space="preserve">C«ng </v>
          </cell>
          <cell r="H1255">
            <v>0.314</v>
          </cell>
          <cell r="I1255">
            <v>14611</v>
          </cell>
          <cell r="J1255">
            <v>4587.8540000000003</v>
          </cell>
          <cell r="L1255">
            <v>4587.8540000000003</v>
          </cell>
        </row>
        <row r="1256">
          <cell r="B1256" t="str">
            <v/>
          </cell>
          <cell r="C1256" t="str">
            <v/>
          </cell>
          <cell r="F1256" t="str">
            <v>c. M¸y</v>
          </cell>
          <cell r="J1256">
            <v>73019.407999999996</v>
          </cell>
        </row>
        <row r="1257">
          <cell r="B1257" t="str">
            <v/>
          </cell>
          <cell r="C1257" t="str">
            <v/>
          </cell>
          <cell r="E1257" t="str">
            <v>ottn7t</v>
          </cell>
          <cell r="F1257" t="str">
            <v>¤t« t­íi nhùa 7T</v>
          </cell>
          <cell r="G1257" t="str">
            <v>Ca</v>
          </cell>
          <cell r="H1257">
            <v>9.8000000000000004E-2</v>
          </cell>
          <cell r="I1257">
            <v>745096</v>
          </cell>
          <cell r="J1257">
            <v>73019.407999999996</v>
          </cell>
          <cell r="M1257">
            <v>73019.407999999996</v>
          </cell>
        </row>
        <row r="1258">
          <cell r="B1258">
            <v>170</v>
          </cell>
          <cell r="C1258">
            <v>3266</v>
          </cell>
          <cell r="D1258">
            <v>1120</v>
          </cell>
          <cell r="F1258" t="str">
            <v>Khoan lç bª t«ng ®Æt thÐp neo</v>
          </cell>
          <cell r="G1258" t="str">
            <v>m</v>
          </cell>
          <cell r="I1258" t="str">
            <v/>
          </cell>
          <cell r="K1258">
            <v>0</v>
          </cell>
          <cell r="L1258">
            <v>17902.62</v>
          </cell>
          <cell r="M1258">
            <v>6264.4418999999998</v>
          </cell>
        </row>
        <row r="1259">
          <cell r="B1259" t="str">
            <v/>
          </cell>
          <cell r="C1259" t="str">
            <v/>
          </cell>
          <cell r="F1259" t="str">
            <v>b. Nh©n c«ng</v>
          </cell>
          <cell r="J1259">
            <v>17902.62</v>
          </cell>
        </row>
        <row r="1260">
          <cell r="B1260" t="str">
            <v/>
          </cell>
          <cell r="C1260" t="str">
            <v/>
          </cell>
          <cell r="E1260">
            <v>3</v>
          </cell>
          <cell r="F1260" t="str">
            <v>Nh©n c«ng bËc 3,0/7</v>
          </cell>
          <cell r="G1260" t="str">
            <v xml:space="preserve">C«ng </v>
          </cell>
          <cell r="H1260">
            <v>1.29</v>
          </cell>
          <cell r="I1260">
            <v>13878</v>
          </cell>
          <cell r="J1260">
            <v>17902.62</v>
          </cell>
          <cell r="L1260">
            <v>17902.62</v>
          </cell>
        </row>
        <row r="1261">
          <cell r="B1261" t="str">
            <v/>
          </cell>
          <cell r="C1261" t="str">
            <v/>
          </cell>
          <cell r="F1261" t="str">
            <v>c. M¸y</v>
          </cell>
          <cell r="J1261">
            <v>6264.4418999999998</v>
          </cell>
        </row>
        <row r="1262">
          <cell r="B1262" t="str">
            <v/>
          </cell>
          <cell r="C1262" t="str">
            <v/>
          </cell>
          <cell r="F1262" t="str">
            <v>M¸y khoan cÇm tay 40-56mm</v>
          </cell>
          <cell r="G1262" t="str">
            <v>Ca</v>
          </cell>
          <cell r="H1262">
            <v>1.9E-2</v>
          </cell>
          <cell r="I1262">
            <v>196854</v>
          </cell>
          <cell r="J1262">
            <v>3740.2260000000001</v>
          </cell>
          <cell r="M1262">
            <v>3740.2260000000001</v>
          </cell>
        </row>
        <row r="1263">
          <cell r="B1263" t="str">
            <v/>
          </cell>
          <cell r="C1263" t="str">
            <v/>
          </cell>
          <cell r="E1263" t="str">
            <v>nk</v>
          </cell>
          <cell r="F1263" t="str">
            <v>M¸y nÐn khÝ 660m3/h</v>
          </cell>
          <cell r="G1263" t="str">
            <v>Ca</v>
          </cell>
          <cell r="H1263">
            <v>7.3000000000000001E-3</v>
          </cell>
          <cell r="I1263">
            <v>345783</v>
          </cell>
          <cell r="J1263">
            <v>2524.2159000000001</v>
          </cell>
          <cell r="M1263">
            <v>2524.2159000000001</v>
          </cell>
        </row>
        <row r="1264">
          <cell r="B1264">
            <v>171</v>
          </cell>
          <cell r="C1264">
            <v>1479</v>
          </cell>
          <cell r="D1264">
            <v>3108</v>
          </cell>
          <cell r="F1264" t="str">
            <v>Khoan lç thÐp</v>
          </cell>
          <cell r="G1264" t="str">
            <v>lç</v>
          </cell>
          <cell r="I1264" t="str">
            <v/>
          </cell>
          <cell r="K1264">
            <v>0</v>
          </cell>
          <cell r="L1264">
            <v>359.35647999999992</v>
          </cell>
          <cell r="M1264">
            <v>4771.8054000000002</v>
          </cell>
        </row>
        <row r="1265">
          <cell r="B1265" t="str">
            <v/>
          </cell>
          <cell r="C1265" t="str">
            <v/>
          </cell>
          <cell r="F1265" t="str">
            <v>b. Nh©n c«ng</v>
          </cell>
          <cell r="J1265">
            <v>359.35647999999992</v>
          </cell>
        </row>
        <row r="1266">
          <cell r="B1266" t="str">
            <v/>
          </cell>
          <cell r="C1266" t="str">
            <v/>
          </cell>
          <cell r="E1266" t="str">
            <v>n4</v>
          </cell>
          <cell r="F1266" t="str">
            <v>Nh©n c«ng bËc 4,0/7</v>
          </cell>
          <cell r="G1266" t="str">
            <v xml:space="preserve">C«ng </v>
          </cell>
          <cell r="H1266">
            <v>2.3419999999999996E-2</v>
          </cell>
          <cell r="I1266">
            <v>15344</v>
          </cell>
          <cell r="J1266">
            <v>359.35647999999992</v>
          </cell>
          <cell r="L1266">
            <v>359.35647999999992</v>
          </cell>
        </row>
        <row r="1267">
          <cell r="B1267" t="str">
            <v/>
          </cell>
          <cell r="F1267" t="str">
            <v>NC khoan :</v>
          </cell>
          <cell r="G1267" t="str">
            <v xml:space="preserve">C«ng </v>
          </cell>
          <cell r="H1267">
            <v>6.1199999999999996E-3</v>
          </cell>
          <cell r="L1267">
            <v>0</v>
          </cell>
        </row>
        <row r="1268">
          <cell r="B1268" t="str">
            <v/>
          </cell>
          <cell r="F1268" t="str">
            <v xml:space="preserve">NC lÊy dÊu </v>
          </cell>
          <cell r="G1268" t="str">
            <v xml:space="preserve">C«ng </v>
          </cell>
          <cell r="H1268">
            <v>8.9999999999999993E-3</v>
          </cell>
          <cell r="L1268">
            <v>0</v>
          </cell>
        </row>
        <row r="1269">
          <cell r="B1269" t="str">
            <v/>
          </cell>
          <cell r="F1269" t="str">
            <v>NCdoa lç rivª</v>
          </cell>
          <cell r="G1269" t="str">
            <v xml:space="preserve">C«ng </v>
          </cell>
          <cell r="H1269">
            <v>8.3000000000000001E-3</v>
          </cell>
          <cell r="L1269">
            <v>0</v>
          </cell>
        </row>
        <row r="1270">
          <cell r="B1270" t="str">
            <v/>
          </cell>
          <cell r="C1270" t="str">
            <v/>
          </cell>
          <cell r="F1270" t="str">
            <v>c. M¸y</v>
          </cell>
          <cell r="J1270">
            <v>4771.8054000000002</v>
          </cell>
        </row>
        <row r="1271">
          <cell r="B1271" t="str">
            <v/>
          </cell>
          <cell r="C1271" t="str">
            <v/>
          </cell>
          <cell r="E1271" t="str">
            <v>nk</v>
          </cell>
          <cell r="F1271" t="str">
            <v>M¸y nÐn khÝ 660m3/h</v>
          </cell>
          <cell r="G1271" t="str">
            <v>Ca</v>
          </cell>
          <cell r="H1271">
            <v>1.38E-2</v>
          </cell>
          <cell r="I1271">
            <v>345783</v>
          </cell>
          <cell r="J1271">
            <v>4771.8054000000002</v>
          </cell>
          <cell r="M1271">
            <v>4771.8054000000002</v>
          </cell>
        </row>
        <row r="1272">
          <cell r="B1272">
            <v>172</v>
          </cell>
          <cell r="C1272" t="str">
            <v>1242</v>
          </cell>
          <cell r="D1272" t="str">
            <v>UD.3120</v>
          </cell>
          <cell r="F1272" t="str">
            <v>QuÐt nhùa ®­êng sau mè 2 líp</v>
          </cell>
          <cell r="G1272" t="str">
            <v>m2</v>
          </cell>
          <cell r="I1272" t="str">
            <v/>
          </cell>
          <cell r="K1272">
            <v>36046</v>
          </cell>
          <cell r="L1272">
            <v>292.22000000000003</v>
          </cell>
          <cell r="M1272">
            <v>0</v>
          </cell>
        </row>
        <row r="1273">
          <cell r="B1273" t="str">
            <v/>
          </cell>
          <cell r="C1273" t="str">
            <v/>
          </cell>
          <cell r="F1273" t="str">
            <v>a - VËt liÖu :</v>
          </cell>
          <cell r="J1273">
            <v>36046</v>
          </cell>
        </row>
        <row r="1274">
          <cell r="B1274" t="str">
            <v/>
          </cell>
          <cell r="C1274" t="str">
            <v/>
          </cell>
          <cell r="E1274" t="str">
            <v>n</v>
          </cell>
          <cell r="F1274" t="str">
            <v>Nhùa ®­êng</v>
          </cell>
          <cell r="G1274" t="str">
            <v>kg</v>
          </cell>
          <cell r="H1274">
            <v>0.158</v>
          </cell>
          <cell r="I1274">
            <v>217000</v>
          </cell>
          <cell r="J1274">
            <v>34286</v>
          </cell>
          <cell r="K1274">
            <v>34286</v>
          </cell>
        </row>
        <row r="1275">
          <cell r="B1275" t="str">
            <v/>
          </cell>
          <cell r="C1275" t="str">
            <v/>
          </cell>
          <cell r="E1275" t="str">
            <v>xg</v>
          </cell>
          <cell r="F1275" t="str">
            <v>X¨ng</v>
          </cell>
          <cell r="G1275" t="str">
            <v>kg</v>
          </cell>
          <cell r="H1275">
            <v>0.35199999999999998</v>
          </cell>
          <cell r="I1275">
            <v>5000</v>
          </cell>
          <cell r="J1275">
            <v>1760</v>
          </cell>
          <cell r="K1275">
            <v>1760</v>
          </cell>
        </row>
        <row r="1276">
          <cell r="B1276" t="str">
            <v/>
          </cell>
          <cell r="C1276" t="str">
            <v/>
          </cell>
          <cell r="F1276" t="str">
            <v>b. Nh©n c«ng</v>
          </cell>
          <cell r="J1276">
            <v>292.22000000000003</v>
          </cell>
        </row>
        <row r="1277">
          <cell r="B1277" t="str">
            <v/>
          </cell>
          <cell r="C1277" t="str">
            <v/>
          </cell>
          <cell r="E1277">
            <v>3.5</v>
          </cell>
          <cell r="F1277" t="str">
            <v>Nh©n c«ng bËc 3,5/7</v>
          </cell>
          <cell r="G1277" t="str">
            <v xml:space="preserve">C«ng </v>
          </cell>
          <cell r="H1277">
            <v>0.02</v>
          </cell>
          <cell r="I1277">
            <v>14611</v>
          </cell>
          <cell r="J1277">
            <v>292.22000000000003</v>
          </cell>
          <cell r="L1277">
            <v>292.22000000000003</v>
          </cell>
        </row>
        <row r="1278">
          <cell r="B1278">
            <v>173</v>
          </cell>
          <cell r="D1278" t="str">
            <v>.</v>
          </cell>
          <cell r="F1278" t="str">
            <v>Keo Epoxy</v>
          </cell>
          <cell r="G1278" t="str">
            <v>lÝt</v>
          </cell>
          <cell r="I1278" t="str">
            <v/>
          </cell>
          <cell r="K1278">
            <v>227000</v>
          </cell>
          <cell r="L1278">
            <v>17533.2</v>
          </cell>
          <cell r="M1278">
            <v>0</v>
          </cell>
        </row>
        <row r="1279">
          <cell r="B1279" t="str">
            <v/>
          </cell>
          <cell r="C1279" t="str">
            <v/>
          </cell>
          <cell r="F1279" t="str">
            <v>a - VËt liÖu :</v>
          </cell>
          <cell r="J1279">
            <v>227000</v>
          </cell>
        </row>
        <row r="1280">
          <cell r="B1280" t="str">
            <v/>
          </cell>
          <cell r="C1280" t="str">
            <v/>
          </cell>
          <cell r="E1280" t="str">
            <v>d16</v>
          </cell>
          <cell r="F1280" t="str">
            <v>Keo £poxy</v>
          </cell>
          <cell r="G1280" t="str">
            <v>lÝt</v>
          </cell>
          <cell r="H1280">
            <v>1</v>
          </cell>
          <cell r="I1280">
            <v>217000</v>
          </cell>
          <cell r="J1280">
            <v>217000</v>
          </cell>
          <cell r="K1280">
            <v>217000</v>
          </cell>
        </row>
        <row r="1281">
          <cell r="B1281" t="str">
            <v/>
          </cell>
          <cell r="C1281" t="str">
            <v/>
          </cell>
          <cell r="E1281" t="str">
            <v>d16</v>
          </cell>
          <cell r="F1281" t="str">
            <v>Kim tiªm</v>
          </cell>
          <cell r="G1281" t="str">
            <v>c¸i</v>
          </cell>
          <cell r="H1281">
            <v>2</v>
          </cell>
          <cell r="I1281">
            <v>5000</v>
          </cell>
          <cell r="J1281">
            <v>10000</v>
          </cell>
          <cell r="K1281">
            <v>10000</v>
          </cell>
        </row>
        <row r="1282">
          <cell r="B1282" t="str">
            <v/>
          </cell>
          <cell r="C1282" t="str">
            <v/>
          </cell>
          <cell r="F1282" t="str">
            <v>b. Nh©n c«ng</v>
          </cell>
          <cell r="J1282">
            <v>17533.2</v>
          </cell>
        </row>
        <row r="1283">
          <cell r="B1283" t="str">
            <v/>
          </cell>
          <cell r="C1283" t="str">
            <v/>
          </cell>
          <cell r="E1283">
            <v>3.5</v>
          </cell>
          <cell r="F1283" t="str">
            <v>Nh©n c«ng bËc 3,5/7</v>
          </cell>
          <cell r="G1283" t="str">
            <v xml:space="preserve">C«ng </v>
          </cell>
          <cell r="H1283">
            <v>1.2</v>
          </cell>
          <cell r="I1283">
            <v>14611</v>
          </cell>
          <cell r="J1283">
            <v>17533.2</v>
          </cell>
          <cell r="L1283">
            <v>17533.2</v>
          </cell>
        </row>
        <row r="1284">
          <cell r="B1284">
            <v>174</v>
          </cell>
          <cell r="D1284" t="str">
            <v>.</v>
          </cell>
          <cell r="F1284" t="str">
            <v>V÷a xi m¨ng t¹o dèc M100</v>
          </cell>
          <cell r="G1284" t="str">
            <v>m3</v>
          </cell>
          <cell r="I1284" t="str">
            <v/>
          </cell>
          <cell r="K1284">
            <v>428150.59249409515</v>
          </cell>
          <cell r="L1284">
            <v>74223.88</v>
          </cell>
          <cell r="M1284">
            <v>0</v>
          </cell>
        </row>
        <row r="1285">
          <cell r="B1285" t="str">
            <v/>
          </cell>
          <cell r="C1285" t="str">
            <v/>
          </cell>
          <cell r="F1285" t="str">
            <v>a - VËt liÖu :</v>
          </cell>
          <cell r="J1285">
            <v>428150.59249409515</v>
          </cell>
        </row>
        <row r="1286">
          <cell r="B1286" t="str">
            <v/>
          </cell>
          <cell r="C1286" t="str">
            <v>m3</v>
          </cell>
          <cell r="E1286" t="str">
            <v>d16</v>
          </cell>
          <cell r="F1286" t="str">
            <v>V÷a xi m¨ng M100</v>
          </cell>
          <cell r="G1286" t="str">
            <v>m3</v>
          </cell>
          <cell r="H1286">
            <v>1.0249999999999999</v>
          </cell>
          <cell r="I1286">
            <v>417707.89511619043</v>
          </cell>
          <cell r="J1286">
            <v>428150.59249409515</v>
          </cell>
          <cell r="K1286">
            <v>428150.59249409515</v>
          </cell>
        </row>
        <row r="1287">
          <cell r="B1287" t="str">
            <v/>
          </cell>
          <cell r="C1287" t="str">
            <v/>
          </cell>
          <cell r="F1287" t="str">
            <v>b. Nh©n c«ng</v>
          </cell>
          <cell r="J1287">
            <v>74223.88</v>
          </cell>
        </row>
        <row r="1288">
          <cell r="B1288" t="str">
            <v/>
          </cell>
          <cell r="C1288" t="str">
            <v/>
          </cell>
          <cell r="E1288">
            <v>3.5</v>
          </cell>
          <cell r="F1288" t="str">
            <v>Nh©n c«ng bËc 3,5/7</v>
          </cell>
          <cell r="G1288" t="str">
            <v xml:space="preserve">C«ng </v>
          </cell>
          <cell r="H1288">
            <v>5.08</v>
          </cell>
          <cell r="I1288">
            <v>14611</v>
          </cell>
          <cell r="J1288">
            <v>74223.88</v>
          </cell>
          <cell r="L1288">
            <v>74223.88</v>
          </cell>
        </row>
        <row r="1289">
          <cell r="B1289">
            <v>175</v>
          </cell>
          <cell r="C1289">
            <v>1242</v>
          </cell>
          <cell r="D1289" t="str">
            <v>NB.3110</v>
          </cell>
          <cell r="F1289" t="str">
            <v>ThÐp neo d=16mm</v>
          </cell>
          <cell r="G1289" t="str">
            <v>TÊn</v>
          </cell>
          <cell r="I1289" t="str">
            <v/>
          </cell>
          <cell r="K1289">
            <v>4542919.5999999996</v>
          </cell>
          <cell r="L1289">
            <v>170364.26</v>
          </cell>
          <cell r="M1289">
            <v>0</v>
          </cell>
        </row>
        <row r="1290">
          <cell r="B1290" t="str">
            <v/>
          </cell>
          <cell r="C1290" t="str">
            <v/>
          </cell>
          <cell r="F1290" t="str">
            <v>a - VËt liÖu :</v>
          </cell>
          <cell r="J1290">
            <v>4542919.5999999996</v>
          </cell>
        </row>
        <row r="1291">
          <cell r="B1291" t="str">
            <v/>
          </cell>
          <cell r="C1291" t="str">
            <v/>
          </cell>
          <cell r="E1291" t="str">
            <v>d16</v>
          </cell>
          <cell r="F1291" t="str">
            <v>ThÐp trßn d=16mm</v>
          </cell>
          <cell r="G1291" t="str">
            <v>kg</v>
          </cell>
          <cell r="H1291">
            <v>1050</v>
          </cell>
          <cell r="I1291">
            <v>4326.5900952380953</v>
          </cell>
          <cell r="J1291">
            <v>4542919.5999999996</v>
          </cell>
          <cell r="K1291">
            <v>4542919.5999999996</v>
          </cell>
        </row>
        <row r="1292">
          <cell r="B1292" t="str">
            <v/>
          </cell>
          <cell r="C1292" t="str">
            <v/>
          </cell>
          <cell r="F1292" t="str">
            <v>b. Nh©n c«ng</v>
          </cell>
          <cell r="J1292">
            <v>170364.26</v>
          </cell>
        </row>
        <row r="1293">
          <cell r="B1293" t="str">
            <v/>
          </cell>
          <cell r="C1293" t="str">
            <v/>
          </cell>
          <cell r="E1293">
            <v>3.5</v>
          </cell>
          <cell r="F1293" t="str">
            <v>Nh©n c«ng bËc 3,5/7</v>
          </cell>
          <cell r="G1293" t="str">
            <v xml:space="preserve">C«ng </v>
          </cell>
          <cell r="H1293">
            <v>11.66</v>
          </cell>
          <cell r="I1293">
            <v>14611</v>
          </cell>
          <cell r="J1293">
            <v>170364.26</v>
          </cell>
          <cell r="L1293">
            <v>170364.26</v>
          </cell>
        </row>
        <row r="1294">
          <cell r="B1294">
            <v>176</v>
          </cell>
          <cell r="C1294">
            <v>1242</v>
          </cell>
          <cell r="D1294" t="str">
            <v>Theo CA§N</v>
          </cell>
          <cell r="F1294" t="str">
            <v>BiÓn b¸o tªn cÇu h×nh ch÷ nhËt</v>
          </cell>
          <cell r="G1294" t="str">
            <v>bé</v>
          </cell>
          <cell r="I1294" t="str">
            <v/>
          </cell>
          <cell r="K1294">
            <v>473332.85408464284</v>
          </cell>
          <cell r="L1294">
            <v>7228.29</v>
          </cell>
          <cell r="M1294">
            <v>1559.9279999999999</v>
          </cell>
        </row>
        <row r="1295">
          <cell r="B1295" t="str">
            <v/>
          </cell>
          <cell r="C1295" t="str">
            <v/>
          </cell>
          <cell r="F1295" t="str">
            <v>a. VËt liÖu</v>
          </cell>
          <cell r="J1295">
            <v>473332.85408464284</v>
          </cell>
        </row>
        <row r="1296">
          <cell r="B1296" t="str">
            <v/>
          </cell>
          <cell r="C1296" t="str">
            <v/>
          </cell>
          <cell r="E1296" t="str">
            <v>bbcn</v>
          </cell>
          <cell r="F1296" t="str">
            <v>BiÓn b¸o h×nh ch÷ nhËt</v>
          </cell>
          <cell r="G1296" t="str">
            <v>C¸i</v>
          </cell>
          <cell r="H1296">
            <v>1</v>
          </cell>
          <cell r="I1296">
            <v>200000</v>
          </cell>
          <cell r="J1296">
            <v>200000</v>
          </cell>
          <cell r="K1296">
            <v>200000</v>
          </cell>
        </row>
        <row r="1297">
          <cell r="B1297" t="str">
            <v/>
          </cell>
          <cell r="C1297" t="str">
            <v/>
          </cell>
          <cell r="E1297" t="str">
            <v>tbb</v>
          </cell>
          <cell r="F1297" t="str">
            <v>Trô biÓn b¸o</v>
          </cell>
          <cell r="G1297" t="str">
            <v>Trô</v>
          </cell>
          <cell r="H1297">
            <v>1</v>
          </cell>
          <cell r="I1297">
            <v>220000</v>
          </cell>
          <cell r="J1297">
            <v>220000</v>
          </cell>
          <cell r="K1297">
            <v>220000</v>
          </cell>
        </row>
        <row r="1298">
          <cell r="B1298" t="str">
            <v/>
          </cell>
          <cell r="C1298" t="str">
            <v/>
          </cell>
          <cell r="E1298" t="str">
            <v>#</v>
          </cell>
          <cell r="F1298" t="str">
            <v>VËt liÖu kh¸c</v>
          </cell>
          <cell r="G1298" t="str">
            <v>%</v>
          </cell>
          <cell r="H1298">
            <v>2</v>
          </cell>
          <cell r="I1298">
            <v>420000</v>
          </cell>
          <cell r="J1298">
            <v>8400</v>
          </cell>
          <cell r="K1298">
            <v>8400</v>
          </cell>
        </row>
        <row r="1299">
          <cell r="B1299" t="str">
            <v/>
          </cell>
          <cell r="E1299" t="str">
            <v>#</v>
          </cell>
          <cell r="F1299" t="str">
            <v>V÷a BT M150 ®¸ 4x6 (1,025x0,125)</v>
          </cell>
          <cell r="G1299" t="str">
            <v>m3</v>
          </cell>
          <cell r="H1299">
            <v>0.12812499999999999</v>
          </cell>
          <cell r="I1299">
            <v>350695.44651428569</v>
          </cell>
          <cell r="J1299">
            <v>44932.854084642851</v>
          </cell>
          <cell r="K1299">
            <v>44932.854084642851</v>
          </cell>
        </row>
        <row r="1300">
          <cell r="B1300" t="str">
            <v/>
          </cell>
          <cell r="C1300" t="str">
            <v/>
          </cell>
          <cell r="F1300" t="str">
            <v>b. Nh©n c«ng</v>
          </cell>
          <cell r="J1300">
            <v>7228.29</v>
          </cell>
        </row>
        <row r="1301">
          <cell r="B1301" t="str">
            <v/>
          </cell>
          <cell r="C1301" t="str">
            <v/>
          </cell>
          <cell r="E1301">
            <v>3.5</v>
          </cell>
          <cell r="F1301" t="str">
            <v>Nh©n c«ng bËc 3,5/7</v>
          </cell>
          <cell r="G1301" t="str">
            <v xml:space="preserve">C«ng </v>
          </cell>
          <cell r="H1301">
            <v>0.3</v>
          </cell>
          <cell r="I1301">
            <v>14611</v>
          </cell>
          <cell r="J1301">
            <v>4383.3</v>
          </cell>
          <cell r="L1301">
            <v>4383.3</v>
          </cell>
        </row>
        <row r="1302">
          <cell r="B1302" t="str">
            <v/>
          </cell>
          <cell r="C1302" t="str">
            <v/>
          </cell>
          <cell r="E1302">
            <v>3</v>
          </cell>
          <cell r="F1302" t="str">
            <v>Nh©n c«ng bËc 3,0/7</v>
          </cell>
          <cell r="G1302" t="str">
            <v xml:space="preserve">C«ng </v>
          </cell>
          <cell r="H1302">
            <v>0.20499999999999999</v>
          </cell>
          <cell r="I1302">
            <v>13878</v>
          </cell>
          <cell r="J1302">
            <v>2844.99</v>
          </cell>
          <cell r="L1302">
            <v>2844.99</v>
          </cell>
        </row>
        <row r="1303">
          <cell r="B1303" t="str">
            <v/>
          </cell>
          <cell r="C1303" t="str">
            <v/>
          </cell>
          <cell r="F1303" t="str">
            <v>NC ch«n biÓn b¸o : 0,3 c«ng 3,5/7</v>
          </cell>
          <cell r="K1303">
            <v>0</v>
          </cell>
          <cell r="M1303">
            <v>0</v>
          </cell>
        </row>
        <row r="1304">
          <cell r="B1304">
            <v>177</v>
          </cell>
          <cell r="D1304" t="str">
            <v>HA1210</v>
          </cell>
          <cell r="F1304" t="str">
            <v>NC ®æ BT mãng : 1,64c x 0,125 bËc 3/7</v>
          </cell>
          <cell r="K1304">
            <v>0</v>
          </cell>
          <cell r="M1304">
            <v>0</v>
          </cell>
        </row>
        <row r="1305">
          <cell r="B1305" t="str">
            <v/>
          </cell>
          <cell r="C1305" t="str">
            <v/>
          </cell>
          <cell r="F1305" t="str">
            <v>c. M¸y thi c«ng</v>
          </cell>
          <cell r="J1305">
            <v>1559.9279999999999</v>
          </cell>
        </row>
        <row r="1306">
          <cell r="B1306" t="str">
            <v/>
          </cell>
          <cell r="C1306" t="str">
            <v/>
          </cell>
          <cell r="E1306" t="str">
            <v>250l</v>
          </cell>
          <cell r="F1306" t="str">
            <v>M¸y trén 250l</v>
          </cell>
          <cell r="G1306" t="str">
            <v>Ca</v>
          </cell>
          <cell r="H1306">
            <v>1.1875E-2</v>
          </cell>
          <cell r="I1306">
            <v>96272</v>
          </cell>
          <cell r="J1306">
            <v>1143.23</v>
          </cell>
          <cell r="M1306">
            <v>1143.23</v>
          </cell>
        </row>
        <row r="1307">
          <cell r="B1307" t="str">
            <v/>
          </cell>
          <cell r="C1307" t="str">
            <v/>
          </cell>
          <cell r="E1307" t="str">
            <v>dd</v>
          </cell>
          <cell r="F1307" t="str">
            <v>M¸y ®Çm dïi 1,5KW</v>
          </cell>
          <cell r="G1307" t="str">
            <v>Ca</v>
          </cell>
          <cell r="H1307">
            <v>1.1124999999999999E-2</v>
          </cell>
          <cell r="I1307">
            <v>37456</v>
          </cell>
          <cell r="J1307">
            <v>416.69799999999998</v>
          </cell>
          <cell r="M1307">
            <v>416.69799999999998</v>
          </cell>
        </row>
        <row r="1308">
          <cell r="B1308">
            <v>178</v>
          </cell>
          <cell r="C1308">
            <v>1242</v>
          </cell>
          <cell r="D1308" t="str">
            <v>NB.3110</v>
          </cell>
          <cell r="F1308" t="str">
            <v>ThÐp gãc ®Þnh vÞ  L75x75x8</v>
          </cell>
          <cell r="G1308" t="str">
            <v>TÊn</v>
          </cell>
          <cell r="I1308" t="str">
            <v/>
          </cell>
          <cell r="K1308">
            <v>2500000</v>
          </cell>
          <cell r="L1308">
            <v>170364.26</v>
          </cell>
          <cell r="M1308">
            <v>0</v>
          </cell>
        </row>
        <row r="1309">
          <cell r="B1309" t="str">
            <v/>
          </cell>
          <cell r="C1309" t="str">
            <v/>
          </cell>
          <cell r="F1309" t="str">
            <v>a - VËt liÖu :</v>
          </cell>
          <cell r="J1309">
            <v>2500000</v>
          </cell>
        </row>
        <row r="1310">
          <cell r="B1310" t="str">
            <v/>
          </cell>
          <cell r="C1310" t="str">
            <v/>
          </cell>
          <cell r="E1310" t="str">
            <v>ddap</v>
          </cell>
          <cell r="F1310" t="str">
            <v xml:space="preserve">ThÐp gãc </v>
          </cell>
          <cell r="G1310" t="str">
            <v>kg</v>
          </cell>
          <cell r="H1310">
            <v>1050</v>
          </cell>
          <cell r="I1310">
            <v>2380.9523809523807</v>
          </cell>
          <cell r="J1310">
            <v>2500000</v>
          </cell>
          <cell r="K1310">
            <v>2500000</v>
          </cell>
        </row>
        <row r="1311">
          <cell r="B1311" t="str">
            <v/>
          </cell>
          <cell r="C1311" t="str">
            <v/>
          </cell>
          <cell r="F1311" t="str">
            <v>b. Nh©n c«ng</v>
          </cell>
          <cell r="J1311">
            <v>170364.26</v>
          </cell>
        </row>
        <row r="1312">
          <cell r="B1312" t="str">
            <v/>
          </cell>
          <cell r="C1312" t="str">
            <v/>
          </cell>
          <cell r="E1312">
            <v>3.5</v>
          </cell>
          <cell r="F1312" t="str">
            <v>Nh©n c«ng bËc 3,5/7</v>
          </cell>
          <cell r="G1312" t="str">
            <v xml:space="preserve">C«ng </v>
          </cell>
          <cell r="H1312">
            <v>11.66</v>
          </cell>
          <cell r="I1312">
            <v>14611</v>
          </cell>
          <cell r="J1312">
            <v>170364.26</v>
          </cell>
          <cell r="L1312">
            <v>170364.26</v>
          </cell>
        </row>
        <row r="1313">
          <cell r="B1313">
            <v>179</v>
          </cell>
          <cell r="C1313">
            <v>1242</v>
          </cell>
          <cell r="D1313" t="str">
            <v>NB.3110</v>
          </cell>
          <cell r="F1313" t="str">
            <v>ThÐp d=12mm</v>
          </cell>
          <cell r="G1313" t="str">
            <v>TÊn</v>
          </cell>
          <cell r="I1313" t="str">
            <v/>
          </cell>
          <cell r="K1313">
            <v>4592919.6000000006</v>
          </cell>
          <cell r="L1313">
            <v>170364.26</v>
          </cell>
          <cell r="M1313">
            <v>0</v>
          </cell>
        </row>
        <row r="1314">
          <cell r="B1314" t="str">
            <v/>
          </cell>
          <cell r="C1314" t="str">
            <v/>
          </cell>
          <cell r="F1314" t="str">
            <v>a - VËt liÖu :</v>
          </cell>
          <cell r="J1314">
            <v>4592919.6000000006</v>
          </cell>
        </row>
        <row r="1315">
          <cell r="B1315" t="str">
            <v/>
          </cell>
          <cell r="C1315" t="str">
            <v/>
          </cell>
          <cell r="E1315" t="str">
            <v>d12</v>
          </cell>
          <cell r="F1315" t="str">
            <v>ThÐp trßn d=12mm</v>
          </cell>
          <cell r="G1315" t="str">
            <v>kg</v>
          </cell>
          <cell r="H1315">
            <v>1050</v>
          </cell>
          <cell r="I1315">
            <v>4374.209142857143</v>
          </cell>
          <cell r="J1315">
            <v>4592919.6000000006</v>
          </cell>
          <cell r="K1315">
            <v>4592919.6000000006</v>
          </cell>
        </row>
        <row r="1316">
          <cell r="B1316" t="str">
            <v/>
          </cell>
          <cell r="C1316" t="str">
            <v/>
          </cell>
          <cell r="F1316" t="str">
            <v>b. Nh©n c«ng</v>
          </cell>
          <cell r="J1316">
            <v>170364.26</v>
          </cell>
        </row>
        <row r="1317">
          <cell r="B1317" t="str">
            <v/>
          </cell>
          <cell r="C1317" t="str">
            <v/>
          </cell>
          <cell r="E1317">
            <v>3.5</v>
          </cell>
          <cell r="F1317" t="str">
            <v>Nh©n c«ng bËc 3,5/7</v>
          </cell>
          <cell r="G1317" t="str">
            <v xml:space="preserve">C«ng </v>
          </cell>
          <cell r="H1317">
            <v>11.66</v>
          </cell>
          <cell r="I1317">
            <v>14611</v>
          </cell>
          <cell r="J1317">
            <v>170364.26</v>
          </cell>
          <cell r="L1317">
            <v>170364.26</v>
          </cell>
        </row>
        <row r="1318">
          <cell r="B1318">
            <v>180</v>
          </cell>
          <cell r="C1318">
            <v>1479</v>
          </cell>
          <cell r="D1318" t="str">
            <v>3171b</v>
          </cell>
          <cell r="F1318" t="str">
            <v xml:space="preserve">R¶I th¸o chång nÒ </v>
          </cell>
          <cell r="G1318" t="str">
            <v>thanh</v>
          </cell>
          <cell r="I1318" t="str">
            <v/>
          </cell>
          <cell r="K1318">
            <v>7056.5430493615549</v>
          </cell>
          <cell r="L1318">
            <v>834.71359999999993</v>
          </cell>
          <cell r="M1318">
            <v>0</v>
          </cell>
        </row>
        <row r="1319">
          <cell r="B1319" t="str">
            <v/>
          </cell>
          <cell r="C1319" t="str">
            <v/>
          </cell>
          <cell r="F1319" t="str">
            <v>a. VËt liÖu</v>
          </cell>
          <cell r="J1319">
            <v>7056.5430493615549</v>
          </cell>
        </row>
        <row r="1320">
          <cell r="B1320" t="str">
            <v/>
          </cell>
          <cell r="C1320" t="str">
            <v/>
          </cell>
          <cell r="E1320" t="str">
            <v>gcn</v>
          </cell>
          <cell r="F1320" t="str">
            <v>Gç chång nÒ (16x22x180)</v>
          </cell>
          <cell r="G1320" t="str">
            <v>thanh</v>
          </cell>
          <cell r="H1320">
            <v>4.1700000000000001E-2</v>
          </cell>
          <cell r="I1320">
            <v>135048.99398948572</v>
          </cell>
          <cell r="J1320">
            <v>5631.5430493615549</v>
          </cell>
          <cell r="K1320">
            <v>5631.5430493615549</v>
          </cell>
        </row>
        <row r="1321">
          <cell r="B1321" t="str">
            <v/>
          </cell>
          <cell r="C1321" t="str">
            <v/>
          </cell>
          <cell r="E1321" t="str">
            <v>dia</v>
          </cell>
          <cell r="F1321" t="str">
            <v xml:space="preserve">§inh ®Üa </v>
          </cell>
          <cell r="G1321" t="str">
            <v>C¸i</v>
          </cell>
          <cell r="H1321">
            <v>0.56999999999999995</v>
          </cell>
          <cell r="I1321">
            <v>2500</v>
          </cell>
          <cell r="J1321">
            <v>1424.9999999999998</v>
          </cell>
          <cell r="K1321">
            <v>1424.9999999999998</v>
          </cell>
        </row>
        <row r="1322">
          <cell r="B1322" t="str">
            <v/>
          </cell>
          <cell r="C1322" t="str">
            <v/>
          </cell>
          <cell r="F1322" t="str">
            <v>b. Nh©n c«ng</v>
          </cell>
          <cell r="J1322">
            <v>834.71359999999993</v>
          </cell>
        </row>
        <row r="1323">
          <cell r="B1323" t="str">
            <v/>
          </cell>
          <cell r="C1323" t="str">
            <v/>
          </cell>
          <cell r="E1323" t="str">
            <v>n4</v>
          </cell>
          <cell r="F1323" t="str">
            <v>Nh©n c«ng bËc 4,0/7</v>
          </cell>
          <cell r="G1323" t="str">
            <v xml:space="preserve">C«ng </v>
          </cell>
          <cell r="H1323">
            <v>5.4399999999999997E-2</v>
          </cell>
          <cell r="I1323">
            <v>15344</v>
          </cell>
          <cell r="J1323">
            <v>834.71359999999993</v>
          </cell>
          <cell r="L1323">
            <v>834.71359999999993</v>
          </cell>
        </row>
        <row r="1324">
          <cell r="B1324">
            <v>181</v>
          </cell>
          <cell r="C1324">
            <v>56</v>
          </cell>
          <cell r="D1324" t="str">
            <v>118.144/56</v>
          </cell>
          <cell r="F1324" t="str">
            <v xml:space="preserve">Th¸o dì khung bailey </v>
          </cell>
          <cell r="G1324" t="str">
            <v>TÊn</v>
          </cell>
          <cell r="I1324" t="str">
            <v/>
          </cell>
          <cell r="K1324">
            <v>0</v>
          </cell>
          <cell r="L1324">
            <v>73098.816000000006</v>
          </cell>
          <cell r="M1324">
            <v>50528.103999999999</v>
          </cell>
        </row>
        <row r="1325">
          <cell r="B1325" t="str">
            <v/>
          </cell>
          <cell r="C1325" t="str">
            <v/>
          </cell>
          <cell r="F1325" t="str">
            <v>b. Nh©n c«ng</v>
          </cell>
          <cell r="J1325">
            <v>73098.816000000006</v>
          </cell>
        </row>
        <row r="1326">
          <cell r="B1326" t="str">
            <v/>
          </cell>
          <cell r="C1326" t="str">
            <v/>
          </cell>
          <cell r="E1326" t="str">
            <v>n4</v>
          </cell>
          <cell r="F1326" t="str">
            <v>Nh©n c«ng bËc 4,0/7</v>
          </cell>
          <cell r="G1326" t="str">
            <v xml:space="preserve">C«ng </v>
          </cell>
          <cell r="H1326">
            <v>4.7640000000000002</v>
          </cell>
          <cell r="I1326">
            <v>15344</v>
          </cell>
          <cell r="J1326">
            <v>73098.816000000006</v>
          </cell>
          <cell r="L1326">
            <v>73098.816000000006</v>
          </cell>
        </row>
        <row r="1327">
          <cell r="B1327" t="str">
            <v/>
          </cell>
          <cell r="C1327" t="str">
            <v/>
          </cell>
          <cell r="F1327" t="str">
            <v>c. M¸y thi c«ng</v>
          </cell>
          <cell r="J1327">
            <v>50528.103999999999</v>
          </cell>
        </row>
        <row r="1328">
          <cell r="B1328" t="str">
            <v/>
          </cell>
          <cell r="C1328" t="str">
            <v/>
          </cell>
          <cell r="E1328" t="str">
            <v>c25t</v>
          </cell>
          <cell r="F1328" t="str">
            <v>CÈu 25T</v>
          </cell>
          <cell r="G1328" t="str">
            <v>Ca</v>
          </cell>
          <cell r="H1328">
            <v>4.3999999999999997E-2</v>
          </cell>
          <cell r="I1328">
            <v>1148366</v>
          </cell>
          <cell r="J1328">
            <v>50528.103999999999</v>
          </cell>
          <cell r="M1328">
            <v>50528.103999999999</v>
          </cell>
        </row>
        <row r="1329">
          <cell r="B1329">
            <v>182</v>
          </cell>
          <cell r="C1329">
            <v>56</v>
          </cell>
          <cell r="D1329" t="str">
            <v>118.218/56</v>
          </cell>
          <cell r="F1329" t="str">
            <v>L¾p ®Æt khung bailey</v>
          </cell>
          <cell r="G1329" t="str">
            <v>TÊn</v>
          </cell>
          <cell r="I1329" t="str">
            <v/>
          </cell>
          <cell r="K1329">
            <v>25125</v>
          </cell>
          <cell r="L1329">
            <v>118532.4</v>
          </cell>
          <cell r="M1329">
            <v>99907.84199999999</v>
          </cell>
        </row>
        <row r="1330">
          <cell r="B1330" t="str">
            <v/>
          </cell>
          <cell r="C1330" t="str">
            <v/>
          </cell>
          <cell r="F1330" t="str">
            <v>a. VËt liÖu</v>
          </cell>
          <cell r="J1330">
            <v>25125</v>
          </cell>
        </row>
        <row r="1331">
          <cell r="B1331" t="str">
            <v/>
          </cell>
          <cell r="C1331" t="str">
            <v/>
          </cell>
          <cell r="F1331" t="str">
            <v>Khung bailey (1005/400)</v>
          </cell>
          <cell r="G1331" t="str">
            <v>kg</v>
          </cell>
          <cell r="H1331">
            <v>2.5125000000000002</v>
          </cell>
          <cell r="I1331">
            <v>10000</v>
          </cell>
          <cell r="J1331">
            <v>25125</v>
          </cell>
          <cell r="K1331">
            <v>25125</v>
          </cell>
        </row>
        <row r="1332">
          <cell r="B1332" t="str">
            <v/>
          </cell>
          <cell r="C1332" t="str">
            <v/>
          </cell>
          <cell r="F1332" t="str">
            <v>b. Nh©n c«ng</v>
          </cell>
          <cell r="J1332">
            <v>118532.4</v>
          </cell>
        </row>
        <row r="1333">
          <cell r="B1333" t="str">
            <v/>
          </cell>
          <cell r="C1333" t="str">
            <v/>
          </cell>
          <cell r="E1333" t="str">
            <v>n4</v>
          </cell>
          <cell r="F1333" t="str">
            <v>Nh©n c«ng bËc 4,0/7</v>
          </cell>
          <cell r="G1333" t="str">
            <v xml:space="preserve">C«ng </v>
          </cell>
          <cell r="H1333">
            <v>7.7249999999999996</v>
          </cell>
          <cell r="I1333">
            <v>15344</v>
          </cell>
          <cell r="J1333">
            <v>118532.4</v>
          </cell>
          <cell r="L1333">
            <v>118532.4</v>
          </cell>
        </row>
        <row r="1334">
          <cell r="B1334" t="str">
            <v/>
          </cell>
          <cell r="C1334" t="str">
            <v/>
          </cell>
          <cell r="F1334" t="str">
            <v>c. M¸y thi c«ng</v>
          </cell>
          <cell r="J1334">
            <v>99907.84199999999</v>
          </cell>
        </row>
        <row r="1335">
          <cell r="B1335" t="str">
            <v/>
          </cell>
          <cell r="C1335" t="str">
            <v/>
          </cell>
          <cell r="E1335" t="str">
            <v>c25t</v>
          </cell>
          <cell r="F1335" t="str">
            <v>CÈu 25T</v>
          </cell>
          <cell r="G1335" t="str">
            <v>Ca</v>
          </cell>
          <cell r="H1335">
            <v>8.6999999999999994E-2</v>
          </cell>
          <cell r="I1335">
            <v>1148366</v>
          </cell>
          <cell r="J1335">
            <v>99907.84199999999</v>
          </cell>
          <cell r="M1335">
            <v>99907.84199999999</v>
          </cell>
        </row>
        <row r="1336">
          <cell r="B1336">
            <v>183</v>
          </cell>
          <cell r="C1336">
            <v>1242</v>
          </cell>
          <cell r="D1336" t="str">
            <v>NA2110</v>
          </cell>
          <cell r="F1336" t="str">
            <v>S¶n xuÊt hÖ khung v©y ng¨n n­íc</v>
          </cell>
          <cell r="G1336" t="str">
            <v>TÊn</v>
          </cell>
          <cell r="I1336" t="str">
            <v/>
          </cell>
          <cell r="K1336">
            <v>372935.17472080002</v>
          </cell>
          <cell r="L1336">
            <v>564352.32000000007</v>
          </cell>
          <cell r="M1336">
            <v>640619.69999999995</v>
          </cell>
        </row>
        <row r="1337">
          <cell r="B1337" t="str">
            <v/>
          </cell>
          <cell r="C1337" t="str">
            <v/>
          </cell>
          <cell r="F1337" t="str">
            <v>a. VËt liÖu</v>
          </cell>
          <cell r="J1337">
            <v>372935.17472080002</v>
          </cell>
        </row>
        <row r="1338">
          <cell r="B1338" t="str">
            <v/>
          </cell>
          <cell r="C1338" t="str">
            <v/>
          </cell>
          <cell r="E1338" t="str">
            <v>th</v>
          </cell>
          <cell r="F1338" t="str">
            <v>ThÐp h×nh</v>
          </cell>
          <cell r="G1338" t="str">
            <v>kg</v>
          </cell>
          <cell r="H1338">
            <v>6.2538999999999998</v>
          </cell>
          <cell r="I1338">
            <v>4612.3043809523806</v>
          </cell>
          <cell r="J1338">
            <v>28844.890368038094</v>
          </cell>
          <cell r="K1338">
            <v>28844.890368038094</v>
          </cell>
        </row>
        <row r="1339">
          <cell r="B1339" t="str">
            <v/>
          </cell>
          <cell r="C1339" t="str">
            <v/>
          </cell>
          <cell r="E1339" t="str">
            <v>t</v>
          </cell>
          <cell r="F1339" t="str">
            <v>ThÐp b¶n</v>
          </cell>
          <cell r="G1339" t="str">
            <v>kg</v>
          </cell>
          <cell r="H1339">
            <v>3.16</v>
          </cell>
          <cell r="I1339">
            <v>4612.3043809523806</v>
          </cell>
          <cell r="J1339">
            <v>14574.881843809524</v>
          </cell>
          <cell r="K1339">
            <v>14574.881843809524</v>
          </cell>
        </row>
        <row r="1340">
          <cell r="B1340" t="str">
            <v/>
          </cell>
          <cell r="C1340" t="str">
            <v/>
          </cell>
          <cell r="E1340" t="str">
            <v>tr</v>
          </cell>
          <cell r="F1340" t="str">
            <v>ThÐp trßn</v>
          </cell>
          <cell r="G1340" t="str">
            <v>kg</v>
          </cell>
          <cell r="H1340">
            <v>0.61399999999999999</v>
          </cell>
          <cell r="I1340">
            <v>4421.8281904761907</v>
          </cell>
          <cell r="J1340">
            <v>2715.002508952381</v>
          </cell>
          <cell r="K1340">
            <v>2715.002508952381</v>
          </cell>
        </row>
        <row r="1341">
          <cell r="B1341" t="str">
            <v/>
          </cell>
          <cell r="C1341" t="str">
            <v/>
          </cell>
          <cell r="E1341" t="str">
            <v>q</v>
          </cell>
          <cell r="F1341" t="str">
            <v>Que hµn</v>
          </cell>
          <cell r="G1341" t="str">
            <v>kg</v>
          </cell>
          <cell r="H1341">
            <v>22.66</v>
          </cell>
          <cell r="I1341">
            <v>11000</v>
          </cell>
          <cell r="J1341">
            <v>249260</v>
          </cell>
          <cell r="K1341">
            <v>249260</v>
          </cell>
        </row>
        <row r="1342">
          <cell r="B1342" t="str">
            <v/>
          </cell>
          <cell r="C1342" t="str">
            <v/>
          </cell>
          <cell r="E1342" t="str">
            <v>«</v>
          </cell>
          <cell r="F1342" t="str">
            <v>«xy</v>
          </cell>
          <cell r="G1342" t="str">
            <v>chai</v>
          </cell>
          <cell r="H1342">
            <v>0.78</v>
          </cell>
          <cell r="I1342">
            <v>55650</v>
          </cell>
          <cell r="J1342">
            <v>43407</v>
          </cell>
          <cell r="K1342">
            <v>43407</v>
          </cell>
        </row>
        <row r="1343">
          <cell r="B1343" t="str">
            <v/>
          </cell>
          <cell r="C1343" t="str">
            <v/>
          </cell>
          <cell r="E1343" t="str">
            <v>®</v>
          </cell>
          <cell r="F1343" t="str">
            <v>§Êt ®Ìn</v>
          </cell>
          <cell r="G1343" t="str">
            <v>kg</v>
          </cell>
          <cell r="H1343">
            <v>3.78</v>
          </cell>
          <cell r="I1343">
            <v>9030</v>
          </cell>
          <cell r="J1343">
            <v>34133.4</v>
          </cell>
          <cell r="K1343">
            <v>34133.4</v>
          </cell>
        </row>
        <row r="1344">
          <cell r="B1344" t="str">
            <v/>
          </cell>
          <cell r="C1344" t="str">
            <v/>
          </cell>
          <cell r="F1344" t="str">
            <v>b. Nh©n c«ng</v>
          </cell>
          <cell r="J1344">
            <v>564352.32000000007</v>
          </cell>
        </row>
        <row r="1345">
          <cell r="B1345" t="str">
            <v/>
          </cell>
          <cell r="C1345" t="str">
            <v/>
          </cell>
          <cell r="E1345" t="str">
            <v>n4</v>
          </cell>
          <cell r="F1345" t="str">
            <v>Nh©n c«ng bËc 4,0/7</v>
          </cell>
          <cell r="G1345" t="str">
            <v xml:space="preserve">C«ng </v>
          </cell>
          <cell r="H1345">
            <v>36.78</v>
          </cell>
          <cell r="I1345">
            <v>15344</v>
          </cell>
          <cell r="J1345">
            <v>564352.32000000007</v>
          </cell>
          <cell r="L1345">
            <v>564352.32000000007</v>
          </cell>
        </row>
        <row r="1346">
          <cell r="B1346" t="str">
            <v/>
          </cell>
          <cell r="C1346" t="str">
            <v/>
          </cell>
          <cell r="F1346" t="str">
            <v>c. M¸y thi c«ng</v>
          </cell>
          <cell r="J1346">
            <v>640619.69999999995</v>
          </cell>
        </row>
        <row r="1347">
          <cell r="B1347" t="str">
            <v/>
          </cell>
          <cell r="C1347" t="str">
            <v/>
          </cell>
          <cell r="E1347" t="str">
            <v>h23</v>
          </cell>
          <cell r="F1347" t="str">
            <v>M¸y hµn 23KW</v>
          </cell>
          <cell r="G1347" t="str">
            <v>Ca</v>
          </cell>
          <cell r="H1347">
            <v>4.25</v>
          </cell>
          <cell r="I1347">
            <v>77338</v>
          </cell>
          <cell r="J1347">
            <v>328686.5</v>
          </cell>
          <cell r="M1347">
            <v>328686.5</v>
          </cell>
        </row>
        <row r="1348">
          <cell r="B1348" t="str">
            <v/>
          </cell>
          <cell r="C1348" t="str">
            <v/>
          </cell>
          <cell r="E1348" t="str">
            <v>cth</v>
          </cell>
          <cell r="F1348" t="str">
            <v>M¸y c¾t thÐp</v>
          </cell>
          <cell r="G1348" t="str">
            <v>Ca</v>
          </cell>
          <cell r="H1348">
            <v>0.4</v>
          </cell>
          <cell r="I1348">
            <v>164322</v>
          </cell>
          <cell r="J1348">
            <v>65728.800000000003</v>
          </cell>
          <cell r="M1348">
            <v>65728.800000000003</v>
          </cell>
        </row>
        <row r="1349">
          <cell r="B1349" t="str">
            <v/>
          </cell>
          <cell r="C1349" t="str">
            <v/>
          </cell>
          <cell r="E1349" t="str">
            <v>c10t</v>
          </cell>
          <cell r="F1349" t="str">
            <v>CÈu 10T</v>
          </cell>
          <cell r="G1349" t="str">
            <v>Ca</v>
          </cell>
          <cell r="H1349">
            <v>0.4</v>
          </cell>
          <cell r="I1349">
            <v>615511</v>
          </cell>
          <cell r="J1349">
            <v>246204.40000000002</v>
          </cell>
          <cell r="M1349">
            <v>246204.40000000002</v>
          </cell>
        </row>
        <row r="1350">
          <cell r="B1350">
            <v>184</v>
          </cell>
          <cell r="C1350">
            <v>1242</v>
          </cell>
          <cell r="D1350" t="str">
            <v>NB232</v>
          </cell>
          <cell r="F1350" t="str">
            <v>L¾p dùng vµ th¸o dì hÖ khung v©y</v>
          </cell>
          <cell r="G1350" t="str">
            <v>TÊn</v>
          </cell>
          <cell r="I1350" t="str">
            <v/>
          </cell>
          <cell r="K1350">
            <v>208057.5</v>
          </cell>
          <cell r="L1350">
            <v>209138.72</v>
          </cell>
          <cell r="M1350">
            <v>68344.275000000009</v>
          </cell>
        </row>
        <row r="1351">
          <cell r="B1351" t="str">
            <v/>
          </cell>
          <cell r="C1351" t="str">
            <v/>
          </cell>
          <cell r="F1351" t="str">
            <v>a. VËt liÖu</v>
          </cell>
          <cell r="J1351">
            <v>208057.5</v>
          </cell>
        </row>
        <row r="1352">
          <cell r="B1352" t="str">
            <v/>
          </cell>
          <cell r="C1352" t="str">
            <v/>
          </cell>
          <cell r="E1352" t="str">
            <v>m20</v>
          </cell>
          <cell r="F1352" t="str">
            <v>Bul«ng M20</v>
          </cell>
          <cell r="G1352" t="str">
            <v>C¸i</v>
          </cell>
          <cell r="H1352">
            <v>12</v>
          </cell>
          <cell r="I1352">
            <v>5512.5</v>
          </cell>
          <cell r="J1352">
            <v>66150</v>
          </cell>
          <cell r="K1352">
            <v>66150</v>
          </cell>
        </row>
        <row r="1353">
          <cell r="B1353" t="str">
            <v/>
          </cell>
          <cell r="C1353" t="str">
            <v/>
          </cell>
          <cell r="E1353" t="str">
            <v>q</v>
          </cell>
          <cell r="F1353" t="str">
            <v>Que hµn</v>
          </cell>
          <cell r="G1353" t="str">
            <v>kg</v>
          </cell>
          <cell r="H1353">
            <v>12</v>
          </cell>
          <cell r="I1353">
            <v>11000</v>
          </cell>
          <cell r="J1353">
            <v>132000</v>
          </cell>
          <cell r="K1353">
            <v>132000</v>
          </cell>
        </row>
        <row r="1354">
          <cell r="B1354" t="str">
            <v/>
          </cell>
          <cell r="C1354" t="str">
            <v/>
          </cell>
          <cell r="E1354" t="str">
            <v>#</v>
          </cell>
          <cell r="F1354" t="str">
            <v>VËt liÖu kh¸c</v>
          </cell>
          <cell r="G1354" t="str">
            <v>%</v>
          </cell>
          <cell r="H1354">
            <v>5</v>
          </cell>
          <cell r="I1354">
            <v>198150</v>
          </cell>
          <cell r="J1354">
            <v>9907.5</v>
          </cell>
          <cell r="K1354">
            <v>9907.5</v>
          </cell>
        </row>
        <row r="1355">
          <cell r="B1355" t="str">
            <v/>
          </cell>
          <cell r="C1355" t="str">
            <v/>
          </cell>
          <cell r="F1355" t="str">
            <v>b. Nh©n c«ng</v>
          </cell>
          <cell r="J1355">
            <v>209138.72</v>
          </cell>
        </row>
        <row r="1356">
          <cell r="B1356" t="str">
            <v/>
          </cell>
          <cell r="C1356" t="str">
            <v/>
          </cell>
          <cell r="E1356" t="str">
            <v>n4</v>
          </cell>
          <cell r="F1356" t="str">
            <v>Nh©n c«ng bËc 4,0/7</v>
          </cell>
          <cell r="G1356" t="str">
            <v xml:space="preserve">C«ng </v>
          </cell>
          <cell r="H1356">
            <v>13.63</v>
          </cell>
          <cell r="I1356">
            <v>15344</v>
          </cell>
          <cell r="J1356">
            <v>209138.72</v>
          </cell>
          <cell r="L1356">
            <v>209138.72</v>
          </cell>
        </row>
        <row r="1357">
          <cell r="B1357" t="str">
            <v/>
          </cell>
          <cell r="C1357" t="str">
            <v/>
          </cell>
          <cell r="F1357" t="str">
            <v>c. M¸y thi c«ng</v>
          </cell>
          <cell r="J1357">
            <v>604198.39500000002</v>
          </cell>
        </row>
        <row r="1358">
          <cell r="B1358" t="str">
            <v/>
          </cell>
          <cell r="C1358" t="str">
            <v/>
          </cell>
          <cell r="E1358" t="str">
            <v>c16t</v>
          </cell>
          <cell r="F1358" t="str">
            <v>CÈu 16T</v>
          </cell>
          <cell r="G1358" t="str">
            <v>Ca</v>
          </cell>
          <cell r="H1358">
            <v>8.3000000000000004E-2</v>
          </cell>
          <cell r="I1358">
            <v>823425</v>
          </cell>
          <cell r="J1358">
            <v>68344.275000000009</v>
          </cell>
          <cell r="M1358">
            <v>68344.275000000009</v>
          </cell>
        </row>
        <row r="1359">
          <cell r="B1359" t="str">
            <v/>
          </cell>
          <cell r="C1359" t="str">
            <v/>
          </cell>
          <cell r="E1359" t="str">
            <v>c25t</v>
          </cell>
          <cell r="F1359" t="str">
            <v>CÈu 25T</v>
          </cell>
          <cell r="G1359" t="str">
            <v>Ca</v>
          </cell>
          <cell r="H1359">
            <v>0.12</v>
          </cell>
          <cell r="I1359">
            <v>1148366</v>
          </cell>
          <cell r="J1359">
            <v>137803.91999999998</v>
          </cell>
          <cell r="M1359">
            <v>137803.91999999998</v>
          </cell>
        </row>
        <row r="1360">
          <cell r="B1360" t="str">
            <v/>
          </cell>
          <cell r="C1360" t="str">
            <v/>
          </cell>
          <cell r="E1360" t="str">
            <v>h23</v>
          </cell>
          <cell r="F1360" t="str">
            <v>M¸y hµn 23KW</v>
          </cell>
          <cell r="G1360" t="str">
            <v>Ca</v>
          </cell>
          <cell r="H1360">
            <v>3</v>
          </cell>
          <cell r="I1360">
            <v>77338</v>
          </cell>
          <cell r="J1360">
            <v>232014</v>
          </cell>
          <cell r="M1360">
            <v>232014</v>
          </cell>
        </row>
        <row r="1361">
          <cell r="B1361" t="str">
            <v/>
          </cell>
          <cell r="C1361" t="str">
            <v/>
          </cell>
          <cell r="E1361" t="str">
            <v>200t</v>
          </cell>
          <cell r="F1361" t="str">
            <v>Sµ lan 200T</v>
          </cell>
          <cell r="G1361" t="str">
            <v>Ca</v>
          </cell>
          <cell r="H1361">
            <v>0.12</v>
          </cell>
          <cell r="I1361">
            <v>325023</v>
          </cell>
          <cell r="J1361">
            <v>39002.76</v>
          </cell>
          <cell r="M1361">
            <v>39002.76</v>
          </cell>
        </row>
        <row r="1362">
          <cell r="B1362" t="str">
            <v/>
          </cell>
          <cell r="C1362" t="str">
            <v/>
          </cell>
          <cell r="E1362" t="str">
            <v>400t</v>
          </cell>
          <cell r="F1362" t="str">
            <v>Sµ lan 400T</v>
          </cell>
          <cell r="G1362" t="str">
            <v>Ca</v>
          </cell>
          <cell r="H1362">
            <v>0.12</v>
          </cell>
          <cell r="I1362">
            <v>670875</v>
          </cell>
          <cell r="J1362">
            <v>80505</v>
          </cell>
          <cell r="M1362">
            <v>80505</v>
          </cell>
        </row>
        <row r="1363">
          <cell r="B1363" t="str">
            <v/>
          </cell>
          <cell r="C1363" t="str">
            <v/>
          </cell>
          <cell r="E1363" t="str">
            <v>150cv</v>
          </cell>
          <cell r="F1363" t="str">
            <v>Tµu kÐo 150cv</v>
          </cell>
          <cell r="G1363" t="str">
            <v>Ca</v>
          </cell>
          <cell r="H1363">
            <v>0.06</v>
          </cell>
          <cell r="I1363">
            <v>775474</v>
          </cell>
          <cell r="J1363">
            <v>46528.439999999995</v>
          </cell>
          <cell r="M1363">
            <v>46528.439999999995</v>
          </cell>
        </row>
        <row r="1364">
          <cell r="B1364" t="str">
            <v/>
          </cell>
          <cell r="C1364" t="str">
            <v/>
          </cell>
          <cell r="K1364">
            <v>0</v>
          </cell>
        </row>
      </sheetData>
      <sheetData sheetId="5"/>
      <sheetData sheetId="6"/>
      <sheetData sheetId="7"/>
      <sheetData sheetId="8"/>
      <sheetData sheetId="9"/>
      <sheetData sheetId="10"/>
      <sheetData sheetId="11"/>
      <sheetData sheetId="1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
      <sheetName val="KS(TKKT)"/>
      <sheetName val="KS(BCKT)"/>
      <sheetName val="TH-TB"/>
      <sheetName val="TH-DK"/>
      <sheetName val="th-xd "/>
      <sheetName val="tien luong"/>
      <sheetName val="dt-xd"/>
      <sheetName val="PACS"/>
      <sheetName val="PACS (2)"/>
      <sheetName val="PACS (3)"/>
      <sheetName val="PACS (4)"/>
      <sheetName val="th-110"/>
      <sheetName val="Sheet1"/>
      <sheetName val="Sheet2"/>
      <sheetName val="TNHC"/>
      <sheetName val="XL4Poppy"/>
      <sheetName val="chiet ti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chiettinh"/>
      <sheetName val="Tra_bang"/>
      <sheetName val="_x0000_"/>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Section"/>
      <sheetName val="So"/>
      <sheetName val="MTL$-INTER"/>
      <sheetName val="Tai khoan"/>
      <sheetName val="Thuc thanh"/>
      <sheetName val="DDCT2"/>
      <sheetName val="KcTK2"/>
      <sheetName val="km1 9"/>
      <sheetName val="km1!5"/>
      <sheetName val="XL4Test%"/>
      <sheetName val="BC"/>
      <sheetName val="THX7"/>
      <sheetName val="T33"/>
      <sheetName val="BC thi dua 2"/>
      <sheetName val="HOC BONG 2"/>
      <sheetName val="HOC BONG"/>
      <sheetName val="BC thi dua"/>
      <sheetName val="Chi tiet"/>
      <sheetName val="?"/>
      <sheetName val="gvl"/>
      <sheetName val="Tongke"/>
      <sheetName val="GVL-NC-M"/>
      <sheetName val="WTB02"/>
      <sheetName val="WTB"/>
      <sheetName val="TB 2001"/>
      <sheetName val="DBET"/>
      <sheetName val="KP-XL"/>
      <sheetName val="DGduong"/>
      <sheetName val="Dung"/>
      <sheetName val="BANGTRA"/>
      <sheetName val="_"/>
      <sheetName val="Gia vat tu"/>
      <sheetName val="XL4Poppy"/>
      <sheetName val="3.1.1"/>
      <sheetName val="3.1.4"/>
      <sheetName val="2.5.1"/>
      <sheetName val="4.1.1"/>
      <sheetName val="4.3.2"/>
      <sheetName val="2.3.3"/>
      <sheetName val="5.3.1"/>
      <sheetName val="2.4.3"/>
      <sheetName val="tong_hop"/>
      <sheetName val="TB_2001"/>
      <sheetName val="May"/>
      <sheetName val="dtct cong"/>
      <sheetName val="TT04"/>
      <sheetName val=""/>
      <sheetName val="NC"/>
      <sheetName val="DG1"/>
      <sheetName val="LEGEND"/>
      <sheetName val="HS"/>
      <sheetName val="Vua"/>
      <sheetName val="TH-XL"/>
      <sheetName val="BUGIA_VT"/>
      <sheetName val="dongia"/>
      <sheetName val="chhettinh"/>
      <sheetName val="_x0014_huc thanh"/>
      <sheetName val="A6,MAY"/>
      <sheetName val="Vat lieu"/>
      <sheetName val="GiaVL"/>
      <sheetName val="SUMMARY"/>
      <sheetName val="_x005f_x0000_"/>
      <sheetName val="_x005f_x005f_x005f_x0000_"/>
      <sheetName val="_x005f_x005f_x005f_x005f_x005f_x005f_x005f_x0000_"/>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heetName val="CC-nhap"/>
      <sheetName val="HTg"/>
      <sheetName val="01"/>
      <sheetName val="02"/>
      <sheetName val="06"/>
      <sheetName val="07"/>
      <sheetName val="08"/>
      <sheetName val="08-CH"/>
      <sheetName val="09"/>
      <sheetName val="13"/>
      <sheetName val="T02-test"/>
      <sheetName val="12-CH 2030"/>
      <sheetName val="THU CHI MOI"/>
      <sheetName val="XA 1"/>
      <sheetName val="XA 2"/>
      <sheetName val="XA 3"/>
      <sheetName val="XA 4"/>
      <sheetName val="XA 5"/>
      <sheetName val="XA 6"/>
      <sheetName val="XA 7"/>
      <sheetName val="XA 8"/>
      <sheetName val="XA 9"/>
      <sheetName val="XA 10"/>
      <sheetName val="XA 11"/>
      <sheetName val="XA 12"/>
      <sheetName val="XA 13"/>
      <sheetName val="XA 14"/>
      <sheetName val="XA 15"/>
      <sheetName val="XA 16"/>
      <sheetName val="XA 17"/>
      <sheetName val="XA 18"/>
      <sheetName val="XA 19"/>
      <sheetName val="XA 20"/>
      <sheetName val="XA 21"/>
      <sheetName val="XA 22"/>
      <sheetName val="XA 23"/>
      <sheetName val="XA 24"/>
      <sheetName val="XA 25"/>
      <sheetName val="XA 26"/>
      <sheetName val="XA 27"/>
      <sheetName val="XA 28"/>
      <sheetName val="XA 29"/>
      <sheetName val="XA 30"/>
      <sheetName val="XA 31"/>
      <sheetName val="XA 32"/>
      <sheetName val="XA 33"/>
      <sheetName val="XA 34"/>
      <sheetName val="XA 35"/>
    </sheetNames>
    <sheetDataSet>
      <sheetData sheetId="0" refreshError="1"/>
      <sheetData sheetId="1" refreshError="1"/>
      <sheetData sheetId="2" refreshError="1"/>
      <sheetData sheetId="3" refreshError="1"/>
      <sheetData sheetId="4" refreshError="1"/>
      <sheetData sheetId="5">
        <row r="8">
          <cell r="C8">
            <v>0</v>
          </cell>
          <cell r="F8" t="e">
            <v>#REF!</v>
          </cell>
        </row>
        <row r="9">
          <cell r="C9" t="str">
            <v>NNP</v>
          </cell>
          <cell r="F9">
            <v>65639.587846000009</v>
          </cell>
        </row>
        <row r="10">
          <cell r="C10" t="str">
            <v>LUA</v>
          </cell>
          <cell r="F10">
            <v>4700.0014080000001</v>
          </cell>
        </row>
        <row r="11">
          <cell r="C11" t="str">
            <v>LUC</v>
          </cell>
          <cell r="F11">
            <v>1270.296593</v>
          </cell>
        </row>
        <row r="12">
          <cell r="C12" t="str">
            <v>LUK</v>
          </cell>
          <cell r="F12">
            <v>3429.7048150000005</v>
          </cell>
        </row>
        <row r="13">
          <cell r="C13" t="str">
            <v>LUN</v>
          </cell>
          <cell r="F13">
            <v>0</v>
          </cell>
        </row>
        <row r="14">
          <cell r="C14" t="str">
            <v>HNK</v>
          </cell>
          <cell r="F14">
            <v>2714.7852759999996</v>
          </cell>
        </row>
        <row r="15">
          <cell r="C15" t="str">
            <v>CLN</v>
          </cell>
          <cell r="F15">
            <v>4416.8664810000009</v>
          </cell>
        </row>
        <row r="16">
          <cell r="C16" t="str">
            <v>RPH</v>
          </cell>
          <cell r="F16">
            <v>16135.720430000001</v>
          </cell>
        </row>
        <row r="17">
          <cell r="C17" t="str">
            <v>RPN</v>
          </cell>
          <cell r="F17">
            <v>15486.363529999999</v>
          </cell>
        </row>
        <row r="18">
          <cell r="C18" t="str">
            <v>RPT</v>
          </cell>
          <cell r="F18">
            <v>649.3569</v>
          </cell>
        </row>
        <row r="19">
          <cell r="C19" t="str">
            <v>RPM</v>
          </cell>
          <cell r="F19">
            <v>0</v>
          </cell>
        </row>
        <row r="20">
          <cell r="C20" t="str">
            <v>RDD</v>
          </cell>
          <cell r="F20">
            <v>7500.0010199999997</v>
          </cell>
        </row>
        <row r="21">
          <cell r="C21" t="str">
            <v>RDN</v>
          </cell>
          <cell r="F21">
            <v>7500.0010199999997</v>
          </cell>
        </row>
        <row r="22">
          <cell r="C22" t="str">
            <v>RDT</v>
          </cell>
          <cell r="F22">
            <v>0</v>
          </cell>
        </row>
        <row r="23">
          <cell r="C23" t="str">
            <v>RDM</v>
          </cell>
          <cell r="F23">
            <v>0</v>
          </cell>
        </row>
        <row r="24">
          <cell r="C24" t="str">
            <v>RSX</v>
          </cell>
          <cell r="F24">
            <v>29567.376920999995</v>
          </cell>
        </row>
        <row r="25">
          <cell r="C25" t="str">
            <v>RSN</v>
          </cell>
          <cell r="F25">
            <v>11770.295651</v>
          </cell>
        </row>
        <row r="26">
          <cell r="C26" t="str">
            <v>RST</v>
          </cell>
          <cell r="F26">
            <v>17797.081270000002</v>
          </cell>
        </row>
        <row r="27">
          <cell r="C27" t="str">
            <v>RSM</v>
          </cell>
          <cell r="F27">
            <v>0</v>
          </cell>
        </row>
        <row r="28">
          <cell r="C28" t="str">
            <v>NTS</v>
          </cell>
          <cell r="F28">
            <v>113.63712000000001</v>
          </cell>
        </row>
        <row r="29">
          <cell r="C29" t="str">
            <v>LMU</v>
          </cell>
          <cell r="F29">
            <v>0</v>
          </cell>
        </row>
        <row r="30">
          <cell r="C30" t="str">
            <v>NKH</v>
          </cell>
          <cell r="F30">
            <v>491.19918999999999</v>
          </cell>
        </row>
        <row r="31">
          <cell r="C31" t="str">
            <v>PNN</v>
          </cell>
          <cell r="F31" t="e">
            <v>#REF!</v>
          </cell>
        </row>
        <row r="33">
          <cell r="C33" t="str">
            <v>CQP</v>
          </cell>
          <cell r="F33">
            <v>35.318890000000003</v>
          </cell>
        </row>
        <row r="34">
          <cell r="C34" t="str">
            <v>CAN</v>
          </cell>
          <cell r="F34">
            <v>4.6251300000000004</v>
          </cell>
        </row>
        <row r="35">
          <cell r="C35" t="str">
            <v>SKK</v>
          </cell>
          <cell r="F35">
            <v>0</v>
          </cell>
        </row>
        <row r="36">
          <cell r="C36" t="str">
            <v>SKN</v>
          </cell>
          <cell r="F36">
            <v>50</v>
          </cell>
        </row>
        <row r="37">
          <cell r="C37" t="str">
            <v>TMD</v>
          </cell>
          <cell r="F37">
            <v>545.90373999999997</v>
          </cell>
        </row>
        <row r="38">
          <cell r="C38" t="str">
            <v>SKC</v>
          </cell>
          <cell r="F38">
            <v>51.027119999999996</v>
          </cell>
        </row>
        <row r="39">
          <cell r="C39" t="str">
            <v>SKS</v>
          </cell>
          <cell r="F39">
            <v>70.214270000000013</v>
          </cell>
        </row>
        <row r="40">
          <cell r="C40" t="str">
            <v>SKX</v>
          </cell>
          <cell r="F40">
            <v>35.648180000000004</v>
          </cell>
        </row>
        <row r="41">
          <cell r="C41" t="str">
            <v>DHT</v>
          </cell>
          <cell r="F41">
            <v>1912.0400059999999</v>
          </cell>
        </row>
        <row r="43">
          <cell r="C43" t="str">
            <v>DGT</v>
          </cell>
          <cell r="F43">
            <v>1111.4275060000002</v>
          </cell>
        </row>
        <row r="44">
          <cell r="C44" t="str">
            <v>DTL</v>
          </cell>
          <cell r="F44">
            <v>112.29205</v>
          </cell>
        </row>
        <row r="45">
          <cell r="C45" t="str">
            <v>DVH</v>
          </cell>
          <cell r="F45">
            <v>12.023249999999999</v>
          </cell>
        </row>
        <row r="46">
          <cell r="C46" t="str">
            <v>DYT</v>
          </cell>
          <cell r="F46">
            <v>4.2727000000000004</v>
          </cell>
        </row>
        <row r="47">
          <cell r="C47" t="str">
            <v>DGD</v>
          </cell>
          <cell r="F47">
            <v>81.638019999999997</v>
          </cell>
        </row>
        <row r="48">
          <cell r="C48" t="str">
            <v>DTT</v>
          </cell>
          <cell r="F48">
            <v>108.76548000000001</v>
          </cell>
        </row>
        <row r="49">
          <cell r="C49" t="str">
            <v>DNL</v>
          </cell>
          <cell r="F49">
            <v>393.69556</v>
          </cell>
        </row>
        <row r="50">
          <cell r="C50" t="str">
            <v>DBV</v>
          </cell>
          <cell r="F50">
            <v>0.64614000000000016</v>
          </cell>
        </row>
        <row r="51">
          <cell r="C51" t="str">
            <v>DKG</v>
          </cell>
          <cell r="F51">
            <v>0</v>
          </cell>
        </row>
        <row r="52">
          <cell r="C52" t="str">
            <v>DDT</v>
          </cell>
          <cell r="F52">
            <v>0</v>
          </cell>
        </row>
        <row r="53">
          <cell r="C53" t="str">
            <v>DRA</v>
          </cell>
          <cell r="F53">
            <v>9.6078299999999981</v>
          </cell>
        </row>
        <row r="54">
          <cell r="C54" t="str">
            <v>TON</v>
          </cell>
          <cell r="F54">
            <v>5</v>
          </cell>
        </row>
        <row r="55">
          <cell r="C55" t="str">
            <v>NTD</v>
          </cell>
          <cell r="F55">
            <v>67.227920000000012</v>
          </cell>
        </row>
        <row r="56">
          <cell r="C56" t="str">
            <v>DKH</v>
          </cell>
          <cell r="F56">
            <v>0</v>
          </cell>
        </row>
        <row r="57">
          <cell r="C57" t="str">
            <v>DXH</v>
          </cell>
          <cell r="F57">
            <v>0</v>
          </cell>
        </row>
        <row r="58">
          <cell r="C58" t="str">
            <v>DCH</v>
          </cell>
          <cell r="F58">
            <v>5.4435500000000001</v>
          </cell>
        </row>
        <row r="59">
          <cell r="C59" t="str">
            <v>DDL</v>
          </cell>
          <cell r="F59">
            <v>8.9991400000000006</v>
          </cell>
        </row>
        <row r="60">
          <cell r="C60" t="str">
            <v>DSH</v>
          </cell>
          <cell r="F60" t="e">
            <v>#REF!</v>
          </cell>
        </row>
        <row r="61">
          <cell r="C61" t="str">
            <v>DKV</v>
          </cell>
          <cell r="F61">
            <v>69.401870000000002</v>
          </cell>
        </row>
        <row r="62">
          <cell r="C62" t="str">
            <v>ONT</v>
          </cell>
          <cell r="F62">
            <v>685.64881500000001</v>
          </cell>
        </row>
        <row r="63">
          <cell r="C63" t="str">
            <v>ODT</v>
          </cell>
          <cell r="F63">
            <v>209.76198399999998</v>
          </cell>
        </row>
        <row r="64">
          <cell r="C64" t="str">
            <v>TSC</v>
          </cell>
          <cell r="F64">
            <v>20.118269999999999</v>
          </cell>
        </row>
        <row r="65">
          <cell r="C65" t="str">
            <v>DTS</v>
          </cell>
          <cell r="F65">
            <v>2.7056</v>
          </cell>
        </row>
        <row r="66">
          <cell r="C66" t="str">
            <v>DSK</v>
          </cell>
          <cell r="F66">
            <v>0</v>
          </cell>
        </row>
        <row r="67">
          <cell r="C67" t="str">
            <v>TIN</v>
          </cell>
          <cell r="F67">
            <v>0.26</v>
          </cell>
        </row>
        <row r="68">
          <cell r="C68" t="str">
            <v>SON</v>
          </cell>
          <cell r="F68">
            <v>622.10197999999991</v>
          </cell>
        </row>
        <row r="69">
          <cell r="C69" t="str">
            <v>MNC</v>
          </cell>
          <cell r="F69">
            <v>1913.1094400000002</v>
          </cell>
        </row>
        <row r="70">
          <cell r="C70" t="str">
            <v>PNK</v>
          </cell>
          <cell r="F70">
            <v>0.10033</v>
          </cell>
        </row>
        <row r="71">
          <cell r="C71" t="str">
            <v>CSD</v>
          </cell>
          <cell r="F71">
            <v>17830.305018999996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
    </sheetNames>
    <sheetDataSet>
      <sheetData sheetId="0">
        <row r="4">
          <cell r="C4" t="str">
            <v>Mã</v>
          </cell>
          <cell r="D4" t="str">
            <v>Diện tích cấp tỉnh phân bổ</v>
          </cell>
        </row>
        <row r="6">
          <cell r="C6">
            <v>-3</v>
          </cell>
          <cell r="D6">
            <v>-4</v>
          </cell>
        </row>
        <row r="8">
          <cell r="C8">
            <v>0</v>
          </cell>
          <cell r="D8">
            <v>89708.32763</v>
          </cell>
        </row>
        <row r="9">
          <cell r="C9" t="str">
            <v>NNP</v>
          </cell>
          <cell r="D9">
            <v>61986.27</v>
          </cell>
        </row>
        <row r="10">
          <cell r="C10" t="str">
            <v>LUA</v>
          </cell>
          <cell r="D10">
            <v>4700</v>
          </cell>
        </row>
        <row r="11">
          <cell r="C11" t="str">
            <v>LUC</v>
          </cell>
          <cell r="D11">
            <v>1270.3</v>
          </cell>
        </row>
        <row r="12">
          <cell r="C12" t="str">
            <v>LUK</v>
          </cell>
          <cell r="D12" t="e">
            <v>#N/A</v>
          </cell>
        </row>
        <row r="13">
          <cell r="C13" t="str">
            <v>LUN</v>
          </cell>
          <cell r="D13" t="e">
            <v>#N/A</v>
          </cell>
        </row>
        <row r="14">
          <cell r="C14" t="str">
            <v>HNK</v>
          </cell>
        </row>
        <row r="15">
          <cell r="C15" t="str">
            <v>CLN</v>
          </cell>
          <cell r="D15">
            <v>2483.39</v>
          </cell>
        </row>
        <row r="16">
          <cell r="C16" t="str">
            <v>RPH</v>
          </cell>
          <cell r="D16">
            <v>16135.72</v>
          </cell>
        </row>
        <row r="17">
          <cell r="C17" t="str">
            <v>RPN</v>
          </cell>
          <cell r="D17" t="e">
            <v>#N/A</v>
          </cell>
        </row>
        <row r="18">
          <cell r="C18" t="str">
            <v>RPT</v>
          </cell>
          <cell r="D18" t="e">
            <v>#N/A</v>
          </cell>
        </row>
        <row r="19">
          <cell r="C19" t="str">
            <v>RPM</v>
          </cell>
          <cell r="D19" t="e">
            <v>#N/A</v>
          </cell>
        </row>
        <row r="20">
          <cell r="C20" t="str">
            <v>RDD</v>
          </cell>
          <cell r="D20">
            <v>7500</v>
          </cell>
        </row>
        <row r="21">
          <cell r="C21" t="str">
            <v>RDN</v>
          </cell>
          <cell r="D21" t="e">
            <v>#N/A</v>
          </cell>
        </row>
        <row r="22">
          <cell r="C22" t="str">
            <v>RDT</v>
          </cell>
          <cell r="D22" t="e">
            <v>#N/A</v>
          </cell>
        </row>
        <row r="23">
          <cell r="C23" t="str">
            <v>RDM</v>
          </cell>
          <cell r="D23" t="e">
            <v>#N/A</v>
          </cell>
        </row>
        <row r="24">
          <cell r="C24" t="str">
            <v>RSX</v>
          </cell>
          <cell r="D24">
            <v>29285.3</v>
          </cell>
        </row>
        <row r="25">
          <cell r="C25" t="str">
            <v>RSN</v>
          </cell>
          <cell r="D25">
            <v>11770.3</v>
          </cell>
        </row>
        <row r="26">
          <cell r="C26" t="str">
            <v>RST</v>
          </cell>
          <cell r="D26" t="e">
            <v>#N/A</v>
          </cell>
        </row>
        <row r="27">
          <cell r="C27" t="str">
            <v>RSM</v>
          </cell>
          <cell r="D27" t="e">
            <v>#N/A</v>
          </cell>
        </row>
        <row r="28">
          <cell r="C28" t="str">
            <v>NTS</v>
          </cell>
        </row>
        <row r="29">
          <cell r="C29" t="str">
            <v>LMU</v>
          </cell>
        </row>
        <row r="30">
          <cell r="C30" t="str">
            <v>NKH</v>
          </cell>
        </row>
        <row r="31">
          <cell r="C31" t="str">
            <v>PNN</v>
          </cell>
          <cell r="D31">
            <v>6214.33</v>
          </cell>
        </row>
        <row r="33">
          <cell r="C33" t="str">
            <v>CQP</v>
          </cell>
          <cell r="D33">
            <v>35.32</v>
          </cell>
        </row>
        <row r="34">
          <cell r="C34" t="str">
            <v>CAN</v>
          </cell>
          <cell r="D34">
            <v>4.63</v>
          </cell>
        </row>
        <row r="35">
          <cell r="C35" t="str">
            <v>SKK</v>
          </cell>
          <cell r="D35">
            <v>0</v>
          </cell>
        </row>
        <row r="36">
          <cell r="C36" t="str">
            <v>SKN</v>
          </cell>
          <cell r="D36">
            <v>50</v>
          </cell>
        </row>
        <row r="37">
          <cell r="C37" t="str">
            <v>TMD</v>
          </cell>
          <cell r="D37">
            <v>545.9</v>
          </cell>
        </row>
        <row r="38">
          <cell r="C38" t="str">
            <v>SKC</v>
          </cell>
          <cell r="D38">
            <v>90.38</v>
          </cell>
        </row>
        <row r="39">
          <cell r="C39" t="str">
            <v>SKS</v>
          </cell>
          <cell r="D39">
            <v>52.47</v>
          </cell>
        </row>
        <row r="40">
          <cell r="C40" t="str">
            <v>SKX</v>
          </cell>
        </row>
        <row r="41">
          <cell r="C41" t="str">
            <v>DHT</v>
          </cell>
          <cell r="D41">
            <v>1827.48</v>
          </cell>
        </row>
        <row r="43">
          <cell r="C43" t="str">
            <v>DGT</v>
          </cell>
          <cell r="D43">
            <v>1040.79</v>
          </cell>
        </row>
        <row r="44">
          <cell r="C44" t="str">
            <v>DTL</v>
          </cell>
          <cell r="D44">
            <v>112.29</v>
          </cell>
        </row>
        <row r="45">
          <cell r="C45" t="str">
            <v>DVH</v>
          </cell>
          <cell r="D45">
            <v>12.02</v>
          </cell>
        </row>
        <row r="46">
          <cell r="C46" t="str">
            <v>DYT</v>
          </cell>
          <cell r="D46">
            <v>4.2699999999999996</v>
          </cell>
        </row>
        <row r="47">
          <cell r="C47" t="str">
            <v>DGD</v>
          </cell>
          <cell r="D47">
            <v>81.64</v>
          </cell>
        </row>
        <row r="48">
          <cell r="C48" t="str">
            <v>DTT</v>
          </cell>
          <cell r="D48">
            <v>108.77</v>
          </cell>
        </row>
        <row r="49">
          <cell r="C49" t="str">
            <v>DNL</v>
          </cell>
          <cell r="D49">
            <v>393.7</v>
          </cell>
        </row>
        <row r="50">
          <cell r="C50" t="str">
            <v>DBV</v>
          </cell>
          <cell r="D50">
            <v>0.65</v>
          </cell>
        </row>
        <row r="51">
          <cell r="C51" t="str">
            <v>DKG</v>
          </cell>
          <cell r="D51">
            <v>0</v>
          </cell>
        </row>
        <row r="52">
          <cell r="C52" t="str">
            <v>DDT</v>
          </cell>
          <cell r="D52">
            <v>0</v>
          </cell>
        </row>
        <row r="53">
          <cell r="C53" t="str">
            <v>DRA</v>
          </cell>
          <cell r="D53">
            <v>9.61</v>
          </cell>
        </row>
        <row r="54">
          <cell r="C54" t="str">
            <v>TON</v>
          </cell>
          <cell r="D54">
            <v>5</v>
          </cell>
        </row>
        <row r="55">
          <cell r="C55" t="str">
            <v>NTD</v>
          </cell>
          <cell r="D55">
            <v>53.3</v>
          </cell>
        </row>
        <row r="56">
          <cell r="C56" t="str">
            <v>DKH</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ã thực hiện 2022"/>
      <sheetName val="2B"/>
      <sheetName val="Danh mục KH2023"/>
      <sheetName val="Các QĐ giao đất 2022"/>
      <sheetName val="Thu hồi đất năm 2022"/>
      <sheetName val="Chuyển mục đích ĐTH năm 2022"/>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bia"/>
      <sheetName val="THKP"/>
      <sheetName val="Xaydung"/>
      <sheetName val="TKL"/>
      <sheetName val="Sheet1"/>
      <sheetName val="00000000"/>
      <sheetName val="Thang 1-06"/>
      <sheetName val="Sheet2"/>
      <sheetName val="Sheet3"/>
      <sheetName val="XL4Test5"/>
      <sheetName val="vtthoh2"/>
      <sheetName val="CTNC"/>
      <sheetName val="CTVL"/>
      <sheetName val="shee49"/>
      <sheetName val="BK04"/>
      <sheetName val="BLuong"/>
      <sheetName val="TKP"/>
      <sheetName val="Thaîg 1-06"/>
      <sheetName val="vvthoh2"/>
      <sheetName val="CHITIET-DZ04"/>
      <sheetName val="VL,NC,MTC"/>
      <sheetName val="[DZNHADA.XLS䁝thopdtoan"/>
      <sheetName val="_DZNHADA.XLS䁝thopdtoan"/>
      <sheetName val="Ctinh 10kV"/>
      <sheetName val="PNT-QUOT-#3"/>
      <sheetName val="COAT&amp;WRAP-QIOT-#3"/>
      <sheetName val="ESTI."/>
      <sheetName val="DI-ESTI"/>
      <sheetName val="[DZNHADA.XLS?thopdtoan"/>
      <sheetName val="gvl"/>
      <sheetName val="_DZNHADA.XLS_thopdtoan"/>
      <sheetName val="_DZNHADA.XLS?thopdtoan"/>
      <sheetName val="6tthoh2"/>
      <sheetName val="KKKKKKKK"/>
      <sheetName val="VCDD_TBA"/>
      <sheetName val="chiet tinh"/>
      <sheetName val="gtrinh"/>
      <sheetName val="LKVL-CK-HT-GD1"/>
      <sheetName val="TONGKE-HT"/>
      <sheetName val="Section"/>
      <sheetName val="Giai tri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Sheet1"/>
      <sheetName val="Sheet2"/>
      <sheetName val="Sheet3"/>
      <sheetName val="149-2"/>
      <sheetName val="Tonf hop du toan"/>
      <sheetName val="#REF"/>
      <sheetName val="dongia (2)"/>
      <sheetName val="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HelpMe"/>
      <sheetName val="Chiet ti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t="e">
            <v>#N/A</v>
          </cell>
        </row>
      </sheetData>
      <sheetData sheetId="16"/>
      <sheetData sheetId="17"/>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Congty"/>
      <sheetName val="VPPN"/>
      <sheetName val="XN74"/>
      <sheetName val="XN54"/>
      <sheetName val="XN33"/>
      <sheetName val="NK96"/>
      <sheetName val="XL4Test5"/>
      <sheetName val="NHALCONGduong"/>
      <sheetName val="Sheet1"/>
      <sheetName val="Sheet2"/>
      <sheetName val="Sheet3"/>
      <sheetName val="Nhan cong`#/.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CHTT"/>
      <sheetName val="ဳ0000000"/>
      <sheetName val="Tra_bang"/>
      <sheetName val="NLANCONGduong"/>
      <sheetName val="VaoMavaKL"/>
      <sheetName val="VaoSL"/>
      <sheetName val="KQPTVL"/>
      <sheetName val="KQPTVLNgang"/>
      <sheetName val="DMCTDoiDonVi"/>
      <sheetName val="CMa"/>
      <sheetName val="NC"/>
      <sheetName val="MTC"/>
      <sheetName val="XL_x0014_Poppy"/>
      <sheetName val="TT35"/>
      <sheetName val="NHALCONGdu_x000f_ng"/>
      <sheetName val="Nha_x000e_ cong`#/.g"/>
      <sheetName val="DTCT"/>
      <sheetName val="TT"/>
      <sheetName val="THM"/>
      <sheetName val="THAT"/>
      <sheetName val="THTN"/>
      <sheetName val="THGC"/>
      <sheetName val="GCTL"/>
      <sheetName val="XL4Poppy (2䀁"/>
      <sheetName val="DGduong"/>
      <sheetName val="PhatsiûÎ"/>
      <sheetName val="?0000000"/>
      <sheetName val="DONGIA"/>
      <sheetName val="CHITIET"/>
      <sheetName val="GIAVL"/>
      <sheetName val="FHANCONGduong"/>
      <sheetName val="N`an cong cong"/>
      <sheetName val="XL4Poppy (2?"/>
      <sheetName val="Nhan cong`#_.g"/>
      <sheetName val="Nha_x000e_ cong`#_.g"/>
      <sheetName val="_0000000"/>
      <sheetName val="XL4Poppy (2_"/>
      <sheetName val="dongia (2)"/>
      <sheetName val="LKVL-CK-HT-GD1"/>
      <sheetName val="giathanh1"/>
      <sheetName val="THPDMoi  (2)"/>
      <sheetName val="gtrinh"/>
      <sheetName val="phuluc1"/>
      <sheetName val="TONG HOP VL-NC"/>
      <sheetName val="lam-moi"/>
      <sheetName val="TONGKE3p "/>
      <sheetName val="TH VL, NC, DDHT Thanhphuoc"/>
      <sheetName val="#REF"/>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ai khoan"/>
      <sheetName val="CTGS"/>
      <sheetName val="Bang_tra"/>
      <sheetName val="²_x0000__x0000_t4"/>
      <sheetName val="NHALCOJGduong"/>
      <sheetName val="TPAN-TRUONGXUAN"/>
      <sheetName val="S(eet12"/>
      <sheetName val="gvl"/>
      <sheetName val="Nhan ckng cong"/>
      <sheetName val="10_x0010_00000"/>
      <sheetName val="XL4Pop0y (2)"/>
      <sheetName val="Nhan cong`_x0003_/.g"/>
      <sheetName val="Cp&gt;10-Ln&lt;10"/>
      <sheetName val="Ln&lt;20"/>
      <sheetName val="EIRR&gt;1&lt;1"/>
      <sheetName val="EIRR&gt; 2"/>
      <sheetName val="EIRR&lt;2"/>
      <sheetName val="Dieuchinh"/>
      <sheetName val="Chiet tinh dz35"/>
      <sheetName val="Sh_x0003__x0000_t3"/>
      <sheetName val="vlieu"/>
      <sheetName val="tra_vat_lieu"/>
      <sheetName val="Shegt6"/>
      <sheetName val="Shget7"/>
      <sheetName val="Sjeet8"/>
      <sheetName val="Sheeu15"/>
      <sheetName val="XXXYXXXX"/>
      <sheetName val="HE SO"/>
      <sheetName val="MTO REV.2(ARMOR)"/>
      <sheetName val="NHANCONGduo.g"/>
      <sheetName val="TSCD"/>
      <sheetName val="NHALÃONGduong"/>
      <sheetName val="Óheet1"/>
      <sheetName val="CÈTT"/>
      <sheetName val="TRAN-TÒUONGXUAN"/>
      <sheetName val="XXHXXXXX"/>
      <sheetName val="V!oSL"/>
      <sheetName val="ÄMCTDoiDonVi"/>
      <sheetName val="²??t4"/>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Coc 32 m(Cho mo)"/>
      <sheetName val="Sh_x0003_?t3"/>
      <sheetName val="²"/>
      <sheetName val="Sh_x0003_"/>
      <sheetName val="MTL$-INTER"/>
      <sheetName val="²__t4"/>
      <sheetName val="Sh_x0003__t3"/>
      <sheetName val="Nhan cong`_x0003__.g"/>
      <sheetName val="²_x0000__x0000_€t4"/>
      <sheetName val="²??€t4"/>
      <sheetName val="²__€t4"/>
      <sheetName val="tra-vat-lieu"/>
      <sheetName val="KQPTRLNgang"/>
      <sheetName val="DTCP"/>
      <sheetName val="Nhan_cong`#__g"/>
      <sheetName val="Nha_cong`#__g"/>
      <sheetName val="Chi phi khac 4.3KH-CP"/>
      <sheetName val="Nhatkychung"/>
      <sheetName val="Nhatkychung - cu"/>
      <sheetName val="Tra KS"/>
      <sheetName val="CLa"/>
      <sheetName val="2000_x0010_000"/>
      <sheetName val="XL4Test5S"/>
      <sheetName val="TRAN-TRUONG塅䕃⹌塅E(2)"/>
      <sheetName val="SUMMARY"/>
      <sheetName val="Overview"/>
      <sheetName val="XL4Poppy_(2?"/>
      <sheetName val="THPD ±µ_x0008_&quot;_x0000__x0000__x0000_"/>
      <sheetName val="T_NG HOP VL-NC TT"/>
      <sheetName val="uniBase"/>
      <sheetName val="vniBase"/>
      <sheetName val="abcBase"/>
      <sheetName val="HL4Poppy"/>
      <sheetName val="nhan cong"/>
      <sheetName val="Truot_nen"/>
      <sheetName val="Luong+may"/>
      <sheetName val="DT32"/>
      <sheetName val="DAMNEN KHONG HC"/>
      <sheetName val="TRAN-TRUONG????E(2)"/>
      <sheetName val="XL4Po`py (2?"/>
      <sheetName val="M_x0014_C"/>
      <sheetName val="NEW-PANEL"/>
      <sheetName val="chu chuong"/>
      <sheetName val="Chart1"/>
      <sheetName val="CPTNo"/>
      <sheetName val="Phatsi��"/>
      <sheetName val="�_x0000__x0000_�t4"/>
      <sheetName val="�??�t4"/>
      <sheetName val="�"/>
      <sheetName val="�__�t4"/>
      <sheetName val="XL4Poppy_(2_"/>
      <sheetName val="N`an cgng cong"/>
      <sheetName val="XL4Po`py (2䀁"/>
      <sheetName val="cvc"/>
      <sheetName val="Sheet!3"/>
      <sheetName val="TRAN-TRUONG____E(2)"/>
      <sheetName val="THPD ±µ_x0008_&quot;"/>
      <sheetName val="chitimc"/>
      <sheetName val="Chiet_tinh_dz35"/>
      <sheetName val="BXLDL"/>
      <sheetName val="THPD ±µ_x0008_&quot;???"/>
      <sheetName val="Phatsi??"/>
      <sheetName val="Shemt10"/>
      <sheetName val="Tri_bang"/>
      <sheetName val="CT_x0002__x0000_"/>
      <sheetName val="DAM NEN HC"/>
      <sheetName val="NHALCO_x000e_Gduong"/>
      <sheetName val="Quan Ly Ban Ve TKTC"/>
      <sheetName val="CODE"/>
      <sheetName val="JD"/>
      <sheetName val="2      0"/>
      <sheetName val="KKKKKKKK"/>
      <sheetName val="_x0000__x0000__x0000__x0000__x0000__x0000__x0000__x0000_ (2)"/>
      <sheetName val="_x0000__x0000__x0000__x0000__x0000__x0000__x0000__x0000_ (2?"/>
      <sheetName val="_x0000__x0010_*_x0000__x0000__x0000_'"/>
      <sheetName val="chiet tinh"/>
      <sheetName val="XL4Po`py (2_"/>
      <sheetName val="QMCT"/>
      <sheetName val="?_x0010_*???'"/>
      <sheetName val="tuong"/>
      <sheetName val="_x0004__x0000_"/>
      <sheetName val="@SO"/>
      <sheetName val="XN'4"/>
      <sheetName val="_x0000__x0000__x0000__x0000__x0000__x0000__x0000__x0000_ (2_"/>
      <sheetName val="_x0000__x0000__x0000__x0000__x0000__x0000__x0000__x0000__(2)"/>
      <sheetName val="KKKKKKKK (2)"/>
      <sheetName val="KKKKKKKK (2?"/>
      <sheetName val="KKKKKKKK (2_"/>
      <sheetName val="????????"/>
      <sheetName val="???????? (2)"/>
      <sheetName val="???????? (2?"/>
      <sheetName val="FA-LISTING"/>
      <sheetName val="XXX೼_x0000_XXX"/>
      <sheetName val="Input"/>
      <sheetName val="XL_x005f_x0014_Poppy"/>
      <sheetName val="NHALCONGdu_x005f_x000f_ng"/>
      <sheetName val="Nha_x005f_x000e_ cong`#_.g"/>
      <sheetName val="THPD ±µ_x0008_&quot;___"/>
      <sheetName val="________BLDG"/>
      <sheetName val="TTDN"/>
      <sheetName val="????t4"/>
      <sheetName val="?"/>
      <sheetName val="__x0010______"/>
      <sheetName val="________"/>
      <sheetName val="________ (2)"/>
      <sheetName val="________ (2_"/>
      <sheetName val="Parem"/>
      <sheetName val="S`eet13"/>
      <sheetName val="CHT_x0014_"/>
      <sheetName val="luong06"/>
      <sheetName val="XXX೼"/>
      <sheetName val="Phatsi__"/>
      <sheetName val="???????? (2_"/>
      <sheetName val="????????_(2)"/>
      <sheetName val="Pricing Notes"/>
      <sheetName val="MTO REV.0"/>
      <sheetName val="O-B"/>
      <sheetName val="S-B"/>
      <sheetName val="V-B"/>
      <sheetName val="²_x005f_x0000__x005f_x0000_t4"/>
      <sheetName val="bang tien luon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Nha_x005f_x000e_ cong`#/.g"/>
      <sheetName val="Nhan cong`_x005f_x0003_/.g"/>
      <sheetName val="Sh_x005f_x0003_?t3"/>
      <sheetName val="PCDH-KMV"/>
      <sheetName val="T.Tinh"/>
      <sheetName val="XXX೼?XXX"/>
      <sheetName val="[DT32.xls][DT32.xls]Nhan cong`#"/>
      <sheetName val="[DT32.xls][DT32.xls]Nha_x000e_ cong`#"/>
      <sheetName val="[DT32.xls][DT32.xls]Nhan cong`_x0003_"/>
      <sheetName val="[DT32.xls][DT32.xls]Nhan_cong`#"/>
      <sheetName val="[DT32.xls][DT32.xls]Nha_cong`#/"/>
      <sheetName val="[DT32.xls][DT32.xls]Nha_x005f_x000e_ "/>
      <sheetName val="[DT32.xls][DT32.xls]Nhan cong`_"/>
      <sheetName val="[DT32.xls][DT32.xls][DT32.xls]N"/>
      <sheetName val="[DT32.xls]Nhan cong`#/.g"/>
      <sheetName val="[DT32.xls]Nha_x000e_ cong`#/.g"/>
      <sheetName val="[DT32.xls]Nhan cong`_x0003_/.g"/>
      <sheetName val="[DT32.xls]Nhan_cong`#/_g"/>
      <sheetName val="[DT32.xls]Nha_cong`#/_g"/>
      <sheetName val="[DT32.xls]Nha_x005f_x000e_ cong`#/.g"/>
      <sheetName val="[DT32.xls]Nhan cong`_x005f_x0003_/.g"/>
      <sheetName val="?__?t4"/>
      <sheetName val="Lç khoan LK1"/>
      <sheetName val="LME"/>
      <sheetName val="Aux"/>
      <sheetName val="Detailed"/>
      <sheetName val="X2.xls_x0002__x0000__x0000_ND_x0002_"/>
      <sheetName val="_x0000__x0000__x0000__x0000__x0000__x0000__x0000__x0000__(2?"/>
      <sheetName val="TD"/>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__t4"/>
      <sheetName val="_"/>
      <sheetName val="Cp_10_Ln_10"/>
      <sheetName val="Ln_20"/>
      <sheetName val="EIRR_1_1"/>
      <sheetName val="EIRR_ 2"/>
      <sheetName val="EIRR_2"/>
      <sheetName val="GTTBA"/>
      <sheetName val="XXX೼_XXX"/>
      <sheetName val="_x0000__x0000__x0000__x0000__x0000__x0000__x0000__x0000__(2_"/>
      <sheetName val="KKKKKKKK_(2)"/>
      <sheetName val="Loading"/>
      <sheetName val="_x0004_?"/>
      <sheetName val="KLHT"/>
      <sheetName val="KHOANDC"/>
      <sheetName val="P¤To"/>
      <sheetName val="KS1"/>
      <sheetName val="KS3"/>
      <sheetName val="X2.xls_x0002_??ND_x0002_"/>
      <sheetName val="X2.xls_x0002_"/>
      <sheetName val="_DT32.xls__DT32.xls_Nhan cong`#"/>
      <sheetName val="_DT32.xls__DT32.xls_Nha_x000e_ cong`#"/>
      <sheetName val="_DT32.xls__DT32.xls_Nhan cong`_x0003_"/>
      <sheetName val="_DT32.xls__DT32.xls_Nhan_cong`#"/>
      <sheetName val="_DT32.xls__DT32.xls_Nha_cong`#_"/>
      <sheetName val="_DT32.xls__DT32.xls__DT32.xls_N"/>
      <sheetName val="_DT32.xls_Nhan cong`#_.g"/>
      <sheetName val="_DT32.xls_Nha_x000e_ cong`#_.g"/>
      <sheetName val="_DT32.xls_Nhan cong`_x0003__.g"/>
      <sheetName val="_DT32.xls_Nhan_cong`#__g"/>
      <sheetName val="_DT32.xls_Nha_cong`#__g"/>
      <sheetName val="_x0004__"/>
      <sheetName val="_________(2)"/>
      <sheetName val="X2.xls_x0002___ND_x0002_"/>
      <sheetName val="_DT32.xls__DT32.xls_Nha_x005f_x000e_ "/>
      <sheetName val="_DT32.xls__DT32.xls_Nhan cong`_"/>
      <sheetName val="_DT32.xls_Nha_x005f_x000e_ cong`#_.g"/>
      <sheetName val="_DT32.xls_Nhan cong`_x005f_x0003__.g"/>
      <sheetName val="THKP"/>
      <sheetName val="_x005f_x0000__x005f_x0000__x005f_x0000__x005f_x0000__x0"/>
      <sheetName val="Gia vat tu"/>
      <sheetName val="thag-go"/>
      <sheetName val="25D(1-10)"/>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BL.A1.8-1350"/>
      <sheetName val="Thuc thanh"/>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XL_x005f_x005f_x005f_x005f_x005f_x005f_x005f_x0014_Po_2"/>
      <sheetName val="NHALCONGdu_x005f_x005f_x005f_x005f_x005f_x005f__2"/>
      <sheetName val="Nha_x005f_x005f_x005f_x005f_x005f_x005f_x005f_x000e___2"/>
      <sheetName val="10_x005f_x005f_x005f_x005f_x005f_x005f_x005f_x0010_00_2"/>
      <sheetName val="Nhan_cong__x005f_x005f_x005f_x005f_x005f_x005f__2"/>
      <sheetName val="__x005f_x005f_x005f_x005f_x005f_x005f_x005f_x0000__x0_2"/>
      <sheetName val="Sh_x005f_x005f_x005f_x005f_x005f_x005f_x005f_x0003__x_2"/>
      <sheetName val="2000_x005f_x005f_x005f_x005f_x005f_x005f_x005f_x0010__2"/>
      <sheetName val="__x005f_x005f_x005f_x005f_x005f_x005f_x005f_x0000__x0_3"/>
      <sheetName val="__x005f_x005f_x005f_x005f_x005f_x005f_x005f_x0000__x0_4"/>
      <sheetName val="[DT32.xls][DT32.xls]Nhan_cong_2"/>
      <sheetName val="[DT32.xls][DT32.xls]Nha__cong_2"/>
      <sheetName val="[DT32.xls][DT32.xls]Nhan_cong_3"/>
      <sheetName val="[DT32.xls][DT32.xls]Nhan_cong_4"/>
      <sheetName val="[DT32.xls][DT32.xls]Nha_cong__2"/>
      <sheetName val="[DT32.xls][DT32.xls]_DT32_xls_2"/>
      <sheetName val="THPD ±µ_x005f_x0008_&quot;"/>
      <sheetName val="THPD ±µ_x005f_x0008_&quot;___"/>
      <sheetName val="__x005f_x0010______"/>
      <sheetName val="TTDZ22"/>
      <sheetName val="LEG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refreshError="1"/>
      <sheetData sheetId="66"/>
      <sheetData sheetId="67" refreshError="1"/>
      <sheetData sheetId="68" refreshError="1"/>
      <sheetData sheetId="69"/>
      <sheetData sheetId="70"/>
      <sheetData sheetId="71"/>
      <sheetData sheetId="72"/>
      <sheetData sheetId="73"/>
      <sheetData sheetId="74" refreshError="1"/>
      <sheetData sheetId="75"/>
      <sheetData sheetId="76" refreshError="1"/>
      <sheetData sheetId="77"/>
      <sheetData sheetId="78" refreshError="1"/>
      <sheetData sheetId="79" refreshError="1"/>
      <sheetData sheetId="80" refreshError="1"/>
      <sheetData sheetId="81" refreshError="1"/>
      <sheetData sheetId="82"/>
      <sheetData sheetId="83"/>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refreshError="1"/>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sheetData sheetId="140"/>
      <sheetData sheetId="141"/>
      <sheetData sheetId="142"/>
      <sheetData sheetId="143"/>
      <sheetData sheetId="144" refreshError="1"/>
      <sheetData sheetId="145" refreshError="1"/>
      <sheetData sheetId="146"/>
      <sheetData sheetId="147" refreshError="1"/>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refreshError="1"/>
      <sheetData sheetId="171" refreshError="1"/>
      <sheetData sheetId="172" refreshError="1"/>
      <sheetData sheetId="173"/>
      <sheetData sheetId="174" refreshError="1"/>
      <sheetData sheetId="175" refreshError="1"/>
      <sheetData sheetId="176"/>
      <sheetData sheetId="177"/>
      <sheetData sheetId="178" refreshError="1"/>
      <sheetData sheetId="179" refreshError="1"/>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refreshError="1"/>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refreshError="1"/>
      <sheetData sheetId="224" refreshError="1"/>
      <sheetData sheetId="225" refreshError="1"/>
      <sheetData sheetId="226"/>
      <sheetData sheetId="227" refreshError="1"/>
      <sheetData sheetId="228" refreshError="1"/>
      <sheetData sheetId="229"/>
      <sheetData sheetId="230" refreshError="1"/>
      <sheetData sheetId="231" refreshError="1"/>
      <sheetData sheetId="232" refreshError="1"/>
      <sheetData sheetId="233" refreshError="1"/>
      <sheetData sheetId="234"/>
      <sheetData sheetId="235" refreshError="1"/>
      <sheetData sheetId="236" refreshError="1"/>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refreshError="1"/>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efreshError="1"/>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87"/>
  <sheetViews>
    <sheetView showZeros="0" view="pageBreakPreview" topLeftCell="A5" zoomScale="85" zoomScaleNormal="85" zoomScaleSheetLayoutView="85" workbookViewId="0">
      <pane xSplit="6" ySplit="5" topLeftCell="G58" activePane="bottomRight" state="frozen"/>
      <selection activeCell="J57" sqref="J57"/>
      <selection pane="topRight" activeCell="J57" sqref="J57"/>
      <selection pane="bottomLeft" activeCell="J57" sqref="J57"/>
      <selection pane="bottomRight" activeCell="F11" sqref="F11:F80"/>
    </sheetView>
  </sheetViews>
  <sheetFormatPr defaultColWidth="10" defaultRowHeight="13.95" customHeight="1"/>
  <cols>
    <col min="1" max="1" width="6" style="209" customWidth="1"/>
    <col min="2" max="2" width="37.5546875" style="154" customWidth="1"/>
    <col min="3" max="3" width="6.6640625" style="154" customWidth="1"/>
    <col min="4" max="4" width="11.6640625" style="343" customWidth="1"/>
    <col min="5" max="8" width="12.6640625" style="343" customWidth="1"/>
    <col min="9" max="9" width="12.6640625" style="343" hidden="1" customWidth="1"/>
    <col min="10" max="10" width="12.6640625" style="343" customWidth="1"/>
    <col min="11" max="11" width="12.6640625" style="343" hidden="1" customWidth="1"/>
    <col min="12" max="12" width="60.88671875" style="209" hidden="1" customWidth="1"/>
    <col min="13" max="13" width="60.88671875" style="209" customWidth="1"/>
    <col min="14" max="14" width="30.88671875" style="211" customWidth="1"/>
    <col min="15" max="15" width="31.88671875" style="212" hidden="1" customWidth="1"/>
    <col min="16" max="17" width="0" style="212" hidden="1" customWidth="1"/>
    <col min="18" max="18" width="10" style="212"/>
    <col min="19" max="16384" width="10" style="178"/>
  </cols>
  <sheetData>
    <row r="1" spans="1:18" s="155" customFormat="1" ht="20.399999999999999" hidden="1" customHeight="1">
      <c r="A1" s="480" t="s">
        <v>1954</v>
      </c>
      <c r="B1" s="480"/>
      <c r="C1" s="306"/>
      <c r="D1" s="313"/>
      <c r="E1" s="313"/>
      <c r="F1" s="313"/>
      <c r="G1" s="313"/>
      <c r="H1" s="313"/>
      <c r="I1" s="313"/>
      <c r="J1" s="313"/>
      <c r="K1" s="313"/>
      <c r="L1" s="153"/>
      <c r="M1" s="153"/>
      <c r="N1" s="154"/>
      <c r="O1" s="154"/>
      <c r="P1" s="154"/>
      <c r="Q1" s="154"/>
      <c r="R1" s="154"/>
    </row>
    <row r="2" spans="1:18" s="155" customFormat="1" ht="42" hidden="1" customHeight="1">
      <c r="A2" s="481" t="s">
        <v>1955</v>
      </c>
      <c r="B2" s="481"/>
      <c r="C2" s="481"/>
      <c r="D2" s="481"/>
      <c r="E2" s="481"/>
      <c r="F2" s="481"/>
      <c r="G2" s="481"/>
      <c r="H2" s="481"/>
      <c r="I2" s="481"/>
      <c r="J2" s="481"/>
      <c r="K2" s="481"/>
      <c r="L2" s="481"/>
      <c r="M2" s="379"/>
      <c r="N2" s="154"/>
      <c r="O2" s="154"/>
      <c r="P2" s="154"/>
      <c r="Q2" s="154"/>
      <c r="R2" s="154"/>
    </row>
    <row r="3" spans="1:18" s="155" customFormat="1" ht="22.5" hidden="1" customHeight="1">
      <c r="A3" s="482" t="s">
        <v>1956</v>
      </c>
      <c r="B3" s="482"/>
      <c r="C3" s="482"/>
      <c r="D3" s="482"/>
      <c r="E3" s="482"/>
      <c r="F3" s="482"/>
      <c r="G3" s="482"/>
      <c r="H3" s="482"/>
      <c r="I3" s="482"/>
      <c r="J3" s="482"/>
      <c r="K3" s="482"/>
      <c r="L3" s="482"/>
      <c r="M3" s="380"/>
      <c r="N3" s="154"/>
      <c r="O3" s="154"/>
      <c r="P3" s="154"/>
      <c r="Q3" s="154"/>
      <c r="R3" s="154"/>
    </row>
    <row r="4" spans="1:18" s="157" customFormat="1" ht="20.25" hidden="1" customHeight="1">
      <c r="A4" s="156"/>
      <c r="C4" s="314"/>
      <c r="D4" s="315"/>
      <c r="E4" s="315"/>
      <c r="F4" s="315"/>
      <c r="G4" s="315"/>
      <c r="H4" s="483"/>
      <c r="I4" s="483"/>
      <c r="J4" s="483"/>
      <c r="K4" s="483"/>
      <c r="L4" s="483"/>
      <c r="M4" s="381"/>
      <c r="N4" s="154"/>
      <c r="O4" s="158"/>
      <c r="P4" s="158"/>
      <c r="Q4" s="158"/>
      <c r="R4" s="158"/>
    </row>
    <row r="5" spans="1:18" s="157" customFormat="1" ht="19.2" customHeight="1">
      <c r="A5" s="484" t="s">
        <v>1957</v>
      </c>
      <c r="B5" s="484"/>
      <c r="C5" s="484"/>
      <c r="D5" s="484"/>
      <c r="E5" s="484"/>
      <c r="F5" s="484"/>
      <c r="G5" s="484"/>
      <c r="H5" s="484"/>
      <c r="I5" s="484"/>
      <c r="J5" s="484"/>
      <c r="K5" s="484"/>
      <c r="N5" s="154"/>
      <c r="O5" s="158"/>
      <c r="P5" s="158"/>
      <c r="Q5" s="158"/>
      <c r="R5" s="158"/>
    </row>
    <row r="6" spans="1:18" s="157" customFormat="1" ht="3" customHeight="1">
      <c r="A6" s="159"/>
      <c r="B6" s="159"/>
      <c r="C6" s="159"/>
      <c r="D6" s="316"/>
      <c r="E6" s="317"/>
      <c r="F6" s="316"/>
      <c r="G6" s="316"/>
      <c r="H6" s="316"/>
      <c r="I6" s="316"/>
      <c r="J6" s="316"/>
      <c r="K6" s="316"/>
      <c r="L6" s="160" t="s">
        <v>1958</v>
      </c>
      <c r="M6" s="160"/>
      <c r="N6" s="154"/>
      <c r="O6" s="158"/>
      <c r="P6" s="158"/>
      <c r="Q6" s="158"/>
      <c r="R6" s="158"/>
    </row>
    <row r="7" spans="1:18" s="162" customFormat="1" ht="13.2" customHeight="1">
      <c r="A7" s="490" t="s">
        <v>1</v>
      </c>
      <c r="B7" s="491" t="s">
        <v>1959</v>
      </c>
      <c r="C7" s="491" t="s">
        <v>1960</v>
      </c>
      <c r="D7" s="486" t="s">
        <v>1963</v>
      </c>
      <c r="E7" s="486" t="s">
        <v>1961</v>
      </c>
      <c r="F7" s="487" t="s">
        <v>1962</v>
      </c>
      <c r="G7" s="486" t="s">
        <v>1964</v>
      </c>
      <c r="H7" s="486" t="s">
        <v>1965</v>
      </c>
      <c r="I7" s="486" t="s">
        <v>1966</v>
      </c>
      <c r="J7" s="486" t="s">
        <v>1967</v>
      </c>
      <c r="K7" s="487" t="s">
        <v>1968</v>
      </c>
      <c r="L7" s="489" t="s">
        <v>12</v>
      </c>
      <c r="M7" s="382"/>
      <c r="N7" s="154"/>
      <c r="O7" s="154"/>
      <c r="P7" s="154"/>
      <c r="Q7" s="154"/>
      <c r="R7" s="154"/>
    </row>
    <row r="8" spans="1:18" s="162" customFormat="1" ht="80.400000000000006" customHeight="1">
      <c r="A8" s="490"/>
      <c r="B8" s="491"/>
      <c r="C8" s="491"/>
      <c r="D8" s="486"/>
      <c r="E8" s="486"/>
      <c r="F8" s="488"/>
      <c r="G8" s="486"/>
      <c r="H8" s="486"/>
      <c r="I8" s="486"/>
      <c r="J8" s="486"/>
      <c r="K8" s="488"/>
      <c r="L8" s="489"/>
      <c r="M8" s="382" t="s">
        <v>2617</v>
      </c>
      <c r="N8" s="154"/>
      <c r="O8" s="154"/>
      <c r="P8" s="154"/>
      <c r="Q8" s="154"/>
      <c r="R8" s="154"/>
    </row>
    <row r="9" spans="1:18" s="347" customFormat="1" ht="13.8">
      <c r="A9" s="163">
        <v>-1</v>
      </c>
      <c r="B9" s="163">
        <v>-2</v>
      </c>
      <c r="C9" s="163">
        <v>-3</v>
      </c>
      <c r="D9" s="163">
        <v>-5</v>
      </c>
      <c r="E9" s="163">
        <v>-4</v>
      </c>
      <c r="F9" s="163">
        <v>-5</v>
      </c>
      <c r="G9" s="163">
        <v>-6</v>
      </c>
      <c r="H9" s="163">
        <v>-7</v>
      </c>
      <c r="I9" s="163" t="s">
        <v>1969</v>
      </c>
      <c r="J9" s="163" t="s">
        <v>1970</v>
      </c>
      <c r="K9" s="163"/>
      <c r="L9" s="163">
        <v>-7</v>
      </c>
      <c r="M9" s="383"/>
      <c r="N9" s="346"/>
    </row>
    <row r="10" spans="1:18" s="168" customFormat="1" ht="13.8">
      <c r="A10" s="165" t="s">
        <v>57</v>
      </c>
      <c r="B10" s="166" t="s">
        <v>1971</v>
      </c>
      <c r="C10" s="305"/>
      <c r="D10" s="318"/>
      <c r="E10" s="318"/>
      <c r="F10" s="319"/>
      <c r="G10" s="318"/>
      <c r="H10" s="318"/>
      <c r="I10" s="320"/>
      <c r="J10" s="318"/>
      <c r="K10" s="318"/>
      <c r="L10" s="167"/>
      <c r="M10" s="384"/>
      <c r="N10" s="154"/>
      <c r="O10" s="154"/>
      <c r="P10" s="154"/>
      <c r="Q10" s="154"/>
      <c r="R10" s="154"/>
    </row>
    <row r="11" spans="1:18" s="162" customFormat="1" ht="13.8">
      <c r="A11" s="161" t="s">
        <v>1972</v>
      </c>
      <c r="B11" s="169" t="s">
        <v>1973</v>
      </c>
      <c r="C11" s="321" t="s">
        <v>1974</v>
      </c>
      <c r="D11" s="318">
        <v>57403.880706999989</v>
      </c>
      <c r="E11" s="318">
        <v>59909.11</v>
      </c>
      <c r="F11" s="318">
        <v>61986.27</v>
      </c>
      <c r="G11" s="318">
        <v>61929.230706999981</v>
      </c>
      <c r="H11" s="318">
        <f>VLOOKUP(C11,'[63]06'!$C$8:$F$71,4,0)</f>
        <v>65639.587846000009</v>
      </c>
      <c r="I11" s="318">
        <f>G11-F11</f>
        <v>-57.039293000016187</v>
      </c>
      <c r="J11" s="318">
        <f>H11-F11</f>
        <v>3653.3178460000127</v>
      </c>
      <c r="K11" s="318">
        <f>E11-F11</f>
        <v>-2077.1599999999962</v>
      </c>
      <c r="L11" s="170" t="s">
        <v>1975</v>
      </c>
      <c r="M11" s="170" t="s">
        <v>2618</v>
      </c>
      <c r="N11" s="171" t="s">
        <v>1976</v>
      </c>
      <c r="O11" s="171"/>
      <c r="P11" s="171"/>
      <c r="Q11" s="171"/>
      <c r="R11" s="171">
        <v>326</v>
      </c>
    </row>
    <row r="12" spans="1:18" s="164" customFormat="1" ht="13.8">
      <c r="A12" s="172"/>
      <c r="B12" s="173" t="s">
        <v>1977</v>
      </c>
      <c r="C12" s="322"/>
      <c r="D12" s="323"/>
      <c r="E12" s="323"/>
      <c r="F12" s="323"/>
      <c r="G12" s="323"/>
      <c r="H12" s="323"/>
      <c r="I12" s="323"/>
      <c r="J12" s="323">
        <f t="shared" ref="J12:J75" si="0">H12-F12</f>
        <v>0</v>
      </c>
      <c r="K12" s="323"/>
      <c r="L12" s="170"/>
      <c r="M12" s="170"/>
      <c r="N12" s="171"/>
      <c r="O12" s="174"/>
      <c r="P12" s="174"/>
      <c r="Q12" s="174"/>
      <c r="R12" s="174"/>
    </row>
    <row r="13" spans="1:18" ht="16.95" customHeight="1">
      <c r="A13" s="175" t="s">
        <v>59</v>
      </c>
      <c r="B13" s="176" t="s">
        <v>1978</v>
      </c>
      <c r="C13" s="324" t="s">
        <v>1979</v>
      </c>
      <c r="D13" s="323">
        <v>5057.7390080000005</v>
      </c>
      <c r="E13" s="323">
        <v>5054.8999999999996</v>
      </c>
      <c r="F13" s="323">
        <v>4700</v>
      </c>
      <c r="G13" s="323">
        <v>4631.9890080000005</v>
      </c>
      <c r="H13" s="323">
        <f>VLOOKUP(C13,'[63]06'!$C$8:$F$71,4,0)</f>
        <v>4700.0014080000001</v>
      </c>
      <c r="I13" s="323">
        <f t="shared" ref="I13:I24" si="1">G13-F13</f>
        <v>-68.010991999999533</v>
      </c>
      <c r="J13" s="323">
        <f t="shared" si="0"/>
        <v>1.4080000000831205E-3</v>
      </c>
      <c r="K13" s="323">
        <f t="shared" ref="K13:K24" si="2">E13-F13</f>
        <v>354.89999999999964</v>
      </c>
      <c r="L13" s="170" t="s">
        <v>1980</v>
      </c>
      <c r="M13" s="186" t="s">
        <v>2619</v>
      </c>
      <c r="N13" s="171" t="s">
        <v>1976</v>
      </c>
      <c r="O13" s="177" t="s">
        <v>1982</v>
      </c>
      <c r="P13" s="177"/>
      <c r="Q13" s="177"/>
      <c r="R13" s="177">
        <v>326</v>
      </c>
    </row>
    <row r="14" spans="1:18" s="164" customFormat="1" ht="16.95" customHeight="1">
      <c r="A14" s="172"/>
      <c r="B14" s="173" t="s">
        <v>1983</v>
      </c>
      <c r="C14" s="322" t="s">
        <v>22</v>
      </c>
      <c r="D14" s="325">
        <v>1434.155293</v>
      </c>
      <c r="E14" s="325">
        <v>1433.79</v>
      </c>
      <c r="F14" s="325">
        <v>1270.3</v>
      </c>
      <c r="G14" s="325">
        <v>1228.915293</v>
      </c>
      <c r="H14" s="325">
        <f>VLOOKUP(C14,'[63]06'!$C$8:$F$71,4,0)</f>
        <v>1270.296593</v>
      </c>
      <c r="I14" s="325">
        <f t="shared" si="1"/>
        <v>-41.384706999999935</v>
      </c>
      <c r="J14" s="325">
        <f t="shared" si="0"/>
        <v>-3.4069999999246647E-3</v>
      </c>
      <c r="K14" s="325">
        <f t="shared" si="2"/>
        <v>163.49</v>
      </c>
      <c r="L14" s="170" t="s">
        <v>1980</v>
      </c>
      <c r="M14" s="186" t="s">
        <v>2619</v>
      </c>
      <c r="N14" s="171" t="s">
        <v>1976</v>
      </c>
      <c r="O14" s="177" t="s">
        <v>1982</v>
      </c>
      <c r="P14" s="174"/>
      <c r="Q14" s="174"/>
      <c r="R14" s="174">
        <v>326</v>
      </c>
    </row>
    <row r="15" spans="1:18" s="184" customFormat="1" ht="13.8" hidden="1" customHeight="1">
      <c r="A15" s="179" t="s">
        <v>1984</v>
      </c>
      <c r="B15" s="180" t="s">
        <v>1985</v>
      </c>
      <c r="C15" s="326" t="s">
        <v>566</v>
      </c>
      <c r="D15" s="327">
        <v>3178.7637279999999</v>
      </c>
      <c r="E15" s="327">
        <v>3144.76</v>
      </c>
      <c r="F15" s="327" t="e">
        <v>#N/A</v>
      </c>
      <c r="G15" s="327">
        <v>2884.2237279999995</v>
      </c>
      <c r="H15" s="327">
        <f>VLOOKUP(C15,'[63]06'!$C$8:$F$71,4,0)</f>
        <v>2714.7852759999996</v>
      </c>
      <c r="I15" s="327" t="e">
        <f t="shared" si="1"/>
        <v>#N/A</v>
      </c>
      <c r="J15" s="327" t="e">
        <f t="shared" si="0"/>
        <v>#N/A</v>
      </c>
      <c r="K15" s="327" t="e">
        <f t="shared" si="2"/>
        <v>#N/A</v>
      </c>
      <c r="L15" s="181"/>
      <c r="M15" s="181"/>
      <c r="N15" s="182"/>
      <c r="O15" s="183" t="s">
        <v>1986</v>
      </c>
      <c r="P15" s="183"/>
      <c r="Q15" s="183"/>
      <c r="R15" s="183"/>
    </row>
    <row r="16" spans="1:18" ht="15" customHeight="1">
      <c r="A16" s="175" t="s">
        <v>1987</v>
      </c>
      <c r="B16" s="176" t="s">
        <v>94</v>
      </c>
      <c r="C16" s="324" t="s">
        <v>27</v>
      </c>
      <c r="D16" s="323">
        <v>4082.8586209999999</v>
      </c>
      <c r="E16" s="323">
        <v>4043.83</v>
      </c>
      <c r="F16" s="323">
        <v>2483.39</v>
      </c>
      <c r="G16" s="323">
        <v>4422.2886209999997</v>
      </c>
      <c r="H16" s="323">
        <f>VLOOKUP(C16,'[63]06'!$C$8:$F$71,4,0)</f>
        <v>4416.8664810000009</v>
      </c>
      <c r="I16" s="323">
        <f t="shared" si="1"/>
        <v>1938.8986209999998</v>
      </c>
      <c r="J16" s="323">
        <f t="shared" si="0"/>
        <v>1933.4764810000011</v>
      </c>
      <c r="K16" s="323">
        <f t="shared" si="2"/>
        <v>1560.44</v>
      </c>
      <c r="L16" s="170" t="s">
        <v>1988</v>
      </c>
      <c r="M16" s="170" t="s">
        <v>2620</v>
      </c>
      <c r="N16" s="171" t="s">
        <v>1976</v>
      </c>
      <c r="O16" s="177" t="s">
        <v>1982</v>
      </c>
      <c r="P16" s="177"/>
      <c r="Q16" s="177"/>
      <c r="R16" s="177"/>
    </row>
    <row r="17" spans="1:18" ht="13.8">
      <c r="A17" s="175" t="s">
        <v>1989</v>
      </c>
      <c r="B17" s="176" t="s">
        <v>156</v>
      </c>
      <c r="C17" s="324" t="s">
        <v>28</v>
      </c>
      <c r="D17" s="323">
        <v>16245.70383</v>
      </c>
      <c r="E17" s="323">
        <v>16413.900000000001</v>
      </c>
      <c r="F17" s="323">
        <v>16135.72</v>
      </c>
      <c r="G17" s="323">
        <v>16486.203829999999</v>
      </c>
      <c r="H17" s="323">
        <f>VLOOKUP(C17,'[63]06'!$C$8:$F$71,4,0)</f>
        <v>16135.720430000001</v>
      </c>
      <c r="I17" s="323">
        <f t="shared" si="1"/>
        <v>350.48382999999922</v>
      </c>
      <c r="J17" s="323">
        <f t="shared" si="0"/>
        <v>4.3000000187021215E-4</v>
      </c>
      <c r="K17" s="323">
        <f t="shared" si="2"/>
        <v>278.18000000000211</v>
      </c>
      <c r="L17" s="170"/>
      <c r="M17" s="170" t="s">
        <v>2621</v>
      </c>
      <c r="N17" s="171" t="s">
        <v>1976</v>
      </c>
      <c r="O17" s="183" t="s">
        <v>1986</v>
      </c>
      <c r="P17" s="177"/>
      <c r="Q17" s="177"/>
      <c r="R17" s="177">
        <v>326</v>
      </c>
    </row>
    <row r="18" spans="1:18" ht="18.600000000000001" customHeight="1">
      <c r="A18" s="175" t="s">
        <v>1990</v>
      </c>
      <c r="B18" s="176" t="s">
        <v>1991</v>
      </c>
      <c r="C18" s="324" t="s">
        <v>29</v>
      </c>
      <c r="D18" s="323">
        <v>7500.00119</v>
      </c>
      <c r="E18" s="328">
        <v>7500</v>
      </c>
      <c r="F18" s="323">
        <v>7500</v>
      </c>
      <c r="G18" s="323">
        <v>7500.00119</v>
      </c>
      <c r="H18" s="323">
        <f>VLOOKUP(C18,'[63]06'!$C$8:$F$71,4,0)</f>
        <v>7500.0010199999997</v>
      </c>
      <c r="I18" s="323">
        <f t="shared" si="1"/>
        <v>1.1899999999513966E-3</v>
      </c>
      <c r="J18" s="323">
        <f t="shared" si="0"/>
        <v>1.0199999996984843E-3</v>
      </c>
      <c r="K18" s="323">
        <f t="shared" si="2"/>
        <v>0</v>
      </c>
      <c r="L18" s="170" t="s">
        <v>1992</v>
      </c>
      <c r="M18" s="170"/>
      <c r="N18" s="171" t="s">
        <v>1976</v>
      </c>
      <c r="O18" s="177" t="s">
        <v>1982</v>
      </c>
      <c r="P18" s="177"/>
      <c r="Q18" s="177"/>
      <c r="R18" s="177">
        <v>326</v>
      </c>
    </row>
    <row r="19" spans="1:18" s="164" customFormat="1" ht="19.95" customHeight="1">
      <c r="A19" s="175" t="s">
        <v>1993</v>
      </c>
      <c r="B19" s="176" t="s">
        <v>134</v>
      </c>
      <c r="C19" s="324" t="s">
        <v>135</v>
      </c>
      <c r="D19" s="323">
        <v>21196.541359999999</v>
      </c>
      <c r="E19" s="323">
        <v>23609.47</v>
      </c>
      <c r="F19" s="323">
        <v>29285.3</v>
      </c>
      <c r="G19" s="323">
        <v>25588.971359999996</v>
      </c>
      <c r="H19" s="323">
        <f>VLOOKUP(C19,'[63]06'!$C$8:$F$71,4,0)</f>
        <v>29567.376920999995</v>
      </c>
      <c r="I19" s="323">
        <f t="shared" si="1"/>
        <v>-3696.3286400000034</v>
      </c>
      <c r="J19" s="323">
        <f t="shared" si="0"/>
        <v>282.07692099999622</v>
      </c>
      <c r="K19" s="323">
        <f t="shared" si="2"/>
        <v>-5675.8299999999981</v>
      </c>
      <c r="L19" s="170" t="s">
        <v>1994</v>
      </c>
      <c r="M19" s="170" t="s">
        <v>2622</v>
      </c>
      <c r="N19" s="171" t="s">
        <v>1976</v>
      </c>
      <c r="O19" s="174" t="s">
        <v>1996</v>
      </c>
      <c r="P19" s="174" t="s">
        <v>172</v>
      </c>
      <c r="Q19" s="174"/>
      <c r="R19" s="174">
        <v>326</v>
      </c>
    </row>
    <row r="20" spans="1:18" s="164" customFormat="1" ht="27.6">
      <c r="A20" s="172"/>
      <c r="B20" s="185" t="s">
        <v>1997</v>
      </c>
      <c r="C20" s="329" t="s">
        <v>30</v>
      </c>
      <c r="D20" s="325">
        <v>11791.67</v>
      </c>
      <c r="E20" s="325">
        <v>13856.96</v>
      </c>
      <c r="F20" s="325">
        <v>11770.3</v>
      </c>
      <c r="G20" s="325">
        <v>11791.67</v>
      </c>
      <c r="H20" s="325">
        <f>VLOOKUP(C20,'[63]06'!$C$8:$F$71,4,0)</f>
        <v>11770.295651</v>
      </c>
      <c r="I20" s="325">
        <f t="shared" si="1"/>
        <v>21.3700000000008</v>
      </c>
      <c r="J20" s="325">
        <f t="shared" si="0"/>
        <v>-4.3489999989105854E-3</v>
      </c>
      <c r="K20" s="325">
        <f t="shared" si="2"/>
        <v>2086.66</v>
      </c>
      <c r="L20" s="186"/>
      <c r="M20" s="186" t="s">
        <v>2619</v>
      </c>
      <c r="N20" s="171" t="s">
        <v>1998</v>
      </c>
      <c r="O20" s="183" t="s">
        <v>1986</v>
      </c>
      <c r="P20" s="174"/>
      <c r="Q20" s="174"/>
      <c r="R20" s="174">
        <v>326</v>
      </c>
    </row>
    <row r="21" spans="1:18" s="184" customFormat="1" ht="13.8" hidden="1" customHeight="1">
      <c r="A21" s="179" t="s">
        <v>1999</v>
      </c>
      <c r="B21" s="187" t="s">
        <v>161</v>
      </c>
      <c r="C21" s="330" t="s">
        <v>32</v>
      </c>
      <c r="D21" s="327">
        <v>134.22378</v>
      </c>
      <c r="E21" s="327">
        <v>134.19999999999999</v>
      </c>
      <c r="F21" s="327" t="e">
        <v>#N/A</v>
      </c>
      <c r="G21" s="327">
        <v>109.50377999999999</v>
      </c>
      <c r="H21" s="327">
        <f>VLOOKUP(C21,'[63]06'!$C$8:$F$71,4,0)</f>
        <v>113.63712000000001</v>
      </c>
      <c r="I21" s="327" t="e">
        <f t="shared" si="1"/>
        <v>#N/A</v>
      </c>
      <c r="J21" s="327" t="e">
        <f t="shared" si="0"/>
        <v>#N/A</v>
      </c>
      <c r="K21" s="327" t="e">
        <f t="shared" si="2"/>
        <v>#N/A</v>
      </c>
      <c r="L21" s="181" t="s">
        <v>1981</v>
      </c>
      <c r="M21" s="181"/>
      <c r="N21" s="182" t="s">
        <v>2000</v>
      </c>
      <c r="O21" s="183" t="s">
        <v>1986</v>
      </c>
      <c r="P21" s="183"/>
      <c r="Q21" s="183"/>
      <c r="R21" s="183"/>
    </row>
    <row r="22" spans="1:18" s="184" customFormat="1" ht="13.8" hidden="1" customHeight="1">
      <c r="A22" s="179" t="s">
        <v>2001</v>
      </c>
      <c r="B22" s="187" t="s">
        <v>2002</v>
      </c>
      <c r="C22" s="330" t="s">
        <v>2003</v>
      </c>
      <c r="D22" s="327"/>
      <c r="E22" s="327"/>
      <c r="F22" s="327" t="e">
        <v>#N/A</v>
      </c>
      <c r="G22" s="327"/>
      <c r="H22" s="327">
        <f>VLOOKUP(C22,'[63]06'!$C$8:$F$71,4,0)</f>
        <v>0</v>
      </c>
      <c r="I22" s="327" t="e">
        <f t="shared" si="1"/>
        <v>#N/A</v>
      </c>
      <c r="J22" s="327" t="e">
        <f t="shared" si="0"/>
        <v>#N/A</v>
      </c>
      <c r="K22" s="327" t="e">
        <f t="shared" si="2"/>
        <v>#N/A</v>
      </c>
      <c r="L22" s="181"/>
      <c r="M22" s="181"/>
      <c r="N22" s="182" t="s">
        <v>2000</v>
      </c>
      <c r="O22" s="183"/>
      <c r="P22" s="183"/>
      <c r="Q22" s="183"/>
      <c r="R22" s="183"/>
    </row>
    <row r="23" spans="1:18" s="184" customFormat="1" ht="13.8" hidden="1" customHeight="1">
      <c r="A23" s="179" t="s">
        <v>2004</v>
      </c>
      <c r="B23" s="187" t="s">
        <v>174</v>
      </c>
      <c r="C23" s="330" t="s">
        <v>33</v>
      </c>
      <c r="D23" s="327">
        <v>8.0491899999999994</v>
      </c>
      <c r="E23" s="327">
        <v>8.0500000000000007</v>
      </c>
      <c r="F23" s="327" t="e">
        <v>#N/A</v>
      </c>
      <c r="G23" s="327">
        <v>306.04918999999995</v>
      </c>
      <c r="H23" s="327">
        <f>VLOOKUP(C23,'[63]06'!$C$8:$F$71,4,0)</f>
        <v>491.19918999999999</v>
      </c>
      <c r="I23" s="327" t="e">
        <f t="shared" si="1"/>
        <v>#N/A</v>
      </c>
      <c r="J23" s="327" t="e">
        <f t="shared" si="0"/>
        <v>#N/A</v>
      </c>
      <c r="K23" s="327" t="e">
        <f t="shared" si="2"/>
        <v>#N/A</v>
      </c>
      <c r="L23" s="181"/>
      <c r="M23" s="181"/>
      <c r="N23" s="182" t="s">
        <v>2000</v>
      </c>
      <c r="O23" s="183" t="s">
        <v>1986</v>
      </c>
      <c r="P23" s="183"/>
      <c r="Q23" s="183"/>
      <c r="R23" s="183"/>
    </row>
    <row r="24" spans="1:18" s="162" customFormat="1" ht="13.8">
      <c r="A24" s="161" t="s">
        <v>2005</v>
      </c>
      <c r="B24" s="169" t="s">
        <v>2006</v>
      </c>
      <c r="C24" s="321" t="s">
        <v>2007</v>
      </c>
      <c r="D24" s="318">
        <v>4024.4000430000001</v>
      </c>
      <c r="E24" s="318">
        <v>4021.73</v>
      </c>
      <c r="F24" s="318">
        <v>6214.33</v>
      </c>
      <c r="G24" s="318">
        <v>6256.0800430000018</v>
      </c>
      <c r="H24" s="318" t="e">
        <f>VLOOKUP(C24,'[63]06'!$C$8:$F$71,4,0)</f>
        <v>#REF!</v>
      </c>
      <c r="I24" s="318">
        <f t="shared" si="1"/>
        <v>41.750043000001824</v>
      </c>
      <c r="J24" s="318" t="e">
        <f t="shared" si="0"/>
        <v>#REF!</v>
      </c>
      <c r="K24" s="318">
        <f t="shared" si="2"/>
        <v>-2192.6</v>
      </c>
      <c r="L24" s="170" t="s">
        <v>1975</v>
      </c>
      <c r="M24" s="186" t="s">
        <v>2619</v>
      </c>
      <c r="N24" s="171" t="s">
        <v>2008</v>
      </c>
      <c r="O24" s="171"/>
      <c r="P24" s="171"/>
      <c r="Q24" s="171"/>
      <c r="R24" s="171">
        <v>326</v>
      </c>
    </row>
    <row r="25" spans="1:18" s="184" customFormat="1" ht="13.8">
      <c r="A25" s="188"/>
      <c r="B25" s="189" t="s">
        <v>1977</v>
      </c>
      <c r="C25" s="331"/>
      <c r="D25" s="332"/>
      <c r="E25" s="332"/>
      <c r="F25" s="332"/>
      <c r="G25" s="332"/>
      <c r="H25" s="332"/>
      <c r="I25" s="332"/>
      <c r="J25" s="332">
        <f t="shared" si="0"/>
        <v>0</v>
      </c>
      <c r="K25" s="332"/>
      <c r="L25" s="190"/>
      <c r="M25" s="190"/>
      <c r="N25" s="191"/>
      <c r="O25" s="183"/>
      <c r="P25" s="183"/>
      <c r="Q25" s="183"/>
      <c r="R25" s="183"/>
    </row>
    <row r="26" spans="1:18" s="377" customFormat="1" ht="15" customHeight="1">
      <c r="A26" s="370" t="s">
        <v>68</v>
      </c>
      <c r="B26" s="371" t="s">
        <v>201</v>
      </c>
      <c r="C26" s="372" t="s">
        <v>34</v>
      </c>
      <c r="D26" s="373">
        <v>3.6088900000000002</v>
      </c>
      <c r="E26" s="373">
        <v>3.61</v>
      </c>
      <c r="F26" s="373">
        <v>35.32</v>
      </c>
      <c r="G26" s="373">
        <v>113.61888999999999</v>
      </c>
      <c r="H26" s="373">
        <f>VLOOKUP(C26,'[63]06'!$C$8:$F$71,4,0)</f>
        <v>35.318890000000003</v>
      </c>
      <c r="I26" s="373">
        <f>G26-F26</f>
        <v>78.29889</v>
      </c>
      <c r="J26" s="373">
        <f t="shared" si="0"/>
        <v>-1.1099999999970578E-3</v>
      </c>
      <c r="K26" s="373">
        <f>E26-F26</f>
        <v>-31.71</v>
      </c>
      <c r="L26" s="374" t="s">
        <v>2009</v>
      </c>
      <c r="M26" s="186" t="s">
        <v>2619</v>
      </c>
      <c r="N26" s="375" t="s">
        <v>2008</v>
      </c>
      <c r="O26" s="376" t="s">
        <v>1982</v>
      </c>
      <c r="P26" s="376"/>
      <c r="Q26" s="376"/>
      <c r="R26" s="376">
        <v>326</v>
      </c>
    </row>
    <row r="27" spans="1:18" s="164" customFormat="1" ht="13.8">
      <c r="A27" s="175" t="s">
        <v>75</v>
      </c>
      <c r="B27" s="176" t="s">
        <v>228</v>
      </c>
      <c r="C27" s="324" t="s">
        <v>35</v>
      </c>
      <c r="D27" s="323">
        <v>2.12513</v>
      </c>
      <c r="E27" s="323">
        <v>2.13</v>
      </c>
      <c r="F27" s="323">
        <v>4.63</v>
      </c>
      <c r="G27" s="323">
        <v>4.0651300000000008</v>
      </c>
      <c r="H27" s="323">
        <f>VLOOKUP(C27,'[63]06'!$C$8:$F$71,4,0)</f>
        <v>4.6251300000000004</v>
      </c>
      <c r="I27" s="323">
        <f>G27-F27</f>
        <v>-0.5648699999999991</v>
      </c>
      <c r="J27" s="323">
        <f t="shared" si="0"/>
        <v>-4.8699999999994859E-3</v>
      </c>
      <c r="K27" s="323">
        <f>E27-F27</f>
        <v>-2.5</v>
      </c>
      <c r="L27" s="170"/>
      <c r="M27" s="186"/>
      <c r="N27" s="171" t="s">
        <v>2008</v>
      </c>
      <c r="O27" s="183" t="s">
        <v>1986</v>
      </c>
      <c r="P27" s="174" t="s">
        <v>172</v>
      </c>
      <c r="Q27" s="174"/>
      <c r="R27" s="174">
        <v>326</v>
      </c>
    </row>
    <row r="28" spans="1:18" ht="13.8">
      <c r="A28" s="175" t="s">
        <v>2010</v>
      </c>
      <c r="B28" s="176" t="s">
        <v>2011</v>
      </c>
      <c r="C28" s="324" t="s">
        <v>2012</v>
      </c>
      <c r="D28" s="323"/>
      <c r="E28" s="323"/>
      <c r="F28" s="323"/>
      <c r="G28" s="323"/>
      <c r="H28" s="323">
        <f>VLOOKUP(C28,'[63]06'!$C$8:$F$71,4,0)</f>
        <v>0</v>
      </c>
      <c r="I28" s="323"/>
      <c r="J28" s="323">
        <f t="shared" si="0"/>
        <v>0</v>
      </c>
      <c r="K28" s="323"/>
      <c r="L28" s="170"/>
      <c r="M28" s="170"/>
      <c r="N28" s="171" t="s">
        <v>2008</v>
      </c>
      <c r="O28" s="183" t="s">
        <v>1986</v>
      </c>
      <c r="P28" s="177"/>
      <c r="Q28" s="177"/>
      <c r="R28" s="177">
        <v>326</v>
      </c>
    </row>
    <row r="29" spans="1:18" ht="13.8">
      <c r="A29" s="175" t="s">
        <v>2013</v>
      </c>
      <c r="B29" s="176" t="s">
        <v>260</v>
      </c>
      <c r="C29" s="324" t="s">
        <v>261</v>
      </c>
      <c r="D29" s="323"/>
      <c r="E29" s="323"/>
      <c r="F29" s="323">
        <v>50</v>
      </c>
      <c r="G29" s="323">
        <v>50</v>
      </c>
      <c r="H29" s="323">
        <f>VLOOKUP(C29,'[63]06'!$C$8:$F$71,4,0)</f>
        <v>50</v>
      </c>
      <c r="I29" s="323">
        <f t="shared" ref="I29:I34" si="3">G29-F29</f>
        <v>0</v>
      </c>
      <c r="J29" s="323">
        <f t="shared" si="0"/>
        <v>0</v>
      </c>
      <c r="K29" s="323">
        <f t="shared" ref="K29:K34" si="4">E29-F29</f>
        <v>-50</v>
      </c>
      <c r="L29" s="170"/>
      <c r="M29" s="170"/>
      <c r="N29" s="171" t="s">
        <v>2008</v>
      </c>
      <c r="O29" s="183" t="s">
        <v>1986</v>
      </c>
      <c r="P29" s="177"/>
      <c r="Q29" s="177"/>
      <c r="R29" s="177"/>
    </row>
    <row r="30" spans="1:18" ht="13.8">
      <c r="A30" s="175" t="s">
        <v>2014</v>
      </c>
      <c r="B30" s="176" t="s">
        <v>2015</v>
      </c>
      <c r="C30" s="324" t="s">
        <v>36</v>
      </c>
      <c r="D30" s="323">
        <v>2.2537399999999996</v>
      </c>
      <c r="E30" s="323">
        <v>2.25</v>
      </c>
      <c r="F30" s="323">
        <v>545.9</v>
      </c>
      <c r="G30" s="323">
        <v>466.71374000000003</v>
      </c>
      <c r="H30" s="323">
        <f>VLOOKUP(C30,'[63]06'!$C$8:$F$71,4,0)</f>
        <v>545.90373999999997</v>
      </c>
      <c r="I30" s="323">
        <f t="shared" si="3"/>
        <v>-79.186259999999947</v>
      </c>
      <c r="J30" s="323">
        <f t="shared" si="0"/>
        <v>3.7399999999934153E-3</v>
      </c>
      <c r="K30" s="323">
        <f t="shared" si="4"/>
        <v>-543.65</v>
      </c>
      <c r="L30" s="170"/>
      <c r="M30" s="186" t="s">
        <v>2619</v>
      </c>
      <c r="N30" s="171" t="s">
        <v>1976</v>
      </c>
      <c r="O30" s="183" t="s">
        <v>1986</v>
      </c>
      <c r="P30" s="177"/>
      <c r="Q30" s="177"/>
      <c r="R30" s="177"/>
    </row>
    <row r="31" spans="1:18" ht="13.8">
      <c r="A31" s="175" t="s">
        <v>2016</v>
      </c>
      <c r="B31" s="176" t="s">
        <v>318</v>
      </c>
      <c r="C31" s="324" t="s">
        <v>37</v>
      </c>
      <c r="D31" s="323">
        <v>7.98712</v>
      </c>
      <c r="E31" s="323">
        <v>7.99</v>
      </c>
      <c r="F31" s="323">
        <v>90.38</v>
      </c>
      <c r="G31" s="323">
        <v>29.787120000000002</v>
      </c>
      <c r="H31" s="323">
        <f>VLOOKUP(C31,'[63]06'!$C$8:$F$71,4,0)</f>
        <v>51.027119999999996</v>
      </c>
      <c r="I31" s="323">
        <f t="shared" si="3"/>
        <v>-60.592879999999994</v>
      </c>
      <c r="J31" s="323">
        <f t="shared" si="0"/>
        <v>-39.352879999999999</v>
      </c>
      <c r="K31" s="323">
        <f t="shared" si="4"/>
        <v>-82.39</v>
      </c>
      <c r="L31" s="170"/>
      <c r="M31" s="170"/>
      <c r="N31" s="171" t="s">
        <v>1976</v>
      </c>
      <c r="O31" s="183" t="s">
        <v>1986</v>
      </c>
      <c r="P31" s="177"/>
      <c r="Q31" s="177"/>
      <c r="R31" s="177"/>
    </row>
    <row r="32" spans="1:18" s="164" customFormat="1" ht="16.95" customHeight="1">
      <c r="A32" s="175" t="s">
        <v>2017</v>
      </c>
      <c r="B32" s="176" t="s">
        <v>364</v>
      </c>
      <c r="C32" s="324" t="s">
        <v>39</v>
      </c>
      <c r="D32" s="323">
        <v>12.474270000000001</v>
      </c>
      <c r="E32" s="323">
        <v>12.47</v>
      </c>
      <c r="F32" s="323">
        <v>52.47</v>
      </c>
      <c r="G32" s="323">
        <v>12.474270000000001</v>
      </c>
      <c r="H32" s="323">
        <f>VLOOKUP(C32,'[63]06'!$C$8:$F$71,4,0)</f>
        <v>70.214270000000013</v>
      </c>
      <c r="I32" s="323">
        <f t="shared" si="3"/>
        <v>-39.995729999999995</v>
      </c>
      <c r="J32" s="323">
        <f t="shared" si="0"/>
        <v>17.744270000000014</v>
      </c>
      <c r="K32" s="323">
        <f t="shared" si="4"/>
        <v>-40</v>
      </c>
      <c r="L32" s="170" t="s">
        <v>2018</v>
      </c>
      <c r="M32" s="170" t="s">
        <v>2623</v>
      </c>
      <c r="N32" s="171" t="s">
        <v>1976</v>
      </c>
      <c r="O32" s="174" t="s">
        <v>2019</v>
      </c>
      <c r="P32" s="174" t="s">
        <v>172</v>
      </c>
      <c r="Q32" s="174"/>
      <c r="R32" s="174"/>
    </row>
    <row r="33" spans="1:19" s="193" customFormat="1" ht="16.95" hidden="1" customHeight="1">
      <c r="A33" s="179" t="s">
        <v>2020</v>
      </c>
      <c r="B33" s="180" t="s">
        <v>2021</v>
      </c>
      <c r="C33" s="326" t="s">
        <v>38</v>
      </c>
      <c r="D33" s="327">
        <v>22.742030000000003</v>
      </c>
      <c r="E33" s="327">
        <v>31.31</v>
      </c>
      <c r="F33" s="327" t="e">
        <v>#N/A</v>
      </c>
      <c r="G33" s="327">
        <v>76.602030000000013</v>
      </c>
      <c r="H33" s="327">
        <f>VLOOKUP(C33,'[63]06'!$C$8:$F$71,4,0)</f>
        <v>35.648180000000004</v>
      </c>
      <c r="I33" s="327" t="e">
        <f t="shared" si="3"/>
        <v>#N/A</v>
      </c>
      <c r="J33" s="327" t="e">
        <f t="shared" si="0"/>
        <v>#N/A</v>
      </c>
      <c r="K33" s="327" t="e">
        <f t="shared" si="4"/>
        <v>#N/A</v>
      </c>
      <c r="L33" s="181" t="s">
        <v>2018</v>
      </c>
      <c r="M33" s="181"/>
      <c r="N33" s="182" t="s">
        <v>2000</v>
      </c>
      <c r="O33" s="192" t="s">
        <v>2019</v>
      </c>
      <c r="P33" s="192" t="s">
        <v>172</v>
      </c>
      <c r="Q33" s="192"/>
      <c r="R33" s="192"/>
    </row>
    <row r="34" spans="1:19" ht="27.6">
      <c r="A34" s="175" t="s">
        <v>2022</v>
      </c>
      <c r="B34" s="176" t="s">
        <v>2023</v>
      </c>
      <c r="C34" s="324" t="s">
        <v>2024</v>
      </c>
      <c r="D34" s="323">
        <v>754.66304599999989</v>
      </c>
      <c r="E34" s="323">
        <v>801.51534599999991</v>
      </c>
      <c r="F34" s="323">
        <v>1827.48</v>
      </c>
      <c r="G34" s="323">
        <v>2018.063046</v>
      </c>
      <c r="H34" s="323">
        <f>VLOOKUP(C34,'[63]06'!$C$8:$F$71,4,0)</f>
        <v>1912.0400059999999</v>
      </c>
      <c r="I34" s="323">
        <f t="shared" si="3"/>
        <v>190.58304599999997</v>
      </c>
      <c r="J34" s="323">
        <f t="shared" si="0"/>
        <v>84.56000599999993</v>
      </c>
      <c r="K34" s="323">
        <f t="shared" si="4"/>
        <v>-1025.9646540000001</v>
      </c>
      <c r="L34" s="170" t="s">
        <v>1975</v>
      </c>
      <c r="M34" s="170"/>
      <c r="N34" s="171" t="s">
        <v>2025</v>
      </c>
      <c r="O34" s="177"/>
      <c r="P34" s="177"/>
      <c r="Q34" s="177"/>
      <c r="R34" s="177"/>
    </row>
    <row r="35" spans="1:19" s="193" customFormat="1" ht="14.4" customHeight="1">
      <c r="A35" s="194"/>
      <c r="B35" s="189" t="s">
        <v>1977</v>
      </c>
      <c r="C35" s="333"/>
      <c r="D35" s="327"/>
      <c r="E35" s="327"/>
      <c r="F35" s="327"/>
      <c r="G35" s="327"/>
      <c r="H35" s="327"/>
      <c r="I35" s="327"/>
      <c r="J35" s="327">
        <f t="shared" si="0"/>
        <v>0</v>
      </c>
      <c r="K35" s="327"/>
      <c r="L35" s="181"/>
      <c r="M35" s="181"/>
      <c r="N35" s="182"/>
      <c r="O35" s="192"/>
      <c r="P35" s="192"/>
      <c r="Q35" s="192"/>
      <c r="R35" s="192"/>
    </row>
    <row r="36" spans="1:19" ht="13.8" customHeight="1">
      <c r="A36" s="175" t="s">
        <v>1264</v>
      </c>
      <c r="B36" s="176" t="s">
        <v>1257</v>
      </c>
      <c r="C36" s="324" t="s">
        <v>40</v>
      </c>
      <c r="D36" s="323">
        <v>535.53575599999999</v>
      </c>
      <c r="E36" s="323">
        <v>535.92999999999995</v>
      </c>
      <c r="F36" s="323">
        <v>1040.79</v>
      </c>
      <c r="G36" s="323">
        <v>1147.4557559999998</v>
      </c>
      <c r="H36" s="323">
        <f>VLOOKUP(C36,'[63]06'!$C$8:$F$71,4,0)</f>
        <v>1111.4275060000002</v>
      </c>
      <c r="I36" s="323">
        <f t="shared" ref="I36:I43" si="5">G36-F36</f>
        <v>106.66575599999987</v>
      </c>
      <c r="J36" s="323">
        <f t="shared" si="0"/>
        <v>70.637506000000258</v>
      </c>
      <c r="K36" s="323">
        <f t="shared" ref="K36:K43" si="6">E36-F36</f>
        <v>-504.86</v>
      </c>
      <c r="L36" s="170" t="s">
        <v>2026</v>
      </c>
      <c r="M36" s="186" t="s">
        <v>2619</v>
      </c>
      <c r="N36" s="171" t="s">
        <v>2025</v>
      </c>
      <c r="O36" s="177" t="s">
        <v>1982</v>
      </c>
      <c r="P36" s="177"/>
      <c r="Q36" s="177"/>
      <c r="R36" s="177">
        <v>326</v>
      </c>
    </row>
    <row r="37" spans="1:19" ht="13.8">
      <c r="A37" s="175" t="s">
        <v>1264</v>
      </c>
      <c r="B37" s="176" t="s">
        <v>1596</v>
      </c>
      <c r="C37" s="324" t="s">
        <v>45</v>
      </c>
      <c r="D37" s="323">
        <v>89.330859999999987</v>
      </c>
      <c r="E37" s="323">
        <v>89.39</v>
      </c>
      <c r="F37" s="323">
        <v>112.29</v>
      </c>
      <c r="G37" s="323">
        <v>130.18086</v>
      </c>
      <c r="H37" s="323">
        <f>VLOOKUP(C37,'[63]06'!$C$8:$F$71,4,0)</f>
        <v>112.29205</v>
      </c>
      <c r="I37" s="323">
        <f t="shared" si="5"/>
        <v>17.890859999999989</v>
      </c>
      <c r="J37" s="323">
        <f t="shared" si="0"/>
        <v>2.0499999999969987E-3</v>
      </c>
      <c r="K37" s="323">
        <f t="shared" si="6"/>
        <v>-22.900000000000006</v>
      </c>
      <c r="L37" s="170"/>
      <c r="M37" s="186" t="s">
        <v>2619</v>
      </c>
      <c r="N37" s="171" t="s">
        <v>2025</v>
      </c>
      <c r="O37" s="183" t="s">
        <v>2027</v>
      </c>
      <c r="P37" s="177"/>
      <c r="Q37" s="177"/>
      <c r="R37" s="177"/>
    </row>
    <row r="38" spans="1:19" ht="12.6" customHeight="1">
      <c r="A38" s="175" t="s">
        <v>1264</v>
      </c>
      <c r="B38" s="176" t="s">
        <v>849</v>
      </c>
      <c r="C38" s="324" t="s">
        <v>41</v>
      </c>
      <c r="D38" s="323">
        <v>5.5832500000000005</v>
      </c>
      <c r="E38" s="323">
        <v>5.58</v>
      </c>
      <c r="F38" s="323">
        <v>12.02</v>
      </c>
      <c r="G38" s="323">
        <v>8.5232499999999991</v>
      </c>
      <c r="H38" s="323">
        <f>VLOOKUP(C38,'[63]06'!$C$8:$F$71,4,0)</f>
        <v>12.023249999999999</v>
      </c>
      <c r="I38" s="323">
        <f t="shared" si="5"/>
        <v>-3.4967500000000005</v>
      </c>
      <c r="J38" s="323">
        <f t="shared" si="0"/>
        <v>3.249999999999531E-3</v>
      </c>
      <c r="K38" s="323">
        <f t="shared" si="6"/>
        <v>-6.4399999999999995</v>
      </c>
      <c r="L38" s="170" t="s">
        <v>2028</v>
      </c>
      <c r="M38" s="186" t="s">
        <v>2619</v>
      </c>
      <c r="N38" s="171" t="s">
        <v>2025</v>
      </c>
      <c r="O38" s="183" t="s">
        <v>1986</v>
      </c>
      <c r="P38" s="177"/>
      <c r="Q38" s="177"/>
      <c r="R38" s="177">
        <v>326</v>
      </c>
    </row>
    <row r="39" spans="1:19" ht="13.8">
      <c r="A39" s="175" t="s">
        <v>1264</v>
      </c>
      <c r="B39" s="176" t="s">
        <v>1013</v>
      </c>
      <c r="C39" s="324" t="s">
        <v>42</v>
      </c>
      <c r="D39" s="323">
        <v>3.7226999999999997</v>
      </c>
      <c r="E39" s="323">
        <v>3.72</v>
      </c>
      <c r="F39" s="323">
        <v>4.2699999999999996</v>
      </c>
      <c r="G39" s="323">
        <v>3.2727000000000004</v>
      </c>
      <c r="H39" s="323">
        <f>VLOOKUP(C39,'[63]06'!$C$8:$F$71,4,0)</f>
        <v>4.2727000000000004</v>
      </c>
      <c r="I39" s="323">
        <f t="shared" si="5"/>
        <v>-0.99729999999999919</v>
      </c>
      <c r="J39" s="323">
        <f t="shared" si="0"/>
        <v>2.7000000000008129E-3</v>
      </c>
      <c r="K39" s="323">
        <f t="shared" si="6"/>
        <v>-0.54999999999999938</v>
      </c>
      <c r="L39" s="170"/>
      <c r="M39" s="186" t="s">
        <v>2619</v>
      </c>
      <c r="N39" s="171" t="s">
        <v>2025</v>
      </c>
      <c r="O39" s="183" t="s">
        <v>1986</v>
      </c>
      <c r="P39" s="177"/>
      <c r="Q39" s="177"/>
      <c r="R39" s="177">
        <v>326</v>
      </c>
    </row>
    <row r="40" spans="1:19" s="377" customFormat="1" ht="13.8">
      <c r="A40" s="370" t="s">
        <v>1264</v>
      </c>
      <c r="B40" s="371" t="s">
        <v>2029</v>
      </c>
      <c r="C40" s="372" t="s">
        <v>43</v>
      </c>
      <c r="D40" s="373">
        <v>47.938199999999995</v>
      </c>
      <c r="E40" s="373">
        <v>47.94</v>
      </c>
      <c r="F40" s="373">
        <v>81.64</v>
      </c>
      <c r="G40" s="373">
        <v>72.108200000000011</v>
      </c>
      <c r="H40" s="373">
        <f>VLOOKUP(C40,'[63]06'!$C$8:$F$71,4,0)</f>
        <v>81.638019999999997</v>
      </c>
      <c r="I40" s="373">
        <f t="shared" si="5"/>
        <v>-9.5317999999999898</v>
      </c>
      <c r="J40" s="373">
        <f t="shared" si="0"/>
        <v>-1.9800000000032014E-3</v>
      </c>
      <c r="K40" s="373">
        <f t="shared" si="6"/>
        <v>-33.700000000000003</v>
      </c>
      <c r="L40" s="374"/>
      <c r="M40" s="186" t="s">
        <v>2619</v>
      </c>
      <c r="N40" s="375" t="s">
        <v>2025</v>
      </c>
      <c r="O40" s="376" t="s">
        <v>1986</v>
      </c>
      <c r="P40" s="376"/>
      <c r="Q40" s="376"/>
      <c r="R40" s="376">
        <v>326</v>
      </c>
    </row>
    <row r="41" spans="1:19" s="377" customFormat="1" ht="15" customHeight="1">
      <c r="A41" s="370" t="s">
        <v>1264</v>
      </c>
      <c r="B41" s="371" t="s">
        <v>1240</v>
      </c>
      <c r="C41" s="372" t="s">
        <v>44</v>
      </c>
      <c r="D41" s="373">
        <v>2.7054800000000001</v>
      </c>
      <c r="E41" s="373">
        <v>2.71</v>
      </c>
      <c r="F41" s="373">
        <v>108.77</v>
      </c>
      <c r="G41" s="373">
        <v>207.00548000000003</v>
      </c>
      <c r="H41" s="373">
        <f>VLOOKUP(C41,'[63]06'!$C$8:$F$71,4,0)</f>
        <v>108.76548000000001</v>
      </c>
      <c r="I41" s="373">
        <f t="shared" si="5"/>
        <v>98.235480000000038</v>
      </c>
      <c r="J41" s="373">
        <f t="shared" si="0"/>
        <v>-4.5199999999852025E-3</v>
      </c>
      <c r="K41" s="373">
        <f t="shared" si="6"/>
        <v>-106.06</v>
      </c>
      <c r="L41" s="374" t="s">
        <v>2030</v>
      </c>
      <c r="M41" s="186" t="s">
        <v>2619</v>
      </c>
      <c r="N41" s="375" t="s">
        <v>2025</v>
      </c>
      <c r="O41" s="376" t="s">
        <v>1982</v>
      </c>
      <c r="P41" s="376"/>
      <c r="Q41" s="376"/>
      <c r="R41" s="376">
        <v>326</v>
      </c>
      <c r="S41" s="377">
        <f>196-98</f>
        <v>98</v>
      </c>
    </row>
    <row r="42" spans="1:19" s="377" customFormat="1" ht="15" customHeight="1">
      <c r="A42" s="370" t="s">
        <v>1264</v>
      </c>
      <c r="B42" s="371" t="s">
        <v>1642</v>
      </c>
      <c r="C42" s="372" t="s">
        <v>46</v>
      </c>
      <c r="D42" s="373">
        <v>67.792199999999994</v>
      </c>
      <c r="E42" s="373">
        <v>55.09</v>
      </c>
      <c r="F42" s="373">
        <v>393.7</v>
      </c>
      <c r="G42" s="373">
        <v>443.42220000000003</v>
      </c>
      <c r="H42" s="373">
        <f>VLOOKUP(C42,'[63]06'!$C$8:$F$71,4,0)</f>
        <v>393.69556</v>
      </c>
      <c r="I42" s="373">
        <f t="shared" si="5"/>
        <v>49.722200000000043</v>
      </c>
      <c r="J42" s="373">
        <f t="shared" si="0"/>
        <v>-4.4399999999882311E-3</v>
      </c>
      <c r="K42" s="373">
        <f t="shared" si="6"/>
        <v>-338.61</v>
      </c>
      <c r="L42" s="374" t="s">
        <v>2031</v>
      </c>
      <c r="M42" s="186" t="s">
        <v>2619</v>
      </c>
      <c r="N42" s="375" t="s">
        <v>2025</v>
      </c>
      <c r="O42" s="376" t="s">
        <v>2032</v>
      </c>
      <c r="P42" s="376"/>
      <c r="Q42" s="376"/>
      <c r="R42" s="376">
        <v>326</v>
      </c>
    </row>
    <row r="43" spans="1:19" ht="15" customHeight="1">
      <c r="A43" s="175" t="s">
        <v>1264</v>
      </c>
      <c r="B43" s="176" t="s">
        <v>1739</v>
      </c>
      <c r="C43" s="324" t="s">
        <v>1740</v>
      </c>
      <c r="D43" s="323">
        <v>0.18105000000000002</v>
      </c>
      <c r="E43" s="323">
        <v>0.38</v>
      </c>
      <c r="F43" s="323">
        <v>0.65</v>
      </c>
      <c r="G43" s="323">
        <v>0.65105000000000013</v>
      </c>
      <c r="H43" s="323">
        <f>VLOOKUP(C43,'[63]06'!$C$8:$F$71,4,0)</f>
        <v>0.64614000000000016</v>
      </c>
      <c r="I43" s="323">
        <f t="shared" si="5"/>
        <v>1.0500000000001064E-3</v>
      </c>
      <c r="J43" s="323">
        <f t="shared" si="0"/>
        <v>-3.8599999999998635E-3</v>
      </c>
      <c r="K43" s="323">
        <f t="shared" si="6"/>
        <v>-0.27</v>
      </c>
      <c r="L43" s="170" t="s">
        <v>2033</v>
      </c>
      <c r="M43" s="186" t="s">
        <v>2619</v>
      </c>
      <c r="N43" s="171" t="s">
        <v>2025</v>
      </c>
      <c r="O43" s="177" t="s">
        <v>1982</v>
      </c>
      <c r="P43" s="177"/>
      <c r="Q43" s="177"/>
      <c r="R43" s="177">
        <v>326</v>
      </c>
    </row>
    <row r="44" spans="1:19" ht="13.8">
      <c r="A44" s="175" t="s">
        <v>1264</v>
      </c>
      <c r="B44" s="176" t="s">
        <v>2034</v>
      </c>
      <c r="C44" s="324" t="s">
        <v>2035</v>
      </c>
      <c r="D44" s="323"/>
      <c r="E44" s="323"/>
      <c r="F44" s="323"/>
      <c r="G44" s="323"/>
      <c r="H44" s="323">
        <f>VLOOKUP(C44,'[63]06'!$C$8:$F$71,4,0)</f>
        <v>0</v>
      </c>
      <c r="I44" s="323"/>
      <c r="J44" s="323">
        <f t="shared" si="0"/>
        <v>0</v>
      </c>
      <c r="K44" s="323"/>
      <c r="L44" s="181"/>
      <c r="M44" s="181"/>
      <c r="N44" s="171" t="s">
        <v>2008</v>
      </c>
      <c r="O44" s="183" t="s">
        <v>1986</v>
      </c>
      <c r="P44" s="177"/>
      <c r="Q44" s="177"/>
      <c r="R44" s="177">
        <v>326</v>
      </c>
    </row>
    <row r="45" spans="1:19" ht="13.8">
      <c r="A45" s="175" t="s">
        <v>1264</v>
      </c>
      <c r="B45" s="176" t="s">
        <v>2036</v>
      </c>
      <c r="C45" s="324" t="s">
        <v>2037</v>
      </c>
      <c r="D45" s="323"/>
      <c r="E45" s="323"/>
      <c r="F45" s="323"/>
      <c r="G45" s="323"/>
      <c r="H45" s="323">
        <f>VLOOKUP(C45,'[63]06'!$C$8:$F$71,4,0)</f>
        <v>0</v>
      </c>
      <c r="I45" s="323"/>
      <c r="J45" s="323">
        <f t="shared" si="0"/>
        <v>0</v>
      </c>
      <c r="K45" s="323"/>
      <c r="L45" s="181"/>
      <c r="M45" s="181"/>
      <c r="N45" s="171" t="s">
        <v>2008</v>
      </c>
      <c r="O45" s="177"/>
      <c r="P45" s="177"/>
      <c r="Q45" s="177"/>
      <c r="R45" s="177">
        <v>326</v>
      </c>
    </row>
    <row r="46" spans="1:19" ht="13.8">
      <c r="A46" s="175" t="s">
        <v>1264</v>
      </c>
      <c r="B46" s="176" t="s">
        <v>777</v>
      </c>
      <c r="C46" s="324" t="s">
        <v>778</v>
      </c>
      <c r="D46" s="323">
        <v>1.70783</v>
      </c>
      <c r="E46" s="323">
        <v>1.71</v>
      </c>
      <c r="F46" s="323">
        <v>9.61</v>
      </c>
      <c r="G46" s="323">
        <v>7.6078299999999999</v>
      </c>
      <c r="H46" s="323">
        <f>VLOOKUP(C46,'[63]06'!$C$8:$F$71,4,0)</f>
        <v>9.6078299999999981</v>
      </c>
      <c r="I46" s="323">
        <f t="shared" ref="I46:I58" si="7">G46-F46</f>
        <v>-2.0021699999999996</v>
      </c>
      <c r="J46" s="373">
        <f t="shared" si="0"/>
        <v>-2.1700000000013375E-3</v>
      </c>
      <c r="K46" s="323">
        <f t="shared" ref="K46:K58" si="8">E46-F46</f>
        <v>-7.8999999999999995</v>
      </c>
      <c r="L46" s="181"/>
      <c r="M46" s="186" t="s">
        <v>2619</v>
      </c>
      <c r="N46" s="171" t="s">
        <v>1976</v>
      </c>
      <c r="O46" s="183" t="s">
        <v>1986</v>
      </c>
      <c r="P46" s="177"/>
      <c r="Q46" s="177"/>
      <c r="R46" s="177">
        <v>326</v>
      </c>
    </row>
    <row r="47" spans="1:19" ht="14.4" customHeight="1">
      <c r="A47" s="175" t="s">
        <v>1264</v>
      </c>
      <c r="B47" s="176" t="s">
        <v>442</v>
      </c>
      <c r="C47" s="324" t="s">
        <v>443</v>
      </c>
      <c r="D47" s="323"/>
      <c r="E47" s="323"/>
      <c r="F47" s="323">
        <v>5</v>
      </c>
      <c r="G47" s="323">
        <v>2.5</v>
      </c>
      <c r="H47" s="323">
        <f>VLOOKUP(C47,'[63]06'!$C$8:$F$71,4,0)</f>
        <v>5</v>
      </c>
      <c r="I47" s="323">
        <f t="shared" si="7"/>
        <v>-2.5</v>
      </c>
      <c r="J47" s="373">
        <f t="shared" si="0"/>
        <v>0</v>
      </c>
      <c r="K47" s="323">
        <f t="shared" si="8"/>
        <v>-5</v>
      </c>
      <c r="L47" s="170" t="s">
        <v>2038</v>
      </c>
      <c r="M47" s="170" t="s">
        <v>2624</v>
      </c>
      <c r="N47" s="171" t="s">
        <v>2008</v>
      </c>
      <c r="O47" s="183" t="s">
        <v>2039</v>
      </c>
      <c r="P47" s="177"/>
      <c r="Q47" s="177"/>
      <c r="R47" s="177"/>
    </row>
    <row r="48" spans="1:19" ht="14.4" customHeight="1">
      <c r="A48" s="175" t="s">
        <v>1264</v>
      </c>
      <c r="B48" s="176" t="s">
        <v>2040</v>
      </c>
      <c r="C48" s="324" t="s">
        <v>52</v>
      </c>
      <c r="D48" s="323">
        <v>43.864469999999997</v>
      </c>
      <c r="E48" s="323">
        <v>43.45</v>
      </c>
      <c r="F48" s="323">
        <v>53.3</v>
      </c>
      <c r="G48" s="323">
        <v>45.914469999999994</v>
      </c>
      <c r="H48" s="323">
        <f>VLOOKUP(C48,'[63]06'!$C$8:$F$71,4,0)</f>
        <v>67.227920000000012</v>
      </c>
      <c r="I48" s="323">
        <f t="shared" si="7"/>
        <v>-7.3855300000000028</v>
      </c>
      <c r="J48" s="373">
        <f t="shared" si="0"/>
        <v>13.927920000000015</v>
      </c>
      <c r="K48" s="323">
        <f t="shared" si="8"/>
        <v>-9.8499999999999943</v>
      </c>
      <c r="L48" s="170"/>
      <c r="M48" s="170" t="s">
        <v>2624</v>
      </c>
      <c r="N48" s="171" t="s">
        <v>1976</v>
      </c>
      <c r="O48" s="183" t="s">
        <v>2041</v>
      </c>
      <c r="P48" s="177"/>
      <c r="Q48" s="177"/>
      <c r="R48" s="177"/>
    </row>
    <row r="49" spans="1:18" s="184" customFormat="1" ht="13.8" hidden="1" customHeight="1">
      <c r="A49" s="179" t="s">
        <v>1264</v>
      </c>
      <c r="B49" s="180" t="s">
        <v>2042</v>
      </c>
      <c r="C49" s="326" t="s">
        <v>2043</v>
      </c>
      <c r="D49" s="327"/>
      <c r="E49" s="327"/>
      <c r="F49" s="327" t="e">
        <v>#N/A</v>
      </c>
      <c r="G49" s="327"/>
      <c r="H49" s="327">
        <f>VLOOKUP(C49,'[63]06'!$C$8:$F$71,4,0)</f>
        <v>0</v>
      </c>
      <c r="I49" s="327" t="e">
        <f t="shared" si="7"/>
        <v>#N/A</v>
      </c>
      <c r="J49" s="373" t="e">
        <f t="shared" si="0"/>
        <v>#N/A</v>
      </c>
      <c r="K49" s="327" t="e">
        <f t="shared" si="8"/>
        <v>#N/A</v>
      </c>
      <c r="L49" s="181"/>
      <c r="M49" s="181"/>
      <c r="N49" s="182" t="s">
        <v>2000</v>
      </c>
      <c r="O49" s="183" t="s">
        <v>1986</v>
      </c>
      <c r="P49" s="183"/>
      <c r="Q49" s="183"/>
      <c r="R49" s="183"/>
    </row>
    <row r="50" spans="1:18" s="184" customFormat="1" ht="13.2" hidden="1" customHeight="1">
      <c r="A50" s="179" t="s">
        <v>1264</v>
      </c>
      <c r="B50" s="180" t="s">
        <v>2044</v>
      </c>
      <c r="C50" s="326" t="s">
        <v>2045</v>
      </c>
      <c r="D50" s="327"/>
      <c r="E50" s="327"/>
      <c r="F50" s="327" t="e">
        <v>#N/A</v>
      </c>
      <c r="G50" s="327"/>
      <c r="H50" s="327">
        <f>VLOOKUP(C50,'[63]06'!$C$8:$F$71,4,0)</f>
        <v>0</v>
      </c>
      <c r="I50" s="327" t="e">
        <f t="shared" si="7"/>
        <v>#N/A</v>
      </c>
      <c r="J50" s="373" t="e">
        <f t="shared" si="0"/>
        <v>#N/A</v>
      </c>
      <c r="K50" s="327" t="e">
        <f t="shared" si="8"/>
        <v>#N/A</v>
      </c>
      <c r="L50" s="181"/>
      <c r="M50" s="181"/>
      <c r="N50" s="182" t="s">
        <v>2000</v>
      </c>
      <c r="O50" s="183" t="s">
        <v>1986</v>
      </c>
      <c r="P50" s="183"/>
      <c r="Q50" s="183"/>
      <c r="R50" s="183"/>
    </row>
    <row r="51" spans="1:18" s="184" customFormat="1" ht="13.8" hidden="1" customHeight="1">
      <c r="A51" s="179" t="s">
        <v>1264</v>
      </c>
      <c r="B51" s="180" t="s">
        <v>1747</v>
      </c>
      <c r="C51" s="326" t="s">
        <v>47</v>
      </c>
      <c r="D51" s="327">
        <v>1.87355</v>
      </c>
      <c r="E51" s="327">
        <v>1.87</v>
      </c>
      <c r="F51" s="327" t="e">
        <v>#N/A</v>
      </c>
      <c r="G51" s="327">
        <v>5.4435500000000001</v>
      </c>
      <c r="H51" s="327">
        <f>VLOOKUP(C51,'[63]06'!$C$8:$F$71,4,0)</f>
        <v>5.4435500000000001</v>
      </c>
      <c r="I51" s="327" t="e">
        <f t="shared" si="7"/>
        <v>#N/A</v>
      </c>
      <c r="J51" s="373" t="e">
        <f t="shared" si="0"/>
        <v>#N/A</v>
      </c>
      <c r="K51" s="327" t="e">
        <f t="shared" si="8"/>
        <v>#N/A</v>
      </c>
      <c r="L51" s="181"/>
      <c r="M51" s="181"/>
      <c r="N51" s="182" t="s">
        <v>2000</v>
      </c>
      <c r="O51" s="183" t="s">
        <v>1986</v>
      </c>
      <c r="P51" s="183"/>
      <c r="Q51" s="183"/>
      <c r="R51" s="183"/>
    </row>
    <row r="52" spans="1:18" s="164" customFormat="1" ht="13.8">
      <c r="A52" s="175" t="s">
        <v>2046</v>
      </c>
      <c r="B52" s="195" t="s">
        <v>453</v>
      </c>
      <c r="C52" s="334" t="s">
        <v>454</v>
      </c>
      <c r="D52" s="323">
        <v>0.89914000000000005</v>
      </c>
      <c r="E52" s="323">
        <v>0.9</v>
      </c>
      <c r="F52" s="323">
        <v>9</v>
      </c>
      <c r="G52" s="323">
        <v>3.9</v>
      </c>
      <c r="H52" s="323">
        <f>VLOOKUP(C52,'[63]06'!$C$8:$F$71,4,0)</f>
        <v>8.9991400000000006</v>
      </c>
      <c r="I52" s="323">
        <f t="shared" si="7"/>
        <v>-5.0999999999999996</v>
      </c>
      <c r="J52" s="373">
        <f t="shared" si="0"/>
        <v>-8.5999999999941679E-4</v>
      </c>
      <c r="K52" s="323">
        <f t="shared" si="8"/>
        <v>-8.1</v>
      </c>
      <c r="L52" s="181"/>
      <c r="M52" s="181"/>
      <c r="N52" s="171" t="s">
        <v>1976</v>
      </c>
      <c r="O52" s="183" t="s">
        <v>1986</v>
      </c>
      <c r="P52" s="174"/>
      <c r="Q52" s="174"/>
      <c r="R52" s="174"/>
    </row>
    <row r="53" spans="1:18" s="193" customFormat="1" ht="13.8" hidden="1" customHeight="1">
      <c r="A53" s="179" t="s">
        <v>2047</v>
      </c>
      <c r="B53" s="196" t="s">
        <v>955</v>
      </c>
      <c r="C53" s="335" t="s">
        <v>956</v>
      </c>
      <c r="D53" s="327"/>
      <c r="E53" s="327"/>
      <c r="F53" s="327" t="e">
        <v>#N/A</v>
      </c>
      <c r="G53" s="327">
        <v>1.5</v>
      </c>
      <c r="H53" s="327" t="e">
        <f>VLOOKUP(C53,'[63]06'!$C$8:$F$71,4,0)</f>
        <v>#REF!</v>
      </c>
      <c r="I53" s="327" t="e">
        <f t="shared" si="7"/>
        <v>#N/A</v>
      </c>
      <c r="J53" s="373" t="e">
        <f t="shared" si="0"/>
        <v>#REF!</v>
      </c>
      <c r="K53" s="327" t="e">
        <f t="shared" si="8"/>
        <v>#N/A</v>
      </c>
      <c r="L53" s="181"/>
      <c r="M53" s="181"/>
      <c r="N53" s="182" t="s">
        <v>2000</v>
      </c>
      <c r="O53" s="183" t="s">
        <v>1986</v>
      </c>
      <c r="P53" s="192"/>
      <c r="Q53" s="192"/>
      <c r="R53" s="192"/>
    </row>
    <row r="54" spans="1:18" s="193" customFormat="1" ht="13.8" hidden="1" customHeight="1">
      <c r="A54" s="179" t="s">
        <v>2048</v>
      </c>
      <c r="B54" s="196" t="s">
        <v>1755</v>
      </c>
      <c r="C54" s="335" t="s">
        <v>1756</v>
      </c>
      <c r="D54" s="327"/>
      <c r="E54" s="327"/>
      <c r="F54" s="327" t="e">
        <v>#N/A</v>
      </c>
      <c r="G54" s="327">
        <v>0</v>
      </c>
      <c r="H54" s="327">
        <f>VLOOKUP(C54,'[63]06'!$C$8:$F$71,4,0)</f>
        <v>69.401870000000002</v>
      </c>
      <c r="I54" s="327" t="e">
        <f t="shared" si="7"/>
        <v>#N/A</v>
      </c>
      <c r="J54" s="373" t="e">
        <f t="shared" si="0"/>
        <v>#N/A</v>
      </c>
      <c r="K54" s="327" t="e">
        <f t="shared" si="8"/>
        <v>#N/A</v>
      </c>
      <c r="L54" s="181"/>
      <c r="M54" s="181"/>
      <c r="N54" s="182" t="s">
        <v>2000</v>
      </c>
      <c r="O54" s="183" t="s">
        <v>1986</v>
      </c>
      <c r="P54" s="192"/>
      <c r="Q54" s="192"/>
      <c r="R54" s="192"/>
    </row>
    <row r="55" spans="1:18" s="164" customFormat="1" ht="13.8">
      <c r="A55" s="175" t="s">
        <v>2049</v>
      </c>
      <c r="B55" s="195" t="s">
        <v>461</v>
      </c>
      <c r="C55" s="334" t="s">
        <v>48</v>
      </c>
      <c r="D55" s="323">
        <v>410.49335299999996</v>
      </c>
      <c r="E55" s="323">
        <v>410.54</v>
      </c>
      <c r="F55" s="323">
        <v>685.65</v>
      </c>
      <c r="G55" s="323">
        <v>657.79335300000002</v>
      </c>
      <c r="H55" s="323">
        <f>VLOOKUP(C55,'[63]06'!$C$8:$F$71,4,0)</f>
        <v>685.64881500000001</v>
      </c>
      <c r="I55" s="323">
        <f t="shared" si="7"/>
        <v>-27.856646999999953</v>
      </c>
      <c r="J55" s="373">
        <f t="shared" si="0"/>
        <v>-1.1849999999640204E-3</v>
      </c>
      <c r="K55" s="323">
        <f t="shared" si="8"/>
        <v>-275.10999999999996</v>
      </c>
      <c r="L55" s="181"/>
      <c r="M55" s="186" t="s">
        <v>2619</v>
      </c>
      <c r="N55" s="171" t="s">
        <v>1976</v>
      </c>
      <c r="O55" s="183" t="s">
        <v>1986</v>
      </c>
      <c r="P55" s="174"/>
      <c r="Q55" s="174"/>
      <c r="R55" s="174"/>
    </row>
    <row r="56" spans="1:18" ht="15" customHeight="1">
      <c r="A56" s="175" t="s">
        <v>2050</v>
      </c>
      <c r="B56" s="195" t="s">
        <v>2051</v>
      </c>
      <c r="C56" s="334" t="s">
        <v>49</v>
      </c>
      <c r="D56" s="323">
        <v>60.278294000000002</v>
      </c>
      <c r="E56" s="323">
        <v>61.36</v>
      </c>
      <c r="F56" s="323">
        <v>209.76</v>
      </c>
      <c r="G56" s="323">
        <v>167.67829399999999</v>
      </c>
      <c r="H56" s="323">
        <f>VLOOKUP(C56,'[63]06'!$C$8:$F$71,4,0)</f>
        <v>209.76198399999998</v>
      </c>
      <c r="I56" s="323">
        <f t="shared" si="7"/>
        <v>-42.081705999999997</v>
      </c>
      <c r="J56" s="373">
        <f t="shared" si="0"/>
        <v>1.9839999999931024E-3</v>
      </c>
      <c r="K56" s="323">
        <f t="shared" si="8"/>
        <v>-148.39999999999998</v>
      </c>
      <c r="L56" s="181"/>
      <c r="M56" s="186" t="s">
        <v>2619</v>
      </c>
      <c r="N56" s="171" t="s">
        <v>2008</v>
      </c>
      <c r="O56" s="183" t="s">
        <v>1986</v>
      </c>
      <c r="P56" s="177"/>
      <c r="Q56" s="177"/>
      <c r="R56" s="177"/>
    </row>
    <row r="57" spans="1:18" ht="13.8">
      <c r="A57" s="175" t="s">
        <v>2052</v>
      </c>
      <c r="B57" s="195" t="s">
        <v>2053</v>
      </c>
      <c r="C57" s="334" t="s">
        <v>50</v>
      </c>
      <c r="D57" s="323">
        <v>21.31588</v>
      </c>
      <c r="E57" s="323">
        <v>21.1</v>
      </c>
      <c r="F57" s="323">
        <v>20.12</v>
      </c>
      <c r="G57" s="323">
        <v>19.455879999999997</v>
      </c>
      <c r="H57" s="323">
        <f>VLOOKUP(C57,'[63]06'!$C$8:$F$71,4,0)</f>
        <v>20.118269999999999</v>
      </c>
      <c r="I57" s="323">
        <f t="shared" si="7"/>
        <v>-0.66412000000000404</v>
      </c>
      <c r="J57" s="373">
        <f t="shared" si="0"/>
        <v>-1.7300000000020077E-3</v>
      </c>
      <c r="K57" s="323">
        <f t="shared" si="8"/>
        <v>0.98000000000000043</v>
      </c>
      <c r="L57" s="181"/>
      <c r="M57" s="186" t="s">
        <v>2619</v>
      </c>
      <c r="N57" s="171" t="s">
        <v>1976</v>
      </c>
      <c r="O57" s="183" t="s">
        <v>1986</v>
      </c>
      <c r="P57" s="177"/>
      <c r="Q57" s="177"/>
      <c r="R57" s="177"/>
    </row>
    <row r="58" spans="1:18" s="164" customFormat="1" ht="13.8">
      <c r="A58" s="175" t="s">
        <v>2054</v>
      </c>
      <c r="B58" s="195" t="s">
        <v>440</v>
      </c>
      <c r="C58" s="334" t="s">
        <v>51</v>
      </c>
      <c r="D58" s="323">
        <v>2.3355999999999999</v>
      </c>
      <c r="E58" s="323">
        <v>2.34</v>
      </c>
      <c r="F58" s="323">
        <v>2.71</v>
      </c>
      <c r="G58" s="323">
        <v>1.9456</v>
      </c>
      <c r="H58" s="323">
        <f>VLOOKUP(C58,'[63]06'!$C$8:$F$71,4,0)</f>
        <v>2.7056</v>
      </c>
      <c r="I58" s="323">
        <f t="shared" si="7"/>
        <v>-0.76439999999999997</v>
      </c>
      <c r="J58" s="373">
        <f t="shared" si="0"/>
        <v>-4.3999999999999595E-3</v>
      </c>
      <c r="K58" s="323">
        <f t="shared" si="8"/>
        <v>-0.37000000000000011</v>
      </c>
      <c r="L58" s="181"/>
      <c r="M58" s="186" t="s">
        <v>2619</v>
      </c>
      <c r="N58" s="171" t="s">
        <v>1976</v>
      </c>
      <c r="O58" s="183" t="s">
        <v>1986</v>
      </c>
      <c r="P58" s="174"/>
      <c r="Q58" s="174"/>
      <c r="R58" s="174"/>
    </row>
    <row r="59" spans="1:18" s="164" customFormat="1" ht="13.8">
      <c r="A59" s="175" t="s">
        <v>2055</v>
      </c>
      <c r="B59" s="195" t="s">
        <v>2056</v>
      </c>
      <c r="C59" s="334" t="s">
        <v>2057</v>
      </c>
      <c r="D59" s="323"/>
      <c r="E59" s="323"/>
      <c r="F59" s="323"/>
      <c r="G59" s="323"/>
      <c r="H59" s="323"/>
      <c r="I59" s="323"/>
      <c r="J59" s="323">
        <f t="shared" si="0"/>
        <v>0</v>
      </c>
      <c r="K59" s="323"/>
      <c r="L59" s="181"/>
      <c r="M59" s="181"/>
      <c r="N59" s="171" t="s">
        <v>2008</v>
      </c>
      <c r="O59" s="183" t="s">
        <v>1986</v>
      </c>
      <c r="P59" s="174"/>
      <c r="Q59" s="174"/>
      <c r="R59" s="174"/>
    </row>
    <row r="60" spans="1:18" s="193" customFormat="1" ht="13.8" hidden="1" customHeight="1">
      <c r="A60" s="179" t="s">
        <v>2058</v>
      </c>
      <c r="B60" s="180" t="s">
        <v>2059</v>
      </c>
      <c r="C60" s="326" t="s">
        <v>2060</v>
      </c>
      <c r="D60" s="327"/>
      <c r="E60" s="327"/>
      <c r="F60" s="327" t="e">
        <v>#N/A</v>
      </c>
      <c r="G60" s="327"/>
      <c r="H60" s="327">
        <f>VLOOKUP(C60,'[63]06'!$C$8:$F$71,4,0)</f>
        <v>0</v>
      </c>
      <c r="I60" s="327" t="e">
        <f t="shared" ref="I60:I68" si="9">G60-F60</f>
        <v>#N/A</v>
      </c>
      <c r="J60" s="327" t="e">
        <f t="shared" si="0"/>
        <v>#N/A</v>
      </c>
      <c r="K60" s="327" t="e">
        <f t="shared" ref="K60:K68" si="10">E60-F60</f>
        <v>#N/A</v>
      </c>
      <c r="L60" s="181"/>
      <c r="M60" s="181"/>
      <c r="N60" s="182" t="s">
        <v>2000</v>
      </c>
      <c r="O60" s="183" t="s">
        <v>1986</v>
      </c>
      <c r="P60" s="192"/>
      <c r="Q60" s="192"/>
      <c r="R60" s="192"/>
    </row>
    <row r="61" spans="1:18" s="193" customFormat="1" ht="15" hidden="1" customHeight="1">
      <c r="A61" s="179" t="s">
        <v>2061</v>
      </c>
      <c r="B61" s="196" t="s">
        <v>2062</v>
      </c>
      <c r="C61" s="335" t="s">
        <v>2063</v>
      </c>
      <c r="D61" s="327"/>
      <c r="E61" s="327"/>
      <c r="F61" s="327" t="e">
        <v>#N/A</v>
      </c>
      <c r="G61" s="327">
        <v>0</v>
      </c>
      <c r="H61" s="327" t="e">
        <f>VLOOKUP(C61,'[63]06'!$C$8:$F$71,4,0)</f>
        <v>#N/A</v>
      </c>
      <c r="I61" s="327" t="e">
        <f t="shared" si="9"/>
        <v>#N/A</v>
      </c>
      <c r="J61" s="327" t="e">
        <f t="shared" si="0"/>
        <v>#N/A</v>
      </c>
      <c r="K61" s="327" t="e">
        <f t="shared" si="10"/>
        <v>#N/A</v>
      </c>
      <c r="L61" s="181" t="s">
        <v>2064</v>
      </c>
      <c r="M61" s="181"/>
      <c r="N61" s="182" t="s">
        <v>2000</v>
      </c>
      <c r="O61" s="183" t="s">
        <v>2065</v>
      </c>
      <c r="P61" s="192"/>
      <c r="Q61" s="192"/>
      <c r="R61" s="192"/>
    </row>
    <row r="62" spans="1:18" s="193" customFormat="1" ht="13.8" hidden="1" customHeight="1">
      <c r="A62" s="179" t="s">
        <v>2066</v>
      </c>
      <c r="B62" s="196" t="s">
        <v>2067</v>
      </c>
      <c r="C62" s="335" t="s">
        <v>450</v>
      </c>
      <c r="D62" s="327"/>
      <c r="E62" s="327"/>
      <c r="F62" s="327" t="e">
        <v>#N/A</v>
      </c>
      <c r="G62" s="327">
        <v>0</v>
      </c>
      <c r="H62" s="327">
        <f>VLOOKUP(C62,'[63]06'!$C$8:$F$71,4,0)</f>
        <v>0.26</v>
      </c>
      <c r="I62" s="327" t="e">
        <f t="shared" si="9"/>
        <v>#N/A</v>
      </c>
      <c r="J62" s="327" t="e">
        <f t="shared" si="0"/>
        <v>#N/A</v>
      </c>
      <c r="K62" s="327" t="e">
        <f t="shared" si="10"/>
        <v>#N/A</v>
      </c>
      <c r="L62" s="181"/>
      <c r="M62" s="181"/>
      <c r="N62" s="182" t="s">
        <v>2000</v>
      </c>
      <c r="O62" s="183" t="s">
        <v>1986</v>
      </c>
      <c r="P62" s="192" t="s">
        <v>172</v>
      </c>
      <c r="Q62" s="192"/>
      <c r="R62" s="192"/>
    </row>
    <row r="63" spans="1:18" s="193" customFormat="1" ht="13.8" hidden="1" customHeight="1">
      <c r="A63" s="179" t="s">
        <v>2068</v>
      </c>
      <c r="B63" s="196" t="s">
        <v>2069</v>
      </c>
      <c r="C63" s="335" t="s">
        <v>53</v>
      </c>
      <c r="D63" s="327">
        <v>763.07213000000002</v>
      </c>
      <c r="E63" s="327">
        <v>763.38</v>
      </c>
      <c r="F63" s="327" t="e">
        <v>#N/A</v>
      </c>
      <c r="G63" s="327">
        <v>619.66212999999993</v>
      </c>
      <c r="H63" s="327">
        <f>VLOOKUP(C63,'[63]06'!$C$8:$F$71,4,0)</f>
        <v>622.10197999999991</v>
      </c>
      <c r="I63" s="327" t="e">
        <f t="shared" si="9"/>
        <v>#N/A</v>
      </c>
      <c r="J63" s="327" t="e">
        <f t="shared" si="0"/>
        <v>#N/A</v>
      </c>
      <c r="K63" s="327" t="e">
        <f t="shared" si="10"/>
        <v>#N/A</v>
      </c>
      <c r="L63" s="181"/>
      <c r="M63" s="181"/>
      <c r="N63" s="182" t="s">
        <v>2000</v>
      </c>
      <c r="O63" s="183" t="s">
        <v>1986</v>
      </c>
      <c r="P63" s="192"/>
      <c r="Q63" s="192"/>
      <c r="R63" s="192"/>
    </row>
    <row r="64" spans="1:18" s="193" customFormat="1" ht="15" hidden="1" customHeight="1">
      <c r="A64" s="179" t="s">
        <v>2070</v>
      </c>
      <c r="B64" s="196" t="s">
        <v>2071</v>
      </c>
      <c r="C64" s="335" t="s">
        <v>2072</v>
      </c>
      <c r="D64" s="327">
        <v>1914.1669200000001</v>
      </c>
      <c r="E64" s="327">
        <v>1914.17</v>
      </c>
      <c r="F64" s="327" t="e">
        <v>#N/A</v>
      </c>
      <c r="G64" s="327">
        <v>1914.1669200000001</v>
      </c>
      <c r="H64" s="327">
        <f>VLOOKUP(C64,'[63]06'!$C$8:$F$71,4,0)</f>
        <v>1913.1094400000002</v>
      </c>
      <c r="I64" s="327" t="e">
        <f t="shared" si="9"/>
        <v>#N/A</v>
      </c>
      <c r="J64" s="327" t="e">
        <f t="shared" si="0"/>
        <v>#N/A</v>
      </c>
      <c r="K64" s="327" t="e">
        <f t="shared" si="10"/>
        <v>#N/A</v>
      </c>
      <c r="L64" s="181" t="s">
        <v>2073</v>
      </c>
      <c r="M64" s="181"/>
      <c r="N64" s="182" t="s">
        <v>2000</v>
      </c>
      <c r="O64" s="183" t="s">
        <v>1982</v>
      </c>
      <c r="P64" s="192"/>
      <c r="Q64" s="192"/>
      <c r="R64" s="192"/>
    </row>
    <row r="65" spans="1:18" s="193" customFormat="1" ht="13.8" hidden="1" customHeight="1">
      <c r="A65" s="179" t="s">
        <v>2074</v>
      </c>
      <c r="B65" s="196" t="s">
        <v>1760</v>
      </c>
      <c r="C65" s="335" t="s">
        <v>1761</v>
      </c>
      <c r="D65" s="327">
        <v>0.10033</v>
      </c>
      <c r="E65" s="327">
        <v>0.1</v>
      </c>
      <c r="F65" s="327" t="e">
        <v>#N/A</v>
      </c>
      <c r="G65" s="327">
        <v>0.16033</v>
      </c>
      <c r="H65" s="327">
        <f>VLOOKUP(C65,'[63]06'!$C$8:$F$71,4,0)</f>
        <v>0.10033</v>
      </c>
      <c r="I65" s="327" t="e">
        <f t="shared" si="9"/>
        <v>#N/A</v>
      </c>
      <c r="J65" s="327" t="e">
        <f t="shared" si="0"/>
        <v>#N/A</v>
      </c>
      <c r="K65" s="327" t="e">
        <f t="shared" si="10"/>
        <v>#N/A</v>
      </c>
      <c r="L65" s="181"/>
      <c r="M65" s="181"/>
      <c r="N65" s="182" t="s">
        <v>2000</v>
      </c>
      <c r="O65" s="183" t="s">
        <v>1986</v>
      </c>
      <c r="P65" s="192" t="s">
        <v>172</v>
      </c>
      <c r="Q65" s="192"/>
      <c r="R65" s="192"/>
    </row>
    <row r="66" spans="1:18" s="198" customFormat="1" ht="13.2" customHeight="1">
      <c r="A66" s="161" t="s">
        <v>2075</v>
      </c>
      <c r="B66" s="197" t="s">
        <v>2076</v>
      </c>
      <c r="C66" s="305" t="s">
        <v>710</v>
      </c>
      <c r="D66" s="318">
        <v>28280.044607999997</v>
      </c>
      <c r="E66" s="318">
        <v>25777.5</v>
      </c>
      <c r="F66" s="318">
        <v>21507.73</v>
      </c>
      <c r="G66" s="318">
        <v>21523.014608000001</v>
      </c>
      <c r="H66" s="318">
        <f>VLOOKUP(C66,'[63]06'!$C$8:$F$71,4,0)</f>
        <v>17830.305018999996</v>
      </c>
      <c r="I66" s="318">
        <f t="shared" si="9"/>
        <v>15.284608000001754</v>
      </c>
      <c r="J66" s="318">
        <f t="shared" si="0"/>
        <v>-3677.4249810000038</v>
      </c>
      <c r="K66" s="318">
        <f t="shared" si="10"/>
        <v>4269.7700000000004</v>
      </c>
      <c r="L66" s="170" t="s">
        <v>2077</v>
      </c>
      <c r="M66" s="170" t="s">
        <v>2618</v>
      </c>
      <c r="N66" s="171" t="s">
        <v>2008</v>
      </c>
      <c r="O66" s="174"/>
      <c r="P66" s="174"/>
      <c r="Q66" s="174"/>
      <c r="R66" s="174">
        <v>326</v>
      </c>
    </row>
    <row r="67" spans="1:18" s="193" customFormat="1" ht="13.8" customHeight="1">
      <c r="A67" s="179" t="s">
        <v>80</v>
      </c>
      <c r="B67" s="196" t="s">
        <v>2079</v>
      </c>
      <c r="C67" s="335"/>
      <c r="D67" s="327"/>
      <c r="E67" s="327"/>
      <c r="F67" s="327" t="e">
        <v>#N/A</v>
      </c>
      <c r="G67" s="327">
        <v>6757.03</v>
      </c>
      <c r="H67" s="327">
        <v>13982.64</v>
      </c>
      <c r="I67" s="327" t="e">
        <f t="shared" si="9"/>
        <v>#N/A</v>
      </c>
      <c r="J67" s="327" t="e">
        <f t="shared" si="0"/>
        <v>#N/A</v>
      </c>
      <c r="K67" s="327" t="e">
        <f t="shared" si="10"/>
        <v>#N/A</v>
      </c>
      <c r="L67" s="170" t="s">
        <v>1995</v>
      </c>
      <c r="M67" s="170"/>
      <c r="N67" s="182"/>
      <c r="O67" s="192"/>
      <c r="P67" s="192"/>
      <c r="Q67" s="192"/>
      <c r="R67" s="192"/>
    </row>
    <row r="68" spans="1:18" s="193" customFormat="1" ht="13.8" customHeight="1">
      <c r="A68" s="179" t="s">
        <v>85</v>
      </c>
      <c r="B68" s="196" t="s">
        <v>2080</v>
      </c>
      <c r="C68" s="335"/>
      <c r="D68" s="327"/>
      <c r="E68" s="327"/>
      <c r="F68" s="327" t="e">
        <v>#N/A</v>
      </c>
      <c r="G68" s="327">
        <v>21523.014608000001</v>
      </c>
      <c r="H68" s="327">
        <v>11794.855019000001</v>
      </c>
      <c r="I68" s="327" t="e">
        <f t="shared" si="9"/>
        <v>#N/A</v>
      </c>
      <c r="J68" s="327" t="e">
        <f t="shared" si="0"/>
        <v>#N/A</v>
      </c>
      <c r="K68" s="327" t="e">
        <f t="shared" si="10"/>
        <v>#N/A</v>
      </c>
      <c r="L68" s="170" t="s">
        <v>2078</v>
      </c>
      <c r="M68" s="170"/>
      <c r="N68" s="182"/>
      <c r="O68" s="192"/>
      <c r="P68" s="192"/>
      <c r="Q68" s="192"/>
      <c r="R68" s="192"/>
    </row>
    <row r="69" spans="1:18" s="202" customFormat="1" ht="13.2" customHeight="1">
      <c r="A69" s="199" t="s">
        <v>66</v>
      </c>
      <c r="B69" s="200" t="s">
        <v>2081</v>
      </c>
      <c r="C69" s="200"/>
      <c r="D69" s="336"/>
      <c r="E69" s="336"/>
      <c r="F69" s="336"/>
      <c r="G69" s="336"/>
      <c r="H69" s="336"/>
      <c r="I69" s="336"/>
      <c r="J69" s="336">
        <f t="shared" si="0"/>
        <v>0</v>
      </c>
      <c r="K69" s="336"/>
      <c r="L69" s="201"/>
      <c r="M69" s="201"/>
      <c r="N69" s="182"/>
      <c r="O69" s="182"/>
      <c r="P69" s="182"/>
      <c r="Q69" s="182"/>
      <c r="R69" s="182"/>
    </row>
    <row r="70" spans="1:18" ht="13.8" customHeight="1">
      <c r="A70" s="175">
        <v>1</v>
      </c>
      <c r="B70" s="203" t="s">
        <v>2082</v>
      </c>
      <c r="C70" s="337" t="s">
        <v>2083</v>
      </c>
      <c r="D70" s="338"/>
      <c r="E70" s="338"/>
      <c r="F70" s="338">
        <v>0</v>
      </c>
      <c r="G70" s="338"/>
      <c r="H70" s="338"/>
      <c r="I70" s="338">
        <f t="shared" ref="I70:I80" si="11">G70-F70</f>
        <v>0</v>
      </c>
      <c r="J70" s="338">
        <f t="shared" si="0"/>
        <v>0</v>
      </c>
      <c r="K70" s="338">
        <f t="shared" ref="K70:K80" si="12">E70-F70</f>
        <v>0</v>
      </c>
      <c r="L70" s="204"/>
      <c r="M70" s="204"/>
      <c r="N70" s="171" t="s">
        <v>2008</v>
      </c>
      <c r="O70" s="177"/>
      <c r="P70" s="177"/>
      <c r="Q70" s="177"/>
      <c r="R70" s="177"/>
    </row>
    <row r="71" spans="1:18" ht="13.8" customHeight="1">
      <c r="A71" s="205">
        <v>2</v>
      </c>
      <c r="B71" s="203" t="s">
        <v>2084</v>
      </c>
      <c r="C71" s="337" t="s">
        <v>2085</v>
      </c>
      <c r="D71" s="338">
        <v>0</v>
      </c>
      <c r="E71" s="338"/>
      <c r="F71" s="338">
        <v>0</v>
      </c>
      <c r="G71" s="338">
        <v>0</v>
      </c>
      <c r="H71" s="338"/>
      <c r="I71" s="338">
        <f t="shared" si="11"/>
        <v>0</v>
      </c>
      <c r="J71" s="338">
        <f t="shared" si="0"/>
        <v>0</v>
      </c>
      <c r="K71" s="338">
        <f t="shared" si="12"/>
        <v>0</v>
      </c>
      <c r="L71" s="204"/>
      <c r="M71" s="204"/>
      <c r="N71" s="171" t="s">
        <v>2008</v>
      </c>
      <c r="O71" s="177"/>
      <c r="P71" s="177"/>
      <c r="Q71" s="177"/>
      <c r="R71" s="177"/>
    </row>
    <row r="72" spans="1:18" ht="13.8" customHeight="1">
      <c r="A72" s="175">
        <v>3</v>
      </c>
      <c r="B72" s="203" t="s">
        <v>2086</v>
      </c>
      <c r="C72" s="337" t="s">
        <v>2087</v>
      </c>
      <c r="D72" s="338">
        <v>0</v>
      </c>
      <c r="E72" s="338"/>
      <c r="F72" s="338">
        <v>7033.73</v>
      </c>
      <c r="G72" s="338">
        <v>7033.7285229999998</v>
      </c>
      <c r="H72" s="338">
        <v>7033.7285229999998</v>
      </c>
      <c r="I72" s="338">
        <f t="shared" si="11"/>
        <v>-1.4769999997952254E-3</v>
      </c>
      <c r="J72" s="338">
        <f>H72-F72</f>
        <v>-1.4769999997952254E-3</v>
      </c>
      <c r="K72" s="338">
        <f t="shared" si="12"/>
        <v>-7033.73</v>
      </c>
      <c r="L72" s="204"/>
      <c r="M72" s="204"/>
      <c r="N72" s="171" t="s">
        <v>2008</v>
      </c>
      <c r="O72" s="177"/>
      <c r="P72" s="177"/>
      <c r="Q72" s="177"/>
      <c r="R72" s="177"/>
    </row>
    <row r="73" spans="1:18" ht="39.6" customHeight="1">
      <c r="A73" s="205">
        <v>4</v>
      </c>
      <c r="B73" s="203" t="s">
        <v>2088</v>
      </c>
      <c r="C73" s="337" t="s">
        <v>2089</v>
      </c>
      <c r="D73" s="338"/>
      <c r="E73" s="338"/>
      <c r="F73" s="338">
        <v>8604.7099999999991</v>
      </c>
      <c r="G73" s="338">
        <v>4744.41</v>
      </c>
      <c r="H73" s="338">
        <v>11323.39</v>
      </c>
      <c r="I73" s="338">
        <f t="shared" si="11"/>
        <v>-3860.2999999999993</v>
      </c>
      <c r="J73" s="338">
        <f t="shared" si="0"/>
        <v>2718.6800000000003</v>
      </c>
      <c r="K73" s="338">
        <f t="shared" si="12"/>
        <v>-8604.7099999999991</v>
      </c>
      <c r="L73" s="204"/>
      <c r="M73" s="204"/>
      <c r="N73" s="171" t="s">
        <v>2025</v>
      </c>
      <c r="O73" s="177"/>
      <c r="P73" s="177"/>
      <c r="Q73" s="177"/>
      <c r="R73" s="177"/>
    </row>
    <row r="74" spans="1:18" ht="26.4" customHeight="1">
      <c r="A74" s="175">
        <v>5</v>
      </c>
      <c r="B74" s="203" t="s">
        <v>2090</v>
      </c>
      <c r="C74" s="337" t="s">
        <v>2091</v>
      </c>
      <c r="D74" s="338"/>
      <c r="E74" s="338"/>
      <c r="F74" s="338">
        <v>52921.02</v>
      </c>
      <c r="G74" s="338">
        <v>40051.502816</v>
      </c>
      <c r="H74" s="338">
        <v>52963.94</v>
      </c>
      <c r="I74" s="338">
        <f t="shared" si="11"/>
        <v>-12869.517183999997</v>
      </c>
      <c r="J74" s="338">
        <f t="shared" si="0"/>
        <v>42.92000000000553</v>
      </c>
      <c r="K74" s="338">
        <f t="shared" si="12"/>
        <v>-52921.02</v>
      </c>
      <c r="L74" s="204"/>
      <c r="M74" s="204"/>
      <c r="N74" s="171" t="s">
        <v>2025</v>
      </c>
      <c r="O74" s="177"/>
      <c r="P74" s="177"/>
      <c r="Q74" s="177"/>
      <c r="R74" s="177"/>
    </row>
    <row r="75" spans="1:18" ht="13.8" customHeight="1">
      <c r="A75" s="205">
        <v>6</v>
      </c>
      <c r="B75" s="203" t="s">
        <v>2092</v>
      </c>
      <c r="C75" s="337" t="s">
        <v>2093</v>
      </c>
      <c r="D75" s="338"/>
      <c r="E75" s="338"/>
      <c r="F75" s="338">
        <v>825</v>
      </c>
      <c r="G75" s="338">
        <v>482.58000000000004</v>
      </c>
      <c r="H75" s="338">
        <v>150</v>
      </c>
      <c r="I75" s="338">
        <f t="shared" si="11"/>
        <v>-342.41999999999996</v>
      </c>
      <c r="J75" s="338">
        <f t="shared" si="0"/>
        <v>-675</v>
      </c>
      <c r="K75" s="338">
        <f t="shared" si="12"/>
        <v>-825</v>
      </c>
      <c r="L75" s="204"/>
      <c r="M75" s="204"/>
      <c r="N75" s="171" t="s">
        <v>2008</v>
      </c>
      <c r="O75" s="177"/>
      <c r="P75" s="177"/>
      <c r="Q75" s="177"/>
      <c r="R75" s="177"/>
    </row>
    <row r="76" spans="1:18" ht="13.8" customHeight="1">
      <c r="A76" s="175">
        <v>7</v>
      </c>
      <c r="B76" s="203" t="s">
        <v>2094</v>
      </c>
      <c r="C76" s="337" t="s">
        <v>2095</v>
      </c>
      <c r="D76" s="338"/>
      <c r="E76" s="338"/>
      <c r="F76" s="338">
        <v>7500</v>
      </c>
      <c r="G76" s="338">
        <v>0</v>
      </c>
      <c r="H76" s="338">
        <v>7500</v>
      </c>
      <c r="I76" s="338">
        <f t="shared" si="11"/>
        <v>-7500</v>
      </c>
      <c r="J76" s="338">
        <f>H76-F76</f>
        <v>0</v>
      </c>
      <c r="K76" s="338">
        <f t="shared" si="12"/>
        <v>-7500</v>
      </c>
      <c r="L76" s="204"/>
      <c r="M76" s="204"/>
      <c r="N76" s="171" t="s">
        <v>2008</v>
      </c>
      <c r="O76" s="177"/>
      <c r="P76" s="177"/>
      <c r="Q76" s="177"/>
      <c r="R76" s="177"/>
    </row>
    <row r="77" spans="1:18" ht="26.4" customHeight="1">
      <c r="A77" s="205">
        <v>8</v>
      </c>
      <c r="B77" s="203" t="s">
        <v>2096</v>
      </c>
      <c r="C77" s="337" t="s">
        <v>2097</v>
      </c>
      <c r="D77" s="338"/>
      <c r="E77" s="338"/>
      <c r="F77" s="338">
        <v>50</v>
      </c>
      <c r="G77" s="338">
        <v>50</v>
      </c>
      <c r="H77" s="338">
        <v>50</v>
      </c>
      <c r="I77" s="338">
        <f t="shared" si="11"/>
        <v>0</v>
      </c>
      <c r="J77" s="338">
        <f>H77-F77</f>
        <v>0</v>
      </c>
      <c r="K77" s="338">
        <f t="shared" si="12"/>
        <v>-50</v>
      </c>
      <c r="L77" s="204"/>
      <c r="M77" s="204"/>
      <c r="N77" s="171" t="s">
        <v>2008</v>
      </c>
      <c r="O77" s="177"/>
      <c r="P77" s="177"/>
      <c r="Q77" s="177"/>
      <c r="R77" s="177"/>
    </row>
    <row r="78" spans="1:18" ht="13.8" customHeight="1">
      <c r="A78" s="175">
        <v>9</v>
      </c>
      <c r="B78" s="203" t="s">
        <v>2098</v>
      </c>
      <c r="C78" s="337" t="s">
        <v>2099</v>
      </c>
      <c r="D78" s="338"/>
      <c r="E78" s="338"/>
      <c r="F78" s="338">
        <v>135</v>
      </c>
      <c r="G78" s="338">
        <v>27.7</v>
      </c>
      <c r="H78" s="338">
        <v>85</v>
      </c>
      <c r="I78" s="338">
        <f t="shared" si="11"/>
        <v>-107.3</v>
      </c>
      <c r="J78" s="338">
        <f>H78-F78</f>
        <v>-50</v>
      </c>
      <c r="K78" s="338">
        <f t="shared" si="12"/>
        <v>-135</v>
      </c>
      <c r="L78" s="204"/>
      <c r="M78" s="204"/>
      <c r="N78" s="171" t="s">
        <v>2008</v>
      </c>
      <c r="O78" s="177"/>
      <c r="P78" s="177"/>
      <c r="Q78" s="177"/>
      <c r="R78" s="177"/>
    </row>
    <row r="79" spans="1:18" s="184" customFormat="1" ht="13.8" customHeight="1">
      <c r="A79" s="206">
        <v>10</v>
      </c>
      <c r="B79" s="207" t="s">
        <v>2100</v>
      </c>
      <c r="C79" s="339" t="s">
        <v>2101</v>
      </c>
      <c r="D79" s="340" t="e">
        <v>#N/A</v>
      </c>
      <c r="E79" s="340"/>
      <c r="F79" s="336" t="e">
        <f>VLOOKUP(C79,'[64]03'!$C$4:$D$56,2,0)</f>
        <v>#N/A</v>
      </c>
      <c r="G79" s="340"/>
      <c r="H79" s="340">
        <v>566.71</v>
      </c>
      <c r="I79" s="332" t="e">
        <f t="shared" si="11"/>
        <v>#N/A</v>
      </c>
      <c r="J79" s="340" t="e">
        <f>H79-#REF!</f>
        <v>#REF!</v>
      </c>
      <c r="K79" s="332" t="e">
        <f t="shared" si="12"/>
        <v>#N/A</v>
      </c>
      <c r="L79" s="208"/>
      <c r="M79" s="208"/>
      <c r="N79" s="182" t="s">
        <v>2000</v>
      </c>
      <c r="O79" s="183"/>
      <c r="P79" s="183"/>
      <c r="Q79" s="183"/>
      <c r="R79" s="183"/>
    </row>
    <row r="80" spans="1:18" s="184" customFormat="1" ht="13.8" customHeight="1">
      <c r="A80" s="179">
        <v>11</v>
      </c>
      <c r="B80" s="207" t="s">
        <v>2102</v>
      </c>
      <c r="C80" s="339" t="s">
        <v>2103</v>
      </c>
      <c r="D80" s="340" t="e">
        <v>#N/A</v>
      </c>
      <c r="E80" s="340"/>
      <c r="F80" s="336" t="e">
        <f>VLOOKUP(C80,'[64]03'!$C$4:$D$56,2,0)</f>
        <v>#N/A</v>
      </c>
      <c r="G80" s="340"/>
      <c r="H80" s="340">
        <v>2638.7</v>
      </c>
      <c r="I80" s="332" t="e">
        <f t="shared" si="11"/>
        <v>#N/A</v>
      </c>
      <c r="J80" s="340" t="e">
        <f>H80-#REF!</f>
        <v>#REF!</v>
      </c>
      <c r="K80" s="332" t="e">
        <f t="shared" si="12"/>
        <v>#N/A</v>
      </c>
      <c r="L80" s="208"/>
      <c r="M80" s="208"/>
      <c r="N80" s="182" t="s">
        <v>2000</v>
      </c>
      <c r="O80" s="183"/>
      <c r="P80" s="183"/>
      <c r="Q80" s="183"/>
      <c r="R80" s="183"/>
    </row>
    <row r="81" spans="1:13" ht="13.8">
      <c r="B81" s="210"/>
      <c r="C81" s="210"/>
      <c r="D81" s="341"/>
      <c r="E81" s="342"/>
      <c r="F81" s="341"/>
      <c r="G81" s="341"/>
      <c r="H81" s="341"/>
      <c r="I81" s="341"/>
      <c r="J81" s="341"/>
      <c r="K81" s="341"/>
    </row>
    <row r="82" spans="1:13" ht="16.5" customHeight="1">
      <c r="A82" s="485" t="s">
        <v>2104</v>
      </c>
      <c r="B82" s="485"/>
      <c r="C82" s="485"/>
      <c r="D82" s="485"/>
      <c r="E82" s="485"/>
      <c r="F82" s="485"/>
      <c r="G82" s="485"/>
      <c r="H82" s="485"/>
      <c r="I82" s="485"/>
      <c r="J82" s="485"/>
      <c r="K82" s="485"/>
      <c r="L82" s="485"/>
      <c r="M82" s="378"/>
    </row>
    <row r="85" spans="1:13" ht="13.95" customHeight="1">
      <c r="F85" s="344"/>
    </row>
    <row r="86" spans="1:13" ht="13.95" customHeight="1">
      <c r="F86" s="344"/>
    </row>
    <row r="87" spans="1:13" ht="13.95" customHeight="1">
      <c r="F87" s="344"/>
    </row>
  </sheetData>
  <autoFilter ref="A8:P80" xr:uid="{00000000-0009-0000-0000-000000000000}"/>
  <mergeCells count="18">
    <mergeCell ref="A82:L82"/>
    <mergeCell ref="I7:I8"/>
    <mergeCell ref="J7:J8"/>
    <mergeCell ref="K7:K8"/>
    <mergeCell ref="L7:L8"/>
    <mergeCell ref="F7:F8"/>
    <mergeCell ref="G7:G8"/>
    <mergeCell ref="H7:H8"/>
    <mergeCell ref="A7:A8"/>
    <mergeCell ref="B7:B8"/>
    <mergeCell ref="C7:C8"/>
    <mergeCell ref="E7:E8"/>
    <mergeCell ref="D7:D8"/>
    <mergeCell ref="A1:B1"/>
    <mergeCell ref="A2:L2"/>
    <mergeCell ref="A3:L3"/>
    <mergeCell ref="H4:L4"/>
    <mergeCell ref="A5:K5"/>
  </mergeCells>
  <pageMargins left="0.6" right="0.4" top="0.7" bottom="0.5" header="0.23622047244093999" footer="0.31496062992126"/>
  <pageSetup paperSize="9" scale="57" fitToHeight="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XEY770"/>
  <sheetViews>
    <sheetView showZeros="0" showRuler="0" view="pageBreakPreview" zoomScale="55" zoomScaleNormal="55" zoomScaleSheetLayoutView="55" zoomScalePageLayoutView="75" workbookViewId="0">
      <pane xSplit="3" ySplit="6" topLeftCell="D7" activePane="bottomRight" state="frozen"/>
      <selection activeCell="D21" sqref="D21"/>
      <selection pane="topRight" activeCell="D21" sqref="D21"/>
      <selection pane="bottomLeft" activeCell="D21" sqref="D21"/>
      <selection pane="bottomRight" activeCell="B2" sqref="B2:BE2"/>
    </sheetView>
  </sheetViews>
  <sheetFormatPr defaultColWidth="9.109375" defaultRowHeight="15.6"/>
  <cols>
    <col min="1" max="1" width="10.6640625" style="1" customWidth="1"/>
    <col min="2" max="2" width="9.33203125" style="2" customWidth="1"/>
    <col min="3" max="3" width="41.88671875" style="146" customWidth="1"/>
    <col min="4" max="4" width="9.5546875" style="2" customWidth="1"/>
    <col min="5" max="5" width="12.44140625" style="3" customWidth="1"/>
    <col min="6" max="6" width="12.109375" style="3" customWidth="1"/>
    <col min="7" max="7" width="12.6640625" style="3" customWidth="1"/>
    <col min="8" max="8" width="20.6640625" style="2" hidden="1" customWidth="1"/>
    <col min="9" max="9" width="17.88671875" style="2" customWidth="1"/>
    <col min="10" max="10" width="33.88671875" style="4" customWidth="1"/>
    <col min="11" max="11" width="17.109375" style="4" hidden="1" customWidth="1"/>
    <col min="12" max="13" width="9.109375" style="278" hidden="1" customWidth="1"/>
    <col min="14" max="14" width="10" style="278" hidden="1" customWidth="1"/>
    <col min="15" max="15" width="10" style="5" hidden="1" customWidth="1"/>
    <col min="16" max="16" width="8" style="5" hidden="1" customWidth="1"/>
    <col min="17" max="19" width="7.109375" style="5" hidden="1" customWidth="1"/>
    <col min="20" max="20" width="7.6640625" style="5" hidden="1" customWidth="1"/>
    <col min="21" max="24" width="7.109375" style="5" hidden="1" customWidth="1"/>
    <col min="25" max="25" width="8.33203125" style="5" hidden="1" customWidth="1"/>
    <col min="26" max="46" width="7.109375" style="5" hidden="1" customWidth="1"/>
    <col min="47" max="48" width="8.5546875" style="5" hidden="1" customWidth="1"/>
    <col min="49" max="49" width="7.109375" style="5" hidden="1" customWidth="1"/>
    <col min="50" max="50" width="9.44140625" style="5" hidden="1" customWidth="1"/>
    <col min="51" max="51" width="24.109375" style="6" hidden="1" customWidth="1"/>
    <col min="52" max="52" width="13.109375" style="2" hidden="1" customWidth="1"/>
    <col min="53" max="53" width="13" style="2" customWidth="1"/>
    <col min="54" max="54" width="16.33203125" style="2" customWidth="1"/>
    <col min="55" max="55" width="18.5546875" style="2" hidden="1" customWidth="1"/>
    <col min="56" max="56" width="21" style="2" hidden="1" customWidth="1"/>
    <col min="57" max="57" width="18.5546875" style="2" hidden="1" customWidth="1"/>
    <col min="58" max="58" width="31.6640625" style="2" hidden="1" customWidth="1"/>
    <col min="59" max="59" width="19.109375" style="2" hidden="1" customWidth="1"/>
    <col min="60" max="60" width="18.5546875" style="2" hidden="1" customWidth="1"/>
    <col min="61" max="16384" width="9.109375" style="1"/>
  </cols>
  <sheetData>
    <row r="1" spans="1:60" ht="18.600000000000001">
      <c r="B1" s="497" t="s">
        <v>3223</v>
      </c>
      <c r="C1" s="497"/>
      <c r="AZ1" s="6"/>
      <c r="BA1" s="7"/>
      <c r="BC1" s="8"/>
      <c r="BD1" s="9"/>
    </row>
    <row r="2" spans="1:60" s="10" customFormat="1" ht="49.2" customHeight="1">
      <c r="B2" s="492" t="s">
        <v>2698</v>
      </c>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2"/>
      <c r="AU2" s="492"/>
      <c r="AV2" s="492"/>
      <c r="AW2" s="492"/>
      <c r="AX2" s="492"/>
      <c r="AY2" s="492"/>
      <c r="AZ2" s="492"/>
      <c r="BA2" s="492"/>
      <c r="BB2" s="492"/>
      <c r="BC2" s="492"/>
      <c r="BD2" s="492"/>
      <c r="BE2" s="492"/>
      <c r="BF2" s="215"/>
      <c r="BG2" s="11"/>
      <c r="BH2" s="11"/>
    </row>
    <row r="3" spans="1:60" s="12" customFormat="1" ht="168.6" hidden="1" customHeight="1">
      <c r="B3" s="498" t="s">
        <v>2593</v>
      </c>
      <c r="C3" s="499"/>
      <c r="D3" s="499"/>
      <c r="E3" s="499"/>
      <c r="F3" s="499"/>
      <c r="G3" s="499"/>
      <c r="H3" s="500"/>
      <c r="I3" s="499"/>
      <c r="J3" s="499"/>
      <c r="K3" s="499"/>
      <c r="L3" s="500"/>
      <c r="M3" s="500"/>
      <c r="N3" s="500"/>
      <c r="O3" s="500"/>
      <c r="P3" s="500"/>
      <c r="Q3" s="500"/>
      <c r="R3" s="500"/>
      <c r="S3" s="500"/>
      <c r="T3" s="500"/>
      <c r="U3" s="500"/>
      <c r="V3" s="500"/>
      <c r="W3" s="500"/>
      <c r="X3" s="500"/>
      <c r="Y3" s="500"/>
      <c r="Z3" s="500"/>
      <c r="AA3" s="500"/>
      <c r="AB3" s="500"/>
      <c r="AC3" s="500"/>
      <c r="AD3" s="500"/>
      <c r="AE3" s="500"/>
      <c r="AF3" s="500"/>
      <c r="AG3" s="500"/>
      <c r="AH3" s="500"/>
      <c r="AI3" s="500"/>
      <c r="AJ3" s="500"/>
      <c r="AK3" s="500"/>
      <c r="AL3" s="500"/>
      <c r="AM3" s="500"/>
      <c r="AN3" s="500"/>
      <c r="AO3" s="500"/>
      <c r="AP3" s="500"/>
      <c r="AQ3" s="500"/>
      <c r="AR3" s="500"/>
      <c r="AS3" s="500"/>
      <c r="AT3" s="500"/>
      <c r="AU3" s="500"/>
      <c r="AV3" s="500"/>
      <c r="AW3" s="500"/>
      <c r="AX3" s="500"/>
      <c r="AY3" s="499"/>
      <c r="AZ3" s="499"/>
      <c r="BA3" s="499"/>
      <c r="BB3" s="499"/>
      <c r="BC3" s="500"/>
      <c r="BD3" s="500"/>
      <c r="BE3" s="501"/>
      <c r="BF3" s="499"/>
      <c r="BG3" s="13"/>
      <c r="BH3" s="14"/>
    </row>
    <row r="4" spans="1:60" s="10" customFormat="1" ht="20.399999999999999">
      <c r="B4" s="495" t="s">
        <v>1</v>
      </c>
      <c r="C4" s="493" t="s">
        <v>2</v>
      </c>
      <c r="D4" s="493" t="s">
        <v>3</v>
      </c>
      <c r="E4" s="493" t="s">
        <v>4</v>
      </c>
      <c r="F4" s="493" t="s">
        <v>5</v>
      </c>
      <c r="G4" s="493" t="s">
        <v>6</v>
      </c>
      <c r="H4" s="17"/>
      <c r="I4" s="493" t="s">
        <v>7</v>
      </c>
      <c r="J4" s="506" t="s">
        <v>8</v>
      </c>
      <c r="K4" s="506" t="s">
        <v>2599</v>
      </c>
      <c r="L4" s="508" t="s">
        <v>2115</v>
      </c>
      <c r="M4" s="509"/>
      <c r="N4" s="509"/>
      <c r="O4" s="509"/>
      <c r="P4" s="509"/>
      <c r="Q4" s="509"/>
      <c r="R4" s="509"/>
      <c r="S4" s="509"/>
      <c r="T4" s="509"/>
      <c r="U4" s="509"/>
      <c r="V4" s="509"/>
      <c r="W4" s="509"/>
      <c r="X4" s="509"/>
      <c r="Y4" s="509"/>
      <c r="Z4" s="509"/>
      <c r="AA4" s="509"/>
      <c r="AB4" s="509"/>
      <c r="AC4" s="509"/>
      <c r="AD4" s="509"/>
      <c r="AE4" s="509"/>
      <c r="AF4" s="509"/>
      <c r="AG4" s="509"/>
      <c r="AH4" s="509"/>
      <c r="AI4" s="509"/>
      <c r="AJ4" s="509"/>
      <c r="AK4" s="509"/>
      <c r="AL4" s="509"/>
      <c r="AM4" s="509"/>
      <c r="AN4" s="509"/>
      <c r="AO4" s="509"/>
      <c r="AP4" s="509"/>
      <c r="AQ4" s="509"/>
      <c r="AR4" s="509"/>
      <c r="AS4" s="509"/>
      <c r="AT4" s="509"/>
      <c r="AU4" s="509"/>
      <c r="AV4" s="509"/>
      <c r="AW4" s="509"/>
      <c r="AX4" s="510"/>
      <c r="AY4" s="493" t="s">
        <v>9</v>
      </c>
      <c r="AZ4" s="495" t="s">
        <v>10</v>
      </c>
      <c r="BA4" s="493" t="s">
        <v>11</v>
      </c>
      <c r="BB4" s="493" t="s">
        <v>12</v>
      </c>
      <c r="BC4" s="493" t="s">
        <v>13</v>
      </c>
      <c r="BD4" s="493" t="s">
        <v>14</v>
      </c>
      <c r="BE4" s="493" t="s">
        <v>15</v>
      </c>
      <c r="BF4" s="493" t="s">
        <v>12</v>
      </c>
      <c r="BG4" s="493" t="s">
        <v>16</v>
      </c>
      <c r="BH4" s="493" t="s">
        <v>17</v>
      </c>
    </row>
    <row r="5" spans="1:60" s="22" customFormat="1" ht="39.6">
      <c r="A5" s="16" t="s">
        <v>18</v>
      </c>
      <c r="B5" s="496"/>
      <c r="C5" s="494"/>
      <c r="D5" s="494"/>
      <c r="E5" s="494"/>
      <c r="F5" s="494"/>
      <c r="G5" s="494"/>
      <c r="H5" s="16" t="s">
        <v>19</v>
      </c>
      <c r="I5" s="494"/>
      <c r="J5" s="507"/>
      <c r="K5" s="507"/>
      <c r="L5" s="279" t="s">
        <v>20</v>
      </c>
      <c r="M5" s="279" t="s">
        <v>2184</v>
      </c>
      <c r="N5" s="280" t="s">
        <v>2183</v>
      </c>
      <c r="O5" s="20" t="s">
        <v>2182</v>
      </c>
      <c r="P5" s="20" t="s">
        <v>22</v>
      </c>
      <c r="Q5" s="20" t="s">
        <v>23</v>
      </c>
      <c r="R5" s="20" t="s">
        <v>24</v>
      </c>
      <c r="S5" s="20" t="s">
        <v>25</v>
      </c>
      <c r="T5" s="20" t="s">
        <v>26</v>
      </c>
      <c r="U5" s="20" t="s">
        <v>27</v>
      </c>
      <c r="V5" s="20" t="s">
        <v>28</v>
      </c>
      <c r="W5" s="20" t="s">
        <v>29</v>
      </c>
      <c r="X5" s="20" t="s">
        <v>30</v>
      </c>
      <c r="Y5" s="21" t="s">
        <v>2611</v>
      </c>
      <c r="Z5" s="20" t="s">
        <v>32</v>
      </c>
      <c r="AA5" s="20" t="s">
        <v>33</v>
      </c>
      <c r="AB5" s="20" t="s">
        <v>34</v>
      </c>
      <c r="AC5" s="20" t="s">
        <v>35</v>
      </c>
      <c r="AD5" s="20" t="s">
        <v>36</v>
      </c>
      <c r="AE5" s="20" t="s">
        <v>37</v>
      </c>
      <c r="AF5" s="20" t="s">
        <v>38</v>
      </c>
      <c r="AG5" s="20" t="s">
        <v>39</v>
      </c>
      <c r="AH5" s="20" t="s">
        <v>40</v>
      </c>
      <c r="AI5" s="20" t="s">
        <v>41</v>
      </c>
      <c r="AJ5" s="20" t="s">
        <v>42</v>
      </c>
      <c r="AK5" s="20" t="s">
        <v>43</v>
      </c>
      <c r="AL5" s="20" t="s">
        <v>44</v>
      </c>
      <c r="AM5" s="20" t="s">
        <v>45</v>
      </c>
      <c r="AN5" s="20" t="s">
        <v>46</v>
      </c>
      <c r="AO5" s="20" t="s">
        <v>47</v>
      </c>
      <c r="AP5" s="20" t="s">
        <v>48</v>
      </c>
      <c r="AQ5" s="20" t="s">
        <v>49</v>
      </c>
      <c r="AR5" s="20" t="s">
        <v>50</v>
      </c>
      <c r="AS5" s="20" t="s">
        <v>51</v>
      </c>
      <c r="AT5" s="20" t="s">
        <v>52</v>
      </c>
      <c r="AU5" s="20" t="s">
        <v>53</v>
      </c>
      <c r="AV5" s="20" t="s">
        <v>2072</v>
      </c>
      <c r="AW5" s="20" t="s">
        <v>54</v>
      </c>
      <c r="AX5" s="20" t="s">
        <v>55</v>
      </c>
      <c r="AY5" s="494"/>
      <c r="AZ5" s="496"/>
      <c r="BA5" s="494"/>
      <c r="BB5" s="494"/>
      <c r="BC5" s="494"/>
      <c r="BD5" s="494"/>
      <c r="BE5" s="494"/>
      <c r="BF5" s="494"/>
      <c r="BG5" s="494"/>
      <c r="BH5" s="494"/>
    </row>
    <row r="6" spans="1:60" s="7" customFormat="1" ht="16.8">
      <c r="A6" s="23"/>
      <c r="B6" s="24">
        <v>-1</v>
      </c>
      <c r="C6" s="24">
        <v>-2</v>
      </c>
      <c r="D6" s="24">
        <v>-3</v>
      </c>
      <c r="E6" s="24">
        <v>-4</v>
      </c>
      <c r="F6" s="24">
        <v>-5</v>
      </c>
      <c r="G6" s="24">
        <v>-6</v>
      </c>
      <c r="H6" s="24">
        <v>-6</v>
      </c>
      <c r="I6" s="24">
        <v>-7</v>
      </c>
      <c r="J6" s="24">
        <v>-8</v>
      </c>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v>-1</v>
      </c>
      <c r="BA6" s="24">
        <v>-9</v>
      </c>
      <c r="BB6" s="24">
        <v>-10</v>
      </c>
      <c r="BC6" s="24">
        <v>-8</v>
      </c>
      <c r="BD6" s="24"/>
      <c r="BE6" s="24"/>
      <c r="BF6" s="24"/>
      <c r="BG6" s="24"/>
      <c r="BH6" s="24"/>
    </row>
    <row r="7" spans="1:60" s="39" customFormat="1" ht="16.8">
      <c r="A7" s="31" t="s">
        <v>56</v>
      </c>
      <c r="B7" s="16" t="s">
        <v>57</v>
      </c>
      <c r="C7" s="32" t="s">
        <v>58</v>
      </c>
      <c r="D7" s="16" t="s">
        <v>22</v>
      </c>
      <c r="E7" s="33">
        <f>SUM(E8:E8)</f>
        <v>30</v>
      </c>
      <c r="F7" s="33">
        <f>SUM(F8:F8)</f>
        <v>30</v>
      </c>
      <c r="G7" s="33">
        <f>SUM(G8:G8)</f>
        <v>0</v>
      </c>
      <c r="H7" s="34"/>
      <c r="I7" s="34"/>
      <c r="J7" s="35"/>
      <c r="K7" s="35"/>
      <c r="L7" s="277">
        <f>G7-M7</f>
        <v>0</v>
      </c>
      <c r="M7" s="277">
        <f>SUM(O7:AX7)</f>
        <v>0</v>
      </c>
      <c r="N7" s="277">
        <f>SUM(P7:AX7)</f>
        <v>0</v>
      </c>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16"/>
      <c r="BA7" s="15"/>
      <c r="BB7" s="15"/>
      <c r="BC7" s="37"/>
      <c r="BD7" s="23"/>
      <c r="BE7" s="23"/>
      <c r="BF7" s="34">
        <f>E7-F7</f>
        <v>0</v>
      </c>
      <c r="BG7" s="385">
        <f>G7-BF7</f>
        <v>0</v>
      </c>
      <c r="BH7" s="38"/>
    </row>
    <row r="8" spans="1:60" s="48" customFormat="1" ht="50.4">
      <c r="A8" s="40"/>
      <c r="B8" s="49" t="s">
        <v>59</v>
      </c>
      <c r="C8" s="50" t="s">
        <v>60</v>
      </c>
      <c r="D8" s="23" t="s">
        <v>22</v>
      </c>
      <c r="E8" s="51">
        <v>30</v>
      </c>
      <c r="F8" s="51">
        <v>30</v>
      </c>
      <c r="G8" s="51"/>
      <c r="H8" s="44" t="s">
        <v>61</v>
      </c>
      <c r="I8" s="44" t="s">
        <v>61</v>
      </c>
      <c r="J8" s="52"/>
      <c r="K8" s="52"/>
      <c r="L8" s="277">
        <f t="shared" ref="L8:L72" si="0">G8-M8</f>
        <v>0</v>
      </c>
      <c r="M8" s="277">
        <f t="shared" ref="M8:M72" si="1">SUM(O8:AX8)</f>
        <v>0</v>
      </c>
      <c r="N8" s="277">
        <f t="shared" ref="N8:N72" si="2">SUM(P8:AX8)</f>
        <v>0</v>
      </c>
      <c r="O8" s="3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t="s">
        <v>62</v>
      </c>
      <c r="AZ8" s="44" t="s">
        <v>59</v>
      </c>
      <c r="BA8" s="23" t="s">
        <v>2344</v>
      </c>
      <c r="BB8" s="23" t="s">
        <v>64</v>
      </c>
      <c r="BC8" s="37" t="s">
        <v>64</v>
      </c>
      <c r="BD8" s="23"/>
      <c r="BE8" s="23"/>
      <c r="BF8" s="42"/>
      <c r="BG8" s="42" t="s">
        <v>65</v>
      </c>
      <c r="BH8" s="42"/>
    </row>
    <row r="9" spans="1:60" s="39" customFormat="1" ht="16.8">
      <c r="A9" s="31" t="s">
        <v>56</v>
      </c>
      <c r="B9" s="16" t="s">
        <v>66</v>
      </c>
      <c r="C9" s="32" t="s">
        <v>67</v>
      </c>
      <c r="D9" s="16" t="s">
        <v>23</v>
      </c>
      <c r="E9" s="33">
        <f>E10+E11</f>
        <v>27</v>
      </c>
      <c r="F9" s="33">
        <f>F10+F11</f>
        <v>0</v>
      </c>
      <c r="G9" s="33">
        <f>G10+G11</f>
        <v>27</v>
      </c>
      <c r="H9" s="34"/>
      <c r="I9" s="34"/>
      <c r="J9" s="35"/>
      <c r="K9" s="35"/>
      <c r="L9" s="277">
        <f t="shared" si="0"/>
        <v>27</v>
      </c>
      <c r="M9" s="277">
        <f t="shared" si="1"/>
        <v>0</v>
      </c>
      <c r="N9" s="277">
        <f t="shared" si="2"/>
        <v>0</v>
      </c>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16" t="s">
        <v>66</v>
      </c>
      <c r="BA9" s="15"/>
      <c r="BB9" s="15"/>
      <c r="BC9" s="37"/>
      <c r="BD9" s="23"/>
      <c r="BE9" s="23"/>
      <c r="BF9" s="34">
        <f>E9-F9</f>
        <v>27</v>
      </c>
      <c r="BG9" s="385">
        <f>G9-BF9</f>
        <v>0</v>
      </c>
      <c r="BH9" s="23"/>
    </row>
    <row r="10" spans="1:60" s="39" customFormat="1" ht="39.6">
      <c r="A10" s="31"/>
      <c r="B10" s="49" t="s">
        <v>68</v>
      </c>
      <c r="C10" s="50" t="s">
        <v>69</v>
      </c>
      <c r="D10" s="23" t="s">
        <v>23</v>
      </c>
      <c r="E10" s="51">
        <v>15</v>
      </c>
      <c r="F10" s="51"/>
      <c r="G10" s="51">
        <v>15</v>
      </c>
      <c r="H10" s="44" t="s">
        <v>70</v>
      </c>
      <c r="I10" s="44" t="s">
        <v>70</v>
      </c>
      <c r="J10" s="52" t="s">
        <v>55</v>
      </c>
      <c r="K10" s="52"/>
      <c r="L10" s="277">
        <f t="shared" si="0"/>
        <v>0</v>
      </c>
      <c r="M10" s="277">
        <f t="shared" si="1"/>
        <v>15</v>
      </c>
      <c r="N10" s="277">
        <f t="shared" si="2"/>
        <v>15</v>
      </c>
      <c r="O10" s="3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v>15</v>
      </c>
      <c r="AY10" s="46" t="s">
        <v>62</v>
      </c>
      <c r="AZ10" s="44" t="s">
        <v>68</v>
      </c>
      <c r="BA10" s="23" t="s">
        <v>105</v>
      </c>
      <c r="BB10" s="23" t="s">
        <v>64</v>
      </c>
      <c r="BC10" s="37" t="s">
        <v>72</v>
      </c>
      <c r="BD10" s="23" t="s">
        <v>73</v>
      </c>
      <c r="BE10" s="23" t="s">
        <v>74</v>
      </c>
      <c r="BF10" s="23"/>
      <c r="BG10" s="23"/>
      <c r="BH10" s="23"/>
    </row>
    <row r="11" spans="1:60" s="39" customFormat="1" ht="39.6">
      <c r="A11" s="31"/>
      <c r="B11" s="49" t="s">
        <v>75</v>
      </c>
      <c r="C11" s="50" t="s">
        <v>76</v>
      </c>
      <c r="D11" s="23" t="s">
        <v>23</v>
      </c>
      <c r="E11" s="51">
        <v>12</v>
      </c>
      <c r="F11" s="51"/>
      <c r="G11" s="51">
        <v>12</v>
      </c>
      <c r="H11" s="44" t="s">
        <v>77</v>
      </c>
      <c r="I11" s="44" t="s">
        <v>77</v>
      </c>
      <c r="J11" s="52" t="s">
        <v>55</v>
      </c>
      <c r="K11" s="52"/>
      <c r="L11" s="277">
        <f t="shared" si="0"/>
        <v>0</v>
      </c>
      <c r="M11" s="277">
        <f t="shared" si="1"/>
        <v>12</v>
      </c>
      <c r="N11" s="277">
        <f t="shared" si="2"/>
        <v>12</v>
      </c>
      <c r="O11" s="3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v>12</v>
      </c>
      <c r="AY11" s="46" t="s">
        <v>62</v>
      </c>
      <c r="AZ11" s="44" t="s">
        <v>75</v>
      </c>
      <c r="BA11" s="23" t="s">
        <v>105</v>
      </c>
      <c r="BB11" s="23" t="s">
        <v>64</v>
      </c>
      <c r="BC11" s="37" t="s">
        <v>72</v>
      </c>
      <c r="BD11" s="23" t="s">
        <v>73</v>
      </c>
      <c r="BE11" s="23" t="s">
        <v>74</v>
      </c>
      <c r="BF11" s="23"/>
      <c r="BG11" s="23"/>
      <c r="BH11" s="23"/>
    </row>
    <row r="12" spans="1:60" s="39" customFormat="1" ht="16.8">
      <c r="A12" s="31" t="s">
        <v>56</v>
      </c>
      <c r="B12" s="16" t="s">
        <v>78</v>
      </c>
      <c r="C12" s="53" t="s">
        <v>79</v>
      </c>
      <c r="D12" s="16" t="s">
        <v>25</v>
      </c>
      <c r="E12" s="54">
        <f>SUM(E13:E15)</f>
        <v>25.09</v>
      </c>
      <c r="F12" s="54">
        <f>SUM(F13:F15)</f>
        <v>1</v>
      </c>
      <c r="G12" s="54">
        <f>SUM(G13:G15)</f>
        <v>24.09</v>
      </c>
      <c r="H12" s="54">
        <f>SUM(H13:H15)</f>
        <v>0</v>
      </c>
      <c r="I12" s="44"/>
      <c r="J12" s="52"/>
      <c r="K12" s="52"/>
      <c r="L12" s="277">
        <f t="shared" si="0"/>
        <v>24.09</v>
      </c>
      <c r="M12" s="277">
        <f t="shared" si="1"/>
        <v>0</v>
      </c>
      <c r="N12" s="277">
        <f t="shared" si="2"/>
        <v>0</v>
      </c>
      <c r="O12" s="3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16" t="s">
        <v>78</v>
      </c>
      <c r="BA12" s="23"/>
      <c r="BB12" s="23"/>
      <c r="BC12" s="37"/>
      <c r="BD12" s="23"/>
      <c r="BE12" s="23"/>
      <c r="BF12" s="34">
        <f>E12-F12</f>
        <v>24.09</v>
      </c>
      <c r="BG12" s="385">
        <f>G12-BF12</f>
        <v>0</v>
      </c>
      <c r="BH12" s="23"/>
    </row>
    <row r="13" spans="1:60" s="39" customFormat="1" ht="39.6">
      <c r="A13" s="31"/>
      <c r="B13" s="23" t="s">
        <v>80</v>
      </c>
      <c r="C13" s="50" t="s">
        <v>81</v>
      </c>
      <c r="D13" s="23" t="s">
        <v>25</v>
      </c>
      <c r="E13" s="51">
        <v>3</v>
      </c>
      <c r="F13" s="51"/>
      <c r="G13" s="51">
        <v>3</v>
      </c>
      <c r="H13" s="44" t="s">
        <v>82</v>
      </c>
      <c r="I13" s="44" t="s">
        <v>82</v>
      </c>
      <c r="J13" s="225" t="s">
        <v>83</v>
      </c>
      <c r="K13" s="225"/>
      <c r="L13" s="277">
        <f t="shared" si="0"/>
        <v>0</v>
      </c>
      <c r="M13" s="277">
        <f t="shared" si="1"/>
        <v>3</v>
      </c>
      <c r="N13" s="277">
        <f t="shared" si="2"/>
        <v>3</v>
      </c>
      <c r="O13" s="36"/>
      <c r="P13" s="55"/>
      <c r="Q13" s="55">
        <v>2</v>
      </c>
      <c r="R13" s="55"/>
      <c r="S13" s="55"/>
      <c r="T13" s="55">
        <v>1</v>
      </c>
      <c r="U13" s="55"/>
      <c r="V13" s="260"/>
      <c r="W13" s="260"/>
      <c r="X13" s="55"/>
      <c r="Y13" s="55"/>
      <c r="Z13" s="260"/>
      <c r="AA13" s="260"/>
      <c r="AB13" s="260"/>
      <c r="AC13" s="260"/>
      <c r="AD13" s="260"/>
      <c r="AE13" s="260"/>
      <c r="AF13" s="260"/>
      <c r="AG13" s="260"/>
      <c r="AH13" s="260"/>
      <c r="AI13" s="260"/>
      <c r="AJ13" s="260"/>
      <c r="AK13" s="260"/>
      <c r="AL13" s="260"/>
      <c r="AM13" s="260"/>
      <c r="AN13" s="260"/>
      <c r="AO13" s="260"/>
      <c r="AP13" s="260"/>
      <c r="AQ13" s="260"/>
      <c r="AR13" s="260"/>
      <c r="AS13" s="260"/>
      <c r="AT13" s="260"/>
      <c r="AU13" s="260"/>
      <c r="AV13" s="260"/>
      <c r="AW13" s="260"/>
      <c r="AX13" s="260"/>
      <c r="AY13" s="46" t="s">
        <v>62</v>
      </c>
      <c r="AZ13" s="44" t="s">
        <v>80</v>
      </c>
      <c r="BA13" s="23" t="s">
        <v>105</v>
      </c>
      <c r="BB13" s="23" t="s">
        <v>64</v>
      </c>
      <c r="BC13" s="37" t="s">
        <v>72</v>
      </c>
      <c r="BD13" s="23" t="s">
        <v>84</v>
      </c>
      <c r="BE13" s="23" t="s">
        <v>74</v>
      </c>
      <c r="BF13" s="23"/>
      <c r="BG13" s="23"/>
      <c r="BH13" s="23"/>
    </row>
    <row r="14" spans="1:60" s="39" customFormat="1" ht="39.6">
      <c r="A14" s="31"/>
      <c r="B14" s="23" t="s">
        <v>85</v>
      </c>
      <c r="C14" s="50" t="s">
        <v>86</v>
      </c>
      <c r="D14" s="23" t="s">
        <v>25</v>
      </c>
      <c r="E14" s="51">
        <f>4.53+1.84+5.72</f>
        <v>12.09</v>
      </c>
      <c r="F14" s="51"/>
      <c r="G14" s="51">
        <v>12.09</v>
      </c>
      <c r="H14" s="44" t="s">
        <v>87</v>
      </c>
      <c r="I14" s="44" t="s">
        <v>87</v>
      </c>
      <c r="J14" s="225" t="s">
        <v>45</v>
      </c>
      <c r="K14" s="225"/>
      <c r="L14" s="277">
        <f t="shared" si="0"/>
        <v>0</v>
      </c>
      <c r="M14" s="277">
        <f t="shared" si="1"/>
        <v>12.09</v>
      </c>
      <c r="N14" s="277">
        <f t="shared" si="2"/>
        <v>12.09</v>
      </c>
      <c r="O14" s="36"/>
      <c r="P14" s="55"/>
      <c r="Q14" s="55"/>
      <c r="R14" s="55"/>
      <c r="S14" s="55"/>
      <c r="T14" s="55"/>
      <c r="U14" s="55"/>
      <c r="V14" s="260"/>
      <c r="W14" s="260"/>
      <c r="X14" s="55"/>
      <c r="Y14" s="55"/>
      <c r="Z14" s="260"/>
      <c r="AA14" s="260"/>
      <c r="AB14" s="260"/>
      <c r="AC14" s="260"/>
      <c r="AD14" s="260"/>
      <c r="AE14" s="260"/>
      <c r="AF14" s="260"/>
      <c r="AG14" s="260"/>
      <c r="AH14" s="260"/>
      <c r="AI14" s="260"/>
      <c r="AJ14" s="260"/>
      <c r="AK14" s="260"/>
      <c r="AL14" s="260"/>
      <c r="AM14" s="260">
        <v>12.09</v>
      </c>
      <c r="AN14" s="260"/>
      <c r="AO14" s="260"/>
      <c r="AP14" s="260"/>
      <c r="AQ14" s="260"/>
      <c r="AR14" s="260"/>
      <c r="AS14" s="260"/>
      <c r="AT14" s="260"/>
      <c r="AU14" s="260"/>
      <c r="AV14" s="260"/>
      <c r="AW14" s="260"/>
      <c r="AX14" s="260"/>
      <c r="AY14" s="46" t="s">
        <v>62</v>
      </c>
      <c r="AZ14" s="44" t="s">
        <v>85</v>
      </c>
      <c r="BA14" s="23" t="s">
        <v>105</v>
      </c>
      <c r="BB14" s="23" t="s">
        <v>64</v>
      </c>
      <c r="BC14" s="37" t="s">
        <v>72</v>
      </c>
      <c r="BD14" s="23" t="s">
        <v>88</v>
      </c>
      <c r="BE14" s="23" t="s">
        <v>74</v>
      </c>
      <c r="BF14" s="23"/>
      <c r="BG14" s="23"/>
      <c r="BH14" s="23"/>
    </row>
    <row r="15" spans="1:60" s="359" customFormat="1" ht="46.8">
      <c r="A15" s="348"/>
      <c r="B15" s="349" t="s">
        <v>89</v>
      </c>
      <c r="C15" s="350" t="s">
        <v>90</v>
      </c>
      <c r="D15" s="349" t="s">
        <v>25</v>
      </c>
      <c r="E15" s="351">
        <v>10</v>
      </c>
      <c r="F15" s="351">
        <v>1</v>
      </c>
      <c r="G15" s="351">
        <f>E15-F15</f>
        <v>9</v>
      </c>
      <c r="H15" s="352" t="s">
        <v>91</v>
      </c>
      <c r="I15" s="352" t="s">
        <v>91</v>
      </c>
      <c r="J15" s="353" t="s">
        <v>92</v>
      </c>
      <c r="K15" s="353"/>
      <c r="L15" s="277">
        <f t="shared" si="0"/>
        <v>0</v>
      </c>
      <c r="M15" s="277">
        <f t="shared" si="1"/>
        <v>9</v>
      </c>
      <c r="N15" s="277">
        <f t="shared" si="2"/>
        <v>9</v>
      </c>
      <c r="O15" s="354"/>
      <c r="P15" s="355">
        <v>1</v>
      </c>
      <c r="Q15" s="355">
        <v>1.5</v>
      </c>
      <c r="R15" s="355">
        <v>2.5</v>
      </c>
      <c r="S15" s="355"/>
      <c r="T15" s="355"/>
      <c r="U15" s="355">
        <v>3</v>
      </c>
      <c r="V15" s="356"/>
      <c r="W15" s="356"/>
      <c r="X15" s="355"/>
      <c r="Y15" s="355"/>
      <c r="Z15" s="356">
        <v>1</v>
      </c>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7" t="s">
        <v>62</v>
      </c>
      <c r="AZ15" s="352" t="s">
        <v>89</v>
      </c>
      <c r="BA15" s="349" t="s">
        <v>2331</v>
      </c>
      <c r="BB15" s="349" t="s">
        <v>64</v>
      </c>
      <c r="BC15" s="358" t="s">
        <v>64</v>
      </c>
      <c r="BD15" s="349"/>
      <c r="BE15" s="349"/>
      <c r="BF15" s="349"/>
      <c r="BG15" s="349"/>
      <c r="BH15" s="349"/>
    </row>
    <row r="16" spans="1:60" s="39" customFormat="1" ht="16.8">
      <c r="A16" s="31" t="s">
        <v>56</v>
      </c>
      <c r="B16" s="16" t="s">
        <v>93</v>
      </c>
      <c r="C16" s="32" t="s">
        <v>94</v>
      </c>
      <c r="D16" s="16" t="s">
        <v>27</v>
      </c>
      <c r="E16" s="33">
        <f>SUM(E17:E27)</f>
        <v>1538.2</v>
      </c>
      <c r="F16" s="33">
        <f>SUM(F17:F27)</f>
        <v>0</v>
      </c>
      <c r="G16" s="33">
        <f>SUM(G17:G27)</f>
        <v>1538.2</v>
      </c>
      <c r="H16" s="34"/>
      <c r="I16" s="34"/>
      <c r="J16" s="35"/>
      <c r="K16" s="35"/>
      <c r="L16" s="277">
        <f t="shared" si="0"/>
        <v>290</v>
      </c>
      <c r="M16" s="277">
        <f t="shared" si="1"/>
        <v>1248.2</v>
      </c>
      <c r="N16" s="277">
        <f t="shared" si="2"/>
        <v>1248.2</v>
      </c>
      <c r="O16" s="36"/>
      <c r="P16" s="36">
        <f>SUM(P17:P27)</f>
        <v>0</v>
      </c>
      <c r="Q16" s="36">
        <f t="shared" ref="Q16:AX16" si="3">SUM(Q17:Q27)</f>
        <v>31.33</v>
      </c>
      <c r="R16" s="36">
        <f t="shared" si="3"/>
        <v>0.25</v>
      </c>
      <c r="S16" s="36">
        <f t="shared" si="3"/>
        <v>0.99999999999999989</v>
      </c>
      <c r="T16" s="36">
        <f t="shared" si="3"/>
        <v>19.97</v>
      </c>
      <c r="U16" s="36">
        <f t="shared" si="3"/>
        <v>4.6100000000000003</v>
      </c>
      <c r="V16" s="36">
        <f t="shared" si="3"/>
        <v>1.99</v>
      </c>
      <c r="W16" s="36">
        <f t="shared" si="3"/>
        <v>0</v>
      </c>
      <c r="X16" s="36">
        <f t="shared" si="3"/>
        <v>0</v>
      </c>
      <c r="Y16" s="36">
        <f t="shared" si="3"/>
        <v>13.89</v>
      </c>
      <c r="Z16" s="36">
        <f t="shared" si="3"/>
        <v>1</v>
      </c>
      <c r="AA16" s="36">
        <f t="shared" si="3"/>
        <v>0</v>
      </c>
      <c r="AB16" s="36">
        <f t="shared" si="3"/>
        <v>0</v>
      </c>
      <c r="AC16" s="36">
        <f t="shared" si="3"/>
        <v>0</v>
      </c>
      <c r="AD16" s="36">
        <f t="shared" si="3"/>
        <v>0</v>
      </c>
      <c r="AE16" s="36">
        <f t="shared" si="3"/>
        <v>0</v>
      </c>
      <c r="AF16" s="36">
        <f t="shared" si="3"/>
        <v>0</v>
      </c>
      <c r="AG16" s="36">
        <f t="shared" si="3"/>
        <v>0</v>
      </c>
      <c r="AH16" s="36">
        <f t="shared" si="3"/>
        <v>0.21</v>
      </c>
      <c r="AI16" s="36">
        <f t="shared" si="3"/>
        <v>0</v>
      </c>
      <c r="AJ16" s="36">
        <f t="shared" si="3"/>
        <v>0</v>
      </c>
      <c r="AK16" s="36">
        <f t="shared" si="3"/>
        <v>0</v>
      </c>
      <c r="AL16" s="36">
        <f t="shared" si="3"/>
        <v>0</v>
      </c>
      <c r="AM16" s="36">
        <f t="shared" si="3"/>
        <v>0</v>
      </c>
      <c r="AN16" s="36">
        <f t="shared" si="3"/>
        <v>0</v>
      </c>
      <c r="AO16" s="36">
        <f t="shared" si="3"/>
        <v>0</v>
      </c>
      <c r="AP16" s="36">
        <f t="shared" si="3"/>
        <v>0</v>
      </c>
      <c r="AQ16" s="36">
        <f t="shared" si="3"/>
        <v>0</v>
      </c>
      <c r="AR16" s="36">
        <f t="shared" si="3"/>
        <v>0</v>
      </c>
      <c r="AS16" s="36">
        <f t="shared" si="3"/>
        <v>0</v>
      </c>
      <c r="AT16" s="36">
        <f t="shared" si="3"/>
        <v>0</v>
      </c>
      <c r="AU16" s="36">
        <f t="shared" si="3"/>
        <v>0</v>
      </c>
      <c r="AV16" s="36">
        <f t="shared" si="3"/>
        <v>0</v>
      </c>
      <c r="AW16" s="36">
        <f t="shared" si="3"/>
        <v>0</v>
      </c>
      <c r="AX16" s="36">
        <f t="shared" si="3"/>
        <v>1173.95</v>
      </c>
      <c r="AY16" s="36"/>
      <c r="AZ16" s="16" t="s">
        <v>93</v>
      </c>
      <c r="BA16" s="15"/>
      <c r="BB16" s="15"/>
      <c r="BC16" s="37"/>
      <c r="BD16" s="23"/>
      <c r="BE16" s="23"/>
      <c r="BF16" s="34">
        <f>E16-F16</f>
        <v>1538.2</v>
      </c>
      <c r="BG16" s="385">
        <f>G16-BF16</f>
        <v>0</v>
      </c>
      <c r="BH16" s="23"/>
    </row>
    <row r="17" spans="1:60" s="39" customFormat="1" ht="46.8">
      <c r="A17" s="31"/>
      <c r="B17" s="23" t="s">
        <v>95</v>
      </c>
      <c r="C17" s="59" t="s">
        <v>96</v>
      </c>
      <c r="D17" s="23" t="s">
        <v>27</v>
      </c>
      <c r="E17" s="51">
        <v>30</v>
      </c>
      <c r="F17" s="51"/>
      <c r="G17" s="51">
        <f>E17-F17</f>
        <v>30</v>
      </c>
      <c r="H17" s="44" t="s">
        <v>97</v>
      </c>
      <c r="I17" s="44" t="s">
        <v>91</v>
      </c>
      <c r="J17" s="52" t="s">
        <v>2595</v>
      </c>
      <c r="K17" s="52" t="s">
        <v>2674</v>
      </c>
      <c r="L17" s="277">
        <f t="shared" si="0"/>
        <v>0</v>
      </c>
      <c r="M17" s="277">
        <f t="shared" si="1"/>
        <v>30</v>
      </c>
      <c r="N17" s="277">
        <f t="shared" si="2"/>
        <v>30</v>
      </c>
      <c r="O17" s="36"/>
      <c r="P17" s="58"/>
      <c r="Q17" s="58">
        <v>10.46</v>
      </c>
      <c r="R17" s="58"/>
      <c r="S17" s="58">
        <v>0.99999999999999989</v>
      </c>
      <c r="T17" s="58">
        <v>3.0000000000000004</v>
      </c>
      <c r="U17" s="58">
        <v>0</v>
      </c>
      <c r="V17" s="58">
        <v>1.99</v>
      </c>
      <c r="W17" s="58">
        <v>0</v>
      </c>
      <c r="X17" s="58">
        <v>0</v>
      </c>
      <c r="Y17" s="58">
        <v>12.55</v>
      </c>
      <c r="Z17" s="58">
        <v>1</v>
      </c>
      <c r="AA17" s="58">
        <v>0</v>
      </c>
      <c r="AB17" s="58">
        <v>0</v>
      </c>
      <c r="AC17" s="58">
        <v>0</v>
      </c>
      <c r="AD17" s="58">
        <v>0</v>
      </c>
      <c r="AE17" s="58">
        <v>0</v>
      </c>
      <c r="AF17" s="58"/>
      <c r="AG17" s="58"/>
      <c r="AH17" s="58">
        <v>0</v>
      </c>
      <c r="AI17" s="58">
        <v>0</v>
      </c>
      <c r="AJ17" s="58">
        <v>0</v>
      </c>
      <c r="AK17" s="58">
        <v>0</v>
      </c>
      <c r="AL17" s="58">
        <v>0</v>
      </c>
      <c r="AM17" s="58">
        <v>0</v>
      </c>
      <c r="AN17" s="58"/>
      <c r="AO17" s="58">
        <v>0</v>
      </c>
      <c r="AP17" s="58">
        <v>0</v>
      </c>
      <c r="AQ17" s="58">
        <v>0</v>
      </c>
      <c r="AR17" s="58">
        <v>0</v>
      </c>
      <c r="AS17" s="58">
        <v>0</v>
      </c>
      <c r="AT17" s="58">
        <v>0</v>
      </c>
      <c r="AU17" s="58">
        <v>0</v>
      </c>
      <c r="AV17" s="58"/>
      <c r="AW17" s="58">
        <v>0</v>
      </c>
      <c r="AX17" s="58">
        <v>0</v>
      </c>
      <c r="AY17" s="46" t="s">
        <v>62</v>
      </c>
      <c r="AZ17" s="44" t="s">
        <v>95</v>
      </c>
      <c r="BA17" s="23" t="s">
        <v>2332</v>
      </c>
      <c r="BB17" s="23" t="s">
        <v>64</v>
      </c>
      <c r="BC17" s="37" t="s">
        <v>64</v>
      </c>
      <c r="BD17" s="23"/>
      <c r="BE17" s="23"/>
      <c r="BF17" s="23"/>
      <c r="BG17" s="23">
        <f>20-1.99</f>
        <v>18.010000000000002</v>
      </c>
      <c r="BH17" s="23"/>
    </row>
    <row r="18" spans="1:60" s="39" customFormat="1" ht="39.6">
      <c r="A18" s="31"/>
      <c r="B18" s="23" t="s">
        <v>98</v>
      </c>
      <c r="C18" s="59" t="s">
        <v>99</v>
      </c>
      <c r="D18" s="23" t="s">
        <v>27</v>
      </c>
      <c r="E18" s="51">
        <v>150</v>
      </c>
      <c r="F18" s="51"/>
      <c r="G18" s="51">
        <v>150</v>
      </c>
      <c r="H18" s="44" t="s">
        <v>100</v>
      </c>
      <c r="I18" s="44" t="s">
        <v>100</v>
      </c>
      <c r="J18" s="52" t="s">
        <v>55</v>
      </c>
      <c r="K18" s="52"/>
      <c r="L18" s="277">
        <f t="shared" si="0"/>
        <v>0</v>
      </c>
      <c r="M18" s="277">
        <f t="shared" si="1"/>
        <v>150</v>
      </c>
      <c r="N18" s="277">
        <f t="shared" si="2"/>
        <v>150</v>
      </c>
      <c r="O18" s="3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v>150</v>
      </c>
      <c r="AY18" s="46" t="s">
        <v>62</v>
      </c>
      <c r="AZ18" s="44" t="s">
        <v>98</v>
      </c>
      <c r="BA18" s="23" t="s">
        <v>105</v>
      </c>
      <c r="BB18" s="23" t="s">
        <v>64</v>
      </c>
      <c r="BC18" s="37" t="s">
        <v>72</v>
      </c>
      <c r="BD18" s="23" t="s">
        <v>101</v>
      </c>
      <c r="BE18" s="23" t="s">
        <v>102</v>
      </c>
      <c r="BF18" s="23" t="s">
        <v>64</v>
      </c>
      <c r="BG18" s="23"/>
      <c r="BH18" s="23"/>
    </row>
    <row r="19" spans="1:60" s="48" customFormat="1" ht="34.950000000000003" customHeight="1">
      <c r="A19" s="40"/>
      <c r="B19" s="23" t="s">
        <v>107</v>
      </c>
      <c r="C19" s="59" t="s">
        <v>103</v>
      </c>
      <c r="D19" s="23" t="s">
        <v>27</v>
      </c>
      <c r="E19" s="51">
        <v>25</v>
      </c>
      <c r="F19" s="51"/>
      <c r="G19" s="51">
        <v>25</v>
      </c>
      <c r="H19" s="44"/>
      <c r="I19" s="44" t="s">
        <v>100</v>
      </c>
      <c r="J19" s="52" t="s">
        <v>55</v>
      </c>
      <c r="K19" s="52"/>
      <c r="L19" s="277">
        <f t="shared" si="0"/>
        <v>0</v>
      </c>
      <c r="M19" s="277">
        <f t="shared" si="1"/>
        <v>25</v>
      </c>
      <c r="N19" s="277">
        <f t="shared" si="2"/>
        <v>25</v>
      </c>
      <c r="O19" s="36"/>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v>25</v>
      </c>
      <c r="AY19" s="46" t="s">
        <v>104</v>
      </c>
      <c r="AZ19" s="44"/>
      <c r="BA19" s="23" t="s">
        <v>105</v>
      </c>
      <c r="BB19" s="23" t="s">
        <v>72</v>
      </c>
      <c r="BC19" s="37"/>
      <c r="BD19" s="23" t="s">
        <v>101</v>
      </c>
      <c r="BE19" s="23" t="s">
        <v>106</v>
      </c>
      <c r="BF19" s="42" t="s">
        <v>72</v>
      </c>
      <c r="BG19" s="42"/>
      <c r="BH19" s="42"/>
    </row>
    <row r="20" spans="1:60" s="39" customFormat="1" ht="39.6">
      <c r="A20" s="31"/>
      <c r="B20" s="23" t="s">
        <v>109</v>
      </c>
      <c r="C20" s="59" t="s">
        <v>108</v>
      </c>
      <c r="D20" s="23" t="s">
        <v>27</v>
      </c>
      <c r="E20" s="51">
        <v>200</v>
      </c>
      <c r="F20" s="51"/>
      <c r="G20" s="51">
        <v>200</v>
      </c>
      <c r="H20" s="44" t="s">
        <v>87</v>
      </c>
      <c r="I20" s="44" t="s">
        <v>87</v>
      </c>
      <c r="J20" s="52" t="s">
        <v>55</v>
      </c>
      <c r="K20" s="52"/>
      <c r="L20" s="277">
        <f t="shared" si="0"/>
        <v>0</v>
      </c>
      <c r="M20" s="277">
        <f t="shared" si="1"/>
        <v>200</v>
      </c>
      <c r="N20" s="277">
        <f t="shared" si="2"/>
        <v>200</v>
      </c>
      <c r="O20" s="3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v>200</v>
      </c>
      <c r="AY20" s="46" t="s">
        <v>62</v>
      </c>
      <c r="AZ20" s="44" t="s">
        <v>107</v>
      </c>
      <c r="BA20" s="23" t="s">
        <v>105</v>
      </c>
      <c r="BB20" s="23" t="s">
        <v>64</v>
      </c>
      <c r="BC20" s="37" t="s">
        <v>72</v>
      </c>
      <c r="BD20" s="23" t="s">
        <v>88</v>
      </c>
      <c r="BE20" s="23" t="s">
        <v>102</v>
      </c>
      <c r="BF20" s="23"/>
      <c r="BG20" s="23"/>
      <c r="BH20" s="23"/>
    </row>
    <row r="21" spans="1:60" s="39" customFormat="1" ht="39.6">
      <c r="A21" s="31"/>
      <c r="B21" s="23" t="s">
        <v>116</v>
      </c>
      <c r="C21" s="59" t="s">
        <v>110</v>
      </c>
      <c r="D21" s="23" t="s">
        <v>27</v>
      </c>
      <c r="E21" s="51">
        <v>50</v>
      </c>
      <c r="F21" s="51"/>
      <c r="G21" s="51">
        <v>50</v>
      </c>
      <c r="H21" s="44" t="s">
        <v>111</v>
      </c>
      <c r="I21" s="44" t="s">
        <v>111</v>
      </c>
      <c r="J21" s="52" t="s">
        <v>55</v>
      </c>
      <c r="K21" s="52"/>
      <c r="L21" s="277">
        <f t="shared" si="0"/>
        <v>0</v>
      </c>
      <c r="M21" s="277">
        <f t="shared" si="1"/>
        <v>50</v>
      </c>
      <c r="N21" s="277">
        <f t="shared" si="2"/>
        <v>50</v>
      </c>
      <c r="O21" s="3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v>50</v>
      </c>
      <c r="AY21" s="46" t="s">
        <v>62</v>
      </c>
      <c r="AZ21" s="44" t="s">
        <v>109</v>
      </c>
      <c r="BA21" s="23" t="s">
        <v>105</v>
      </c>
      <c r="BB21" s="23" t="s">
        <v>64</v>
      </c>
      <c r="BC21" s="37" t="s">
        <v>72</v>
      </c>
      <c r="BD21" s="23" t="s">
        <v>112</v>
      </c>
      <c r="BE21" s="23" t="s">
        <v>102</v>
      </c>
      <c r="BF21" s="23"/>
      <c r="BG21" s="23"/>
      <c r="BH21" s="23"/>
    </row>
    <row r="22" spans="1:60" s="39" customFormat="1" ht="78">
      <c r="A22" s="228"/>
      <c r="B22" s="23" t="s">
        <v>119</v>
      </c>
      <c r="C22" s="59" t="s">
        <v>1785</v>
      </c>
      <c r="D22" s="23" t="s">
        <v>27</v>
      </c>
      <c r="E22" s="51">
        <v>314.76000000000005</v>
      </c>
      <c r="F22" s="51"/>
      <c r="G22" s="51">
        <v>314.76000000000005</v>
      </c>
      <c r="H22" s="44"/>
      <c r="I22" s="44" t="s">
        <v>70</v>
      </c>
      <c r="J22" s="52" t="s">
        <v>113</v>
      </c>
      <c r="K22" s="52" t="s">
        <v>2674</v>
      </c>
      <c r="L22" s="277">
        <f t="shared" si="0"/>
        <v>0</v>
      </c>
      <c r="M22" s="277">
        <f t="shared" si="1"/>
        <v>314.76000000000005</v>
      </c>
      <c r="N22" s="277">
        <f>SUM(P22:AX22)</f>
        <v>314.76000000000005</v>
      </c>
      <c r="O22" s="36"/>
      <c r="P22" s="46"/>
      <c r="Q22" s="46">
        <v>13.97</v>
      </c>
      <c r="R22" s="46">
        <v>0.25</v>
      </c>
      <c r="S22" s="46"/>
      <c r="T22" s="46">
        <v>7.47</v>
      </c>
      <c r="U22" s="46">
        <v>4.6100000000000003</v>
      </c>
      <c r="V22" s="46"/>
      <c r="W22" s="46"/>
      <c r="X22" s="46"/>
      <c r="Y22" s="46">
        <v>1.34</v>
      </c>
      <c r="Z22" s="46"/>
      <c r="AA22" s="46"/>
      <c r="AB22" s="46"/>
      <c r="AC22" s="46"/>
      <c r="AD22" s="46"/>
      <c r="AE22" s="46"/>
      <c r="AF22" s="46"/>
      <c r="AG22" s="46"/>
      <c r="AH22" s="46">
        <v>0.21</v>
      </c>
      <c r="AI22" s="46"/>
      <c r="AJ22" s="46"/>
      <c r="AK22" s="46"/>
      <c r="AL22" s="46"/>
      <c r="AM22" s="46"/>
      <c r="AN22" s="46"/>
      <c r="AO22" s="46"/>
      <c r="AP22" s="46"/>
      <c r="AQ22" s="46"/>
      <c r="AR22" s="46"/>
      <c r="AS22" s="46"/>
      <c r="AT22" s="46"/>
      <c r="AU22" s="46"/>
      <c r="AV22" s="46"/>
      <c r="AW22" s="46"/>
      <c r="AX22" s="46">
        <v>286.91000000000003</v>
      </c>
      <c r="AY22" s="46" t="s">
        <v>2265</v>
      </c>
      <c r="AZ22" s="23"/>
      <c r="BA22" s="23" t="s">
        <v>114</v>
      </c>
      <c r="BB22" s="23" t="s">
        <v>64</v>
      </c>
      <c r="BC22" s="37"/>
      <c r="BD22" s="23"/>
      <c r="BE22" s="23"/>
      <c r="BF22" s="23" t="s">
        <v>115</v>
      </c>
      <c r="BG22" s="258"/>
      <c r="BH22" s="23"/>
    </row>
    <row r="23" spans="1:60" s="39" customFormat="1" ht="50.4">
      <c r="A23" s="31"/>
      <c r="B23" s="23" t="s">
        <v>128</v>
      </c>
      <c r="C23" s="59" t="s">
        <v>117</v>
      </c>
      <c r="D23" s="23" t="s">
        <v>27</v>
      </c>
      <c r="E23" s="51">
        <v>209.67</v>
      </c>
      <c r="F23" s="51"/>
      <c r="G23" s="51">
        <v>209.67</v>
      </c>
      <c r="H23" s="44" t="s">
        <v>70</v>
      </c>
      <c r="I23" s="44" t="s">
        <v>70</v>
      </c>
      <c r="J23" s="52" t="s">
        <v>55</v>
      </c>
      <c r="K23" s="52"/>
      <c r="L23" s="277">
        <f t="shared" si="0"/>
        <v>0</v>
      </c>
      <c r="M23" s="277">
        <f t="shared" si="1"/>
        <v>209.67</v>
      </c>
      <c r="N23" s="277">
        <f t="shared" si="2"/>
        <v>209.67</v>
      </c>
      <c r="O23" s="3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v>209.67</v>
      </c>
      <c r="AY23" s="46" t="s">
        <v>62</v>
      </c>
      <c r="AZ23" s="44" t="s">
        <v>116</v>
      </c>
      <c r="BA23" s="23" t="s">
        <v>2333</v>
      </c>
      <c r="BB23" s="23" t="s">
        <v>64</v>
      </c>
      <c r="BC23" s="37" t="s">
        <v>72</v>
      </c>
      <c r="BD23" s="23" t="s">
        <v>73</v>
      </c>
      <c r="BE23" s="23" t="s">
        <v>118</v>
      </c>
      <c r="BF23" s="23" t="s">
        <v>2204</v>
      </c>
      <c r="BG23" s="23"/>
      <c r="BH23" s="23"/>
    </row>
    <row r="24" spans="1:60" s="39" customFormat="1" ht="42" customHeight="1">
      <c r="A24" s="31"/>
      <c r="B24" s="23" t="s">
        <v>2355</v>
      </c>
      <c r="C24" s="59" t="s">
        <v>120</v>
      </c>
      <c r="D24" s="23" t="s">
        <v>27</v>
      </c>
      <c r="E24" s="51">
        <v>16</v>
      </c>
      <c r="F24" s="51"/>
      <c r="G24" s="51">
        <v>16</v>
      </c>
      <c r="H24" s="44" t="s">
        <v>100</v>
      </c>
      <c r="I24" s="44" t="s">
        <v>100</v>
      </c>
      <c r="J24" s="52" t="s">
        <v>121</v>
      </c>
      <c r="K24" s="52"/>
      <c r="L24" s="277">
        <f t="shared" si="0"/>
        <v>0</v>
      </c>
      <c r="M24" s="277">
        <f t="shared" si="1"/>
        <v>16</v>
      </c>
      <c r="N24" s="277">
        <f t="shared" si="2"/>
        <v>16</v>
      </c>
      <c r="O24" s="36"/>
      <c r="P24" s="46"/>
      <c r="Q24" s="46">
        <v>6.5</v>
      </c>
      <c r="R24" s="46"/>
      <c r="S24" s="46"/>
      <c r="T24" s="46">
        <v>9.5</v>
      </c>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t="s">
        <v>62</v>
      </c>
      <c r="AZ24" s="44" t="s">
        <v>119</v>
      </c>
      <c r="BA24" s="23" t="s">
        <v>105</v>
      </c>
      <c r="BB24" s="23" t="s">
        <v>64</v>
      </c>
      <c r="BC24" s="37" t="s">
        <v>72</v>
      </c>
      <c r="BD24" s="23" t="s">
        <v>101</v>
      </c>
      <c r="BE24" s="23" t="s">
        <v>102</v>
      </c>
      <c r="BF24" s="23" t="s">
        <v>64</v>
      </c>
      <c r="BG24" s="23"/>
      <c r="BH24" s="23"/>
    </row>
    <row r="25" spans="1:60" s="39" customFormat="1" ht="33.6">
      <c r="A25" s="31"/>
      <c r="B25" s="23" t="s">
        <v>2356</v>
      </c>
      <c r="C25" s="59" t="s">
        <v>124</v>
      </c>
      <c r="D25" s="23" t="s">
        <v>27</v>
      </c>
      <c r="E25" s="51">
        <v>252.37</v>
      </c>
      <c r="F25" s="51"/>
      <c r="G25" s="51">
        <v>252.37</v>
      </c>
      <c r="H25" s="44"/>
      <c r="I25" s="44" t="s">
        <v>70</v>
      </c>
      <c r="J25" s="52" t="s">
        <v>55</v>
      </c>
      <c r="K25" s="52"/>
      <c r="L25" s="277">
        <f t="shared" si="0"/>
        <v>0</v>
      </c>
      <c r="M25" s="277">
        <f t="shared" si="1"/>
        <v>252.37</v>
      </c>
      <c r="N25" s="277">
        <f t="shared" si="2"/>
        <v>252.37</v>
      </c>
      <c r="O25" s="3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v>252.37</v>
      </c>
      <c r="AY25" s="46" t="s">
        <v>125</v>
      </c>
      <c r="AZ25" s="23"/>
      <c r="BA25" s="23" t="s">
        <v>2334</v>
      </c>
      <c r="BB25" s="23" t="s">
        <v>72</v>
      </c>
      <c r="BC25" s="37" t="s">
        <v>72</v>
      </c>
      <c r="BD25" s="23" t="s">
        <v>126</v>
      </c>
      <c r="BE25" s="23" t="s">
        <v>74</v>
      </c>
      <c r="BF25" s="23" t="s">
        <v>72</v>
      </c>
      <c r="BG25" s="23"/>
      <c r="BH25" s="23"/>
    </row>
    <row r="26" spans="1:60" s="39" customFormat="1" ht="39.6">
      <c r="A26" s="31"/>
      <c r="B26" s="23" t="s">
        <v>2357</v>
      </c>
      <c r="C26" s="59" t="s">
        <v>129</v>
      </c>
      <c r="D26" s="23" t="s">
        <v>27</v>
      </c>
      <c r="E26" s="51">
        <v>0.4</v>
      </c>
      <c r="F26" s="51"/>
      <c r="G26" s="51">
        <v>0.4</v>
      </c>
      <c r="H26" s="44" t="s">
        <v>130</v>
      </c>
      <c r="I26" s="44" t="s">
        <v>130</v>
      </c>
      <c r="J26" s="52" t="s">
        <v>23</v>
      </c>
      <c r="K26" s="52"/>
      <c r="L26" s="277">
        <f t="shared" si="0"/>
        <v>0</v>
      </c>
      <c r="M26" s="277">
        <f t="shared" si="1"/>
        <v>0.4</v>
      </c>
      <c r="N26" s="277">
        <f t="shared" si="2"/>
        <v>0.4</v>
      </c>
      <c r="O26" s="36"/>
      <c r="P26" s="46"/>
      <c r="Q26" s="46">
        <v>0.4</v>
      </c>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t="s">
        <v>62</v>
      </c>
      <c r="AZ26" s="44" t="s">
        <v>128</v>
      </c>
      <c r="BA26" s="23" t="s">
        <v>105</v>
      </c>
      <c r="BB26" s="23" t="s">
        <v>64</v>
      </c>
      <c r="BC26" s="37" t="s">
        <v>72</v>
      </c>
      <c r="BD26" s="23" t="s">
        <v>131</v>
      </c>
      <c r="BE26" s="23" t="s">
        <v>132</v>
      </c>
      <c r="BF26" s="23"/>
      <c r="BG26" s="23"/>
      <c r="BH26" s="23"/>
    </row>
    <row r="27" spans="1:60" s="39" customFormat="1" ht="33.6">
      <c r="A27" s="31"/>
      <c r="B27" s="23" t="s">
        <v>2358</v>
      </c>
      <c r="C27" s="59" t="s">
        <v>122</v>
      </c>
      <c r="D27" s="23" t="s">
        <v>27</v>
      </c>
      <c r="E27" s="51">
        <v>290</v>
      </c>
      <c r="F27" s="51"/>
      <c r="G27" s="51">
        <v>290</v>
      </c>
      <c r="H27" s="44"/>
      <c r="I27" s="44" t="s">
        <v>91</v>
      </c>
      <c r="J27" s="52" t="s">
        <v>23</v>
      </c>
      <c r="K27" s="52"/>
      <c r="L27" s="277">
        <f t="shared" si="0"/>
        <v>0</v>
      </c>
      <c r="M27" s="277">
        <f t="shared" si="1"/>
        <v>290</v>
      </c>
      <c r="N27" s="277">
        <f t="shared" si="2"/>
        <v>0</v>
      </c>
      <c r="O27" s="36">
        <v>290</v>
      </c>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t="s">
        <v>123</v>
      </c>
      <c r="AZ27" s="23"/>
      <c r="BA27" s="23" t="s">
        <v>1248</v>
      </c>
      <c r="BB27" s="23" t="s">
        <v>64</v>
      </c>
      <c r="BC27" s="37"/>
      <c r="BD27" s="23" t="s">
        <v>73</v>
      </c>
      <c r="BE27" s="23" t="s">
        <v>102</v>
      </c>
      <c r="BF27" s="23"/>
      <c r="BG27" s="23"/>
      <c r="BH27" s="23"/>
    </row>
    <row r="28" spans="1:60" s="39" customFormat="1" ht="19.8" customHeight="1">
      <c r="A28" s="31" t="s">
        <v>56</v>
      </c>
      <c r="B28" s="16" t="s">
        <v>133</v>
      </c>
      <c r="C28" s="32" t="s">
        <v>134</v>
      </c>
      <c r="D28" s="16" t="s">
        <v>135</v>
      </c>
      <c r="E28" s="33">
        <f>SUM(E29:E33)</f>
        <v>8322.9700000000012</v>
      </c>
      <c r="F28" s="33">
        <f>SUM(F29:F33)</f>
        <v>2750</v>
      </c>
      <c r="G28" s="33">
        <f>SUM(G29:G33)</f>
        <v>5572.97</v>
      </c>
      <c r="H28" s="34"/>
      <c r="I28" s="34"/>
      <c r="J28" s="35"/>
      <c r="K28" s="35"/>
      <c r="L28" s="277">
        <f t="shared" si="0"/>
        <v>-2350.0000000000009</v>
      </c>
      <c r="M28" s="277">
        <f t="shared" si="1"/>
        <v>7922.9700000000012</v>
      </c>
      <c r="N28" s="277">
        <f t="shared" si="2"/>
        <v>7922.9700000000012</v>
      </c>
      <c r="O28" s="36"/>
      <c r="P28" s="36">
        <f t="shared" ref="P28:AX28" si="4">SUM(P29:P33)</f>
        <v>5.1100000000000003</v>
      </c>
      <c r="Q28" s="36">
        <f t="shared" si="4"/>
        <v>23.01</v>
      </c>
      <c r="R28" s="36">
        <f t="shared" si="4"/>
        <v>15.29</v>
      </c>
      <c r="S28" s="36">
        <f t="shared" si="4"/>
        <v>0</v>
      </c>
      <c r="T28" s="36">
        <f t="shared" si="4"/>
        <v>10.11</v>
      </c>
      <c r="U28" s="36">
        <f t="shared" si="4"/>
        <v>81.95</v>
      </c>
      <c r="V28" s="36">
        <f t="shared" si="4"/>
        <v>0</v>
      </c>
      <c r="W28" s="36">
        <f t="shared" si="4"/>
        <v>0</v>
      </c>
      <c r="X28" s="36">
        <f t="shared" si="4"/>
        <v>0</v>
      </c>
      <c r="Y28" s="36">
        <f t="shared" si="4"/>
        <v>0</v>
      </c>
      <c r="Z28" s="36">
        <f t="shared" si="4"/>
        <v>0</v>
      </c>
      <c r="AA28" s="36">
        <f t="shared" si="4"/>
        <v>0</v>
      </c>
      <c r="AB28" s="36">
        <f t="shared" si="4"/>
        <v>0</v>
      </c>
      <c r="AC28" s="36">
        <f t="shared" si="4"/>
        <v>0</v>
      </c>
      <c r="AD28" s="36">
        <f t="shared" si="4"/>
        <v>0</v>
      </c>
      <c r="AE28" s="36">
        <f t="shared" si="4"/>
        <v>0</v>
      </c>
      <c r="AF28" s="36">
        <f t="shared" si="4"/>
        <v>0</v>
      </c>
      <c r="AG28" s="36">
        <f t="shared" si="4"/>
        <v>11.8</v>
      </c>
      <c r="AH28" s="36">
        <f t="shared" si="4"/>
        <v>0</v>
      </c>
      <c r="AI28" s="36">
        <f t="shared" si="4"/>
        <v>0</v>
      </c>
      <c r="AJ28" s="36">
        <f t="shared" si="4"/>
        <v>0</v>
      </c>
      <c r="AK28" s="36">
        <f t="shared" si="4"/>
        <v>0</v>
      </c>
      <c r="AL28" s="36">
        <f t="shared" si="4"/>
        <v>0</v>
      </c>
      <c r="AM28" s="36">
        <f t="shared" si="4"/>
        <v>0</v>
      </c>
      <c r="AN28" s="36">
        <f t="shared" si="4"/>
        <v>0</v>
      </c>
      <c r="AO28" s="36">
        <f t="shared" si="4"/>
        <v>0</v>
      </c>
      <c r="AP28" s="36">
        <f t="shared" si="4"/>
        <v>0</v>
      </c>
      <c r="AQ28" s="36">
        <f t="shared" si="4"/>
        <v>0</v>
      </c>
      <c r="AR28" s="36">
        <f t="shared" si="4"/>
        <v>0</v>
      </c>
      <c r="AS28" s="36">
        <f t="shared" si="4"/>
        <v>0</v>
      </c>
      <c r="AT28" s="36">
        <f t="shared" si="4"/>
        <v>0</v>
      </c>
      <c r="AU28" s="36">
        <f t="shared" si="4"/>
        <v>0</v>
      </c>
      <c r="AV28" s="36">
        <f t="shared" si="4"/>
        <v>0</v>
      </c>
      <c r="AW28" s="36">
        <f t="shared" si="4"/>
        <v>0</v>
      </c>
      <c r="AX28" s="36">
        <f t="shared" si="4"/>
        <v>7775.7000000000007</v>
      </c>
      <c r="AY28" s="36"/>
      <c r="AZ28" s="16" t="s">
        <v>133</v>
      </c>
      <c r="BA28" s="15"/>
      <c r="BB28" s="15"/>
      <c r="BC28" s="37"/>
      <c r="BD28" s="23" t="s">
        <v>136</v>
      </c>
      <c r="BE28" s="23"/>
      <c r="BF28" s="34">
        <f>E28-F28</f>
        <v>5572.9700000000012</v>
      </c>
      <c r="BG28" s="385">
        <f>G28-BF28</f>
        <v>0</v>
      </c>
      <c r="BH28" s="23"/>
    </row>
    <row r="29" spans="1:60" s="39" customFormat="1" ht="68.400000000000006" customHeight="1">
      <c r="A29" s="31"/>
      <c r="B29" s="23" t="s">
        <v>137</v>
      </c>
      <c r="C29" s="59" t="s">
        <v>2130</v>
      </c>
      <c r="D29" s="23" t="s">
        <v>135</v>
      </c>
      <c r="E29" s="51">
        <v>901.08999999999992</v>
      </c>
      <c r="F29" s="51"/>
      <c r="G29" s="51">
        <v>901.08999999999992</v>
      </c>
      <c r="H29" s="44" t="s">
        <v>70</v>
      </c>
      <c r="I29" s="44" t="s">
        <v>70</v>
      </c>
      <c r="J29" s="52" t="s">
        <v>141</v>
      </c>
      <c r="K29" s="52" t="s">
        <v>2600</v>
      </c>
      <c r="L29" s="277">
        <f t="shared" si="0"/>
        <v>0</v>
      </c>
      <c r="M29" s="277">
        <f t="shared" si="1"/>
        <v>901.08999999999992</v>
      </c>
      <c r="N29" s="277">
        <f t="shared" si="2"/>
        <v>901.08999999999992</v>
      </c>
      <c r="O29" s="36"/>
      <c r="P29" s="58">
        <v>5.1100000000000003</v>
      </c>
      <c r="Q29" s="58">
        <v>23.01</v>
      </c>
      <c r="R29" s="58">
        <v>15.29</v>
      </c>
      <c r="S29" s="58"/>
      <c r="T29" s="58">
        <v>4.3099999999999996</v>
      </c>
      <c r="U29" s="58">
        <v>1.95</v>
      </c>
      <c r="V29" s="261"/>
      <c r="W29" s="261"/>
      <c r="X29" s="58"/>
      <c r="Y29" s="58"/>
      <c r="Z29" s="261"/>
      <c r="AA29" s="261"/>
      <c r="AB29" s="261"/>
      <c r="AC29" s="261"/>
      <c r="AD29" s="261"/>
      <c r="AE29" s="261"/>
      <c r="AF29" s="261"/>
      <c r="AG29" s="261"/>
      <c r="AH29" s="261"/>
      <c r="AI29" s="261"/>
      <c r="AJ29" s="261"/>
      <c r="AK29" s="261"/>
      <c r="AL29" s="261"/>
      <c r="AM29" s="261"/>
      <c r="AN29" s="261"/>
      <c r="AO29" s="261"/>
      <c r="AP29" s="261"/>
      <c r="AQ29" s="261"/>
      <c r="AR29" s="261"/>
      <c r="AS29" s="261"/>
      <c r="AT29" s="261"/>
      <c r="AU29" s="261"/>
      <c r="AV29" s="261"/>
      <c r="AW29" s="261"/>
      <c r="AX29" s="261">
        <v>851.42</v>
      </c>
      <c r="AY29" s="46" t="s">
        <v>2265</v>
      </c>
      <c r="AZ29" s="23"/>
      <c r="BA29" s="23" t="s">
        <v>1248</v>
      </c>
      <c r="BB29" s="23" t="s">
        <v>64</v>
      </c>
      <c r="BC29" s="37"/>
      <c r="BD29" s="23"/>
      <c r="BE29" s="23" t="s">
        <v>2210</v>
      </c>
      <c r="BF29" s="23" t="s">
        <v>1786</v>
      </c>
      <c r="BG29" s="23"/>
      <c r="BH29" s="23"/>
    </row>
    <row r="30" spans="1:60" s="39" customFormat="1" ht="33.6">
      <c r="A30" s="31"/>
      <c r="B30" s="23" t="s">
        <v>144</v>
      </c>
      <c r="C30" s="59" t="s">
        <v>142</v>
      </c>
      <c r="D30" s="23" t="s">
        <v>135</v>
      </c>
      <c r="E30" s="51">
        <v>231.6</v>
      </c>
      <c r="F30" s="51"/>
      <c r="G30" s="51">
        <v>231.6</v>
      </c>
      <c r="H30" s="44" t="s">
        <v>87</v>
      </c>
      <c r="I30" s="44" t="s">
        <v>87</v>
      </c>
      <c r="J30" s="52" t="s">
        <v>143</v>
      </c>
      <c r="K30" s="52" t="s">
        <v>2600</v>
      </c>
      <c r="L30" s="277">
        <f t="shared" si="0"/>
        <v>0</v>
      </c>
      <c r="M30" s="277">
        <f t="shared" si="1"/>
        <v>231.6</v>
      </c>
      <c r="N30" s="277">
        <f t="shared" si="2"/>
        <v>231.6</v>
      </c>
      <c r="O30" s="36"/>
      <c r="P30" s="58"/>
      <c r="Q30" s="58"/>
      <c r="R30" s="58"/>
      <c r="S30" s="58"/>
      <c r="T30" s="58">
        <v>5.8</v>
      </c>
      <c r="U30" s="58"/>
      <c r="V30" s="261"/>
      <c r="W30" s="261"/>
      <c r="X30" s="58"/>
      <c r="Y30" s="58"/>
      <c r="Z30" s="261"/>
      <c r="AA30" s="261"/>
      <c r="AB30" s="261"/>
      <c r="AC30" s="261"/>
      <c r="AD30" s="261"/>
      <c r="AE30" s="261"/>
      <c r="AF30" s="261"/>
      <c r="AG30" s="261">
        <v>11.8</v>
      </c>
      <c r="AH30" s="261"/>
      <c r="AI30" s="261"/>
      <c r="AJ30" s="261"/>
      <c r="AK30" s="261"/>
      <c r="AL30" s="261"/>
      <c r="AM30" s="261"/>
      <c r="AN30" s="261"/>
      <c r="AO30" s="261"/>
      <c r="AP30" s="261"/>
      <c r="AQ30" s="261"/>
      <c r="AR30" s="261"/>
      <c r="AS30" s="261"/>
      <c r="AT30" s="261"/>
      <c r="AU30" s="261"/>
      <c r="AV30" s="261"/>
      <c r="AW30" s="261"/>
      <c r="AX30" s="261">
        <v>214</v>
      </c>
      <c r="AY30" s="46" t="s">
        <v>2265</v>
      </c>
      <c r="AZ30" s="23"/>
      <c r="BA30" s="23" t="s">
        <v>1248</v>
      </c>
      <c r="BB30" s="23" t="s">
        <v>64</v>
      </c>
      <c r="BC30" s="37"/>
      <c r="BD30" s="23"/>
      <c r="BE30" s="23"/>
      <c r="BF30" s="23" t="s">
        <v>1787</v>
      </c>
      <c r="BG30" s="23"/>
      <c r="BH30" s="23"/>
    </row>
    <row r="31" spans="1:60" s="39" customFormat="1" ht="50.4">
      <c r="A31" s="31" t="s">
        <v>61</v>
      </c>
      <c r="B31" s="23" t="s">
        <v>148</v>
      </c>
      <c r="C31" s="61" t="s">
        <v>2645</v>
      </c>
      <c r="D31" s="23" t="s">
        <v>135</v>
      </c>
      <c r="E31" s="62">
        <v>2710.28</v>
      </c>
      <c r="F31" s="62"/>
      <c r="G31" s="62">
        <v>2710.28</v>
      </c>
      <c r="H31" s="44" t="s">
        <v>145</v>
      </c>
      <c r="I31" s="44" t="s">
        <v>145</v>
      </c>
      <c r="J31" s="52" t="s">
        <v>55</v>
      </c>
      <c r="K31" s="52" t="s">
        <v>2600</v>
      </c>
      <c r="L31" s="277">
        <f t="shared" si="0"/>
        <v>0</v>
      </c>
      <c r="M31" s="277">
        <f t="shared" si="1"/>
        <v>2710.28</v>
      </c>
      <c r="N31" s="277">
        <f t="shared" si="2"/>
        <v>2710.28</v>
      </c>
      <c r="O31" s="3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v>2710.28</v>
      </c>
      <c r="AY31" s="46" t="s">
        <v>62</v>
      </c>
      <c r="AZ31" s="44" t="s">
        <v>146</v>
      </c>
      <c r="BA31" s="23" t="s">
        <v>105</v>
      </c>
      <c r="BB31" s="23" t="s">
        <v>64</v>
      </c>
      <c r="BC31" s="37" t="s">
        <v>72</v>
      </c>
      <c r="BD31" s="23"/>
      <c r="BE31" s="23" t="s">
        <v>2209</v>
      </c>
      <c r="BF31" s="23" t="s">
        <v>147</v>
      </c>
      <c r="BG31" s="23"/>
      <c r="BH31" s="23"/>
    </row>
    <row r="32" spans="1:60" s="39" customFormat="1" ht="50.4">
      <c r="A32" s="228"/>
      <c r="B32" s="23" t="s">
        <v>150</v>
      </c>
      <c r="C32" s="61" t="s">
        <v>151</v>
      </c>
      <c r="D32" s="23" t="s">
        <v>135</v>
      </c>
      <c r="E32" s="62">
        <v>980</v>
      </c>
      <c r="F32" s="62"/>
      <c r="G32" s="62">
        <v>980</v>
      </c>
      <c r="H32" s="225"/>
      <c r="I32" s="44" t="s">
        <v>152</v>
      </c>
      <c r="J32" s="52" t="s">
        <v>153</v>
      </c>
      <c r="K32" s="52" t="s">
        <v>2600</v>
      </c>
      <c r="L32" s="277">
        <f t="shared" si="0"/>
        <v>0</v>
      </c>
      <c r="M32" s="277">
        <f t="shared" si="1"/>
        <v>980</v>
      </c>
      <c r="N32" s="277">
        <f t="shared" si="2"/>
        <v>580</v>
      </c>
      <c r="O32" s="36">
        <v>400</v>
      </c>
      <c r="P32" s="46"/>
      <c r="Q32" s="46"/>
      <c r="R32" s="46"/>
      <c r="S32" s="46"/>
      <c r="T32" s="46"/>
      <c r="U32" s="46">
        <v>80</v>
      </c>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v>500</v>
      </c>
      <c r="AY32" s="46" t="s">
        <v>62</v>
      </c>
      <c r="AZ32" s="44" t="s">
        <v>154</v>
      </c>
      <c r="BA32" s="23" t="s">
        <v>105</v>
      </c>
      <c r="BB32" s="23" t="s">
        <v>64</v>
      </c>
      <c r="BC32" s="37" t="s">
        <v>72</v>
      </c>
      <c r="BD32" s="23"/>
      <c r="BE32" s="23"/>
      <c r="BF32" s="23" t="s">
        <v>147</v>
      </c>
      <c r="BG32" s="258"/>
      <c r="BH32" s="23"/>
    </row>
    <row r="33" spans="1:61" s="39" customFormat="1" ht="50.4">
      <c r="A33" s="31"/>
      <c r="B33" s="23" t="s">
        <v>2359</v>
      </c>
      <c r="C33" s="63" t="s">
        <v>2227</v>
      </c>
      <c r="D33" s="23" t="s">
        <v>135</v>
      </c>
      <c r="E33" s="345">
        <v>3500</v>
      </c>
      <c r="F33" s="62">
        <f>E33-G33</f>
        <v>2750</v>
      </c>
      <c r="G33" s="62">
        <v>750</v>
      </c>
      <c r="H33" s="299"/>
      <c r="I33" s="44" t="s">
        <v>91</v>
      </c>
      <c r="J33" s="52" t="s">
        <v>55</v>
      </c>
      <c r="K33" s="52" t="s">
        <v>2612</v>
      </c>
      <c r="L33" s="277">
        <f t="shared" si="0"/>
        <v>-2750</v>
      </c>
      <c r="M33" s="277">
        <f t="shared" si="1"/>
        <v>3500</v>
      </c>
      <c r="N33" s="277">
        <f t="shared" si="2"/>
        <v>3500</v>
      </c>
      <c r="O33" s="277"/>
      <c r="P33" s="300"/>
      <c r="Q33" s="300"/>
      <c r="R33" s="300"/>
      <c r="S33" s="300"/>
      <c r="T33" s="300"/>
      <c r="U33" s="300"/>
      <c r="V33" s="300"/>
      <c r="W33" s="300"/>
      <c r="X33" s="300"/>
      <c r="Y33" s="300"/>
      <c r="Z33" s="300"/>
      <c r="AA33" s="300"/>
      <c r="AB33" s="300"/>
      <c r="AC33" s="300"/>
      <c r="AD33" s="300"/>
      <c r="AE33" s="300"/>
      <c r="AF33" s="300"/>
      <c r="AG33" s="300"/>
      <c r="AH33" s="300"/>
      <c r="AI33" s="300"/>
      <c r="AJ33" s="300"/>
      <c r="AK33" s="300"/>
      <c r="AL33" s="300"/>
      <c r="AM33" s="300"/>
      <c r="AN33" s="300"/>
      <c r="AO33" s="300"/>
      <c r="AP33" s="300"/>
      <c r="AQ33" s="300"/>
      <c r="AR33" s="300"/>
      <c r="AS33" s="300"/>
      <c r="AT33" s="300"/>
      <c r="AU33" s="300"/>
      <c r="AV33" s="300"/>
      <c r="AW33" s="300"/>
      <c r="AX33" s="300">
        <v>3500</v>
      </c>
      <c r="AY33" s="46" t="s">
        <v>2236</v>
      </c>
      <c r="AZ33" s="44"/>
      <c r="BA33" s="23" t="s">
        <v>114</v>
      </c>
      <c r="BB33" s="23" t="s">
        <v>72</v>
      </c>
      <c r="BC33" s="301"/>
      <c r="BD33" s="214"/>
      <c r="BE33" s="23"/>
      <c r="BF33" s="23" t="s">
        <v>2234</v>
      </c>
      <c r="BG33" s="23"/>
      <c r="BH33" s="23"/>
    </row>
    <row r="34" spans="1:61" s="39" customFormat="1" ht="20.399999999999999" customHeight="1">
      <c r="A34" s="31" t="s">
        <v>56</v>
      </c>
      <c r="B34" s="16" t="s">
        <v>155</v>
      </c>
      <c r="C34" s="32" t="s">
        <v>156</v>
      </c>
      <c r="D34" s="16" t="s">
        <v>28</v>
      </c>
      <c r="E34" s="33">
        <f>E35</f>
        <v>322.97000000000003</v>
      </c>
      <c r="F34" s="33">
        <f>F35</f>
        <v>0</v>
      </c>
      <c r="G34" s="33">
        <f>G35</f>
        <v>322.97000000000003</v>
      </c>
      <c r="H34" s="34"/>
      <c r="I34" s="34"/>
      <c r="J34" s="35"/>
      <c r="K34" s="35"/>
      <c r="L34" s="277">
        <f t="shared" si="0"/>
        <v>322.97000000000003</v>
      </c>
      <c r="M34" s="277">
        <f t="shared" si="1"/>
        <v>0</v>
      </c>
      <c r="N34" s="277">
        <f t="shared" si="2"/>
        <v>0</v>
      </c>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16" t="s">
        <v>155</v>
      </c>
      <c r="BA34" s="15"/>
      <c r="BB34" s="15"/>
      <c r="BC34" s="37"/>
      <c r="BD34" s="23" t="s">
        <v>136</v>
      </c>
      <c r="BE34" s="23"/>
      <c r="BF34" s="34">
        <f>E34-F34</f>
        <v>322.97000000000003</v>
      </c>
      <c r="BG34" s="385">
        <f>G34-BF34</f>
        <v>0</v>
      </c>
      <c r="BH34" s="23"/>
    </row>
    <row r="35" spans="1:61" s="48" customFormat="1" ht="39.6">
      <c r="A35" s="40" t="s">
        <v>61</v>
      </c>
      <c r="B35" s="23" t="s">
        <v>140</v>
      </c>
      <c r="C35" s="61" t="s">
        <v>157</v>
      </c>
      <c r="D35" s="23" t="s">
        <v>28</v>
      </c>
      <c r="E35" s="51">
        <v>322.97000000000003</v>
      </c>
      <c r="F35" s="51"/>
      <c r="G35" s="51">
        <v>322.97000000000003</v>
      </c>
      <c r="H35" s="44" t="s">
        <v>158</v>
      </c>
      <c r="I35" s="44" t="s">
        <v>158</v>
      </c>
      <c r="J35" s="52" t="s">
        <v>55</v>
      </c>
      <c r="K35" s="52"/>
      <c r="L35" s="277">
        <f t="shared" si="0"/>
        <v>0</v>
      </c>
      <c r="M35" s="277">
        <f t="shared" si="1"/>
        <v>322.97000000000003</v>
      </c>
      <c r="N35" s="277">
        <f t="shared" si="2"/>
        <v>322.97000000000003</v>
      </c>
      <c r="O35" s="3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v>322.97000000000003</v>
      </c>
      <c r="AY35" s="46" t="s">
        <v>62</v>
      </c>
      <c r="AZ35" s="44" t="s">
        <v>137</v>
      </c>
      <c r="BA35" s="23" t="s">
        <v>2353</v>
      </c>
      <c r="BB35" s="23" t="s">
        <v>64</v>
      </c>
      <c r="BC35" s="37" t="s">
        <v>72</v>
      </c>
      <c r="BD35" s="23"/>
      <c r="BE35" s="23"/>
      <c r="BF35" s="42" t="s">
        <v>159</v>
      </c>
      <c r="BG35" s="42"/>
      <c r="BH35" s="42"/>
    </row>
    <row r="36" spans="1:61" s="39" customFormat="1" ht="16.8">
      <c r="A36" s="31" t="s">
        <v>56</v>
      </c>
      <c r="B36" s="16" t="s">
        <v>160</v>
      </c>
      <c r="C36" s="32" t="s">
        <v>161</v>
      </c>
      <c r="D36" s="16" t="s">
        <v>32</v>
      </c>
      <c r="E36" s="33">
        <f>SUM(E37:E40)</f>
        <v>20</v>
      </c>
      <c r="F36" s="33">
        <f>SUM(F37:F40)</f>
        <v>10</v>
      </c>
      <c r="G36" s="33">
        <f>SUM(G37:G40)</f>
        <v>10</v>
      </c>
      <c r="H36" s="33">
        <f>SUM(H37:H40)</f>
        <v>0</v>
      </c>
      <c r="I36" s="34"/>
      <c r="J36" s="35"/>
      <c r="K36" s="35"/>
      <c r="L36" s="277">
        <f t="shared" si="0"/>
        <v>10</v>
      </c>
      <c r="M36" s="277">
        <f t="shared" si="1"/>
        <v>0</v>
      </c>
      <c r="N36" s="277">
        <f t="shared" si="2"/>
        <v>0</v>
      </c>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16" t="s">
        <v>160</v>
      </c>
      <c r="BA36" s="15"/>
      <c r="BB36" s="15"/>
      <c r="BC36" s="37"/>
      <c r="BD36" s="23"/>
      <c r="BE36" s="23"/>
      <c r="BF36" s="34">
        <f>E36-F36</f>
        <v>10</v>
      </c>
      <c r="BG36" s="385">
        <f>G36-BF36</f>
        <v>0</v>
      </c>
      <c r="BH36" s="23"/>
    </row>
    <row r="37" spans="1:61" s="39" customFormat="1" ht="39.6">
      <c r="A37" s="31"/>
      <c r="B37" s="23" t="s">
        <v>162</v>
      </c>
      <c r="C37" s="50" t="s">
        <v>163</v>
      </c>
      <c r="D37" s="23" t="s">
        <v>32</v>
      </c>
      <c r="E37" s="51">
        <v>2</v>
      </c>
      <c r="F37" s="51"/>
      <c r="G37" s="51">
        <v>2</v>
      </c>
      <c r="H37" s="44" t="s">
        <v>82</v>
      </c>
      <c r="I37" s="44" t="s">
        <v>82</v>
      </c>
      <c r="J37" s="64" t="s">
        <v>164</v>
      </c>
      <c r="K37" s="64"/>
      <c r="L37" s="277">
        <f t="shared" si="0"/>
        <v>0</v>
      </c>
      <c r="M37" s="277">
        <f t="shared" si="1"/>
        <v>2</v>
      </c>
      <c r="N37" s="277">
        <f t="shared" si="2"/>
        <v>2</v>
      </c>
      <c r="O37" s="36"/>
      <c r="P37" s="58"/>
      <c r="Q37" s="58"/>
      <c r="R37" s="58"/>
      <c r="S37" s="58"/>
      <c r="T37" s="58">
        <v>1.5</v>
      </c>
      <c r="U37" s="58"/>
      <c r="V37" s="261"/>
      <c r="W37" s="261"/>
      <c r="X37" s="58"/>
      <c r="Y37" s="58"/>
      <c r="Z37" s="261"/>
      <c r="AA37" s="261"/>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1"/>
      <c r="AX37" s="261">
        <v>0.5</v>
      </c>
      <c r="AY37" s="46" t="s">
        <v>62</v>
      </c>
      <c r="AZ37" s="44" t="s">
        <v>162</v>
      </c>
      <c r="BA37" s="23">
        <v>2026</v>
      </c>
      <c r="BB37" s="23" t="s">
        <v>64</v>
      </c>
      <c r="BC37" s="37" t="s">
        <v>72</v>
      </c>
      <c r="BD37" s="23" t="s">
        <v>84</v>
      </c>
      <c r="BE37" s="23" t="s">
        <v>74</v>
      </c>
      <c r="BF37" s="23"/>
      <c r="BG37" s="23"/>
      <c r="BH37" s="23"/>
    </row>
    <row r="38" spans="1:61" s="48" customFormat="1" ht="50.4">
      <c r="A38" s="40"/>
      <c r="B38" s="23" t="s">
        <v>165</v>
      </c>
      <c r="C38" s="50" t="s">
        <v>60</v>
      </c>
      <c r="D38" s="23" t="s">
        <v>32</v>
      </c>
      <c r="E38" s="51">
        <v>10</v>
      </c>
      <c r="F38" s="51">
        <v>10</v>
      </c>
      <c r="G38" s="51"/>
      <c r="H38" s="44" t="s">
        <v>91</v>
      </c>
      <c r="I38" s="44" t="s">
        <v>91</v>
      </c>
      <c r="J38" s="225"/>
      <c r="K38" s="225"/>
      <c r="L38" s="277">
        <f t="shared" si="0"/>
        <v>0</v>
      </c>
      <c r="M38" s="277">
        <f t="shared" si="1"/>
        <v>0</v>
      </c>
      <c r="N38" s="277">
        <f t="shared" si="2"/>
        <v>0</v>
      </c>
      <c r="O38" s="36"/>
      <c r="P38" s="58"/>
      <c r="Q38" s="58"/>
      <c r="R38" s="58"/>
      <c r="S38" s="58"/>
      <c r="T38" s="58"/>
      <c r="U38" s="58"/>
      <c r="V38" s="261"/>
      <c r="W38" s="261"/>
      <c r="X38" s="58"/>
      <c r="Y38" s="58"/>
      <c r="Z38" s="261"/>
      <c r="AA38" s="261"/>
      <c r="AB38" s="261"/>
      <c r="AC38" s="261"/>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46" t="s">
        <v>62</v>
      </c>
      <c r="AZ38" s="44" t="s">
        <v>59</v>
      </c>
      <c r="BA38" s="23" t="s">
        <v>2345</v>
      </c>
      <c r="BB38" s="23" t="s">
        <v>64</v>
      </c>
      <c r="BC38" s="37" t="s">
        <v>64</v>
      </c>
      <c r="BD38" s="23"/>
      <c r="BE38" s="23"/>
      <c r="BF38" s="42"/>
      <c r="BG38" s="42" t="s">
        <v>65</v>
      </c>
      <c r="BH38" s="42"/>
    </row>
    <row r="39" spans="1:61" s="232" customFormat="1" ht="33.6">
      <c r="A39" s="229"/>
      <c r="B39" s="23" t="s">
        <v>2360</v>
      </c>
      <c r="C39" s="50" t="s">
        <v>166</v>
      </c>
      <c r="D39" s="23" t="s">
        <v>32</v>
      </c>
      <c r="E39" s="51">
        <v>6</v>
      </c>
      <c r="F39" s="51"/>
      <c r="G39" s="51">
        <v>6</v>
      </c>
      <c r="H39" s="44"/>
      <c r="I39" s="44" t="s">
        <v>167</v>
      </c>
      <c r="J39" s="225" t="s">
        <v>53</v>
      </c>
      <c r="K39" s="225" t="s">
        <v>2610</v>
      </c>
      <c r="L39" s="277">
        <f t="shared" si="0"/>
        <v>0</v>
      </c>
      <c r="M39" s="277">
        <f t="shared" si="1"/>
        <v>6</v>
      </c>
      <c r="N39" s="277">
        <f t="shared" si="2"/>
        <v>0</v>
      </c>
      <c r="O39" s="36">
        <v>6</v>
      </c>
      <c r="P39" s="58"/>
      <c r="Q39" s="58"/>
      <c r="R39" s="58"/>
      <c r="S39" s="58"/>
      <c r="T39" s="58"/>
      <c r="U39" s="58"/>
      <c r="V39" s="261"/>
      <c r="W39" s="261"/>
      <c r="X39" s="58"/>
      <c r="Y39" s="58"/>
      <c r="Z39" s="261"/>
      <c r="AA39" s="261"/>
      <c r="AB39" s="261"/>
      <c r="AC39" s="261"/>
      <c r="AD39" s="261"/>
      <c r="AE39" s="261"/>
      <c r="AF39" s="261"/>
      <c r="AG39" s="261"/>
      <c r="AH39" s="261"/>
      <c r="AI39" s="261"/>
      <c r="AJ39" s="261"/>
      <c r="AK39" s="261"/>
      <c r="AL39" s="261"/>
      <c r="AM39" s="261"/>
      <c r="AN39" s="261"/>
      <c r="AO39" s="261"/>
      <c r="AP39" s="261"/>
      <c r="AQ39" s="261"/>
      <c r="AR39" s="261"/>
      <c r="AS39" s="261"/>
      <c r="AT39" s="261"/>
      <c r="AU39" s="261"/>
      <c r="AV39" s="261"/>
      <c r="AW39" s="261"/>
      <c r="AX39" s="261"/>
      <c r="AY39" s="46" t="s">
        <v>168</v>
      </c>
      <c r="AZ39" s="23"/>
      <c r="BA39" s="23" t="s">
        <v>114</v>
      </c>
      <c r="BB39" s="23" t="s">
        <v>72</v>
      </c>
      <c r="BC39" s="37"/>
      <c r="BD39" s="23" t="s">
        <v>169</v>
      </c>
      <c r="BE39" s="23" t="s">
        <v>74</v>
      </c>
      <c r="BF39" s="23" t="s">
        <v>170</v>
      </c>
      <c r="BG39" s="234"/>
      <c r="BH39" s="214"/>
      <c r="BI39" s="214"/>
    </row>
    <row r="40" spans="1:61" s="232" customFormat="1" ht="33.6">
      <c r="A40" s="229"/>
      <c r="B40" s="23" t="s">
        <v>2361</v>
      </c>
      <c r="C40" s="50" t="s">
        <v>2346</v>
      </c>
      <c r="D40" s="23" t="s">
        <v>32</v>
      </c>
      <c r="E40" s="51">
        <v>2</v>
      </c>
      <c r="F40" s="51"/>
      <c r="G40" s="51">
        <v>2</v>
      </c>
      <c r="H40" s="44"/>
      <c r="I40" s="44" t="s">
        <v>91</v>
      </c>
      <c r="J40" s="225" t="s">
        <v>2347</v>
      </c>
      <c r="K40" s="225"/>
      <c r="L40" s="277">
        <f t="shared" si="0"/>
        <v>0</v>
      </c>
      <c r="M40" s="277">
        <f t="shared" si="1"/>
        <v>2</v>
      </c>
      <c r="N40" s="277">
        <f t="shared" si="2"/>
        <v>2</v>
      </c>
      <c r="O40" s="36"/>
      <c r="P40" s="58"/>
      <c r="Q40" s="58">
        <v>1</v>
      </c>
      <c r="R40" s="58"/>
      <c r="S40" s="58">
        <v>1</v>
      </c>
      <c r="T40" s="58"/>
      <c r="U40" s="58"/>
      <c r="V40" s="261"/>
      <c r="W40" s="261"/>
      <c r="X40" s="58"/>
      <c r="Y40" s="58"/>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1"/>
      <c r="AW40" s="261"/>
      <c r="AX40" s="261"/>
      <c r="AY40" s="46" t="s">
        <v>1248</v>
      </c>
      <c r="AZ40" s="23"/>
      <c r="BA40" s="23" t="s">
        <v>2348</v>
      </c>
      <c r="BB40" s="23" t="s">
        <v>72</v>
      </c>
      <c r="BC40" s="37"/>
      <c r="BD40" s="23"/>
      <c r="BE40" s="23"/>
      <c r="BF40" s="23"/>
      <c r="BG40" s="234"/>
      <c r="BH40" s="214"/>
      <c r="BI40" s="214"/>
    </row>
    <row r="41" spans="1:61" s="39" customFormat="1" ht="22.2" customHeight="1">
      <c r="A41" s="31" t="s">
        <v>56</v>
      </c>
      <c r="B41" s="16" t="s">
        <v>173</v>
      </c>
      <c r="C41" s="32" t="s">
        <v>174</v>
      </c>
      <c r="D41" s="16" t="s">
        <v>33</v>
      </c>
      <c r="E41" s="33">
        <f>SUM(E42:E56)</f>
        <v>562.55999999999995</v>
      </c>
      <c r="F41" s="33">
        <f>SUM(F42:F56)</f>
        <v>0.19</v>
      </c>
      <c r="G41" s="33">
        <f>SUM(G42:G56)</f>
        <v>562.36999999999989</v>
      </c>
      <c r="H41" s="34"/>
      <c r="I41" s="34"/>
      <c r="J41" s="35"/>
      <c r="K41" s="35"/>
      <c r="L41" s="277">
        <f t="shared" si="0"/>
        <v>23.999999999999886</v>
      </c>
      <c r="M41" s="277">
        <f t="shared" si="1"/>
        <v>538.37</v>
      </c>
      <c r="N41" s="277">
        <f t="shared" si="2"/>
        <v>538.37</v>
      </c>
      <c r="O41" s="36"/>
      <c r="P41" s="36">
        <f t="shared" ref="P41:AX41" si="5">SUM(P42:P56)</f>
        <v>24.830000000000002</v>
      </c>
      <c r="Q41" s="36">
        <f t="shared" si="5"/>
        <v>3.6799999999999997</v>
      </c>
      <c r="R41" s="36">
        <f t="shared" si="5"/>
        <v>7.05</v>
      </c>
      <c r="S41" s="36">
        <f t="shared" si="5"/>
        <v>6</v>
      </c>
      <c r="T41" s="36">
        <f t="shared" si="5"/>
        <v>24.71</v>
      </c>
      <c r="U41" s="36">
        <f t="shared" si="5"/>
        <v>53.11</v>
      </c>
      <c r="V41" s="36">
        <f t="shared" si="5"/>
        <v>0</v>
      </c>
      <c r="W41" s="36">
        <f t="shared" si="5"/>
        <v>0</v>
      </c>
      <c r="X41" s="36">
        <f t="shared" si="5"/>
        <v>0</v>
      </c>
      <c r="Y41" s="36">
        <f t="shared" si="5"/>
        <v>136.85</v>
      </c>
      <c r="Z41" s="36">
        <f t="shared" si="5"/>
        <v>1.06</v>
      </c>
      <c r="AA41" s="36">
        <f t="shared" si="5"/>
        <v>0</v>
      </c>
      <c r="AB41" s="36">
        <f t="shared" si="5"/>
        <v>0</v>
      </c>
      <c r="AC41" s="36">
        <f t="shared" si="5"/>
        <v>0</v>
      </c>
      <c r="AD41" s="36">
        <f t="shared" si="5"/>
        <v>0</v>
      </c>
      <c r="AE41" s="36">
        <f t="shared" si="5"/>
        <v>0</v>
      </c>
      <c r="AF41" s="36">
        <f t="shared" si="5"/>
        <v>0</v>
      </c>
      <c r="AG41" s="36">
        <f t="shared" si="5"/>
        <v>0</v>
      </c>
      <c r="AH41" s="36">
        <f t="shared" si="5"/>
        <v>0.3</v>
      </c>
      <c r="AI41" s="36">
        <f t="shared" si="5"/>
        <v>0</v>
      </c>
      <c r="AJ41" s="36">
        <f t="shared" si="5"/>
        <v>0</v>
      </c>
      <c r="AK41" s="36">
        <f t="shared" si="5"/>
        <v>0</v>
      </c>
      <c r="AL41" s="36">
        <f t="shared" si="5"/>
        <v>0</v>
      </c>
      <c r="AM41" s="36">
        <f t="shared" si="5"/>
        <v>0.4</v>
      </c>
      <c r="AN41" s="36">
        <f t="shared" si="5"/>
        <v>0</v>
      </c>
      <c r="AO41" s="36">
        <f t="shared" si="5"/>
        <v>0</v>
      </c>
      <c r="AP41" s="36">
        <f t="shared" si="5"/>
        <v>0.05</v>
      </c>
      <c r="AQ41" s="36">
        <f t="shared" si="5"/>
        <v>0</v>
      </c>
      <c r="AR41" s="36">
        <f t="shared" si="5"/>
        <v>0</v>
      </c>
      <c r="AS41" s="36">
        <f t="shared" si="5"/>
        <v>0</v>
      </c>
      <c r="AT41" s="36">
        <f t="shared" si="5"/>
        <v>0</v>
      </c>
      <c r="AU41" s="36">
        <f t="shared" si="5"/>
        <v>0</v>
      </c>
      <c r="AV41" s="36">
        <f t="shared" si="5"/>
        <v>0</v>
      </c>
      <c r="AW41" s="36">
        <f t="shared" si="5"/>
        <v>11.5</v>
      </c>
      <c r="AX41" s="36">
        <f t="shared" si="5"/>
        <v>268.83</v>
      </c>
      <c r="AY41" s="36"/>
      <c r="AZ41" s="16" t="s">
        <v>173</v>
      </c>
      <c r="BA41" s="15"/>
      <c r="BB41" s="15"/>
      <c r="BC41" s="37"/>
      <c r="BD41" s="23"/>
      <c r="BE41" s="23"/>
      <c r="BF41" s="34">
        <f>E41-F41</f>
        <v>562.36999999999989</v>
      </c>
      <c r="BG41" s="385">
        <f>G41-BF41</f>
        <v>0</v>
      </c>
      <c r="BH41" s="23"/>
    </row>
    <row r="42" spans="1:61" s="39" customFormat="1" ht="46.8">
      <c r="A42" s="31"/>
      <c r="B42" s="23" t="s">
        <v>175</v>
      </c>
      <c r="C42" s="50" t="s">
        <v>176</v>
      </c>
      <c r="D42" s="23" t="s">
        <v>33</v>
      </c>
      <c r="E42" s="51">
        <f>2.45+2.47</f>
        <v>4.92</v>
      </c>
      <c r="F42" s="51"/>
      <c r="G42" s="51">
        <f>2.45+2.47</f>
        <v>4.92</v>
      </c>
      <c r="H42" s="44" t="s">
        <v>87</v>
      </c>
      <c r="I42" s="44" t="s">
        <v>87</v>
      </c>
      <c r="J42" s="64" t="s">
        <v>177</v>
      </c>
      <c r="K42" s="64"/>
      <c r="L42" s="277">
        <f t="shared" si="0"/>
        <v>0</v>
      </c>
      <c r="M42" s="277">
        <f t="shared" si="1"/>
        <v>4.92</v>
      </c>
      <c r="N42" s="277">
        <f t="shared" si="2"/>
        <v>4.92</v>
      </c>
      <c r="O42" s="36"/>
      <c r="P42" s="58"/>
      <c r="Q42" s="58">
        <v>1.76</v>
      </c>
      <c r="R42" s="58"/>
      <c r="S42" s="58"/>
      <c r="T42" s="58">
        <v>0.9</v>
      </c>
      <c r="U42" s="58"/>
      <c r="V42" s="261"/>
      <c r="W42" s="261"/>
      <c r="X42" s="58"/>
      <c r="Y42" s="58"/>
      <c r="Z42" s="261">
        <v>0.25</v>
      </c>
      <c r="AA42" s="261"/>
      <c r="AB42" s="261"/>
      <c r="AC42" s="261"/>
      <c r="AD42" s="261"/>
      <c r="AE42" s="261"/>
      <c r="AF42" s="261"/>
      <c r="AG42" s="261"/>
      <c r="AH42" s="261"/>
      <c r="AI42" s="261"/>
      <c r="AJ42" s="261"/>
      <c r="AK42" s="261"/>
      <c r="AL42" s="261"/>
      <c r="AM42" s="261"/>
      <c r="AN42" s="261"/>
      <c r="AO42" s="261"/>
      <c r="AP42" s="261">
        <v>0.05</v>
      </c>
      <c r="AQ42" s="261"/>
      <c r="AR42" s="261"/>
      <c r="AS42" s="261"/>
      <c r="AT42" s="261"/>
      <c r="AU42" s="261"/>
      <c r="AV42" s="261"/>
      <c r="AW42" s="261"/>
      <c r="AX42" s="261">
        <v>1.96</v>
      </c>
      <c r="AY42" s="46" t="s">
        <v>62</v>
      </c>
      <c r="AZ42" s="44" t="s">
        <v>175</v>
      </c>
      <c r="BA42" s="23" t="s">
        <v>105</v>
      </c>
      <c r="BB42" s="23" t="s">
        <v>64</v>
      </c>
      <c r="BC42" s="37" t="s">
        <v>72</v>
      </c>
      <c r="BD42" s="23" t="s">
        <v>88</v>
      </c>
      <c r="BE42" s="23" t="s">
        <v>74</v>
      </c>
      <c r="BF42" s="23"/>
      <c r="BG42" s="23"/>
      <c r="BH42" s="23"/>
    </row>
    <row r="43" spans="1:61" s="39" customFormat="1" ht="84">
      <c r="A43" s="31"/>
      <c r="B43" s="23" t="s">
        <v>178</v>
      </c>
      <c r="C43" s="50" t="s">
        <v>2205</v>
      </c>
      <c r="D43" s="23" t="s">
        <v>33</v>
      </c>
      <c r="E43" s="51">
        <v>56.43</v>
      </c>
      <c r="F43" s="51"/>
      <c r="G43" s="51">
        <v>56.43</v>
      </c>
      <c r="H43" s="44" t="s">
        <v>87</v>
      </c>
      <c r="I43" s="44" t="s">
        <v>87</v>
      </c>
      <c r="J43" s="64" t="s">
        <v>2206</v>
      </c>
      <c r="K43" s="64"/>
      <c r="L43" s="277">
        <f t="shared" si="0"/>
        <v>0</v>
      </c>
      <c r="M43" s="277">
        <f t="shared" si="1"/>
        <v>56.43</v>
      </c>
      <c r="N43" s="277">
        <f t="shared" si="2"/>
        <v>32.43</v>
      </c>
      <c r="O43" s="36">
        <v>24</v>
      </c>
      <c r="P43" s="58">
        <v>0.03</v>
      </c>
      <c r="Q43" s="58"/>
      <c r="R43" s="58"/>
      <c r="S43" s="58"/>
      <c r="T43" s="58"/>
      <c r="U43" s="58"/>
      <c r="V43" s="261"/>
      <c r="W43" s="261"/>
      <c r="X43" s="58"/>
      <c r="Y43" s="58">
        <v>14.04</v>
      </c>
      <c r="Z43" s="261"/>
      <c r="AA43" s="261"/>
      <c r="AB43" s="261"/>
      <c r="AC43" s="261"/>
      <c r="AD43" s="261"/>
      <c r="AE43" s="261"/>
      <c r="AF43" s="261"/>
      <c r="AG43" s="261"/>
      <c r="AH43" s="261"/>
      <c r="AI43" s="261"/>
      <c r="AJ43" s="261"/>
      <c r="AK43" s="261"/>
      <c r="AL43" s="261"/>
      <c r="AM43" s="261"/>
      <c r="AN43" s="261"/>
      <c r="AO43" s="261"/>
      <c r="AP43" s="261"/>
      <c r="AQ43" s="261"/>
      <c r="AR43" s="261"/>
      <c r="AS43" s="261"/>
      <c r="AT43" s="261"/>
      <c r="AU43" s="261"/>
      <c r="AV43" s="261"/>
      <c r="AW43" s="261"/>
      <c r="AX43" s="261">
        <v>18.36</v>
      </c>
      <c r="AY43" s="46" t="s">
        <v>62</v>
      </c>
      <c r="AZ43" s="44" t="s">
        <v>178</v>
      </c>
      <c r="BA43" s="23" t="s">
        <v>1248</v>
      </c>
      <c r="BB43" s="23" t="s">
        <v>64</v>
      </c>
      <c r="BC43" s="37" t="s">
        <v>72</v>
      </c>
      <c r="BD43" s="23" t="s">
        <v>88</v>
      </c>
      <c r="BE43" s="23" t="s">
        <v>179</v>
      </c>
      <c r="BF43" s="23" t="s">
        <v>2207</v>
      </c>
      <c r="BG43" s="23"/>
      <c r="BH43" s="23"/>
    </row>
    <row r="44" spans="1:61" s="48" customFormat="1" ht="50.4">
      <c r="A44" s="40"/>
      <c r="B44" s="23" t="s">
        <v>180</v>
      </c>
      <c r="C44" s="61" t="s">
        <v>1778</v>
      </c>
      <c r="D44" s="23" t="s">
        <v>33</v>
      </c>
      <c r="E44" s="51">
        <v>9.06</v>
      </c>
      <c r="F44" s="51">
        <v>0.19</v>
      </c>
      <c r="G44" s="51">
        <f>E44-F44</f>
        <v>8.870000000000001</v>
      </c>
      <c r="H44" s="44" t="s">
        <v>130</v>
      </c>
      <c r="I44" s="44" t="s">
        <v>130</v>
      </c>
      <c r="J44" s="58" t="s">
        <v>1777</v>
      </c>
      <c r="K44" s="58"/>
      <c r="L44" s="277">
        <f t="shared" si="0"/>
        <v>0</v>
      </c>
      <c r="M44" s="277">
        <f t="shared" si="1"/>
        <v>8.870000000000001</v>
      </c>
      <c r="N44" s="277">
        <f t="shared" si="2"/>
        <v>8.870000000000001</v>
      </c>
      <c r="O44" s="36"/>
      <c r="P44" s="55"/>
      <c r="Q44" s="55">
        <v>0.16</v>
      </c>
      <c r="R44" s="55"/>
      <c r="S44" s="55"/>
      <c r="T44" s="55">
        <v>0.74</v>
      </c>
      <c r="U44" s="55">
        <v>7.5</v>
      </c>
      <c r="V44" s="260"/>
      <c r="W44" s="260"/>
      <c r="X44" s="55"/>
      <c r="Y44" s="55"/>
      <c r="Z44" s="260">
        <v>0.47</v>
      </c>
      <c r="AA44" s="260"/>
      <c r="AB44" s="260"/>
      <c r="AC44" s="260"/>
      <c r="AD44" s="260"/>
      <c r="AE44" s="260"/>
      <c r="AF44" s="260"/>
      <c r="AG44" s="260"/>
      <c r="AH44" s="260"/>
      <c r="AI44" s="260"/>
      <c r="AJ44" s="260"/>
      <c r="AK44" s="260"/>
      <c r="AL44" s="260"/>
      <c r="AM44" s="260"/>
      <c r="AN44" s="260"/>
      <c r="AO44" s="260"/>
      <c r="AP44" s="260"/>
      <c r="AQ44" s="260"/>
      <c r="AR44" s="260"/>
      <c r="AS44" s="260"/>
      <c r="AT44" s="260"/>
      <c r="AU44" s="260"/>
      <c r="AV44" s="260"/>
      <c r="AW44" s="260"/>
      <c r="AX44" s="260"/>
      <c r="AY44" s="46" t="s">
        <v>62</v>
      </c>
      <c r="AZ44" s="44" t="s">
        <v>1776</v>
      </c>
      <c r="BA44" s="23" t="s">
        <v>1248</v>
      </c>
      <c r="BB44" s="23" t="s">
        <v>64</v>
      </c>
      <c r="BC44" s="37" t="s">
        <v>1775</v>
      </c>
      <c r="BD44" s="23" t="s">
        <v>131</v>
      </c>
      <c r="BE44" s="23" t="s">
        <v>74</v>
      </c>
      <c r="BF44" s="42" t="s">
        <v>1774</v>
      </c>
      <c r="BG44" s="42"/>
      <c r="BH44" s="42"/>
    </row>
    <row r="45" spans="1:61" s="39" customFormat="1" ht="50.4">
      <c r="A45" s="276"/>
      <c r="B45" s="23" t="s">
        <v>1776</v>
      </c>
      <c r="C45" s="50" t="s">
        <v>184</v>
      </c>
      <c r="D45" s="23" t="s">
        <v>33</v>
      </c>
      <c r="E45" s="51">
        <v>43.92</v>
      </c>
      <c r="F45" s="51"/>
      <c r="G45" s="51">
        <v>43.92</v>
      </c>
      <c r="H45" s="241" t="s">
        <v>130</v>
      </c>
      <c r="I45" s="44" t="s">
        <v>130</v>
      </c>
      <c r="J45" s="64" t="s">
        <v>185</v>
      </c>
      <c r="K45" s="64"/>
      <c r="L45" s="277">
        <f t="shared" si="0"/>
        <v>0</v>
      </c>
      <c r="M45" s="277">
        <f t="shared" si="1"/>
        <v>43.92</v>
      </c>
      <c r="N45" s="277">
        <f t="shared" si="2"/>
        <v>43.92</v>
      </c>
      <c r="O45" s="36"/>
      <c r="P45" s="55"/>
      <c r="Q45" s="55"/>
      <c r="R45" s="55"/>
      <c r="S45" s="55"/>
      <c r="T45" s="55">
        <v>0.56999999999999995</v>
      </c>
      <c r="U45" s="55">
        <f>44.15-2.48</f>
        <v>41.67</v>
      </c>
      <c r="V45" s="260"/>
      <c r="W45" s="260"/>
      <c r="X45" s="55"/>
      <c r="Y45" s="55"/>
      <c r="Z45" s="260">
        <v>0.33</v>
      </c>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260">
        <v>1.35</v>
      </c>
      <c r="AY45" s="46" t="s">
        <v>62</v>
      </c>
      <c r="AZ45" s="44" t="s">
        <v>183</v>
      </c>
      <c r="BA45" s="23" t="s">
        <v>105</v>
      </c>
      <c r="BB45" s="23" t="s">
        <v>64</v>
      </c>
      <c r="BC45" s="37" t="s">
        <v>72</v>
      </c>
      <c r="BD45" s="23" t="s">
        <v>131</v>
      </c>
      <c r="BE45" s="23" t="s">
        <v>74</v>
      </c>
      <c r="BF45" s="23" t="s">
        <v>2120</v>
      </c>
      <c r="BG45" s="23"/>
      <c r="BH45" s="23"/>
    </row>
    <row r="46" spans="1:61" s="39" customFormat="1" ht="39.6">
      <c r="A46" s="31"/>
      <c r="B46" s="23" t="s">
        <v>183</v>
      </c>
      <c r="C46" s="50" t="s">
        <v>187</v>
      </c>
      <c r="D46" s="23" t="s">
        <v>33</v>
      </c>
      <c r="E46" s="51">
        <v>1.7</v>
      </c>
      <c r="F46" s="51"/>
      <c r="G46" s="51">
        <v>1.7</v>
      </c>
      <c r="H46" s="44" t="s">
        <v>188</v>
      </c>
      <c r="I46" s="44" t="s">
        <v>188</v>
      </c>
      <c r="J46" s="64" t="s">
        <v>189</v>
      </c>
      <c r="K46" s="64"/>
      <c r="L46" s="277">
        <f t="shared" si="0"/>
        <v>0</v>
      </c>
      <c r="M46" s="277">
        <f t="shared" si="1"/>
        <v>1.7</v>
      </c>
      <c r="N46" s="277">
        <f t="shared" si="2"/>
        <v>1.7</v>
      </c>
      <c r="O46" s="36"/>
      <c r="P46" s="55">
        <v>1</v>
      </c>
      <c r="Q46" s="55"/>
      <c r="R46" s="55"/>
      <c r="S46" s="55"/>
      <c r="T46" s="55"/>
      <c r="U46" s="55">
        <v>0.54</v>
      </c>
      <c r="V46" s="260"/>
      <c r="W46" s="260"/>
      <c r="X46" s="55"/>
      <c r="Y46" s="55"/>
      <c r="Z46" s="260">
        <v>0.01</v>
      </c>
      <c r="AA46" s="260"/>
      <c r="AB46" s="260"/>
      <c r="AC46" s="260"/>
      <c r="AD46" s="260"/>
      <c r="AE46" s="260"/>
      <c r="AF46" s="260"/>
      <c r="AG46" s="260"/>
      <c r="AH46" s="260"/>
      <c r="AI46" s="260"/>
      <c r="AJ46" s="260"/>
      <c r="AK46" s="260"/>
      <c r="AL46" s="260"/>
      <c r="AM46" s="260"/>
      <c r="AN46" s="260"/>
      <c r="AO46" s="260"/>
      <c r="AP46" s="260"/>
      <c r="AQ46" s="260"/>
      <c r="AR46" s="260"/>
      <c r="AS46" s="260"/>
      <c r="AT46" s="260"/>
      <c r="AU46" s="260"/>
      <c r="AV46" s="260"/>
      <c r="AW46" s="260"/>
      <c r="AX46" s="260">
        <v>0.15</v>
      </c>
      <c r="AY46" s="46" t="s">
        <v>62</v>
      </c>
      <c r="AZ46" s="44" t="s">
        <v>186</v>
      </c>
      <c r="BA46" s="23" t="s">
        <v>105</v>
      </c>
      <c r="BB46" s="23" t="s">
        <v>64</v>
      </c>
      <c r="BC46" s="37" t="s">
        <v>72</v>
      </c>
      <c r="BD46" s="23" t="s">
        <v>190</v>
      </c>
      <c r="BE46" s="23" t="s">
        <v>74</v>
      </c>
      <c r="BF46" s="23"/>
      <c r="BG46" s="23"/>
      <c r="BH46" s="23"/>
    </row>
    <row r="47" spans="1:61" s="48" customFormat="1" ht="39.6">
      <c r="A47" s="40"/>
      <c r="B47" s="23" t="s">
        <v>186</v>
      </c>
      <c r="C47" s="61" t="s">
        <v>192</v>
      </c>
      <c r="D47" s="23" t="s">
        <v>33</v>
      </c>
      <c r="E47" s="51">
        <v>15</v>
      </c>
      <c r="F47" s="51"/>
      <c r="G47" s="51">
        <v>15</v>
      </c>
      <c r="H47" s="44" t="s">
        <v>91</v>
      </c>
      <c r="I47" s="44" t="s">
        <v>91</v>
      </c>
      <c r="J47" s="58" t="s">
        <v>193</v>
      </c>
      <c r="K47" s="58"/>
      <c r="L47" s="277">
        <f t="shared" si="0"/>
        <v>0</v>
      </c>
      <c r="M47" s="277">
        <f t="shared" si="1"/>
        <v>15</v>
      </c>
      <c r="N47" s="277">
        <f t="shared" si="2"/>
        <v>15</v>
      </c>
      <c r="O47" s="36"/>
      <c r="P47" s="55"/>
      <c r="Q47" s="55"/>
      <c r="R47" s="55"/>
      <c r="S47" s="55">
        <v>6</v>
      </c>
      <c r="T47" s="55"/>
      <c r="U47" s="55"/>
      <c r="V47" s="260"/>
      <c r="W47" s="260"/>
      <c r="X47" s="55"/>
      <c r="Y47" s="55"/>
      <c r="Z47" s="260"/>
      <c r="AA47" s="260"/>
      <c r="AB47" s="260"/>
      <c r="AC47" s="260"/>
      <c r="AD47" s="260"/>
      <c r="AE47" s="260"/>
      <c r="AF47" s="260"/>
      <c r="AG47" s="260"/>
      <c r="AH47" s="260"/>
      <c r="AI47" s="260"/>
      <c r="AJ47" s="260"/>
      <c r="AK47" s="260"/>
      <c r="AL47" s="260"/>
      <c r="AM47" s="260"/>
      <c r="AN47" s="260"/>
      <c r="AO47" s="260"/>
      <c r="AP47" s="260"/>
      <c r="AQ47" s="260"/>
      <c r="AR47" s="260"/>
      <c r="AS47" s="260"/>
      <c r="AT47" s="260"/>
      <c r="AU47" s="260"/>
      <c r="AV47" s="260"/>
      <c r="AW47" s="260">
        <v>9</v>
      </c>
      <c r="AX47" s="260"/>
      <c r="AY47" s="46" t="s">
        <v>62</v>
      </c>
      <c r="AZ47" s="44" t="s">
        <v>191</v>
      </c>
      <c r="BA47" s="23" t="s">
        <v>1248</v>
      </c>
      <c r="BB47" s="23" t="s">
        <v>64</v>
      </c>
      <c r="BC47" s="37" t="s">
        <v>64</v>
      </c>
      <c r="BD47" s="23"/>
      <c r="BE47" s="23"/>
      <c r="BF47" s="42"/>
      <c r="BG47" s="42"/>
      <c r="BH47" s="42"/>
    </row>
    <row r="48" spans="1:61" s="39" customFormat="1" ht="46.8">
      <c r="A48" s="31"/>
      <c r="B48" s="23" t="s">
        <v>191</v>
      </c>
      <c r="C48" s="61" t="s">
        <v>2239</v>
      </c>
      <c r="D48" s="23" t="s">
        <v>33</v>
      </c>
      <c r="E48" s="51">
        <f>32+22</f>
        <v>54</v>
      </c>
      <c r="F48" s="51"/>
      <c r="G48" s="51">
        <v>54</v>
      </c>
      <c r="H48" s="44"/>
      <c r="I48" s="44" t="s">
        <v>100</v>
      </c>
      <c r="J48" s="58" t="s">
        <v>2159</v>
      </c>
      <c r="K48" s="58"/>
      <c r="L48" s="277">
        <f t="shared" si="0"/>
        <v>0</v>
      </c>
      <c r="M48" s="277">
        <f t="shared" si="1"/>
        <v>53.999999999999993</v>
      </c>
      <c r="N48" s="277">
        <f t="shared" si="2"/>
        <v>53.999999999999993</v>
      </c>
      <c r="O48" s="36"/>
      <c r="P48" s="55">
        <v>23.8</v>
      </c>
      <c r="Q48" s="55">
        <v>1</v>
      </c>
      <c r="R48" s="55"/>
      <c r="S48" s="55"/>
      <c r="T48" s="55">
        <v>22.5</v>
      </c>
      <c r="U48" s="55"/>
      <c r="V48" s="260"/>
      <c r="W48" s="260"/>
      <c r="X48" s="55"/>
      <c r="Y48" s="55"/>
      <c r="Z48" s="260"/>
      <c r="AA48" s="260"/>
      <c r="AB48" s="260"/>
      <c r="AC48" s="260"/>
      <c r="AD48" s="260"/>
      <c r="AE48" s="260"/>
      <c r="AF48" s="260"/>
      <c r="AG48" s="260"/>
      <c r="AH48" s="260">
        <v>0.3</v>
      </c>
      <c r="AI48" s="260"/>
      <c r="AJ48" s="260"/>
      <c r="AK48" s="260"/>
      <c r="AL48" s="260"/>
      <c r="AM48" s="260">
        <v>0.4</v>
      </c>
      <c r="AN48" s="260"/>
      <c r="AO48" s="260"/>
      <c r="AP48" s="260"/>
      <c r="AQ48" s="260"/>
      <c r="AR48" s="260"/>
      <c r="AS48" s="260"/>
      <c r="AT48" s="260"/>
      <c r="AU48" s="260"/>
      <c r="AV48" s="260"/>
      <c r="AW48" s="260">
        <v>2.5</v>
      </c>
      <c r="AX48" s="260">
        <v>3.5</v>
      </c>
      <c r="AY48" s="46" t="s">
        <v>104</v>
      </c>
      <c r="AZ48" s="23"/>
      <c r="BA48" s="23" t="s">
        <v>114</v>
      </c>
      <c r="BB48" s="23" t="s">
        <v>72</v>
      </c>
      <c r="BC48" s="37"/>
      <c r="BD48" s="23" t="s">
        <v>101</v>
      </c>
      <c r="BE48" s="23" t="s">
        <v>74</v>
      </c>
      <c r="BF48" s="42" t="s">
        <v>72</v>
      </c>
      <c r="BG48" s="65"/>
      <c r="BH48" s="65"/>
    </row>
    <row r="49" spans="1:61" s="39" customFormat="1" ht="39.6">
      <c r="A49" s="31"/>
      <c r="B49" s="23" t="s">
        <v>1855</v>
      </c>
      <c r="C49" s="61" t="s">
        <v>2237</v>
      </c>
      <c r="D49" s="23" t="s">
        <v>33</v>
      </c>
      <c r="E49" s="51">
        <v>23.7</v>
      </c>
      <c r="F49" s="51"/>
      <c r="G49" s="51">
        <v>23.7</v>
      </c>
      <c r="H49" s="44"/>
      <c r="I49" s="44" t="s">
        <v>70</v>
      </c>
      <c r="J49" s="58" t="s">
        <v>196</v>
      </c>
      <c r="K49" s="58"/>
      <c r="L49" s="277">
        <f t="shared" si="0"/>
        <v>0</v>
      </c>
      <c r="M49" s="277">
        <f t="shared" si="1"/>
        <v>23.7</v>
      </c>
      <c r="N49" s="277">
        <f t="shared" si="2"/>
        <v>23.7</v>
      </c>
      <c r="O49" s="36"/>
      <c r="P49" s="55"/>
      <c r="Q49" s="55">
        <v>0.76</v>
      </c>
      <c r="R49" s="55">
        <v>7.05</v>
      </c>
      <c r="S49" s="55"/>
      <c r="T49" s="55"/>
      <c r="U49" s="55"/>
      <c r="V49" s="260"/>
      <c r="W49" s="260"/>
      <c r="X49" s="55"/>
      <c r="Y49" s="55">
        <v>2.2999999999999998</v>
      </c>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v>13.59</v>
      </c>
      <c r="AY49" s="46" t="s">
        <v>62</v>
      </c>
      <c r="AZ49" s="44"/>
      <c r="BA49" s="23" t="s">
        <v>105</v>
      </c>
      <c r="BB49" s="23" t="s">
        <v>64</v>
      </c>
      <c r="BC49" s="37" t="s">
        <v>72</v>
      </c>
      <c r="BD49" s="23" t="s">
        <v>126</v>
      </c>
      <c r="BE49" s="23" t="s">
        <v>102</v>
      </c>
      <c r="BF49" s="23"/>
      <c r="BG49" s="23"/>
      <c r="BH49" s="23"/>
    </row>
    <row r="50" spans="1:61" s="39" customFormat="1" ht="26.4">
      <c r="A50" s="31"/>
      <c r="B50" s="23" t="s">
        <v>2362</v>
      </c>
      <c r="C50" s="61" t="s">
        <v>2240</v>
      </c>
      <c r="D50" s="23" t="s">
        <v>33</v>
      </c>
      <c r="E50" s="51">
        <v>12.48</v>
      </c>
      <c r="F50" s="51"/>
      <c r="G50" s="51">
        <v>12.48</v>
      </c>
      <c r="H50" s="44"/>
      <c r="I50" s="44" t="s">
        <v>152</v>
      </c>
      <c r="J50" s="58" t="s">
        <v>135</v>
      </c>
      <c r="K50" s="58"/>
      <c r="L50" s="277">
        <f t="shared" si="0"/>
        <v>0</v>
      </c>
      <c r="M50" s="277">
        <f t="shared" si="1"/>
        <v>12.48</v>
      </c>
      <c r="N50" s="277">
        <f t="shared" si="2"/>
        <v>12.48</v>
      </c>
      <c r="O50" s="36"/>
      <c r="P50" s="55"/>
      <c r="Q50" s="55"/>
      <c r="R50" s="55"/>
      <c r="S50" s="55"/>
      <c r="T50" s="55"/>
      <c r="U50" s="55"/>
      <c r="V50" s="260"/>
      <c r="W50" s="260"/>
      <c r="X50" s="55"/>
      <c r="Y50" s="55">
        <v>12.48</v>
      </c>
      <c r="Z50" s="260"/>
      <c r="AA50" s="260"/>
      <c r="AB50" s="260"/>
      <c r="AC50" s="260"/>
      <c r="AD50" s="260"/>
      <c r="AE50" s="260"/>
      <c r="AF50" s="260"/>
      <c r="AG50" s="260"/>
      <c r="AH50" s="260"/>
      <c r="AI50" s="260"/>
      <c r="AJ50" s="260"/>
      <c r="AK50" s="260"/>
      <c r="AL50" s="260"/>
      <c r="AM50" s="260"/>
      <c r="AN50" s="260"/>
      <c r="AO50" s="260"/>
      <c r="AP50" s="260"/>
      <c r="AQ50" s="260"/>
      <c r="AR50" s="260"/>
      <c r="AS50" s="260"/>
      <c r="AT50" s="260"/>
      <c r="AU50" s="260"/>
      <c r="AV50" s="260"/>
      <c r="AW50" s="260"/>
      <c r="AX50" s="260"/>
      <c r="AY50" s="46" t="s">
        <v>168</v>
      </c>
      <c r="AZ50" s="23"/>
      <c r="BA50" s="23" t="s">
        <v>105</v>
      </c>
      <c r="BB50" s="23" t="s">
        <v>72</v>
      </c>
      <c r="BC50" s="37"/>
      <c r="BD50" s="23" t="s">
        <v>169</v>
      </c>
      <c r="BE50" s="23" t="s">
        <v>74</v>
      </c>
      <c r="BF50" s="23" t="s">
        <v>72</v>
      </c>
      <c r="BG50" s="23" t="s">
        <v>199</v>
      </c>
      <c r="BH50" s="23"/>
      <c r="BI50" s="23"/>
    </row>
    <row r="51" spans="1:61" s="39" customFormat="1" ht="26.4">
      <c r="A51" s="31"/>
      <c r="B51" s="23" t="s">
        <v>195</v>
      </c>
      <c r="C51" s="61" t="s">
        <v>2241</v>
      </c>
      <c r="D51" s="23" t="s">
        <v>33</v>
      </c>
      <c r="E51" s="51">
        <v>66.7</v>
      </c>
      <c r="F51" s="51"/>
      <c r="G51" s="51">
        <v>66.7</v>
      </c>
      <c r="H51" s="44"/>
      <c r="I51" s="44" t="s">
        <v>77</v>
      </c>
      <c r="J51" s="58" t="s">
        <v>55</v>
      </c>
      <c r="K51" s="58"/>
      <c r="L51" s="277">
        <f t="shared" si="0"/>
        <v>0</v>
      </c>
      <c r="M51" s="277">
        <f t="shared" si="1"/>
        <v>66.7</v>
      </c>
      <c r="N51" s="277">
        <f t="shared" si="2"/>
        <v>66.7</v>
      </c>
      <c r="O51" s="36"/>
      <c r="P51" s="55"/>
      <c r="Q51" s="55"/>
      <c r="R51" s="55"/>
      <c r="S51" s="55"/>
      <c r="T51" s="55"/>
      <c r="U51" s="55"/>
      <c r="V51" s="260"/>
      <c r="W51" s="260"/>
      <c r="X51" s="55"/>
      <c r="Y51" s="55"/>
      <c r="Z51" s="260"/>
      <c r="AA51" s="260"/>
      <c r="AB51" s="260"/>
      <c r="AC51" s="260"/>
      <c r="AD51" s="260"/>
      <c r="AE51" s="260"/>
      <c r="AF51" s="260"/>
      <c r="AG51" s="260"/>
      <c r="AH51" s="260"/>
      <c r="AI51" s="260"/>
      <c r="AJ51" s="260"/>
      <c r="AK51" s="260"/>
      <c r="AL51" s="260"/>
      <c r="AM51" s="260"/>
      <c r="AN51" s="260"/>
      <c r="AO51" s="260"/>
      <c r="AP51" s="260"/>
      <c r="AQ51" s="260"/>
      <c r="AR51" s="260"/>
      <c r="AS51" s="260"/>
      <c r="AT51" s="260"/>
      <c r="AU51" s="260"/>
      <c r="AV51" s="260"/>
      <c r="AW51" s="260"/>
      <c r="AX51" s="260">
        <v>66.7</v>
      </c>
      <c r="AY51" s="46" t="s">
        <v>2211</v>
      </c>
      <c r="AZ51" s="23"/>
      <c r="BA51" s="23" t="s">
        <v>105</v>
      </c>
      <c r="BB51" s="23" t="s">
        <v>72</v>
      </c>
      <c r="BC51" s="37"/>
      <c r="BD51" s="23" t="s">
        <v>419</v>
      </c>
      <c r="BE51" s="23" t="s">
        <v>74</v>
      </c>
      <c r="BF51" s="23"/>
      <c r="BG51" s="65"/>
      <c r="BH51" s="65"/>
      <c r="BI51" s="7"/>
    </row>
    <row r="52" spans="1:61" s="39" customFormat="1" ht="33.6">
      <c r="A52" s="31"/>
      <c r="B52" s="23" t="s">
        <v>2363</v>
      </c>
      <c r="C52" s="61" t="s">
        <v>2669</v>
      </c>
      <c r="D52" s="23" t="s">
        <v>33</v>
      </c>
      <c r="E52" s="51">
        <f>8.55+58.65</f>
        <v>67.2</v>
      </c>
      <c r="F52" s="51"/>
      <c r="G52" s="51">
        <v>67.2</v>
      </c>
      <c r="H52" s="44"/>
      <c r="I52" s="44" t="s">
        <v>77</v>
      </c>
      <c r="J52" s="58" t="s">
        <v>2671</v>
      </c>
      <c r="K52" s="58"/>
      <c r="L52" s="277">
        <f>G52-M52</f>
        <v>0</v>
      </c>
      <c r="M52" s="277">
        <f>SUM(O52:AX52)</f>
        <v>67.2</v>
      </c>
      <c r="N52" s="277">
        <f>SUM(P52:AX52)</f>
        <v>67.2</v>
      </c>
      <c r="O52" s="36"/>
      <c r="P52" s="55"/>
      <c r="Q52" s="55"/>
      <c r="R52" s="55"/>
      <c r="S52" s="55"/>
      <c r="T52" s="55"/>
      <c r="U52" s="55"/>
      <c r="V52" s="260"/>
      <c r="W52" s="260"/>
      <c r="X52" s="55"/>
      <c r="Y52" s="55">
        <v>33.5</v>
      </c>
      <c r="Z52" s="260"/>
      <c r="AA52" s="260"/>
      <c r="AB52" s="260"/>
      <c r="AC52" s="260"/>
      <c r="AD52" s="260"/>
      <c r="AE52" s="260"/>
      <c r="AF52" s="260"/>
      <c r="AG52" s="260"/>
      <c r="AH52" s="260"/>
      <c r="AI52" s="260"/>
      <c r="AJ52" s="260"/>
      <c r="AK52" s="260"/>
      <c r="AL52" s="260"/>
      <c r="AM52" s="260"/>
      <c r="AN52" s="260"/>
      <c r="AO52" s="260"/>
      <c r="AP52" s="260"/>
      <c r="AQ52" s="260"/>
      <c r="AR52" s="260"/>
      <c r="AS52" s="260"/>
      <c r="AT52" s="260"/>
      <c r="AU52" s="260"/>
      <c r="AV52" s="260"/>
      <c r="AW52" s="260"/>
      <c r="AX52" s="260">
        <v>33.700000000000003</v>
      </c>
      <c r="AY52" s="46" t="s">
        <v>2670</v>
      </c>
      <c r="AZ52" s="23"/>
      <c r="BA52" s="23" t="s">
        <v>105</v>
      </c>
      <c r="BB52" s="23" t="s">
        <v>72</v>
      </c>
      <c r="BC52" s="37"/>
      <c r="BD52" s="23"/>
      <c r="BE52" s="23"/>
      <c r="BF52" s="23"/>
      <c r="BG52" s="65"/>
      <c r="BH52" s="65"/>
      <c r="BI52" s="7"/>
    </row>
    <row r="53" spans="1:61" s="48" customFormat="1" ht="33.6">
      <c r="A53" s="40"/>
      <c r="B53" s="23" t="s">
        <v>2364</v>
      </c>
      <c r="C53" s="63" t="s">
        <v>2246</v>
      </c>
      <c r="D53" s="42" t="s">
        <v>33</v>
      </c>
      <c r="E53" s="43">
        <v>3.4</v>
      </c>
      <c r="F53" s="43"/>
      <c r="G53" s="43">
        <v>3.4</v>
      </c>
      <c r="H53" s="45"/>
      <c r="I53" s="45" t="s">
        <v>130</v>
      </c>
      <c r="J53" s="72" t="s">
        <v>27</v>
      </c>
      <c r="K53" s="72"/>
      <c r="L53" s="277">
        <f t="shared" si="0"/>
        <v>0</v>
      </c>
      <c r="M53" s="277">
        <f t="shared" si="1"/>
        <v>3.4</v>
      </c>
      <c r="N53" s="277">
        <f t="shared" si="2"/>
        <v>3.4</v>
      </c>
      <c r="O53" s="307"/>
      <c r="P53" s="217"/>
      <c r="Q53" s="217"/>
      <c r="R53" s="217"/>
      <c r="S53" s="217"/>
      <c r="T53" s="217"/>
      <c r="U53" s="217">
        <v>3.4</v>
      </c>
      <c r="V53" s="312"/>
      <c r="W53" s="312"/>
      <c r="X53" s="217"/>
      <c r="Y53" s="217"/>
      <c r="Z53" s="312"/>
      <c r="AA53" s="312"/>
      <c r="AB53" s="312"/>
      <c r="AC53" s="312"/>
      <c r="AD53" s="312"/>
      <c r="AE53" s="312"/>
      <c r="AF53" s="312"/>
      <c r="AG53" s="312"/>
      <c r="AH53" s="312"/>
      <c r="AI53" s="312"/>
      <c r="AJ53" s="312"/>
      <c r="AK53" s="312"/>
      <c r="AL53" s="312"/>
      <c r="AM53" s="312"/>
      <c r="AN53" s="312"/>
      <c r="AO53" s="312"/>
      <c r="AP53" s="312"/>
      <c r="AQ53" s="312"/>
      <c r="AR53" s="312"/>
      <c r="AS53" s="312"/>
      <c r="AT53" s="312"/>
      <c r="AU53" s="312"/>
      <c r="AV53" s="312"/>
      <c r="AW53" s="312"/>
      <c r="AX53" s="312"/>
      <c r="AY53" s="72" t="s">
        <v>280</v>
      </c>
      <c r="AZ53" s="42"/>
      <c r="BA53" s="42" t="s">
        <v>114</v>
      </c>
      <c r="BB53" s="42" t="s">
        <v>72</v>
      </c>
      <c r="BC53" s="308"/>
      <c r="BD53" s="42" t="s">
        <v>131</v>
      </c>
      <c r="BE53" s="42"/>
      <c r="BF53" s="42"/>
      <c r="BG53" s="135"/>
      <c r="BH53" s="135"/>
    </row>
    <row r="54" spans="1:61" s="39" customFormat="1" ht="33.6">
      <c r="A54" s="31"/>
      <c r="B54" s="23" t="s">
        <v>2365</v>
      </c>
      <c r="C54" s="61" t="s">
        <v>2242</v>
      </c>
      <c r="D54" s="23" t="s">
        <v>33</v>
      </c>
      <c r="E54" s="51">
        <v>52</v>
      </c>
      <c r="F54" s="51"/>
      <c r="G54" s="51">
        <v>52</v>
      </c>
      <c r="H54" s="44"/>
      <c r="I54" s="44" t="s">
        <v>87</v>
      </c>
      <c r="J54" s="58" t="s">
        <v>2208</v>
      </c>
      <c r="K54" s="58"/>
      <c r="L54" s="277">
        <f t="shared" si="0"/>
        <v>0</v>
      </c>
      <c r="M54" s="277">
        <f t="shared" si="1"/>
        <v>52</v>
      </c>
      <c r="N54" s="277">
        <f t="shared" si="2"/>
        <v>52</v>
      </c>
      <c r="O54" s="36"/>
      <c r="P54" s="55"/>
      <c r="Q54" s="55"/>
      <c r="R54" s="55"/>
      <c r="S54" s="55"/>
      <c r="T54" s="55"/>
      <c r="U54" s="55"/>
      <c r="V54" s="260"/>
      <c r="W54" s="260"/>
      <c r="X54" s="55"/>
      <c r="Y54" s="55">
        <v>30</v>
      </c>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v>22</v>
      </c>
      <c r="AY54" s="46" t="s">
        <v>2211</v>
      </c>
      <c r="AZ54" s="23"/>
      <c r="BA54" s="23" t="s">
        <v>105</v>
      </c>
      <c r="BB54" s="23" t="s">
        <v>72</v>
      </c>
      <c r="BC54" s="23"/>
      <c r="BD54" s="23" t="s">
        <v>419</v>
      </c>
      <c r="BE54" s="23" t="s">
        <v>74</v>
      </c>
      <c r="BF54" s="23"/>
      <c r="BG54" s="65"/>
      <c r="BH54" s="65"/>
      <c r="BI54" s="7"/>
    </row>
    <row r="55" spans="1:61" s="39" customFormat="1" ht="50.4">
      <c r="A55" s="31"/>
      <c r="B55" s="23" t="s">
        <v>2675</v>
      </c>
      <c r="C55" s="61" t="s">
        <v>2667</v>
      </c>
      <c r="D55" s="23" t="s">
        <v>33</v>
      </c>
      <c r="E55" s="51">
        <v>102.05</v>
      </c>
      <c r="F55" s="51"/>
      <c r="G55" s="51">
        <v>102.05</v>
      </c>
      <c r="H55" s="44"/>
      <c r="I55" s="44" t="s">
        <v>87</v>
      </c>
      <c r="J55" s="58" t="s">
        <v>2668</v>
      </c>
      <c r="K55" s="58"/>
      <c r="L55" s="277">
        <f>G55-M55</f>
        <v>0</v>
      </c>
      <c r="M55" s="277">
        <f>SUM(O55:AX55)</f>
        <v>102.05</v>
      </c>
      <c r="N55" s="277">
        <f>SUM(P55:AX55)</f>
        <v>102.05</v>
      </c>
      <c r="O55" s="36"/>
      <c r="P55" s="55"/>
      <c r="Q55" s="55"/>
      <c r="R55" s="55"/>
      <c r="S55" s="55"/>
      <c r="T55" s="55"/>
      <c r="U55" s="55"/>
      <c r="V55" s="260"/>
      <c r="W55" s="260"/>
      <c r="X55" s="55"/>
      <c r="Y55" s="55">
        <v>14.53</v>
      </c>
      <c r="Z55" s="260"/>
      <c r="AA55" s="260"/>
      <c r="AB55" s="260"/>
      <c r="AC55" s="260"/>
      <c r="AD55" s="260"/>
      <c r="AE55" s="260"/>
      <c r="AF55" s="260"/>
      <c r="AG55" s="260"/>
      <c r="AH55" s="260"/>
      <c r="AI55" s="260"/>
      <c r="AJ55" s="260"/>
      <c r="AK55" s="260"/>
      <c r="AL55" s="260"/>
      <c r="AM55" s="260"/>
      <c r="AN55" s="260"/>
      <c r="AO55" s="260"/>
      <c r="AP55" s="260"/>
      <c r="AQ55" s="260"/>
      <c r="AR55" s="260"/>
      <c r="AS55" s="260"/>
      <c r="AT55" s="260"/>
      <c r="AU55" s="260"/>
      <c r="AV55" s="260"/>
      <c r="AW55" s="260"/>
      <c r="AX55" s="260">
        <v>87.52</v>
      </c>
      <c r="AY55" s="46" t="s">
        <v>2670</v>
      </c>
      <c r="AZ55" s="23"/>
      <c r="BA55" s="42" t="s">
        <v>114</v>
      </c>
      <c r="BB55" s="42" t="s">
        <v>72</v>
      </c>
      <c r="BC55" s="23"/>
      <c r="BD55" s="23"/>
      <c r="BE55" s="23"/>
      <c r="BF55" s="23"/>
      <c r="BG55" s="65"/>
      <c r="BH55" s="65"/>
      <c r="BI55" s="7"/>
    </row>
    <row r="56" spans="1:61" s="39" customFormat="1" ht="33.6">
      <c r="A56" s="31"/>
      <c r="B56" s="23" t="s">
        <v>2676</v>
      </c>
      <c r="C56" s="61" t="s">
        <v>2243</v>
      </c>
      <c r="D56" s="23" t="s">
        <v>33</v>
      </c>
      <c r="E56" s="51">
        <v>50</v>
      </c>
      <c r="F56" s="51"/>
      <c r="G56" s="51">
        <v>50</v>
      </c>
      <c r="H56" s="44"/>
      <c r="I56" s="44" t="s">
        <v>87</v>
      </c>
      <c r="J56" s="58" t="s">
        <v>2208</v>
      </c>
      <c r="K56" s="58"/>
      <c r="L56" s="277">
        <f t="shared" si="0"/>
        <v>0</v>
      </c>
      <c r="M56" s="277">
        <f t="shared" si="1"/>
        <v>50</v>
      </c>
      <c r="N56" s="277">
        <f t="shared" si="2"/>
        <v>50</v>
      </c>
      <c r="O56" s="36"/>
      <c r="P56" s="55"/>
      <c r="Q56" s="55"/>
      <c r="R56" s="55"/>
      <c r="S56" s="55"/>
      <c r="T56" s="55"/>
      <c r="U56" s="55"/>
      <c r="V56" s="260"/>
      <c r="W56" s="260"/>
      <c r="X56" s="55"/>
      <c r="Y56" s="55">
        <v>30</v>
      </c>
      <c r="Z56" s="260"/>
      <c r="AA56" s="260"/>
      <c r="AB56" s="260"/>
      <c r="AC56" s="260"/>
      <c r="AD56" s="260"/>
      <c r="AE56" s="260"/>
      <c r="AF56" s="260"/>
      <c r="AG56" s="260"/>
      <c r="AH56" s="260"/>
      <c r="AI56" s="260"/>
      <c r="AJ56" s="260"/>
      <c r="AK56" s="260"/>
      <c r="AL56" s="260"/>
      <c r="AM56" s="260"/>
      <c r="AN56" s="260"/>
      <c r="AO56" s="260"/>
      <c r="AP56" s="260"/>
      <c r="AQ56" s="260"/>
      <c r="AR56" s="260"/>
      <c r="AS56" s="260"/>
      <c r="AT56" s="260"/>
      <c r="AU56" s="260"/>
      <c r="AV56" s="260"/>
      <c r="AW56" s="260"/>
      <c r="AX56" s="260">
        <v>20</v>
      </c>
      <c r="AY56" s="46" t="s">
        <v>2211</v>
      </c>
      <c r="AZ56" s="23"/>
      <c r="BA56" s="23" t="s">
        <v>105</v>
      </c>
      <c r="BB56" s="23" t="s">
        <v>72</v>
      </c>
      <c r="BC56" s="23"/>
      <c r="BD56" s="23" t="s">
        <v>419</v>
      </c>
      <c r="BE56" s="23" t="s">
        <v>74</v>
      </c>
      <c r="BF56" s="23"/>
      <c r="BG56" s="65"/>
      <c r="BH56" s="65"/>
      <c r="BI56" s="7"/>
    </row>
    <row r="57" spans="1:61" s="39" customFormat="1" ht="16.8">
      <c r="A57" s="31" t="s">
        <v>56</v>
      </c>
      <c r="B57" s="16" t="s">
        <v>200</v>
      </c>
      <c r="C57" s="32" t="s">
        <v>201</v>
      </c>
      <c r="D57" s="16" t="s">
        <v>34</v>
      </c>
      <c r="E57" s="33">
        <f>SUM(E58:E64)</f>
        <v>31.8</v>
      </c>
      <c r="F57" s="33">
        <f>SUM(F58:F64)</f>
        <v>0</v>
      </c>
      <c r="G57" s="33">
        <f>SUM(G58:G64)</f>
        <v>31.8</v>
      </c>
      <c r="H57" s="34"/>
      <c r="I57" s="34"/>
      <c r="J57" s="35"/>
      <c r="K57" s="35"/>
      <c r="L57" s="277">
        <f t="shared" si="0"/>
        <v>0</v>
      </c>
      <c r="M57" s="277">
        <f t="shared" si="1"/>
        <v>31.800000000000004</v>
      </c>
      <c r="N57" s="277">
        <f t="shared" si="2"/>
        <v>31.800000000000004</v>
      </c>
      <c r="O57" s="36"/>
      <c r="P57" s="66">
        <f t="shared" ref="P57:AX57" si="6">SUM(P58:P64)</f>
        <v>0</v>
      </c>
      <c r="Q57" s="66">
        <f t="shared" si="6"/>
        <v>0</v>
      </c>
      <c r="R57" s="66">
        <f t="shared" si="6"/>
        <v>0</v>
      </c>
      <c r="S57" s="66">
        <f t="shared" si="6"/>
        <v>0</v>
      </c>
      <c r="T57" s="66">
        <f t="shared" si="6"/>
        <v>7.91</v>
      </c>
      <c r="U57" s="66">
        <f t="shared" si="6"/>
        <v>3.4400000000000004</v>
      </c>
      <c r="V57" s="66">
        <f t="shared" si="6"/>
        <v>12</v>
      </c>
      <c r="W57" s="66">
        <f t="shared" si="6"/>
        <v>0</v>
      </c>
      <c r="X57" s="66">
        <f t="shared" si="6"/>
        <v>0</v>
      </c>
      <c r="Y57" s="66">
        <f t="shared" si="6"/>
        <v>4.3100000000000005</v>
      </c>
      <c r="Z57" s="66">
        <f t="shared" si="6"/>
        <v>0</v>
      </c>
      <c r="AA57" s="66">
        <f t="shared" si="6"/>
        <v>0</v>
      </c>
      <c r="AB57" s="66">
        <f t="shared" si="6"/>
        <v>0</v>
      </c>
      <c r="AC57" s="66">
        <f t="shared" si="6"/>
        <v>0</v>
      </c>
      <c r="AD57" s="66">
        <f t="shared" si="6"/>
        <v>0</v>
      </c>
      <c r="AE57" s="66">
        <f t="shared" si="6"/>
        <v>0</v>
      </c>
      <c r="AF57" s="66">
        <f t="shared" si="6"/>
        <v>0</v>
      </c>
      <c r="AG57" s="66">
        <f t="shared" si="6"/>
        <v>0</v>
      </c>
      <c r="AH57" s="66">
        <f t="shared" si="6"/>
        <v>1.3900000000000001</v>
      </c>
      <c r="AI57" s="66">
        <f t="shared" si="6"/>
        <v>0</v>
      </c>
      <c r="AJ57" s="66">
        <f t="shared" si="6"/>
        <v>0</v>
      </c>
      <c r="AK57" s="66">
        <f t="shared" si="6"/>
        <v>0</v>
      </c>
      <c r="AL57" s="66">
        <f t="shared" si="6"/>
        <v>0</v>
      </c>
      <c r="AM57" s="66">
        <f t="shared" si="6"/>
        <v>0.05</v>
      </c>
      <c r="AN57" s="66">
        <f t="shared" si="6"/>
        <v>0</v>
      </c>
      <c r="AO57" s="66">
        <f t="shared" si="6"/>
        <v>0</v>
      </c>
      <c r="AP57" s="66">
        <f t="shared" si="6"/>
        <v>0</v>
      </c>
      <c r="AQ57" s="66">
        <f t="shared" si="6"/>
        <v>0</v>
      </c>
      <c r="AR57" s="66">
        <f t="shared" si="6"/>
        <v>0</v>
      </c>
      <c r="AS57" s="66">
        <f t="shared" si="6"/>
        <v>0</v>
      </c>
      <c r="AT57" s="66">
        <f t="shared" si="6"/>
        <v>0</v>
      </c>
      <c r="AU57" s="66">
        <f t="shared" si="6"/>
        <v>0</v>
      </c>
      <c r="AV57" s="66">
        <f t="shared" si="6"/>
        <v>0</v>
      </c>
      <c r="AW57" s="66">
        <f t="shared" si="6"/>
        <v>0</v>
      </c>
      <c r="AX57" s="66">
        <f t="shared" si="6"/>
        <v>2.7</v>
      </c>
      <c r="AY57" s="36"/>
      <c r="AZ57" s="16" t="s">
        <v>200</v>
      </c>
      <c r="BA57" s="15"/>
      <c r="BB57" s="15"/>
      <c r="BC57" s="67"/>
      <c r="BD57" s="15"/>
      <c r="BE57" s="15"/>
      <c r="BF57" s="34">
        <f>E57-F57</f>
        <v>31.8</v>
      </c>
      <c r="BG57" s="385">
        <f>G57-BF57</f>
        <v>0</v>
      </c>
      <c r="BH57" s="68"/>
    </row>
    <row r="58" spans="1:61" s="39" customFormat="1" ht="67.2">
      <c r="A58" s="31"/>
      <c r="B58" s="23" t="s">
        <v>202</v>
      </c>
      <c r="C58" s="50" t="s">
        <v>203</v>
      </c>
      <c r="D58" s="23" t="s">
        <v>34</v>
      </c>
      <c r="E58" s="51">
        <v>3</v>
      </c>
      <c r="F58" s="51"/>
      <c r="G58" s="51">
        <v>3</v>
      </c>
      <c r="H58" s="44" t="s">
        <v>204</v>
      </c>
      <c r="I58" s="44" t="s">
        <v>100</v>
      </c>
      <c r="J58" s="64" t="s">
        <v>205</v>
      </c>
      <c r="K58" s="64"/>
      <c r="L58" s="277">
        <f t="shared" si="0"/>
        <v>0</v>
      </c>
      <c r="M58" s="277">
        <f t="shared" si="1"/>
        <v>3</v>
      </c>
      <c r="N58" s="277">
        <f t="shared" si="2"/>
        <v>3</v>
      </c>
      <c r="O58" s="36"/>
      <c r="P58" s="262"/>
      <c r="Q58" s="262"/>
      <c r="R58" s="262"/>
      <c r="S58" s="262"/>
      <c r="T58" s="262">
        <v>0.84</v>
      </c>
      <c r="U58" s="262"/>
      <c r="V58" s="262"/>
      <c r="W58" s="262"/>
      <c r="X58" s="262"/>
      <c r="Y58" s="262">
        <v>1.06</v>
      </c>
      <c r="Z58" s="262"/>
      <c r="AA58" s="262"/>
      <c r="AB58" s="262"/>
      <c r="AC58" s="262"/>
      <c r="AD58" s="262"/>
      <c r="AE58" s="262"/>
      <c r="AF58" s="262"/>
      <c r="AG58" s="262"/>
      <c r="AH58" s="262"/>
      <c r="AI58" s="262"/>
      <c r="AJ58" s="262"/>
      <c r="AK58" s="262"/>
      <c r="AL58" s="262"/>
      <c r="AM58" s="262"/>
      <c r="AN58" s="262"/>
      <c r="AO58" s="262"/>
      <c r="AP58" s="262"/>
      <c r="AQ58" s="262"/>
      <c r="AR58" s="262"/>
      <c r="AS58" s="262"/>
      <c r="AT58" s="262"/>
      <c r="AU58" s="262"/>
      <c r="AV58" s="262"/>
      <c r="AW58" s="262"/>
      <c r="AX58" s="262">
        <v>1.1000000000000001</v>
      </c>
      <c r="AY58" s="46" t="s">
        <v>62</v>
      </c>
      <c r="AZ58" s="44"/>
      <c r="BA58" s="23" t="s">
        <v>105</v>
      </c>
      <c r="BB58" s="23" t="s">
        <v>64</v>
      </c>
      <c r="BC58" s="23" t="s">
        <v>72</v>
      </c>
      <c r="BD58" s="23" t="s">
        <v>206</v>
      </c>
      <c r="BE58" s="23" t="s">
        <v>74</v>
      </c>
      <c r="BF58" s="23" t="s">
        <v>207</v>
      </c>
      <c r="BG58" s="23" t="s">
        <v>172</v>
      </c>
    </row>
    <row r="59" spans="1:61" s="39" customFormat="1" ht="50.4">
      <c r="A59" s="31"/>
      <c r="B59" s="23" t="s">
        <v>208</v>
      </c>
      <c r="C59" s="50" t="s">
        <v>2626</v>
      </c>
      <c r="D59" s="23" t="s">
        <v>34</v>
      </c>
      <c r="E59" s="51">
        <v>10</v>
      </c>
      <c r="F59" s="51"/>
      <c r="G59" s="51">
        <v>10</v>
      </c>
      <c r="H59" s="44" t="s">
        <v>130</v>
      </c>
      <c r="I59" s="44" t="s">
        <v>130</v>
      </c>
      <c r="J59" s="64" t="s">
        <v>209</v>
      </c>
      <c r="K59" s="64" t="s">
        <v>2625</v>
      </c>
      <c r="L59" s="277">
        <f t="shared" si="0"/>
        <v>0</v>
      </c>
      <c r="M59" s="277">
        <f t="shared" si="1"/>
        <v>10.000000000000004</v>
      </c>
      <c r="N59" s="277">
        <f t="shared" si="2"/>
        <v>10.000000000000004</v>
      </c>
      <c r="O59" s="36"/>
      <c r="P59" s="262"/>
      <c r="Q59" s="262"/>
      <c r="R59" s="262"/>
      <c r="S59" s="262"/>
      <c r="T59" s="262">
        <f>14.07-7</f>
        <v>7.07</v>
      </c>
      <c r="U59" s="262">
        <f>4.94-3</f>
        <v>1.9400000000000004</v>
      </c>
      <c r="V59" s="262"/>
      <c r="W59" s="262"/>
      <c r="X59" s="262"/>
      <c r="Y59" s="262"/>
      <c r="Z59" s="262"/>
      <c r="AA59" s="262"/>
      <c r="AB59" s="262"/>
      <c r="AC59" s="262"/>
      <c r="AD59" s="262"/>
      <c r="AE59" s="262"/>
      <c r="AF59" s="262"/>
      <c r="AG59" s="262"/>
      <c r="AH59" s="262">
        <v>0.89</v>
      </c>
      <c r="AI59" s="262"/>
      <c r="AJ59" s="262"/>
      <c r="AK59" s="262"/>
      <c r="AL59" s="262"/>
      <c r="AM59" s="262">
        <v>0.05</v>
      </c>
      <c r="AN59" s="262"/>
      <c r="AO59" s="262"/>
      <c r="AP59" s="262"/>
      <c r="AQ59" s="262"/>
      <c r="AR59" s="262"/>
      <c r="AS59" s="262"/>
      <c r="AT59" s="262"/>
      <c r="AU59" s="262"/>
      <c r="AV59" s="262"/>
      <c r="AW59" s="262"/>
      <c r="AX59" s="262">
        <v>0.05</v>
      </c>
      <c r="AY59" s="46" t="s">
        <v>62</v>
      </c>
      <c r="AZ59" s="44" t="s">
        <v>208</v>
      </c>
      <c r="BA59" s="23" t="s">
        <v>105</v>
      </c>
      <c r="BB59" s="23" t="s">
        <v>64</v>
      </c>
      <c r="BC59" s="23" t="s">
        <v>72</v>
      </c>
      <c r="BD59" s="23" t="s">
        <v>206</v>
      </c>
      <c r="BE59" s="23" t="s">
        <v>74</v>
      </c>
      <c r="BF59" s="23" t="s">
        <v>207</v>
      </c>
      <c r="BG59" s="23" t="s">
        <v>172</v>
      </c>
    </row>
    <row r="60" spans="1:61" s="39" customFormat="1" ht="50.4">
      <c r="A60" s="31"/>
      <c r="B60" s="23" t="s">
        <v>1859</v>
      </c>
      <c r="C60" s="50" t="s">
        <v>213</v>
      </c>
      <c r="D60" s="23" t="s">
        <v>34</v>
      </c>
      <c r="E60" s="51">
        <v>0.8</v>
      </c>
      <c r="F60" s="51"/>
      <c r="G60" s="51">
        <v>0.8</v>
      </c>
      <c r="H60" s="44" t="s">
        <v>87</v>
      </c>
      <c r="I60" s="44" t="s">
        <v>87</v>
      </c>
      <c r="J60" s="52" t="s">
        <v>55</v>
      </c>
      <c r="K60" s="52"/>
      <c r="L60" s="277">
        <f t="shared" si="0"/>
        <v>0</v>
      </c>
      <c r="M60" s="277">
        <f t="shared" si="1"/>
        <v>0.8</v>
      </c>
      <c r="N60" s="277">
        <f t="shared" si="2"/>
        <v>0.8</v>
      </c>
      <c r="O60" s="36"/>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v>0.8</v>
      </c>
      <c r="AY60" s="46" t="s">
        <v>62</v>
      </c>
      <c r="AZ60" s="44"/>
      <c r="BA60" s="23" t="s">
        <v>105</v>
      </c>
      <c r="BB60" s="23" t="s">
        <v>64</v>
      </c>
      <c r="BC60" s="23" t="s">
        <v>72</v>
      </c>
      <c r="BD60" s="23" t="s">
        <v>206</v>
      </c>
      <c r="BE60" s="23" t="s">
        <v>74</v>
      </c>
      <c r="BF60" s="23" t="s">
        <v>64</v>
      </c>
      <c r="BG60" s="23" t="s">
        <v>172</v>
      </c>
    </row>
    <row r="61" spans="1:61" s="39" customFormat="1" ht="64.8" customHeight="1">
      <c r="A61" s="276"/>
      <c r="B61" s="23" t="s">
        <v>212</v>
      </c>
      <c r="C61" s="50" t="s">
        <v>215</v>
      </c>
      <c r="D61" s="23" t="s">
        <v>34</v>
      </c>
      <c r="E61" s="51">
        <v>12</v>
      </c>
      <c r="F61" s="51"/>
      <c r="G61" s="51">
        <v>12</v>
      </c>
      <c r="H61" s="241" t="s">
        <v>216</v>
      </c>
      <c r="I61" s="44" t="s">
        <v>87</v>
      </c>
      <c r="J61" s="64" t="s">
        <v>28</v>
      </c>
      <c r="K61" s="64"/>
      <c r="L61" s="277">
        <f t="shared" si="0"/>
        <v>0</v>
      </c>
      <c r="M61" s="277">
        <f t="shared" si="1"/>
        <v>12</v>
      </c>
      <c r="N61" s="277">
        <f t="shared" si="2"/>
        <v>12</v>
      </c>
      <c r="O61" s="36"/>
      <c r="P61" s="221"/>
      <c r="Q61" s="221"/>
      <c r="R61" s="221"/>
      <c r="S61" s="221"/>
      <c r="T61" s="221"/>
      <c r="U61" s="221"/>
      <c r="V61" s="221">
        <v>12</v>
      </c>
      <c r="W61" s="221"/>
      <c r="X61" s="221"/>
      <c r="Y61" s="221"/>
      <c r="Z61" s="221"/>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46" t="s">
        <v>62</v>
      </c>
      <c r="AZ61" s="44" t="s">
        <v>214</v>
      </c>
      <c r="BA61" s="23" t="s">
        <v>105</v>
      </c>
      <c r="BB61" s="23" t="s">
        <v>64</v>
      </c>
      <c r="BC61" s="23" t="s">
        <v>72</v>
      </c>
      <c r="BD61" s="23" t="s">
        <v>206</v>
      </c>
      <c r="BE61" s="23" t="s">
        <v>74</v>
      </c>
      <c r="BF61" s="23" t="s">
        <v>207</v>
      </c>
      <c r="BG61" s="23" t="s">
        <v>217</v>
      </c>
    </row>
    <row r="62" spans="1:61" s="39" customFormat="1" ht="33.6">
      <c r="A62" s="31"/>
      <c r="B62" s="23" t="s">
        <v>214</v>
      </c>
      <c r="C62" s="50" t="s">
        <v>219</v>
      </c>
      <c r="D62" s="23" t="s">
        <v>34</v>
      </c>
      <c r="E62" s="51">
        <v>2</v>
      </c>
      <c r="F62" s="51"/>
      <c r="G62" s="51">
        <v>2</v>
      </c>
      <c r="H62" s="44"/>
      <c r="I62" s="44" t="s">
        <v>130</v>
      </c>
      <c r="J62" s="64" t="s">
        <v>220</v>
      </c>
      <c r="K62" s="64"/>
      <c r="L62" s="277">
        <f t="shared" si="0"/>
        <v>0</v>
      </c>
      <c r="M62" s="277">
        <f t="shared" si="1"/>
        <v>2</v>
      </c>
      <c r="N62" s="277">
        <f t="shared" si="2"/>
        <v>2</v>
      </c>
      <c r="O62" s="36"/>
      <c r="P62" s="221"/>
      <c r="Q62" s="221"/>
      <c r="R62" s="221"/>
      <c r="S62" s="221"/>
      <c r="T62" s="221"/>
      <c r="U62" s="221">
        <v>1.5</v>
      </c>
      <c r="V62" s="221"/>
      <c r="W62" s="221"/>
      <c r="X62" s="221"/>
      <c r="Y62" s="221"/>
      <c r="Z62" s="221"/>
      <c r="AA62" s="221"/>
      <c r="AB62" s="221"/>
      <c r="AC62" s="221"/>
      <c r="AD62" s="221"/>
      <c r="AE62" s="221"/>
      <c r="AF62" s="221"/>
      <c r="AG62" s="221"/>
      <c r="AH62" s="221">
        <v>0.5</v>
      </c>
      <c r="AI62" s="221"/>
      <c r="AJ62" s="221"/>
      <c r="AK62" s="221"/>
      <c r="AL62" s="221"/>
      <c r="AM62" s="221"/>
      <c r="AN62" s="221"/>
      <c r="AO62" s="221"/>
      <c r="AP62" s="221"/>
      <c r="AQ62" s="221"/>
      <c r="AR62" s="221"/>
      <c r="AS62" s="221"/>
      <c r="AT62" s="221"/>
      <c r="AU62" s="221"/>
      <c r="AV62" s="221"/>
      <c r="AW62" s="221"/>
      <c r="AX62" s="221"/>
      <c r="AY62" s="46" t="s">
        <v>221</v>
      </c>
      <c r="AZ62" s="44" t="s">
        <v>218</v>
      </c>
      <c r="BA62" s="23" t="s">
        <v>2335</v>
      </c>
      <c r="BB62" s="23" t="s">
        <v>64</v>
      </c>
      <c r="BC62" s="23"/>
      <c r="BD62" s="23" t="s">
        <v>206</v>
      </c>
      <c r="BE62" s="23" t="s">
        <v>72</v>
      </c>
      <c r="BF62" s="23" t="s">
        <v>72</v>
      </c>
      <c r="BG62" s="38"/>
    </row>
    <row r="63" spans="1:61" s="39" customFormat="1" ht="33.6">
      <c r="A63" s="31"/>
      <c r="B63" s="23" t="s">
        <v>218</v>
      </c>
      <c r="C63" s="50" t="s">
        <v>222</v>
      </c>
      <c r="D63" s="23" t="s">
        <v>34</v>
      </c>
      <c r="E63" s="51">
        <v>2</v>
      </c>
      <c r="F63" s="51"/>
      <c r="G63" s="51">
        <v>2</v>
      </c>
      <c r="H63" s="44"/>
      <c r="I63" s="44" t="s">
        <v>223</v>
      </c>
      <c r="J63" s="64" t="s">
        <v>224</v>
      </c>
      <c r="K63" s="64"/>
      <c r="L63" s="277">
        <f t="shared" si="0"/>
        <v>0</v>
      </c>
      <c r="M63" s="277">
        <f t="shared" si="1"/>
        <v>2</v>
      </c>
      <c r="N63" s="277">
        <f t="shared" si="2"/>
        <v>2</v>
      </c>
      <c r="O63" s="36"/>
      <c r="P63" s="221"/>
      <c r="Q63" s="221"/>
      <c r="R63" s="221"/>
      <c r="S63" s="221"/>
      <c r="T63" s="221"/>
      <c r="U63" s="221"/>
      <c r="V63" s="221"/>
      <c r="W63" s="221"/>
      <c r="X63" s="221"/>
      <c r="Y63" s="221">
        <v>1.55</v>
      </c>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v>0.45</v>
      </c>
      <c r="AY63" s="46" t="s">
        <v>221</v>
      </c>
      <c r="AZ63" s="44" t="s">
        <v>218</v>
      </c>
      <c r="BA63" s="23" t="s">
        <v>105</v>
      </c>
      <c r="BB63" s="23" t="s">
        <v>64</v>
      </c>
      <c r="BC63" s="23"/>
      <c r="BD63" s="23" t="s">
        <v>206</v>
      </c>
      <c r="BE63" s="23" t="s">
        <v>72</v>
      </c>
      <c r="BF63" s="23" t="s">
        <v>72</v>
      </c>
      <c r="BG63" s="38"/>
    </row>
    <row r="64" spans="1:61" s="39" customFormat="1" ht="26.4">
      <c r="A64" s="31"/>
      <c r="B64" s="23" t="s">
        <v>2366</v>
      </c>
      <c r="C64" s="50" t="s">
        <v>225</v>
      </c>
      <c r="D64" s="23" t="s">
        <v>34</v>
      </c>
      <c r="E64" s="51">
        <v>2</v>
      </c>
      <c r="F64" s="51"/>
      <c r="G64" s="51">
        <v>2</v>
      </c>
      <c r="H64" s="44" t="s">
        <v>77</v>
      </c>
      <c r="I64" s="44" t="s">
        <v>77</v>
      </c>
      <c r="J64" s="64" t="s">
        <v>226</v>
      </c>
      <c r="K64" s="64"/>
      <c r="L64" s="277">
        <f t="shared" si="0"/>
        <v>0</v>
      </c>
      <c r="M64" s="277">
        <f t="shared" si="1"/>
        <v>2</v>
      </c>
      <c r="N64" s="277">
        <f t="shared" si="2"/>
        <v>2</v>
      </c>
      <c r="O64" s="36"/>
      <c r="P64" s="58"/>
      <c r="Q64" s="58"/>
      <c r="R64" s="58"/>
      <c r="S64" s="58"/>
      <c r="T64" s="58"/>
      <c r="U64" s="58"/>
      <c r="V64" s="261"/>
      <c r="W64" s="261"/>
      <c r="X64" s="58"/>
      <c r="Y64" s="58">
        <v>1.7</v>
      </c>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261"/>
      <c r="AV64" s="261"/>
      <c r="AW64" s="261"/>
      <c r="AX64" s="261">
        <v>0.3</v>
      </c>
      <c r="AY64" s="46" t="s">
        <v>221</v>
      </c>
      <c r="AZ64" s="44" t="s">
        <v>218</v>
      </c>
      <c r="BA64" s="23" t="s">
        <v>105</v>
      </c>
      <c r="BB64" s="23" t="s">
        <v>64</v>
      </c>
      <c r="BC64" s="23" t="s">
        <v>72</v>
      </c>
      <c r="BD64" s="23" t="s">
        <v>206</v>
      </c>
      <c r="BE64" s="23" t="s">
        <v>72</v>
      </c>
      <c r="BF64" s="23" t="s">
        <v>72</v>
      </c>
      <c r="BG64" s="38"/>
    </row>
    <row r="65" spans="1:60" s="39" customFormat="1" ht="16.8">
      <c r="A65" s="31" t="s">
        <v>56</v>
      </c>
      <c r="B65" s="16" t="s">
        <v>227</v>
      </c>
      <c r="C65" s="32" t="s">
        <v>228</v>
      </c>
      <c r="D65" s="16" t="s">
        <v>35</v>
      </c>
      <c r="E65" s="33">
        <f>SUM(E66:E75)</f>
        <v>2.5100000000000002</v>
      </c>
      <c r="F65" s="33">
        <f>SUM(F66:F75)</f>
        <v>0</v>
      </c>
      <c r="G65" s="33">
        <f>SUM(G66:G75)</f>
        <v>2.5100000000000002</v>
      </c>
      <c r="H65" s="34"/>
      <c r="I65" s="34"/>
      <c r="J65" s="35"/>
      <c r="K65" s="35"/>
      <c r="L65" s="277">
        <f t="shared" si="0"/>
        <v>0</v>
      </c>
      <c r="M65" s="277">
        <f t="shared" si="1"/>
        <v>2.5099999999999993</v>
      </c>
      <c r="N65" s="277">
        <f t="shared" si="2"/>
        <v>2.5099999999999993</v>
      </c>
      <c r="O65" s="36">
        <f>SUM(O66:O75)</f>
        <v>0</v>
      </c>
      <c r="P65" s="36">
        <f t="shared" ref="P65:AX65" si="7">SUM(P66:P75)</f>
        <v>0.5</v>
      </c>
      <c r="Q65" s="36">
        <f t="shared" si="7"/>
        <v>0.23</v>
      </c>
      <c r="R65" s="36">
        <f t="shared" si="7"/>
        <v>0</v>
      </c>
      <c r="S65" s="36">
        <f t="shared" si="7"/>
        <v>0.02</v>
      </c>
      <c r="T65" s="36">
        <f t="shared" si="7"/>
        <v>0.84</v>
      </c>
      <c r="U65" s="36">
        <f t="shared" si="7"/>
        <v>0.47</v>
      </c>
      <c r="V65" s="36">
        <f t="shared" si="7"/>
        <v>0</v>
      </c>
      <c r="W65" s="36">
        <f t="shared" si="7"/>
        <v>0</v>
      </c>
      <c r="X65" s="36">
        <f t="shared" si="7"/>
        <v>0</v>
      </c>
      <c r="Y65" s="36">
        <f t="shared" si="7"/>
        <v>0.03</v>
      </c>
      <c r="Z65" s="36">
        <f t="shared" si="7"/>
        <v>0.04</v>
      </c>
      <c r="AA65" s="36">
        <f t="shared" si="7"/>
        <v>0</v>
      </c>
      <c r="AB65" s="36">
        <f t="shared" si="7"/>
        <v>0</v>
      </c>
      <c r="AC65" s="36">
        <f t="shared" si="7"/>
        <v>0</v>
      </c>
      <c r="AD65" s="36">
        <f t="shared" si="7"/>
        <v>0</v>
      </c>
      <c r="AE65" s="36">
        <f t="shared" si="7"/>
        <v>0</v>
      </c>
      <c r="AF65" s="36">
        <f t="shared" si="7"/>
        <v>0</v>
      </c>
      <c r="AG65" s="36">
        <f t="shared" si="7"/>
        <v>0</v>
      </c>
      <c r="AH65" s="36">
        <f t="shared" si="7"/>
        <v>0</v>
      </c>
      <c r="AI65" s="36">
        <f t="shared" si="7"/>
        <v>0</v>
      </c>
      <c r="AJ65" s="36">
        <f t="shared" si="7"/>
        <v>0.1</v>
      </c>
      <c r="AK65" s="36">
        <f t="shared" si="7"/>
        <v>0</v>
      </c>
      <c r="AL65" s="36">
        <f t="shared" si="7"/>
        <v>0</v>
      </c>
      <c r="AM65" s="36">
        <f t="shared" si="7"/>
        <v>0</v>
      </c>
      <c r="AN65" s="36">
        <f t="shared" si="7"/>
        <v>0</v>
      </c>
      <c r="AO65" s="36">
        <f t="shared" si="7"/>
        <v>0</v>
      </c>
      <c r="AP65" s="36">
        <f t="shared" si="7"/>
        <v>0.11</v>
      </c>
      <c r="AQ65" s="36">
        <f t="shared" si="7"/>
        <v>0</v>
      </c>
      <c r="AR65" s="36">
        <f t="shared" si="7"/>
        <v>0.1</v>
      </c>
      <c r="AS65" s="36">
        <f t="shared" si="7"/>
        <v>7.0000000000000007E-2</v>
      </c>
      <c r="AT65" s="36">
        <f t="shared" si="7"/>
        <v>0</v>
      </c>
      <c r="AU65" s="36">
        <f t="shared" si="7"/>
        <v>0</v>
      </c>
      <c r="AV65" s="36">
        <f t="shared" si="7"/>
        <v>0</v>
      </c>
      <c r="AW65" s="36">
        <f t="shared" si="7"/>
        <v>0</v>
      </c>
      <c r="AX65" s="36">
        <f t="shared" si="7"/>
        <v>0</v>
      </c>
      <c r="AY65" s="36"/>
      <c r="AZ65" s="16" t="s">
        <v>227</v>
      </c>
      <c r="BA65" s="15"/>
      <c r="BB65" s="15"/>
      <c r="BC65" s="67"/>
      <c r="BD65" s="15"/>
      <c r="BE65" s="15"/>
      <c r="BF65" s="34">
        <f>E65-F65</f>
        <v>2.5100000000000002</v>
      </c>
      <c r="BG65" s="385">
        <f>G65-BF65</f>
        <v>0</v>
      </c>
      <c r="BH65" s="15"/>
    </row>
    <row r="66" spans="1:60" s="39" customFormat="1" ht="50.4">
      <c r="A66" s="31"/>
      <c r="B66" s="23" t="s">
        <v>229</v>
      </c>
      <c r="C66" s="50" t="s">
        <v>230</v>
      </c>
      <c r="D66" s="23" t="s">
        <v>35</v>
      </c>
      <c r="E66" s="51">
        <v>0.3</v>
      </c>
      <c r="F66" s="51"/>
      <c r="G66" s="51">
        <v>0.3</v>
      </c>
      <c r="H66" s="44"/>
      <c r="I66" s="44" t="s">
        <v>130</v>
      </c>
      <c r="J66" s="64" t="s">
        <v>675</v>
      </c>
      <c r="K66" s="64"/>
      <c r="L66" s="277">
        <f t="shared" si="0"/>
        <v>0</v>
      </c>
      <c r="M66" s="277">
        <f t="shared" si="1"/>
        <v>0.30000000000000004</v>
      </c>
      <c r="N66" s="277">
        <f t="shared" si="2"/>
        <v>0.30000000000000004</v>
      </c>
      <c r="O66" s="36"/>
      <c r="P66" s="58">
        <v>0.2</v>
      </c>
      <c r="Q66" s="58"/>
      <c r="R66" s="58"/>
      <c r="S66" s="58"/>
      <c r="T66" s="58"/>
      <c r="U66" s="58">
        <v>0.1</v>
      </c>
      <c r="V66" s="261"/>
      <c r="W66" s="261"/>
      <c r="X66" s="58"/>
      <c r="Y66" s="58"/>
      <c r="Z66" s="261"/>
      <c r="AA66" s="261"/>
      <c r="AB66" s="261"/>
      <c r="AC66" s="261"/>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46" t="s">
        <v>62</v>
      </c>
      <c r="AZ66" s="44" t="s">
        <v>229</v>
      </c>
      <c r="BA66" s="23" t="s">
        <v>105</v>
      </c>
      <c r="BB66" s="23" t="s">
        <v>64</v>
      </c>
      <c r="BC66" s="37" t="s">
        <v>72</v>
      </c>
      <c r="BD66" s="23" t="s">
        <v>131</v>
      </c>
      <c r="BE66" s="23" t="s">
        <v>231</v>
      </c>
      <c r="BF66" s="23"/>
      <c r="BG66" s="42" t="s">
        <v>65</v>
      </c>
      <c r="BH66" s="23"/>
    </row>
    <row r="67" spans="1:60" s="39" customFormat="1" ht="39.6">
      <c r="A67" s="31"/>
      <c r="B67" s="23" t="s">
        <v>232</v>
      </c>
      <c r="C67" s="50" t="s">
        <v>233</v>
      </c>
      <c r="D67" s="23" t="s">
        <v>35</v>
      </c>
      <c r="E67" s="51">
        <v>0.08</v>
      </c>
      <c r="F67" s="51"/>
      <c r="G67" s="51">
        <v>0.08</v>
      </c>
      <c r="H67" s="44" t="s">
        <v>70</v>
      </c>
      <c r="I67" s="44" t="s">
        <v>70</v>
      </c>
      <c r="J67" s="64" t="s">
        <v>234</v>
      </c>
      <c r="K67" s="64"/>
      <c r="L67" s="277">
        <f t="shared" si="0"/>
        <v>0</v>
      </c>
      <c r="M67" s="277">
        <f t="shared" si="1"/>
        <v>0.08</v>
      </c>
      <c r="N67" s="277">
        <f t="shared" si="2"/>
        <v>0.08</v>
      </c>
      <c r="O67" s="36"/>
      <c r="P67" s="58"/>
      <c r="Q67" s="58"/>
      <c r="R67" s="58"/>
      <c r="S67" s="58"/>
      <c r="T67" s="58"/>
      <c r="U67" s="58"/>
      <c r="V67" s="261"/>
      <c r="W67" s="261"/>
      <c r="X67" s="58"/>
      <c r="Y67" s="58"/>
      <c r="Z67" s="261"/>
      <c r="AA67" s="261"/>
      <c r="AB67" s="261"/>
      <c r="AC67" s="261"/>
      <c r="AD67" s="261"/>
      <c r="AE67" s="261"/>
      <c r="AF67" s="261"/>
      <c r="AG67" s="261"/>
      <c r="AH67" s="261"/>
      <c r="AI67" s="261"/>
      <c r="AJ67" s="261"/>
      <c r="AK67" s="261"/>
      <c r="AL67" s="261"/>
      <c r="AM67" s="261"/>
      <c r="AN67" s="261"/>
      <c r="AO67" s="261"/>
      <c r="AP67" s="261">
        <v>0.01</v>
      </c>
      <c r="AQ67" s="261"/>
      <c r="AR67" s="261"/>
      <c r="AS67" s="261">
        <v>7.0000000000000007E-2</v>
      </c>
      <c r="AT67" s="261"/>
      <c r="AU67" s="261"/>
      <c r="AV67" s="261"/>
      <c r="AW67" s="261"/>
      <c r="AX67" s="261"/>
      <c r="AY67" s="46" t="s">
        <v>62</v>
      </c>
      <c r="AZ67" s="44" t="s">
        <v>232</v>
      </c>
      <c r="BA67" s="23" t="s">
        <v>105</v>
      </c>
      <c r="BB67" s="23" t="s">
        <v>64</v>
      </c>
      <c r="BC67" s="37" t="s">
        <v>72</v>
      </c>
      <c r="BD67" s="23" t="s">
        <v>126</v>
      </c>
      <c r="BE67" s="23" t="s">
        <v>102</v>
      </c>
      <c r="BF67" s="23" t="s">
        <v>235</v>
      </c>
      <c r="BG67" s="23"/>
      <c r="BH67" s="23"/>
    </row>
    <row r="68" spans="1:60" s="39" customFormat="1" ht="39.6">
      <c r="A68" s="31"/>
      <c r="B68" s="23" t="s">
        <v>236</v>
      </c>
      <c r="C68" s="50" t="s">
        <v>237</v>
      </c>
      <c r="D68" s="23" t="s">
        <v>35</v>
      </c>
      <c r="E68" s="51">
        <v>0.25</v>
      </c>
      <c r="F68" s="51"/>
      <c r="G68" s="51">
        <v>0.25</v>
      </c>
      <c r="H68" s="44" t="s">
        <v>100</v>
      </c>
      <c r="I68" s="44" t="s">
        <v>100</v>
      </c>
      <c r="J68" s="64" t="s">
        <v>26</v>
      </c>
      <c r="K68" s="64"/>
      <c r="L68" s="277">
        <f t="shared" si="0"/>
        <v>0</v>
      </c>
      <c r="M68" s="277">
        <f t="shared" si="1"/>
        <v>0.25</v>
      </c>
      <c r="N68" s="277">
        <f t="shared" si="2"/>
        <v>0.25</v>
      </c>
      <c r="O68" s="36"/>
      <c r="P68" s="58"/>
      <c r="Q68" s="58"/>
      <c r="R68" s="58"/>
      <c r="S68" s="58"/>
      <c r="T68" s="58">
        <v>0.25</v>
      </c>
      <c r="U68" s="58"/>
      <c r="V68" s="261"/>
      <c r="W68" s="261"/>
      <c r="X68" s="58"/>
      <c r="Y68" s="58"/>
      <c r="Z68" s="261"/>
      <c r="AA68" s="261"/>
      <c r="AB68" s="261"/>
      <c r="AC68" s="261"/>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46" t="s">
        <v>62</v>
      </c>
      <c r="AZ68" s="44" t="s">
        <v>236</v>
      </c>
      <c r="BA68" s="23" t="s">
        <v>105</v>
      </c>
      <c r="BB68" s="23" t="s">
        <v>64</v>
      </c>
      <c r="BC68" s="37" t="s">
        <v>72</v>
      </c>
      <c r="BD68" s="23" t="s">
        <v>101</v>
      </c>
      <c r="BE68" s="23" t="s">
        <v>74</v>
      </c>
      <c r="BF68" s="23" t="s">
        <v>238</v>
      </c>
      <c r="BG68" s="23"/>
      <c r="BH68" s="23"/>
    </row>
    <row r="69" spans="1:60" s="39" customFormat="1" ht="39.6">
      <c r="A69" s="31"/>
      <c r="B69" s="23" t="s">
        <v>239</v>
      </c>
      <c r="C69" s="50" t="s">
        <v>240</v>
      </c>
      <c r="D69" s="23" t="s">
        <v>35</v>
      </c>
      <c r="E69" s="51">
        <v>0.35</v>
      </c>
      <c r="F69" s="51"/>
      <c r="G69" s="51">
        <v>0.35</v>
      </c>
      <c r="H69" s="44" t="s">
        <v>241</v>
      </c>
      <c r="I69" s="44" t="s">
        <v>241</v>
      </c>
      <c r="J69" s="64" t="s">
        <v>27</v>
      </c>
      <c r="K69" s="64"/>
      <c r="L69" s="277">
        <f t="shared" si="0"/>
        <v>0</v>
      </c>
      <c r="M69" s="277">
        <f t="shared" si="1"/>
        <v>0.35</v>
      </c>
      <c r="N69" s="277">
        <f t="shared" si="2"/>
        <v>0.35</v>
      </c>
      <c r="O69" s="36"/>
      <c r="P69" s="58"/>
      <c r="Q69" s="58"/>
      <c r="R69" s="58"/>
      <c r="S69" s="58"/>
      <c r="T69" s="58"/>
      <c r="U69" s="58">
        <v>0.35</v>
      </c>
      <c r="V69" s="261"/>
      <c r="W69" s="261"/>
      <c r="X69" s="58"/>
      <c r="Y69" s="58"/>
      <c r="Z69" s="261"/>
      <c r="AA69" s="261"/>
      <c r="AB69" s="261"/>
      <c r="AC69" s="261"/>
      <c r="AD69" s="261"/>
      <c r="AE69" s="261"/>
      <c r="AF69" s="261"/>
      <c r="AG69" s="261"/>
      <c r="AH69" s="261"/>
      <c r="AI69" s="261"/>
      <c r="AJ69" s="261"/>
      <c r="AK69" s="261"/>
      <c r="AL69" s="261"/>
      <c r="AM69" s="261"/>
      <c r="AN69" s="261"/>
      <c r="AO69" s="261"/>
      <c r="AP69" s="261"/>
      <c r="AQ69" s="261"/>
      <c r="AR69" s="261"/>
      <c r="AS69" s="261"/>
      <c r="AT69" s="261"/>
      <c r="AU69" s="261"/>
      <c r="AV69" s="261"/>
      <c r="AW69" s="261"/>
      <c r="AX69" s="261"/>
      <c r="AY69" s="46" t="s">
        <v>62</v>
      </c>
      <c r="AZ69" s="44" t="s">
        <v>239</v>
      </c>
      <c r="BA69" s="23" t="s">
        <v>105</v>
      </c>
      <c r="BB69" s="23" t="s">
        <v>64</v>
      </c>
      <c r="BC69" s="37" t="s">
        <v>72</v>
      </c>
      <c r="BD69" s="23" t="s">
        <v>242</v>
      </c>
      <c r="BE69" s="23" t="s">
        <v>74</v>
      </c>
      <c r="BF69" s="23"/>
      <c r="BG69" s="23"/>
      <c r="BH69" s="23"/>
    </row>
    <row r="70" spans="1:60" s="39" customFormat="1" ht="39.6">
      <c r="A70" s="31"/>
      <c r="B70" s="23" t="s">
        <v>243</v>
      </c>
      <c r="C70" s="50" t="s">
        <v>244</v>
      </c>
      <c r="D70" s="23" t="s">
        <v>35</v>
      </c>
      <c r="E70" s="51">
        <v>0.35</v>
      </c>
      <c r="F70" s="51"/>
      <c r="G70" s="51">
        <v>0.35</v>
      </c>
      <c r="H70" s="44" t="s">
        <v>111</v>
      </c>
      <c r="I70" s="44" t="s">
        <v>111</v>
      </c>
      <c r="J70" s="64" t="s">
        <v>26</v>
      </c>
      <c r="K70" s="64"/>
      <c r="L70" s="277">
        <f t="shared" si="0"/>
        <v>0</v>
      </c>
      <c r="M70" s="277">
        <f t="shared" si="1"/>
        <v>0.35</v>
      </c>
      <c r="N70" s="277">
        <f t="shared" si="2"/>
        <v>0.35</v>
      </c>
      <c r="O70" s="36"/>
      <c r="P70" s="58"/>
      <c r="Q70" s="58"/>
      <c r="R70" s="58"/>
      <c r="S70" s="58"/>
      <c r="T70" s="58">
        <v>0.35</v>
      </c>
      <c r="U70" s="58"/>
      <c r="V70" s="261"/>
      <c r="W70" s="261"/>
      <c r="X70" s="58"/>
      <c r="Y70" s="58"/>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46" t="s">
        <v>62</v>
      </c>
      <c r="AZ70" s="44" t="s">
        <v>243</v>
      </c>
      <c r="BA70" s="23" t="s">
        <v>105</v>
      </c>
      <c r="BB70" s="23" t="s">
        <v>64</v>
      </c>
      <c r="BC70" s="37" t="s">
        <v>72</v>
      </c>
      <c r="BD70" s="23" t="s">
        <v>112</v>
      </c>
      <c r="BE70" s="23" t="s">
        <v>74</v>
      </c>
      <c r="BF70" s="23"/>
      <c r="BG70" s="23"/>
      <c r="BH70" s="23"/>
    </row>
    <row r="71" spans="1:60" s="39" customFormat="1" ht="39.6">
      <c r="A71" s="31"/>
      <c r="B71" s="23" t="s">
        <v>245</v>
      </c>
      <c r="C71" s="50" t="s">
        <v>246</v>
      </c>
      <c r="D71" s="23" t="s">
        <v>35</v>
      </c>
      <c r="E71" s="51">
        <v>0.25</v>
      </c>
      <c r="F71" s="51"/>
      <c r="G71" s="51">
        <v>0.25</v>
      </c>
      <c r="H71" s="44" t="s">
        <v>188</v>
      </c>
      <c r="I71" s="44" t="s">
        <v>188</v>
      </c>
      <c r="J71" s="64" t="s">
        <v>2283</v>
      </c>
      <c r="K71" s="64"/>
      <c r="L71" s="277">
        <f t="shared" si="0"/>
        <v>0</v>
      </c>
      <c r="M71" s="277">
        <f t="shared" si="1"/>
        <v>0.25</v>
      </c>
      <c r="N71" s="277">
        <f t="shared" si="2"/>
        <v>0.25</v>
      </c>
      <c r="O71" s="36"/>
      <c r="P71" s="58"/>
      <c r="Q71" s="58"/>
      <c r="R71" s="58"/>
      <c r="S71" s="58"/>
      <c r="T71" s="58">
        <v>0.21</v>
      </c>
      <c r="U71" s="58"/>
      <c r="V71" s="261"/>
      <c r="W71" s="261"/>
      <c r="X71" s="58"/>
      <c r="Y71" s="58"/>
      <c r="Z71" s="261">
        <v>0.04</v>
      </c>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46" t="s">
        <v>62</v>
      </c>
      <c r="AZ71" s="44" t="s">
        <v>245</v>
      </c>
      <c r="BA71" s="23" t="s">
        <v>105</v>
      </c>
      <c r="BB71" s="23" t="s">
        <v>64</v>
      </c>
      <c r="BC71" s="37" t="s">
        <v>72</v>
      </c>
      <c r="BD71" s="23" t="s">
        <v>190</v>
      </c>
      <c r="BE71" s="23" t="s">
        <v>74</v>
      </c>
      <c r="BF71" s="23"/>
      <c r="BG71" s="23"/>
      <c r="BH71" s="23"/>
    </row>
    <row r="72" spans="1:60" s="39" customFormat="1" ht="39.6">
      <c r="A72" s="31"/>
      <c r="B72" s="23" t="s">
        <v>247</v>
      </c>
      <c r="C72" s="50" t="s">
        <v>248</v>
      </c>
      <c r="D72" s="23" t="s">
        <v>35</v>
      </c>
      <c r="E72" s="51">
        <v>0.23</v>
      </c>
      <c r="F72" s="51"/>
      <c r="G72" s="51">
        <v>0.23</v>
      </c>
      <c r="H72" s="44" t="s">
        <v>82</v>
      </c>
      <c r="I72" s="44" t="s">
        <v>82</v>
      </c>
      <c r="J72" s="64" t="s">
        <v>23</v>
      </c>
      <c r="K72" s="64"/>
      <c r="L72" s="277">
        <f t="shared" si="0"/>
        <v>0</v>
      </c>
      <c r="M72" s="277">
        <f t="shared" si="1"/>
        <v>0.23</v>
      </c>
      <c r="N72" s="277">
        <f t="shared" si="2"/>
        <v>0.23</v>
      </c>
      <c r="O72" s="36"/>
      <c r="P72" s="58"/>
      <c r="Q72" s="58">
        <v>0.23</v>
      </c>
      <c r="R72" s="58"/>
      <c r="S72" s="58"/>
      <c r="T72" s="58"/>
      <c r="U72" s="58"/>
      <c r="V72" s="261"/>
      <c r="W72" s="261"/>
      <c r="X72" s="58"/>
      <c r="Y72" s="58"/>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46" t="s">
        <v>62</v>
      </c>
      <c r="AZ72" s="44" t="s">
        <v>247</v>
      </c>
      <c r="BA72" s="23" t="s">
        <v>105</v>
      </c>
      <c r="BB72" s="23" t="s">
        <v>64</v>
      </c>
      <c r="BC72" s="37" t="s">
        <v>72</v>
      </c>
      <c r="BD72" s="23" t="s">
        <v>84</v>
      </c>
      <c r="BE72" s="23" t="s">
        <v>74</v>
      </c>
      <c r="BF72" s="23"/>
      <c r="BG72" s="23"/>
      <c r="BH72" s="23"/>
    </row>
    <row r="73" spans="1:60" s="39" customFormat="1" ht="39.6">
      <c r="A73" s="31"/>
      <c r="B73" s="23" t="s">
        <v>249</v>
      </c>
      <c r="C73" s="50" t="s">
        <v>250</v>
      </c>
      <c r="D73" s="23" t="s">
        <v>35</v>
      </c>
      <c r="E73" s="51">
        <v>0.3</v>
      </c>
      <c r="F73" s="51"/>
      <c r="G73" s="51">
        <v>0.3</v>
      </c>
      <c r="H73" s="44" t="s">
        <v>152</v>
      </c>
      <c r="I73" s="44" t="s">
        <v>152</v>
      </c>
      <c r="J73" s="64" t="s">
        <v>22</v>
      </c>
      <c r="K73" s="64"/>
      <c r="L73" s="277">
        <f t="shared" ref="L73:L144" si="8">G73-M73</f>
        <v>0</v>
      </c>
      <c r="M73" s="277">
        <f t="shared" ref="M73:M144" si="9">SUM(O73:AX73)</f>
        <v>0.3</v>
      </c>
      <c r="N73" s="277">
        <f t="shared" ref="N73:N144" si="10">SUM(P73:AX73)</f>
        <v>0.3</v>
      </c>
      <c r="O73" s="36"/>
      <c r="P73" s="58">
        <v>0.3</v>
      </c>
      <c r="Q73" s="58"/>
      <c r="R73" s="58"/>
      <c r="S73" s="58"/>
      <c r="T73" s="58"/>
      <c r="U73" s="58"/>
      <c r="V73" s="261"/>
      <c r="W73" s="261"/>
      <c r="X73" s="58"/>
      <c r="Y73" s="58"/>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46" t="s">
        <v>62</v>
      </c>
      <c r="AZ73" s="44" t="s">
        <v>249</v>
      </c>
      <c r="BA73" s="23" t="s">
        <v>105</v>
      </c>
      <c r="BB73" s="23" t="s">
        <v>64</v>
      </c>
      <c r="BC73" s="37" t="s">
        <v>72</v>
      </c>
      <c r="BD73" s="23" t="s">
        <v>169</v>
      </c>
      <c r="BE73" s="23" t="s">
        <v>74</v>
      </c>
      <c r="BF73" s="23"/>
      <c r="BG73" s="23"/>
      <c r="BH73" s="23"/>
    </row>
    <row r="74" spans="1:60" s="39" customFormat="1" ht="46.8">
      <c r="A74" s="31"/>
      <c r="B74" s="23" t="s">
        <v>251</v>
      </c>
      <c r="C74" s="50" t="s">
        <v>252</v>
      </c>
      <c r="D74" s="23" t="s">
        <v>35</v>
      </c>
      <c r="E74" s="51">
        <v>0.2</v>
      </c>
      <c r="F74" s="51"/>
      <c r="G74" s="51">
        <v>0.2</v>
      </c>
      <c r="H74" s="44" t="s">
        <v>87</v>
      </c>
      <c r="I74" s="44" t="s">
        <v>87</v>
      </c>
      <c r="J74" s="64" t="s">
        <v>253</v>
      </c>
      <c r="K74" s="64"/>
      <c r="L74" s="277">
        <f t="shared" si="8"/>
        <v>0</v>
      </c>
      <c r="M74" s="277">
        <f t="shared" si="9"/>
        <v>0.2</v>
      </c>
      <c r="N74" s="277">
        <f t="shared" si="10"/>
        <v>0.2</v>
      </c>
      <c r="O74" s="36"/>
      <c r="P74" s="58"/>
      <c r="Q74" s="58"/>
      <c r="R74" s="58"/>
      <c r="S74" s="58">
        <v>0.02</v>
      </c>
      <c r="T74" s="58">
        <v>0.03</v>
      </c>
      <c r="U74" s="58">
        <v>0.02</v>
      </c>
      <c r="V74" s="261"/>
      <c r="W74" s="261"/>
      <c r="X74" s="58"/>
      <c r="Y74" s="58">
        <v>0.03</v>
      </c>
      <c r="Z74" s="261"/>
      <c r="AA74" s="261"/>
      <c r="AB74" s="261"/>
      <c r="AC74" s="261"/>
      <c r="AD74" s="261"/>
      <c r="AE74" s="261"/>
      <c r="AF74" s="261"/>
      <c r="AG74" s="261"/>
      <c r="AH74" s="261"/>
      <c r="AI74" s="261"/>
      <c r="AJ74" s="261"/>
      <c r="AK74" s="261"/>
      <c r="AL74" s="261"/>
      <c r="AM74" s="261"/>
      <c r="AN74" s="261"/>
      <c r="AO74" s="261"/>
      <c r="AP74" s="261"/>
      <c r="AQ74" s="261"/>
      <c r="AR74" s="261">
        <v>0.1</v>
      </c>
      <c r="AS74" s="261"/>
      <c r="AT74" s="261"/>
      <c r="AU74" s="261"/>
      <c r="AV74" s="261"/>
      <c r="AW74" s="261"/>
      <c r="AX74" s="261"/>
      <c r="AY74" s="46" t="s">
        <v>62</v>
      </c>
      <c r="AZ74" s="44" t="s">
        <v>251</v>
      </c>
      <c r="BA74" s="23" t="s">
        <v>1248</v>
      </c>
      <c r="BB74" s="23" t="s">
        <v>64</v>
      </c>
      <c r="BC74" s="37" t="s">
        <v>72</v>
      </c>
      <c r="BD74" s="23" t="s">
        <v>88</v>
      </c>
      <c r="BE74" s="23" t="s">
        <v>74</v>
      </c>
      <c r="BF74" s="23" t="s">
        <v>1803</v>
      </c>
      <c r="BG74" s="23"/>
      <c r="BH74" s="23"/>
    </row>
    <row r="75" spans="1:60" s="39" customFormat="1" ht="39.6">
      <c r="A75" s="31"/>
      <c r="B75" s="23" t="s">
        <v>255</v>
      </c>
      <c r="C75" s="50" t="s">
        <v>256</v>
      </c>
      <c r="D75" s="23" t="s">
        <v>35</v>
      </c>
      <c r="E75" s="51">
        <v>0.2</v>
      </c>
      <c r="F75" s="51"/>
      <c r="G75" s="51">
        <v>0.2</v>
      </c>
      <c r="H75" s="44" t="s">
        <v>77</v>
      </c>
      <c r="I75" s="44" t="s">
        <v>77</v>
      </c>
      <c r="J75" s="64" t="s">
        <v>257</v>
      </c>
      <c r="K75" s="64"/>
      <c r="L75" s="277">
        <f t="shared" si="8"/>
        <v>0</v>
      </c>
      <c r="M75" s="277">
        <f t="shared" si="9"/>
        <v>0.2</v>
      </c>
      <c r="N75" s="277">
        <f t="shared" si="10"/>
        <v>0.2</v>
      </c>
      <c r="O75" s="36"/>
      <c r="P75" s="58"/>
      <c r="Q75" s="58"/>
      <c r="R75" s="58"/>
      <c r="S75" s="58"/>
      <c r="T75" s="58"/>
      <c r="U75" s="58"/>
      <c r="V75" s="261"/>
      <c r="W75" s="261"/>
      <c r="X75" s="58"/>
      <c r="Y75" s="58"/>
      <c r="Z75" s="261"/>
      <c r="AA75" s="261"/>
      <c r="AB75" s="261"/>
      <c r="AC75" s="261"/>
      <c r="AD75" s="261"/>
      <c r="AE75" s="261"/>
      <c r="AF75" s="261"/>
      <c r="AG75" s="261"/>
      <c r="AH75" s="261"/>
      <c r="AI75" s="261"/>
      <c r="AJ75" s="261">
        <v>0.1</v>
      </c>
      <c r="AK75" s="261"/>
      <c r="AL75" s="261"/>
      <c r="AM75" s="261"/>
      <c r="AN75" s="261"/>
      <c r="AO75" s="261"/>
      <c r="AP75" s="261">
        <v>0.1</v>
      </c>
      <c r="AQ75" s="261"/>
      <c r="AR75" s="261"/>
      <c r="AS75" s="261"/>
      <c r="AT75" s="261"/>
      <c r="AU75" s="261"/>
      <c r="AV75" s="261"/>
      <c r="AW75" s="261"/>
      <c r="AX75" s="261"/>
      <c r="AY75" s="46" t="s">
        <v>62</v>
      </c>
      <c r="AZ75" s="44" t="s">
        <v>255</v>
      </c>
      <c r="BA75" s="23" t="s">
        <v>105</v>
      </c>
      <c r="BB75" s="23" t="s">
        <v>64</v>
      </c>
      <c r="BC75" s="37" t="s">
        <v>72</v>
      </c>
      <c r="BD75" s="23" t="s">
        <v>258</v>
      </c>
      <c r="BE75" s="23" t="s">
        <v>74</v>
      </c>
      <c r="BF75" s="23"/>
      <c r="BG75" s="23"/>
      <c r="BH75" s="23"/>
    </row>
    <row r="76" spans="1:60" s="39" customFormat="1" ht="16.8">
      <c r="A76" s="31" t="s">
        <v>56</v>
      </c>
      <c r="B76" s="16" t="s">
        <v>259</v>
      </c>
      <c r="C76" s="32" t="s">
        <v>260</v>
      </c>
      <c r="D76" s="16" t="s">
        <v>261</v>
      </c>
      <c r="E76" s="33">
        <f>E77</f>
        <v>50</v>
      </c>
      <c r="F76" s="33">
        <f>F77</f>
        <v>0</v>
      </c>
      <c r="G76" s="33">
        <f>G77</f>
        <v>50</v>
      </c>
      <c r="H76" s="34"/>
      <c r="I76" s="34"/>
      <c r="J76" s="35"/>
      <c r="K76" s="35"/>
      <c r="L76" s="277">
        <f t="shared" si="8"/>
        <v>50</v>
      </c>
      <c r="M76" s="277">
        <f t="shared" si="9"/>
        <v>0</v>
      </c>
      <c r="N76" s="277">
        <f t="shared" si="10"/>
        <v>0</v>
      </c>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16" t="s">
        <v>259</v>
      </c>
      <c r="BA76" s="15"/>
      <c r="BB76" s="15"/>
      <c r="BC76" s="67"/>
      <c r="BD76" s="15"/>
      <c r="BE76" s="15"/>
      <c r="BF76" s="34">
        <f>E76-F76</f>
        <v>50</v>
      </c>
      <c r="BG76" s="385">
        <f>G76-BF76</f>
        <v>0</v>
      </c>
      <c r="BH76" s="15"/>
    </row>
    <row r="77" spans="1:60" s="39" customFormat="1" ht="62.4">
      <c r="A77" s="31"/>
      <c r="B77" s="23" t="s">
        <v>262</v>
      </c>
      <c r="C77" s="50" t="s">
        <v>263</v>
      </c>
      <c r="D77" s="23" t="s">
        <v>261</v>
      </c>
      <c r="E77" s="51">
        <v>50</v>
      </c>
      <c r="F77" s="51"/>
      <c r="G77" s="51">
        <v>50</v>
      </c>
      <c r="H77" s="44" t="s">
        <v>130</v>
      </c>
      <c r="I77" s="44" t="s">
        <v>130</v>
      </c>
      <c r="J77" s="64" t="s">
        <v>264</v>
      </c>
      <c r="K77" s="64"/>
      <c r="L77" s="277">
        <f t="shared" si="8"/>
        <v>0</v>
      </c>
      <c r="M77" s="277">
        <f t="shared" si="9"/>
        <v>50</v>
      </c>
      <c r="N77" s="277">
        <f t="shared" si="10"/>
        <v>50</v>
      </c>
      <c r="O77" s="36"/>
      <c r="P77" s="58">
        <v>0.1</v>
      </c>
      <c r="Q77" s="58">
        <v>1.6</v>
      </c>
      <c r="R77" s="58"/>
      <c r="S77" s="58">
        <v>1.18</v>
      </c>
      <c r="T77" s="58"/>
      <c r="U77" s="58">
        <v>38.049999999999997</v>
      </c>
      <c r="V77" s="261"/>
      <c r="W77" s="261"/>
      <c r="X77" s="58"/>
      <c r="Y77" s="58"/>
      <c r="Z77" s="261"/>
      <c r="AA77" s="261"/>
      <c r="AB77" s="261"/>
      <c r="AC77" s="261"/>
      <c r="AD77" s="261"/>
      <c r="AE77" s="261"/>
      <c r="AF77" s="261"/>
      <c r="AG77" s="261"/>
      <c r="AH77" s="261">
        <v>4.08</v>
      </c>
      <c r="AI77" s="261"/>
      <c r="AJ77" s="261"/>
      <c r="AK77" s="261"/>
      <c r="AL77" s="261"/>
      <c r="AM77" s="261"/>
      <c r="AN77" s="261"/>
      <c r="AO77" s="261"/>
      <c r="AP77" s="261"/>
      <c r="AQ77" s="261"/>
      <c r="AR77" s="261"/>
      <c r="AS77" s="261"/>
      <c r="AT77" s="261"/>
      <c r="AU77" s="261">
        <v>0.5</v>
      </c>
      <c r="AV77" s="261"/>
      <c r="AW77" s="261">
        <v>3.49</v>
      </c>
      <c r="AX77" s="261">
        <v>1</v>
      </c>
      <c r="AY77" s="46" t="s">
        <v>62</v>
      </c>
      <c r="AZ77" s="44" t="s">
        <v>262</v>
      </c>
      <c r="BA77" s="23" t="s">
        <v>105</v>
      </c>
      <c r="BB77" s="23" t="s">
        <v>64</v>
      </c>
      <c r="BC77" s="37" t="s">
        <v>64</v>
      </c>
      <c r="BD77" s="23" t="s">
        <v>131</v>
      </c>
      <c r="BE77" s="23" t="s">
        <v>74</v>
      </c>
      <c r="BF77" s="23"/>
      <c r="BG77" s="23"/>
      <c r="BH77" s="23"/>
    </row>
    <row r="78" spans="1:60" s="39" customFormat="1" ht="16.8">
      <c r="A78" s="31" t="s">
        <v>56</v>
      </c>
      <c r="B78" s="16" t="s">
        <v>265</v>
      </c>
      <c r="C78" s="32" t="s">
        <v>266</v>
      </c>
      <c r="D78" s="16" t="s">
        <v>36</v>
      </c>
      <c r="E78" s="33">
        <f>SUM(E79:E104)</f>
        <v>504.14</v>
      </c>
      <c r="F78" s="33">
        <f>SUM(F79:F104)</f>
        <v>0.3</v>
      </c>
      <c r="G78" s="33">
        <f>SUM(G79:G104)</f>
        <v>503.84</v>
      </c>
      <c r="H78" s="33">
        <f>SUM(H79:H104)</f>
        <v>0</v>
      </c>
      <c r="I78" s="34"/>
      <c r="J78" s="35"/>
      <c r="K78" s="35"/>
      <c r="L78" s="277">
        <f t="shared" si="8"/>
        <v>0</v>
      </c>
      <c r="M78" s="277">
        <f t="shared" si="9"/>
        <v>503.84000000000003</v>
      </c>
      <c r="N78" s="277">
        <f t="shared" si="10"/>
        <v>503.81000000000006</v>
      </c>
      <c r="O78" s="36">
        <f>SUM(O79:O104)</f>
        <v>0.03</v>
      </c>
      <c r="P78" s="36">
        <f t="shared" ref="P78:AX78" si="11">SUM(P79:P104)</f>
        <v>31.880000000000003</v>
      </c>
      <c r="Q78" s="36">
        <f t="shared" si="11"/>
        <v>23.86</v>
      </c>
      <c r="R78" s="36">
        <f t="shared" si="11"/>
        <v>0</v>
      </c>
      <c r="S78" s="36">
        <f t="shared" si="11"/>
        <v>0.2</v>
      </c>
      <c r="T78" s="36">
        <f t="shared" si="11"/>
        <v>16.25</v>
      </c>
      <c r="U78" s="36">
        <f t="shared" si="11"/>
        <v>165.10000000000002</v>
      </c>
      <c r="V78" s="36">
        <f t="shared" si="11"/>
        <v>0</v>
      </c>
      <c r="W78" s="36">
        <f t="shared" si="11"/>
        <v>0</v>
      </c>
      <c r="X78" s="36">
        <f t="shared" si="11"/>
        <v>0</v>
      </c>
      <c r="Y78" s="36">
        <f t="shared" si="11"/>
        <v>148.32999999999998</v>
      </c>
      <c r="Z78" s="36">
        <f t="shared" si="11"/>
        <v>1.48</v>
      </c>
      <c r="AA78" s="36">
        <f t="shared" si="11"/>
        <v>0</v>
      </c>
      <c r="AB78" s="36">
        <f t="shared" si="11"/>
        <v>0</v>
      </c>
      <c r="AC78" s="36">
        <f t="shared" si="11"/>
        <v>0</v>
      </c>
      <c r="AD78" s="36">
        <f t="shared" si="11"/>
        <v>0</v>
      </c>
      <c r="AE78" s="36">
        <f t="shared" si="11"/>
        <v>0</v>
      </c>
      <c r="AF78" s="36">
        <f t="shared" si="11"/>
        <v>0</v>
      </c>
      <c r="AG78" s="36">
        <f t="shared" si="11"/>
        <v>0</v>
      </c>
      <c r="AH78" s="36">
        <f t="shared" si="11"/>
        <v>1.6</v>
      </c>
      <c r="AI78" s="36">
        <f t="shared" si="11"/>
        <v>0</v>
      </c>
      <c r="AJ78" s="36">
        <f t="shared" si="11"/>
        <v>0</v>
      </c>
      <c r="AK78" s="36">
        <f t="shared" si="11"/>
        <v>0.13</v>
      </c>
      <c r="AL78" s="36">
        <f t="shared" si="11"/>
        <v>0</v>
      </c>
      <c r="AM78" s="36">
        <f t="shared" si="11"/>
        <v>0</v>
      </c>
      <c r="AN78" s="36">
        <f t="shared" si="11"/>
        <v>0</v>
      </c>
      <c r="AO78" s="36">
        <f t="shared" si="11"/>
        <v>0</v>
      </c>
      <c r="AP78" s="36">
        <f t="shared" si="11"/>
        <v>4.1099999999999994</v>
      </c>
      <c r="AQ78" s="36">
        <f t="shared" si="11"/>
        <v>0</v>
      </c>
      <c r="AR78" s="36">
        <f t="shared" si="11"/>
        <v>0</v>
      </c>
      <c r="AS78" s="36">
        <f t="shared" si="11"/>
        <v>0</v>
      </c>
      <c r="AT78" s="36">
        <f t="shared" si="11"/>
        <v>2.54</v>
      </c>
      <c r="AU78" s="36">
        <f t="shared" si="11"/>
        <v>4.5699999999999994</v>
      </c>
      <c r="AV78" s="36">
        <f t="shared" si="11"/>
        <v>0</v>
      </c>
      <c r="AW78" s="36">
        <f t="shared" si="11"/>
        <v>4.3499999999999996</v>
      </c>
      <c r="AX78" s="36">
        <f t="shared" si="11"/>
        <v>99.41</v>
      </c>
      <c r="AY78" s="36"/>
      <c r="AZ78" s="16" t="s">
        <v>265</v>
      </c>
      <c r="BA78" s="15"/>
      <c r="BB78" s="15"/>
      <c r="BC78" s="67"/>
      <c r="BD78" s="15"/>
      <c r="BE78" s="15"/>
      <c r="BF78" s="34">
        <f>E78-F78</f>
        <v>503.84</v>
      </c>
      <c r="BG78" s="385">
        <f>G78-BF78</f>
        <v>0</v>
      </c>
      <c r="BH78" s="15"/>
    </row>
    <row r="79" spans="1:60" s="39" customFormat="1" ht="39.6">
      <c r="A79" s="31"/>
      <c r="B79" s="23" t="s">
        <v>267</v>
      </c>
      <c r="C79" s="50" t="s">
        <v>268</v>
      </c>
      <c r="D79" s="23" t="s">
        <v>36</v>
      </c>
      <c r="E79" s="51">
        <v>0.3</v>
      </c>
      <c r="F79" s="51"/>
      <c r="G79" s="51">
        <v>0.3</v>
      </c>
      <c r="H79" s="44" t="s">
        <v>130</v>
      </c>
      <c r="I79" s="44" t="s">
        <v>130</v>
      </c>
      <c r="J79" s="64" t="s">
        <v>27</v>
      </c>
      <c r="K79" s="64"/>
      <c r="L79" s="277">
        <f t="shared" si="8"/>
        <v>0</v>
      </c>
      <c r="M79" s="277">
        <f t="shared" si="9"/>
        <v>0.3</v>
      </c>
      <c r="N79" s="277">
        <f t="shared" si="10"/>
        <v>0.3</v>
      </c>
      <c r="O79" s="36"/>
      <c r="P79" s="58"/>
      <c r="Q79" s="58"/>
      <c r="R79" s="58"/>
      <c r="S79" s="58"/>
      <c r="T79" s="58"/>
      <c r="U79" s="58">
        <v>0.3</v>
      </c>
      <c r="V79" s="261"/>
      <c r="W79" s="261"/>
      <c r="X79" s="58"/>
      <c r="Y79" s="58"/>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46" t="s">
        <v>62</v>
      </c>
      <c r="AZ79" s="44" t="s">
        <v>267</v>
      </c>
      <c r="BA79" s="23" t="s">
        <v>105</v>
      </c>
      <c r="BB79" s="23" t="s">
        <v>64</v>
      </c>
      <c r="BC79" s="37" t="s">
        <v>64</v>
      </c>
      <c r="BD79" s="23" t="s">
        <v>131</v>
      </c>
      <c r="BE79" s="23" t="s">
        <v>74</v>
      </c>
      <c r="BF79" s="23"/>
      <c r="BG79" s="23"/>
      <c r="BH79" s="23"/>
    </row>
    <row r="80" spans="1:60" s="48" customFormat="1" ht="39.6">
      <c r="A80" s="40"/>
      <c r="B80" s="23" t="s">
        <v>269</v>
      </c>
      <c r="C80" s="50" t="s">
        <v>270</v>
      </c>
      <c r="D80" s="23" t="s">
        <v>36</v>
      </c>
      <c r="E80" s="51">
        <v>0.5</v>
      </c>
      <c r="F80" s="51"/>
      <c r="G80" s="51">
        <v>0.5</v>
      </c>
      <c r="H80" s="44" t="s">
        <v>130</v>
      </c>
      <c r="I80" s="44" t="s">
        <v>130</v>
      </c>
      <c r="J80" s="58" t="s">
        <v>54</v>
      </c>
      <c r="K80" s="58"/>
      <c r="L80" s="277">
        <f t="shared" si="8"/>
        <v>0</v>
      </c>
      <c r="M80" s="277">
        <f t="shared" si="9"/>
        <v>0.5</v>
      </c>
      <c r="N80" s="277">
        <f t="shared" si="10"/>
        <v>0.5</v>
      </c>
      <c r="O80" s="36"/>
      <c r="P80" s="58"/>
      <c r="Q80" s="58"/>
      <c r="R80" s="58"/>
      <c r="S80" s="58"/>
      <c r="T80" s="58"/>
      <c r="U80" s="58"/>
      <c r="V80" s="261"/>
      <c r="W80" s="261"/>
      <c r="X80" s="58"/>
      <c r="Y80" s="58"/>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v>0.5</v>
      </c>
      <c r="AX80" s="261"/>
      <c r="AY80" s="46" t="s">
        <v>62</v>
      </c>
      <c r="AZ80" s="44" t="s">
        <v>269</v>
      </c>
      <c r="BA80" s="23" t="s">
        <v>1248</v>
      </c>
      <c r="BB80" s="23" t="s">
        <v>64</v>
      </c>
      <c r="BC80" s="37" t="s">
        <v>64</v>
      </c>
      <c r="BD80" s="23" t="s">
        <v>131</v>
      </c>
      <c r="BE80" s="23" t="s">
        <v>74</v>
      </c>
      <c r="BF80" s="42"/>
      <c r="BG80" s="42"/>
      <c r="BH80" s="42"/>
    </row>
    <row r="81" spans="1:61" s="48" customFormat="1" ht="39.6">
      <c r="A81" s="40"/>
      <c r="B81" s="23" t="s">
        <v>271</v>
      </c>
      <c r="C81" s="61" t="s">
        <v>272</v>
      </c>
      <c r="D81" s="23" t="s">
        <v>36</v>
      </c>
      <c r="E81" s="51">
        <v>3</v>
      </c>
      <c r="F81" s="51"/>
      <c r="G81" s="51">
        <v>3</v>
      </c>
      <c r="H81" s="44" t="s">
        <v>130</v>
      </c>
      <c r="I81" s="44" t="s">
        <v>130</v>
      </c>
      <c r="J81" s="58" t="s">
        <v>273</v>
      </c>
      <c r="K81" s="58"/>
      <c r="L81" s="277">
        <f t="shared" si="8"/>
        <v>0</v>
      </c>
      <c r="M81" s="277">
        <f t="shared" si="9"/>
        <v>3</v>
      </c>
      <c r="N81" s="277">
        <f t="shared" si="10"/>
        <v>3</v>
      </c>
      <c r="O81" s="36"/>
      <c r="P81" s="58">
        <v>1.1100000000000001</v>
      </c>
      <c r="Q81" s="58"/>
      <c r="R81" s="58"/>
      <c r="S81" s="58"/>
      <c r="T81" s="58"/>
      <c r="U81" s="58">
        <v>1.89</v>
      </c>
      <c r="V81" s="261"/>
      <c r="W81" s="261"/>
      <c r="X81" s="58"/>
      <c r="Y81" s="58"/>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46" t="s">
        <v>62</v>
      </c>
      <c r="AZ81" s="44" t="s">
        <v>271</v>
      </c>
      <c r="BA81" s="23" t="s">
        <v>1248</v>
      </c>
      <c r="BB81" s="23" t="s">
        <v>64</v>
      </c>
      <c r="BC81" s="37" t="s">
        <v>64</v>
      </c>
      <c r="BD81" s="23" t="s">
        <v>131</v>
      </c>
      <c r="BE81" s="23" t="s">
        <v>74</v>
      </c>
      <c r="BF81" s="42"/>
      <c r="BG81" s="42"/>
      <c r="BH81" s="42"/>
    </row>
    <row r="82" spans="1:61" s="39" customFormat="1" ht="39.6">
      <c r="A82" s="31"/>
      <c r="B82" s="23" t="s">
        <v>274</v>
      </c>
      <c r="C82" s="50" t="s">
        <v>275</v>
      </c>
      <c r="D82" s="23" t="s">
        <v>36</v>
      </c>
      <c r="E82" s="51">
        <v>0.2</v>
      </c>
      <c r="F82" s="51"/>
      <c r="G82" s="51">
        <v>0.2</v>
      </c>
      <c r="H82" s="44" t="s">
        <v>130</v>
      </c>
      <c r="I82" s="44" t="s">
        <v>130</v>
      </c>
      <c r="J82" s="64" t="s">
        <v>27</v>
      </c>
      <c r="K82" s="64"/>
      <c r="L82" s="277">
        <f t="shared" si="8"/>
        <v>0</v>
      </c>
      <c r="M82" s="277">
        <f t="shared" si="9"/>
        <v>0.2</v>
      </c>
      <c r="N82" s="277">
        <f t="shared" si="10"/>
        <v>0.2</v>
      </c>
      <c r="O82" s="36"/>
      <c r="P82" s="58"/>
      <c r="Q82" s="58"/>
      <c r="R82" s="58"/>
      <c r="S82" s="58"/>
      <c r="T82" s="58"/>
      <c r="U82" s="58">
        <v>0.2</v>
      </c>
      <c r="V82" s="261"/>
      <c r="W82" s="261"/>
      <c r="X82" s="58"/>
      <c r="Y82" s="58"/>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46" t="s">
        <v>62</v>
      </c>
      <c r="AZ82" s="44" t="s">
        <v>274</v>
      </c>
      <c r="BA82" s="23" t="s">
        <v>105</v>
      </c>
      <c r="BB82" s="23" t="s">
        <v>64</v>
      </c>
      <c r="BC82" s="37" t="s">
        <v>64</v>
      </c>
      <c r="BD82" s="23" t="s">
        <v>131</v>
      </c>
      <c r="BE82" s="23" t="s">
        <v>74</v>
      </c>
      <c r="BF82" s="23"/>
      <c r="BG82" s="23"/>
      <c r="BH82" s="23"/>
    </row>
    <row r="83" spans="1:61" s="39" customFormat="1" ht="46.8">
      <c r="A83" s="31"/>
      <c r="B83" s="23" t="s">
        <v>276</v>
      </c>
      <c r="C83" s="73" t="s">
        <v>277</v>
      </c>
      <c r="D83" s="65" t="s">
        <v>36</v>
      </c>
      <c r="E83" s="74">
        <f>16.5+1.7</f>
        <v>18.2</v>
      </c>
      <c r="F83" s="74"/>
      <c r="G83" s="74">
        <f>16.5+1.7</f>
        <v>18.2</v>
      </c>
      <c r="H83" s="44" t="s">
        <v>130</v>
      </c>
      <c r="I83" s="75" t="s">
        <v>130</v>
      </c>
      <c r="J83" s="288" t="s">
        <v>278</v>
      </c>
      <c r="K83" s="288" t="s">
        <v>2627</v>
      </c>
      <c r="L83" s="277">
        <f t="shared" si="8"/>
        <v>0</v>
      </c>
      <c r="M83" s="277">
        <f t="shared" si="9"/>
        <v>18.2</v>
      </c>
      <c r="N83" s="277">
        <f t="shared" si="10"/>
        <v>18.2</v>
      </c>
      <c r="O83" s="36"/>
      <c r="P83" s="58">
        <v>1.33</v>
      </c>
      <c r="Q83" s="58">
        <v>0.85</v>
      </c>
      <c r="R83" s="58"/>
      <c r="S83" s="58"/>
      <c r="T83" s="58">
        <v>1.7</v>
      </c>
      <c r="U83" s="58">
        <v>11.2</v>
      </c>
      <c r="V83" s="261"/>
      <c r="W83" s="261"/>
      <c r="X83" s="58"/>
      <c r="Y83" s="58"/>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v>0.33</v>
      </c>
      <c r="AV83" s="261"/>
      <c r="AW83" s="261">
        <v>1.58</v>
      </c>
      <c r="AX83" s="261">
        <v>1.21</v>
      </c>
      <c r="AY83" s="76" t="s">
        <v>62</v>
      </c>
      <c r="AZ83" s="44" t="s">
        <v>276</v>
      </c>
      <c r="BA83" s="65" t="s">
        <v>149</v>
      </c>
      <c r="BB83" s="65" t="s">
        <v>64</v>
      </c>
      <c r="BC83" s="37" t="s">
        <v>72</v>
      </c>
      <c r="BD83" s="23" t="s">
        <v>131</v>
      </c>
      <c r="BE83" s="23" t="s">
        <v>74</v>
      </c>
      <c r="BF83" s="65"/>
      <c r="BG83" s="65"/>
      <c r="BH83" s="23"/>
    </row>
    <row r="84" spans="1:61" s="48" customFormat="1" ht="33.6">
      <c r="A84" s="40"/>
      <c r="B84" s="23" t="s">
        <v>283</v>
      </c>
      <c r="C84" s="41" t="s">
        <v>279</v>
      </c>
      <c r="D84" s="42" t="s">
        <v>36</v>
      </c>
      <c r="E84" s="43">
        <v>6.7</v>
      </c>
      <c r="F84" s="43"/>
      <c r="G84" s="43">
        <v>6.7</v>
      </c>
      <c r="H84" s="45"/>
      <c r="I84" s="45" t="s">
        <v>130</v>
      </c>
      <c r="J84" s="72" t="s">
        <v>2284</v>
      </c>
      <c r="K84" s="72"/>
      <c r="L84" s="277">
        <f t="shared" si="8"/>
        <v>0</v>
      </c>
      <c r="M84" s="277">
        <f t="shared" si="9"/>
        <v>6.7</v>
      </c>
      <c r="N84" s="277">
        <f t="shared" si="10"/>
        <v>6.7</v>
      </c>
      <c r="O84" s="307"/>
      <c r="P84" s="217"/>
      <c r="Q84" s="217"/>
      <c r="R84" s="217"/>
      <c r="S84" s="217"/>
      <c r="T84" s="217"/>
      <c r="U84" s="217">
        <v>6.4</v>
      </c>
      <c r="V84" s="312"/>
      <c r="W84" s="312"/>
      <c r="X84" s="217"/>
      <c r="Y84" s="217"/>
      <c r="Z84" s="312"/>
      <c r="AA84" s="312"/>
      <c r="AB84" s="312"/>
      <c r="AC84" s="312"/>
      <c r="AD84" s="312"/>
      <c r="AE84" s="312"/>
      <c r="AF84" s="312"/>
      <c r="AG84" s="312"/>
      <c r="AH84" s="312"/>
      <c r="AI84" s="312"/>
      <c r="AJ84" s="312"/>
      <c r="AK84" s="312"/>
      <c r="AL84" s="312"/>
      <c r="AM84" s="312"/>
      <c r="AN84" s="312"/>
      <c r="AO84" s="312"/>
      <c r="AP84" s="312"/>
      <c r="AQ84" s="312"/>
      <c r="AR84" s="312"/>
      <c r="AS84" s="312"/>
      <c r="AT84" s="312"/>
      <c r="AU84" s="312"/>
      <c r="AV84" s="312"/>
      <c r="AW84" s="312"/>
      <c r="AX84" s="312">
        <v>0.3</v>
      </c>
      <c r="AY84" s="72" t="s">
        <v>280</v>
      </c>
      <c r="AZ84" s="42"/>
      <c r="BA84" s="42" t="s">
        <v>114</v>
      </c>
      <c r="BB84" s="42" t="s">
        <v>72</v>
      </c>
      <c r="BC84" s="308"/>
      <c r="BD84" s="42" t="s">
        <v>131</v>
      </c>
      <c r="BE84" s="42"/>
      <c r="BF84" s="72"/>
      <c r="BG84" s="72"/>
      <c r="BH84" s="42"/>
    </row>
    <row r="85" spans="1:61" s="39" customFormat="1" ht="33.6">
      <c r="A85" s="31"/>
      <c r="B85" s="23" t="s">
        <v>286</v>
      </c>
      <c r="C85" s="50" t="s">
        <v>281</v>
      </c>
      <c r="D85" s="23" t="s">
        <v>36</v>
      </c>
      <c r="E85" s="51">
        <v>14.92</v>
      </c>
      <c r="F85" s="51"/>
      <c r="G85" s="51">
        <v>14.92</v>
      </c>
      <c r="H85" s="44"/>
      <c r="I85" s="44" t="s">
        <v>130</v>
      </c>
      <c r="J85" s="64" t="s">
        <v>27</v>
      </c>
      <c r="K85" s="64"/>
      <c r="L85" s="277">
        <f t="shared" si="8"/>
        <v>0</v>
      </c>
      <c r="M85" s="277">
        <f t="shared" si="9"/>
        <v>14.92</v>
      </c>
      <c r="N85" s="277">
        <f t="shared" si="10"/>
        <v>14.92</v>
      </c>
      <c r="O85" s="36"/>
      <c r="P85" s="58"/>
      <c r="Q85" s="58"/>
      <c r="R85" s="58"/>
      <c r="S85" s="58"/>
      <c r="T85" s="58"/>
      <c r="U85" s="58">
        <v>14.92</v>
      </c>
      <c r="V85" s="261"/>
      <c r="W85" s="261"/>
      <c r="X85" s="58"/>
      <c r="Y85" s="58"/>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64" t="s">
        <v>280</v>
      </c>
      <c r="AZ85" s="23"/>
      <c r="BA85" s="23" t="s">
        <v>114</v>
      </c>
      <c r="BB85" s="23" t="s">
        <v>72</v>
      </c>
      <c r="BC85" s="37"/>
      <c r="BD85" s="23" t="s">
        <v>131</v>
      </c>
      <c r="BE85" s="23"/>
      <c r="BF85" s="64" t="s">
        <v>1788</v>
      </c>
      <c r="BG85" s="64"/>
      <c r="BH85" s="23"/>
    </row>
    <row r="86" spans="1:61" s="48" customFormat="1" ht="39.6">
      <c r="A86" s="281"/>
      <c r="B86" s="23" t="s">
        <v>289</v>
      </c>
      <c r="C86" s="50" t="s">
        <v>284</v>
      </c>
      <c r="D86" s="23" t="s">
        <v>36</v>
      </c>
      <c r="E86" s="51">
        <v>0.3</v>
      </c>
      <c r="F86" s="51">
        <v>0.3</v>
      </c>
      <c r="G86" s="51"/>
      <c r="H86" s="241" t="s">
        <v>100</v>
      </c>
      <c r="I86" s="44" t="s">
        <v>100</v>
      </c>
      <c r="J86" s="64" t="s">
        <v>36</v>
      </c>
      <c r="K86" s="64"/>
      <c r="L86" s="277">
        <f t="shared" si="8"/>
        <v>0</v>
      </c>
      <c r="M86" s="277">
        <f t="shared" si="9"/>
        <v>0</v>
      </c>
      <c r="N86" s="277">
        <f t="shared" si="10"/>
        <v>0</v>
      </c>
      <c r="O86" s="36"/>
      <c r="P86" s="58"/>
      <c r="Q86" s="58"/>
      <c r="R86" s="58"/>
      <c r="S86" s="58"/>
      <c r="T86" s="58"/>
      <c r="U86" s="58"/>
      <c r="V86" s="261"/>
      <c r="W86" s="261"/>
      <c r="X86" s="58"/>
      <c r="Y86" s="58"/>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46" t="s">
        <v>62</v>
      </c>
      <c r="AZ86" s="44" t="s">
        <v>283</v>
      </c>
      <c r="BA86" s="23" t="s">
        <v>1248</v>
      </c>
      <c r="BB86" s="23" t="s">
        <v>64</v>
      </c>
      <c r="BC86" s="37" t="s">
        <v>285</v>
      </c>
      <c r="BD86" s="23" t="s">
        <v>101</v>
      </c>
      <c r="BE86" s="23" t="s">
        <v>74</v>
      </c>
      <c r="BF86" s="42" t="s">
        <v>64</v>
      </c>
      <c r="BG86" s="42"/>
      <c r="BH86" s="42"/>
    </row>
    <row r="87" spans="1:61" s="84" customFormat="1" ht="39.6">
      <c r="A87" s="78"/>
      <c r="B87" s="23" t="s">
        <v>292</v>
      </c>
      <c r="C87" s="79" t="s">
        <v>287</v>
      </c>
      <c r="D87" s="23" t="s">
        <v>36</v>
      </c>
      <c r="E87" s="80">
        <v>5</v>
      </c>
      <c r="F87" s="80"/>
      <c r="G87" s="80">
        <v>5</v>
      </c>
      <c r="H87" s="81" t="s">
        <v>100</v>
      </c>
      <c r="I87" s="81" t="s">
        <v>100</v>
      </c>
      <c r="J87" s="82" t="s">
        <v>288</v>
      </c>
      <c r="K87" s="82"/>
      <c r="L87" s="277">
        <f t="shared" si="8"/>
        <v>0</v>
      </c>
      <c r="M87" s="277">
        <f t="shared" si="9"/>
        <v>5</v>
      </c>
      <c r="N87" s="277">
        <f t="shared" si="10"/>
        <v>5</v>
      </c>
      <c r="O87" s="36"/>
      <c r="P87" s="58">
        <v>0.61</v>
      </c>
      <c r="Q87" s="83"/>
      <c r="R87" s="83"/>
      <c r="S87" s="83"/>
      <c r="T87" s="83"/>
      <c r="U87" s="83"/>
      <c r="V87" s="261"/>
      <c r="W87" s="261"/>
      <c r="X87" s="83"/>
      <c r="Y87" s="58"/>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v>1.94</v>
      </c>
      <c r="AV87" s="261"/>
      <c r="AW87" s="261">
        <v>0.28999999999999998</v>
      </c>
      <c r="AX87" s="261">
        <v>2.16</v>
      </c>
      <c r="AY87" s="46" t="s">
        <v>62</v>
      </c>
      <c r="AZ87" s="44" t="s">
        <v>286</v>
      </c>
      <c r="BA87" s="23" t="s">
        <v>105</v>
      </c>
      <c r="BB87" s="23" t="s">
        <v>64</v>
      </c>
      <c r="BC87" s="37" t="s">
        <v>72</v>
      </c>
      <c r="BD87" s="23" t="s">
        <v>101</v>
      </c>
      <c r="BE87" s="23" t="s">
        <v>74</v>
      </c>
      <c r="BF87" s="23" t="s">
        <v>64</v>
      </c>
      <c r="BG87" s="23"/>
      <c r="BH87" s="23"/>
    </row>
    <row r="88" spans="1:61" s="84" customFormat="1" ht="39.6">
      <c r="A88" s="78"/>
      <c r="B88" s="23" t="s">
        <v>295</v>
      </c>
      <c r="C88" s="79" t="s">
        <v>290</v>
      </c>
      <c r="D88" s="23" t="s">
        <v>36</v>
      </c>
      <c r="E88" s="80">
        <v>2</v>
      </c>
      <c r="F88" s="80"/>
      <c r="G88" s="80">
        <v>2</v>
      </c>
      <c r="H88" s="81" t="s">
        <v>100</v>
      </c>
      <c r="I88" s="81" t="s">
        <v>100</v>
      </c>
      <c r="J88" s="289" t="s">
        <v>291</v>
      </c>
      <c r="K88" s="289"/>
      <c r="L88" s="277">
        <f t="shared" si="8"/>
        <v>0</v>
      </c>
      <c r="M88" s="277">
        <f t="shared" si="9"/>
        <v>2</v>
      </c>
      <c r="N88" s="277">
        <f t="shared" si="10"/>
        <v>2</v>
      </c>
      <c r="O88" s="36"/>
      <c r="P88" s="263"/>
      <c r="Q88" s="263">
        <v>0.6</v>
      </c>
      <c r="R88" s="263"/>
      <c r="S88" s="263"/>
      <c r="T88" s="263">
        <v>0.09</v>
      </c>
      <c r="U88" s="263"/>
      <c r="V88" s="263"/>
      <c r="W88" s="263"/>
      <c r="X88" s="263"/>
      <c r="Y88" s="263"/>
      <c r="Z88" s="263"/>
      <c r="AA88" s="263"/>
      <c r="AB88" s="263"/>
      <c r="AC88" s="263"/>
      <c r="AD88" s="263"/>
      <c r="AE88" s="263"/>
      <c r="AF88" s="263"/>
      <c r="AG88" s="263"/>
      <c r="AH88" s="263"/>
      <c r="AI88" s="263"/>
      <c r="AJ88" s="263"/>
      <c r="AK88" s="263"/>
      <c r="AL88" s="263"/>
      <c r="AM88" s="263"/>
      <c r="AN88" s="263"/>
      <c r="AO88" s="263"/>
      <c r="AP88" s="263"/>
      <c r="AQ88" s="263"/>
      <c r="AR88" s="263"/>
      <c r="AS88" s="263"/>
      <c r="AT88" s="263"/>
      <c r="AU88" s="263"/>
      <c r="AV88" s="263"/>
      <c r="AW88" s="263"/>
      <c r="AX88" s="263">
        <v>1.31</v>
      </c>
      <c r="AY88" s="46" t="s">
        <v>62</v>
      </c>
      <c r="AZ88" s="44" t="s">
        <v>289</v>
      </c>
      <c r="BA88" s="23" t="s">
        <v>105</v>
      </c>
      <c r="BB88" s="23" t="s">
        <v>64</v>
      </c>
      <c r="BC88" s="37" t="s">
        <v>72</v>
      </c>
      <c r="BD88" s="23" t="s">
        <v>101</v>
      </c>
      <c r="BE88" s="23" t="s">
        <v>74</v>
      </c>
      <c r="BF88" s="23" t="s">
        <v>64</v>
      </c>
      <c r="BG88" s="23"/>
      <c r="BH88" s="23"/>
    </row>
    <row r="89" spans="1:61" s="39" customFormat="1" ht="39.6">
      <c r="A89" s="31"/>
      <c r="B89" s="23" t="s">
        <v>298</v>
      </c>
      <c r="C89" s="85" t="s">
        <v>293</v>
      </c>
      <c r="D89" s="23" t="s">
        <v>36</v>
      </c>
      <c r="E89" s="51">
        <v>0.1</v>
      </c>
      <c r="F89" s="51"/>
      <c r="G89" s="51">
        <v>0.1</v>
      </c>
      <c r="H89" s="44" t="s">
        <v>100</v>
      </c>
      <c r="I89" s="44" t="s">
        <v>100</v>
      </c>
      <c r="J89" s="64" t="s">
        <v>294</v>
      </c>
      <c r="K89" s="64"/>
      <c r="L89" s="277">
        <f t="shared" si="8"/>
        <v>0</v>
      </c>
      <c r="M89" s="277">
        <f t="shared" si="9"/>
        <v>0.1</v>
      </c>
      <c r="N89" s="277">
        <f t="shared" si="10"/>
        <v>0.1</v>
      </c>
      <c r="O89" s="36"/>
      <c r="P89" s="58"/>
      <c r="Q89" s="58">
        <v>0.03</v>
      </c>
      <c r="R89" s="58"/>
      <c r="S89" s="58"/>
      <c r="T89" s="58">
        <v>7.0000000000000007E-2</v>
      </c>
      <c r="U89" s="58"/>
      <c r="V89" s="261"/>
      <c r="W89" s="261"/>
      <c r="X89" s="58"/>
      <c r="Y89" s="58"/>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46" t="s">
        <v>62</v>
      </c>
      <c r="AZ89" s="44" t="s">
        <v>292</v>
      </c>
      <c r="BA89" s="23" t="s">
        <v>1248</v>
      </c>
      <c r="BB89" s="23" t="s">
        <v>64</v>
      </c>
      <c r="BC89" s="37" t="s">
        <v>72</v>
      </c>
      <c r="BD89" s="23" t="s">
        <v>101</v>
      </c>
      <c r="BE89" s="23" t="s">
        <v>74</v>
      </c>
      <c r="BF89" s="23" t="s">
        <v>64</v>
      </c>
      <c r="BG89" s="23"/>
      <c r="BH89" s="23"/>
    </row>
    <row r="90" spans="1:61" s="39" customFormat="1" ht="78">
      <c r="A90" s="31"/>
      <c r="B90" s="23" t="s">
        <v>300</v>
      </c>
      <c r="C90" s="50" t="s">
        <v>296</v>
      </c>
      <c r="D90" s="23" t="s">
        <v>36</v>
      </c>
      <c r="E90" s="51">
        <v>78</v>
      </c>
      <c r="F90" s="51"/>
      <c r="G90" s="51">
        <v>78</v>
      </c>
      <c r="H90" s="44" t="s">
        <v>87</v>
      </c>
      <c r="I90" s="44" t="s">
        <v>87</v>
      </c>
      <c r="J90" s="64" t="s">
        <v>297</v>
      </c>
      <c r="K90" s="64"/>
      <c r="L90" s="277">
        <f t="shared" si="8"/>
        <v>0</v>
      </c>
      <c r="M90" s="277">
        <f t="shared" si="9"/>
        <v>78</v>
      </c>
      <c r="N90" s="277">
        <f t="shared" si="10"/>
        <v>78</v>
      </c>
      <c r="O90" s="36"/>
      <c r="P90" s="58">
        <f>3.21-0.53</f>
        <v>2.6799999999999997</v>
      </c>
      <c r="Q90" s="58">
        <v>6.43</v>
      </c>
      <c r="R90" s="58"/>
      <c r="S90" s="58"/>
      <c r="T90" s="58">
        <v>0.91</v>
      </c>
      <c r="U90" s="58"/>
      <c r="V90" s="261"/>
      <c r="W90" s="261"/>
      <c r="X90" s="58"/>
      <c r="Y90" s="58">
        <v>53.94</v>
      </c>
      <c r="Z90" s="261"/>
      <c r="AA90" s="261"/>
      <c r="AB90" s="261"/>
      <c r="AC90" s="261"/>
      <c r="AD90" s="261"/>
      <c r="AE90" s="261"/>
      <c r="AF90" s="261"/>
      <c r="AG90" s="261"/>
      <c r="AH90" s="261">
        <v>0.15</v>
      </c>
      <c r="AI90" s="261"/>
      <c r="AJ90" s="261"/>
      <c r="AK90" s="261"/>
      <c r="AL90" s="261"/>
      <c r="AM90" s="261"/>
      <c r="AN90" s="261"/>
      <c r="AO90" s="261"/>
      <c r="AP90" s="261">
        <v>0.65</v>
      </c>
      <c r="AQ90" s="261"/>
      <c r="AR90" s="261"/>
      <c r="AS90" s="261"/>
      <c r="AT90" s="261">
        <v>0.16</v>
      </c>
      <c r="AU90" s="261">
        <v>1.06</v>
      </c>
      <c r="AV90" s="261"/>
      <c r="AW90" s="261"/>
      <c r="AX90" s="261">
        <v>12.02</v>
      </c>
      <c r="AY90" s="46" t="s">
        <v>62</v>
      </c>
      <c r="AZ90" s="44" t="s">
        <v>295</v>
      </c>
      <c r="BA90" s="23" t="s">
        <v>105</v>
      </c>
      <c r="BB90" s="23" t="s">
        <v>64</v>
      </c>
      <c r="BC90" s="37" t="s">
        <v>72</v>
      </c>
      <c r="BD90" s="23" t="s">
        <v>88</v>
      </c>
      <c r="BE90" s="23" t="s">
        <v>74</v>
      </c>
      <c r="BF90" s="23"/>
      <c r="BG90" s="23"/>
      <c r="BH90" s="23"/>
    </row>
    <row r="91" spans="1:61" s="39" customFormat="1" ht="39.6">
      <c r="A91" s="31"/>
      <c r="B91" s="23" t="s">
        <v>304</v>
      </c>
      <c r="C91" s="50" t="s">
        <v>299</v>
      </c>
      <c r="D91" s="23" t="s">
        <v>36</v>
      </c>
      <c r="E91" s="51">
        <v>0.13</v>
      </c>
      <c r="F91" s="51"/>
      <c r="G91" s="51">
        <v>0.13</v>
      </c>
      <c r="H91" s="44" t="s">
        <v>87</v>
      </c>
      <c r="I91" s="44" t="s">
        <v>87</v>
      </c>
      <c r="J91" s="52" t="s">
        <v>43</v>
      </c>
      <c r="K91" s="52"/>
      <c r="L91" s="277">
        <f t="shared" si="8"/>
        <v>0</v>
      </c>
      <c r="M91" s="277">
        <f t="shared" si="9"/>
        <v>0.13</v>
      </c>
      <c r="N91" s="277">
        <f t="shared" si="10"/>
        <v>0.13</v>
      </c>
      <c r="O91" s="36"/>
      <c r="P91" s="46"/>
      <c r="Q91" s="46"/>
      <c r="R91" s="46"/>
      <c r="S91" s="46"/>
      <c r="T91" s="46"/>
      <c r="U91" s="46"/>
      <c r="V91" s="46"/>
      <c r="W91" s="46"/>
      <c r="X91" s="46"/>
      <c r="Y91" s="46"/>
      <c r="Z91" s="46"/>
      <c r="AA91" s="46"/>
      <c r="AB91" s="46"/>
      <c r="AC91" s="46"/>
      <c r="AD91" s="46"/>
      <c r="AE91" s="46"/>
      <c r="AF91" s="46"/>
      <c r="AG91" s="46"/>
      <c r="AH91" s="46"/>
      <c r="AI91" s="46"/>
      <c r="AJ91" s="46"/>
      <c r="AK91" s="46">
        <v>0.13</v>
      </c>
      <c r="AL91" s="46"/>
      <c r="AM91" s="46"/>
      <c r="AN91" s="46"/>
      <c r="AO91" s="46"/>
      <c r="AP91" s="46"/>
      <c r="AQ91" s="46"/>
      <c r="AR91" s="46"/>
      <c r="AS91" s="46"/>
      <c r="AT91" s="46"/>
      <c r="AU91" s="46"/>
      <c r="AV91" s="46"/>
      <c r="AW91" s="46"/>
      <c r="AX91" s="46"/>
      <c r="AY91" s="46" t="s">
        <v>62</v>
      </c>
      <c r="AZ91" s="44" t="s">
        <v>298</v>
      </c>
      <c r="BA91" s="23" t="s">
        <v>149</v>
      </c>
      <c r="BB91" s="23" t="s">
        <v>64</v>
      </c>
      <c r="BC91" s="37" t="s">
        <v>72</v>
      </c>
      <c r="BD91" s="23"/>
      <c r="BE91" s="23" t="s">
        <v>74</v>
      </c>
      <c r="BF91" s="23"/>
      <c r="BG91" s="23"/>
      <c r="BH91" s="23"/>
    </row>
    <row r="92" spans="1:61" s="39" customFormat="1" ht="31.2">
      <c r="A92" s="31"/>
      <c r="B92" s="23" t="s">
        <v>307</v>
      </c>
      <c r="C92" s="50" t="s">
        <v>1792</v>
      </c>
      <c r="D92" s="23" t="s">
        <v>36</v>
      </c>
      <c r="E92" s="51">
        <v>5</v>
      </c>
      <c r="F92" s="51"/>
      <c r="G92" s="51">
        <v>5</v>
      </c>
      <c r="H92" s="44"/>
      <c r="I92" s="44" t="s">
        <v>87</v>
      </c>
      <c r="J92" s="64" t="s">
        <v>1793</v>
      </c>
      <c r="K92" s="64"/>
      <c r="L92" s="277">
        <f t="shared" si="8"/>
        <v>0</v>
      </c>
      <c r="M92" s="277">
        <f t="shared" si="9"/>
        <v>5</v>
      </c>
      <c r="N92" s="277">
        <f t="shared" si="10"/>
        <v>5</v>
      </c>
      <c r="O92" s="36"/>
      <c r="P92" s="58"/>
      <c r="Q92" s="58"/>
      <c r="R92" s="58"/>
      <c r="S92" s="58"/>
      <c r="T92" s="58">
        <v>2.5</v>
      </c>
      <c r="U92" s="58">
        <v>0.5</v>
      </c>
      <c r="V92" s="261"/>
      <c r="W92" s="261"/>
      <c r="X92" s="58"/>
      <c r="Y92" s="58">
        <v>2</v>
      </c>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46" t="s">
        <v>1801</v>
      </c>
      <c r="AZ92" s="23"/>
      <c r="BA92" s="23" t="s">
        <v>114</v>
      </c>
      <c r="BB92" s="23" t="s">
        <v>72</v>
      </c>
      <c r="BC92" s="37"/>
      <c r="BD92" s="23" t="s">
        <v>1677</v>
      </c>
      <c r="BE92" s="23"/>
      <c r="BF92" s="23" t="s">
        <v>72</v>
      </c>
      <c r="BG92" s="23"/>
      <c r="BH92" s="23"/>
      <c r="BI92" s="7"/>
    </row>
    <row r="93" spans="1:61" s="39" customFormat="1" ht="93.6">
      <c r="A93" s="31"/>
      <c r="B93" s="23" t="s">
        <v>2367</v>
      </c>
      <c r="C93" s="50" t="s">
        <v>301</v>
      </c>
      <c r="D93" s="23" t="s">
        <v>36</v>
      </c>
      <c r="E93" s="51">
        <v>204</v>
      </c>
      <c r="F93" s="51"/>
      <c r="G93" s="51">
        <v>204</v>
      </c>
      <c r="H93" s="44" t="s">
        <v>188</v>
      </c>
      <c r="I93" s="44" t="s">
        <v>188</v>
      </c>
      <c r="J93" s="64" t="s">
        <v>302</v>
      </c>
      <c r="K93" s="64"/>
      <c r="L93" s="277">
        <f t="shared" si="8"/>
        <v>0</v>
      </c>
      <c r="M93" s="277">
        <f t="shared" si="9"/>
        <v>203.99999999999997</v>
      </c>
      <c r="N93" s="277">
        <f t="shared" si="10"/>
        <v>203.97</v>
      </c>
      <c r="O93" s="36">
        <v>0.03</v>
      </c>
      <c r="P93" s="58">
        <v>16.920000000000002</v>
      </c>
      <c r="Q93" s="58">
        <v>12.79</v>
      </c>
      <c r="R93" s="58"/>
      <c r="S93" s="58"/>
      <c r="T93" s="58">
        <v>3.38</v>
      </c>
      <c r="U93" s="58">
        <v>60.56</v>
      </c>
      <c r="V93" s="261"/>
      <c r="W93" s="261"/>
      <c r="X93" s="58"/>
      <c r="Y93" s="58">
        <v>56.14</v>
      </c>
      <c r="Z93" s="261">
        <v>0.54</v>
      </c>
      <c r="AA93" s="261"/>
      <c r="AB93" s="261"/>
      <c r="AC93" s="261"/>
      <c r="AD93" s="261"/>
      <c r="AE93" s="261"/>
      <c r="AF93" s="261"/>
      <c r="AG93" s="261"/>
      <c r="AH93" s="261">
        <v>0.82</v>
      </c>
      <c r="AI93" s="261"/>
      <c r="AJ93" s="261"/>
      <c r="AK93" s="261"/>
      <c r="AL93" s="261"/>
      <c r="AM93" s="261"/>
      <c r="AN93" s="261"/>
      <c r="AO93" s="261"/>
      <c r="AP93" s="261">
        <v>2</v>
      </c>
      <c r="AQ93" s="261"/>
      <c r="AR93" s="261"/>
      <c r="AS93" s="261"/>
      <c r="AT93" s="261">
        <v>2.38</v>
      </c>
      <c r="AU93" s="261">
        <v>0.69</v>
      </c>
      <c r="AV93" s="261"/>
      <c r="AW93" s="261">
        <v>1.93</v>
      </c>
      <c r="AX93" s="261">
        <v>45.82</v>
      </c>
      <c r="AY93" s="46" t="s">
        <v>62</v>
      </c>
      <c r="AZ93" s="44" t="s">
        <v>300</v>
      </c>
      <c r="BA93" s="23" t="s">
        <v>105</v>
      </c>
      <c r="BB93" s="23" t="s">
        <v>64</v>
      </c>
      <c r="BC93" s="37" t="s">
        <v>72</v>
      </c>
      <c r="BD93" s="23"/>
      <c r="BE93" s="23" t="s">
        <v>74</v>
      </c>
      <c r="BF93" s="23" t="s">
        <v>303</v>
      </c>
      <c r="BG93" s="23"/>
      <c r="BH93" s="23"/>
    </row>
    <row r="94" spans="1:61" s="39" customFormat="1" ht="93" customHeight="1">
      <c r="A94" s="31"/>
      <c r="B94" s="23" t="s">
        <v>311</v>
      </c>
      <c r="C94" s="50" t="s">
        <v>305</v>
      </c>
      <c r="D94" s="23" t="s">
        <v>36</v>
      </c>
      <c r="E94" s="51">
        <v>154.18</v>
      </c>
      <c r="F94" s="51"/>
      <c r="G94" s="51">
        <v>154.18</v>
      </c>
      <c r="H94" s="44" t="s">
        <v>111</v>
      </c>
      <c r="I94" s="44" t="s">
        <v>111</v>
      </c>
      <c r="J94" s="64" t="s">
        <v>306</v>
      </c>
      <c r="K94" s="64"/>
      <c r="L94" s="277">
        <f t="shared" si="8"/>
        <v>0</v>
      </c>
      <c r="M94" s="277">
        <f t="shared" si="9"/>
        <v>154.17999999999998</v>
      </c>
      <c r="N94" s="277">
        <f t="shared" si="10"/>
        <v>154.17999999999998</v>
      </c>
      <c r="O94" s="36"/>
      <c r="P94" s="58">
        <v>9.23</v>
      </c>
      <c r="Q94" s="58">
        <v>3.13</v>
      </c>
      <c r="R94" s="58"/>
      <c r="S94" s="58"/>
      <c r="T94" s="58">
        <v>7.41</v>
      </c>
      <c r="U94" s="58">
        <f>62.25+0.24</f>
        <v>62.49</v>
      </c>
      <c r="V94" s="261"/>
      <c r="W94" s="261"/>
      <c r="X94" s="58"/>
      <c r="Y94" s="58">
        <v>35.049999999999997</v>
      </c>
      <c r="Z94" s="261">
        <v>0.94</v>
      </c>
      <c r="AA94" s="261"/>
      <c r="AB94" s="261"/>
      <c r="AC94" s="261"/>
      <c r="AD94" s="261"/>
      <c r="AE94" s="261"/>
      <c r="AF94" s="261"/>
      <c r="AG94" s="261"/>
      <c r="AH94" s="261">
        <v>0.63</v>
      </c>
      <c r="AI94" s="261"/>
      <c r="AJ94" s="261"/>
      <c r="AK94" s="261"/>
      <c r="AL94" s="261"/>
      <c r="AM94" s="261"/>
      <c r="AN94" s="261"/>
      <c r="AO94" s="261"/>
      <c r="AP94" s="261">
        <v>1.46</v>
      </c>
      <c r="AQ94" s="261"/>
      <c r="AR94" s="261"/>
      <c r="AS94" s="261"/>
      <c r="AT94" s="261"/>
      <c r="AU94" s="261">
        <v>0.55000000000000004</v>
      </c>
      <c r="AV94" s="261"/>
      <c r="AW94" s="261"/>
      <c r="AX94" s="261">
        <v>33.29</v>
      </c>
      <c r="AY94" s="46" t="s">
        <v>62</v>
      </c>
      <c r="AZ94" s="44" t="s">
        <v>304</v>
      </c>
      <c r="BA94" s="23" t="s">
        <v>105</v>
      </c>
      <c r="BB94" s="23" t="s">
        <v>64</v>
      </c>
      <c r="BC94" s="37" t="s">
        <v>72</v>
      </c>
      <c r="BD94" s="23"/>
      <c r="BE94" s="23" t="s">
        <v>74</v>
      </c>
      <c r="BF94" s="23"/>
      <c r="BG94" s="23"/>
      <c r="BH94" s="23"/>
    </row>
    <row r="95" spans="1:61" s="39" customFormat="1" ht="39.6">
      <c r="A95" s="31"/>
      <c r="B95" s="23" t="s">
        <v>313</v>
      </c>
      <c r="C95" s="50" t="s">
        <v>308</v>
      </c>
      <c r="D95" s="23" t="s">
        <v>36</v>
      </c>
      <c r="E95" s="69">
        <v>0.23</v>
      </c>
      <c r="F95" s="69"/>
      <c r="G95" s="69">
        <v>0.23</v>
      </c>
      <c r="H95" s="44" t="s">
        <v>70</v>
      </c>
      <c r="I95" s="44" t="s">
        <v>70</v>
      </c>
      <c r="J95" s="64" t="s">
        <v>309</v>
      </c>
      <c r="K95" s="64"/>
      <c r="L95" s="277">
        <f t="shared" si="8"/>
        <v>0</v>
      </c>
      <c r="M95" s="277">
        <f t="shared" si="9"/>
        <v>0.23</v>
      </c>
      <c r="N95" s="277">
        <f t="shared" si="10"/>
        <v>0.23</v>
      </c>
      <c r="O95" s="36"/>
      <c r="P95" s="58"/>
      <c r="Q95" s="58">
        <v>0.03</v>
      </c>
      <c r="R95" s="58"/>
      <c r="S95" s="58"/>
      <c r="T95" s="58">
        <v>0.1</v>
      </c>
      <c r="U95" s="58">
        <v>0.1</v>
      </c>
      <c r="V95" s="261"/>
      <c r="W95" s="261"/>
      <c r="X95" s="58"/>
      <c r="Y95" s="58"/>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64"/>
      <c r="AY95" s="46" t="s">
        <v>62</v>
      </c>
      <c r="AZ95" s="44" t="s">
        <v>307</v>
      </c>
      <c r="BA95" s="23" t="s">
        <v>149</v>
      </c>
      <c r="BB95" s="23" t="s">
        <v>64</v>
      </c>
      <c r="BC95" s="37" t="s">
        <v>72</v>
      </c>
      <c r="BD95" s="23" t="s">
        <v>126</v>
      </c>
      <c r="BE95" s="23" t="s">
        <v>74</v>
      </c>
      <c r="BF95" s="23"/>
      <c r="BG95" s="23"/>
      <c r="BH95" s="23"/>
    </row>
    <row r="96" spans="1:61" s="48" customFormat="1" ht="39.6">
      <c r="A96" s="40"/>
      <c r="B96" s="23" t="s">
        <v>2368</v>
      </c>
      <c r="C96" s="50" t="s">
        <v>310</v>
      </c>
      <c r="D96" s="23" t="s">
        <v>36</v>
      </c>
      <c r="E96" s="51">
        <v>0.05</v>
      </c>
      <c r="F96" s="51"/>
      <c r="G96" s="51">
        <v>0.05</v>
      </c>
      <c r="H96" s="44"/>
      <c r="I96" s="44" t="s">
        <v>70</v>
      </c>
      <c r="J96" s="64" t="s">
        <v>54</v>
      </c>
      <c r="K96" s="64"/>
      <c r="L96" s="277">
        <f t="shared" si="8"/>
        <v>0</v>
      </c>
      <c r="M96" s="277">
        <f t="shared" si="9"/>
        <v>0.05</v>
      </c>
      <c r="N96" s="277">
        <f t="shared" si="10"/>
        <v>0.05</v>
      </c>
      <c r="O96" s="36"/>
      <c r="P96" s="58"/>
      <c r="Q96" s="58"/>
      <c r="R96" s="58"/>
      <c r="S96" s="58"/>
      <c r="T96" s="58"/>
      <c r="U96" s="58"/>
      <c r="V96" s="261"/>
      <c r="W96" s="261"/>
      <c r="X96" s="58"/>
      <c r="Y96" s="58"/>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v>0.05</v>
      </c>
      <c r="AX96" s="261"/>
      <c r="AY96" s="46" t="s">
        <v>62</v>
      </c>
      <c r="AZ96" s="23"/>
      <c r="BA96" s="23" t="s">
        <v>1248</v>
      </c>
      <c r="BB96" s="23" t="s">
        <v>64</v>
      </c>
      <c r="BC96" s="37"/>
      <c r="BD96" s="23"/>
      <c r="BE96" s="23"/>
      <c r="BF96" s="42" t="s">
        <v>1802</v>
      </c>
      <c r="BG96" s="42"/>
      <c r="BH96" s="42"/>
    </row>
    <row r="97" spans="1:61" s="48" customFormat="1" ht="39.6">
      <c r="A97" s="40"/>
      <c r="B97" s="23" t="s">
        <v>2369</v>
      </c>
      <c r="C97" s="85" t="s">
        <v>312</v>
      </c>
      <c r="D97" s="23" t="s">
        <v>36</v>
      </c>
      <c r="E97" s="51">
        <v>0.2</v>
      </c>
      <c r="F97" s="51"/>
      <c r="G97" s="51">
        <v>0.2</v>
      </c>
      <c r="H97" s="44" t="s">
        <v>241</v>
      </c>
      <c r="I97" s="44" t="s">
        <v>241</v>
      </c>
      <c r="J97" s="64" t="s">
        <v>25</v>
      </c>
      <c r="K97" s="64"/>
      <c r="L97" s="277">
        <f t="shared" si="8"/>
        <v>0</v>
      </c>
      <c r="M97" s="277">
        <f t="shared" si="9"/>
        <v>0.2</v>
      </c>
      <c r="N97" s="277">
        <f t="shared" si="10"/>
        <v>0.2</v>
      </c>
      <c r="O97" s="36"/>
      <c r="P97" s="58"/>
      <c r="Q97" s="58"/>
      <c r="R97" s="58"/>
      <c r="S97" s="58">
        <v>0.2</v>
      </c>
      <c r="T97" s="58"/>
      <c r="U97" s="58"/>
      <c r="V97" s="261"/>
      <c r="W97" s="261"/>
      <c r="X97" s="58"/>
      <c r="Y97" s="58"/>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46" t="s">
        <v>62</v>
      </c>
      <c r="AZ97" s="44" t="s">
        <v>311</v>
      </c>
      <c r="BA97" s="23" t="s">
        <v>1248</v>
      </c>
      <c r="BB97" s="23" t="s">
        <v>64</v>
      </c>
      <c r="BC97" s="37" t="s">
        <v>72</v>
      </c>
      <c r="BD97" s="23" t="s">
        <v>242</v>
      </c>
      <c r="BE97" s="23" t="s">
        <v>74</v>
      </c>
      <c r="BF97" s="42"/>
      <c r="BG97" s="42"/>
      <c r="BH97" s="42"/>
    </row>
    <row r="98" spans="1:61" s="39" customFormat="1" ht="39.6">
      <c r="A98" s="31"/>
      <c r="B98" s="23" t="s">
        <v>2370</v>
      </c>
      <c r="C98" s="50" t="s">
        <v>314</v>
      </c>
      <c r="D98" s="23" t="s">
        <v>36</v>
      </c>
      <c r="E98" s="51">
        <v>0.09</v>
      </c>
      <c r="F98" s="51"/>
      <c r="G98" s="51">
        <v>0.09</v>
      </c>
      <c r="H98" s="44" t="s">
        <v>152</v>
      </c>
      <c r="I98" s="44" t="s">
        <v>152</v>
      </c>
      <c r="J98" s="64" t="s">
        <v>566</v>
      </c>
      <c r="K98" s="64"/>
      <c r="L98" s="277">
        <f t="shared" si="8"/>
        <v>0</v>
      </c>
      <c r="M98" s="277">
        <f t="shared" si="9"/>
        <v>0.09</v>
      </c>
      <c r="N98" s="277">
        <f t="shared" si="10"/>
        <v>0.09</v>
      </c>
      <c r="O98" s="36"/>
      <c r="P98" s="58"/>
      <c r="Q98" s="58"/>
      <c r="R98" s="58"/>
      <c r="S98" s="58"/>
      <c r="T98" s="58">
        <v>0.09</v>
      </c>
      <c r="U98" s="58"/>
      <c r="V98" s="261"/>
      <c r="W98" s="261"/>
      <c r="X98" s="58"/>
      <c r="Y98" s="58"/>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46" t="s">
        <v>62</v>
      </c>
      <c r="AZ98" s="44" t="s">
        <v>313</v>
      </c>
      <c r="BA98" s="23" t="s">
        <v>105</v>
      </c>
      <c r="BB98" s="23" t="s">
        <v>64</v>
      </c>
      <c r="BC98" s="37" t="s">
        <v>64</v>
      </c>
      <c r="BD98" s="23" t="s">
        <v>169</v>
      </c>
      <c r="BE98" s="23" t="s">
        <v>74</v>
      </c>
      <c r="BF98" s="23" t="s">
        <v>64</v>
      </c>
      <c r="BG98" s="23" t="s">
        <v>172</v>
      </c>
      <c r="BH98" s="23"/>
    </row>
    <row r="99" spans="1:61" s="39" customFormat="1" ht="50.4">
      <c r="A99" s="31"/>
      <c r="B99" s="23" t="s">
        <v>2371</v>
      </c>
      <c r="C99" s="50" t="s">
        <v>315</v>
      </c>
      <c r="D99" s="23" t="s">
        <v>36</v>
      </c>
      <c r="E99" s="51">
        <v>2</v>
      </c>
      <c r="F99" s="51"/>
      <c r="G99" s="51">
        <v>2</v>
      </c>
      <c r="H99" s="44"/>
      <c r="I99" s="44" t="s">
        <v>152</v>
      </c>
      <c r="J99" s="64" t="s">
        <v>55</v>
      </c>
      <c r="K99" s="64"/>
      <c r="L99" s="277">
        <f t="shared" si="8"/>
        <v>0</v>
      </c>
      <c r="M99" s="277">
        <f t="shared" si="9"/>
        <v>2</v>
      </c>
      <c r="N99" s="277">
        <f t="shared" si="10"/>
        <v>2</v>
      </c>
      <c r="O99" s="36"/>
      <c r="P99" s="58"/>
      <c r="Q99" s="58"/>
      <c r="R99" s="58"/>
      <c r="S99" s="58"/>
      <c r="T99" s="58"/>
      <c r="U99" s="58"/>
      <c r="V99" s="261"/>
      <c r="W99" s="261"/>
      <c r="X99" s="58"/>
      <c r="Y99" s="58"/>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v>2</v>
      </c>
      <c r="AY99" s="46" t="s">
        <v>168</v>
      </c>
      <c r="AZ99" s="23"/>
      <c r="BA99" s="23" t="s">
        <v>114</v>
      </c>
      <c r="BB99" s="23" t="s">
        <v>72</v>
      </c>
      <c r="BC99" s="37"/>
      <c r="BD99" s="23" t="s">
        <v>169</v>
      </c>
      <c r="BE99" s="23" t="s">
        <v>74</v>
      </c>
      <c r="BF99" s="23" t="s">
        <v>1789</v>
      </c>
      <c r="BG99" s="23" t="s">
        <v>172</v>
      </c>
      <c r="BH99" s="23"/>
      <c r="BI99" s="23"/>
    </row>
    <row r="100" spans="1:61" s="39" customFormat="1" ht="50.4">
      <c r="A100" s="31"/>
      <c r="B100" s="23" t="s">
        <v>2372</v>
      </c>
      <c r="C100" s="50" t="s">
        <v>316</v>
      </c>
      <c r="D100" s="23" t="s">
        <v>36</v>
      </c>
      <c r="E100" s="51">
        <v>1.5</v>
      </c>
      <c r="F100" s="51"/>
      <c r="G100" s="51">
        <v>1.5</v>
      </c>
      <c r="H100" s="44"/>
      <c r="I100" s="44" t="s">
        <v>152</v>
      </c>
      <c r="J100" s="64" t="s">
        <v>2161</v>
      </c>
      <c r="K100" s="64"/>
      <c r="L100" s="277">
        <f t="shared" si="8"/>
        <v>0</v>
      </c>
      <c r="M100" s="277">
        <f t="shared" si="9"/>
        <v>1.5</v>
      </c>
      <c r="N100" s="277">
        <f t="shared" si="10"/>
        <v>1.5</v>
      </c>
      <c r="O100" s="36"/>
      <c r="P100" s="58"/>
      <c r="Q100" s="58"/>
      <c r="R100" s="58"/>
      <c r="S100" s="58"/>
      <c r="T100" s="58"/>
      <c r="U100" s="58"/>
      <c r="V100" s="261"/>
      <c r="W100" s="261"/>
      <c r="X100" s="58"/>
      <c r="Y100" s="58">
        <v>1.2</v>
      </c>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v>0.3</v>
      </c>
      <c r="AY100" s="46" t="s">
        <v>168</v>
      </c>
      <c r="AZ100" s="23"/>
      <c r="BA100" s="23" t="s">
        <v>114</v>
      </c>
      <c r="BB100" s="23" t="s">
        <v>72</v>
      </c>
      <c r="BC100" s="37"/>
      <c r="BD100" s="23" t="s">
        <v>169</v>
      </c>
      <c r="BE100" s="23" t="s">
        <v>74</v>
      </c>
      <c r="BF100" s="23" t="s">
        <v>1790</v>
      </c>
      <c r="BG100" s="23" t="s">
        <v>172</v>
      </c>
      <c r="BH100" s="23"/>
      <c r="BI100" s="23"/>
    </row>
    <row r="101" spans="1:61" s="39" customFormat="1" ht="50.4">
      <c r="A101" s="31"/>
      <c r="B101" s="23" t="s">
        <v>2373</v>
      </c>
      <c r="C101" s="50" t="s">
        <v>2244</v>
      </c>
      <c r="D101" s="23" t="s">
        <v>36</v>
      </c>
      <c r="E101" s="51">
        <v>1</v>
      </c>
      <c r="F101" s="51"/>
      <c r="G101" s="51">
        <v>1</v>
      </c>
      <c r="H101" s="44"/>
      <c r="I101" s="44" t="s">
        <v>152</v>
      </c>
      <c r="J101" s="64" t="s">
        <v>55</v>
      </c>
      <c r="K101" s="64"/>
      <c r="L101" s="277">
        <f t="shared" si="8"/>
        <v>0</v>
      </c>
      <c r="M101" s="277">
        <f t="shared" si="9"/>
        <v>1</v>
      </c>
      <c r="N101" s="277">
        <f t="shared" si="10"/>
        <v>1</v>
      </c>
      <c r="O101" s="36"/>
      <c r="P101" s="58"/>
      <c r="Q101" s="58"/>
      <c r="R101" s="58"/>
      <c r="S101" s="58"/>
      <c r="T101" s="58"/>
      <c r="U101" s="58"/>
      <c r="V101" s="261"/>
      <c r="W101" s="261"/>
      <c r="X101" s="58"/>
      <c r="Y101" s="58"/>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v>1</v>
      </c>
      <c r="AY101" s="46" t="s">
        <v>168</v>
      </c>
      <c r="AZ101" s="23"/>
      <c r="BA101" s="23" t="s">
        <v>114</v>
      </c>
      <c r="BB101" s="23" t="s">
        <v>72</v>
      </c>
      <c r="BC101" s="37"/>
      <c r="BD101" s="23" t="s">
        <v>169</v>
      </c>
      <c r="BE101" s="23" t="s">
        <v>74</v>
      </c>
      <c r="BF101" s="23" t="s">
        <v>1791</v>
      </c>
      <c r="BG101" s="23" t="s">
        <v>172</v>
      </c>
      <c r="BH101" s="23"/>
      <c r="BI101" s="23"/>
    </row>
    <row r="102" spans="1:61" s="39" customFormat="1" ht="33.6">
      <c r="A102" s="31"/>
      <c r="B102" s="23" t="s">
        <v>2374</v>
      </c>
      <c r="C102" s="50" t="s">
        <v>2221</v>
      </c>
      <c r="D102" s="23" t="s">
        <v>36</v>
      </c>
      <c r="E102" s="51">
        <v>2.13</v>
      </c>
      <c r="F102" s="51"/>
      <c r="G102" s="51">
        <v>2.13</v>
      </c>
      <c r="H102" s="44"/>
      <c r="I102" s="44" t="s">
        <v>241</v>
      </c>
      <c r="J102" s="64" t="s">
        <v>27</v>
      </c>
      <c r="K102" s="64"/>
      <c r="L102" s="277">
        <f t="shared" si="8"/>
        <v>0</v>
      </c>
      <c r="M102" s="277">
        <f t="shared" si="9"/>
        <v>2.13</v>
      </c>
      <c r="N102" s="277">
        <f t="shared" si="10"/>
        <v>2.13</v>
      </c>
      <c r="O102" s="36"/>
      <c r="P102" s="58"/>
      <c r="Q102" s="58"/>
      <c r="R102" s="58"/>
      <c r="S102" s="58"/>
      <c r="T102" s="58"/>
      <c r="U102" s="58">
        <v>2.13</v>
      </c>
      <c r="V102" s="261"/>
      <c r="W102" s="261"/>
      <c r="X102" s="58"/>
      <c r="Y102" s="58"/>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46" t="s">
        <v>2219</v>
      </c>
      <c r="AZ102" s="23"/>
      <c r="BA102" s="23" t="s">
        <v>105</v>
      </c>
      <c r="BB102" s="23" t="s">
        <v>72</v>
      </c>
      <c r="BC102" s="37"/>
      <c r="BD102" s="23" t="s">
        <v>242</v>
      </c>
      <c r="BE102" s="23"/>
      <c r="BF102" s="23"/>
      <c r="BG102" s="23"/>
      <c r="BH102" s="23"/>
      <c r="BI102" s="7"/>
    </row>
    <row r="103" spans="1:61" s="39" customFormat="1" ht="33.6">
      <c r="A103" s="31"/>
      <c r="B103" s="23" t="s">
        <v>2375</v>
      </c>
      <c r="C103" s="50" t="s">
        <v>2220</v>
      </c>
      <c r="D103" s="23" t="s">
        <v>36</v>
      </c>
      <c r="E103" s="51">
        <v>0.83</v>
      </c>
      <c r="F103" s="51"/>
      <c r="G103" s="51">
        <v>0.83</v>
      </c>
      <c r="H103" s="44"/>
      <c r="I103" s="44" t="s">
        <v>241</v>
      </c>
      <c r="J103" s="64" t="s">
        <v>27</v>
      </c>
      <c r="K103" s="64"/>
      <c r="L103" s="277">
        <f t="shared" si="8"/>
        <v>0</v>
      </c>
      <c r="M103" s="277">
        <f t="shared" si="9"/>
        <v>0.83</v>
      </c>
      <c r="N103" s="277">
        <f t="shared" si="10"/>
        <v>0.83</v>
      </c>
      <c r="O103" s="36"/>
      <c r="P103" s="58"/>
      <c r="Q103" s="58"/>
      <c r="R103" s="58"/>
      <c r="S103" s="58"/>
      <c r="T103" s="58"/>
      <c r="U103" s="58">
        <v>0.83</v>
      </c>
      <c r="V103" s="261"/>
      <c r="W103" s="261"/>
      <c r="X103" s="58"/>
      <c r="Y103" s="58"/>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46" t="s">
        <v>2219</v>
      </c>
      <c r="AZ103" s="23"/>
      <c r="BA103" s="23" t="s">
        <v>105</v>
      </c>
      <c r="BB103" s="23" t="s">
        <v>72</v>
      </c>
      <c r="BC103" s="37"/>
      <c r="BD103" s="23" t="s">
        <v>242</v>
      </c>
      <c r="BE103" s="23"/>
      <c r="BF103" s="23"/>
      <c r="BG103" s="23"/>
      <c r="BH103" s="23"/>
      <c r="BI103" s="7"/>
    </row>
    <row r="104" spans="1:61" s="39" customFormat="1" ht="45.6" customHeight="1">
      <c r="A104" s="31"/>
      <c r="B104" s="23" t="s">
        <v>2376</v>
      </c>
      <c r="C104" s="50" t="s">
        <v>2218</v>
      </c>
      <c r="D104" s="23" t="s">
        <v>36</v>
      </c>
      <c r="E104" s="51">
        <v>3.58</v>
      </c>
      <c r="F104" s="51"/>
      <c r="G104" s="51">
        <v>3.58</v>
      </c>
      <c r="H104" s="44"/>
      <c r="I104" s="44" t="s">
        <v>241</v>
      </c>
      <c r="J104" s="64" t="s">
        <v>27</v>
      </c>
      <c r="K104" s="64"/>
      <c r="L104" s="277">
        <f t="shared" si="8"/>
        <v>0</v>
      </c>
      <c r="M104" s="277">
        <f t="shared" si="9"/>
        <v>3.58</v>
      </c>
      <c r="N104" s="277">
        <f t="shared" si="10"/>
        <v>3.58</v>
      </c>
      <c r="O104" s="36"/>
      <c r="P104" s="58"/>
      <c r="Q104" s="58"/>
      <c r="R104" s="58"/>
      <c r="S104" s="58"/>
      <c r="T104" s="58"/>
      <c r="U104" s="58">
        <v>3.58</v>
      </c>
      <c r="V104" s="261"/>
      <c r="W104" s="261"/>
      <c r="X104" s="58"/>
      <c r="Y104" s="58"/>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46" t="s">
        <v>2219</v>
      </c>
      <c r="AZ104" s="23"/>
      <c r="BA104" s="23" t="s">
        <v>114</v>
      </c>
      <c r="BB104" s="23" t="s">
        <v>72</v>
      </c>
      <c r="BC104" s="37"/>
      <c r="BD104" s="23" t="s">
        <v>242</v>
      </c>
      <c r="BE104" s="23"/>
      <c r="BF104" s="23"/>
      <c r="BG104" s="23"/>
      <c r="BH104" s="23"/>
      <c r="BI104" s="7"/>
    </row>
    <row r="105" spans="1:61" s="39" customFormat="1" ht="16.8">
      <c r="A105" s="31" t="s">
        <v>56</v>
      </c>
      <c r="B105" s="16" t="s">
        <v>317</v>
      </c>
      <c r="C105" s="32" t="s">
        <v>318</v>
      </c>
      <c r="D105" s="16" t="s">
        <v>37</v>
      </c>
      <c r="E105" s="33">
        <f>SUM(E106:E123)</f>
        <v>44.36</v>
      </c>
      <c r="F105" s="33">
        <f>SUM(F106:F123)</f>
        <v>0</v>
      </c>
      <c r="G105" s="33">
        <f>SUM(G106:G123)</f>
        <v>44.36</v>
      </c>
      <c r="H105" s="33">
        <f>SUM(H106:H123)</f>
        <v>0</v>
      </c>
      <c r="I105" s="34"/>
      <c r="J105" s="35"/>
      <c r="K105" s="35"/>
      <c r="L105" s="277">
        <f t="shared" si="8"/>
        <v>0</v>
      </c>
      <c r="M105" s="277">
        <f t="shared" si="9"/>
        <v>44.36</v>
      </c>
      <c r="N105" s="277">
        <f t="shared" si="10"/>
        <v>44.36</v>
      </c>
      <c r="O105" s="36"/>
      <c r="P105" s="36">
        <f t="shared" ref="P105:AX105" si="12">SUM(P106:P123)</f>
        <v>1.58</v>
      </c>
      <c r="Q105" s="36">
        <f t="shared" si="12"/>
        <v>7.4499999999999993</v>
      </c>
      <c r="R105" s="36">
        <f t="shared" si="12"/>
        <v>0</v>
      </c>
      <c r="S105" s="36">
        <f t="shared" si="12"/>
        <v>0.91</v>
      </c>
      <c r="T105" s="36">
        <f t="shared" si="12"/>
        <v>5.1100000000000003</v>
      </c>
      <c r="U105" s="36">
        <f t="shared" si="12"/>
        <v>10.82</v>
      </c>
      <c r="V105" s="36">
        <f t="shared" si="12"/>
        <v>0</v>
      </c>
      <c r="W105" s="36">
        <f t="shared" si="12"/>
        <v>0</v>
      </c>
      <c r="X105" s="36">
        <f t="shared" si="12"/>
        <v>0.63</v>
      </c>
      <c r="Y105" s="36">
        <f t="shared" si="12"/>
        <v>7.18</v>
      </c>
      <c r="Z105" s="36">
        <f t="shared" si="12"/>
        <v>0</v>
      </c>
      <c r="AA105" s="36">
        <f t="shared" si="12"/>
        <v>0</v>
      </c>
      <c r="AB105" s="36">
        <f t="shared" si="12"/>
        <v>0</v>
      </c>
      <c r="AC105" s="36">
        <f t="shared" si="12"/>
        <v>0</v>
      </c>
      <c r="AD105" s="36">
        <f t="shared" si="12"/>
        <v>0</v>
      </c>
      <c r="AE105" s="36">
        <f t="shared" si="12"/>
        <v>0</v>
      </c>
      <c r="AF105" s="36">
        <f t="shared" si="12"/>
        <v>0</v>
      </c>
      <c r="AG105" s="36">
        <f t="shared" si="12"/>
        <v>0</v>
      </c>
      <c r="AH105" s="36">
        <f t="shared" si="12"/>
        <v>0.02</v>
      </c>
      <c r="AI105" s="36">
        <f t="shared" si="12"/>
        <v>0</v>
      </c>
      <c r="AJ105" s="36">
        <f t="shared" si="12"/>
        <v>0</v>
      </c>
      <c r="AK105" s="36">
        <f t="shared" si="12"/>
        <v>0</v>
      </c>
      <c r="AL105" s="36">
        <f t="shared" si="12"/>
        <v>0</v>
      </c>
      <c r="AM105" s="36">
        <f t="shared" si="12"/>
        <v>0.12</v>
      </c>
      <c r="AN105" s="36">
        <f t="shared" si="12"/>
        <v>0</v>
      </c>
      <c r="AO105" s="36">
        <f t="shared" si="12"/>
        <v>0</v>
      </c>
      <c r="AP105" s="36">
        <f t="shared" si="12"/>
        <v>0.09</v>
      </c>
      <c r="AQ105" s="36">
        <f t="shared" si="12"/>
        <v>0</v>
      </c>
      <c r="AR105" s="36">
        <f t="shared" si="12"/>
        <v>0</v>
      </c>
      <c r="AS105" s="36">
        <f t="shared" si="12"/>
        <v>0</v>
      </c>
      <c r="AT105" s="36">
        <f t="shared" si="12"/>
        <v>0</v>
      </c>
      <c r="AU105" s="36">
        <f t="shared" si="12"/>
        <v>0.55000000000000004</v>
      </c>
      <c r="AV105" s="36">
        <f t="shared" si="12"/>
        <v>0</v>
      </c>
      <c r="AW105" s="36">
        <f t="shared" si="12"/>
        <v>1.01</v>
      </c>
      <c r="AX105" s="36">
        <f t="shared" si="12"/>
        <v>8.8899999999999988</v>
      </c>
      <c r="AY105" s="36"/>
      <c r="AZ105" s="16" t="s">
        <v>317</v>
      </c>
      <c r="BA105" s="15"/>
      <c r="BB105" s="15"/>
      <c r="BC105" s="67"/>
      <c r="BD105" s="15"/>
      <c r="BE105" s="15"/>
      <c r="BF105" s="34">
        <f>E105-F105</f>
        <v>44.36</v>
      </c>
      <c r="BG105" s="385">
        <f>G105-BF105</f>
        <v>0</v>
      </c>
      <c r="BH105" s="15"/>
    </row>
    <row r="106" spans="1:61" s="39" customFormat="1" ht="39.6">
      <c r="A106" s="31"/>
      <c r="B106" s="23" t="s">
        <v>319</v>
      </c>
      <c r="C106" s="50" t="s">
        <v>320</v>
      </c>
      <c r="D106" s="23" t="s">
        <v>37</v>
      </c>
      <c r="E106" s="51">
        <v>0.94</v>
      </c>
      <c r="F106" s="51"/>
      <c r="G106" s="51">
        <v>0.94</v>
      </c>
      <c r="H106" s="44" t="s">
        <v>241</v>
      </c>
      <c r="I106" s="44" t="s">
        <v>241</v>
      </c>
      <c r="J106" s="64" t="s">
        <v>27</v>
      </c>
      <c r="K106" s="64"/>
      <c r="L106" s="277">
        <f t="shared" si="8"/>
        <v>0</v>
      </c>
      <c r="M106" s="277">
        <f t="shared" si="9"/>
        <v>0.94</v>
      </c>
      <c r="N106" s="277">
        <f t="shared" si="10"/>
        <v>0.94</v>
      </c>
      <c r="O106" s="36"/>
      <c r="P106" s="58"/>
      <c r="Q106" s="58"/>
      <c r="R106" s="58"/>
      <c r="S106" s="58"/>
      <c r="T106" s="58"/>
      <c r="U106" s="58">
        <v>0.94</v>
      </c>
      <c r="V106" s="261"/>
      <c r="W106" s="261"/>
      <c r="X106" s="58"/>
      <c r="Y106" s="58"/>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46" t="s">
        <v>62</v>
      </c>
      <c r="AZ106" s="44" t="s">
        <v>319</v>
      </c>
      <c r="BA106" s="23" t="s">
        <v>105</v>
      </c>
      <c r="BB106" s="23" t="s">
        <v>64</v>
      </c>
      <c r="BC106" s="37" t="s">
        <v>64</v>
      </c>
      <c r="BD106" s="23" t="s">
        <v>242</v>
      </c>
      <c r="BE106" s="23" t="s">
        <v>321</v>
      </c>
      <c r="BF106" s="23"/>
      <c r="BG106" s="23"/>
      <c r="BH106" s="23"/>
    </row>
    <row r="107" spans="1:61" s="39" customFormat="1" ht="39.6">
      <c r="A107" s="31"/>
      <c r="B107" s="23" t="s">
        <v>322</v>
      </c>
      <c r="C107" s="50" t="s">
        <v>323</v>
      </c>
      <c r="D107" s="23" t="s">
        <v>37</v>
      </c>
      <c r="E107" s="51">
        <v>1.47</v>
      </c>
      <c r="F107" s="51"/>
      <c r="G107" s="51">
        <v>1.47</v>
      </c>
      <c r="H107" s="44" t="s">
        <v>241</v>
      </c>
      <c r="I107" s="44" t="s">
        <v>241</v>
      </c>
      <c r="J107" s="64" t="s">
        <v>23</v>
      </c>
      <c r="K107" s="64"/>
      <c r="L107" s="277">
        <f t="shared" si="8"/>
        <v>0</v>
      </c>
      <c r="M107" s="277">
        <f t="shared" si="9"/>
        <v>1.47</v>
      </c>
      <c r="N107" s="277">
        <f t="shared" si="10"/>
        <v>1.47</v>
      </c>
      <c r="O107" s="36"/>
      <c r="P107" s="58"/>
      <c r="Q107" s="58">
        <v>1.47</v>
      </c>
      <c r="R107" s="58"/>
      <c r="S107" s="58"/>
      <c r="T107" s="58"/>
      <c r="U107" s="58"/>
      <c r="V107" s="261"/>
      <c r="W107" s="261"/>
      <c r="X107" s="58"/>
      <c r="Y107" s="58"/>
      <c r="Z107" s="261"/>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46" t="s">
        <v>62</v>
      </c>
      <c r="AZ107" s="44" t="s">
        <v>322</v>
      </c>
      <c r="BA107" s="23" t="s">
        <v>105</v>
      </c>
      <c r="BB107" s="23" t="s">
        <v>64</v>
      </c>
      <c r="BC107" s="37" t="s">
        <v>72</v>
      </c>
      <c r="BD107" s="23" t="s">
        <v>242</v>
      </c>
      <c r="BE107" s="23" t="s">
        <v>321</v>
      </c>
      <c r="BF107" s="23"/>
      <c r="BG107" s="23"/>
      <c r="BH107" s="23"/>
    </row>
    <row r="108" spans="1:61" s="48" customFormat="1" ht="39.6">
      <c r="A108" s="40"/>
      <c r="B108" s="23" t="s">
        <v>324</v>
      </c>
      <c r="C108" s="50" t="s">
        <v>325</v>
      </c>
      <c r="D108" s="23" t="s">
        <v>37</v>
      </c>
      <c r="E108" s="51">
        <v>1.5</v>
      </c>
      <c r="F108" s="51"/>
      <c r="G108" s="51">
        <v>1.5</v>
      </c>
      <c r="H108" s="44" t="s">
        <v>130</v>
      </c>
      <c r="I108" s="44" t="s">
        <v>130</v>
      </c>
      <c r="J108" s="64" t="s">
        <v>27</v>
      </c>
      <c r="K108" s="64"/>
      <c r="L108" s="277">
        <f t="shared" si="8"/>
        <v>0</v>
      </c>
      <c r="M108" s="277">
        <f t="shared" si="9"/>
        <v>1.5</v>
      </c>
      <c r="N108" s="277">
        <f t="shared" si="10"/>
        <v>1.5</v>
      </c>
      <c r="O108" s="36"/>
      <c r="P108" s="58"/>
      <c r="Q108" s="58"/>
      <c r="R108" s="58"/>
      <c r="S108" s="58"/>
      <c r="T108" s="58"/>
      <c r="U108" s="58">
        <v>1.5</v>
      </c>
      <c r="V108" s="261"/>
      <c r="W108" s="261"/>
      <c r="X108" s="58"/>
      <c r="Y108" s="58"/>
      <c r="Z108" s="261"/>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46" t="s">
        <v>62</v>
      </c>
      <c r="AZ108" s="44" t="s">
        <v>324</v>
      </c>
      <c r="BA108" s="23" t="s">
        <v>1248</v>
      </c>
      <c r="BB108" s="23" t="s">
        <v>64</v>
      </c>
      <c r="BC108" s="37" t="s">
        <v>72</v>
      </c>
      <c r="BD108" s="23" t="s">
        <v>131</v>
      </c>
      <c r="BE108" s="23" t="s">
        <v>326</v>
      </c>
      <c r="BF108" s="42"/>
      <c r="BG108" s="42"/>
      <c r="BH108" s="42"/>
    </row>
    <row r="109" spans="1:61" s="39" customFormat="1" ht="39.6">
      <c r="A109" s="31"/>
      <c r="B109" s="23" t="s">
        <v>327</v>
      </c>
      <c r="C109" s="50" t="s">
        <v>328</v>
      </c>
      <c r="D109" s="23" t="s">
        <v>37</v>
      </c>
      <c r="E109" s="51">
        <v>0.62</v>
      </c>
      <c r="F109" s="51"/>
      <c r="G109" s="51">
        <v>0.62</v>
      </c>
      <c r="H109" s="44" t="s">
        <v>130</v>
      </c>
      <c r="I109" s="44" t="s">
        <v>130</v>
      </c>
      <c r="J109" s="64" t="s">
        <v>27</v>
      </c>
      <c r="K109" s="64"/>
      <c r="L109" s="277">
        <f t="shared" si="8"/>
        <v>0</v>
      </c>
      <c r="M109" s="277">
        <f t="shared" si="9"/>
        <v>0.62</v>
      </c>
      <c r="N109" s="277">
        <f t="shared" si="10"/>
        <v>0.62</v>
      </c>
      <c r="O109" s="36"/>
      <c r="P109" s="46"/>
      <c r="Q109" s="46"/>
      <c r="R109" s="46"/>
      <c r="S109" s="46"/>
      <c r="T109" s="46"/>
      <c r="U109" s="46">
        <v>0.62</v>
      </c>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t="s">
        <v>62</v>
      </c>
      <c r="AZ109" s="44" t="s">
        <v>327</v>
      </c>
      <c r="BA109" s="23" t="s">
        <v>105</v>
      </c>
      <c r="BB109" s="23" t="s">
        <v>64</v>
      </c>
      <c r="BC109" s="37" t="s">
        <v>72</v>
      </c>
      <c r="BD109" s="23" t="s">
        <v>131</v>
      </c>
      <c r="BE109" s="23" t="s">
        <v>74</v>
      </c>
      <c r="BF109" s="23"/>
      <c r="BG109" s="23"/>
      <c r="BH109" s="23"/>
    </row>
    <row r="110" spans="1:61" s="48" customFormat="1" ht="39.6">
      <c r="A110" s="40"/>
      <c r="B110" s="23" t="s">
        <v>329</v>
      </c>
      <c r="C110" s="50" t="s">
        <v>330</v>
      </c>
      <c r="D110" s="23" t="s">
        <v>37</v>
      </c>
      <c r="E110" s="51">
        <v>1</v>
      </c>
      <c r="F110" s="51"/>
      <c r="G110" s="51">
        <v>1</v>
      </c>
      <c r="H110" s="44" t="s">
        <v>130</v>
      </c>
      <c r="I110" s="44" t="s">
        <v>130</v>
      </c>
      <c r="J110" s="133" t="s">
        <v>2272</v>
      </c>
      <c r="K110" s="133"/>
      <c r="L110" s="277">
        <f t="shared" si="8"/>
        <v>0</v>
      </c>
      <c r="M110" s="277">
        <f t="shared" si="9"/>
        <v>1</v>
      </c>
      <c r="N110" s="277">
        <f t="shared" si="10"/>
        <v>1</v>
      </c>
      <c r="O110" s="36"/>
      <c r="P110" s="46">
        <v>0.48</v>
      </c>
      <c r="Q110" s="46"/>
      <c r="R110" s="46"/>
      <c r="S110" s="46"/>
      <c r="T110" s="46">
        <v>0.06</v>
      </c>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v>0.45</v>
      </c>
      <c r="AV110" s="46"/>
      <c r="AW110" s="46">
        <v>0.01</v>
      </c>
      <c r="AX110" s="46"/>
      <c r="AY110" s="46" t="s">
        <v>62</v>
      </c>
      <c r="AZ110" s="44"/>
      <c r="BA110" s="23" t="s">
        <v>1248</v>
      </c>
      <c r="BB110" s="23" t="s">
        <v>64</v>
      </c>
      <c r="BC110" s="37" t="s">
        <v>72</v>
      </c>
      <c r="BD110" s="23" t="s">
        <v>131</v>
      </c>
      <c r="BE110" s="23" t="s">
        <v>331</v>
      </c>
      <c r="BF110" s="42" t="s">
        <v>254</v>
      </c>
      <c r="BG110" s="42"/>
      <c r="BH110" s="42"/>
    </row>
    <row r="111" spans="1:61" s="39" customFormat="1" ht="33.6">
      <c r="A111" s="31"/>
      <c r="B111" s="23" t="s">
        <v>349</v>
      </c>
      <c r="C111" s="50" t="s">
        <v>1794</v>
      </c>
      <c r="D111" s="23" t="s">
        <v>37</v>
      </c>
      <c r="E111" s="51">
        <v>1.5</v>
      </c>
      <c r="F111" s="51"/>
      <c r="G111" s="51">
        <v>1.5</v>
      </c>
      <c r="H111" s="44"/>
      <c r="I111" s="44" t="s">
        <v>130</v>
      </c>
      <c r="J111" s="52" t="s">
        <v>2143</v>
      </c>
      <c r="K111" s="52"/>
      <c r="L111" s="277">
        <f t="shared" si="8"/>
        <v>0</v>
      </c>
      <c r="M111" s="277">
        <f t="shared" si="9"/>
        <v>1.5</v>
      </c>
      <c r="N111" s="277">
        <f t="shared" si="10"/>
        <v>1.5</v>
      </c>
      <c r="O111" s="36"/>
      <c r="P111" s="46"/>
      <c r="Q111" s="46"/>
      <c r="R111" s="46"/>
      <c r="S111" s="46"/>
      <c r="T111" s="46">
        <v>1.4</v>
      </c>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v>0.1</v>
      </c>
      <c r="AV111" s="46"/>
      <c r="AW111" s="46"/>
      <c r="AX111" s="46"/>
      <c r="AY111" s="64" t="s">
        <v>419</v>
      </c>
      <c r="AZ111" s="23"/>
      <c r="BA111" s="23" t="s">
        <v>114</v>
      </c>
      <c r="BB111" s="23" t="s">
        <v>72</v>
      </c>
      <c r="BC111" s="37"/>
      <c r="BD111" s="23" t="s">
        <v>419</v>
      </c>
      <c r="BE111" s="23"/>
      <c r="BF111" s="23" t="s">
        <v>72</v>
      </c>
      <c r="BG111" s="23"/>
      <c r="BH111" s="23"/>
    </row>
    <row r="112" spans="1:61" s="39" customFormat="1" ht="67.2">
      <c r="A112" s="31"/>
      <c r="B112" s="23" t="s">
        <v>351</v>
      </c>
      <c r="C112" s="50" t="s">
        <v>336</v>
      </c>
      <c r="D112" s="23" t="s">
        <v>37</v>
      </c>
      <c r="E112" s="51">
        <v>0.33</v>
      </c>
      <c r="F112" s="51"/>
      <c r="G112" s="51">
        <v>0.33</v>
      </c>
      <c r="H112" s="44" t="s">
        <v>70</v>
      </c>
      <c r="I112" s="44" t="s">
        <v>70</v>
      </c>
      <c r="J112" s="58" t="s">
        <v>30</v>
      </c>
      <c r="K112" s="58"/>
      <c r="L112" s="277">
        <f t="shared" si="8"/>
        <v>0</v>
      </c>
      <c r="M112" s="277">
        <f t="shared" si="9"/>
        <v>0.33</v>
      </c>
      <c r="N112" s="277">
        <f t="shared" si="10"/>
        <v>0.33</v>
      </c>
      <c r="O112" s="36"/>
      <c r="P112" s="58"/>
      <c r="Q112" s="58"/>
      <c r="R112" s="58"/>
      <c r="S112" s="58"/>
      <c r="T112" s="58"/>
      <c r="U112" s="58"/>
      <c r="V112" s="261"/>
      <c r="W112" s="261"/>
      <c r="X112" s="58">
        <v>0.33</v>
      </c>
      <c r="Y112" s="58"/>
      <c r="Z112" s="261"/>
      <c r="AA112" s="261"/>
      <c r="AB112" s="261"/>
      <c r="AC112" s="261"/>
      <c r="AD112" s="261"/>
      <c r="AE112" s="261"/>
      <c r="AF112" s="261"/>
      <c r="AG112" s="261"/>
      <c r="AH112" s="261"/>
      <c r="AI112" s="261"/>
      <c r="AJ112" s="261"/>
      <c r="AK112" s="261"/>
      <c r="AL112" s="261"/>
      <c r="AM112" s="261"/>
      <c r="AN112" s="261"/>
      <c r="AO112" s="261"/>
      <c r="AP112" s="261"/>
      <c r="AQ112" s="261"/>
      <c r="AR112" s="261"/>
      <c r="AS112" s="261"/>
      <c r="AT112" s="261"/>
      <c r="AU112" s="261"/>
      <c r="AV112" s="261"/>
      <c r="AW112" s="261"/>
      <c r="AX112" s="261"/>
      <c r="AY112" s="46" t="s">
        <v>62</v>
      </c>
      <c r="AZ112" s="44" t="s">
        <v>335</v>
      </c>
      <c r="BA112" s="23" t="s">
        <v>105</v>
      </c>
      <c r="BB112" s="23" t="s">
        <v>64</v>
      </c>
      <c r="BC112" s="37" t="s">
        <v>64</v>
      </c>
      <c r="BD112" s="23"/>
      <c r="BE112" s="23"/>
      <c r="BF112" s="23"/>
      <c r="BG112" s="23"/>
      <c r="BH112" s="23"/>
    </row>
    <row r="113" spans="1:60" s="39" customFormat="1" ht="39.6">
      <c r="A113" s="31"/>
      <c r="B113" s="23" t="s">
        <v>353</v>
      </c>
      <c r="C113" s="50" t="s">
        <v>338</v>
      </c>
      <c r="D113" s="23" t="s">
        <v>37</v>
      </c>
      <c r="E113" s="51">
        <v>3</v>
      </c>
      <c r="F113" s="51"/>
      <c r="G113" s="51">
        <v>3</v>
      </c>
      <c r="H113" s="44" t="s">
        <v>70</v>
      </c>
      <c r="I113" s="44" t="s">
        <v>70</v>
      </c>
      <c r="J113" s="64" t="s">
        <v>339</v>
      </c>
      <c r="K113" s="64"/>
      <c r="L113" s="277">
        <f t="shared" si="8"/>
        <v>0</v>
      </c>
      <c r="M113" s="277">
        <f t="shared" si="9"/>
        <v>3</v>
      </c>
      <c r="N113" s="277">
        <f t="shared" si="10"/>
        <v>3</v>
      </c>
      <c r="O113" s="36"/>
      <c r="P113" s="58"/>
      <c r="Q113" s="58"/>
      <c r="R113" s="58"/>
      <c r="S113" s="58"/>
      <c r="T113" s="58"/>
      <c r="U113" s="58">
        <v>0.51</v>
      </c>
      <c r="V113" s="261"/>
      <c r="W113" s="261"/>
      <c r="X113" s="58"/>
      <c r="Y113" s="58">
        <v>1.18</v>
      </c>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v>1.31</v>
      </c>
      <c r="AY113" s="46" t="s">
        <v>62</v>
      </c>
      <c r="AZ113" s="44" t="s">
        <v>337</v>
      </c>
      <c r="BA113" s="23" t="s">
        <v>105</v>
      </c>
      <c r="BB113" s="23" t="s">
        <v>64</v>
      </c>
      <c r="BC113" s="37" t="s">
        <v>64</v>
      </c>
      <c r="BD113" s="23" t="s">
        <v>169</v>
      </c>
      <c r="BE113" s="23" t="s">
        <v>74</v>
      </c>
      <c r="BF113" s="23" t="s">
        <v>340</v>
      </c>
      <c r="BG113" s="23"/>
      <c r="BH113" s="23"/>
    </row>
    <row r="114" spans="1:60" s="39" customFormat="1" ht="33.6">
      <c r="A114" s="31"/>
      <c r="B114" s="23" t="s">
        <v>357</v>
      </c>
      <c r="C114" s="50" t="s">
        <v>341</v>
      </c>
      <c r="D114" s="23" t="s">
        <v>37</v>
      </c>
      <c r="E114" s="51">
        <v>5</v>
      </c>
      <c r="F114" s="51"/>
      <c r="G114" s="51">
        <v>5</v>
      </c>
      <c r="H114" s="44"/>
      <c r="I114" s="44" t="s">
        <v>70</v>
      </c>
      <c r="J114" s="52" t="s">
        <v>135</v>
      </c>
      <c r="K114" s="52"/>
      <c r="L114" s="277">
        <f t="shared" si="8"/>
        <v>0</v>
      </c>
      <c r="M114" s="277">
        <f t="shared" si="9"/>
        <v>5</v>
      </c>
      <c r="N114" s="277">
        <f t="shared" si="10"/>
        <v>5</v>
      </c>
      <c r="O114" s="36"/>
      <c r="P114" s="46"/>
      <c r="Q114" s="46"/>
      <c r="R114" s="46"/>
      <c r="S114" s="46"/>
      <c r="T114" s="46"/>
      <c r="U114" s="46"/>
      <c r="V114" s="46"/>
      <c r="W114" s="46"/>
      <c r="X114" s="46"/>
      <c r="Y114" s="46">
        <v>5</v>
      </c>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t="s">
        <v>342</v>
      </c>
      <c r="AZ114" s="23"/>
      <c r="BA114" s="23" t="s">
        <v>343</v>
      </c>
      <c r="BB114" s="23" t="s">
        <v>72</v>
      </c>
      <c r="BC114" s="37"/>
      <c r="BD114" s="23" t="s">
        <v>126</v>
      </c>
      <c r="BE114" s="23" t="s">
        <v>74</v>
      </c>
      <c r="BF114" s="23" t="s">
        <v>2222</v>
      </c>
      <c r="BG114" s="23" t="s">
        <v>344</v>
      </c>
      <c r="BH114" s="23"/>
    </row>
    <row r="115" spans="1:60" s="39" customFormat="1" ht="39.6">
      <c r="A115" s="31"/>
      <c r="B115" s="23" t="s">
        <v>360</v>
      </c>
      <c r="C115" s="50" t="s">
        <v>346</v>
      </c>
      <c r="D115" s="23" t="s">
        <v>37</v>
      </c>
      <c r="E115" s="51">
        <v>5</v>
      </c>
      <c r="F115" s="51"/>
      <c r="G115" s="51">
        <v>5</v>
      </c>
      <c r="H115" s="44" t="s">
        <v>70</v>
      </c>
      <c r="I115" s="44" t="s">
        <v>70</v>
      </c>
      <c r="J115" s="310" t="s">
        <v>2286</v>
      </c>
      <c r="K115" s="310"/>
      <c r="L115" s="277">
        <f t="shared" si="8"/>
        <v>0</v>
      </c>
      <c r="M115" s="277">
        <f t="shared" si="9"/>
        <v>5</v>
      </c>
      <c r="N115" s="277">
        <f t="shared" si="10"/>
        <v>5</v>
      </c>
      <c r="O115" s="36"/>
      <c r="P115" s="46"/>
      <c r="Q115" s="46">
        <v>0.5</v>
      </c>
      <c r="R115" s="46"/>
      <c r="S115" s="46"/>
      <c r="T115" s="46">
        <v>3.6</v>
      </c>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v>0.9</v>
      </c>
      <c r="AY115" s="46" t="s">
        <v>62</v>
      </c>
      <c r="AZ115" s="44" t="s">
        <v>345</v>
      </c>
      <c r="BA115" s="23" t="s">
        <v>105</v>
      </c>
      <c r="BB115" s="23" t="s">
        <v>64</v>
      </c>
      <c r="BC115" s="37" t="s">
        <v>72</v>
      </c>
      <c r="BD115" s="23" t="s">
        <v>169</v>
      </c>
      <c r="BE115" s="23" t="s">
        <v>74</v>
      </c>
      <c r="BF115" s="23" t="s">
        <v>2223</v>
      </c>
      <c r="BG115" s="23"/>
      <c r="BH115" s="23"/>
    </row>
    <row r="116" spans="1:60" s="39" customFormat="1" ht="33.6">
      <c r="A116" s="31"/>
      <c r="B116" s="23" t="s">
        <v>2377</v>
      </c>
      <c r="C116" s="50" t="s">
        <v>347</v>
      </c>
      <c r="D116" s="23" t="s">
        <v>37</v>
      </c>
      <c r="E116" s="51">
        <v>5</v>
      </c>
      <c r="F116" s="51"/>
      <c r="G116" s="51">
        <v>5</v>
      </c>
      <c r="H116" s="44"/>
      <c r="I116" s="44" t="s">
        <v>70</v>
      </c>
      <c r="J116" s="52" t="s">
        <v>55</v>
      </c>
      <c r="K116" s="52"/>
      <c r="L116" s="277">
        <f t="shared" si="8"/>
        <v>0</v>
      </c>
      <c r="M116" s="277">
        <f t="shared" si="9"/>
        <v>5</v>
      </c>
      <c r="N116" s="277">
        <f t="shared" si="10"/>
        <v>5</v>
      </c>
      <c r="O116" s="3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v>5</v>
      </c>
      <c r="AY116" s="46" t="s">
        <v>342</v>
      </c>
      <c r="AZ116" s="23"/>
      <c r="BA116" s="23" t="s">
        <v>348</v>
      </c>
      <c r="BB116" s="23" t="s">
        <v>72</v>
      </c>
      <c r="BC116" s="37"/>
      <c r="BD116" s="23" t="s">
        <v>126</v>
      </c>
      <c r="BE116" s="23" t="s">
        <v>74</v>
      </c>
      <c r="BF116" s="23" t="s">
        <v>2222</v>
      </c>
      <c r="BG116" s="23" t="s">
        <v>344</v>
      </c>
      <c r="BH116" s="23"/>
    </row>
    <row r="117" spans="1:60" s="39" customFormat="1" ht="39.6">
      <c r="A117" s="31"/>
      <c r="B117" s="23" t="s">
        <v>2378</v>
      </c>
      <c r="C117" s="50" t="s">
        <v>350</v>
      </c>
      <c r="D117" s="23" t="s">
        <v>37</v>
      </c>
      <c r="E117" s="51">
        <v>0.3</v>
      </c>
      <c r="F117" s="51"/>
      <c r="G117" s="51">
        <v>0.3</v>
      </c>
      <c r="H117" s="44" t="s">
        <v>152</v>
      </c>
      <c r="I117" s="44" t="s">
        <v>152</v>
      </c>
      <c r="J117" s="64" t="s">
        <v>30</v>
      </c>
      <c r="K117" s="64"/>
      <c r="L117" s="277">
        <f t="shared" si="8"/>
        <v>0</v>
      </c>
      <c r="M117" s="277">
        <f t="shared" si="9"/>
        <v>0.3</v>
      </c>
      <c r="N117" s="277">
        <f t="shared" si="10"/>
        <v>0.3</v>
      </c>
      <c r="O117" s="36"/>
      <c r="P117" s="58"/>
      <c r="Q117" s="58"/>
      <c r="R117" s="58"/>
      <c r="S117" s="58"/>
      <c r="T117" s="58"/>
      <c r="U117" s="58"/>
      <c r="V117" s="261"/>
      <c r="W117" s="261"/>
      <c r="X117" s="58">
        <v>0.3</v>
      </c>
      <c r="Y117" s="58"/>
      <c r="Z117" s="261"/>
      <c r="AA117" s="261"/>
      <c r="AB117" s="261"/>
      <c r="AC117" s="261"/>
      <c r="AD117" s="261"/>
      <c r="AE117" s="261"/>
      <c r="AF117" s="261"/>
      <c r="AG117" s="261"/>
      <c r="AH117" s="261"/>
      <c r="AI117" s="261"/>
      <c r="AJ117" s="261"/>
      <c r="AK117" s="261"/>
      <c r="AL117" s="261"/>
      <c r="AM117" s="261"/>
      <c r="AN117" s="261"/>
      <c r="AO117" s="261"/>
      <c r="AP117" s="261"/>
      <c r="AQ117" s="261"/>
      <c r="AR117" s="261"/>
      <c r="AS117" s="261"/>
      <c r="AT117" s="261"/>
      <c r="AU117" s="261"/>
      <c r="AV117" s="261"/>
      <c r="AW117" s="261"/>
      <c r="AX117" s="261"/>
      <c r="AY117" s="46" t="s">
        <v>62</v>
      </c>
      <c r="AZ117" s="44" t="s">
        <v>349</v>
      </c>
      <c r="BA117" s="23" t="s">
        <v>105</v>
      </c>
      <c r="BB117" s="23" t="s">
        <v>64</v>
      </c>
      <c r="BC117" s="37" t="s">
        <v>72</v>
      </c>
      <c r="BD117" s="23" t="s">
        <v>169</v>
      </c>
      <c r="BE117" s="23" t="s">
        <v>74</v>
      </c>
      <c r="BF117" s="23" t="s">
        <v>64</v>
      </c>
      <c r="BG117" s="23"/>
      <c r="BH117" s="23"/>
    </row>
    <row r="118" spans="1:60" s="39" customFormat="1" ht="39.6">
      <c r="A118" s="31"/>
      <c r="B118" s="23" t="s">
        <v>2379</v>
      </c>
      <c r="C118" s="50" t="s">
        <v>352</v>
      </c>
      <c r="D118" s="23" t="s">
        <v>37</v>
      </c>
      <c r="E118" s="51">
        <v>5</v>
      </c>
      <c r="F118" s="51"/>
      <c r="G118" s="51">
        <v>5</v>
      </c>
      <c r="H118" s="44" t="s">
        <v>100</v>
      </c>
      <c r="I118" s="44" t="s">
        <v>100</v>
      </c>
      <c r="J118" s="64" t="s">
        <v>23</v>
      </c>
      <c r="K118" s="64"/>
      <c r="L118" s="277">
        <f t="shared" si="8"/>
        <v>0</v>
      </c>
      <c r="M118" s="277">
        <f t="shared" si="9"/>
        <v>5</v>
      </c>
      <c r="N118" s="277">
        <f t="shared" si="10"/>
        <v>5</v>
      </c>
      <c r="O118" s="36"/>
      <c r="P118" s="58"/>
      <c r="Q118" s="58">
        <v>5</v>
      </c>
      <c r="R118" s="58"/>
      <c r="S118" s="58"/>
      <c r="T118" s="58"/>
      <c r="U118" s="58"/>
      <c r="V118" s="261"/>
      <c r="W118" s="261"/>
      <c r="X118" s="58"/>
      <c r="Y118" s="58"/>
      <c r="Z118" s="261"/>
      <c r="AA118" s="261"/>
      <c r="AB118" s="261"/>
      <c r="AC118" s="261"/>
      <c r="AD118" s="261"/>
      <c r="AE118" s="261"/>
      <c r="AF118" s="261"/>
      <c r="AG118" s="261"/>
      <c r="AH118" s="261"/>
      <c r="AI118" s="261"/>
      <c r="AJ118" s="261"/>
      <c r="AK118" s="261"/>
      <c r="AL118" s="261"/>
      <c r="AM118" s="261"/>
      <c r="AN118" s="261"/>
      <c r="AO118" s="261"/>
      <c r="AP118" s="261"/>
      <c r="AQ118" s="261"/>
      <c r="AR118" s="261"/>
      <c r="AS118" s="261"/>
      <c r="AT118" s="261"/>
      <c r="AU118" s="261"/>
      <c r="AV118" s="261"/>
      <c r="AW118" s="261"/>
      <c r="AX118" s="261"/>
      <c r="AY118" s="46" t="s">
        <v>62</v>
      </c>
      <c r="AZ118" s="44" t="s">
        <v>351</v>
      </c>
      <c r="BA118" s="23" t="s">
        <v>105</v>
      </c>
      <c r="BB118" s="23" t="s">
        <v>64</v>
      </c>
      <c r="BC118" s="37" t="s">
        <v>72</v>
      </c>
      <c r="BD118" s="23" t="s">
        <v>101</v>
      </c>
      <c r="BE118" s="23" t="s">
        <v>74</v>
      </c>
      <c r="BF118" s="23" t="s">
        <v>64</v>
      </c>
      <c r="BG118" s="23"/>
      <c r="BH118" s="23"/>
    </row>
    <row r="119" spans="1:60" s="48" customFormat="1" ht="46.8">
      <c r="A119" s="40"/>
      <c r="B119" s="23" t="s">
        <v>2380</v>
      </c>
      <c r="C119" s="50" t="s">
        <v>354</v>
      </c>
      <c r="D119" s="23" t="s">
        <v>37</v>
      </c>
      <c r="E119" s="51">
        <v>2.17</v>
      </c>
      <c r="F119" s="51"/>
      <c r="G119" s="51">
        <v>2.17</v>
      </c>
      <c r="H119" s="44" t="s">
        <v>100</v>
      </c>
      <c r="I119" s="44" t="s">
        <v>100</v>
      </c>
      <c r="J119" s="64" t="s">
        <v>355</v>
      </c>
      <c r="K119" s="64"/>
      <c r="L119" s="277">
        <f t="shared" si="8"/>
        <v>0</v>
      </c>
      <c r="M119" s="277">
        <f t="shared" si="9"/>
        <v>2.17</v>
      </c>
      <c r="N119" s="277">
        <f t="shared" si="10"/>
        <v>2.17</v>
      </c>
      <c r="O119" s="36"/>
      <c r="P119" s="58">
        <v>0.85</v>
      </c>
      <c r="Q119" s="58"/>
      <c r="R119" s="58"/>
      <c r="S119" s="58">
        <v>0.91</v>
      </c>
      <c r="T119" s="58"/>
      <c r="U119" s="58">
        <v>0.18</v>
      </c>
      <c r="V119" s="261"/>
      <c r="W119" s="261"/>
      <c r="X119" s="58"/>
      <c r="Y119" s="58"/>
      <c r="Z119" s="261"/>
      <c r="AA119" s="261"/>
      <c r="AB119" s="261"/>
      <c r="AC119" s="261"/>
      <c r="AD119" s="261"/>
      <c r="AE119" s="261"/>
      <c r="AF119" s="261"/>
      <c r="AG119" s="261"/>
      <c r="AH119" s="261">
        <v>0.02</v>
      </c>
      <c r="AI119" s="261"/>
      <c r="AJ119" s="261"/>
      <c r="AK119" s="261"/>
      <c r="AL119" s="261"/>
      <c r="AM119" s="261">
        <v>0.12</v>
      </c>
      <c r="AN119" s="261"/>
      <c r="AO119" s="261"/>
      <c r="AP119" s="261">
        <v>0.09</v>
      </c>
      <c r="AQ119" s="261"/>
      <c r="AR119" s="261"/>
      <c r="AS119" s="261"/>
      <c r="AT119" s="261"/>
      <c r="AU119" s="261"/>
      <c r="AV119" s="261"/>
      <c r="AW119" s="261"/>
      <c r="AX119" s="261"/>
      <c r="AY119" s="46" t="s">
        <v>62</v>
      </c>
      <c r="AZ119" s="44" t="s">
        <v>353</v>
      </c>
      <c r="BA119" s="23" t="s">
        <v>1248</v>
      </c>
      <c r="BB119" s="23" t="s">
        <v>64</v>
      </c>
      <c r="BC119" s="37" t="s">
        <v>64</v>
      </c>
      <c r="BD119" s="23" t="s">
        <v>101</v>
      </c>
      <c r="BE119" s="23" t="s">
        <v>356</v>
      </c>
      <c r="BF119" s="42" t="s">
        <v>64</v>
      </c>
      <c r="BG119" s="42"/>
      <c r="BH119" s="42"/>
    </row>
    <row r="120" spans="1:60" s="39" customFormat="1" ht="39.6">
      <c r="A120" s="276"/>
      <c r="B120" s="23" t="s">
        <v>2381</v>
      </c>
      <c r="C120" s="50" t="s">
        <v>358</v>
      </c>
      <c r="D120" s="23" t="s">
        <v>37</v>
      </c>
      <c r="E120" s="51">
        <v>5</v>
      </c>
      <c r="F120" s="51"/>
      <c r="G120" s="51">
        <v>5</v>
      </c>
      <c r="H120" s="241" t="s">
        <v>188</v>
      </c>
      <c r="I120" s="44" t="s">
        <v>188</v>
      </c>
      <c r="J120" s="72" t="s">
        <v>2287</v>
      </c>
      <c r="K120" s="72"/>
      <c r="L120" s="277">
        <f t="shared" si="8"/>
        <v>0</v>
      </c>
      <c r="M120" s="277">
        <f t="shared" si="9"/>
        <v>5</v>
      </c>
      <c r="N120" s="277">
        <f t="shared" si="10"/>
        <v>5</v>
      </c>
      <c r="O120" s="36"/>
      <c r="P120" s="58">
        <v>0.25</v>
      </c>
      <c r="Q120" s="58"/>
      <c r="R120" s="58"/>
      <c r="S120" s="58"/>
      <c r="T120" s="58"/>
      <c r="U120" s="58">
        <f>2.78+1.49</f>
        <v>4.2699999999999996</v>
      </c>
      <c r="V120" s="261"/>
      <c r="W120" s="261"/>
      <c r="X120" s="58"/>
      <c r="Y120" s="58"/>
      <c r="Z120" s="261"/>
      <c r="AA120" s="261"/>
      <c r="AB120" s="261"/>
      <c r="AC120" s="261"/>
      <c r="AD120" s="261"/>
      <c r="AE120" s="261"/>
      <c r="AF120" s="261"/>
      <c r="AG120" s="261"/>
      <c r="AH120" s="261"/>
      <c r="AI120" s="261"/>
      <c r="AJ120" s="261"/>
      <c r="AK120" s="261"/>
      <c r="AL120" s="261"/>
      <c r="AM120" s="261"/>
      <c r="AN120" s="261"/>
      <c r="AO120" s="261"/>
      <c r="AP120" s="261"/>
      <c r="AQ120" s="261"/>
      <c r="AR120" s="261"/>
      <c r="AS120" s="261"/>
      <c r="AT120" s="261"/>
      <c r="AU120" s="261"/>
      <c r="AV120" s="261"/>
      <c r="AW120" s="261"/>
      <c r="AX120" s="261">
        <v>0.48</v>
      </c>
      <c r="AY120" s="46" t="s">
        <v>62</v>
      </c>
      <c r="AZ120" s="44" t="s">
        <v>357</v>
      </c>
      <c r="BA120" s="23" t="s">
        <v>149</v>
      </c>
      <c r="BB120" s="23" t="s">
        <v>64</v>
      </c>
      <c r="BC120" s="37" t="s">
        <v>72</v>
      </c>
      <c r="BD120" s="23" t="s">
        <v>190</v>
      </c>
      <c r="BE120" s="23" t="s">
        <v>74</v>
      </c>
      <c r="BF120" s="23" t="s">
        <v>2121</v>
      </c>
      <c r="BG120" s="23"/>
      <c r="BH120" s="23"/>
    </row>
    <row r="121" spans="1:60" s="48" customFormat="1" ht="33.6">
      <c r="A121" s="40"/>
      <c r="B121" s="23" t="s">
        <v>2382</v>
      </c>
      <c r="C121" s="50" t="s">
        <v>359</v>
      </c>
      <c r="D121" s="23" t="s">
        <v>37</v>
      </c>
      <c r="E121" s="51">
        <v>1</v>
      </c>
      <c r="F121" s="51"/>
      <c r="G121" s="51">
        <v>1</v>
      </c>
      <c r="H121" s="44"/>
      <c r="I121" s="44" t="s">
        <v>188</v>
      </c>
      <c r="J121" s="64" t="s">
        <v>54</v>
      </c>
      <c r="K121" s="64"/>
      <c r="L121" s="277">
        <f t="shared" si="8"/>
        <v>0</v>
      </c>
      <c r="M121" s="277">
        <f t="shared" si="9"/>
        <v>1</v>
      </c>
      <c r="N121" s="277">
        <f t="shared" si="10"/>
        <v>1</v>
      </c>
      <c r="O121" s="36"/>
      <c r="P121" s="58"/>
      <c r="Q121" s="58"/>
      <c r="R121" s="58"/>
      <c r="S121" s="58"/>
      <c r="T121" s="58"/>
      <c r="U121" s="58"/>
      <c r="V121" s="261"/>
      <c r="W121" s="261"/>
      <c r="X121" s="58"/>
      <c r="Y121" s="58"/>
      <c r="Z121" s="261"/>
      <c r="AA121" s="261"/>
      <c r="AB121" s="261"/>
      <c r="AC121" s="261"/>
      <c r="AD121" s="261"/>
      <c r="AE121" s="261"/>
      <c r="AF121" s="261"/>
      <c r="AG121" s="261"/>
      <c r="AH121" s="261"/>
      <c r="AI121" s="261"/>
      <c r="AJ121" s="261"/>
      <c r="AK121" s="261"/>
      <c r="AL121" s="261"/>
      <c r="AM121" s="261"/>
      <c r="AN121" s="261"/>
      <c r="AO121" s="261"/>
      <c r="AP121" s="261"/>
      <c r="AQ121" s="261"/>
      <c r="AR121" s="261"/>
      <c r="AS121" s="261"/>
      <c r="AT121" s="261"/>
      <c r="AU121" s="261"/>
      <c r="AV121" s="261"/>
      <c r="AW121" s="261">
        <v>1</v>
      </c>
      <c r="AX121" s="261"/>
      <c r="AY121" s="64" t="s">
        <v>123</v>
      </c>
      <c r="AZ121" s="23"/>
      <c r="BA121" s="23" t="s">
        <v>1248</v>
      </c>
      <c r="BB121" s="23" t="s">
        <v>64</v>
      </c>
      <c r="BC121" s="37"/>
      <c r="BD121" s="23" t="s">
        <v>190</v>
      </c>
      <c r="BE121" s="23" t="s">
        <v>74</v>
      </c>
      <c r="BF121" s="23" t="s">
        <v>2121</v>
      </c>
      <c r="BG121" s="42"/>
      <c r="BH121" s="42"/>
    </row>
    <row r="122" spans="1:60" s="48" customFormat="1" ht="57" customHeight="1">
      <c r="A122" s="40"/>
      <c r="B122" s="23" t="s">
        <v>2383</v>
      </c>
      <c r="C122" s="50" t="s">
        <v>2273</v>
      </c>
      <c r="D122" s="23" t="s">
        <v>37</v>
      </c>
      <c r="E122" s="51">
        <v>0.53</v>
      </c>
      <c r="F122" s="51"/>
      <c r="G122" s="51">
        <v>0.53</v>
      </c>
      <c r="H122" s="44"/>
      <c r="I122" s="44" t="s">
        <v>188</v>
      </c>
      <c r="J122" s="64" t="s">
        <v>2131</v>
      </c>
      <c r="K122" s="64"/>
      <c r="L122" s="277">
        <f t="shared" si="8"/>
        <v>0</v>
      </c>
      <c r="M122" s="277">
        <f t="shared" si="9"/>
        <v>0.53</v>
      </c>
      <c r="N122" s="277">
        <f t="shared" si="10"/>
        <v>0.53</v>
      </c>
      <c r="O122" s="36"/>
      <c r="P122" s="58"/>
      <c r="Q122" s="58">
        <v>0.48</v>
      </c>
      <c r="R122" s="58"/>
      <c r="S122" s="58"/>
      <c r="T122" s="58">
        <v>0.05</v>
      </c>
      <c r="U122" s="58"/>
      <c r="V122" s="261"/>
      <c r="W122" s="261"/>
      <c r="X122" s="58"/>
      <c r="Y122" s="58"/>
      <c r="Z122" s="261"/>
      <c r="AA122" s="261"/>
      <c r="AB122" s="261"/>
      <c r="AC122" s="261"/>
      <c r="AD122" s="261"/>
      <c r="AE122" s="261"/>
      <c r="AF122" s="261"/>
      <c r="AG122" s="261"/>
      <c r="AH122" s="261"/>
      <c r="AI122" s="261"/>
      <c r="AJ122" s="261"/>
      <c r="AK122" s="261"/>
      <c r="AL122" s="261"/>
      <c r="AM122" s="261"/>
      <c r="AN122" s="261"/>
      <c r="AO122" s="261"/>
      <c r="AP122" s="261"/>
      <c r="AQ122" s="261"/>
      <c r="AR122" s="261"/>
      <c r="AS122" s="261"/>
      <c r="AT122" s="261"/>
      <c r="AU122" s="261"/>
      <c r="AV122" s="261"/>
      <c r="AW122" s="261"/>
      <c r="AX122" s="261"/>
      <c r="AY122" s="64" t="s">
        <v>2274</v>
      </c>
      <c r="AZ122" s="23"/>
      <c r="BA122" s="23" t="s">
        <v>1248</v>
      </c>
      <c r="BB122" s="23" t="s">
        <v>64</v>
      </c>
      <c r="BC122" s="37"/>
      <c r="BD122" s="23"/>
      <c r="BE122" s="23"/>
      <c r="BF122" s="23"/>
      <c r="BG122" s="42"/>
      <c r="BH122" s="42"/>
    </row>
    <row r="123" spans="1:60" s="39" customFormat="1" ht="39.6">
      <c r="A123" s="31"/>
      <c r="B123" s="23" t="s">
        <v>2384</v>
      </c>
      <c r="C123" s="50" t="s">
        <v>361</v>
      </c>
      <c r="D123" s="23" t="s">
        <v>37</v>
      </c>
      <c r="E123" s="51">
        <v>5</v>
      </c>
      <c r="F123" s="51"/>
      <c r="G123" s="51">
        <v>5</v>
      </c>
      <c r="H123" s="44" t="s">
        <v>87</v>
      </c>
      <c r="I123" s="44" t="s">
        <v>87</v>
      </c>
      <c r="J123" s="52" t="s">
        <v>362</v>
      </c>
      <c r="K123" s="52"/>
      <c r="L123" s="277">
        <f t="shared" si="8"/>
        <v>0</v>
      </c>
      <c r="M123" s="277">
        <f t="shared" si="9"/>
        <v>5</v>
      </c>
      <c r="N123" s="277">
        <f t="shared" si="10"/>
        <v>5</v>
      </c>
      <c r="O123" s="36"/>
      <c r="P123" s="46"/>
      <c r="Q123" s="46"/>
      <c r="R123" s="46"/>
      <c r="S123" s="46"/>
      <c r="T123" s="46"/>
      <c r="U123" s="46">
        <v>2.8</v>
      </c>
      <c r="V123" s="46"/>
      <c r="W123" s="46"/>
      <c r="X123" s="46"/>
      <c r="Y123" s="46">
        <v>1</v>
      </c>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v>1.2</v>
      </c>
      <c r="AY123" s="46" t="s">
        <v>62</v>
      </c>
      <c r="AZ123" s="44" t="s">
        <v>360</v>
      </c>
      <c r="BA123" s="23" t="s">
        <v>105</v>
      </c>
      <c r="BB123" s="23" t="s">
        <v>64</v>
      </c>
      <c r="BC123" s="37" t="s">
        <v>72</v>
      </c>
      <c r="BD123" s="23" t="s">
        <v>88</v>
      </c>
      <c r="BE123" s="23" t="s">
        <v>74</v>
      </c>
      <c r="BF123" s="23" t="s">
        <v>64</v>
      </c>
      <c r="BG123" s="23"/>
      <c r="BH123" s="23"/>
    </row>
    <row r="124" spans="1:60" s="39" customFormat="1" ht="19.2" customHeight="1">
      <c r="A124" s="31" t="s">
        <v>56</v>
      </c>
      <c r="B124" s="16" t="s">
        <v>363</v>
      </c>
      <c r="C124" s="32" t="s">
        <v>364</v>
      </c>
      <c r="D124" s="16" t="s">
        <v>39</v>
      </c>
      <c r="E124" s="54">
        <f>SUM(E125:E142)</f>
        <v>82.79</v>
      </c>
      <c r="F124" s="54">
        <f>SUM(F125:F142)</f>
        <v>13.25</v>
      </c>
      <c r="G124" s="54">
        <f>SUM(G125:G142)</f>
        <v>69.540000000000006</v>
      </c>
      <c r="H124" s="44"/>
      <c r="I124" s="44"/>
      <c r="J124" s="52"/>
      <c r="K124" s="52"/>
      <c r="L124" s="277">
        <f t="shared" si="8"/>
        <v>69.540000000000006</v>
      </c>
      <c r="M124" s="277">
        <f t="shared" si="9"/>
        <v>0</v>
      </c>
      <c r="N124" s="277">
        <f t="shared" si="10"/>
        <v>0</v>
      </c>
      <c r="O124" s="3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16" t="s">
        <v>363</v>
      </c>
      <c r="BA124" s="15"/>
      <c r="BB124" s="15"/>
      <c r="BC124" s="67"/>
      <c r="BD124" s="15"/>
      <c r="BE124" s="15"/>
      <c r="BF124" s="34">
        <f>E124-F124</f>
        <v>69.540000000000006</v>
      </c>
      <c r="BG124" s="385">
        <f>G124-BF124</f>
        <v>0</v>
      </c>
      <c r="BH124" s="15"/>
    </row>
    <row r="125" spans="1:60" s="39" customFormat="1" ht="39.6">
      <c r="A125" s="31"/>
      <c r="B125" s="23" t="s">
        <v>365</v>
      </c>
      <c r="C125" s="50" t="s">
        <v>366</v>
      </c>
      <c r="D125" s="23" t="s">
        <v>39</v>
      </c>
      <c r="E125" s="51">
        <v>3.4</v>
      </c>
      <c r="F125" s="51">
        <v>3.4</v>
      </c>
      <c r="G125" s="51"/>
      <c r="H125" s="44" t="s">
        <v>87</v>
      </c>
      <c r="I125" s="44" t="s">
        <v>87</v>
      </c>
      <c r="J125" s="64"/>
      <c r="K125" s="64"/>
      <c r="L125" s="277">
        <f t="shared" si="8"/>
        <v>0</v>
      </c>
      <c r="M125" s="277">
        <f t="shared" si="9"/>
        <v>0</v>
      </c>
      <c r="N125" s="277">
        <f t="shared" si="10"/>
        <v>0</v>
      </c>
      <c r="O125" s="36"/>
      <c r="P125" s="58"/>
      <c r="Q125" s="58"/>
      <c r="R125" s="58"/>
      <c r="S125" s="58"/>
      <c r="T125" s="58"/>
      <c r="U125" s="58"/>
      <c r="V125" s="261"/>
      <c r="W125" s="261"/>
      <c r="X125" s="58"/>
      <c r="Y125" s="58"/>
      <c r="Z125" s="261"/>
      <c r="AA125" s="261"/>
      <c r="AB125" s="261"/>
      <c r="AC125" s="261"/>
      <c r="AD125" s="261"/>
      <c r="AE125" s="261"/>
      <c r="AF125" s="261"/>
      <c r="AG125" s="261"/>
      <c r="AH125" s="261"/>
      <c r="AI125" s="261"/>
      <c r="AJ125" s="261"/>
      <c r="AK125" s="261"/>
      <c r="AL125" s="261"/>
      <c r="AM125" s="261"/>
      <c r="AN125" s="261"/>
      <c r="AO125" s="261"/>
      <c r="AP125" s="261"/>
      <c r="AQ125" s="261"/>
      <c r="AR125" s="261"/>
      <c r="AS125" s="261"/>
      <c r="AT125" s="261"/>
      <c r="AU125" s="261"/>
      <c r="AV125" s="261"/>
      <c r="AW125" s="261"/>
      <c r="AX125" s="261"/>
      <c r="AY125" s="46" t="s">
        <v>62</v>
      </c>
      <c r="AZ125" s="44" t="s">
        <v>365</v>
      </c>
      <c r="BA125" s="23" t="s">
        <v>105</v>
      </c>
      <c r="BB125" s="23" t="s">
        <v>64</v>
      </c>
      <c r="BC125" s="37" t="s">
        <v>72</v>
      </c>
      <c r="BD125" s="23" t="s">
        <v>88</v>
      </c>
      <c r="BE125" s="23" t="s">
        <v>64</v>
      </c>
      <c r="BF125" s="23" t="s">
        <v>2122</v>
      </c>
      <c r="BG125" s="23"/>
      <c r="BH125" s="23"/>
    </row>
    <row r="126" spans="1:60" s="39" customFormat="1" ht="39.6">
      <c r="A126" s="31"/>
      <c r="B126" s="23" t="s">
        <v>2677</v>
      </c>
      <c r="C126" s="50" t="s">
        <v>370</v>
      </c>
      <c r="D126" s="23" t="s">
        <v>39</v>
      </c>
      <c r="E126" s="51">
        <v>11.2</v>
      </c>
      <c r="F126" s="51"/>
      <c r="G126" s="51">
        <v>11.2</v>
      </c>
      <c r="H126" s="44" t="s">
        <v>87</v>
      </c>
      <c r="I126" s="44" t="s">
        <v>87</v>
      </c>
      <c r="J126" s="64" t="s">
        <v>55</v>
      </c>
      <c r="K126" s="64"/>
      <c r="L126" s="277">
        <f t="shared" ref="L126:L142" si="13">G126-M126</f>
        <v>0</v>
      </c>
      <c r="M126" s="277">
        <f t="shared" ref="M126:M142" si="14">SUM(O126:AX126)</f>
        <v>11.2</v>
      </c>
      <c r="N126" s="277">
        <f t="shared" ref="N126:N142" si="15">SUM(P126:AX126)</f>
        <v>11.2</v>
      </c>
      <c r="O126" s="36"/>
      <c r="P126" s="58"/>
      <c r="Q126" s="58"/>
      <c r="R126" s="58"/>
      <c r="S126" s="58"/>
      <c r="T126" s="58"/>
      <c r="U126" s="58"/>
      <c r="V126" s="261"/>
      <c r="W126" s="261"/>
      <c r="X126" s="58"/>
      <c r="Y126" s="58"/>
      <c r="Z126" s="261"/>
      <c r="AA126" s="261"/>
      <c r="AB126" s="261"/>
      <c r="AC126" s="261"/>
      <c r="AD126" s="261"/>
      <c r="AE126" s="261"/>
      <c r="AF126" s="261"/>
      <c r="AG126" s="261"/>
      <c r="AH126" s="261"/>
      <c r="AI126" s="261"/>
      <c r="AJ126" s="261"/>
      <c r="AK126" s="261"/>
      <c r="AL126" s="261"/>
      <c r="AM126" s="261"/>
      <c r="AN126" s="261"/>
      <c r="AO126" s="261"/>
      <c r="AP126" s="261"/>
      <c r="AQ126" s="261"/>
      <c r="AR126" s="261"/>
      <c r="AS126" s="261"/>
      <c r="AT126" s="261"/>
      <c r="AU126" s="261"/>
      <c r="AV126" s="261"/>
      <c r="AW126" s="261"/>
      <c r="AX126" s="261">
        <v>11.2</v>
      </c>
      <c r="AY126" s="46" t="s">
        <v>62</v>
      </c>
      <c r="AZ126" s="44" t="s">
        <v>371</v>
      </c>
      <c r="BA126" s="23" t="s">
        <v>105</v>
      </c>
      <c r="BB126" s="23" t="s">
        <v>64</v>
      </c>
      <c r="BC126" s="37" t="s">
        <v>64</v>
      </c>
      <c r="BD126" s="23" t="s">
        <v>88</v>
      </c>
      <c r="BE126" s="23" t="s">
        <v>372</v>
      </c>
      <c r="BF126" s="23" t="s">
        <v>64</v>
      </c>
      <c r="BG126" s="23"/>
      <c r="BH126" s="23"/>
    </row>
    <row r="127" spans="1:60" s="39" customFormat="1" ht="39.6">
      <c r="A127" s="31"/>
      <c r="B127" s="23" t="s">
        <v>2678</v>
      </c>
      <c r="C127" s="50" t="s">
        <v>374</v>
      </c>
      <c r="D127" s="23" t="s">
        <v>39</v>
      </c>
      <c r="E127" s="51">
        <v>4</v>
      </c>
      <c r="F127" s="51"/>
      <c r="G127" s="51">
        <v>4</v>
      </c>
      <c r="H127" s="44" t="s">
        <v>87</v>
      </c>
      <c r="I127" s="44" t="s">
        <v>87</v>
      </c>
      <c r="J127" s="64" t="s">
        <v>375</v>
      </c>
      <c r="K127" s="64"/>
      <c r="L127" s="277">
        <f t="shared" si="13"/>
        <v>0</v>
      </c>
      <c r="M127" s="277">
        <f t="shared" si="14"/>
        <v>4</v>
      </c>
      <c r="N127" s="277">
        <f t="shared" si="15"/>
        <v>4</v>
      </c>
      <c r="O127" s="36"/>
      <c r="P127" s="58"/>
      <c r="Q127" s="58"/>
      <c r="R127" s="58"/>
      <c r="S127" s="58"/>
      <c r="T127" s="58"/>
      <c r="U127" s="58"/>
      <c r="V127" s="261"/>
      <c r="W127" s="261"/>
      <c r="X127" s="58"/>
      <c r="Y127" s="58"/>
      <c r="Z127" s="261"/>
      <c r="AA127" s="261"/>
      <c r="AB127" s="261"/>
      <c r="AC127" s="261"/>
      <c r="AD127" s="261"/>
      <c r="AE127" s="261"/>
      <c r="AF127" s="261"/>
      <c r="AG127" s="261"/>
      <c r="AH127" s="261"/>
      <c r="AI127" s="261"/>
      <c r="AJ127" s="261"/>
      <c r="AK127" s="261"/>
      <c r="AL127" s="261"/>
      <c r="AM127" s="261"/>
      <c r="AN127" s="261"/>
      <c r="AO127" s="261"/>
      <c r="AP127" s="261"/>
      <c r="AQ127" s="261"/>
      <c r="AR127" s="261"/>
      <c r="AS127" s="261"/>
      <c r="AT127" s="261"/>
      <c r="AU127" s="261">
        <v>3.08</v>
      </c>
      <c r="AV127" s="261"/>
      <c r="AW127" s="261"/>
      <c r="AX127" s="261">
        <v>0.92</v>
      </c>
      <c r="AY127" s="46" t="s">
        <v>62</v>
      </c>
      <c r="AZ127" s="44" t="s">
        <v>376</v>
      </c>
      <c r="BA127" s="23" t="s">
        <v>105</v>
      </c>
      <c r="BB127" s="23" t="s">
        <v>64</v>
      </c>
      <c r="BC127" s="37" t="s">
        <v>64</v>
      </c>
      <c r="BD127" s="23" t="s">
        <v>88</v>
      </c>
      <c r="BE127" s="23" t="s">
        <v>74</v>
      </c>
      <c r="BF127" s="23" t="s">
        <v>64</v>
      </c>
      <c r="BG127" s="23"/>
      <c r="BH127" s="23"/>
    </row>
    <row r="128" spans="1:60" s="48" customFormat="1" ht="50.4">
      <c r="A128" s="40"/>
      <c r="B128" s="23" t="s">
        <v>2679</v>
      </c>
      <c r="C128" s="61" t="s">
        <v>378</v>
      </c>
      <c r="D128" s="23" t="s">
        <v>39</v>
      </c>
      <c r="E128" s="51">
        <v>5.4</v>
      </c>
      <c r="F128" s="51">
        <v>1.28</v>
      </c>
      <c r="G128" s="51">
        <f>E128-F128</f>
        <v>4.12</v>
      </c>
      <c r="H128" s="44" t="s">
        <v>87</v>
      </c>
      <c r="I128" s="44" t="s">
        <v>87</v>
      </c>
      <c r="J128" s="58" t="s">
        <v>379</v>
      </c>
      <c r="K128" s="58"/>
      <c r="L128" s="277">
        <f t="shared" si="13"/>
        <v>0</v>
      </c>
      <c r="M128" s="277">
        <f t="shared" si="14"/>
        <v>4.1199999999999992</v>
      </c>
      <c r="N128" s="277">
        <f t="shared" si="15"/>
        <v>4.1199999999999992</v>
      </c>
      <c r="O128" s="36"/>
      <c r="P128" s="58"/>
      <c r="Q128" s="58"/>
      <c r="R128" s="58"/>
      <c r="S128" s="58"/>
      <c r="T128" s="58">
        <v>2.1</v>
      </c>
      <c r="U128" s="58"/>
      <c r="V128" s="261"/>
      <c r="W128" s="261"/>
      <c r="X128" s="58"/>
      <c r="Y128" s="58"/>
      <c r="Z128" s="261"/>
      <c r="AA128" s="261"/>
      <c r="AB128" s="261"/>
      <c r="AC128" s="261"/>
      <c r="AD128" s="261"/>
      <c r="AE128" s="261"/>
      <c r="AF128" s="261"/>
      <c r="AG128" s="261"/>
      <c r="AH128" s="261"/>
      <c r="AI128" s="261"/>
      <c r="AJ128" s="261"/>
      <c r="AK128" s="261"/>
      <c r="AL128" s="261"/>
      <c r="AM128" s="261"/>
      <c r="AN128" s="261"/>
      <c r="AO128" s="261"/>
      <c r="AP128" s="261"/>
      <c r="AQ128" s="261"/>
      <c r="AR128" s="261"/>
      <c r="AS128" s="261"/>
      <c r="AT128" s="261"/>
      <c r="AU128" s="261"/>
      <c r="AV128" s="261"/>
      <c r="AW128" s="261"/>
      <c r="AX128" s="261">
        <v>2.0199999999999996</v>
      </c>
      <c r="AY128" s="46" t="s">
        <v>62</v>
      </c>
      <c r="AZ128" s="44" t="s">
        <v>380</v>
      </c>
      <c r="BA128" s="23" t="s">
        <v>1248</v>
      </c>
      <c r="BB128" s="23" t="s">
        <v>64</v>
      </c>
      <c r="BC128" s="37" t="s">
        <v>381</v>
      </c>
      <c r="BD128" s="23" t="s">
        <v>88</v>
      </c>
      <c r="BE128" s="23" t="s">
        <v>74</v>
      </c>
      <c r="BF128" s="23" t="s">
        <v>64</v>
      </c>
      <c r="BG128" s="42"/>
      <c r="BH128" s="42"/>
    </row>
    <row r="129" spans="1:60" s="39" customFormat="1" ht="67.2">
      <c r="A129" s="31"/>
      <c r="B129" s="23" t="s">
        <v>2680</v>
      </c>
      <c r="C129" s="50" t="s">
        <v>2224</v>
      </c>
      <c r="D129" s="23" t="s">
        <v>39</v>
      </c>
      <c r="E129" s="51">
        <v>1.96</v>
      </c>
      <c r="F129" s="51"/>
      <c r="G129" s="51">
        <v>1.96</v>
      </c>
      <c r="H129" s="44"/>
      <c r="I129" s="44" t="s">
        <v>87</v>
      </c>
      <c r="J129" s="58" t="s">
        <v>27</v>
      </c>
      <c r="K129" s="58"/>
      <c r="L129" s="277">
        <f t="shared" si="13"/>
        <v>0</v>
      </c>
      <c r="M129" s="277">
        <f t="shared" si="14"/>
        <v>1.96</v>
      </c>
      <c r="N129" s="277">
        <f t="shared" si="15"/>
        <v>1.96</v>
      </c>
      <c r="O129" s="36"/>
      <c r="P129" s="58"/>
      <c r="Q129" s="58"/>
      <c r="R129" s="58"/>
      <c r="S129" s="58"/>
      <c r="T129" s="58"/>
      <c r="U129" s="58">
        <v>1.96</v>
      </c>
      <c r="V129" s="261"/>
      <c r="W129" s="261"/>
      <c r="X129" s="58"/>
      <c r="Y129" s="58"/>
      <c r="Z129" s="261"/>
      <c r="AA129" s="261"/>
      <c r="AB129" s="261"/>
      <c r="AC129" s="261"/>
      <c r="AD129" s="261"/>
      <c r="AE129" s="261"/>
      <c r="AF129" s="261"/>
      <c r="AG129" s="261"/>
      <c r="AH129" s="261"/>
      <c r="AI129" s="261"/>
      <c r="AJ129" s="261"/>
      <c r="AK129" s="261"/>
      <c r="AL129" s="261"/>
      <c r="AM129" s="261"/>
      <c r="AN129" s="261"/>
      <c r="AO129" s="261"/>
      <c r="AP129" s="261"/>
      <c r="AQ129" s="261"/>
      <c r="AR129" s="261"/>
      <c r="AS129" s="261"/>
      <c r="AT129" s="261"/>
      <c r="AU129" s="261"/>
      <c r="AV129" s="261"/>
      <c r="AW129" s="261"/>
      <c r="AX129" s="261"/>
      <c r="AY129" s="46" t="s">
        <v>419</v>
      </c>
      <c r="AZ129" s="23"/>
      <c r="BA129" s="23" t="s">
        <v>114</v>
      </c>
      <c r="BB129" s="23" t="s">
        <v>72</v>
      </c>
      <c r="BC129" s="37"/>
      <c r="BD129" s="23" t="s">
        <v>1795</v>
      </c>
      <c r="BE129" s="23"/>
      <c r="BF129" s="23" t="s">
        <v>72</v>
      </c>
      <c r="BG129" s="23"/>
      <c r="BH129" s="23"/>
    </row>
    <row r="130" spans="1:60" s="90" customFormat="1" ht="39.6">
      <c r="A130" s="282"/>
      <c r="B130" s="23" t="s">
        <v>2681</v>
      </c>
      <c r="C130" s="61" t="s">
        <v>383</v>
      </c>
      <c r="D130" s="23" t="s">
        <v>39</v>
      </c>
      <c r="E130" s="51">
        <v>13.6</v>
      </c>
      <c r="F130" s="91">
        <v>8.57</v>
      </c>
      <c r="G130" s="69">
        <v>5.03</v>
      </c>
      <c r="H130" s="241" t="s">
        <v>100</v>
      </c>
      <c r="I130" s="44" t="s">
        <v>100</v>
      </c>
      <c r="J130" s="58" t="s">
        <v>2285</v>
      </c>
      <c r="K130" s="58"/>
      <c r="L130" s="277">
        <f t="shared" si="13"/>
        <v>0</v>
      </c>
      <c r="M130" s="277">
        <f t="shared" si="14"/>
        <v>5.0299999999999994</v>
      </c>
      <c r="N130" s="277">
        <f t="shared" si="15"/>
        <v>5.0299999999999994</v>
      </c>
      <c r="O130" s="36"/>
      <c r="P130" s="225"/>
      <c r="Q130" s="225"/>
      <c r="R130" s="225"/>
      <c r="S130" s="225"/>
      <c r="T130" s="225">
        <v>0.9</v>
      </c>
      <c r="U130" s="225"/>
      <c r="V130" s="225"/>
      <c r="W130" s="225"/>
      <c r="X130" s="225"/>
      <c r="Y130" s="225"/>
      <c r="Z130" s="225"/>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v>2.9</v>
      </c>
      <c r="AV130" s="225"/>
      <c r="AW130" s="225">
        <v>1.23</v>
      </c>
      <c r="AX130" s="225"/>
      <c r="AY130" s="46" t="s">
        <v>62</v>
      </c>
      <c r="AZ130" s="44" t="s">
        <v>384</v>
      </c>
      <c r="BA130" s="23" t="s">
        <v>1248</v>
      </c>
      <c r="BB130" s="23" t="s">
        <v>64</v>
      </c>
      <c r="BC130" s="89" t="s">
        <v>64</v>
      </c>
      <c r="BD130" s="23" t="s">
        <v>101</v>
      </c>
      <c r="BE130" s="23" t="s">
        <v>74</v>
      </c>
      <c r="BF130" s="23" t="s">
        <v>64</v>
      </c>
      <c r="BG130" s="45"/>
      <c r="BH130" s="45"/>
    </row>
    <row r="131" spans="1:60" s="39" customFormat="1" ht="33.6">
      <c r="A131" s="31"/>
      <c r="B131" s="23" t="s">
        <v>2682</v>
      </c>
      <c r="C131" s="50" t="s">
        <v>385</v>
      </c>
      <c r="D131" s="23" t="s">
        <v>39</v>
      </c>
      <c r="E131" s="51">
        <v>4.54</v>
      </c>
      <c r="F131" s="51"/>
      <c r="G131" s="51">
        <v>4.54</v>
      </c>
      <c r="H131" s="44"/>
      <c r="I131" s="44" t="s">
        <v>100</v>
      </c>
      <c r="J131" s="52" t="s">
        <v>53</v>
      </c>
      <c r="K131" s="52"/>
      <c r="L131" s="277">
        <f t="shared" si="13"/>
        <v>0</v>
      </c>
      <c r="M131" s="277">
        <f t="shared" si="14"/>
        <v>4.54</v>
      </c>
      <c r="N131" s="277">
        <f t="shared" si="15"/>
        <v>4.54</v>
      </c>
      <c r="O131" s="3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v>4.54</v>
      </c>
      <c r="AV131" s="46"/>
      <c r="AW131" s="46"/>
      <c r="AX131" s="46"/>
      <c r="AY131" s="46" t="s">
        <v>104</v>
      </c>
      <c r="AZ131" s="44"/>
      <c r="BA131" s="23" t="s">
        <v>114</v>
      </c>
      <c r="BB131" s="23" t="s">
        <v>72</v>
      </c>
      <c r="BC131" s="37"/>
      <c r="BD131" s="23" t="s">
        <v>101</v>
      </c>
      <c r="BE131" s="23" t="s">
        <v>74</v>
      </c>
      <c r="BF131" s="23" t="s">
        <v>72</v>
      </c>
      <c r="BG131" s="23"/>
      <c r="BH131" s="23"/>
    </row>
    <row r="132" spans="1:60" s="48" customFormat="1" ht="33.6">
      <c r="A132" s="40"/>
      <c r="B132" s="23" t="s">
        <v>2683</v>
      </c>
      <c r="C132" s="61" t="s">
        <v>388</v>
      </c>
      <c r="D132" s="23" t="s">
        <v>39</v>
      </c>
      <c r="E132" s="51">
        <v>0.15</v>
      </c>
      <c r="F132" s="51"/>
      <c r="G132" s="51">
        <v>0.15</v>
      </c>
      <c r="H132" s="44"/>
      <c r="I132" s="44" t="s">
        <v>111</v>
      </c>
      <c r="J132" s="58" t="s">
        <v>389</v>
      </c>
      <c r="K132" s="58"/>
      <c r="L132" s="277">
        <f t="shared" si="13"/>
        <v>0</v>
      </c>
      <c r="M132" s="277">
        <f t="shared" si="14"/>
        <v>0.15000000000000002</v>
      </c>
      <c r="N132" s="277">
        <f t="shared" si="15"/>
        <v>0.15000000000000002</v>
      </c>
      <c r="O132" s="36"/>
      <c r="P132" s="58"/>
      <c r="Q132" s="58"/>
      <c r="R132" s="58"/>
      <c r="S132" s="58">
        <v>0.05</v>
      </c>
      <c r="T132" s="58">
        <v>0.05</v>
      </c>
      <c r="U132" s="58">
        <v>0.05</v>
      </c>
      <c r="V132" s="261"/>
      <c r="W132" s="261"/>
      <c r="X132" s="58"/>
      <c r="Y132" s="58"/>
      <c r="Z132" s="261"/>
      <c r="AA132" s="261"/>
      <c r="AB132" s="261"/>
      <c r="AC132" s="261"/>
      <c r="AD132" s="261"/>
      <c r="AE132" s="261"/>
      <c r="AF132" s="261"/>
      <c r="AG132" s="261"/>
      <c r="AH132" s="261"/>
      <c r="AI132" s="261"/>
      <c r="AJ132" s="261"/>
      <c r="AK132" s="261"/>
      <c r="AL132" s="261"/>
      <c r="AM132" s="261"/>
      <c r="AN132" s="261"/>
      <c r="AO132" s="261"/>
      <c r="AP132" s="261"/>
      <c r="AQ132" s="261"/>
      <c r="AR132" s="261"/>
      <c r="AS132" s="261"/>
      <c r="AT132" s="261"/>
      <c r="AU132" s="261"/>
      <c r="AV132" s="261"/>
      <c r="AW132" s="261"/>
      <c r="AX132" s="261"/>
      <c r="AY132" s="46" t="s">
        <v>419</v>
      </c>
      <c r="AZ132" s="44"/>
      <c r="BA132" s="23" t="s">
        <v>114</v>
      </c>
      <c r="BB132" s="23" t="s">
        <v>64</v>
      </c>
      <c r="BC132" s="37"/>
      <c r="BD132" s="23"/>
      <c r="BE132" s="23"/>
      <c r="BF132" s="23" t="s">
        <v>2123</v>
      </c>
      <c r="BG132" s="42"/>
      <c r="BH132" s="42"/>
    </row>
    <row r="133" spans="1:60" s="48" customFormat="1" ht="39.6">
      <c r="A133" s="40"/>
      <c r="B133" s="23" t="s">
        <v>2684</v>
      </c>
      <c r="C133" s="61" t="s">
        <v>392</v>
      </c>
      <c r="D133" s="23" t="s">
        <v>39</v>
      </c>
      <c r="E133" s="51">
        <v>3.8</v>
      </c>
      <c r="F133" s="51"/>
      <c r="G133" s="51">
        <v>3.8</v>
      </c>
      <c r="H133" s="44" t="s">
        <v>111</v>
      </c>
      <c r="I133" s="44" t="s">
        <v>111</v>
      </c>
      <c r="J133" s="58" t="s">
        <v>393</v>
      </c>
      <c r="K133" s="58"/>
      <c r="L133" s="277">
        <f t="shared" si="13"/>
        <v>0</v>
      </c>
      <c r="M133" s="277">
        <f t="shared" si="14"/>
        <v>3.8</v>
      </c>
      <c r="N133" s="277">
        <f t="shared" si="15"/>
        <v>3.8</v>
      </c>
      <c r="O133" s="36"/>
      <c r="P133" s="58"/>
      <c r="Q133" s="58"/>
      <c r="R133" s="58"/>
      <c r="S133" s="58"/>
      <c r="T133" s="58">
        <v>1.9</v>
      </c>
      <c r="U133" s="58"/>
      <c r="V133" s="261"/>
      <c r="W133" s="261"/>
      <c r="X133" s="58"/>
      <c r="Y133" s="58"/>
      <c r="Z133" s="261"/>
      <c r="AA133" s="261"/>
      <c r="AB133" s="261"/>
      <c r="AC133" s="261"/>
      <c r="AD133" s="261"/>
      <c r="AE133" s="261"/>
      <c r="AF133" s="261"/>
      <c r="AG133" s="261"/>
      <c r="AH133" s="261"/>
      <c r="AI133" s="261"/>
      <c r="AJ133" s="261"/>
      <c r="AK133" s="261"/>
      <c r="AL133" s="261"/>
      <c r="AM133" s="261"/>
      <c r="AN133" s="261"/>
      <c r="AO133" s="261"/>
      <c r="AP133" s="261"/>
      <c r="AQ133" s="261"/>
      <c r="AR133" s="261"/>
      <c r="AS133" s="261"/>
      <c r="AT133" s="261"/>
      <c r="AU133" s="261"/>
      <c r="AV133" s="261"/>
      <c r="AW133" s="261"/>
      <c r="AX133" s="261">
        <v>1.9</v>
      </c>
      <c r="AY133" s="46" t="s">
        <v>62</v>
      </c>
      <c r="AZ133" s="44" t="s">
        <v>394</v>
      </c>
      <c r="BA133" s="23" t="s">
        <v>2354</v>
      </c>
      <c r="BB133" s="23" t="s">
        <v>64</v>
      </c>
      <c r="BC133" s="37" t="s">
        <v>64</v>
      </c>
      <c r="BD133" s="23" t="s">
        <v>112</v>
      </c>
      <c r="BE133" s="23" t="s">
        <v>2325</v>
      </c>
      <c r="BF133" s="42" t="s">
        <v>395</v>
      </c>
      <c r="BG133" s="42"/>
      <c r="BH133" s="42"/>
    </row>
    <row r="134" spans="1:60" s="48" customFormat="1" ht="39.6">
      <c r="A134" s="40"/>
      <c r="B134" s="23" t="s">
        <v>2685</v>
      </c>
      <c r="C134" s="50" t="s">
        <v>397</v>
      </c>
      <c r="D134" s="23" t="s">
        <v>39</v>
      </c>
      <c r="E134" s="51">
        <v>2</v>
      </c>
      <c r="F134" s="51"/>
      <c r="G134" s="51">
        <v>2</v>
      </c>
      <c r="H134" s="44" t="s">
        <v>188</v>
      </c>
      <c r="I134" s="44" t="s">
        <v>188</v>
      </c>
      <c r="J134" s="58" t="s">
        <v>398</v>
      </c>
      <c r="K134" s="58"/>
      <c r="L134" s="277">
        <f t="shared" si="13"/>
        <v>0</v>
      </c>
      <c r="M134" s="277">
        <f t="shared" si="14"/>
        <v>2</v>
      </c>
      <c r="N134" s="277">
        <f t="shared" si="15"/>
        <v>2</v>
      </c>
      <c r="O134" s="36"/>
      <c r="P134" s="58"/>
      <c r="Q134" s="58"/>
      <c r="R134" s="58"/>
      <c r="S134" s="58"/>
      <c r="T134" s="58">
        <v>1</v>
      </c>
      <c r="U134" s="58"/>
      <c r="V134" s="261"/>
      <c r="W134" s="261"/>
      <c r="X134" s="58"/>
      <c r="Y134" s="58"/>
      <c r="Z134" s="261"/>
      <c r="AA134" s="261"/>
      <c r="AB134" s="261"/>
      <c r="AC134" s="261"/>
      <c r="AD134" s="261"/>
      <c r="AE134" s="261"/>
      <c r="AF134" s="261"/>
      <c r="AG134" s="261"/>
      <c r="AH134" s="261"/>
      <c r="AI134" s="261"/>
      <c r="AJ134" s="261"/>
      <c r="AK134" s="261"/>
      <c r="AL134" s="261"/>
      <c r="AM134" s="261"/>
      <c r="AN134" s="261"/>
      <c r="AO134" s="261"/>
      <c r="AP134" s="261"/>
      <c r="AQ134" s="261"/>
      <c r="AR134" s="261"/>
      <c r="AS134" s="261"/>
      <c r="AT134" s="261"/>
      <c r="AU134" s="261"/>
      <c r="AV134" s="261"/>
      <c r="AW134" s="261"/>
      <c r="AX134" s="261">
        <v>1</v>
      </c>
      <c r="AY134" s="46" t="s">
        <v>62</v>
      </c>
      <c r="AZ134" s="44" t="s">
        <v>399</v>
      </c>
      <c r="BA134" s="23" t="s">
        <v>1248</v>
      </c>
      <c r="BB134" s="23" t="s">
        <v>64</v>
      </c>
      <c r="BC134" s="37" t="s">
        <v>64</v>
      </c>
      <c r="BD134" s="23" t="s">
        <v>190</v>
      </c>
      <c r="BE134" s="23" t="s">
        <v>400</v>
      </c>
      <c r="BF134" s="42" t="s">
        <v>401</v>
      </c>
      <c r="BG134" s="42"/>
      <c r="BH134" s="42"/>
    </row>
    <row r="135" spans="1:60" s="39" customFormat="1" ht="50.4">
      <c r="A135" s="31"/>
      <c r="B135" s="23" t="s">
        <v>2686</v>
      </c>
      <c r="C135" s="50" t="s">
        <v>403</v>
      </c>
      <c r="D135" s="23" t="s">
        <v>39</v>
      </c>
      <c r="E135" s="51">
        <v>3.49</v>
      </c>
      <c r="F135" s="51"/>
      <c r="G135" s="51">
        <v>3.49</v>
      </c>
      <c r="H135" s="44" t="s">
        <v>111</v>
      </c>
      <c r="I135" s="44" t="s">
        <v>111</v>
      </c>
      <c r="J135" s="58" t="s">
        <v>404</v>
      </c>
      <c r="K135" s="58"/>
      <c r="L135" s="277">
        <f t="shared" si="13"/>
        <v>0</v>
      </c>
      <c r="M135" s="277">
        <f t="shared" si="14"/>
        <v>3.4899999999999998</v>
      </c>
      <c r="N135" s="277">
        <f t="shared" si="15"/>
        <v>3.4899999999999998</v>
      </c>
      <c r="O135" s="36"/>
      <c r="P135" s="58">
        <v>0.01</v>
      </c>
      <c r="Q135" s="58"/>
      <c r="R135" s="58"/>
      <c r="S135" s="58">
        <v>0.01</v>
      </c>
      <c r="T135" s="58"/>
      <c r="U135" s="58"/>
      <c r="V135" s="261"/>
      <c r="W135" s="261"/>
      <c r="X135" s="58"/>
      <c r="Y135" s="58"/>
      <c r="Z135" s="261"/>
      <c r="AA135" s="261"/>
      <c r="AB135" s="261"/>
      <c r="AC135" s="261"/>
      <c r="AD135" s="261"/>
      <c r="AE135" s="261"/>
      <c r="AF135" s="261"/>
      <c r="AG135" s="261"/>
      <c r="AH135" s="261"/>
      <c r="AI135" s="261"/>
      <c r="AJ135" s="261"/>
      <c r="AK135" s="261"/>
      <c r="AL135" s="261"/>
      <c r="AM135" s="261"/>
      <c r="AN135" s="261"/>
      <c r="AO135" s="261"/>
      <c r="AP135" s="261"/>
      <c r="AQ135" s="261"/>
      <c r="AR135" s="261"/>
      <c r="AS135" s="261"/>
      <c r="AT135" s="261"/>
      <c r="AU135" s="261">
        <v>3.46</v>
      </c>
      <c r="AV135" s="261"/>
      <c r="AW135" s="261"/>
      <c r="AX135" s="261">
        <v>0.01</v>
      </c>
      <c r="AY135" s="46" t="s">
        <v>62</v>
      </c>
      <c r="AZ135" s="44" t="s">
        <v>405</v>
      </c>
      <c r="BA135" s="23" t="s">
        <v>105</v>
      </c>
      <c r="BB135" s="23" t="s">
        <v>64</v>
      </c>
      <c r="BC135" s="37" t="s">
        <v>72</v>
      </c>
      <c r="BD135" s="23"/>
      <c r="BE135" s="23" t="s">
        <v>406</v>
      </c>
      <c r="BF135" s="23"/>
      <c r="BG135" s="23"/>
      <c r="BH135" s="23"/>
    </row>
    <row r="136" spans="1:60" s="39" customFormat="1" ht="67.2">
      <c r="A136" s="31"/>
      <c r="B136" s="23" t="s">
        <v>2687</v>
      </c>
      <c r="C136" s="50" t="s">
        <v>408</v>
      </c>
      <c r="D136" s="23" t="s">
        <v>39</v>
      </c>
      <c r="E136" s="51">
        <v>4.0199999999999996</v>
      </c>
      <c r="F136" s="51"/>
      <c r="G136" s="51">
        <v>4.0199999999999996</v>
      </c>
      <c r="H136" s="44" t="s">
        <v>100</v>
      </c>
      <c r="I136" s="44" t="s">
        <v>409</v>
      </c>
      <c r="J136" s="58" t="s">
        <v>410</v>
      </c>
      <c r="K136" s="58"/>
      <c r="L136" s="277">
        <f t="shared" si="13"/>
        <v>0</v>
      </c>
      <c r="M136" s="277">
        <f t="shared" si="14"/>
        <v>4.0199999999999996</v>
      </c>
      <c r="N136" s="277">
        <f t="shared" si="15"/>
        <v>4.0199999999999996</v>
      </c>
      <c r="O136" s="36"/>
      <c r="P136" s="58"/>
      <c r="Q136" s="58"/>
      <c r="R136" s="58"/>
      <c r="S136" s="58"/>
      <c r="T136" s="58"/>
      <c r="U136" s="58"/>
      <c r="V136" s="261"/>
      <c r="W136" s="261"/>
      <c r="X136" s="58"/>
      <c r="Y136" s="58"/>
      <c r="Z136" s="261"/>
      <c r="AA136" s="261"/>
      <c r="AB136" s="261"/>
      <c r="AC136" s="261"/>
      <c r="AD136" s="261"/>
      <c r="AE136" s="261"/>
      <c r="AF136" s="261"/>
      <c r="AG136" s="261"/>
      <c r="AH136" s="261"/>
      <c r="AI136" s="261"/>
      <c r="AJ136" s="261"/>
      <c r="AK136" s="261"/>
      <c r="AL136" s="261"/>
      <c r="AM136" s="261"/>
      <c r="AN136" s="261"/>
      <c r="AO136" s="261"/>
      <c r="AP136" s="261"/>
      <c r="AQ136" s="261"/>
      <c r="AR136" s="261"/>
      <c r="AS136" s="261"/>
      <c r="AT136" s="261"/>
      <c r="AU136" s="261">
        <v>3.21</v>
      </c>
      <c r="AV136" s="261"/>
      <c r="AW136" s="261"/>
      <c r="AX136" s="261">
        <v>0.81</v>
      </c>
      <c r="AY136" s="46" t="s">
        <v>62</v>
      </c>
      <c r="AZ136" s="44" t="s">
        <v>411</v>
      </c>
      <c r="BA136" s="23" t="s">
        <v>105</v>
      </c>
      <c r="BB136" s="23" t="s">
        <v>64</v>
      </c>
      <c r="BC136" s="37" t="s">
        <v>72</v>
      </c>
      <c r="BD136" s="23" t="s">
        <v>101</v>
      </c>
      <c r="BE136" s="23" t="s">
        <v>74</v>
      </c>
      <c r="BF136" s="23" t="s">
        <v>64</v>
      </c>
      <c r="BG136" s="23"/>
      <c r="BH136" s="23"/>
    </row>
    <row r="137" spans="1:60" s="39" customFormat="1" ht="39.6">
      <c r="A137" s="31"/>
      <c r="B137" s="23" t="s">
        <v>2688</v>
      </c>
      <c r="C137" s="50" t="s">
        <v>413</v>
      </c>
      <c r="D137" s="23" t="s">
        <v>39</v>
      </c>
      <c r="E137" s="51">
        <v>4</v>
      </c>
      <c r="F137" s="51"/>
      <c r="G137" s="51">
        <v>4</v>
      </c>
      <c r="H137" s="44" t="s">
        <v>241</v>
      </c>
      <c r="I137" s="44" t="s">
        <v>241</v>
      </c>
      <c r="J137" s="52" t="s">
        <v>414</v>
      </c>
      <c r="K137" s="52"/>
      <c r="L137" s="277">
        <f t="shared" si="13"/>
        <v>0</v>
      </c>
      <c r="M137" s="277">
        <f t="shared" si="14"/>
        <v>4</v>
      </c>
      <c r="N137" s="277">
        <f t="shared" si="15"/>
        <v>4</v>
      </c>
      <c r="O137" s="36"/>
      <c r="P137" s="46"/>
      <c r="Q137" s="46"/>
      <c r="R137" s="46"/>
      <c r="S137" s="46"/>
      <c r="T137" s="46"/>
      <c r="U137" s="46">
        <v>1</v>
      </c>
      <c r="V137" s="46"/>
      <c r="W137" s="46"/>
      <c r="X137" s="46"/>
      <c r="Y137" s="46">
        <v>2</v>
      </c>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v>1</v>
      </c>
      <c r="AY137" s="46" t="s">
        <v>62</v>
      </c>
      <c r="AZ137" s="44" t="s">
        <v>415</v>
      </c>
      <c r="BA137" s="23" t="s">
        <v>105</v>
      </c>
      <c r="BB137" s="23" t="s">
        <v>64</v>
      </c>
      <c r="BC137" s="37" t="s">
        <v>72</v>
      </c>
      <c r="BD137" s="23" t="s">
        <v>242</v>
      </c>
      <c r="BE137" s="23" t="s">
        <v>74</v>
      </c>
      <c r="BF137" s="23"/>
      <c r="BG137" s="23"/>
      <c r="BH137" s="23"/>
    </row>
    <row r="138" spans="1:60" s="39" customFormat="1" ht="39.6">
      <c r="A138" s="276"/>
      <c r="B138" s="23" t="s">
        <v>2689</v>
      </c>
      <c r="C138" s="50" t="s">
        <v>417</v>
      </c>
      <c r="D138" s="23" t="s">
        <v>39</v>
      </c>
      <c r="E138" s="51">
        <v>3</v>
      </c>
      <c r="F138" s="51"/>
      <c r="G138" s="51">
        <v>3</v>
      </c>
      <c r="H138" s="241" t="s">
        <v>188</v>
      </c>
      <c r="I138" s="44" t="s">
        <v>188</v>
      </c>
      <c r="J138" s="310" t="s">
        <v>2288</v>
      </c>
      <c r="K138" s="310"/>
      <c r="L138" s="277">
        <f t="shared" si="13"/>
        <v>0</v>
      </c>
      <c r="M138" s="277">
        <f t="shared" si="14"/>
        <v>3</v>
      </c>
      <c r="N138" s="277">
        <f t="shared" si="15"/>
        <v>3</v>
      </c>
      <c r="O138" s="36"/>
      <c r="P138" s="46"/>
      <c r="Q138" s="46"/>
      <c r="R138" s="46"/>
      <c r="S138" s="46"/>
      <c r="T138" s="46"/>
      <c r="U138" s="46">
        <v>1.95</v>
      </c>
      <c r="V138" s="46"/>
      <c r="W138" s="46"/>
      <c r="X138" s="46"/>
      <c r="Y138" s="46">
        <v>1</v>
      </c>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v>0.05</v>
      </c>
      <c r="AY138" s="46" t="s">
        <v>62</v>
      </c>
      <c r="AZ138" s="44" t="s">
        <v>418</v>
      </c>
      <c r="BA138" s="23" t="s">
        <v>105</v>
      </c>
      <c r="BB138" s="23" t="s">
        <v>64</v>
      </c>
      <c r="BC138" s="37" t="s">
        <v>72</v>
      </c>
      <c r="BD138" s="23" t="s">
        <v>419</v>
      </c>
      <c r="BE138" s="23" t="s">
        <v>74</v>
      </c>
      <c r="BF138" s="23"/>
      <c r="BG138" s="23"/>
      <c r="BH138" s="23"/>
    </row>
    <row r="139" spans="1:60" s="39" customFormat="1" ht="39.6">
      <c r="A139" s="31"/>
      <c r="B139" s="23" t="s">
        <v>2690</v>
      </c>
      <c r="C139" s="50" t="s">
        <v>1781</v>
      </c>
      <c r="D139" s="23" t="s">
        <v>39</v>
      </c>
      <c r="E139" s="51">
        <v>7.64</v>
      </c>
      <c r="F139" s="51"/>
      <c r="G139" s="51">
        <v>7.64</v>
      </c>
      <c r="H139" s="44"/>
      <c r="I139" s="44" t="s">
        <v>152</v>
      </c>
      <c r="J139" s="52" t="s">
        <v>1780</v>
      </c>
      <c r="K139" s="52"/>
      <c r="L139" s="277">
        <f t="shared" si="13"/>
        <v>0</v>
      </c>
      <c r="M139" s="277">
        <f t="shared" si="14"/>
        <v>7.64</v>
      </c>
      <c r="N139" s="277">
        <f t="shared" si="15"/>
        <v>7.64</v>
      </c>
      <c r="O139" s="36"/>
      <c r="P139" s="46"/>
      <c r="Q139" s="46"/>
      <c r="R139" s="46"/>
      <c r="S139" s="46"/>
      <c r="T139" s="46"/>
      <c r="U139" s="46"/>
      <c r="V139" s="46"/>
      <c r="W139" s="46"/>
      <c r="X139" s="46"/>
      <c r="Y139" s="46">
        <v>5.0999999999999996</v>
      </c>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v>2.54</v>
      </c>
      <c r="AY139" s="46" t="s">
        <v>62</v>
      </c>
      <c r="AZ139" s="44"/>
      <c r="BA139" s="23" t="s">
        <v>105</v>
      </c>
      <c r="BB139" s="23" t="s">
        <v>64</v>
      </c>
      <c r="BC139" s="37" t="s">
        <v>72</v>
      </c>
      <c r="BD139" s="23" t="s">
        <v>169</v>
      </c>
      <c r="BE139" s="23" t="s">
        <v>74</v>
      </c>
      <c r="BF139" s="23" t="s">
        <v>1779</v>
      </c>
      <c r="BG139" s="23" t="s">
        <v>172</v>
      </c>
      <c r="BH139" s="23"/>
    </row>
    <row r="140" spans="1:60" s="39" customFormat="1" ht="67.2">
      <c r="A140" s="31"/>
      <c r="B140" s="23" t="s">
        <v>2691</v>
      </c>
      <c r="C140" s="50" t="s">
        <v>421</v>
      </c>
      <c r="D140" s="23" t="s">
        <v>39</v>
      </c>
      <c r="E140" s="51">
        <v>3.5</v>
      </c>
      <c r="F140" s="51"/>
      <c r="G140" s="51">
        <v>3.5</v>
      </c>
      <c r="H140" s="44"/>
      <c r="I140" s="44" t="s">
        <v>152</v>
      </c>
      <c r="J140" s="52" t="s">
        <v>422</v>
      </c>
      <c r="K140" s="52"/>
      <c r="L140" s="277">
        <f t="shared" si="13"/>
        <v>0</v>
      </c>
      <c r="M140" s="277">
        <f t="shared" si="14"/>
        <v>3.5</v>
      </c>
      <c r="N140" s="277">
        <f t="shared" si="15"/>
        <v>3.5</v>
      </c>
      <c r="O140" s="36"/>
      <c r="P140" s="46"/>
      <c r="Q140" s="46"/>
      <c r="R140" s="46"/>
      <c r="S140" s="46"/>
      <c r="T140" s="46"/>
      <c r="U140" s="46"/>
      <c r="V140" s="46"/>
      <c r="W140" s="46"/>
      <c r="X140" s="46"/>
      <c r="Y140" s="46">
        <v>3.4</v>
      </c>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v>0.1</v>
      </c>
      <c r="AY140" s="46" t="s">
        <v>62</v>
      </c>
      <c r="AZ140" s="44"/>
      <c r="BA140" s="23" t="s">
        <v>105</v>
      </c>
      <c r="BB140" s="23" t="s">
        <v>64</v>
      </c>
      <c r="BC140" s="37" t="s">
        <v>72</v>
      </c>
      <c r="BD140" s="23" t="s">
        <v>169</v>
      </c>
      <c r="BE140" s="23" t="s">
        <v>102</v>
      </c>
      <c r="BF140" s="23"/>
      <c r="BG140" s="23" t="s">
        <v>172</v>
      </c>
      <c r="BH140" s="23"/>
    </row>
    <row r="141" spans="1:60" s="39" customFormat="1" ht="100.8">
      <c r="A141" s="31"/>
      <c r="B141" s="23" t="s">
        <v>2692</v>
      </c>
      <c r="C141" s="50" t="s">
        <v>423</v>
      </c>
      <c r="D141" s="23" t="s">
        <v>39</v>
      </c>
      <c r="E141" s="51">
        <v>0.09</v>
      </c>
      <c r="F141" s="51"/>
      <c r="G141" s="51">
        <v>0.09</v>
      </c>
      <c r="H141" s="44"/>
      <c r="I141" s="44" t="s">
        <v>152</v>
      </c>
      <c r="J141" s="52" t="s">
        <v>27</v>
      </c>
      <c r="K141" s="52"/>
      <c r="L141" s="277">
        <f t="shared" si="13"/>
        <v>0</v>
      </c>
      <c r="M141" s="277">
        <f t="shared" si="14"/>
        <v>0.09</v>
      </c>
      <c r="N141" s="277">
        <f t="shared" si="15"/>
        <v>0.09</v>
      </c>
      <c r="O141" s="36"/>
      <c r="P141" s="46"/>
      <c r="Q141" s="46"/>
      <c r="R141" s="46"/>
      <c r="S141" s="46"/>
      <c r="T141" s="46"/>
      <c r="U141" s="46">
        <v>0.09</v>
      </c>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t="s">
        <v>2263</v>
      </c>
      <c r="AZ141" s="23"/>
      <c r="BA141" s="23" t="s">
        <v>1248</v>
      </c>
      <c r="BB141" s="23" t="s">
        <v>72</v>
      </c>
      <c r="BC141" s="37"/>
      <c r="BD141" s="23" t="s">
        <v>169</v>
      </c>
      <c r="BE141" s="23" t="s">
        <v>74</v>
      </c>
      <c r="BF141" s="23"/>
      <c r="BG141" s="23" t="s">
        <v>172</v>
      </c>
      <c r="BH141" s="23"/>
    </row>
    <row r="142" spans="1:60" s="39" customFormat="1" ht="67.2">
      <c r="A142" s="31"/>
      <c r="B142" s="23" t="s">
        <v>2693</v>
      </c>
      <c r="C142" s="50" t="s">
        <v>425</v>
      </c>
      <c r="D142" s="23" t="s">
        <v>39</v>
      </c>
      <c r="E142" s="51">
        <v>7</v>
      </c>
      <c r="F142" s="51"/>
      <c r="G142" s="51">
        <v>7</v>
      </c>
      <c r="H142" s="44"/>
      <c r="I142" s="44" t="s">
        <v>97</v>
      </c>
      <c r="J142" s="52" t="s">
        <v>426</v>
      </c>
      <c r="K142" s="52"/>
      <c r="L142" s="277">
        <f t="shared" si="13"/>
        <v>0</v>
      </c>
      <c r="M142" s="277">
        <f t="shared" si="14"/>
        <v>7</v>
      </c>
      <c r="N142" s="277">
        <f t="shared" si="15"/>
        <v>7</v>
      </c>
      <c r="O142" s="3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v>3.5</v>
      </c>
      <c r="AV142" s="46"/>
      <c r="AW142" s="46"/>
      <c r="AX142" s="46">
        <v>3.5</v>
      </c>
      <c r="AY142" s="46" t="s">
        <v>62</v>
      </c>
      <c r="AZ142" s="44" t="s">
        <v>427</v>
      </c>
      <c r="BA142" s="23" t="s">
        <v>105</v>
      </c>
      <c r="BB142" s="23" t="s">
        <v>64</v>
      </c>
      <c r="BC142" s="37" t="s">
        <v>72</v>
      </c>
      <c r="BD142" s="23" t="s">
        <v>169</v>
      </c>
      <c r="BE142" s="23" t="s">
        <v>74</v>
      </c>
      <c r="BF142" s="23" t="s">
        <v>64</v>
      </c>
      <c r="BG142" s="23" t="s">
        <v>172</v>
      </c>
      <c r="BH142" s="23"/>
    </row>
    <row r="143" spans="1:60" s="39" customFormat="1" ht="16.8">
      <c r="A143" s="31" t="s">
        <v>56</v>
      </c>
      <c r="B143" s="16" t="s">
        <v>367</v>
      </c>
      <c r="C143" s="32" t="s">
        <v>368</v>
      </c>
      <c r="D143" s="16" t="s">
        <v>38</v>
      </c>
      <c r="E143" s="54">
        <f>E144</f>
        <v>0.63</v>
      </c>
      <c r="F143" s="54">
        <f>F144</f>
        <v>0</v>
      </c>
      <c r="G143" s="54">
        <f>G144</f>
        <v>0.63</v>
      </c>
      <c r="H143" s="54" t="str">
        <f>H144</f>
        <v>Thân Thuộc</v>
      </c>
      <c r="I143" s="44"/>
      <c r="J143" s="52"/>
      <c r="K143" s="52"/>
      <c r="L143" s="277">
        <f t="shared" ca="1" si="8"/>
        <v>0</v>
      </c>
      <c r="M143" s="277">
        <f t="shared" ca="1" si="9"/>
        <v>70.17</v>
      </c>
      <c r="N143" s="277">
        <f t="shared" ca="1" si="10"/>
        <v>70.17</v>
      </c>
      <c r="O143" s="36">
        <f t="shared" ref="O143:AX143" ca="1" si="16">SUM(O126:O144)</f>
        <v>0</v>
      </c>
      <c r="P143" s="36">
        <f t="shared" ca="1" si="16"/>
        <v>0.01</v>
      </c>
      <c r="Q143" s="36">
        <f t="shared" ca="1" si="16"/>
        <v>0</v>
      </c>
      <c r="R143" s="36">
        <f t="shared" ca="1" si="16"/>
        <v>0</v>
      </c>
      <c r="S143" s="36">
        <f t="shared" ca="1" si="16"/>
        <v>6.0000000000000005E-2</v>
      </c>
      <c r="T143" s="36">
        <f t="shared" ca="1" si="16"/>
        <v>6.58</v>
      </c>
      <c r="U143" s="36">
        <f t="shared" ca="1" si="16"/>
        <v>5.05</v>
      </c>
      <c r="V143" s="36">
        <f t="shared" ca="1" si="16"/>
        <v>0</v>
      </c>
      <c r="W143" s="36">
        <f t="shared" ca="1" si="16"/>
        <v>0</v>
      </c>
      <c r="X143" s="36">
        <f t="shared" ca="1" si="16"/>
        <v>0</v>
      </c>
      <c r="Y143" s="36">
        <f t="shared" ca="1" si="16"/>
        <v>11.5</v>
      </c>
      <c r="Z143" s="36">
        <f t="shared" ca="1" si="16"/>
        <v>0</v>
      </c>
      <c r="AA143" s="36">
        <f t="shared" ca="1" si="16"/>
        <v>0</v>
      </c>
      <c r="AB143" s="36">
        <f t="shared" ca="1" si="16"/>
        <v>0</v>
      </c>
      <c r="AC143" s="36">
        <f t="shared" ca="1" si="16"/>
        <v>0</v>
      </c>
      <c r="AD143" s="36">
        <f t="shared" ca="1" si="16"/>
        <v>0</v>
      </c>
      <c r="AE143" s="36">
        <f t="shared" ca="1" si="16"/>
        <v>0</v>
      </c>
      <c r="AF143" s="36">
        <f t="shared" ca="1" si="16"/>
        <v>0</v>
      </c>
      <c r="AG143" s="36">
        <f t="shared" ca="1" si="16"/>
        <v>0</v>
      </c>
      <c r="AH143" s="36">
        <f t="shared" ca="1" si="16"/>
        <v>0</v>
      </c>
      <c r="AI143" s="36">
        <f t="shared" ca="1" si="16"/>
        <v>0</v>
      </c>
      <c r="AJ143" s="36">
        <f t="shared" ca="1" si="16"/>
        <v>0</v>
      </c>
      <c r="AK143" s="36">
        <f t="shared" ca="1" si="16"/>
        <v>0</v>
      </c>
      <c r="AL143" s="36">
        <f t="shared" ca="1" si="16"/>
        <v>0</v>
      </c>
      <c r="AM143" s="36">
        <f t="shared" ca="1" si="16"/>
        <v>0</v>
      </c>
      <c r="AN143" s="36">
        <f t="shared" ca="1" si="16"/>
        <v>0</v>
      </c>
      <c r="AO143" s="36">
        <f t="shared" ca="1" si="16"/>
        <v>0</v>
      </c>
      <c r="AP143" s="36">
        <f t="shared" ca="1" si="16"/>
        <v>0</v>
      </c>
      <c r="AQ143" s="36">
        <f t="shared" ca="1" si="16"/>
        <v>0</v>
      </c>
      <c r="AR143" s="36">
        <f t="shared" ca="1" si="16"/>
        <v>0</v>
      </c>
      <c r="AS143" s="36">
        <f t="shared" ca="1" si="16"/>
        <v>0</v>
      </c>
      <c r="AT143" s="36">
        <f t="shared" ca="1" si="16"/>
        <v>0</v>
      </c>
      <c r="AU143" s="36">
        <f t="shared" ca="1" si="16"/>
        <v>20.69</v>
      </c>
      <c r="AV143" s="36">
        <f t="shared" ca="1" si="16"/>
        <v>0</v>
      </c>
      <c r="AW143" s="36">
        <f t="shared" ca="1" si="16"/>
        <v>1.23</v>
      </c>
      <c r="AX143" s="36">
        <f t="shared" ca="1" si="16"/>
        <v>25.05</v>
      </c>
      <c r="AY143" s="46"/>
      <c r="AZ143" s="16" t="s">
        <v>367</v>
      </c>
      <c r="BA143" s="15"/>
      <c r="BB143" s="15"/>
      <c r="BC143" s="67"/>
      <c r="BD143" s="15"/>
      <c r="BE143" s="15"/>
      <c r="BF143" s="34">
        <f>E143-F143</f>
        <v>0.63</v>
      </c>
      <c r="BG143" s="385">
        <f>G143-BF143</f>
        <v>0</v>
      </c>
      <c r="BH143" s="15"/>
    </row>
    <row r="144" spans="1:60" s="48" customFormat="1" ht="50.4">
      <c r="A144" s="40"/>
      <c r="B144" s="23" t="s">
        <v>369</v>
      </c>
      <c r="C144" s="50" t="s">
        <v>387</v>
      </c>
      <c r="D144" s="23" t="s">
        <v>38</v>
      </c>
      <c r="E144" s="51">
        <v>0.63</v>
      </c>
      <c r="F144" s="51"/>
      <c r="G144" s="51">
        <v>0.63</v>
      </c>
      <c r="H144" s="44" t="s">
        <v>111</v>
      </c>
      <c r="I144" s="44" t="s">
        <v>111</v>
      </c>
      <c r="J144" s="58" t="s">
        <v>26</v>
      </c>
      <c r="K144" s="58"/>
      <c r="L144" s="277">
        <f t="shared" si="8"/>
        <v>0</v>
      </c>
      <c r="M144" s="277">
        <f t="shared" si="9"/>
        <v>0.63</v>
      </c>
      <c r="N144" s="277">
        <f t="shared" si="10"/>
        <v>0.63</v>
      </c>
      <c r="O144" s="36"/>
      <c r="P144" s="58"/>
      <c r="Q144" s="58"/>
      <c r="R144" s="58"/>
      <c r="S144" s="58"/>
      <c r="T144" s="58">
        <v>0.63</v>
      </c>
      <c r="U144" s="58"/>
      <c r="V144" s="261"/>
      <c r="W144" s="261"/>
      <c r="X144" s="58"/>
      <c r="Y144" s="58"/>
      <c r="Z144" s="261"/>
      <c r="AA144" s="261"/>
      <c r="AB144" s="261"/>
      <c r="AC144" s="261"/>
      <c r="AD144" s="261"/>
      <c r="AE144" s="261"/>
      <c r="AF144" s="261"/>
      <c r="AG144" s="261"/>
      <c r="AH144" s="261"/>
      <c r="AI144" s="261"/>
      <c r="AJ144" s="261"/>
      <c r="AK144" s="261"/>
      <c r="AL144" s="261"/>
      <c r="AM144" s="261"/>
      <c r="AN144" s="261"/>
      <c r="AO144" s="261"/>
      <c r="AP144" s="261"/>
      <c r="AQ144" s="261"/>
      <c r="AR144" s="261"/>
      <c r="AS144" s="261"/>
      <c r="AT144" s="261"/>
      <c r="AU144" s="261"/>
      <c r="AV144" s="261"/>
      <c r="AW144" s="261"/>
      <c r="AX144" s="261"/>
      <c r="AY144" s="46" t="s">
        <v>62</v>
      </c>
      <c r="AZ144" s="44"/>
      <c r="BA144" s="23" t="s">
        <v>1248</v>
      </c>
      <c r="BB144" s="23" t="s">
        <v>64</v>
      </c>
      <c r="BC144" s="37" t="s">
        <v>64</v>
      </c>
      <c r="BD144" s="23" t="s">
        <v>112</v>
      </c>
      <c r="BE144" s="23" t="s">
        <v>74</v>
      </c>
      <c r="BF144" s="23" t="s">
        <v>2124</v>
      </c>
      <c r="BG144" s="42"/>
      <c r="BH144" s="42"/>
    </row>
    <row r="145" spans="1:16365" s="39" customFormat="1" ht="19.2" customHeight="1">
      <c r="A145" s="31" t="s">
        <v>56</v>
      </c>
      <c r="B145" s="16" t="s">
        <v>428</v>
      </c>
      <c r="C145" s="32" t="s">
        <v>429</v>
      </c>
      <c r="D145" s="16" t="s">
        <v>50</v>
      </c>
      <c r="E145" s="33">
        <f>SUM(E146:E150)</f>
        <v>1.1399999999999999</v>
      </c>
      <c r="F145" s="33">
        <f>SUM(F146:F150)</f>
        <v>0</v>
      </c>
      <c r="G145" s="33">
        <f>SUM(G146:G150)</f>
        <v>1.1399999999999999</v>
      </c>
      <c r="H145" s="34"/>
      <c r="I145" s="34"/>
      <c r="J145" s="35"/>
      <c r="K145" s="35"/>
      <c r="L145" s="277">
        <f t="shared" ref="L145:L197" si="17">G145-M145</f>
        <v>0</v>
      </c>
      <c r="M145" s="277">
        <f t="shared" ref="M145:M197" si="18">SUM(O145:AX145)</f>
        <v>1.1400000000000001</v>
      </c>
      <c r="N145" s="277">
        <f t="shared" ref="N145:N197" si="19">SUM(P145:AX145)</f>
        <v>1.1400000000000001</v>
      </c>
      <c r="O145" s="36">
        <f>SUM(O146:O150)</f>
        <v>0</v>
      </c>
      <c r="P145" s="36">
        <f t="shared" ref="P145:AX145" si="20">SUM(P146:P150)</f>
        <v>0</v>
      </c>
      <c r="Q145" s="36">
        <f t="shared" si="20"/>
        <v>0</v>
      </c>
      <c r="R145" s="36">
        <f t="shared" si="20"/>
        <v>0</v>
      </c>
      <c r="S145" s="36">
        <f t="shared" si="20"/>
        <v>0</v>
      </c>
      <c r="T145" s="36">
        <f t="shared" si="20"/>
        <v>0.06</v>
      </c>
      <c r="U145" s="36">
        <f t="shared" si="20"/>
        <v>0.47000000000000003</v>
      </c>
      <c r="V145" s="36">
        <f t="shared" si="20"/>
        <v>0</v>
      </c>
      <c r="W145" s="36">
        <f t="shared" si="20"/>
        <v>0</v>
      </c>
      <c r="X145" s="36">
        <f t="shared" si="20"/>
        <v>0</v>
      </c>
      <c r="Y145" s="36">
        <f t="shared" si="20"/>
        <v>0.49</v>
      </c>
      <c r="Z145" s="36">
        <f t="shared" si="20"/>
        <v>0</v>
      </c>
      <c r="AA145" s="36">
        <f t="shared" si="20"/>
        <v>0</v>
      </c>
      <c r="AB145" s="36">
        <f t="shared" si="20"/>
        <v>0</v>
      </c>
      <c r="AC145" s="36">
        <f t="shared" si="20"/>
        <v>0</v>
      </c>
      <c r="AD145" s="36">
        <f t="shared" si="20"/>
        <v>0</v>
      </c>
      <c r="AE145" s="36">
        <f t="shared" si="20"/>
        <v>0</v>
      </c>
      <c r="AF145" s="36">
        <f t="shared" si="20"/>
        <v>0</v>
      </c>
      <c r="AG145" s="36">
        <f t="shared" si="20"/>
        <v>0</v>
      </c>
      <c r="AH145" s="36">
        <f t="shared" si="20"/>
        <v>0</v>
      </c>
      <c r="AI145" s="36">
        <f t="shared" si="20"/>
        <v>0</v>
      </c>
      <c r="AJ145" s="36">
        <f t="shared" si="20"/>
        <v>0</v>
      </c>
      <c r="AK145" s="36">
        <f t="shared" si="20"/>
        <v>0</v>
      </c>
      <c r="AL145" s="36">
        <f t="shared" si="20"/>
        <v>0</v>
      </c>
      <c r="AM145" s="36">
        <f t="shared" si="20"/>
        <v>0</v>
      </c>
      <c r="AN145" s="36">
        <f t="shared" si="20"/>
        <v>0</v>
      </c>
      <c r="AO145" s="36">
        <f t="shared" si="20"/>
        <v>0</v>
      </c>
      <c r="AP145" s="36">
        <f t="shared" si="20"/>
        <v>0</v>
      </c>
      <c r="AQ145" s="36">
        <f t="shared" si="20"/>
        <v>0</v>
      </c>
      <c r="AR145" s="36">
        <f t="shared" si="20"/>
        <v>0</v>
      </c>
      <c r="AS145" s="36">
        <f t="shared" si="20"/>
        <v>0</v>
      </c>
      <c r="AT145" s="36">
        <f t="shared" si="20"/>
        <v>0</v>
      </c>
      <c r="AU145" s="36">
        <f t="shared" si="20"/>
        <v>0</v>
      </c>
      <c r="AV145" s="36">
        <f t="shared" si="20"/>
        <v>0</v>
      </c>
      <c r="AW145" s="36">
        <f t="shared" si="20"/>
        <v>0</v>
      </c>
      <c r="AX145" s="36">
        <f t="shared" si="20"/>
        <v>0.12</v>
      </c>
      <c r="AY145" s="36"/>
      <c r="AZ145" s="16" t="s">
        <v>428</v>
      </c>
      <c r="BA145" s="15"/>
      <c r="BB145" s="15"/>
      <c r="BC145" s="67"/>
      <c r="BD145" s="15"/>
      <c r="BE145" s="15"/>
      <c r="BF145" s="34">
        <f>E145-F145</f>
        <v>1.1399999999999999</v>
      </c>
      <c r="BG145" s="385">
        <f>G145-BF145</f>
        <v>0</v>
      </c>
      <c r="BH145" s="15"/>
    </row>
    <row r="146" spans="1:16365" s="39" customFormat="1" ht="39.6">
      <c r="A146" s="31"/>
      <c r="B146" s="23" t="s">
        <v>430</v>
      </c>
      <c r="C146" s="50" t="s">
        <v>431</v>
      </c>
      <c r="D146" s="23" t="s">
        <v>50</v>
      </c>
      <c r="E146" s="51">
        <v>0.15</v>
      </c>
      <c r="F146" s="51"/>
      <c r="G146" s="51">
        <v>0.15</v>
      </c>
      <c r="H146" s="44" t="s">
        <v>130</v>
      </c>
      <c r="I146" s="44" t="s">
        <v>130</v>
      </c>
      <c r="J146" s="52" t="s">
        <v>27</v>
      </c>
      <c r="K146" s="52"/>
      <c r="L146" s="277">
        <f t="shared" si="17"/>
        <v>0</v>
      </c>
      <c r="M146" s="277">
        <f t="shared" si="18"/>
        <v>0.15</v>
      </c>
      <c r="N146" s="277">
        <f t="shared" si="19"/>
        <v>0.15</v>
      </c>
      <c r="O146" s="36"/>
      <c r="P146" s="46"/>
      <c r="Q146" s="46"/>
      <c r="R146" s="46"/>
      <c r="S146" s="46"/>
      <c r="T146" s="46"/>
      <c r="U146" s="46">
        <v>0.15</v>
      </c>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t="s">
        <v>62</v>
      </c>
      <c r="AZ146" s="44" t="s">
        <v>432</v>
      </c>
      <c r="BA146" s="23" t="s">
        <v>105</v>
      </c>
      <c r="BB146" s="23" t="s">
        <v>64</v>
      </c>
      <c r="BC146" s="37" t="s">
        <v>64</v>
      </c>
      <c r="BD146" s="23" t="s">
        <v>131</v>
      </c>
      <c r="BE146" s="23" t="s">
        <v>74</v>
      </c>
      <c r="BF146" s="23"/>
      <c r="BG146" s="23"/>
      <c r="BH146" s="23"/>
    </row>
    <row r="147" spans="1:16365" s="90" customFormat="1" ht="50.4">
      <c r="A147" s="86"/>
      <c r="B147" s="23" t="s">
        <v>433</v>
      </c>
      <c r="C147" s="61" t="s">
        <v>434</v>
      </c>
      <c r="D147" s="23" t="s">
        <v>50</v>
      </c>
      <c r="E147" s="51">
        <v>0.26</v>
      </c>
      <c r="F147" s="91"/>
      <c r="G147" s="69">
        <v>0.26</v>
      </c>
      <c r="H147" s="44" t="s">
        <v>130</v>
      </c>
      <c r="I147" s="44" t="s">
        <v>130</v>
      </c>
      <c r="J147" s="58" t="s">
        <v>27</v>
      </c>
      <c r="K147" s="58"/>
      <c r="L147" s="277">
        <f t="shared" si="17"/>
        <v>0</v>
      </c>
      <c r="M147" s="277">
        <f t="shared" si="18"/>
        <v>0.26</v>
      </c>
      <c r="N147" s="277">
        <f t="shared" si="19"/>
        <v>0.26</v>
      </c>
      <c r="O147" s="36"/>
      <c r="P147" s="225"/>
      <c r="Q147" s="225"/>
      <c r="R147" s="225"/>
      <c r="S147" s="225"/>
      <c r="T147" s="225"/>
      <c r="U147" s="225">
        <v>0.26</v>
      </c>
      <c r="V147" s="225"/>
      <c r="W147" s="225"/>
      <c r="X147" s="225"/>
      <c r="Y147" s="225"/>
      <c r="Z147" s="225"/>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46" t="s">
        <v>62</v>
      </c>
      <c r="AZ147" s="44" t="s">
        <v>435</v>
      </c>
      <c r="BA147" s="23" t="s">
        <v>1248</v>
      </c>
      <c r="BB147" s="23" t="s">
        <v>64</v>
      </c>
      <c r="BC147" s="89" t="s">
        <v>64</v>
      </c>
      <c r="BD147" s="23" t="s">
        <v>131</v>
      </c>
      <c r="BE147" s="44" t="s">
        <v>436</v>
      </c>
      <c r="BF147" s="45"/>
      <c r="BG147" s="45"/>
      <c r="BH147" s="45"/>
    </row>
    <row r="148" spans="1:16365" s="90" customFormat="1" ht="31.2">
      <c r="A148" s="86"/>
      <c r="B148" s="23" t="s">
        <v>437</v>
      </c>
      <c r="C148" s="61" t="s">
        <v>2176</v>
      </c>
      <c r="D148" s="23" t="s">
        <v>50</v>
      </c>
      <c r="E148" s="51">
        <v>0.3</v>
      </c>
      <c r="F148" s="91"/>
      <c r="G148" s="69">
        <v>0.3</v>
      </c>
      <c r="H148" s="44"/>
      <c r="I148" s="44" t="s">
        <v>188</v>
      </c>
      <c r="J148" s="58" t="s">
        <v>2177</v>
      </c>
      <c r="K148" s="58"/>
      <c r="L148" s="277">
        <f t="shared" si="17"/>
        <v>0</v>
      </c>
      <c r="M148" s="277">
        <f t="shared" si="18"/>
        <v>0.3</v>
      </c>
      <c r="N148" s="277">
        <f t="shared" si="19"/>
        <v>0.3</v>
      </c>
      <c r="O148" s="36"/>
      <c r="P148" s="225"/>
      <c r="Q148" s="225"/>
      <c r="R148" s="225"/>
      <c r="S148" s="225"/>
      <c r="T148" s="225">
        <v>0.06</v>
      </c>
      <c r="U148" s="225">
        <v>0.06</v>
      </c>
      <c r="V148" s="225"/>
      <c r="W148" s="225"/>
      <c r="X148" s="225"/>
      <c r="Y148" s="225">
        <v>0.18</v>
      </c>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46" t="s">
        <v>2203</v>
      </c>
      <c r="AZ148" s="44"/>
      <c r="BA148" s="23" t="s">
        <v>114</v>
      </c>
      <c r="BB148" s="23" t="s">
        <v>72</v>
      </c>
      <c r="BC148" s="89"/>
      <c r="BD148" s="23"/>
      <c r="BE148" s="44"/>
      <c r="BF148" s="45"/>
      <c r="BG148" s="45"/>
      <c r="BH148" s="45"/>
    </row>
    <row r="149" spans="1:16365" s="92" customFormat="1" ht="39.6">
      <c r="A149" s="85"/>
      <c r="B149" s="23" t="s">
        <v>861</v>
      </c>
      <c r="C149" s="61" t="s">
        <v>438</v>
      </c>
      <c r="D149" s="23" t="s">
        <v>50</v>
      </c>
      <c r="E149" s="51">
        <v>0.12</v>
      </c>
      <c r="F149" s="91"/>
      <c r="G149" s="69">
        <v>0.12</v>
      </c>
      <c r="H149" s="44" t="s">
        <v>130</v>
      </c>
      <c r="I149" s="44" t="s">
        <v>130</v>
      </c>
      <c r="J149" s="52" t="s">
        <v>55</v>
      </c>
      <c r="K149" s="52"/>
      <c r="L149" s="277">
        <f>G149-M149</f>
        <v>0</v>
      </c>
      <c r="M149" s="277">
        <f>SUM(O149:AX149)</f>
        <v>0.12</v>
      </c>
      <c r="N149" s="277">
        <f>SUM(P149:AX149)</f>
        <v>0.12</v>
      </c>
      <c r="O149" s="3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v>0.12</v>
      </c>
      <c r="AY149" s="46" t="s">
        <v>62</v>
      </c>
      <c r="AZ149" s="44" t="s">
        <v>439</v>
      </c>
      <c r="BA149" s="23" t="s">
        <v>105</v>
      </c>
      <c r="BB149" s="23" t="s">
        <v>64</v>
      </c>
      <c r="BC149" s="89" t="s">
        <v>72</v>
      </c>
      <c r="BD149" s="23" t="s">
        <v>131</v>
      </c>
      <c r="BE149" s="44" t="s">
        <v>74</v>
      </c>
      <c r="BF149" s="44"/>
      <c r="BG149" s="44"/>
      <c r="BH149" s="44"/>
    </row>
    <row r="150" spans="1:16365" s="92" customFormat="1" ht="33.6">
      <c r="A150" s="85"/>
      <c r="B150" s="23" t="s">
        <v>1900</v>
      </c>
      <c r="C150" s="61" t="s">
        <v>2643</v>
      </c>
      <c r="D150" s="23" t="s">
        <v>50</v>
      </c>
      <c r="E150" s="51">
        <v>0.31</v>
      </c>
      <c r="F150" s="91"/>
      <c r="G150" s="69">
        <v>0.31</v>
      </c>
      <c r="H150" s="44"/>
      <c r="I150" s="44" t="s">
        <v>91</v>
      </c>
      <c r="J150" s="52" t="s">
        <v>135</v>
      </c>
      <c r="K150" s="52"/>
      <c r="L150" s="277">
        <f>G150-M150</f>
        <v>0</v>
      </c>
      <c r="M150" s="277">
        <f>SUM(O150:AX150)</f>
        <v>0.31</v>
      </c>
      <c r="N150" s="277">
        <f>SUM(P150:AX150)</f>
        <v>0.31</v>
      </c>
      <c r="O150" s="36"/>
      <c r="P150" s="46"/>
      <c r="Q150" s="46"/>
      <c r="R150" s="46"/>
      <c r="S150" s="46"/>
      <c r="T150" s="46"/>
      <c r="U150" s="46"/>
      <c r="V150" s="46"/>
      <c r="W150" s="46"/>
      <c r="X150" s="46"/>
      <c r="Y150" s="46">
        <v>0.31</v>
      </c>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4"/>
      <c r="BA150" s="23"/>
      <c r="BB150" s="23" t="s">
        <v>72</v>
      </c>
      <c r="BC150" s="89"/>
      <c r="BD150" s="23"/>
      <c r="BE150" s="44"/>
      <c r="BF150" s="44"/>
      <c r="BG150" s="44"/>
      <c r="BH150" s="44"/>
    </row>
    <row r="151" spans="1:16365" s="100" customFormat="1" ht="33.6">
      <c r="A151" s="53" t="s">
        <v>56</v>
      </c>
      <c r="B151" s="16" t="s">
        <v>265</v>
      </c>
      <c r="C151" s="93" t="s">
        <v>440</v>
      </c>
      <c r="D151" s="16" t="s">
        <v>51</v>
      </c>
      <c r="E151" s="54">
        <f>SUM(E152:E152)</f>
        <v>0.5</v>
      </c>
      <c r="F151" s="54">
        <f>SUM(F152:F152)</f>
        <v>0</v>
      </c>
      <c r="G151" s="54">
        <f>SUM(G152:G152)</f>
        <v>0.5</v>
      </c>
      <c r="H151" s="54">
        <f>SUM(H152:H152)</f>
        <v>0</v>
      </c>
      <c r="I151" s="95"/>
      <c r="J151" s="96"/>
      <c r="K151" s="96"/>
      <c r="L151" s="277">
        <f t="shared" si="17"/>
        <v>0.5</v>
      </c>
      <c r="M151" s="277">
        <f t="shared" si="18"/>
        <v>0</v>
      </c>
      <c r="N151" s="277">
        <f t="shared" si="19"/>
        <v>0</v>
      </c>
      <c r="O151" s="97"/>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16"/>
      <c r="BA151" s="16"/>
      <c r="BB151" s="23"/>
      <c r="BC151" s="99"/>
      <c r="BD151" s="95"/>
      <c r="BE151" s="95"/>
      <c r="BF151" s="34">
        <f>E151-F151</f>
        <v>0.5</v>
      </c>
      <c r="BG151" s="385">
        <f>G151-BF151</f>
        <v>0</v>
      </c>
      <c r="BH151" s="95"/>
    </row>
    <row r="152" spans="1:16365" s="247" customFormat="1" ht="33.6">
      <c r="A152" s="239"/>
      <c r="B152" s="23" t="s">
        <v>444</v>
      </c>
      <c r="C152" s="61" t="s">
        <v>2644</v>
      </c>
      <c r="D152" s="23" t="s">
        <v>51</v>
      </c>
      <c r="E152" s="51">
        <v>0.5</v>
      </c>
      <c r="F152" s="91"/>
      <c r="G152" s="51">
        <v>0.5</v>
      </c>
      <c r="H152" s="44"/>
      <c r="I152" s="101" t="s">
        <v>130</v>
      </c>
      <c r="J152" s="64" t="s">
        <v>55</v>
      </c>
      <c r="K152" s="64"/>
      <c r="L152" s="277">
        <f t="shared" si="17"/>
        <v>0</v>
      </c>
      <c r="M152" s="277">
        <f t="shared" si="18"/>
        <v>0.5</v>
      </c>
      <c r="N152" s="277">
        <f t="shared" si="19"/>
        <v>0.5</v>
      </c>
      <c r="O152" s="23"/>
      <c r="P152" s="23"/>
      <c r="Q152" s="44"/>
      <c r="R152" s="44"/>
      <c r="S152" s="44"/>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v>0.5</v>
      </c>
      <c r="AY152" s="46" t="s">
        <v>2631</v>
      </c>
      <c r="AZ152" s="85"/>
      <c r="BA152" s="85" t="s">
        <v>114</v>
      </c>
      <c r="BB152" s="23" t="s">
        <v>72</v>
      </c>
      <c r="BC152" s="92"/>
      <c r="BD152" s="23" t="s">
        <v>131</v>
      </c>
      <c r="BE152" s="85"/>
      <c r="BF152" s="85" t="s">
        <v>199</v>
      </c>
      <c r="BG152" s="239"/>
      <c r="BH152" s="243"/>
      <c r="BI152" s="242"/>
      <c r="BJ152" s="242"/>
      <c r="BK152" s="242"/>
      <c r="BL152" s="242"/>
      <c r="BM152" s="242"/>
      <c r="BN152" s="242"/>
      <c r="BO152" s="242"/>
      <c r="BP152" s="242"/>
      <c r="BQ152" s="242"/>
      <c r="BR152" s="242"/>
      <c r="BS152" s="242"/>
      <c r="BT152" s="242"/>
      <c r="BU152" s="242"/>
      <c r="BV152" s="242"/>
      <c r="BW152" s="242"/>
      <c r="BX152" s="242"/>
      <c r="BY152" s="242"/>
      <c r="BZ152" s="242"/>
      <c r="CA152" s="242"/>
      <c r="CB152" s="242"/>
      <c r="CC152" s="242"/>
      <c r="CD152" s="242"/>
      <c r="CE152" s="242"/>
      <c r="CF152" s="242"/>
      <c r="CG152" s="242"/>
      <c r="CH152" s="242"/>
      <c r="CI152" s="242"/>
      <c r="CJ152" s="242"/>
      <c r="CK152" s="242"/>
      <c r="CL152" s="242"/>
      <c r="CM152" s="242"/>
      <c r="CN152" s="242"/>
      <c r="CO152" s="242"/>
      <c r="CP152" s="242"/>
      <c r="CQ152" s="242"/>
      <c r="CR152" s="242"/>
      <c r="CS152" s="242"/>
      <c r="CT152" s="242"/>
      <c r="CU152" s="242"/>
      <c r="CV152" s="242"/>
      <c r="CW152" s="242"/>
      <c r="CX152" s="242"/>
      <c r="CY152" s="242"/>
      <c r="CZ152" s="242"/>
      <c r="DA152" s="242"/>
      <c r="DB152" s="242"/>
      <c r="DC152" s="242"/>
      <c r="DD152" s="242"/>
      <c r="DE152" s="242"/>
      <c r="DF152" s="242"/>
      <c r="DG152" s="242"/>
      <c r="DH152" s="242"/>
      <c r="DI152" s="242"/>
      <c r="DJ152" s="242"/>
      <c r="DK152" s="242"/>
      <c r="DL152" s="242"/>
      <c r="DM152" s="242"/>
      <c r="DN152" s="242"/>
      <c r="DO152" s="242"/>
      <c r="DP152" s="242"/>
      <c r="DQ152" s="242"/>
      <c r="DR152" s="242"/>
      <c r="DS152" s="242"/>
      <c r="DT152" s="242"/>
      <c r="DU152" s="242"/>
      <c r="DV152" s="242"/>
      <c r="DW152" s="242"/>
      <c r="DX152" s="242"/>
      <c r="DY152" s="242"/>
      <c r="DZ152" s="242"/>
      <c r="EA152" s="242"/>
      <c r="EB152" s="242"/>
      <c r="EC152" s="242"/>
      <c r="ED152" s="242"/>
      <c r="EE152" s="242"/>
      <c r="EF152" s="242"/>
      <c r="EG152" s="242"/>
      <c r="EH152" s="242"/>
      <c r="EI152" s="242"/>
      <c r="EJ152" s="242"/>
      <c r="EK152" s="242"/>
      <c r="EL152" s="242"/>
      <c r="EM152" s="242"/>
      <c r="EN152" s="242"/>
      <c r="EO152" s="242"/>
      <c r="EP152" s="242"/>
      <c r="EQ152" s="242"/>
      <c r="ER152" s="242"/>
      <c r="ES152" s="242"/>
      <c r="ET152" s="242"/>
      <c r="EU152" s="242"/>
      <c r="EV152" s="242"/>
      <c r="EW152" s="242"/>
      <c r="EX152" s="242"/>
      <c r="EY152" s="242"/>
      <c r="EZ152" s="242"/>
      <c r="FA152" s="242"/>
      <c r="FB152" s="242"/>
      <c r="FC152" s="242"/>
      <c r="FD152" s="242"/>
      <c r="FE152" s="242"/>
      <c r="FF152" s="242"/>
      <c r="FG152" s="242"/>
      <c r="FH152" s="242"/>
      <c r="FI152" s="242"/>
      <c r="FJ152" s="242"/>
      <c r="FK152" s="242"/>
      <c r="FL152" s="242"/>
      <c r="FM152" s="242"/>
      <c r="FN152" s="242"/>
      <c r="FO152" s="242"/>
      <c r="FP152" s="242"/>
      <c r="FQ152" s="242"/>
      <c r="FR152" s="242"/>
      <c r="FS152" s="242"/>
      <c r="FT152" s="242"/>
      <c r="FU152" s="242"/>
      <c r="FV152" s="242"/>
      <c r="FW152" s="242"/>
      <c r="FX152" s="242"/>
      <c r="FY152" s="242"/>
      <c r="FZ152" s="242"/>
      <c r="GA152" s="242"/>
      <c r="GB152" s="242"/>
      <c r="GC152" s="242"/>
      <c r="GD152" s="242"/>
      <c r="GE152" s="242"/>
      <c r="GF152" s="242"/>
      <c r="GG152" s="242"/>
      <c r="GH152" s="242"/>
      <c r="GI152" s="242"/>
      <c r="GJ152" s="242"/>
      <c r="GK152" s="242"/>
      <c r="GL152" s="242"/>
      <c r="GM152" s="242"/>
      <c r="GN152" s="242"/>
      <c r="GO152" s="242"/>
      <c r="GP152" s="242"/>
      <c r="GQ152" s="242"/>
      <c r="GR152" s="242"/>
      <c r="GS152" s="242"/>
      <c r="GT152" s="242"/>
      <c r="GU152" s="242"/>
      <c r="GV152" s="242"/>
      <c r="GW152" s="242"/>
      <c r="GX152" s="242"/>
      <c r="GY152" s="242"/>
      <c r="GZ152" s="242"/>
      <c r="HA152" s="242"/>
      <c r="HB152" s="242"/>
      <c r="HC152" s="242"/>
      <c r="HD152" s="242"/>
      <c r="HE152" s="242"/>
      <c r="HF152" s="242"/>
      <c r="HG152" s="242"/>
      <c r="HH152" s="242"/>
      <c r="HI152" s="242"/>
      <c r="HJ152" s="242"/>
      <c r="HK152" s="242"/>
      <c r="HL152" s="242"/>
      <c r="HM152" s="242"/>
      <c r="HN152" s="242"/>
      <c r="HO152" s="242"/>
      <c r="HP152" s="242"/>
      <c r="HQ152" s="242"/>
      <c r="HR152" s="242"/>
      <c r="HS152" s="242"/>
      <c r="HT152" s="242"/>
      <c r="HU152" s="242"/>
      <c r="HV152" s="242"/>
      <c r="HW152" s="242"/>
      <c r="HX152" s="242"/>
      <c r="HY152" s="242"/>
      <c r="HZ152" s="242"/>
      <c r="IA152" s="242"/>
      <c r="IB152" s="242"/>
      <c r="IC152" s="242"/>
      <c r="ID152" s="242"/>
      <c r="IE152" s="242"/>
      <c r="IF152" s="242"/>
      <c r="IG152" s="242"/>
      <c r="IH152" s="242"/>
      <c r="II152" s="242"/>
      <c r="IJ152" s="242"/>
      <c r="IK152" s="242"/>
      <c r="IL152" s="242"/>
      <c r="IM152" s="242"/>
      <c r="IN152" s="242"/>
      <c r="IO152" s="242"/>
      <c r="IP152" s="242"/>
      <c r="IQ152" s="242"/>
      <c r="IR152" s="242"/>
      <c r="IS152" s="242"/>
      <c r="IT152" s="242"/>
      <c r="IU152" s="242"/>
      <c r="IV152" s="242"/>
      <c r="IW152" s="242"/>
      <c r="IX152" s="242"/>
      <c r="IY152" s="242"/>
      <c r="IZ152" s="242"/>
      <c r="JA152" s="242"/>
      <c r="JB152" s="242"/>
      <c r="JC152" s="242"/>
      <c r="JD152" s="242"/>
      <c r="JE152" s="242"/>
      <c r="JF152" s="242"/>
      <c r="JG152" s="242"/>
      <c r="JH152" s="242"/>
      <c r="JI152" s="242"/>
      <c r="JJ152" s="242"/>
      <c r="JK152" s="242"/>
      <c r="JL152" s="242"/>
      <c r="JM152" s="242"/>
      <c r="JN152" s="242"/>
      <c r="JO152" s="242"/>
      <c r="JP152" s="242"/>
      <c r="JQ152" s="242"/>
      <c r="JR152" s="242"/>
      <c r="JS152" s="242"/>
      <c r="JT152" s="242"/>
      <c r="JU152" s="242"/>
      <c r="JV152" s="242"/>
      <c r="JW152" s="242"/>
      <c r="JX152" s="242"/>
      <c r="JY152" s="242"/>
      <c r="JZ152" s="242"/>
      <c r="KA152" s="242"/>
      <c r="KB152" s="242"/>
      <c r="KC152" s="242"/>
      <c r="KD152" s="242"/>
      <c r="KE152" s="242"/>
      <c r="KF152" s="242"/>
      <c r="KG152" s="242"/>
      <c r="KH152" s="242"/>
      <c r="KI152" s="242"/>
      <c r="KJ152" s="242"/>
      <c r="KK152" s="242"/>
      <c r="KL152" s="242"/>
      <c r="KM152" s="242"/>
      <c r="KN152" s="242"/>
      <c r="KO152" s="242"/>
      <c r="KP152" s="242"/>
      <c r="KQ152" s="242"/>
      <c r="KR152" s="242"/>
      <c r="KS152" s="242"/>
      <c r="KT152" s="242"/>
      <c r="KU152" s="242"/>
      <c r="KV152" s="242"/>
      <c r="KW152" s="242"/>
      <c r="KX152" s="242"/>
      <c r="KY152" s="242"/>
      <c r="KZ152" s="242"/>
      <c r="LA152" s="242"/>
      <c r="LB152" s="242"/>
      <c r="LC152" s="242"/>
      <c r="LD152" s="242"/>
      <c r="LE152" s="242"/>
      <c r="LF152" s="242"/>
      <c r="LG152" s="242"/>
      <c r="LH152" s="242"/>
      <c r="LI152" s="242"/>
      <c r="LJ152" s="242"/>
      <c r="LK152" s="242"/>
      <c r="LL152" s="242"/>
      <c r="LM152" s="242"/>
      <c r="LN152" s="242"/>
      <c r="LO152" s="242"/>
      <c r="LP152" s="242"/>
      <c r="LQ152" s="242"/>
      <c r="LR152" s="242"/>
      <c r="LS152" s="242"/>
      <c r="LT152" s="242"/>
      <c r="LU152" s="242"/>
      <c r="LV152" s="242"/>
      <c r="LW152" s="242"/>
      <c r="LX152" s="242"/>
      <c r="LY152" s="242"/>
      <c r="LZ152" s="242"/>
      <c r="MA152" s="242"/>
      <c r="MB152" s="242"/>
      <c r="MC152" s="242"/>
      <c r="MD152" s="242"/>
      <c r="ME152" s="242"/>
      <c r="MF152" s="242"/>
      <c r="MG152" s="242"/>
      <c r="MH152" s="242"/>
      <c r="MI152" s="242"/>
      <c r="MJ152" s="242"/>
      <c r="MK152" s="242"/>
      <c r="ML152" s="242"/>
      <c r="MM152" s="242"/>
      <c r="MN152" s="242"/>
      <c r="MO152" s="242"/>
      <c r="MP152" s="242"/>
      <c r="MQ152" s="242"/>
      <c r="MR152" s="242"/>
      <c r="MS152" s="242"/>
      <c r="MT152" s="242"/>
      <c r="MU152" s="242"/>
      <c r="MV152" s="242"/>
      <c r="MW152" s="242"/>
      <c r="MX152" s="242"/>
      <c r="MY152" s="242"/>
      <c r="MZ152" s="242"/>
      <c r="NA152" s="242"/>
      <c r="NB152" s="242"/>
      <c r="NC152" s="242"/>
      <c r="ND152" s="242"/>
      <c r="NE152" s="242"/>
      <c r="NF152" s="242"/>
      <c r="NG152" s="242"/>
      <c r="NH152" s="242"/>
      <c r="NI152" s="242"/>
      <c r="NJ152" s="242"/>
      <c r="NK152" s="242"/>
      <c r="NL152" s="242"/>
      <c r="NM152" s="242"/>
      <c r="NN152" s="242"/>
      <c r="NO152" s="242"/>
      <c r="NP152" s="242"/>
      <c r="NQ152" s="242"/>
      <c r="NR152" s="242"/>
      <c r="NS152" s="242"/>
      <c r="NT152" s="242"/>
      <c r="NU152" s="242"/>
      <c r="NV152" s="242"/>
      <c r="NW152" s="242"/>
      <c r="NX152" s="242"/>
      <c r="NY152" s="242"/>
      <c r="NZ152" s="242"/>
      <c r="OA152" s="242"/>
      <c r="OB152" s="242"/>
      <c r="OC152" s="242"/>
      <c r="OD152" s="242"/>
      <c r="OE152" s="242"/>
      <c r="OF152" s="242"/>
      <c r="OG152" s="242"/>
      <c r="OH152" s="242"/>
      <c r="OI152" s="242"/>
      <c r="OJ152" s="242"/>
      <c r="OK152" s="242"/>
      <c r="OL152" s="242"/>
      <c r="OM152" s="242"/>
      <c r="ON152" s="242"/>
      <c r="OO152" s="242"/>
      <c r="OP152" s="242"/>
      <c r="OQ152" s="242"/>
      <c r="OR152" s="242"/>
      <c r="OS152" s="242"/>
      <c r="OT152" s="242"/>
      <c r="OU152" s="242"/>
      <c r="OV152" s="242"/>
      <c r="OW152" s="242"/>
      <c r="OX152" s="242"/>
      <c r="OY152" s="242"/>
      <c r="OZ152" s="242"/>
      <c r="PA152" s="242"/>
      <c r="PB152" s="242"/>
      <c r="PC152" s="242"/>
      <c r="PD152" s="242"/>
      <c r="PE152" s="242"/>
      <c r="PF152" s="242"/>
      <c r="PG152" s="242"/>
      <c r="PH152" s="242"/>
      <c r="PI152" s="242"/>
      <c r="PJ152" s="242"/>
      <c r="PK152" s="242"/>
      <c r="PL152" s="242"/>
      <c r="PM152" s="242"/>
      <c r="PN152" s="242"/>
      <c r="PO152" s="242"/>
      <c r="PP152" s="242"/>
      <c r="PQ152" s="242"/>
      <c r="PR152" s="242"/>
      <c r="PS152" s="242"/>
      <c r="PT152" s="242"/>
      <c r="PU152" s="242"/>
      <c r="PV152" s="242"/>
      <c r="PW152" s="242"/>
      <c r="PX152" s="242"/>
      <c r="PY152" s="242"/>
      <c r="PZ152" s="242"/>
      <c r="QA152" s="242"/>
      <c r="QB152" s="242"/>
      <c r="QC152" s="242"/>
      <c r="QD152" s="242"/>
      <c r="QE152" s="242"/>
      <c r="QF152" s="242"/>
      <c r="QG152" s="242"/>
      <c r="QH152" s="242"/>
      <c r="QI152" s="242"/>
      <c r="QJ152" s="242"/>
      <c r="QK152" s="242"/>
      <c r="QL152" s="242"/>
      <c r="QM152" s="242"/>
      <c r="QN152" s="242"/>
      <c r="QO152" s="242"/>
      <c r="QP152" s="242"/>
      <c r="QQ152" s="242"/>
      <c r="QR152" s="242"/>
      <c r="QS152" s="242"/>
      <c r="QT152" s="242"/>
      <c r="QU152" s="242"/>
      <c r="QV152" s="242"/>
      <c r="QW152" s="242"/>
      <c r="QX152" s="242"/>
      <c r="QY152" s="242"/>
      <c r="QZ152" s="242"/>
      <c r="RA152" s="242"/>
      <c r="RB152" s="242"/>
      <c r="RC152" s="242"/>
      <c r="RD152" s="242"/>
      <c r="RE152" s="242"/>
      <c r="RF152" s="242"/>
      <c r="RG152" s="242"/>
      <c r="RH152" s="242"/>
      <c r="RI152" s="242"/>
      <c r="RJ152" s="242"/>
      <c r="RK152" s="242"/>
      <c r="RL152" s="242"/>
      <c r="RM152" s="242"/>
      <c r="RN152" s="242"/>
      <c r="RO152" s="242"/>
      <c r="RP152" s="242"/>
      <c r="RQ152" s="242"/>
      <c r="RR152" s="242"/>
      <c r="RS152" s="242"/>
      <c r="RT152" s="242"/>
      <c r="RU152" s="242"/>
      <c r="RV152" s="242"/>
      <c r="RW152" s="242"/>
      <c r="RX152" s="242"/>
      <c r="RY152" s="242"/>
      <c r="RZ152" s="242"/>
      <c r="SA152" s="242"/>
      <c r="SB152" s="242"/>
      <c r="SC152" s="242"/>
      <c r="SD152" s="242"/>
      <c r="SE152" s="242"/>
      <c r="SF152" s="242"/>
      <c r="SG152" s="242"/>
      <c r="SH152" s="242"/>
      <c r="SI152" s="242"/>
      <c r="SJ152" s="242"/>
      <c r="SK152" s="242"/>
      <c r="SL152" s="242"/>
      <c r="SM152" s="242"/>
      <c r="SN152" s="242"/>
      <c r="SO152" s="242"/>
      <c r="SP152" s="242"/>
      <c r="SQ152" s="242"/>
      <c r="SR152" s="242"/>
      <c r="SS152" s="242"/>
      <c r="ST152" s="242"/>
      <c r="SU152" s="242"/>
      <c r="SV152" s="242"/>
      <c r="SW152" s="242"/>
      <c r="SX152" s="242"/>
      <c r="SY152" s="242"/>
      <c r="SZ152" s="242"/>
      <c r="TA152" s="242"/>
      <c r="TB152" s="242"/>
      <c r="TC152" s="242"/>
      <c r="TD152" s="242"/>
      <c r="TE152" s="242"/>
      <c r="TF152" s="242"/>
      <c r="TG152" s="242"/>
      <c r="TH152" s="242"/>
      <c r="TI152" s="242"/>
      <c r="TJ152" s="242"/>
      <c r="TK152" s="242"/>
      <c r="TL152" s="242"/>
      <c r="TM152" s="242"/>
      <c r="TN152" s="242"/>
      <c r="TO152" s="242"/>
      <c r="TP152" s="242"/>
      <c r="TQ152" s="242"/>
      <c r="TR152" s="242"/>
      <c r="TS152" s="242"/>
      <c r="TT152" s="242"/>
      <c r="TU152" s="242"/>
      <c r="TV152" s="242"/>
      <c r="TW152" s="242"/>
      <c r="TX152" s="242"/>
      <c r="TY152" s="242"/>
      <c r="TZ152" s="242"/>
      <c r="UA152" s="242"/>
      <c r="UB152" s="242"/>
      <c r="UC152" s="242"/>
      <c r="UD152" s="242"/>
      <c r="UE152" s="242"/>
      <c r="UF152" s="242"/>
      <c r="UG152" s="242"/>
      <c r="UH152" s="242"/>
      <c r="UI152" s="242"/>
      <c r="UJ152" s="242"/>
      <c r="UK152" s="242"/>
      <c r="UL152" s="242"/>
      <c r="UM152" s="242"/>
      <c r="UN152" s="242"/>
      <c r="UO152" s="242"/>
      <c r="UP152" s="242"/>
      <c r="UQ152" s="242"/>
      <c r="UR152" s="242"/>
      <c r="US152" s="242"/>
      <c r="UT152" s="242"/>
      <c r="UU152" s="242"/>
      <c r="UV152" s="242"/>
      <c r="UW152" s="242"/>
      <c r="UX152" s="242"/>
      <c r="UY152" s="242"/>
      <c r="UZ152" s="242"/>
      <c r="VA152" s="242"/>
      <c r="VB152" s="242"/>
      <c r="VC152" s="242"/>
      <c r="VD152" s="242"/>
      <c r="VE152" s="242"/>
      <c r="VF152" s="242"/>
      <c r="VG152" s="242"/>
      <c r="VH152" s="242"/>
      <c r="VI152" s="242"/>
      <c r="VJ152" s="242"/>
      <c r="VK152" s="242"/>
      <c r="VL152" s="242"/>
      <c r="VM152" s="242"/>
      <c r="VN152" s="242"/>
      <c r="VO152" s="242"/>
      <c r="VP152" s="242"/>
      <c r="VQ152" s="242"/>
      <c r="VR152" s="242"/>
      <c r="VS152" s="242"/>
      <c r="VT152" s="242"/>
      <c r="VU152" s="242"/>
      <c r="VV152" s="242"/>
      <c r="VW152" s="242"/>
      <c r="VX152" s="242"/>
      <c r="VY152" s="242"/>
      <c r="VZ152" s="242"/>
      <c r="WA152" s="242"/>
      <c r="WB152" s="242"/>
      <c r="WC152" s="242"/>
      <c r="WD152" s="242"/>
      <c r="WE152" s="242"/>
      <c r="WF152" s="242"/>
      <c r="WG152" s="242"/>
      <c r="WH152" s="242"/>
      <c r="WI152" s="242"/>
      <c r="WJ152" s="242"/>
      <c r="WK152" s="242"/>
      <c r="WL152" s="242"/>
      <c r="WM152" s="242"/>
      <c r="WN152" s="242"/>
      <c r="WO152" s="242"/>
      <c r="WP152" s="242"/>
      <c r="WQ152" s="242"/>
      <c r="WR152" s="242"/>
      <c r="WS152" s="242"/>
      <c r="WT152" s="242"/>
      <c r="WU152" s="242"/>
      <c r="WV152" s="242"/>
      <c r="WW152" s="242"/>
      <c r="WX152" s="242"/>
      <c r="WY152" s="242"/>
      <c r="WZ152" s="242"/>
      <c r="XA152" s="242"/>
      <c r="XB152" s="242"/>
      <c r="XC152" s="242"/>
      <c r="XD152" s="242"/>
      <c r="XE152" s="242"/>
      <c r="XF152" s="242"/>
      <c r="XG152" s="242"/>
      <c r="XH152" s="242"/>
      <c r="XI152" s="242"/>
      <c r="XJ152" s="242"/>
      <c r="XK152" s="242"/>
      <c r="XL152" s="242"/>
      <c r="XM152" s="242"/>
      <c r="XN152" s="242"/>
      <c r="XO152" s="242"/>
      <c r="XP152" s="242"/>
      <c r="XQ152" s="242"/>
      <c r="XR152" s="242"/>
      <c r="XS152" s="242"/>
      <c r="XT152" s="242"/>
      <c r="XU152" s="242"/>
      <c r="XV152" s="242"/>
      <c r="XW152" s="242"/>
      <c r="XX152" s="242"/>
      <c r="XY152" s="242"/>
      <c r="XZ152" s="242"/>
      <c r="YA152" s="242"/>
      <c r="YB152" s="242"/>
      <c r="YC152" s="242"/>
      <c r="YD152" s="242"/>
      <c r="YE152" s="242"/>
      <c r="YF152" s="242"/>
      <c r="YG152" s="242"/>
      <c r="YH152" s="242"/>
      <c r="YI152" s="242"/>
      <c r="YJ152" s="242"/>
      <c r="YK152" s="242"/>
      <c r="YL152" s="242"/>
      <c r="YM152" s="242"/>
      <c r="YN152" s="242"/>
      <c r="YO152" s="242"/>
      <c r="YP152" s="242"/>
      <c r="YQ152" s="242"/>
      <c r="YR152" s="242"/>
      <c r="YS152" s="242"/>
      <c r="YT152" s="242"/>
      <c r="YU152" s="242"/>
      <c r="YV152" s="242"/>
      <c r="YW152" s="242"/>
      <c r="YX152" s="242"/>
      <c r="YY152" s="242"/>
      <c r="YZ152" s="242"/>
      <c r="ZA152" s="242"/>
      <c r="ZB152" s="242"/>
      <c r="ZC152" s="242"/>
      <c r="ZD152" s="242"/>
      <c r="ZE152" s="242"/>
      <c r="ZF152" s="242"/>
      <c r="ZG152" s="242"/>
      <c r="ZH152" s="242"/>
      <c r="ZI152" s="242"/>
      <c r="ZJ152" s="242"/>
      <c r="ZK152" s="242"/>
      <c r="ZL152" s="242"/>
      <c r="ZM152" s="242"/>
      <c r="ZN152" s="242"/>
      <c r="ZO152" s="242"/>
      <c r="ZP152" s="242"/>
      <c r="ZQ152" s="242"/>
      <c r="ZR152" s="242"/>
      <c r="ZS152" s="242"/>
      <c r="ZT152" s="242"/>
      <c r="ZU152" s="242"/>
      <c r="ZV152" s="242"/>
      <c r="ZW152" s="242"/>
      <c r="ZX152" s="242"/>
      <c r="ZY152" s="242"/>
      <c r="ZZ152" s="242"/>
      <c r="AAA152" s="242"/>
      <c r="AAB152" s="242"/>
      <c r="AAC152" s="242"/>
      <c r="AAD152" s="242"/>
      <c r="AAE152" s="242"/>
      <c r="AAF152" s="242"/>
      <c r="AAG152" s="242"/>
      <c r="AAH152" s="242"/>
      <c r="AAI152" s="242"/>
      <c r="AAJ152" s="242"/>
      <c r="AAK152" s="242"/>
      <c r="AAL152" s="242"/>
      <c r="AAM152" s="242"/>
      <c r="AAN152" s="242"/>
      <c r="AAO152" s="242"/>
      <c r="AAP152" s="242"/>
      <c r="AAQ152" s="242"/>
      <c r="AAR152" s="242"/>
      <c r="AAS152" s="242"/>
      <c r="AAT152" s="242"/>
      <c r="AAU152" s="242"/>
      <c r="AAV152" s="242"/>
      <c r="AAW152" s="242"/>
      <c r="AAX152" s="242"/>
      <c r="AAY152" s="242"/>
      <c r="AAZ152" s="242"/>
      <c r="ABA152" s="242"/>
      <c r="ABB152" s="242"/>
      <c r="ABC152" s="242"/>
      <c r="ABD152" s="242"/>
      <c r="ABE152" s="242"/>
      <c r="ABF152" s="242"/>
      <c r="ABG152" s="242"/>
      <c r="ABH152" s="242"/>
      <c r="ABI152" s="242"/>
      <c r="ABJ152" s="242"/>
      <c r="ABK152" s="242"/>
      <c r="ABL152" s="242"/>
      <c r="ABM152" s="242"/>
      <c r="ABN152" s="242"/>
      <c r="ABO152" s="242"/>
      <c r="ABP152" s="242"/>
      <c r="ABQ152" s="242"/>
      <c r="ABR152" s="242"/>
      <c r="ABS152" s="242"/>
      <c r="ABT152" s="242"/>
      <c r="ABU152" s="242"/>
      <c r="ABV152" s="242"/>
      <c r="ABW152" s="242"/>
      <c r="ABX152" s="242"/>
      <c r="ABY152" s="242"/>
      <c r="ABZ152" s="242"/>
      <c r="ACA152" s="242"/>
      <c r="ACB152" s="242"/>
      <c r="ACC152" s="242"/>
      <c r="ACD152" s="242"/>
      <c r="ACE152" s="242"/>
      <c r="ACF152" s="242"/>
      <c r="ACG152" s="242"/>
      <c r="ACH152" s="242"/>
      <c r="ACI152" s="242"/>
      <c r="ACJ152" s="242"/>
      <c r="ACK152" s="242"/>
      <c r="ACL152" s="242"/>
      <c r="ACM152" s="242"/>
      <c r="ACN152" s="242"/>
      <c r="ACO152" s="242"/>
      <c r="ACP152" s="242"/>
      <c r="ACQ152" s="242"/>
      <c r="ACR152" s="242"/>
      <c r="ACS152" s="242"/>
      <c r="ACT152" s="242"/>
      <c r="ACU152" s="242"/>
      <c r="ACV152" s="242"/>
      <c r="ACW152" s="242"/>
      <c r="ACX152" s="242"/>
      <c r="ACY152" s="242"/>
      <c r="ACZ152" s="242"/>
      <c r="ADA152" s="242"/>
      <c r="ADB152" s="242"/>
      <c r="ADC152" s="242"/>
      <c r="ADD152" s="242"/>
      <c r="ADE152" s="242"/>
      <c r="ADF152" s="242"/>
      <c r="ADG152" s="242"/>
      <c r="ADH152" s="242"/>
      <c r="ADI152" s="242"/>
      <c r="ADJ152" s="242"/>
      <c r="ADK152" s="242"/>
      <c r="ADL152" s="242"/>
      <c r="ADM152" s="242"/>
      <c r="ADN152" s="242"/>
      <c r="ADO152" s="242"/>
      <c r="ADP152" s="242"/>
      <c r="ADQ152" s="242"/>
      <c r="ADR152" s="242"/>
      <c r="ADS152" s="242"/>
      <c r="ADT152" s="242"/>
      <c r="ADU152" s="242"/>
      <c r="ADV152" s="242"/>
      <c r="ADW152" s="242"/>
      <c r="ADX152" s="242"/>
      <c r="ADY152" s="242"/>
      <c r="ADZ152" s="242"/>
      <c r="AEA152" s="242"/>
      <c r="AEB152" s="242"/>
      <c r="AEC152" s="242"/>
      <c r="AED152" s="242"/>
      <c r="AEE152" s="242"/>
      <c r="AEF152" s="242"/>
      <c r="AEG152" s="242"/>
      <c r="AEH152" s="242"/>
      <c r="AEI152" s="242"/>
      <c r="AEJ152" s="242"/>
      <c r="AEK152" s="242"/>
      <c r="AEL152" s="242"/>
      <c r="AEM152" s="242"/>
      <c r="AEN152" s="242"/>
      <c r="AEO152" s="242"/>
      <c r="AEP152" s="242"/>
      <c r="AEQ152" s="242"/>
      <c r="AER152" s="242"/>
      <c r="AES152" s="242"/>
      <c r="AET152" s="242"/>
      <c r="AEU152" s="242"/>
      <c r="AEV152" s="242"/>
      <c r="AEW152" s="242"/>
      <c r="AEX152" s="242"/>
      <c r="AEY152" s="242"/>
      <c r="AEZ152" s="242"/>
      <c r="AFA152" s="242"/>
      <c r="AFB152" s="242"/>
      <c r="AFC152" s="242"/>
      <c r="AFD152" s="242"/>
      <c r="AFE152" s="242"/>
      <c r="AFF152" s="242"/>
      <c r="AFG152" s="242"/>
      <c r="AFH152" s="242"/>
      <c r="AFI152" s="242"/>
      <c r="AFJ152" s="242"/>
      <c r="AFK152" s="242"/>
      <c r="AFL152" s="242"/>
      <c r="AFM152" s="242"/>
      <c r="AFN152" s="242"/>
      <c r="AFO152" s="242"/>
      <c r="AFP152" s="242"/>
      <c r="AFQ152" s="242"/>
      <c r="AFR152" s="242"/>
      <c r="AFS152" s="242"/>
      <c r="AFT152" s="242"/>
      <c r="AFU152" s="242"/>
      <c r="AFV152" s="242"/>
      <c r="AFW152" s="242"/>
      <c r="AFX152" s="242"/>
      <c r="AFY152" s="242"/>
      <c r="AFZ152" s="242"/>
      <c r="AGA152" s="242"/>
      <c r="AGB152" s="242"/>
      <c r="AGC152" s="242"/>
      <c r="AGD152" s="242"/>
      <c r="AGE152" s="242"/>
      <c r="AGF152" s="242"/>
      <c r="AGG152" s="242"/>
      <c r="AGH152" s="242"/>
      <c r="AGI152" s="242"/>
      <c r="AGJ152" s="242"/>
      <c r="AGK152" s="242"/>
      <c r="AGL152" s="242"/>
      <c r="AGM152" s="242"/>
      <c r="AGN152" s="242"/>
      <c r="AGO152" s="242"/>
      <c r="AGP152" s="242"/>
      <c r="AGQ152" s="242"/>
      <c r="AGR152" s="242"/>
      <c r="AGS152" s="242"/>
      <c r="AGT152" s="242"/>
      <c r="AGU152" s="242"/>
      <c r="AGV152" s="242"/>
      <c r="AGW152" s="242"/>
      <c r="AGX152" s="242"/>
      <c r="AGY152" s="242"/>
      <c r="AGZ152" s="242"/>
      <c r="AHA152" s="242"/>
      <c r="AHB152" s="242"/>
      <c r="AHC152" s="242"/>
      <c r="AHD152" s="242"/>
      <c r="AHE152" s="242"/>
      <c r="AHF152" s="242"/>
      <c r="AHG152" s="242"/>
      <c r="AHH152" s="242"/>
      <c r="AHI152" s="242"/>
      <c r="AHJ152" s="242"/>
      <c r="AHK152" s="242"/>
      <c r="AHL152" s="242"/>
      <c r="AHM152" s="242"/>
      <c r="AHN152" s="242"/>
      <c r="AHO152" s="242"/>
      <c r="AHP152" s="242"/>
      <c r="AHQ152" s="242"/>
      <c r="AHR152" s="242"/>
      <c r="AHS152" s="242"/>
      <c r="AHT152" s="242"/>
      <c r="AHU152" s="242"/>
      <c r="AHV152" s="242"/>
      <c r="AHW152" s="242"/>
      <c r="AHX152" s="242"/>
      <c r="AHY152" s="242"/>
      <c r="AHZ152" s="242"/>
      <c r="AIA152" s="242"/>
      <c r="AIB152" s="242"/>
      <c r="AIC152" s="242"/>
      <c r="AID152" s="242"/>
      <c r="AIE152" s="242"/>
      <c r="AIF152" s="242"/>
      <c r="AIG152" s="242"/>
      <c r="AIH152" s="242"/>
      <c r="AII152" s="242"/>
      <c r="AIJ152" s="242"/>
      <c r="AIK152" s="242"/>
      <c r="AIL152" s="242"/>
      <c r="AIM152" s="242"/>
      <c r="AIN152" s="242"/>
      <c r="AIO152" s="242"/>
      <c r="AIP152" s="242"/>
      <c r="AIQ152" s="242"/>
      <c r="AIR152" s="242"/>
      <c r="AIS152" s="242"/>
      <c r="AIT152" s="242"/>
      <c r="AIU152" s="242"/>
      <c r="AIV152" s="242"/>
      <c r="AIW152" s="242"/>
      <c r="AIX152" s="242"/>
      <c r="AIY152" s="242"/>
      <c r="AIZ152" s="242"/>
      <c r="AJA152" s="242"/>
      <c r="AJB152" s="242"/>
      <c r="AJC152" s="242"/>
      <c r="AJD152" s="242"/>
      <c r="AJE152" s="242"/>
      <c r="AJF152" s="242"/>
      <c r="AJG152" s="242"/>
      <c r="AJH152" s="242"/>
      <c r="AJI152" s="242"/>
      <c r="AJJ152" s="242"/>
      <c r="AJK152" s="242"/>
      <c r="AJL152" s="242"/>
      <c r="AJM152" s="242"/>
      <c r="AJN152" s="242"/>
      <c r="AJO152" s="242"/>
      <c r="AJP152" s="242"/>
      <c r="AJQ152" s="242"/>
      <c r="AJR152" s="242"/>
      <c r="AJS152" s="242"/>
      <c r="AJT152" s="242"/>
      <c r="AJU152" s="242"/>
      <c r="AJV152" s="242"/>
      <c r="AJW152" s="242"/>
      <c r="AJX152" s="242"/>
      <c r="AJY152" s="242"/>
      <c r="AJZ152" s="242"/>
      <c r="AKA152" s="242"/>
      <c r="AKB152" s="242"/>
      <c r="AKC152" s="242"/>
      <c r="AKD152" s="242"/>
      <c r="AKE152" s="242"/>
      <c r="AKF152" s="242"/>
      <c r="AKG152" s="242"/>
      <c r="AKH152" s="242"/>
      <c r="AKI152" s="242"/>
      <c r="AKJ152" s="242"/>
      <c r="AKK152" s="242"/>
      <c r="AKL152" s="242"/>
      <c r="AKM152" s="242"/>
      <c r="AKN152" s="242"/>
      <c r="AKO152" s="242"/>
      <c r="AKP152" s="242"/>
      <c r="AKQ152" s="242"/>
      <c r="AKR152" s="242"/>
      <c r="AKS152" s="242"/>
      <c r="AKT152" s="242"/>
      <c r="AKU152" s="242"/>
      <c r="AKV152" s="242"/>
      <c r="AKW152" s="242"/>
      <c r="AKX152" s="242"/>
      <c r="AKY152" s="242"/>
      <c r="AKZ152" s="242"/>
      <c r="ALA152" s="242"/>
      <c r="ALB152" s="242"/>
      <c r="ALC152" s="242"/>
      <c r="ALD152" s="242"/>
      <c r="ALE152" s="242"/>
      <c r="ALF152" s="242"/>
      <c r="ALG152" s="242"/>
      <c r="ALH152" s="242"/>
      <c r="ALI152" s="242"/>
      <c r="ALJ152" s="242"/>
      <c r="ALK152" s="242"/>
      <c r="ALL152" s="242"/>
      <c r="ALM152" s="242"/>
      <c r="ALN152" s="242"/>
      <c r="ALO152" s="242"/>
      <c r="ALP152" s="242"/>
      <c r="ALQ152" s="242"/>
      <c r="ALR152" s="242"/>
      <c r="ALS152" s="242"/>
      <c r="ALT152" s="242"/>
      <c r="ALU152" s="242"/>
      <c r="ALV152" s="242"/>
      <c r="ALW152" s="242"/>
      <c r="ALX152" s="242"/>
      <c r="ALY152" s="242"/>
      <c r="ALZ152" s="242"/>
      <c r="AMA152" s="242"/>
      <c r="AMB152" s="242"/>
      <c r="AMC152" s="242"/>
      <c r="AMD152" s="242"/>
      <c r="AME152" s="242"/>
      <c r="AMF152" s="242"/>
      <c r="AMG152" s="242"/>
      <c r="AMH152" s="242"/>
      <c r="AMI152" s="242"/>
      <c r="AMJ152" s="242"/>
      <c r="AMK152" s="242"/>
      <c r="AML152" s="242"/>
      <c r="AMM152" s="242"/>
      <c r="AMN152" s="242"/>
      <c r="AMO152" s="242"/>
      <c r="AMP152" s="242"/>
      <c r="AMQ152" s="242"/>
      <c r="AMR152" s="242"/>
      <c r="AMS152" s="242"/>
      <c r="AMT152" s="242"/>
      <c r="AMU152" s="242"/>
      <c r="AMV152" s="242"/>
      <c r="AMW152" s="242"/>
      <c r="AMX152" s="242"/>
      <c r="AMY152" s="242"/>
      <c r="AMZ152" s="242"/>
      <c r="ANA152" s="242"/>
      <c r="ANB152" s="242"/>
      <c r="ANC152" s="242"/>
      <c r="AND152" s="242"/>
      <c r="ANE152" s="242"/>
      <c r="ANF152" s="242"/>
      <c r="ANG152" s="242"/>
      <c r="ANH152" s="242"/>
      <c r="ANI152" s="242"/>
      <c r="ANJ152" s="242"/>
      <c r="ANK152" s="242"/>
      <c r="ANL152" s="242"/>
      <c r="ANM152" s="242"/>
      <c r="ANN152" s="242"/>
      <c r="ANO152" s="242"/>
      <c r="ANP152" s="242"/>
      <c r="ANQ152" s="242"/>
      <c r="ANR152" s="242"/>
      <c r="ANS152" s="242"/>
      <c r="ANT152" s="242"/>
      <c r="ANU152" s="242"/>
      <c r="ANV152" s="242"/>
      <c r="ANW152" s="242"/>
      <c r="ANX152" s="242"/>
      <c r="ANY152" s="242"/>
      <c r="ANZ152" s="242"/>
      <c r="AOA152" s="242"/>
      <c r="AOB152" s="242"/>
      <c r="AOC152" s="242"/>
      <c r="AOD152" s="242"/>
      <c r="AOE152" s="242"/>
      <c r="AOF152" s="242"/>
      <c r="AOG152" s="242"/>
      <c r="AOH152" s="242"/>
      <c r="AOI152" s="242"/>
      <c r="AOJ152" s="242"/>
      <c r="AOK152" s="242"/>
      <c r="AOL152" s="242"/>
      <c r="AOM152" s="242"/>
      <c r="AON152" s="242"/>
      <c r="AOO152" s="242"/>
      <c r="AOP152" s="242"/>
      <c r="AOQ152" s="242"/>
      <c r="AOR152" s="242"/>
      <c r="AOS152" s="242"/>
      <c r="AOT152" s="242"/>
      <c r="AOU152" s="242"/>
      <c r="AOV152" s="242"/>
      <c r="AOW152" s="242"/>
      <c r="AOX152" s="242"/>
      <c r="AOY152" s="242"/>
      <c r="AOZ152" s="242"/>
      <c r="APA152" s="242"/>
      <c r="APB152" s="242"/>
      <c r="APC152" s="242"/>
      <c r="APD152" s="242"/>
      <c r="APE152" s="242"/>
      <c r="APF152" s="242"/>
      <c r="APG152" s="242"/>
      <c r="APH152" s="242"/>
      <c r="API152" s="242"/>
      <c r="APJ152" s="242"/>
      <c r="APK152" s="242"/>
      <c r="APL152" s="242"/>
      <c r="APM152" s="242"/>
      <c r="APN152" s="242"/>
      <c r="APO152" s="242"/>
      <c r="APP152" s="242"/>
      <c r="APQ152" s="242"/>
      <c r="APR152" s="242"/>
      <c r="APS152" s="242"/>
      <c r="APT152" s="242"/>
      <c r="APU152" s="242"/>
      <c r="APV152" s="242"/>
      <c r="APW152" s="242"/>
      <c r="APX152" s="242"/>
      <c r="APY152" s="242"/>
      <c r="APZ152" s="242"/>
      <c r="AQA152" s="242"/>
      <c r="AQB152" s="242"/>
      <c r="AQC152" s="242"/>
      <c r="AQD152" s="242"/>
      <c r="AQE152" s="242"/>
      <c r="AQF152" s="242"/>
      <c r="AQG152" s="242"/>
      <c r="AQH152" s="242"/>
      <c r="AQI152" s="242"/>
      <c r="AQJ152" s="242"/>
      <c r="AQK152" s="242"/>
      <c r="AQL152" s="242"/>
      <c r="AQM152" s="242"/>
      <c r="AQN152" s="242"/>
      <c r="AQO152" s="242"/>
      <c r="AQP152" s="242"/>
      <c r="AQQ152" s="242"/>
      <c r="AQR152" s="242"/>
      <c r="AQS152" s="242"/>
      <c r="AQT152" s="242"/>
      <c r="AQU152" s="242"/>
      <c r="AQV152" s="242"/>
      <c r="AQW152" s="242"/>
      <c r="AQX152" s="242"/>
      <c r="AQY152" s="242"/>
      <c r="AQZ152" s="242"/>
      <c r="ARA152" s="242"/>
      <c r="ARB152" s="242"/>
      <c r="ARC152" s="242"/>
      <c r="ARD152" s="242"/>
      <c r="ARE152" s="242"/>
      <c r="ARF152" s="242"/>
      <c r="ARG152" s="242"/>
      <c r="ARH152" s="242"/>
      <c r="ARI152" s="242"/>
      <c r="ARJ152" s="242"/>
      <c r="ARK152" s="242"/>
      <c r="ARL152" s="242"/>
      <c r="ARM152" s="242"/>
      <c r="ARN152" s="242"/>
      <c r="ARO152" s="242"/>
      <c r="ARP152" s="242"/>
      <c r="ARQ152" s="242"/>
      <c r="ARR152" s="242"/>
      <c r="ARS152" s="242"/>
      <c r="ART152" s="242"/>
      <c r="ARU152" s="242"/>
      <c r="ARV152" s="242"/>
      <c r="ARW152" s="242"/>
      <c r="ARX152" s="242"/>
      <c r="ARY152" s="242"/>
      <c r="ARZ152" s="242"/>
      <c r="ASA152" s="242"/>
      <c r="ASB152" s="242"/>
      <c r="ASC152" s="242"/>
      <c r="ASD152" s="242"/>
      <c r="ASE152" s="242"/>
      <c r="ASF152" s="242"/>
      <c r="ASG152" s="242"/>
      <c r="ASH152" s="242"/>
      <c r="ASI152" s="242"/>
      <c r="ASJ152" s="242"/>
      <c r="ASK152" s="242"/>
      <c r="ASL152" s="242"/>
      <c r="ASM152" s="242"/>
      <c r="ASN152" s="242"/>
      <c r="ASO152" s="242"/>
      <c r="ASP152" s="242"/>
      <c r="ASQ152" s="242"/>
      <c r="ASR152" s="242"/>
      <c r="ASS152" s="242"/>
      <c r="AST152" s="242"/>
      <c r="ASU152" s="242"/>
      <c r="ASV152" s="242"/>
      <c r="ASW152" s="242"/>
      <c r="ASX152" s="242"/>
      <c r="ASY152" s="242"/>
      <c r="ASZ152" s="242"/>
      <c r="ATA152" s="242"/>
      <c r="ATB152" s="242"/>
      <c r="ATC152" s="242"/>
      <c r="ATD152" s="242"/>
      <c r="ATE152" s="242"/>
      <c r="ATF152" s="242"/>
      <c r="ATG152" s="242"/>
      <c r="ATH152" s="242"/>
      <c r="ATI152" s="242"/>
      <c r="ATJ152" s="242"/>
      <c r="ATK152" s="242"/>
      <c r="ATL152" s="242"/>
      <c r="ATM152" s="242"/>
      <c r="ATN152" s="242"/>
      <c r="ATO152" s="242"/>
      <c r="ATP152" s="242"/>
      <c r="ATQ152" s="242"/>
      <c r="ATR152" s="242"/>
      <c r="ATS152" s="242"/>
      <c r="ATT152" s="242"/>
      <c r="ATU152" s="242"/>
      <c r="ATV152" s="242"/>
      <c r="ATW152" s="242"/>
      <c r="ATX152" s="242"/>
      <c r="ATY152" s="242"/>
      <c r="ATZ152" s="242"/>
      <c r="AUA152" s="242"/>
      <c r="AUB152" s="242"/>
      <c r="AUC152" s="242"/>
      <c r="AUD152" s="242"/>
      <c r="AUE152" s="242"/>
      <c r="AUF152" s="242"/>
      <c r="AUG152" s="242"/>
      <c r="AUH152" s="242"/>
      <c r="AUI152" s="242"/>
      <c r="AUJ152" s="242"/>
      <c r="AUK152" s="242"/>
      <c r="AUL152" s="242"/>
      <c r="AUM152" s="242"/>
      <c r="AUN152" s="242"/>
      <c r="AUO152" s="242"/>
      <c r="AUP152" s="242"/>
      <c r="AUQ152" s="242"/>
      <c r="AUR152" s="242"/>
      <c r="AUS152" s="242"/>
      <c r="AUT152" s="242"/>
      <c r="AUU152" s="242"/>
      <c r="AUV152" s="242"/>
      <c r="AUW152" s="242"/>
      <c r="AUX152" s="242"/>
      <c r="AUY152" s="242"/>
      <c r="AUZ152" s="242"/>
      <c r="AVA152" s="242"/>
      <c r="AVB152" s="242"/>
      <c r="AVC152" s="242"/>
      <c r="AVD152" s="242"/>
      <c r="AVE152" s="242"/>
      <c r="AVF152" s="242"/>
      <c r="AVG152" s="242"/>
      <c r="AVH152" s="242"/>
      <c r="AVI152" s="242"/>
      <c r="AVJ152" s="242"/>
      <c r="AVK152" s="242"/>
      <c r="AVL152" s="242"/>
      <c r="AVM152" s="242"/>
      <c r="AVN152" s="242"/>
      <c r="AVO152" s="242"/>
      <c r="AVP152" s="242"/>
      <c r="AVQ152" s="242"/>
      <c r="AVR152" s="242"/>
      <c r="AVS152" s="242"/>
      <c r="AVT152" s="242"/>
      <c r="AVU152" s="242"/>
      <c r="AVV152" s="242"/>
      <c r="AVW152" s="242"/>
      <c r="AVX152" s="242"/>
      <c r="AVY152" s="242"/>
      <c r="AVZ152" s="242"/>
      <c r="AWA152" s="242"/>
      <c r="AWB152" s="242"/>
      <c r="AWC152" s="242"/>
      <c r="AWD152" s="242"/>
      <c r="AWE152" s="242"/>
      <c r="AWF152" s="242"/>
      <c r="AWG152" s="242"/>
      <c r="AWH152" s="242"/>
      <c r="AWI152" s="242"/>
      <c r="AWJ152" s="242"/>
      <c r="AWK152" s="242"/>
      <c r="AWL152" s="242"/>
      <c r="AWM152" s="242"/>
      <c r="AWN152" s="242"/>
      <c r="AWO152" s="242"/>
      <c r="AWP152" s="242"/>
      <c r="AWQ152" s="242"/>
      <c r="AWR152" s="242"/>
      <c r="AWS152" s="242"/>
      <c r="AWT152" s="242"/>
      <c r="AWU152" s="242"/>
      <c r="AWV152" s="242"/>
      <c r="AWW152" s="242"/>
      <c r="AWX152" s="242"/>
      <c r="AWY152" s="242"/>
      <c r="AWZ152" s="242"/>
      <c r="AXA152" s="242"/>
      <c r="AXB152" s="242"/>
      <c r="AXC152" s="242"/>
      <c r="AXD152" s="242"/>
      <c r="AXE152" s="242"/>
      <c r="AXF152" s="242"/>
      <c r="AXG152" s="242"/>
      <c r="AXH152" s="242"/>
      <c r="AXI152" s="242"/>
      <c r="AXJ152" s="242"/>
      <c r="AXK152" s="242"/>
      <c r="AXL152" s="242"/>
      <c r="AXM152" s="242"/>
      <c r="AXN152" s="242"/>
      <c r="AXO152" s="242"/>
      <c r="AXP152" s="242"/>
      <c r="AXQ152" s="242"/>
      <c r="AXR152" s="242"/>
      <c r="AXS152" s="242"/>
      <c r="AXT152" s="242"/>
      <c r="AXU152" s="242"/>
      <c r="AXV152" s="242"/>
      <c r="AXW152" s="242"/>
      <c r="AXX152" s="242"/>
      <c r="AXY152" s="242"/>
      <c r="AXZ152" s="242"/>
      <c r="AYA152" s="242"/>
      <c r="AYB152" s="242"/>
      <c r="AYC152" s="242"/>
      <c r="AYD152" s="242"/>
      <c r="AYE152" s="242"/>
      <c r="AYF152" s="242"/>
      <c r="AYG152" s="242"/>
      <c r="AYH152" s="242"/>
      <c r="AYI152" s="242"/>
      <c r="AYJ152" s="242"/>
      <c r="AYK152" s="242"/>
      <c r="AYL152" s="242"/>
      <c r="AYM152" s="242"/>
      <c r="AYN152" s="242"/>
      <c r="AYO152" s="242"/>
      <c r="AYP152" s="242"/>
      <c r="AYQ152" s="242"/>
      <c r="AYR152" s="242"/>
      <c r="AYS152" s="242"/>
      <c r="AYT152" s="242"/>
      <c r="AYU152" s="242"/>
      <c r="AYV152" s="242"/>
      <c r="AYW152" s="242"/>
      <c r="AYX152" s="242"/>
      <c r="AYY152" s="242"/>
      <c r="AYZ152" s="242"/>
      <c r="AZA152" s="242"/>
      <c r="AZB152" s="242"/>
      <c r="AZC152" s="242"/>
      <c r="AZD152" s="242"/>
      <c r="AZE152" s="242"/>
      <c r="AZF152" s="242"/>
      <c r="AZG152" s="242"/>
      <c r="AZH152" s="242"/>
      <c r="AZI152" s="242"/>
      <c r="AZJ152" s="242"/>
      <c r="AZK152" s="242"/>
      <c r="AZL152" s="242"/>
      <c r="AZM152" s="242"/>
      <c r="AZN152" s="242"/>
      <c r="AZO152" s="242"/>
      <c r="AZP152" s="242"/>
      <c r="AZQ152" s="242"/>
      <c r="AZR152" s="242"/>
      <c r="AZS152" s="242"/>
      <c r="AZT152" s="242"/>
      <c r="AZU152" s="242"/>
      <c r="AZV152" s="242"/>
      <c r="AZW152" s="242"/>
      <c r="AZX152" s="242"/>
      <c r="AZY152" s="242"/>
      <c r="AZZ152" s="242"/>
      <c r="BAA152" s="242"/>
      <c r="BAB152" s="242"/>
      <c r="BAC152" s="242"/>
      <c r="BAD152" s="242"/>
      <c r="BAE152" s="242"/>
      <c r="BAF152" s="242"/>
      <c r="BAG152" s="242"/>
      <c r="BAH152" s="242"/>
      <c r="BAI152" s="242"/>
      <c r="BAJ152" s="242"/>
      <c r="BAK152" s="242"/>
      <c r="BAL152" s="242"/>
      <c r="BAM152" s="242"/>
      <c r="BAN152" s="242"/>
      <c r="BAO152" s="242"/>
      <c r="BAP152" s="242"/>
      <c r="BAQ152" s="242"/>
      <c r="BAR152" s="242"/>
      <c r="BAS152" s="242"/>
      <c r="BAT152" s="242"/>
      <c r="BAU152" s="242"/>
      <c r="BAV152" s="242"/>
      <c r="BAW152" s="242"/>
      <c r="BAX152" s="242"/>
      <c r="BAY152" s="242"/>
      <c r="BAZ152" s="242"/>
      <c r="BBA152" s="242"/>
      <c r="BBB152" s="242"/>
      <c r="BBC152" s="242"/>
      <c r="BBD152" s="242"/>
      <c r="BBE152" s="242"/>
      <c r="BBF152" s="242"/>
      <c r="BBG152" s="242"/>
      <c r="BBH152" s="242"/>
      <c r="BBI152" s="242"/>
      <c r="BBJ152" s="242"/>
      <c r="BBK152" s="242"/>
      <c r="BBL152" s="242"/>
      <c r="BBM152" s="242"/>
      <c r="BBN152" s="242"/>
      <c r="BBO152" s="242"/>
      <c r="BBP152" s="242"/>
      <c r="BBQ152" s="242"/>
      <c r="BBR152" s="242"/>
      <c r="BBS152" s="242"/>
      <c r="BBT152" s="242"/>
      <c r="BBU152" s="242"/>
      <c r="BBV152" s="242"/>
      <c r="BBW152" s="242"/>
      <c r="BBX152" s="242"/>
      <c r="BBY152" s="242"/>
      <c r="BBZ152" s="242"/>
      <c r="BCA152" s="242"/>
      <c r="BCB152" s="242"/>
      <c r="BCC152" s="242"/>
      <c r="BCD152" s="242"/>
      <c r="BCE152" s="242"/>
      <c r="BCF152" s="242"/>
      <c r="BCG152" s="242"/>
      <c r="BCH152" s="242"/>
      <c r="BCI152" s="242"/>
      <c r="BCJ152" s="242"/>
      <c r="BCK152" s="242"/>
      <c r="BCL152" s="242"/>
      <c r="BCM152" s="242"/>
      <c r="BCN152" s="242"/>
      <c r="BCO152" s="242"/>
      <c r="BCP152" s="242"/>
      <c r="BCQ152" s="242"/>
      <c r="BCR152" s="242"/>
      <c r="BCS152" s="242"/>
      <c r="BCT152" s="242"/>
      <c r="BCU152" s="242"/>
      <c r="BCV152" s="242"/>
      <c r="BCW152" s="242"/>
      <c r="BCX152" s="242"/>
      <c r="BCY152" s="242"/>
      <c r="BCZ152" s="242"/>
      <c r="BDA152" s="242"/>
      <c r="BDB152" s="242"/>
      <c r="BDC152" s="242"/>
      <c r="BDD152" s="242"/>
      <c r="BDE152" s="242"/>
      <c r="BDF152" s="242"/>
      <c r="BDG152" s="242"/>
      <c r="BDH152" s="242"/>
      <c r="BDI152" s="242"/>
      <c r="BDJ152" s="242"/>
      <c r="BDK152" s="242"/>
      <c r="BDL152" s="242"/>
      <c r="BDM152" s="242"/>
      <c r="BDN152" s="242"/>
      <c r="BDO152" s="242"/>
      <c r="BDP152" s="242"/>
      <c r="BDQ152" s="242"/>
      <c r="BDR152" s="242"/>
      <c r="BDS152" s="242"/>
      <c r="BDT152" s="242"/>
      <c r="BDU152" s="242"/>
      <c r="BDV152" s="242"/>
      <c r="BDW152" s="242"/>
      <c r="BDX152" s="242"/>
      <c r="BDY152" s="242"/>
      <c r="BDZ152" s="242"/>
      <c r="BEA152" s="242"/>
      <c r="BEB152" s="242"/>
      <c r="BEC152" s="242"/>
      <c r="BED152" s="242"/>
      <c r="BEE152" s="242"/>
      <c r="BEF152" s="242"/>
      <c r="BEG152" s="242"/>
      <c r="BEH152" s="242"/>
      <c r="BEI152" s="242"/>
      <c r="BEJ152" s="242"/>
      <c r="BEK152" s="242"/>
      <c r="BEL152" s="242"/>
      <c r="BEM152" s="242"/>
      <c r="BEN152" s="242"/>
      <c r="BEO152" s="242"/>
      <c r="BEP152" s="242"/>
      <c r="BEQ152" s="242"/>
      <c r="BER152" s="242"/>
      <c r="BES152" s="242"/>
      <c r="BET152" s="242"/>
      <c r="BEU152" s="242"/>
      <c r="BEV152" s="242"/>
      <c r="BEW152" s="242"/>
      <c r="BEX152" s="242"/>
      <c r="BEY152" s="242"/>
      <c r="BEZ152" s="242"/>
      <c r="BFA152" s="242"/>
      <c r="BFB152" s="242"/>
      <c r="BFC152" s="242"/>
      <c r="BFD152" s="242"/>
      <c r="BFE152" s="242"/>
      <c r="BFF152" s="242"/>
      <c r="BFG152" s="242"/>
      <c r="BFH152" s="242"/>
      <c r="BFI152" s="242"/>
      <c r="BFJ152" s="242"/>
      <c r="BFK152" s="242"/>
      <c r="BFL152" s="242"/>
      <c r="BFM152" s="242"/>
      <c r="BFN152" s="242"/>
      <c r="BFO152" s="242"/>
      <c r="BFP152" s="242"/>
      <c r="BFQ152" s="242"/>
      <c r="BFR152" s="242"/>
      <c r="BFS152" s="242"/>
      <c r="BFT152" s="242"/>
      <c r="BFU152" s="242"/>
      <c r="BFV152" s="242"/>
      <c r="BFW152" s="242"/>
      <c r="BFX152" s="242"/>
      <c r="BFY152" s="242"/>
      <c r="BFZ152" s="242"/>
      <c r="BGA152" s="242"/>
      <c r="BGB152" s="242"/>
      <c r="BGC152" s="242"/>
      <c r="BGD152" s="242"/>
      <c r="BGE152" s="242"/>
      <c r="BGF152" s="242"/>
      <c r="BGG152" s="242"/>
      <c r="BGH152" s="242"/>
      <c r="BGI152" s="242"/>
      <c r="BGJ152" s="242"/>
      <c r="BGK152" s="242"/>
      <c r="BGL152" s="242"/>
      <c r="BGM152" s="242"/>
      <c r="BGN152" s="242"/>
      <c r="BGO152" s="242"/>
      <c r="BGP152" s="242"/>
      <c r="BGQ152" s="242"/>
      <c r="BGR152" s="242"/>
      <c r="BGS152" s="242"/>
      <c r="BGT152" s="242"/>
      <c r="BGU152" s="242"/>
      <c r="BGV152" s="242"/>
      <c r="BGW152" s="242"/>
      <c r="BGX152" s="242"/>
      <c r="BGY152" s="242"/>
      <c r="BGZ152" s="242"/>
      <c r="BHA152" s="242"/>
      <c r="BHB152" s="242"/>
      <c r="BHC152" s="242"/>
      <c r="BHD152" s="242"/>
      <c r="BHE152" s="242"/>
      <c r="BHF152" s="242"/>
      <c r="BHG152" s="242"/>
      <c r="BHH152" s="242"/>
      <c r="BHI152" s="242"/>
      <c r="BHJ152" s="242"/>
      <c r="BHK152" s="242"/>
      <c r="BHL152" s="242"/>
      <c r="BHM152" s="242"/>
      <c r="BHN152" s="242"/>
      <c r="BHO152" s="242"/>
      <c r="BHP152" s="242"/>
      <c r="BHQ152" s="242"/>
      <c r="BHR152" s="242"/>
      <c r="BHS152" s="242"/>
      <c r="BHT152" s="242"/>
      <c r="BHU152" s="242"/>
      <c r="BHV152" s="242"/>
      <c r="BHW152" s="242"/>
      <c r="BHX152" s="242"/>
      <c r="BHY152" s="242"/>
      <c r="BHZ152" s="242"/>
      <c r="BIA152" s="242"/>
      <c r="BIB152" s="242"/>
      <c r="BIC152" s="242"/>
      <c r="BID152" s="242"/>
      <c r="BIE152" s="242"/>
      <c r="BIF152" s="242"/>
      <c r="BIG152" s="242"/>
      <c r="BIH152" s="242"/>
      <c r="BII152" s="242"/>
      <c r="BIJ152" s="242"/>
      <c r="BIK152" s="242"/>
      <c r="BIL152" s="242"/>
      <c r="BIM152" s="242"/>
      <c r="BIN152" s="242"/>
      <c r="BIO152" s="242"/>
      <c r="BIP152" s="242"/>
      <c r="BIQ152" s="242"/>
      <c r="BIR152" s="242"/>
      <c r="BIS152" s="242"/>
      <c r="BIT152" s="242"/>
      <c r="BIU152" s="242"/>
      <c r="BIV152" s="242"/>
      <c r="BIW152" s="242"/>
      <c r="BIX152" s="242"/>
      <c r="BIY152" s="242"/>
      <c r="BIZ152" s="242"/>
      <c r="BJA152" s="242"/>
      <c r="BJB152" s="242"/>
      <c r="BJC152" s="242"/>
      <c r="BJD152" s="242"/>
      <c r="BJE152" s="242"/>
      <c r="BJF152" s="242"/>
      <c r="BJG152" s="242"/>
      <c r="BJH152" s="242"/>
      <c r="BJI152" s="242"/>
      <c r="BJJ152" s="242"/>
      <c r="BJK152" s="242"/>
      <c r="BJL152" s="242"/>
      <c r="BJM152" s="242"/>
      <c r="BJN152" s="242"/>
      <c r="BJO152" s="242"/>
      <c r="BJP152" s="242"/>
      <c r="BJQ152" s="242"/>
      <c r="BJR152" s="242"/>
      <c r="BJS152" s="242"/>
      <c r="BJT152" s="242"/>
      <c r="BJU152" s="242"/>
      <c r="BJV152" s="242"/>
      <c r="BJW152" s="242"/>
      <c r="BJX152" s="242"/>
      <c r="BJY152" s="242"/>
      <c r="BJZ152" s="242"/>
      <c r="BKA152" s="242"/>
      <c r="BKB152" s="242"/>
      <c r="BKC152" s="242"/>
      <c r="BKD152" s="242"/>
      <c r="BKE152" s="242"/>
      <c r="BKF152" s="242"/>
      <c r="BKG152" s="242"/>
      <c r="BKH152" s="242"/>
      <c r="BKI152" s="242"/>
      <c r="BKJ152" s="242"/>
      <c r="BKK152" s="242"/>
      <c r="BKL152" s="242"/>
      <c r="BKM152" s="242"/>
      <c r="BKN152" s="242"/>
      <c r="BKO152" s="242"/>
      <c r="BKP152" s="242"/>
      <c r="BKQ152" s="242"/>
      <c r="BKR152" s="242"/>
      <c r="BKS152" s="242"/>
      <c r="BKT152" s="242"/>
      <c r="BKU152" s="242"/>
      <c r="BKV152" s="242"/>
      <c r="BKW152" s="242"/>
      <c r="BKX152" s="242"/>
      <c r="BKY152" s="242"/>
      <c r="BKZ152" s="242"/>
      <c r="BLA152" s="242"/>
      <c r="BLB152" s="242"/>
      <c r="BLC152" s="242"/>
      <c r="BLD152" s="242"/>
      <c r="BLE152" s="242"/>
      <c r="BLF152" s="242"/>
      <c r="BLG152" s="242"/>
      <c r="BLH152" s="242"/>
      <c r="BLI152" s="242"/>
      <c r="BLJ152" s="242"/>
      <c r="BLK152" s="242"/>
      <c r="BLL152" s="242"/>
      <c r="BLM152" s="242"/>
      <c r="BLN152" s="242"/>
      <c r="BLO152" s="242"/>
      <c r="BLP152" s="242"/>
      <c r="BLQ152" s="242"/>
      <c r="BLR152" s="242"/>
      <c r="BLS152" s="242"/>
      <c r="BLT152" s="242"/>
      <c r="BLU152" s="242"/>
      <c r="BLV152" s="242"/>
      <c r="BLW152" s="242"/>
      <c r="BLX152" s="242"/>
      <c r="BLY152" s="242"/>
      <c r="BLZ152" s="242"/>
      <c r="BMA152" s="242"/>
      <c r="BMB152" s="242"/>
      <c r="BMC152" s="242"/>
      <c r="BMD152" s="242"/>
      <c r="BME152" s="242"/>
      <c r="BMF152" s="242"/>
      <c r="BMG152" s="242"/>
      <c r="BMH152" s="242"/>
      <c r="BMI152" s="242"/>
      <c r="BMJ152" s="242"/>
      <c r="BMK152" s="242"/>
      <c r="BML152" s="242"/>
      <c r="BMM152" s="242"/>
      <c r="BMN152" s="242"/>
      <c r="BMO152" s="242"/>
      <c r="BMP152" s="242"/>
      <c r="BMQ152" s="242"/>
      <c r="BMR152" s="242"/>
      <c r="BMS152" s="242"/>
      <c r="BMT152" s="242"/>
      <c r="BMU152" s="242"/>
      <c r="BMV152" s="242"/>
      <c r="BMW152" s="242"/>
      <c r="BMX152" s="242"/>
      <c r="BMY152" s="242"/>
      <c r="BMZ152" s="242"/>
      <c r="BNA152" s="242"/>
      <c r="BNB152" s="242"/>
      <c r="BNC152" s="242"/>
      <c r="BND152" s="242"/>
      <c r="BNE152" s="242"/>
      <c r="BNF152" s="242"/>
      <c r="BNG152" s="242"/>
      <c r="BNH152" s="242"/>
      <c r="BNI152" s="242"/>
      <c r="BNJ152" s="242"/>
      <c r="BNK152" s="242"/>
      <c r="BNL152" s="242"/>
      <c r="BNM152" s="242"/>
      <c r="BNN152" s="242"/>
      <c r="BNO152" s="242"/>
      <c r="BNP152" s="242"/>
      <c r="BNQ152" s="242"/>
      <c r="BNR152" s="242"/>
      <c r="BNS152" s="242"/>
      <c r="BNT152" s="242"/>
      <c r="BNU152" s="242"/>
      <c r="BNV152" s="242"/>
      <c r="BNW152" s="242"/>
      <c r="BNX152" s="242"/>
      <c r="BNY152" s="242"/>
      <c r="BNZ152" s="242"/>
      <c r="BOA152" s="242"/>
      <c r="BOB152" s="242"/>
      <c r="BOC152" s="242"/>
      <c r="BOD152" s="242"/>
      <c r="BOE152" s="242"/>
      <c r="BOF152" s="242"/>
      <c r="BOG152" s="242"/>
      <c r="BOH152" s="242"/>
      <c r="BOI152" s="242"/>
      <c r="BOJ152" s="242"/>
      <c r="BOK152" s="242"/>
      <c r="BOL152" s="242"/>
      <c r="BOM152" s="242"/>
      <c r="BON152" s="242"/>
      <c r="BOO152" s="242"/>
      <c r="BOP152" s="242"/>
      <c r="BOQ152" s="242"/>
      <c r="BOR152" s="242"/>
      <c r="BOS152" s="242"/>
      <c r="BOT152" s="242"/>
      <c r="BOU152" s="242"/>
      <c r="BOV152" s="242"/>
      <c r="BOW152" s="242"/>
      <c r="BOX152" s="242"/>
      <c r="BOY152" s="242"/>
      <c r="BOZ152" s="242"/>
      <c r="BPA152" s="242"/>
      <c r="BPB152" s="242"/>
      <c r="BPC152" s="242"/>
      <c r="BPD152" s="242"/>
      <c r="BPE152" s="242"/>
      <c r="BPF152" s="242"/>
      <c r="BPG152" s="242"/>
      <c r="BPH152" s="242"/>
      <c r="BPI152" s="242"/>
      <c r="BPJ152" s="242"/>
      <c r="BPK152" s="242"/>
      <c r="BPL152" s="242"/>
      <c r="BPM152" s="242"/>
      <c r="BPN152" s="242"/>
      <c r="BPO152" s="242"/>
      <c r="BPP152" s="242"/>
      <c r="BPQ152" s="242"/>
      <c r="BPR152" s="242"/>
      <c r="BPS152" s="242"/>
      <c r="BPT152" s="242"/>
      <c r="BPU152" s="242"/>
      <c r="BPV152" s="242"/>
      <c r="BPW152" s="242"/>
      <c r="BPX152" s="242"/>
      <c r="BPY152" s="242"/>
      <c r="BPZ152" s="242"/>
      <c r="BQA152" s="242"/>
      <c r="BQB152" s="242"/>
      <c r="BQC152" s="242"/>
      <c r="BQD152" s="242"/>
      <c r="BQE152" s="242"/>
      <c r="BQF152" s="242"/>
      <c r="BQG152" s="242"/>
      <c r="BQH152" s="242"/>
      <c r="BQI152" s="242"/>
      <c r="BQJ152" s="242"/>
      <c r="BQK152" s="242"/>
      <c r="BQL152" s="242"/>
      <c r="BQM152" s="242"/>
      <c r="BQN152" s="242"/>
      <c r="BQO152" s="242"/>
      <c r="BQP152" s="242"/>
      <c r="BQQ152" s="242"/>
      <c r="BQR152" s="242"/>
      <c r="BQS152" s="242"/>
      <c r="BQT152" s="242"/>
      <c r="BQU152" s="242"/>
      <c r="BQV152" s="242"/>
      <c r="BQW152" s="242"/>
      <c r="BQX152" s="242"/>
      <c r="BQY152" s="242"/>
      <c r="BQZ152" s="242"/>
      <c r="BRA152" s="242"/>
      <c r="BRB152" s="242"/>
      <c r="BRC152" s="242"/>
      <c r="BRD152" s="242"/>
      <c r="BRE152" s="242"/>
      <c r="BRF152" s="242"/>
      <c r="BRG152" s="242"/>
      <c r="BRH152" s="242"/>
      <c r="BRI152" s="242"/>
      <c r="BRJ152" s="242"/>
      <c r="BRK152" s="242"/>
      <c r="BRL152" s="242"/>
      <c r="BRM152" s="242"/>
      <c r="BRN152" s="242"/>
      <c r="BRO152" s="242"/>
      <c r="BRP152" s="242"/>
      <c r="BRQ152" s="242"/>
      <c r="BRR152" s="242"/>
      <c r="BRS152" s="242"/>
      <c r="BRT152" s="242"/>
      <c r="BRU152" s="242"/>
      <c r="BRV152" s="242"/>
      <c r="BRW152" s="242"/>
      <c r="BRX152" s="242"/>
      <c r="BRY152" s="242"/>
      <c r="BRZ152" s="242"/>
      <c r="BSA152" s="242"/>
      <c r="BSB152" s="242"/>
      <c r="BSC152" s="242"/>
      <c r="BSD152" s="242"/>
      <c r="BSE152" s="242"/>
      <c r="BSF152" s="242"/>
      <c r="BSG152" s="242"/>
      <c r="BSH152" s="242"/>
      <c r="BSI152" s="242"/>
      <c r="BSJ152" s="242"/>
      <c r="BSK152" s="242"/>
      <c r="BSL152" s="242"/>
      <c r="BSM152" s="242"/>
      <c r="BSN152" s="242"/>
      <c r="BSO152" s="242"/>
      <c r="BSP152" s="242"/>
      <c r="BSQ152" s="242"/>
      <c r="BSR152" s="242"/>
      <c r="BSS152" s="242"/>
      <c r="BST152" s="242"/>
      <c r="BSU152" s="242"/>
      <c r="BSV152" s="242"/>
      <c r="BSW152" s="242"/>
      <c r="BSX152" s="242"/>
      <c r="BSY152" s="242"/>
      <c r="BSZ152" s="242"/>
      <c r="BTA152" s="242"/>
      <c r="BTB152" s="242"/>
      <c r="BTC152" s="242"/>
      <c r="BTD152" s="242"/>
      <c r="BTE152" s="242"/>
      <c r="BTF152" s="242"/>
      <c r="BTG152" s="242"/>
      <c r="BTH152" s="242"/>
      <c r="BTI152" s="242"/>
      <c r="BTJ152" s="242"/>
      <c r="BTK152" s="242"/>
      <c r="BTL152" s="242"/>
      <c r="BTM152" s="242"/>
      <c r="BTN152" s="242"/>
      <c r="BTO152" s="242"/>
      <c r="BTP152" s="242"/>
      <c r="BTQ152" s="242"/>
      <c r="BTR152" s="242"/>
      <c r="BTS152" s="242"/>
      <c r="BTT152" s="242"/>
      <c r="BTU152" s="242"/>
      <c r="BTV152" s="242"/>
      <c r="BTW152" s="242"/>
      <c r="BTX152" s="242"/>
      <c r="BTY152" s="242"/>
      <c r="BTZ152" s="242"/>
      <c r="BUA152" s="242"/>
      <c r="BUB152" s="242"/>
      <c r="BUC152" s="242"/>
      <c r="BUD152" s="242"/>
      <c r="BUE152" s="242"/>
      <c r="BUF152" s="242"/>
      <c r="BUG152" s="242"/>
      <c r="BUH152" s="242"/>
      <c r="BUI152" s="242"/>
      <c r="BUJ152" s="242"/>
      <c r="BUK152" s="242"/>
      <c r="BUL152" s="242"/>
      <c r="BUM152" s="242"/>
      <c r="BUN152" s="242"/>
      <c r="BUO152" s="242"/>
      <c r="BUP152" s="242"/>
      <c r="BUQ152" s="242"/>
      <c r="BUR152" s="242"/>
      <c r="BUS152" s="242"/>
      <c r="BUT152" s="242"/>
      <c r="BUU152" s="242"/>
      <c r="BUV152" s="242"/>
      <c r="BUW152" s="242"/>
      <c r="BUX152" s="242"/>
      <c r="BUY152" s="242"/>
      <c r="BUZ152" s="242"/>
      <c r="BVA152" s="242"/>
      <c r="BVB152" s="242"/>
      <c r="BVC152" s="242"/>
      <c r="BVD152" s="242"/>
      <c r="BVE152" s="242"/>
      <c r="BVF152" s="242"/>
      <c r="BVG152" s="242"/>
      <c r="BVH152" s="242"/>
      <c r="BVI152" s="242"/>
      <c r="BVJ152" s="242"/>
      <c r="BVK152" s="242"/>
      <c r="BVL152" s="242"/>
      <c r="BVM152" s="242"/>
      <c r="BVN152" s="242"/>
      <c r="BVO152" s="242"/>
      <c r="BVP152" s="242"/>
      <c r="BVQ152" s="242"/>
      <c r="BVR152" s="242"/>
      <c r="BVS152" s="242"/>
      <c r="BVT152" s="242"/>
      <c r="BVU152" s="242"/>
      <c r="BVV152" s="242"/>
      <c r="BVW152" s="242"/>
      <c r="BVX152" s="242"/>
      <c r="BVY152" s="242"/>
      <c r="BVZ152" s="242"/>
      <c r="BWA152" s="242"/>
      <c r="BWB152" s="242"/>
      <c r="BWC152" s="242"/>
      <c r="BWD152" s="242"/>
      <c r="BWE152" s="242"/>
      <c r="BWF152" s="242"/>
      <c r="BWG152" s="242"/>
      <c r="BWH152" s="242"/>
      <c r="BWI152" s="242"/>
      <c r="BWJ152" s="242"/>
      <c r="BWK152" s="242"/>
      <c r="BWL152" s="242"/>
      <c r="BWM152" s="242"/>
      <c r="BWN152" s="242"/>
      <c r="BWO152" s="242"/>
      <c r="BWP152" s="242"/>
      <c r="BWQ152" s="242"/>
      <c r="BWR152" s="242"/>
      <c r="BWS152" s="242"/>
      <c r="BWT152" s="242"/>
      <c r="BWU152" s="242"/>
      <c r="BWV152" s="242"/>
      <c r="BWW152" s="242"/>
      <c r="BWX152" s="242"/>
      <c r="BWY152" s="242"/>
      <c r="BWZ152" s="242"/>
      <c r="BXA152" s="242"/>
      <c r="BXB152" s="242"/>
      <c r="BXC152" s="242"/>
      <c r="BXD152" s="242"/>
      <c r="BXE152" s="242"/>
      <c r="BXF152" s="242"/>
      <c r="BXG152" s="242"/>
      <c r="BXH152" s="242"/>
      <c r="BXI152" s="242"/>
      <c r="BXJ152" s="242"/>
      <c r="BXK152" s="242"/>
      <c r="BXL152" s="242"/>
      <c r="BXM152" s="242"/>
      <c r="BXN152" s="242"/>
      <c r="BXO152" s="242"/>
      <c r="BXP152" s="242"/>
      <c r="BXQ152" s="242"/>
      <c r="BXR152" s="242"/>
      <c r="BXS152" s="242"/>
      <c r="BXT152" s="242"/>
      <c r="BXU152" s="242"/>
      <c r="BXV152" s="242"/>
      <c r="BXW152" s="242"/>
      <c r="BXX152" s="242"/>
      <c r="BXY152" s="242"/>
      <c r="BXZ152" s="242"/>
      <c r="BYA152" s="242"/>
      <c r="BYB152" s="242"/>
      <c r="BYC152" s="242"/>
      <c r="BYD152" s="242"/>
      <c r="BYE152" s="242"/>
      <c r="BYF152" s="242"/>
      <c r="BYG152" s="242"/>
      <c r="BYH152" s="242"/>
      <c r="BYI152" s="242"/>
      <c r="BYJ152" s="242"/>
      <c r="BYK152" s="242"/>
      <c r="BYL152" s="242"/>
      <c r="BYM152" s="242"/>
      <c r="BYN152" s="242"/>
      <c r="BYO152" s="242"/>
      <c r="BYP152" s="242"/>
      <c r="BYQ152" s="242"/>
      <c r="BYR152" s="242"/>
      <c r="BYS152" s="242"/>
      <c r="BYT152" s="242"/>
      <c r="BYU152" s="242"/>
      <c r="BYV152" s="242"/>
      <c r="BYW152" s="242"/>
      <c r="BYX152" s="242"/>
      <c r="BYY152" s="242"/>
      <c r="BYZ152" s="242"/>
      <c r="BZA152" s="242"/>
      <c r="BZB152" s="242"/>
      <c r="BZC152" s="242"/>
      <c r="BZD152" s="242"/>
      <c r="BZE152" s="242"/>
      <c r="BZF152" s="242"/>
      <c r="BZG152" s="242"/>
      <c r="BZH152" s="242"/>
      <c r="BZI152" s="242"/>
      <c r="BZJ152" s="242"/>
      <c r="BZK152" s="242"/>
      <c r="BZL152" s="242"/>
      <c r="BZM152" s="242"/>
      <c r="BZN152" s="242"/>
      <c r="BZO152" s="242"/>
      <c r="BZP152" s="242"/>
      <c r="BZQ152" s="242"/>
      <c r="BZR152" s="242"/>
      <c r="BZS152" s="242"/>
      <c r="BZT152" s="242"/>
      <c r="BZU152" s="242"/>
      <c r="BZV152" s="242"/>
      <c r="BZW152" s="242"/>
      <c r="BZX152" s="242"/>
      <c r="BZY152" s="242"/>
      <c r="BZZ152" s="242"/>
      <c r="CAA152" s="242"/>
      <c r="CAB152" s="242"/>
      <c r="CAC152" s="242"/>
      <c r="CAD152" s="242"/>
      <c r="CAE152" s="242"/>
      <c r="CAF152" s="242"/>
      <c r="CAG152" s="242"/>
      <c r="CAH152" s="242"/>
      <c r="CAI152" s="242"/>
      <c r="CAJ152" s="242"/>
      <c r="CAK152" s="242"/>
      <c r="CAL152" s="242"/>
      <c r="CAM152" s="242"/>
      <c r="CAN152" s="242"/>
      <c r="CAO152" s="242"/>
      <c r="CAP152" s="242"/>
      <c r="CAQ152" s="242"/>
      <c r="CAR152" s="242"/>
      <c r="CAS152" s="242"/>
      <c r="CAT152" s="242"/>
      <c r="CAU152" s="242"/>
      <c r="CAV152" s="242"/>
      <c r="CAW152" s="242"/>
      <c r="CAX152" s="242"/>
      <c r="CAY152" s="242"/>
      <c r="CAZ152" s="242"/>
      <c r="CBA152" s="242"/>
      <c r="CBB152" s="242"/>
      <c r="CBC152" s="242"/>
      <c r="CBD152" s="242"/>
      <c r="CBE152" s="242"/>
      <c r="CBF152" s="242"/>
      <c r="CBG152" s="242"/>
      <c r="CBH152" s="242"/>
      <c r="CBI152" s="242"/>
      <c r="CBJ152" s="242"/>
      <c r="CBK152" s="242"/>
      <c r="CBL152" s="242"/>
      <c r="CBM152" s="242"/>
      <c r="CBN152" s="242"/>
      <c r="CBO152" s="242"/>
      <c r="CBP152" s="242"/>
      <c r="CBQ152" s="242"/>
      <c r="CBR152" s="242"/>
      <c r="CBS152" s="242"/>
      <c r="CBT152" s="242"/>
      <c r="CBU152" s="242"/>
      <c r="CBV152" s="242"/>
      <c r="CBW152" s="242"/>
      <c r="CBX152" s="242"/>
      <c r="CBY152" s="242"/>
      <c r="CBZ152" s="242"/>
      <c r="CCA152" s="242"/>
      <c r="CCB152" s="242"/>
      <c r="CCC152" s="242"/>
      <c r="CCD152" s="242"/>
      <c r="CCE152" s="242"/>
      <c r="CCF152" s="242"/>
      <c r="CCG152" s="242"/>
      <c r="CCH152" s="242"/>
      <c r="CCI152" s="242"/>
      <c r="CCJ152" s="242"/>
      <c r="CCK152" s="242"/>
      <c r="CCL152" s="242"/>
      <c r="CCM152" s="242"/>
      <c r="CCN152" s="242"/>
      <c r="CCO152" s="242"/>
      <c r="CCP152" s="242"/>
      <c r="CCQ152" s="242"/>
      <c r="CCR152" s="242"/>
      <c r="CCS152" s="242"/>
      <c r="CCT152" s="242"/>
      <c r="CCU152" s="242"/>
      <c r="CCV152" s="242"/>
      <c r="CCW152" s="242"/>
      <c r="CCX152" s="242"/>
      <c r="CCY152" s="242"/>
      <c r="CCZ152" s="242"/>
      <c r="CDA152" s="242"/>
      <c r="CDB152" s="242"/>
      <c r="CDC152" s="242"/>
      <c r="CDD152" s="242"/>
      <c r="CDE152" s="242"/>
      <c r="CDF152" s="242"/>
      <c r="CDG152" s="242"/>
      <c r="CDH152" s="242"/>
      <c r="CDI152" s="242"/>
      <c r="CDJ152" s="242"/>
      <c r="CDK152" s="242"/>
      <c r="CDL152" s="242"/>
      <c r="CDM152" s="242"/>
      <c r="CDN152" s="242"/>
      <c r="CDO152" s="242"/>
      <c r="CDP152" s="242"/>
      <c r="CDQ152" s="242"/>
      <c r="CDR152" s="242"/>
      <c r="CDS152" s="242"/>
      <c r="CDT152" s="242"/>
      <c r="CDU152" s="242"/>
      <c r="CDV152" s="242"/>
      <c r="CDW152" s="242"/>
      <c r="CDX152" s="242"/>
      <c r="CDY152" s="242"/>
      <c r="CDZ152" s="242"/>
      <c r="CEA152" s="242"/>
      <c r="CEB152" s="242"/>
      <c r="CEC152" s="242"/>
      <c r="CED152" s="242"/>
      <c r="CEE152" s="242"/>
      <c r="CEF152" s="242"/>
      <c r="CEG152" s="242"/>
      <c r="CEH152" s="242"/>
      <c r="CEI152" s="242"/>
      <c r="CEJ152" s="242"/>
      <c r="CEK152" s="242"/>
      <c r="CEL152" s="242"/>
      <c r="CEM152" s="242"/>
      <c r="CEN152" s="242"/>
      <c r="CEO152" s="242"/>
      <c r="CEP152" s="242"/>
      <c r="CEQ152" s="242"/>
      <c r="CER152" s="242"/>
      <c r="CES152" s="242"/>
      <c r="CET152" s="242"/>
      <c r="CEU152" s="242"/>
      <c r="CEV152" s="242"/>
      <c r="CEW152" s="242"/>
      <c r="CEX152" s="242"/>
      <c r="CEY152" s="242"/>
      <c r="CEZ152" s="242"/>
      <c r="CFA152" s="242"/>
      <c r="CFB152" s="242"/>
      <c r="CFC152" s="242"/>
      <c r="CFD152" s="242"/>
      <c r="CFE152" s="242"/>
      <c r="CFF152" s="242"/>
      <c r="CFG152" s="242"/>
      <c r="CFH152" s="242"/>
      <c r="CFI152" s="242"/>
      <c r="CFJ152" s="242"/>
      <c r="CFK152" s="242"/>
      <c r="CFL152" s="242"/>
      <c r="CFM152" s="242"/>
      <c r="CFN152" s="242"/>
      <c r="CFO152" s="242"/>
      <c r="CFP152" s="242"/>
      <c r="CFQ152" s="242"/>
      <c r="CFR152" s="242"/>
      <c r="CFS152" s="242"/>
      <c r="CFT152" s="242"/>
      <c r="CFU152" s="242"/>
      <c r="CFV152" s="242"/>
      <c r="CFW152" s="242"/>
      <c r="CFX152" s="242"/>
      <c r="CFY152" s="242"/>
      <c r="CFZ152" s="242"/>
      <c r="CGA152" s="242"/>
      <c r="CGB152" s="242"/>
      <c r="CGC152" s="242"/>
      <c r="CGD152" s="242"/>
      <c r="CGE152" s="242"/>
      <c r="CGF152" s="242"/>
      <c r="CGG152" s="242"/>
      <c r="CGH152" s="242"/>
      <c r="CGI152" s="242"/>
      <c r="CGJ152" s="242"/>
      <c r="CGK152" s="242"/>
      <c r="CGL152" s="242"/>
      <c r="CGM152" s="242"/>
      <c r="CGN152" s="242"/>
      <c r="CGO152" s="242"/>
      <c r="CGP152" s="242"/>
      <c r="CGQ152" s="242"/>
      <c r="CGR152" s="242"/>
      <c r="CGS152" s="242"/>
      <c r="CGT152" s="242"/>
      <c r="CGU152" s="242"/>
      <c r="CGV152" s="242"/>
      <c r="CGW152" s="242"/>
      <c r="CGX152" s="242"/>
      <c r="CGY152" s="242"/>
      <c r="CGZ152" s="242"/>
      <c r="CHA152" s="242"/>
      <c r="CHB152" s="242"/>
      <c r="CHC152" s="242"/>
      <c r="CHD152" s="242"/>
      <c r="CHE152" s="242"/>
      <c r="CHF152" s="242"/>
      <c r="CHG152" s="242"/>
      <c r="CHH152" s="242"/>
      <c r="CHI152" s="242"/>
      <c r="CHJ152" s="242"/>
      <c r="CHK152" s="242"/>
      <c r="CHL152" s="242"/>
      <c r="CHM152" s="242"/>
      <c r="CHN152" s="242"/>
      <c r="CHO152" s="242"/>
      <c r="CHP152" s="242"/>
      <c r="CHQ152" s="242"/>
      <c r="CHR152" s="242"/>
      <c r="CHS152" s="242"/>
      <c r="CHT152" s="242"/>
      <c r="CHU152" s="242"/>
      <c r="CHV152" s="242"/>
      <c r="CHW152" s="242"/>
      <c r="CHX152" s="242"/>
      <c r="CHY152" s="242"/>
      <c r="CHZ152" s="242"/>
      <c r="CIA152" s="242"/>
      <c r="CIB152" s="242"/>
      <c r="CIC152" s="242"/>
      <c r="CID152" s="242"/>
      <c r="CIE152" s="242"/>
      <c r="CIF152" s="242"/>
      <c r="CIG152" s="242"/>
      <c r="CIH152" s="242"/>
      <c r="CII152" s="242"/>
      <c r="CIJ152" s="242"/>
      <c r="CIK152" s="242"/>
      <c r="CIL152" s="242"/>
      <c r="CIM152" s="242"/>
      <c r="CIN152" s="242"/>
      <c r="CIO152" s="242"/>
      <c r="CIP152" s="242"/>
      <c r="CIQ152" s="242"/>
      <c r="CIR152" s="242"/>
      <c r="CIS152" s="242"/>
      <c r="CIT152" s="242"/>
      <c r="CIU152" s="242"/>
      <c r="CIV152" s="242"/>
      <c r="CIW152" s="242"/>
      <c r="CIX152" s="242"/>
      <c r="CIY152" s="242"/>
      <c r="CIZ152" s="242"/>
      <c r="CJA152" s="242"/>
      <c r="CJB152" s="242"/>
      <c r="CJC152" s="242"/>
      <c r="CJD152" s="242"/>
      <c r="CJE152" s="242"/>
      <c r="CJF152" s="242"/>
      <c r="CJG152" s="242"/>
      <c r="CJH152" s="242"/>
      <c r="CJI152" s="242"/>
      <c r="CJJ152" s="242"/>
      <c r="CJK152" s="242"/>
      <c r="CJL152" s="242"/>
      <c r="CJM152" s="242"/>
      <c r="CJN152" s="242"/>
      <c r="CJO152" s="242"/>
      <c r="CJP152" s="242"/>
      <c r="CJQ152" s="242"/>
      <c r="CJR152" s="242"/>
      <c r="CJS152" s="242"/>
      <c r="CJT152" s="242"/>
      <c r="CJU152" s="242"/>
      <c r="CJV152" s="242"/>
      <c r="CJW152" s="242"/>
      <c r="CJX152" s="242"/>
      <c r="CJY152" s="242"/>
      <c r="CJZ152" s="242"/>
      <c r="CKA152" s="242"/>
      <c r="CKB152" s="242"/>
      <c r="CKC152" s="242"/>
      <c r="CKD152" s="242"/>
      <c r="CKE152" s="242"/>
      <c r="CKF152" s="242"/>
      <c r="CKG152" s="242"/>
      <c r="CKH152" s="242"/>
      <c r="CKI152" s="242"/>
      <c r="CKJ152" s="242"/>
      <c r="CKK152" s="242"/>
      <c r="CKL152" s="242"/>
      <c r="CKM152" s="242"/>
      <c r="CKN152" s="242"/>
      <c r="CKO152" s="242"/>
      <c r="CKP152" s="242"/>
      <c r="CKQ152" s="242"/>
      <c r="CKR152" s="242"/>
      <c r="CKS152" s="242"/>
      <c r="CKT152" s="242"/>
      <c r="CKU152" s="242"/>
      <c r="CKV152" s="242"/>
      <c r="CKW152" s="242"/>
      <c r="CKX152" s="242"/>
      <c r="CKY152" s="242"/>
      <c r="CKZ152" s="242"/>
      <c r="CLA152" s="242"/>
      <c r="CLB152" s="242"/>
      <c r="CLC152" s="242"/>
      <c r="CLD152" s="242"/>
      <c r="CLE152" s="242"/>
      <c r="CLF152" s="242"/>
      <c r="CLG152" s="242"/>
      <c r="CLH152" s="242"/>
      <c r="CLI152" s="242"/>
      <c r="CLJ152" s="242"/>
      <c r="CLK152" s="242"/>
      <c r="CLL152" s="242"/>
      <c r="CLM152" s="242"/>
      <c r="CLN152" s="242"/>
      <c r="CLO152" s="242"/>
      <c r="CLP152" s="242"/>
      <c r="CLQ152" s="242"/>
      <c r="CLR152" s="242"/>
      <c r="CLS152" s="242"/>
      <c r="CLT152" s="242"/>
      <c r="CLU152" s="242"/>
      <c r="CLV152" s="242"/>
      <c r="CLW152" s="242"/>
      <c r="CLX152" s="242"/>
      <c r="CLY152" s="242"/>
      <c r="CLZ152" s="242"/>
      <c r="CMA152" s="242"/>
      <c r="CMB152" s="242"/>
      <c r="CMC152" s="242"/>
      <c r="CMD152" s="242"/>
      <c r="CME152" s="242"/>
      <c r="CMF152" s="242"/>
      <c r="CMG152" s="242"/>
      <c r="CMH152" s="242"/>
      <c r="CMI152" s="242"/>
      <c r="CMJ152" s="242"/>
      <c r="CMK152" s="242"/>
      <c r="CML152" s="242"/>
      <c r="CMM152" s="242"/>
      <c r="CMN152" s="242"/>
      <c r="CMO152" s="242"/>
      <c r="CMP152" s="242"/>
      <c r="CMQ152" s="242"/>
      <c r="CMR152" s="242"/>
      <c r="CMS152" s="242"/>
      <c r="CMT152" s="242"/>
      <c r="CMU152" s="242"/>
      <c r="CMV152" s="242"/>
      <c r="CMW152" s="242"/>
      <c r="CMX152" s="242"/>
      <c r="CMY152" s="242"/>
      <c r="CMZ152" s="242"/>
      <c r="CNA152" s="242"/>
      <c r="CNB152" s="242"/>
      <c r="CNC152" s="242"/>
      <c r="CND152" s="242"/>
      <c r="CNE152" s="242"/>
      <c r="CNF152" s="242"/>
      <c r="CNG152" s="242"/>
      <c r="CNH152" s="242"/>
      <c r="CNI152" s="242"/>
      <c r="CNJ152" s="242"/>
      <c r="CNK152" s="242"/>
      <c r="CNL152" s="242"/>
      <c r="CNM152" s="242"/>
      <c r="CNN152" s="242"/>
      <c r="CNO152" s="242"/>
      <c r="CNP152" s="242"/>
      <c r="CNQ152" s="242"/>
      <c r="CNR152" s="242"/>
      <c r="CNS152" s="242"/>
      <c r="CNT152" s="242"/>
      <c r="CNU152" s="242"/>
      <c r="CNV152" s="242"/>
      <c r="CNW152" s="242"/>
      <c r="CNX152" s="242"/>
      <c r="CNY152" s="242"/>
      <c r="CNZ152" s="242"/>
      <c r="COA152" s="242"/>
      <c r="COB152" s="242"/>
      <c r="COC152" s="242"/>
      <c r="COD152" s="242"/>
      <c r="COE152" s="242"/>
      <c r="COF152" s="242"/>
      <c r="COG152" s="242"/>
      <c r="COH152" s="242"/>
      <c r="COI152" s="242"/>
      <c r="COJ152" s="242"/>
      <c r="COK152" s="242"/>
      <c r="COL152" s="242"/>
      <c r="COM152" s="242"/>
      <c r="CON152" s="242"/>
      <c r="COO152" s="242"/>
      <c r="COP152" s="242"/>
      <c r="COQ152" s="242"/>
      <c r="COR152" s="242"/>
      <c r="COS152" s="242"/>
      <c r="COT152" s="242"/>
      <c r="COU152" s="242"/>
      <c r="COV152" s="242"/>
      <c r="COW152" s="242"/>
      <c r="COX152" s="242"/>
      <c r="COY152" s="242"/>
      <c r="COZ152" s="242"/>
      <c r="CPA152" s="242"/>
      <c r="CPB152" s="242"/>
      <c r="CPC152" s="242"/>
      <c r="CPD152" s="242"/>
      <c r="CPE152" s="242"/>
      <c r="CPF152" s="242"/>
      <c r="CPG152" s="242"/>
      <c r="CPH152" s="242"/>
      <c r="CPI152" s="242"/>
      <c r="CPJ152" s="242"/>
      <c r="CPK152" s="242"/>
      <c r="CPL152" s="242"/>
      <c r="CPM152" s="242"/>
      <c r="CPN152" s="242"/>
      <c r="CPO152" s="242"/>
      <c r="CPP152" s="242"/>
      <c r="CPQ152" s="242"/>
      <c r="CPR152" s="242"/>
      <c r="CPS152" s="242"/>
      <c r="CPT152" s="242"/>
      <c r="CPU152" s="242"/>
      <c r="CPV152" s="242"/>
      <c r="CPW152" s="242"/>
      <c r="CPX152" s="242"/>
      <c r="CPY152" s="242"/>
      <c r="CPZ152" s="242"/>
      <c r="CQA152" s="242"/>
      <c r="CQB152" s="242"/>
      <c r="CQC152" s="242"/>
      <c r="CQD152" s="242"/>
      <c r="CQE152" s="242"/>
      <c r="CQF152" s="242"/>
      <c r="CQG152" s="242"/>
      <c r="CQH152" s="242"/>
      <c r="CQI152" s="242"/>
      <c r="CQJ152" s="242"/>
      <c r="CQK152" s="242"/>
      <c r="CQL152" s="242"/>
      <c r="CQM152" s="242"/>
      <c r="CQN152" s="242"/>
      <c r="CQO152" s="242"/>
      <c r="CQP152" s="242"/>
      <c r="CQQ152" s="242"/>
      <c r="CQR152" s="242"/>
      <c r="CQS152" s="242"/>
      <c r="CQT152" s="242"/>
      <c r="CQU152" s="242"/>
      <c r="CQV152" s="242"/>
      <c r="CQW152" s="242"/>
      <c r="CQX152" s="242"/>
      <c r="CQY152" s="242"/>
      <c r="CQZ152" s="242"/>
      <c r="CRA152" s="242"/>
      <c r="CRB152" s="242"/>
      <c r="CRC152" s="242"/>
      <c r="CRD152" s="242"/>
      <c r="CRE152" s="242"/>
      <c r="CRF152" s="242"/>
      <c r="CRG152" s="242"/>
      <c r="CRH152" s="242"/>
      <c r="CRI152" s="242"/>
      <c r="CRJ152" s="242"/>
      <c r="CRK152" s="242"/>
      <c r="CRL152" s="242"/>
      <c r="CRM152" s="242"/>
      <c r="CRN152" s="242"/>
      <c r="CRO152" s="242"/>
      <c r="CRP152" s="242"/>
      <c r="CRQ152" s="242"/>
      <c r="CRR152" s="242"/>
      <c r="CRS152" s="242"/>
      <c r="CRT152" s="242"/>
      <c r="CRU152" s="242"/>
      <c r="CRV152" s="242"/>
      <c r="CRW152" s="242"/>
      <c r="CRX152" s="242"/>
      <c r="CRY152" s="242"/>
      <c r="CRZ152" s="242"/>
      <c r="CSA152" s="242"/>
      <c r="CSB152" s="242"/>
      <c r="CSC152" s="242"/>
      <c r="CSD152" s="242"/>
      <c r="CSE152" s="242"/>
      <c r="CSF152" s="242"/>
      <c r="CSG152" s="242"/>
      <c r="CSH152" s="242"/>
      <c r="CSI152" s="242"/>
      <c r="CSJ152" s="242"/>
      <c r="CSK152" s="242"/>
      <c r="CSL152" s="242"/>
      <c r="CSM152" s="242"/>
      <c r="CSN152" s="242"/>
      <c r="CSO152" s="242"/>
      <c r="CSP152" s="242"/>
      <c r="CSQ152" s="242"/>
      <c r="CSR152" s="242"/>
      <c r="CSS152" s="242"/>
      <c r="CST152" s="242"/>
      <c r="CSU152" s="242"/>
      <c r="CSV152" s="242"/>
      <c r="CSW152" s="242"/>
      <c r="CSX152" s="242"/>
      <c r="CSY152" s="242"/>
      <c r="CSZ152" s="242"/>
      <c r="CTA152" s="242"/>
      <c r="CTB152" s="242"/>
      <c r="CTC152" s="242"/>
      <c r="CTD152" s="242"/>
      <c r="CTE152" s="242"/>
      <c r="CTF152" s="242"/>
      <c r="CTG152" s="242"/>
      <c r="CTH152" s="242"/>
      <c r="CTI152" s="242"/>
      <c r="CTJ152" s="242"/>
      <c r="CTK152" s="242"/>
      <c r="CTL152" s="242"/>
      <c r="CTM152" s="242"/>
      <c r="CTN152" s="242"/>
      <c r="CTO152" s="242"/>
      <c r="CTP152" s="242"/>
      <c r="CTQ152" s="242"/>
      <c r="CTR152" s="242"/>
      <c r="CTS152" s="242"/>
      <c r="CTT152" s="242"/>
      <c r="CTU152" s="242"/>
      <c r="CTV152" s="242"/>
      <c r="CTW152" s="242"/>
      <c r="CTX152" s="242"/>
      <c r="CTY152" s="242"/>
      <c r="CTZ152" s="242"/>
      <c r="CUA152" s="242"/>
      <c r="CUB152" s="242"/>
      <c r="CUC152" s="242"/>
      <c r="CUD152" s="242"/>
      <c r="CUE152" s="242"/>
      <c r="CUF152" s="242"/>
      <c r="CUG152" s="242"/>
      <c r="CUH152" s="242"/>
      <c r="CUI152" s="242"/>
      <c r="CUJ152" s="242"/>
      <c r="CUK152" s="242"/>
      <c r="CUL152" s="242"/>
      <c r="CUM152" s="242"/>
      <c r="CUN152" s="242"/>
      <c r="CUO152" s="242"/>
      <c r="CUP152" s="242"/>
      <c r="CUQ152" s="242"/>
      <c r="CUR152" s="242"/>
      <c r="CUS152" s="242"/>
      <c r="CUT152" s="242"/>
      <c r="CUU152" s="242"/>
      <c r="CUV152" s="242"/>
      <c r="CUW152" s="242"/>
      <c r="CUX152" s="242"/>
      <c r="CUY152" s="242"/>
      <c r="CUZ152" s="242"/>
      <c r="CVA152" s="242"/>
      <c r="CVB152" s="242"/>
      <c r="CVC152" s="242"/>
      <c r="CVD152" s="242"/>
      <c r="CVE152" s="242"/>
      <c r="CVF152" s="242"/>
      <c r="CVG152" s="242"/>
      <c r="CVH152" s="242"/>
      <c r="CVI152" s="242"/>
      <c r="CVJ152" s="242"/>
      <c r="CVK152" s="242"/>
      <c r="CVL152" s="242"/>
      <c r="CVM152" s="242"/>
      <c r="CVN152" s="242"/>
      <c r="CVO152" s="242"/>
      <c r="CVP152" s="242"/>
      <c r="CVQ152" s="242"/>
      <c r="CVR152" s="242"/>
      <c r="CVS152" s="242"/>
      <c r="CVT152" s="242"/>
      <c r="CVU152" s="242"/>
      <c r="CVV152" s="242"/>
      <c r="CVW152" s="242"/>
      <c r="CVX152" s="242"/>
      <c r="CVY152" s="242"/>
      <c r="CVZ152" s="242"/>
      <c r="CWA152" s="242"/>
      <c r="CWB152" s="242"/>
      <c r="CWC152" s="242"/>
      <c r="CWD152" s="242"/>
      <c r="CWE152" s="242"/>
      <c r="CWF152" s="242"/>
      <c r="CWG152" s="242"/>
      <c r="CWH152" s="242"/>
      <c r="CWI152" s="242"/>
      <c r="CWJ152" s="242"/>
      <c r="CWK152" s="242"/>
      <c r="CWL152" s="242"/>
      <c r="CWM152" s="242"/>
      <c r="CWN152" s="242"/>
      <c r="CWO152" s="242"/>
      <c r="CWP152" s="242"/>
      <c r="CWQ152" s="242"/>
      <c r="CWR152" s="242"/>
      <c r="CWS152" s="242"/>
      <c r="CWT152" s="242"/>
      <c r="CWU152" s="242"/>
      <c r="CWV152" s="242"/>
      <c r="CWW152" s="242"/>
      <c r="CWX152" s="242"/>
      <c r="CWY152" s="242"/>
      <c r="CWZ152" s="242"/>
      <c r="CXA152" s="242"/>
      <c r="CXB152" s="242"/>
      <c r="CXC152" s="242"/>
      <c r="CXD152" s="242"/>
      <c r="CXE152" s="242"/>
      <c r="CXF152" s="242"/>
      <c r="CXG152" s="242"/>
      <c r="CXH152" s="242"/>
      <c r="CXI152" s="242"/>
      <c r="CXJ152" s="242"/>
      <c r="CXK152" s="242"/>
      <c r="CXL152" s="242"/>
      <c r="CXM152" s="242"/>
      <c r="CXN152" s="242"/>
      <c r="CXO152" s="242"/>
      <c r="CXP152" s="242"/>
      <c r="CXQ152" s="242"/>
      <c r="CXR152" s="242"/>
      <c r="CXS152" s="242"/>
      <c r="CXT152" s="242"/>
      <c r="CXU152" s="242"/>
      <c r="CXV152" s="242"/>
      <c r="CXW152" s="242"/>
      <c r="CXX152" s="242"/>
      <c r="CXY152" s="242"/>
      <c r="CXZ152" s="242"/>
      <c r="CYA152" s="242"/>
      <c r="CYB152" s="242"/>
      <c r="CYC152" s="242"/>
      <c r="CYD152" s="242"/>
      <c r="CYE152" s="242"/>
      <c r="CYF152" s="242"/>
      <c r="CYG152" s="242"/>
      <c r="CYH152" s="242"/>
      <c r="CYI152" s="242"/>
      <c r="CYJ152" s="242"/>
      <c r="CYK152" s="242"/>
      <c r="CYL152" s="242"/>
      <c r="CYM152" s="242"/>
      <c r="CYN152" s="242"/>
      <c r="CYO152" s="242"/>
      <c r="CYP152" s="242"/>
      <c r="CYQ152" s="242"/>
      <c r="CYR152" s="242"/>
      <c r="CYS152" s="242"/>
      <c r="CYT152" s="242"/>
      <c r="CYU152" s="242"/>
      <c r="CYV152" s="242"/>
      <c r="CYW152" s="242"/>
      <c r="CYX152" s="242"/>
      <c r="CYY152" s="242"/>
      <c r="CYZ152" s="242"/>
      <c r="CZA152" s="242"/>
      <c r="CZB152" s="242"/>
      <c r="CZC152" s="242"/>
      <c r="CZD152" s="242"/>
      <c r="CZE152" s="242"/>
      <c r="CZF152" s="242"/>
      <c r="CZG152" s="242"/>
      <c r="CZH152" s="242"/>
      <c r="CZI152" s="242"/>
      <c r="CZJ152" s="242"/>
      <c r="CZK152" s="242"/>
      <c r="CZL152" s="242"/>
      <c r="CZM152" s="242"/>
      <c r="CZN152" s="242"/>
      <c r="CZO152" s="242"/>
      <c r="CZP152" s="242"/>
      <c r="CZQ152" s="242"/>
      <c r="CZR152" s="242"/>
      <c r="CZS152" s="242"/>
      <c r="CZT152" s="242"/>
      <c r="CZU152" s="242"/>
      <c r="CZV152" s="242"/>
      <c r="CZW152" s="242"/>
      <c r="CZX152" s="242"/>
      <c r="CZY152" s="242"/>
      <c r="CZZ152" s="242"/>
      <c r="DAA152" s="242"/>
      <c r="DAB152" s="242"/>
      <c r="DAC152" s="242"/>
      <c r="DAD152" s="242"/>
      <c r="DAE152" s="242"/>
      <c r="DAF152" s="242"/>
      <c r="DAG152" s="242"/>
      <c r="DAH152" s="242"/>
      <c r="DAI152" s="242"/>
      <c r="DAJ152" s="242"/>
      <c r="DAK152" s="242"/>
      <c r="DAL152" s="242"/>
      <c r="DAM152" s="242"/>
      <c r="DAN152" s="242"/>
      <c r="DAO152" s="242"/>
      <c r="DAP152" s="242"/>
      <c r="DAQ152" s="242"/>
      <c r="DAR152" s="242"/>
      <c r="DAS152" s="242"/>
      <c r="DAT152" s="242"/>
      <c r="DAU152" s="242"/>
      <c r="DAV152" s="242"/>
      <c r="DAW152" s="242"/>
      <c r="DAX152" s="242"/>
      <c r="DAY152" s="242"/>
      <c r="DAZ152" s="242"/>
      <c r="DBA152" s="242"/>
      <c r="DBB152" s="242"/>
      <c r="DBC152" s="242"/>
      <c r="DBD152" s="242"/>
      <c r="DBE152" s="242"/>
      <c r="DBF152" s="242"/>
      <c r="DBG152" s="242"/>
      <c r="DBH152" s="242"/>
      <c r="DBI152" s="242"/>
      <c r="DBJ152" s="242"/>
      <c r="DBK152" s="242"/>
      <c r="DBL152" s="242"/>
      <c r="DBM152" s="242"/>
      <c r="DBN152" s="242"/>
      <c r="DBO152" s="242"/>
      <c r="DBP152" s="242"/>
      <c r="DBQ152" s="242"/>
      <c r="DBR152" s="242"/>
      <c r="DBS152" s="242"/>
      <c r="DBT152" s="242"/>
      <c r="DBU152" s="242"/>
      <c r="DBV152" s="242"/>
      <c r="DBW152" s="242"/>
      <c r="DBX152" s="242"/>
      <c r="DBY152" s="242"/>
      <c r="DBZ152" s="242"/>
      <c r="DCA152" s="242"/>
      <c r="DCB152" s="242"/>
      <c r="DCC152" s="242"/>
      <c r="DCD152" s="242"/>
      <c r="DCE152" s="242"/>
      <c r="DCF152" s="242"/>
      <c r="DCG152" s="242"/>
      <c r="DCH152" s="242"/>
      <c r="DCI152" s="242"/>
      <c r="DCJ152" s="242"/>
      <c r="DCK152" s="242"/>
      <c r="DCL152" s="242"/>
      <c r="DCM152" s="242"/>
      <c r="DCN152" s="242"/>
      <c r="DCO152" s="242"/>
      <c r="DCP152" s="242"/>
      <c r="DCQ152" s="242"/>
      <c r="DCR152" s="242"/>
      <c r="DCS152" s="242"/>
      <c r="DCT152" s="242"/>
      <c r="DCU152" s="242"/>
      <c r="DCV152" s="242"/>
      <c r="DCW152" s="242"/>
      <c r="DCX152" s="242"/>
      <c r="DCY152" s="242"/>
      <c r="DCZ152" s="242"/>
      <c r="DDA152" s="242"/>
      <c r="DDB152" s="242"/>
      <c r="DDC152" s="242"/>
      <c r="DDD152" s="242"/>
      <c r="DDE152" s="242"/>
      <c r="DDF152" s="242"/>
      <c r="DDG152" s="242"/>
      <c r="DDH152" s="242"/>
      <c r="DDI152" s="242"/>
      <c r="DDJ152" s="242"/>
      <c r="DDK152" s="242"/>
      <c r="DDL152" s="242"/>
      <c r="DDM152" s="242"/>
      <c r="DDN152" s="242"/>
      <c r="DDO152" s="242"/>
      <c r="DDP152" s="242"/>
      <c r="DDQ152" s="242"/>
      <c r="DDR152" s="242"/>
      <c r="DDS152" s="242"/>
      <c r="DDT152" s="242"/>
      <c r="DDU152" s="242"/>
      <c r="DDV152" s="242"/>
      <c r="DDW152" s="242"/>
      <c r="DDX152" s="242"/>
      <c r="DDY152" s="242"/>
      <c r="DDZ152" s="242"/>
      <c r="DEA152" s="242"/>
      <c r="DEB152" s="242"/>
      <c r="DEC152" s="242"/>
      <c r="DED152" s="242"/>
      <c r="DEE152" s="242"/>
      <c r="DEF152" s="242"/>
      <c r="DEG152" s="242"/>
      <c r="DEH152" s="242"/>
      <c r="DEI152" s="242"/>
      <c r="DEJ152" s="242"/>
      <c r="DEK152" s="242"/>
      <c r="DEL152" s="242"/>
      <c r="DEM152" s="242"/>
      <c r="DEN152" s="242"/>
      <c r="DEO152" s="242"/>
      <c r="DEP152" s="242"/>
      <c r="DEQ152" s="242"/>
      <c r="DER152" s="242"/>
      <c r="DES152" s="242"/>
      <c r="DET152" s="242"/>
      <c r="DEU152" s="242"/>
      <c r="DEV152" s="242"/>
      <c r="DEW152" s="242"/>
      <c r="DEX152" s="242"/>
      <c r="DEY152" s="242"/>
      <c r="DEZ152" s="242"/>
      <c r="DFA152" s="242"/>
      <c r="DFB152" s="242"/>
      <c r="DFC152" s="242"/>
      <c r="DFD152" s="242"/>
      <c r="DFE152" s="242"/>
      <c r="DFF152" s="242"/>
      <c r="DFG152" s="242"/>
      <c r="DFH152" s="242"/>
      <c r="DFI152" s="242"/>
      <c r="DFJ152" s="242"/>
      <c r="DFK152" s="242"/>
      <c r="DFL152" s="242"/>
      <c r="DFM152" s="242"/>
      <c r="DFN152" s="242"/>
      <c r="DFO152" s="242"/>
      <c r="DFP152" s="242"/>
      <c r="DFQ152" s="242"/>
      <c r="DFR152" s="242"/>
      <c r="DFS152" s="242"/>
      <c r="DFT152" s="242"/>
      <c r="DFU152" s="242"/>
      <c r="DFV152" s="242"/>
      <c r="DFW152" s="242"/>
      <c r="DFX152" s="242"/>
      <c r="DFY152" s="242"/>
      <c r="DFZ152" s="242"/>
      <c r="DGA152" s="242"/>
      <c r="DGB152" s="242"/>
      <c r="DGC152" s="242"/>
      <c r="DGD152" s="242"/>
      <c r="DGE152" s="242"/>
      <c r="DGF152" s="242"/>
      <c r="DGG152" s="242"/>
      <c r="DGH152" s="242"/>
      <c r="DGI152" s="242"/>
      <c r="DGJ152" s="242"/>
      <c r="DGK152" s="242"/>
      <c r="DGL152" s="242"/>
      <c r="DGM152" s="242"/>
      <c r="DGN152" s="242"/>
      <c r="DGO152" s="242"/>
      <c r="DGP152" s="242"/>
      <c r="DGQ152" s="242"/>
      <c r="DGR152" s="242"/>
      <c r="DGS152" s="242"/>
      <c r="DGT152" s="242"/>
      <c r="DGU152" s="242"/>
      <c r="DGV152" s="242"/>
      <c r="DGW152" s="242"/>
      <c r="DGX152" s="242"/>
      <c r="DGY152" s="242"/>
      <c r="DGZ152" s="242"/>
      <c r="DHA152" s="242"/>
      <c r="DHB152" s="242"/>
      <c r="DHC152" s="242"/>
      <c r="DHD152" s="242"/>
      <c r="DHE152" s="242"/>
      <c r="DHF152" s="242"/>
      <c r="DHG152" s="242"/>
      <c r="DHH152" s="242"/>
      <c r="DHI152" s="242"/>
      <c r="DHJ152" s="242"/>
      <c r="DHK152" s="242"/>
      <c r="DHL152" s="242"/>
      <c r="DHM152" s="242"/>
      <c r="DHN152" s="242"/>
      <c r="DHO152" s="242"/>
      <c r="DHP152" s="242"/>
      <c r="DHQ152" s="242"/>
      <c r="DHR152" s="242"/>
      <c r="DHS152" s="242"/>
      <c r="DHT152" s="242"/>
      <c r="DHU152" s="242"/>
      <c r="DHV152" s="242"/>
      <c r="DHW152" s="242"/>
      <c r="DHX152" s="242"/>
      <c r="DHY152" s="242"/>
      <c r="DHZ152" s="242"/>
      <c r="DIA152" s="242"/>
      <c r="DIB152" s="242"/>
      <c r="DIC152" s="242"/>
      <c r="DID152" s="242"/>
      <c r="DIE152" s="242"/>
      <c r="DIF152" s="242"/>
      <c r="DIG152" s="242"/>
      <c r="DIH152" s="242"/>
      <c r="DII152" s="242"/>
      <c r="DIJ152" s="242"/>
      <c r="DIK152" s="242"/>
      <c r="DIL152" s="242"/>
      <c r="DIM152" s="242"/>
      <c r="DIN152" s="242"/>
      <c r="DIO152" s="242"/>
      <c r="DIP152" s="242"/>
      <c r="DIQ152" s="242"/>
      <c r="DIR152" s="242"/>
      <c r="DIS152" s="242"/>
      <c r="DIT152" s="242"/>
      <c r="DIU152" s="242"/>
      <c r="DIV152" s="242"/>
      <c r="DIW152" s="242"/>
      <c r="DIX152" s="242"/>
      <c r="DIY152" s="242"/>
      <c r="DIZ152" s="242"/>
      <c r="DJA152" s="242"/>
      <c r="DJB152" s="242"/>
      <c r="DJC152" s="242"/>
      <c r="DJD152" s="242"/>
      <c r="DJE152" s="242"/>
      <c r="DJF152" s="242"/>
      <c r="DJG152" s="242"/>
      <c r="DJH152" s="242"/>
      <c r="DJI152" s="242"/>
      <c r="DJJ152" s="242"/>
      <c r="DJK152" s="242"/>
      <c r="DJL152" s="242"/>
      <c r="DJM152" s="242"/>
      <c r="DJN152" s="242"/>
      <c r="DJO152" s="242"/>
      <c r="DJP152" s="242"/>
      <c r="DJQ152" s="242"/>
      <c r="DJR152" s="242"/>
      <c r="DJS152" s="242"/>
      <c r="DJT152" s="242"/>
      <c r="DJU152" s="242"/>
      <c r="DJV152" s="242"/>
      <c r="DJW152" s="242"/>
      <c r="DJX152" s="242"/>
      <c r="DJY152" s="242"/>
      <c r="DJZ152" s="242"/>
      <c r="DKA152" s="242"/>
      <c r="DKB152" s="242"/>
      <c r="DKC152" s="242"/>
      <c r="DKD152" s="242"/>
      <c r="DKE152" s="242"/>
      <c r="DKF152" s="242"/>
      <c r="DKG152" s="242"/>
      <c r="DKH152" s="242"/>
      <c r="DKI152" s="242"/>
      <c r="DKJ152" s="242"/>
      <c r="DKK152" s="242"/>
      <c r="DKL152" s="242"/>
      <c r="DKM152" s="242"/>
      <c r="DKN152" s="242"/>
      <c r="DKO152" s="242"/>
      <c r="DKP152" s="242"/>
      <c r="DKQ152" s="242"/>
      <c r="DKR152" s="242"/>
      <c r="DKS152" s="242"/>
      <c r="DKT152" s="242"/>
      <c r="DKU152" s="242"/>
      <c r="DKV152" s="242"/>
      <c r="DKW152" s="242"/>
      <c r="DKX152" s="242"/>
      <c r="DKY152" s="242"/>
      <c r="DKZ152" s="242"/>
      <c r="DLA152" s="242"/>
      <c r="DLB152" s="242"/>
      <c r="DLC152" s="242"/>
      <c r="DLD152" s="242"/>
      <c r="DLE152" s="242"/>
      <c r="DLF152" s="242"/>
      <c r="DLG152" s="242"/>
      <c r="DLH152" s="242"/>
      <c r="DLI152" s="242"/>
      <c r="DLJ152" s="242"/>
      <c r="DLK152" s="242"/>
      <c r="DLL152" s="242"/>
      <c r="DLM152" s="242"/>
      <c r="DLN152" s="242"/>
      <c r="DLO152" s="242"/>
      <c r="DLP152" s="242"/>
      <c r="DLQ152" s="242"/>
      <c r="DLR152" s="242"/>
      <c r="DLS152" s="242"/>
      <c r="DLT152" s="242"/>
      <c r="DLU152" s="242"/>
      <c r="DLV152" s="242"/>
      <c r="DLW152" s="242"/>
      <c r="DLX152" s="242"/>
      <c r="DLY152" s="242"/>
      <c r="DLZ152" s="242"/>
      <c r="DMA152" s="242"/>
      <c r="DMB152" s="242"/>
      <c r="DMC152" s="242"/>
      <c r="DMD152" s="242"/>
      <c r="DME152" s="242"/>
      <c r="DMF152" s="242"/>
      <c r="DMG152" s="242"/>
      <c r="DMH152" s="242"/>
      <c r="DMI152" s="242"/>
      <c r="DMJ152" s="242"/>
      <c r="DMK152" s="242"/>
      <c r="DML152" s="242"/>
      <c r="DMM152" s="242"/>
      <c r="DMN152" s="242"/>
      <c r="DMO152" s="242"/>
      <c r="DMP152" s="242"/>
      <c r="DMQ152" s="242"/>
      <c r="DMR152" s="242"/>
      <c r="DMS152" s="242"/>
      <c r="DMT152" s="242"/>
      <c r="DMU152" s="242"/>
      <c r="DMV152" s="242"/>
      <c r="DMW152" s="242"/>
      <c r="DMX152" s="242"/>
      <c r="DMY152" s="242"/>
      <c r="DMZ152" s="242"/>
      <c r="DNA152" s="242"/>
      <c r="DNB152" s="242"/>
      <c r="DNC152" s="242"/>
      <c r="DND152" s="242"/>
      <c r="DNE152" s="242"/>
      <c r="DNF152" s="242"/>
      <c r="DNG152" s="242"/>
      <c r="DNH152" s="242"/>
      <c r="DNI152" s="242"/>
      <c r="DNJ152" s="242"/>
      <c r="DNK152" s="242"/>
      <c r="DNL152" s="242"/>
      <c r="DNM152" s="242"/>
      <c r="DNN152" s="242"/>
      <c r="DNO152" s="242"/>
      <c r="DNP152" s="242"/>
      <c r="DNQ152" s="242"/>
      <c r="DNR152" s="242"/>
      <c r="DNS152" s="242"/>
      <c r="DNT152" s="242"/>
      <c r="DNU152" s="242"/>
      <c r="DNV152" s="242"/>
      <c r="DNW152" s="242"/>
      <c r="DNX152" s="242"/>
      <c r="DNY152" s="242"/>
      <c r="DNZ152" s="242"/>
      <c r="DOA152" s="242"/>
      <c r="DOB152" s="242"/>
      <c r="DOC152" s="242"/>
      <c r="DOD152" s="242"/>
      <c r="DOE152" s="242"/>
      <c r="DOF152" s="242"/>
      <c r="DOG152" s="242"/>
      <c r="DOH152" s="242"/>
      <c r="DOI152" s="242"/>
      <c r="DOJ152" s="242"/>
      <c r="DOK152" s="242"/>
      <c r="DOL152" s="242"/>
      <c r="DOM152" s="242"/>
      <c r="DON152" s="242"/>
      <c r="DOO152" s="242"/>
      <c r="DOP152" s="242"/>
      <c r="DOQ152" s="242"/>
      <c r="DOR152" s="242"/>
      <c r="DOS152" s="242"/>
      <c r="DOT152" s="242"/>
      <c r="DOU152" s="242"/>
      <c r="DOV152" s="242"/>
      <c r="DOW152" s="242"/>
      <c r="DOX152" s="242"/>
      <c r="DOY152" s="242"/>
      <c r="DOZ152" s="242"/>
      <c r="DPA152" s="242"/>
      <c r="DPB152" s="242"/>
      <c r="DPC152" s="242"/>
      <c r="DPD152" s="242"/>
      <c r="DPE152" s="242"/>
      <c r="DPF152" s="242"/>
      <c r="DPG152" s="242"/>
      <c r="DPH152" s="242"/>
      <c r="DPI152" s="242"/>
      <c r="DPJ152" s="242"/>
      <c r="DPK152" s="242"/>
      <c r="DPL152" s="242"/>
      <c r="DPM152" s="242"/>
      <c r="DPN152" s="242"/>
      <c r="DPO152" s="242"/>
      <c r="DPP152" s="242"/>
      <c r="DPQ152" s="242"/>
      <c r="DPR152" s="242"/>
      <c r="DPS152" s="242"/>
      <c r="DPT152" s="242"/>
      <c r="DPU152" s="242"/>
      <c r="DPV152" s="242"/>
      <c r="DPW152" s="242"/>
      <c r="DPX152" s="242"/>
      <c r="DPY152" s="242"/>
      <c r="DPZ152" s="242"/>
      <c r="DQA152" s="242"/>
      <c r="DQB152" s="242"/>
      <c r="DQC152" s="242"/>
      <c r="DQD152" s="242"/>
      <c r="DQE152" s="242"/>
      <c r="DQF152" s="242"/>
      <c r="DQG152" s="242"/>
      <c r="DQH152" s="242"/>
      <c r="DQI152" s="242"/>
      <c r="DQJ152" s="242"/>
      <c r="DQK152" s="242"/>
      <c r="DQL152" s="242"/>
      <c r="DQM152" s="242"/>
      <c r="DQN152" s="242"/>
      <c r="DQO152" s="242"/>
      <c r="DQP152" s="242"/>
      <c r="DQQ152" s="242"/>
      <c r="DQR152" s="242"/>
      <c r="DQS152" s="242"/>
      <c r="DQT152" s="242"/>
      <c r="DQU152" s="242"/>
      <c r="DQV152" s="242"/>
      <c r="DQW152" s="242"/>
      <c r="DQX152" s="242"/>
      <c r="DQY152" s="242"/>
      <c r="DQZ152" s="242"/>
      <c r="DRA152" s="242"/>
      <c r="DRB152" s="242"/>
      <c r="DRC152" s="242"/>
      <c r="DRD152" s="242"/>
      <c r="DRE152" s="242"/>
      <c r="DRF152" s="242"/>
      <c r="DRG152" s="242"/>
      <c r="DRH152" s="242"/>
      <c r="DRI152" s="242"/>
      <c r="DRJ152" s="242"/>
      <c r="DRK152" s="242"/>
      <c r="DRL152" s="242"/>
      <c r="DRM152" s="242"/>
      <c r="DRN152" s="242"/>
      <c r="DRO152" s="242"/>
      <c r="DRP152" s="242"/>
      <c r="DRQ152" s="242"/>
      <c r="DRR152" s="242"/>
      <c r="DRS152" s="242"/>
      <c r="DRT152" s="242"/>
      <c r="DRU152" s="242"/>
      <c r="DRV152" s="242"/>
      <c r="DRW152" s="242"/>
      <c r="DRX152" s="242"/>
      <c r="DRY152" s="242"/>
      <c r="DRZ152" s="242"/>
      <c r="DSA152" s="242"/>
      <c r="DSB152" s="242"/>
      <c r="DSC152" s="242"/>
      <c r="DSD152" s="242"/>
      <c r="DSE152" s="242"/>
      <c r="DSF152" s="242"/>
      <c r="DSG152" s="242"/>
      <c r="DSH152" s="242"/>
      <c r="DSI152" s="242"/>
      <c r="DSJ152" s="242"/>
      <c r="DSK152" s="242"/>
      <c r="DSL152" s="242"/>
      <c r="DSM152" s="242"/>
      <c r="DSN152" s="242"/>
      <c r="DSO152" s="242"/>
      <c r="DSP152" s="242"/>
      <c r="DSQ152" s="242"/>
      <c r="DSR152" s="242"/>
      <c r="DSS152" s="242"/>
      <c r="DST152" s="242"/>
      <c r="DSU152" s="242"/>
      <c r="DSV152" s="242"/>
      <c r="DSW152" s="242"/>
      <c r="DSX152" s="242"/>
      <c r="DSY152" s="242"/>
      <c r="DSZ152" s="242"/>
      <c r="DTA152" s="242"/>
      <c r="DTB152" s="242"/>
      <c r="DTC152" s="242"/>
      <c r="DTD152" s="242"/>
      <c r="DTE152" s="242"/>
      <c r="DTF152" s="242"/>
      <c r="DTG152" s="242"/>
      <c r="DTH152" s="242"/>
      <c r="DTI152" s="242"/>
      <c r="DTJ152" s="242"/>
      <c r="DTK152" s="242"/>
      <c r="DTL152" s="242"/>
      <c r="DTM152" s="242"/>
      <c r="DTN152" s="242"/>
      <c r="DTO152" s="242"/>
      <c r="DTP152" s="242"/>
      <c r="DTQ152" s="242"/>
      <c r="DTR152" s="242"/>
      <c r="DTS152" s="242"/>
      <c r="DTT152" s="242"/>
      <c r="DTU152" s="242"/>
      <c r="DTV152" s="242"/>
      <c r="DTW152" s="242"/>
      <c r="DTX152" s="242"/>
      <c r="DTY152" s="242"/>
      <c r="DTZ152" s="242"/>
      <c r="DUA152" s="242"/>
      <c r="DUB152" s="242"/>
      <c r="DUC152" s="242"/>
      <c r="DUD152" s="242"/>
      <c r="DUE152" s="242"/>
      <c r="DUF152" s="242"/>
      <c r="DUG152" s="242"/>
      <c r="DUH152" s="242"/>
      <c r="DUI152" s="242"/>
      <c r="DUJ152" s="242"/>
      <c r="DUK152" s="242"/>
      <c r="DUL152" s="242"/>
      <c r="DUM152" s="242"/>
      <c r="DUN152" s="242"/>
      <c r="DUO152" s="242"/>
      <c r="DUP152" s="242"/>
      <c r="DUQ152" s="242"/>
      <c r="DUR152" s="242"/>
      <c r="DUS152" s="242"/>
      <c r="DUT152" s="242"/>
      <c r="DUU152" s="242"/>
      <c r="DUV152" s="242"/>
      <c r="DUW152" s="242"/>
      <c r="DUX152" s="242"/>
      <c r="DUY152" s="242"/>
      <c r="DUZ152" s="242"/>
      <c r="DVA152" s="242"/>
      <c r="DVB152" s="242"/>
      <c r="DVC152" s="242"/>
      <c r="DVD152" s="242"/>
      <c r="DVE152" s="242"/>
      <c r="DVF152" s="242"/>
      <c r="DVG152" s="242"/>
      <c r="DVH152" s="242"/>
      <c r="DVI152" s="242"/>
      <c r="DVJ152" s="242"/>
      <c r="DVK152" s="242"/>
      <c r="DVL152" s="242"/>
      <c r="DVM152" s="242"/>
      <c r="DVN152" s="242"/>
      <c r="DVO152" s="242"/>
      <c r="DVP152" s="242"/>
      <c r="DVQ152" s="242"/>
      <c r="DVR152" s="242"/>
      <c r="DVS152" s="242"/>
      <c r="DVT152" s="242"/>
      <c r="DVU152" s="242"/>
      <c r="DVV152" s="242"/>
      <c r="DVW152" s="242"/>
      <c r="DVX152" s="242"/>
      <c r="DVY152" s="242"/>
      <c r="DVZ152" s="242"/>
      <c r="DWA152" s="242"/>
      <c r="DWB152" s="242"/>
      <c r="DWC152" s="242"/>
      <c r="DWD152" s="242"/>
      <c r="DWE152" s="242"/>
      <c r="DWF152" s="242"/>
      <c r="DWG152" s="242"/>
      <c r="DWH152" s="242"/>
      <c r="DWI152" s="242"/>
      <c r="DWJ152" s="242"/>
      <c r="DWK152" s="242"/>
      <c r="DWL152" s="242"/>
      <c r="DWM152" s="242"/>
      <c r="DWN152" s="242"/>
      <c r="DWO152" s="242"/>
      <c r="DWP152" s="242"/>
      <c r="DWQ152" s="242"/>
      <c r="DWR152" s="242"/>
      <c r="DWS152" s="242"/>
      <c r="DWT152" s="242"/>
      <c r="DWU152" s="242"/>
      <c r="DWV152" s="242"/>
      <c r="DWW152" s="242"/>
      <c r="DWX152" s="242"/>
      <c r="DWY152" s="242"/>
      <c r="DWZ152" s="242"/>
      <c r="DXA152" s="242"/>
      <c r="DXB152" s="242"/>
      <c r="DXC152" s="242"/>
      <c r="DXD152" s="242"/>
      <c r="DXE152" s="242"/>
      <c r="DXF152" s="242"/>
      <c r="DXG152" s="242"/>
      <c r="DXH152" s="242"/>
      <c r="DXI152" s="242"/>
      <c r="DXJ152" s="242"/>
      <c r="DXK152" s="242"/>
      <c r="DXL152" s="242"/>
      <c r="DXM152" s="242"/>
      <c r="DXN152" s="242"/>
      <c r="DXO152" s="242"/>
      <c r="DXP152" s="242"/>
      <c r="DXQ152" s="242"/>
      <c r="DXR152" s="242"/>
      <c r="DXS152" s="242"/>
      <c r="DXT152" s="242"/>
      <c r="DXU152" s="242"/>
      <c r="DXV152" s="242"/>
      <c r="DXW152" s="242"/>
      <c r="DXX152" s="242"/>
      <c r="DXY152" s="242"/>
      <c r="DXZ152" s="242"/>
      <c r="DYA152" s="242"/>
      <c r="DYB152" s="242"/>
      <c r="DYC152" s="242"/>
      <c r="DYD152" s="242"/>
      <c r="DYE152" s="242"/>
      <c r="DYF152" s="242"/>
      <c r="DYG152" s="242"/>
      <c r="DYH152" s="242"/>
      <c r="DYI152" s="242"/>
      <c r="DYJ152" s="242"/>
      <c r="DYK152" s="242"/>
      <c r="DYL152" s="242"/>
      <c r="DYM152" s="242"/>
      <c r="DYN152" s="242"/>
      <c r="DYO152" s="242"/>
      <c r="DYP152" s="242"/>
      <c r="DYQ152" s="242"/>
      <c r="DYR152" s="242"/>
      <c r="DYS152" s="242"/>
      <c r="DYT152" s="242"/>
      <c r="DYU152" s="242"/>
      <c r="DYV152" s="242"/>
      <c r="DYW152" s="242"/>
      <c r="DYX152" s="242"/>
      <c r="DYY152" s="242"/>
      <c r="DYZ152" s="242"/>
      <c r="DZA152" s="242"/>
      <c r="DZB152" s="242"/>
      <c r="DZC152" s="242"/>
      <c r="DZD152" s="242"/>
      <c r="DZE152" s="242"/>
      <c r="DZF152" s="242"/>
      <c r="DZG152" s="242"/>
      <c r="DZH152" s="242"/>
      <c r="DZI152" s="242"/>
      <c r="DZJ152" s="242"/>
      <c r="DZK152" s="242"/>
      <c r="DZL152" s="242"/>
      <c r="DZM152" s="242"/>
      <c r="DZN152" s="242"/>
      <c r="DZO152" s="242"/>
      <c r="DZP152" s="242"/>
      <c r="DZQ152" s="242"/>
      <c r="DZR152" s="242"/>
      <c r="DZS152" s="242"/>
      <c r="DZT152" s="242"/>
      <c r="DZU152" s="242"/>
      <c r="DZV152" s="242"/>
      <c r="DZW152" s="242"/>
      <c r="DZX152" s="242"/>
      <c r="DZY152" s="242"/>
      <c r="DZZ152" s="242"/>
      <c r="EAA152" s="242"/>
      <c r="EAB152" s="242"/>
      <c r="EAC152" s="242"/>
      <c r="EAD152" s="242"/>
      <c r="EAE152" s="242"/>
      <c r="EAF152" s="242"/>
      <c r="EAG152" s="242"/>
      <c r="EAH152" s="242"/>
      <c r="EAI152" s="242"/>
      <c r="EAJ152" s="242"/>
      <c r="EAK152" s="242"/>
      <c r="EAL152" s="242"/>
      <c r="EAM152" s="242"/>
      <c r="EAN152" s="242"/>
      <c r="EAO152" s="242"/>
      <c r="EAP152" s="242"/>
      <c r="EAQ152" s="242"/>
      <c r="EAR152" s="242"/>
      <c r="EAS152" s="242"/>
      <c r="EAT152" s="242"/>
      <c r="EAU152" s="242"/>
      <c r="EAV152" s="242"/>
      <c r="EAW152" s="242"/>
      <c r="EAX152" s="242"/>
      <c r="EAY152" s="242"/>
      <c r="EAZ152" s="242"/>
      <c r="EBA152" s="242"/>
      <c r="EBB152" s="242"/>
      <c r="EBC152" s="242"/>
      <c r="EBD152" s="242"/>
      <c r="EBE152" s="242"/>
      <c r="EBF152" s="242"/>
      <c r="EBG152" s="242"/>
      <c r="EBH152" s="242"/>
      <c r="EBI152" s="242"/>
      <c r="EBJ152" s="242"/>
      <c r="EBK152" s="242"/>
      <c r="EBL152" s="242"/>
      <c r="EBM152" s="242"/>
      <c r="EBN152" s="242"/>
      <c r="EBO152" s="242"/>
      <c r="EBP152" s="242"/>
      <c r="EBQ152" s="242"/>
      <c r="EBR152" s="242"/>
      <c r="EBS152" s="242"/>
      <c r="EBT152" s="242"/>
      <c r="EBU152" s="242"/>
      <c r="EBV152" s="242"/>
      <c r="EBW152" s="242"/>
      <c r="EBX152" s="242"/>
      <c r="EBY152" s="242"/>
      <c r="EBZ152" s="242"/>
      <c r="ECA152" s="242"/>
      <c r="ECB152" s="242"/>
      <c r="ECC152" s="242"/>
      <c r="ECD152" s="242"/>
      <c r="ECE152" s="242"/>
      <c r="ECF152" s="242"/>
      <c r="ECG152" s="242"/>
      <c r="ECH152" s="242"/>
      <c r="ECI152" s="242"/>
      <c r="ECJ152" s="242"/>
      <c r="ECK152" s="242"/>
      <c r="ECL152" s="242"/>
      <c r="ECM152" s="242"/>
      <c r="ECN152" s="242"/>
      <c r="ECO152" s="242"/>
      <c r="ECP152" s="242"/>
      <c r="ECQ152" s="242"/>
      <c r="ECR152" s="242"/>
      <c r="ECS152" s="242"/>
      <c r="ECT152" s="242"/>
      <c r="ECU152" s="242"/>
      <c r="ECV152" s="242"/>
      <c r="ECW152" s="242"/>
      <c r="ECX152" s="242"/>
      <c r="ECY152" s="242"/>
      <c r="ECZ152" s="242"/>
      <c r="EDA152" s="242"/>
      <c r="EDB152" s="242"/>
      <c r="EDC152" s="242"/>
      <c r="EDD152" s="242"/>
      <c r="EDE152" s="242"/>
      <c r="EDF152" s="242"/>
      <c r="EDG152" s="242"/>
      <c r="EDH152" s="242"/>
      <c r="EDI152" s="242"/>
      <c r="EDJ152" s="242"/>
      <c r="EDK152" s="242"/>
      <c r="EDL152" s="242"/>
      <c r="EDM152" s="242"/>
      <c r="EDN152" s="242"/>
      <c r="EDO152" s="242"/>
      <c r="EDP152" s="242"/>
      <c r="EDQ152" s="242"/>
      <c r="EDR152" s="242"/>
      <c r="EDS152" s="242"/>
      <c r="EDT152" s="242"/>
      <c r="EDU152" s="242"/>
      <c r="EDV152" s="242"/>
      <c r="EDW152" s="242"/>
      <c r="EDX152" s="242"/>
      <c r="EDY152" s="242"/>
      <c r="EDZ152" s="242"/>
      <c r="EEA152" s="242"/>
      <c r="EEB152" s="242"/>
      <c r="EEC152" s="242"/>
      <c r="EED152" s="242"/>
      <c r="EEE152" s="242"/>
      <c r="EEF152" s="242"/>
      <c r="EEG152" s="242"/>
      <c r="EEH152" s="242"/>
      <c r="EEI152" s="242"/>
      <c r="EEJ152" s="242"/>
      <c r="EEK152" s="242"/>
      <c r="EEL152" s="242"/>
      <c r="EEM152" s="242"/>
      <c r="EEN152" s="242"/>
      <c r="EEO152" s="242"/>
      <c r="EEP152" s="242"/>
      <c r="EEQ152" s="242"/>
      <c r="EER152" s="242"/>
      <c r="EES152" s="242"/>
      <c r="EET152" s="242"/>
      <c r="EEU152" s="242"/>
      <c r="EEV152" s="242"/>
      <c r="EEW152" s="242"/>
      <c r="EEX152" s="242"/>
      <c r="EEY152" s="242"/>
      <c r="EEZ152" s="242"/>
      <c r="EFA152" s="242"/>
      <c r="EFB152" s="242"/>
      <c r="EFC152" s="242"/>
      <c r="EFD152" s="242"/>
      <c r="EFE152" s="242"/>
      <c r="EFF152" s="242"/>
      <c r="EFG152" s="242"/>
      <c r="EFH152" s="242"/>
      <c r="EFI152" s="242"/>
      <c r="EFJ152" s="242"/>
      <c r="EFK152" s="242"/>
      <c r="EFL152" s="242"/>
      <c r="EFM152" s="242"/>
      <c r="EFN152" s="242"/>
      <c r="EFO152" s="242"/>
      <c r="EFP152" s="242"/>
      <c r="EFQ152" s="242"/>
      <c r="EFR152" s="242"/>
      <c r="EFS152" s="242"/>
      <c r="EFT152" s="242"/>
      <c r="EFU152" s="242"/>
      <c r="EFV152" s="242"/>
      <c r="EFW152" s="242"/>
      <c r="EFX152" s="242"/>
      <c r="EFY152" s="242"/>
      <c r="EFZ152" s="242"/>
      <c r="EGA152" s="242"/>
      <c r="EGB152" s="242"/>
      <c r="EGC152" s="242"/>
      <c r="EGD152" s="242"/>
      <c r="EGE152" s="242"/>
      <c r="EGF152" s="242"/>
      <c r="EGG152" s="242"/>
      <c r="EGH152" s="242"/>
      <c r="EGI152" s="242"/>
      <c r="EGJ152" s="242"/>
      <c r="EGK152" s="242"/>
      <c r="EGL152" s="242"/>
      <c r="EGM152" s="242"/>
      <c r="EGN152" s="242"/>
      <c r="EGO152" s="242"/>
      <c r="EGP152" s="242"/>
      <c r="EGQ152" s="242"/>
      <c r="EGR152" s="242"/>
      <c r="EGS152" s="242"/>
      <c r="EGT152" s="242"/>
      <c r="EGU152" s="242"/>
      <c r="EGV152" s="242"/>
      <c r="EGW152" s="242"/>
      <c r="EGX152" s="242"/>
      <c r="EGY152" s="242"/>
      <c r="EGZ152" s="242"/>
      <c r="EHA152" s="242"/>
      <c r="EHB152" s="242"/>
      <c r="EHC152" s="242"/>
      <c r="EHD152" s="242"/>
      <c r="EHE152" s="242"/>
      <c r="EHF152" s="242"/>
      <c r="EHG152" s="242"/>
      <c r="EHH152" s="242"/>
      <c r="EHI152" s="242"/>
      <c r="EHJ152" s="242"/>
      <c r="EHK152" s="242"/>
      <c r="EHL152" s="242"/>
      <c r="EHM152" s="242"/>
      <c r="EHN152" s="242"/>
      <c r="EHO152" s="242"/>
      <c r="EHP152" s="242"/>
      <c r="EHQ152" s="242"/>
      <c r="EHR152" s="242"/>
      <c r="EHS152" s="242"/>
      <c r="EHT152" s="242"/>
      <c r="EHU152" s="242"/>
      <c r="EHV152" s="242"/>
      <c r="EHW152" s="242"/>
      <c r="EHX152" s="242"/>
      <c r="EHY152" s="242"/>
      <c r="EHZ152" s="242"/>
      <c r="EIA152" s="242"/>
      <c r="EIB152" s="242"/>
      <c r="EIC152" s="242"/>
      <c r="EID152" s="242"/>
      <c r="EIE152" s="242"/>
      <c r="EIF152" s="242"/>
      <c r="EIG152" s="242"/>
      <c r="EIH152" s="242"/>
      <c r="EII152" s="242"/>
      <c r="EIJ152" s="242"/>
      <c r="EIK152" s="242"/>
      <c r="EIL152" s="242"/>
      <c r="EIM152" s="242"/>
      <c r="EIN152" s="242"/>
      <c r="EIO152" s="242"/>
      <c r="EIP152" s="242"/>
      <c r="EIQ152" s="242"/>
      <c r="EIR152" s="242"/>
      <c r="EIS152" s="242"/>
      <c r="EIT152" s="242"/>
      <c r="EIU152" s="242"/>
      <c r="EIV152" s="242"/>
      <c r="EIW152" s="242"/>
      <c r="EIX152" s="242"/>
      <c r="EIY152" s="242"/>
      <c r="EIZ152" s="242"/>
      <c r="EJA152" s="242"/>
      <c r="EJB152" s="242"/>
      <c r="EJC152" s="242"/>
      <c r="EJD152" s="242"/>
      <c r="EJE152" s="242"/>
      <c r="EJF152" s="242"/>
      <c r="EJG152" s="242"/>
      <c r="EJH152" s="242"/>
      <c r="EJI152" s="242"/>
      <c r="EJJ152" s="242"/>
      <c r="EJK152" s="242"/>
      <c r="EJL152" s="242"/>
      <c r="EJM152" s="242"/>
      <c r="EJN152" s="242"/>
      <c r="EJO152" s="242"/>
      <c r="EJP152" s="242"/>
      <c r="EJQ152" s="242"/>
      <c r="EJR152" s="242"/>
      <c r="EJS152" s="242"/>
      <c r="EJT152" s="242"/>
      <c r="EJU152" s="242"/>
      <c r="EJV152" s="242"/>
      <c r="EJW152" s="242"/>
      <c r="EJX152" s="242"/>
      <c r="EJY152" s="242"/>
      <c r="EJZ152" s="242"/>
      <c r="EKA152" s="242"/>
      <c r="EKB152" s="242"/>
      <c r="EKC152" s="242"/>
      <c r="EKD152" s="242"/>
      <c r="EKE152" s="242"/>
      <c r="EKF152" s="242"/>
      <c r="EKG152" s="242"/>
      <c r="EKH152" s="242"/>
      <c r="EKI152" s="242"/>
      <c r="EKJ152" s="242"/>
      <c r="EKK152" s="242"/>
      <c r="EKL152" s="242"/>
      <c r="EKM152" s="242"/>
      <c r="EKN152" s="242"/>
      <c r="EKO152" s="242"/>
      <c r="EKP152" s="242"/>
      <c r="EKQ152" s="242"/>
      <c r="EKR152" s="242"/>
      <c r="EKS152" s="242"/>
      <c r="EKT152" s="242"/>
      <c r="EKU152" s="242"/>
      <c r="EKV152" s="242"/>
      <c r="EKW152" s="242"/>
      <c r="EKX152" s="242"/>
      <c r="EKY152" s="242"/>
      <c r="EKZ152" s="242"/>
      <c r="ELA152" s="242"/>
      <c r="ELB152" s="242"/>
      <c r="ELC152" s="242"/>
      <c r="ELD152" s="242"/>
      <c r="ELE152" s="242"/>
      <c r="ELF152" s="242"/>
      <c r="ELG152" s="242"/>
      <c r="ELH152" s="242"/>
      <c r="ELI152" s="242"/>
      <c r="ELJ152" s="242"/>
      <c r="ELK152" s="242"/>
      <c r="ELL152" s="242"/>
      <c r="ELM152" s="242"/>
      <c r="ELN152" s="242"/>
      <c r="ELO152" s="242"/>
      <c r="ELP152" s="242"/>
      <c r="ELQ152" s="242"/>
      <c r="ELR152" s="242"/>
      <c r="ELS152" s="242"/>
      <c r="ELT152" s="242"/>
      <c r="ELU152" s="242"/>
      <c r="ELV152" s="242"/>
      <c r="ELW152" s="242"/>
      <c r="ELX152" s="242"/>
      <c r="ELY152" s="242"/>
      <c r="ELZ152" s="242"/>
      <c r="EMA152" s="242"/>
      <c r="EMB152" s="242"/>
      <c r="EMC152" s="242"/>
      <c r="EMD152" s="242"/>
      <c r="EME152" s="242"/>
      <c r="EMF152" s="242"/>
      <c r="EMG152" s="242"/>
      <c r="EMH152" s="242"/>
      <c r="EMI152" s="242"/>
      <c r="EMJ152" s="242"/>
      <c r="EMK152" s="242"/>
      <c r="EML152" s="242"/>
      <c r="EMM152" s="242"/>
      <c r="EMN152" s="242"/>
      <c r="EMO152" s="242"/>
      <c r="EMP152" s="242"/>
      <c r="EMQ152" s="242"/>
      <c r="EMR152" s="242"/>
      <c r="EMS152" s="242"/>
      <c r="EMT152" s="242"/>
      <c r="EMU152" s="242"/>
      <c r="EMV152" s="242"/>
      <c r="EMW152" s="242"/>
      <c r="EMX152" s="242"/>
      <c r="EMY152" s="242"/>
      <c r="EMZ152" s="242"/>
      <c r="ENA152" s="242"/>
      <c r="ENB152" s="242"/>
      <c r="ENC152" s="242"/>
      <c r="END152" s="242"/>
      <c r="ENE152" s="242"/>
      <c r="ENF152" s="242"/>
      <c r="ENG152" s="242"/>
      <c r="ENH152" s="242"/>
      <c r="ENI152" s="242"/>
      <c r="ENJ152" s="242"/>
      <c r="ENK152" s="242"/>
      <c r="ENL152" s="242"/>
      <c r="ENM152" s="242"/>
      <c r="ENN152" s="242"/>
      <c r="ENO152" s="242"/>
      <c r="ENP152" s="242"/>
      <c r="ENQ152" s="242"/>
      <c r="ENR152" s="242"/>
      <c r="ENS152" s="242"/>
      <c r="ENT152" s="242"/>
      <c r="ENU152" s="242"/>
      <c r="ENV152" s="242"/>
      <c r="ENW152" s="242"/>
      <c r="ENX152" s="242"/>
      <c r="ENY152" s="242"/>
      <c r="ENZ152" s="242"/>
      <c r="EOA152" s="242"/>
      <c r="EOB152" s="242"/>
      <c r="EOC152" s="242"/>
      <c r="EOD152" s="242"/>
      <c r="EOE152" s="242"/>
      <c r="EOF152" s="242"/>
      <c r="EOG152" s="242"/>
      <c r="EOH152" s="242"/>
      <c r="EOI152" s="242"/>
      <c r="EOJ152" s="242"/>
      <c r="EOK152" s="242"/>
      <c r="EOL152" s="242"/>
      <c r="EOM152" s="242"/>
      <c r="EON152" s="242"/>
      <c r="EOO152" s="242"/>
      <c r="EOP152" s="242"/>
      <c r="EOQ152" s="242"/>
      <c r="EOR152" s="242"/>
      <c r="EOS152" s="242"/>
      <c r="EOT152" s="242"/>
      <c r="EOU152" s="242"/>
      <c r="EOV152" s="242"/>
      <c r="EOW152" s="242"/>
      <c r="EOX152" s="242"/>
      <c r="EOY152" s="242"/>
      <c r="EOZ152" s="242"/>
      <c r="EPA152" s="242"/>
      <c r="EPB152" s="242"/>
      <c r="EPC152" s="242"/>
      <c r="EPD152" s="242"/>
      <c r="EPE152" s="242"/>
      <c r="EPF152" s="242"/>
      <c r="EPG152" s="242"/>
      <c r="EPH152" s="242"/>
      <c r="EPI152" s="242"/>
      <c r="EPJ152" s="242"/>
      <c r="EPK152" s="242"/>
      <c r="EPL152" s="242"/>
      <c r="EPM152" s="242"/>
      <c r="EPN152" s="242"/>
      <c r="EPO152" s="242"/>
      <c r="EPP152" s="242"/>
      <c r="EPQ152" s="242"/>
      <c r="EPR152" s="242"/>
      <c r="EPS152" s="242"/>
      <c r="EPT152" s="242"/>
      <c r="EPU152" s="242"/>
      <c r="EPV152" s="242"/>
      <c r="EPW152" s="242"/>
      <c r="EPX152" s="242"/>
      <c r="EPY152" s="242"/>
      <c r="EPZ152" s="242"/>
      <c r="EQA152" s="242"/>
      <c r="EQB152" s="242"/>
      <c r="EQC152" s="242"/>
      <c r="EQD152" s="242"/>
      <c r="EQE152" s="242"/>
      <c r="EQF152" s="242"/>
      <c r="EQG152" s="242"/>
      <c r="EQH152" s="242"/>
      <c r="EQI152" s="242"/>
      <c r="EQJ152" s="242"/>
      <c r="EQK152" s="242"/>
      <c r="EQL152" s="242"/>
      <c r="EQM152" s="242"/>
      <c r="EQN152" s="242"/>
      <c r="EQO152" s="242"/>
      <c r="EQP152" s="242"/>
      <c r="EQQ152" s="242"/>
      <c r="EQR152" s="242"/>
      <c r="EQS152" s="242"/>
      <c r="EQT152" s="242"/>
      <c r="EQU152" s="242"/>
      <c r="EQV152" s="242"/>
      <c r="EQW152" s="242"/>
      <c r="EQX152" s="242"/>
      <c r="EQY152" s="242"/>
      <c r="EQZ152" s="242"/>
      <c r="ERA152" s="242"/>
      <c r="ERB152" s="242"/>
      <c r="ERC152" s="242"/>
      <c r="ERD152" s="242"/>
      <c r="ERE152" s="242"/>
      <c r="ERF152" s="242"/>
      <c r="ERG152" s="242"/>
      <c r="ERH152" s="242"/>
      <c r="ERI152" s="242"/>
      <c r="ERJ152" s="242"/>
      <c r="ERK152" s="242"/>
      <c r="ERL152" s="242"/>
      <c r="ERM152" s="242"/>
      <c r="ERN152" s="242"/>
      <c r="ERO152" s="242"/>
      <c r="ERP152" s="242"/>
      <c r="ERQ152" s="242"/>
      <c r="ERR152" s="242"/>
      <c r="ERS152" s="242"/>
      <c r="ERT152" s="242"/>
      <c r="ERU152" s="242"/>
      <c r="ERV152" s="242"/>
      <c r="ERW152" s="242"/>
      <c r="ERX152" s="242"/>
      <c r="ERY152" s="242"/>
      <c r="ERZ152" s="242"/>
      <c r="ESA152" s="242"/>
      <c r="ESB152" s="242"/>
      <c r="ESC152" s="242"/>
      <c r="ESD152" s="242"/>
      <c r="ESE152" s="242"/>
      <c r="ESF152" s="242"/>
      <c r="ESG152" s="242"/>
      <c r="ESH152" s="242"/>
      <c r="ESI152" s="242"/>
      <c r="ESJ152" s="242"/>
      <c r="ESK152" s="242"/>
      <c r="ESL152" s="242"/>
      <c r="ESM152" s="242"/>
      <c r="ESN152" s="242"/>
      <c r="ESO152" s="242"/>
      <c r="ESP152" s="242"/>
      <c r="ESQ152" s="242"/>
      <c r="ESR152" s="242"/>
      <c r="ESS152" s="242"/>
      <c r="EST152" s="242"/>
      <c r="ESU152" s="242"/>
      <c r="ESV152" s="242"/>
      <c r="ESW152" s="242"/>
      <c r="ESX152" s="242"/>
      <c r="ESY152" s="242"/>
      <c r="ESZ152" s="242"/>
      <c r="ETA152" s="242"/>
      <c r="ETB152" s="242"/>
      <c r="ETC152" s="242"/>
      <c r="ETD152" s="242"/>
      <c r="ETE152" s="242"/>
      <c r="ETF152" s="242"/>
      <c r="ETG152" s="242"/>
      <c r="ETH152" s="242"/>
      <c r="ETI152" s="242"/>
      <c r="ETJ152" s="242"/>
      <c r="ETK152" s="242"/>
      <c r="ETL152" s="242"/>
      <c r="ETM152" s="242"/>
      <c r="ETN152" s="242"/>
      <c r="ETO152" s="242"/>
      <c r="ETP152" s="242"/>
      <c r="ETQ152" s="242"/>
      <c r="ETR152" s="242"/>
      <c r="ETS152" s="242"/>
      <c r="ETT152" s="242"/>
      <c r="ETU152" s="242"/>
      <c r="ETV152" s="242"/>
      <c r="ETW152" s="242"/>
      <c r="ETX152" s="242"/>
      <c r="ETY152" s="242"/>
      <c r="ETZ152" s="242"/>
      <c r="EUA152" s="242"/>
      <c r="EUB152" s="242"/>
      <c r="EUC152" s="242"/>
      <c r="EUD152" s="242"/>
      <c r="EUE152" s="242"/>
      <c r="EUF152" s="242"/>
      <c r="EUG152" s="242"/>
      <c r="EUH152" s="242"/>
      <c r="EUI152" s="242"/>
      <c r="EUJ152" s="242"/>
      <c r="EUK152" s="242"/>
      <c r="EUL152" s="242"/>
      <c r="EUM152" s="242"/>
      <c r="EUN152" s="242"/>
      <c r="EUO152" s="242"/>
      <c r="EUP152" s="242"/>
      <c r="EUQ152" s="242"/>
      <c r="EUR152" s="242"/>
      <c r="EUS152" s="242"/>
      <c r="EUT152" s="242"/>
      <c r="EUU152" s="242"/>
      <c r="EUV152" s="242"/>
      <c r="EUW152" s="242"/>
      <c r="EUX152" s="242"/>
      <c r="EUY152" s="242"/>
      <c r="EUZ152" s="242"/>
      <c r="EVA152" s="242"/>
      <c r="EVB152" s="242"/>
      <c r="EVC152" s="242"/>
      <c r="EVD152" s="242"/>
      <c r="EVE152" s="242"/>
      <c r="EVF152" s="242"/>
      <c r="EVG152" s="242"/>
      <c r="EVH152" s="242"/>
      <c r="EVI152" s="242"/>
      <c r="EVJ152" s="242"/>
      <c r="EVK152" s="242"/>
      <c r="EVL152" s="242"/>
      <c r="EVM152" s="242"/>
      <c r="EVN152" s="242"/>
      <c r="EVO152" s="242"/>
      <c r="EVP152" s="242"/>
      <c r="EVQ152" s="242"/>
      <c r="EVR152" s="242"/>
      <c r="EVS152" s="242"/>
      <c r="EVT152" s="242"/>
      <c r="EVU152" s="242"/>
      <c r="EVV152" s="242"/>
      <c r="EVW152" s="242"/>
      <c r="EVX152" s="242"/>
      <c r="EVY152" s="242"/>
      <c r="EVZ152" s="242"/>
      <c r="EWA152" s="242"/>
      <c r="EWB152" s="242"/>
      <c r="EWC152" s="242"/>
      <c r="EWD152" s="242"/>
      <c r="EWE152" s="242"/>
      <c r="EWF152" s="242"/>
      <c r="EWG152" s="242"/>
      <c r="EWH152" s="242"/>
      <c r="EWI152" s="242"/>
      <c r="EWJ152" s="242"/>
      <c r="EWK152" s="242"/>
      <c r="EWL152" s="242"/>
      <c r="EWM152" s="242"/>
      <c r="EWN152" s="242"/>
      <c r="EWO152" s="242"/>
      <c r="EWP152" s="242"/>
      <c r="EWQ152" s="242"/>
      <c r="EWR152" s="242"/>
      <c r="EWS152" s="242"/>
      <c r="EWT152" s="242"/>
      <c r="EWU152" s="242"/>
      <c r="EWV152" s="242"/>
      <c r="EWW152" s="242"/>
      <c r="EWX152" s="242"/>
      <c r="EWY152" s="242"/>
      <c r="EWZ152" s="242"/>
      <c r="EXA152" s="242"/>
      <c r="EXB152" s="242"/>
      <c r="EXC152" s="242"/>
      <c r="EXD152" s="242"/>
      <c r="EXE152" s="242"/>
      <c r="EXF152" s="242"/>
      <c r="EXG152" s="242"/>
      <c r="EXH152" s="242"/>
      <c r="EXI152" s="242"/>
      <c r="EXJ152" s="242"/>
      <c r="EXK152" s="242"/>
      <c r="EXL152" s="242"/>
      <c r="EXM152" s="242"/>
      <c r="EXN152" s="242"/>
      <c r="EXO152" s="242"/>
      <c r="EXP152" s="242"/>
      <c r="EXQ152" s="242"/>
      <c r="EXR152" s="242"/>
      <c r="EXS152" s="242"/>
      <c r="EXT152" s="242"/>
      <c r="EXU152" s="242"/>
      <c r="EXV152" s="242"/>
      <c r="EXW152" s="242"/>
      <c r="EXX152" s="242"/>
      <c r="EXY152" s="242"/>
      <c r="EXZ152" s="242"/>
      <c r="EYA152" s="242"/>
      <c r="EYB152" s="242"/>
      <c r="EYC152" s="242"/>
      <c r="EYD152" s="242"/>
      <c r="EYE152" s="242"/>
      <c r="EYF152" s="242"/>
      <c r="EYG152" s="242"/>
      <c r="EYH152" s="242"/>
      <c r="EYI152" s="242"/>
      <c r="EYJ152" s="242"/>
      <c r="EYK152" s="242"/>
      <c r="EYL152" s="242"/>
      <c r="EYM152" s="242"/>
      <c r="EYN152" s="242"/>
      <c r="EYO152" s="242"/>
      <c r="EYP152" s="242"/>
      <c r="EYQ152" s="242"/>
      <c r="EYR152" s="242"/>
      <c r="EYS152" s="242"/>
      <c r="EYT152" s="242"/>
      <c r="EYU152" s="242"/>
      <c r="EYV152" s="242"/>
      <c r="EYW152" s="242"/>
      <c r="EYX152" s="242"/>
      <c r="EYY152" s="242"/>
      <c r="EYZ152" s="242"/>
      <c r="EZA152" s="242"/>
      <c r="EZB152" s="242"/>
      <c r="EZC152" s="242"/>
      <c r="EZD152" s="242"/>
      <c r="EZE152" s="242"/>
      <c r="EZF152" s="242"/>
      <c r="EZG152" s="242"/>
      <c r="EZH152" s="242"/>
      <c r="EZI152" s="242"/>
      <c r="EZJ152" s="242"/>
      <c r="EZK152" s="242"/>
      <c r="EZL152" s="242"/>
      <c r="EZM152" s="242"/>
      <c r="EZN152" s="242"/>
      <c r="EZO152" s="242"/>
      <c r="EZP152" s="242"/>
      <c r="EZQ152" s="242"/>
      <c r="EZR152" s="242"/>
      <c r="EZS152" s="242"/>
      <c r="EZT152" s="242"/>
      <c r="EZU152" s="242"/>
      <c r="EZV152" s="242"/>
      <c r="EZW152" s="242"/>
      <c r="EZX152" s="242"/>
      <c r="EZY152" s="242"/>
      <c r="EZZ152" s="242"/>
      <c r="FAA152" s="242"/>
      <c r="FAB152" s="242"/>
      <c r="FAC152" s="242"/>
      <c r="FAD152" s="242"/>
      <c r="FAE152" s="242"/>
      <c r="FAF152" s="242"/>
      <c r="FAG152" s="242"/>
      <c r="FAH152" s="242"/>
      <c r="FAI152" s="242"/>
      <c r="FAJ152" s="242"/>
      <c r="FAK152" s="242"/>
      <c r="FAL152" s="242"/>
      <c r="FAM152" s="242"/>
      <c r="FAN152" s="242"/>
      <c r="FAO152" s="242"/>
      <c r="FAP152" s="242"/>
      <c r="FAQ152" s="242"/>
      <c r="FAR152" s="242"/>
      <c r="FAS152" s="242"/>
      <c r="FAT152" s="242"/>
      <c r="FAU152" s="242"/>
      <c r="FAV152" s="242"/>
      <c r="FAW152" s="242"/>
      <c r="FAX152" s="242"/>
      <c r="FAY152" s="242"/>
      <c r="FAZ152" s="242"/>
      <c r="FBA152" s="242"/>
      <c r="FBB152" s="242"/>
      <c r="FBC152" s="242"/>
      <c r="FBD152" s="242"/>
      <c r="FBE152" s="242"/>
      <c r="FBF152" s="242"/>
      <c r="FBG152" s="242"/>
      <c r="FBH152" s="242"/>
      <c r="FBI152" s="242"/>
      <c r="FBJ152" s="242"/>
      <c r="FBK152" s="242"/>
      <c r="FBL152" s="242"/>
      <c r="FBM152" s="242"/>
      <c r="FBN152" s="242"/>
      <c r="FBO152" s="242"/>
      <c r="FBP152" s="242"/>
      <c r="FBQ152" s="242"/>
      <c r="FBR152" s="242"/>
      <c r="FBS152" s="242"/>
      <c r="FBT152" s="242"/>
      <c r="FBU152" s="242"/>
      <c r="FBV152" s="242"/>
      <c r="FBW152" s="242"/>
      <c r="FBX152" s="242"/>
      <c r="FBY152" s="242"/>
      <c r="FBZ152" s="242"/>
      <c r="FCA152" s="242"/>
      <c r="FCB152" s="242"/>
      <c r="FCC152" s="242"/>
      <c r="FCD152" s="242"/>
      <c r="FCE152" s="242"/>
      <c r="FCF152" s="242"/>
      <c r="FCG152" s="242"/>
      <c r="FCH152" s="242"/>
      <c r="FCI152" s="242"/>
      <c r="FCJ152" s="242"/>
      <c r="FCK152" s="242"/>
      <c r="FCL152" s="242"/>
      <c r="FCM152" s="242"/>
      <c r="FCN152" s="242"/>
      <c r="FCO152" s="242"/>
      <c r="FCP152" s="242"/>
      <c r="FCQ152" s="242"/>
      <c r="FCR152" s="242"/>
      <c r="FCS152" s="242"/>
      <c r="FCT152" s="242"/>
      <c r="FCU152" s="242"/>
      <c r="FCV152" s="242"/>
      <c r="FCW152" s="242"/>
      <c r="FCX152" s="242"/>
      <c r="FCY152" s="242"/>
      <c r="FCZ152" s="242"/>
      <c r="FDA152" s="242"/>
      <c r="FDB152" s="242"/>
      <c r="FDC152" s="242"/>
      <c r="FDD152" s="242"/>
      <c r="FDE152" s="242"/>
      <c r="FDF152" s="242"/>
      <c r="FDG152" s="242"/>
      <c r="FDH152" s="242"/>
      <c r="FDI152" s="242"/>
      <c r="FDJ152" s="242"/>
      <c r="FDK152" s="242"/>
      <c r="FDL152" s="242"/>
      <c r="FDM152" s="242"/>
      <c r="FDN152" s="242"/>
      <c r="FDO152" s="242"/>
      <c r="FDP152" s="242"/>
      <c r="FDQ152" s="242"/>
      <c r="FDR152" s="242"/>
      <c r="FDS152" s="242"/>
      <c r="FDT152" s="242"/>
      <c r="FDU152" s="242"/>
      <c r="FDV152" s="242"/>
      <c r="FDW152" s="242"/>
      <c r="FDX152" s="242"/>
      <c r="FDY152" s="242"/>
      <c r="FDZ152" s="242"/>
      <c r="FEA152" s="242"/>
      <c r="FEB152" s="242"/>
      <c r="FEC152" s="242"/>
      <c r="FED152" s="242"/>
      <c r="FEE152" s="242"/>
      <c r="FEF152" s="242"/>
      <c r="FEG152" s="242"/>
      <c r="FEH152" s="242"/>
      <c r="FEI152" s="242"/>
      <c r="FEJ152" s="242"/>
      <c r="FEK152" s="242"/>
      <c r="FEL152" s="242"/>
      <c r="FEM152" s="242"/>
      <c r="FEN152" s="242"/>
      <c r="FEO152" s="242"/>
      <c r="FEP152" s="242"/>
      <c r="FEQ152" s="242"/>
      <c r="FER152" s="242"/>
      <c r="FES152" s="242"/>
      <c r="FET152" s="242"/>
      <c r="FEU152" s="242"/>
      <c r="FEV152" s="242"/>
      <c r="FEW152" s="242"/>
      <c r="FEX152" s="242"/>
      <c r="FEY152" s="242"/>
      <c r="FEZ152" s="242"/>
      <c r="FFA152" s="242"/>
      <c r="FFB152" s="242"/>
      <c r="FFC152" s="242"/>
      <c r="FFD152" s="242"/>
      <c r="FFE152" s="242"/>
      <c r="FFF152" s="242"/>
      <c r="FFG152" s="242"/>
      <c r="FFH152" s="242"/>
      <c r="FFI152" s="242"/>
      <c r="FFJ152" s="242"/>
      <c r="FFK152" s="242"/>
      <c r="FFL152" s="242"/>
      <c r="FFM152" s="242"/>
      <c r="FFN152" s="242"/>
      <c r="FFO152" s="242"/>
      <c r="FFP152" s="242"/>
      <c r="FFQ152" s="242"/>
      <c r="FFR152" s="242"/>
      <c r="FFS152" s="242"/>
      <c r="FFT152" s="242"/>
      <c r="FFU152" s="242"/>
      <c r="FFV152" s="242"/>
      <c r="FFW152" s="242"/>
      <c r="FFX152" s="242"/>
      <c r="FFY152" s="242"/>
      <c r="FFZ152" s="242"/>
      <c r="FGA152" s="242"/>
      <c r="FGB152" s="242"/>
      <c r="FGC152" s="242"/>
      <c r="FGD152" s="242"/>
      <c r="FGE152" s="242"/>
      <c r="FGF152" s="242"/>
      <c r="FGG152" s="242"/>
      <c r="FGH152" s="242"/>
      <c r="FGI152" s="242"/>
      <c r="FGJ152" s="242"/>
      <c r="FGK152" s="242"/>
      <c r="FGL152" s="242"/>
      <c r="FGM152" s="242"/>
      <c r="FGN152" s="242"/>
      <c r="FGO152" s="242"/>
      <c r="FGP152" s="242"/>
      <c r="FGQ152" s="242"/>
      <c r="FGR152" s="242"/>
      <c r="FGS152" s="242"/>
      <c r="FGT152" s="242"/>
      <c r="FGU152" s="242"/>
      <c r="FGV152" s="242"/>
      <c r="FGW152" s="242"/>
      <c r="FGX152" s="242"/>
      <c r="FGY152" s="242"/>
      <c r="FGZ152" s="242"/>
      <c r="FHA152" s="242"/>
      <c r="FHB152" s="242"/>
      <c r="FHC152" s="242"/>
      <c r="FHD152" s="242"/>
      <c r="FHE152" s="242"/>
      <c r="FHF152" s="242"/>
      <c r="FHG152" s="242"/>
      <c r="FHH152" s="242"/>
      <c r="FHI152" s="242"/>
      <c r="FHJ152" s="242"/>
      <c r="FHK152" s="242"/>
      <c r="FHL152" s="242"/>
      <c r="FHM152" s="242"/>
      <c r="FHN152" s="242"/>
      <c r="FHO152" s="242"/>
      <c r="FHP152" s="242"/>
      <c r="FHQ152" s="242"/>
      <c r="FHR152" s="242"/>
      <c r="FHS152" s="242"/>
      <c r="FHT152" s="242"/>
      <c r="FHU152" s="242"/>
      <c r="FHV152" s="242"/>
      <c r="FHW152" s="242"/>
      <c r="FHX152" s="242"/>
      <c r="FHY152" s="242"/>
      <c r="FHZ152" s="242"/>
      <c r="FIA152" s="242"/>
      <c r="FIB152" s="242"/>
      <c r="FIC152" s="242"/>
      <c r="FID152" s="242"/>
      <c r="FIE152" s="242"/>
      <c r="FIF152" s="242"/>
      <c r="FIG152" s="242"/>
      <c r="FIH152" s="242"/>
      <c r="FII152" s="242"/>
      <c r="FIJ152" s="242"/>
      <c r="FIK152" s="242"/>
      <c r="FIL152" s="242"/>
      <c r="FIM152" s="242"/>
      <c r="FIN152" s="242"/>
      <c r="FIO152" s="242"/>
      <c r="FIP152" s="242"/>
      <c r="FIQ152" s="242"/>
      <c r="FIR152" s="242"/>
      <c r="FIS152" s="242"/>
      <c r="FIT152" s="242"/>
      <c r="FIU152" s="242"/>
      <c r="FIV152" s="242"/>
      <c r="FIW152" s="242"/>
      <c r="FIX152" s="242"/>
      <c r="FIY152" s="242"/>
      <c r="FIZ152" s="242"/>
      <c r="FJA152" s="242"/>
      <c r="FJB152" s="242"/>
      <c r="FJC152" s="242"/>
      <c r="FJD152" s="242"/>
      <c r="FJE152" s="242"/>
      <c r="FJF152" s="242"/>
      <c r="FJG152" s="242"/>
      <c r="FJH152" s="242"/>
      <c r="FJI152" s="242"/>
      <c r="FJJ152" s="242"/>
      <c r="FJK152" s="242"/>
      <c r="FJL152" s="242"/>
      <c r="FJM152" s="242"/>
      <c r="FJN152" s="242"/>
      <c r="FJO152" s="242"/>
      <c r="FJP152" s="242"/>
      <c r="FJQ152" s="242"/>
      <c r="FJR152" s="242"/>
      <c r="FJS152" s="242"/>
      <c r="FJT152" s="242"/>
      <c r="FJU152" s="242"/>
      <c r="FJV152" s="242"/>
      <c r="FJW152" s="242"/>
      <c r="FJX152" s="242"/>
      <c r="FJY152" s="242"/>
      <c r="FJZ152" s="242"/>
      <c r="FKA152" s="242"/>
      <c r="FKB152" s="242"/>
      <c r="FKC152" s="242"/>
      <c r="FKD152" s="242"/>
      <c r="FKE152" s="242"/>
      <c r="FKF152" s="242"/>
      <c r="FKG152" s="242"/>
      <c r="FKH152" s="242"/>
      <c r="FKI152" s="242"/>
      <c r="FKJ152" s="242"/>
      <c r="FKK152" s="242"/>
      <c r="FKL152" s="242"/>
      <c r="FKM152" s="242"/>
      <c r="FKN152" s="242"/>
      <c r="FKO152" s="242"/>
      <c r="FKP152" s="242"/>
      <c r="FKQ152" s="242"/>
      <c r="FKR152" s="242"/>
      <c r="FKS152" s="242"/>
      <c r="FKT152" s="242"/>
      <c r="FKU152" s="242"/>
      <c r="FKV152" s="242"/>
      <c r="FKW152" s="242"/>
      <c r="FKX152" s="242"/>
      <c r="FKY152" s="242"/>
      <c r="FKZ152" s="242"/>
      <c r="FLA152" s="242"/>
      <c r="FLB152" s="242"/>
      <c r="FLC152" s="242"/>
      <c r="FLD152" s="242"/>
      <c r="FLE152" s="242"/>
      <c r="FLF152" s="242"/>
      <c r="FLG152" s="242"/>
      <c r="FLH152" s="242"/>
      <c r="FLI152" s="242"/>
      <c r="FLJ152" s="242"/>
      <c r="FLK152" s="242"/>
      <c r="FLL152" s="242"/>
      <c r="FLM152" s="242"/>
      <c r="FLN152" s="242"/>
      <c r="FLO152" s="242"/>
      <c r="FLP152" s="242"/>
      <c r="FLQ152" s="242"/>
      <c r="FLR152" s="242"/>
      <c r="FLS152" s="242"/>
      <c r="FLT152" s="242"/>
      <c r="FLU152" s="242"/>
      <c r="FLV152" s="242"/>
      <c r="FLW152" s="242"/>
      <c r="FLX152" s="242"/>
      <c r="FLY152" s="242"/>
      <c r="FLZ152" s="242"/>
      <c r="FMA152" s="242"/>
      <c r="FMB152" s="242"/>
      <c r="FMC152" s="242"/>
      <c r="FMD152" s="242"/>
      <c r="FME152" s="242"/>
      <c r="FMF152" s="242"/>
      <c r="FMG152" s="242"/>
      <c r="FMH152" s="242"/>
      <c r="FMI152" s="242"/>
      <c r="FMJ152" s="242"/>
      <c r="FMK152" s="242"/>
      <c r="FML152" s="242"/>
      <c r="FMM152" s="242"/>
      <c r="FMN152" s="242"/>
      <c r="FMO152" s="242"/>
      <c r="FMP152" s="242"/>
      <c r="FMQ152" s="242"/>
      <c r="FMR152" s="242"/>
      <c r="FMS152" s="242"/>
      <c r="FMT152" s="242"/>
      <c r="FMU152" s="242"/>
      <c r="FMV152" s="242"/>
      <c r="FMW152" s="242"/>
      <c r="FMX152" s="242"/>
      <c r="FMY152" s="242"/>
      <c r="FMZ152" s="242"/>
      <c r="FNA152" s="242"/>
      <c r="FNB152" s="242"/>
      <c r="FNC152" s="242"/>
      <c r="FND152" s="242"/>
      <c r="FNE152" s="242"/>
      <c r="FNF152" s="242"/>
      <c r="FNG152" s="242"/>
      <c r="FNH152" s="242"/>
      <c r="FNI152" s="242"/>
      <c r="FNJ152" s="242"/>
      <c r="FNK152" s="242"/>
      <c r="FNL152" s="242"/>
      <c r="FNM152" s="242"/>
      <c r="FNN152" s="242"/>
      <c r="FNO152" s="242"/>
      <c r="FNP152" s="242"/>
      <c r="FNQ152" s="242"/>
      <c r="FNR152" s="242"/>
      <c r="FNS152" s="242"/>
      <c r="FNT152" s="242"/>
      <c r="FNU152" s="242"/>
      <c r="FNV152" s="242"/>
      <c r="FNW152" s="242"/>
      <c r="FNX152" s="242"/>
      <c r="FNY152" s="242"/>
      <c r="FNZ152" s="242"/>
      <c r="FOA152" s="242"/>
      <c r="FOB152" s="242"/>
      <c r="FOC152" s="242"/>
      <c r="FOD152" s="242"/>
      <c r="FOE152" s="242"/>
      <c r="FOF152" s="242"/>
      <c r="FOG152" s="242"/>
      <c r="FOH152" s="242"/>
      <c r="FOI152" s="242"/>
      <c r="FOJ152" s="242"/>
      <c r="FOK152" s="242"/>
      <c r="FOL152" s="242"/>
      <c r="FOM152" s="242"/>
      <c r="FON152" s="242"/>
      <c r="FOO152" s="242"/>
      <c r="FOP152" s="242"/>
      <c r="FOQ152" s="242"/>
      <c r="FOR152" s="242"/>
      <c r="FOS152" s="242"/>
      <c r="FOT152" s="242"/>
      <c r="FOU152" s="242"/>
      <c r="FOV152" s="242"/>
      <c r="FOW152" s="242"/>
      <c r="FOX152" s="242"/>
      <c r="FOY152" s="242"/>
      <c r="FOZ152" s="242"/>
      <c r="FPA152" s="242"/>
      <c r="FPB152" s="242"/>
      <c r="FPC152" s="242"/>
      <c r="FPD152" s="242"/>
      <c r="FPE152" s="242"/>
      <c r="FPF152" s="242"/>
      <c r="FPG152" s="242"/>
      <c r="FPH152" s="242"/>
      <c r="FPI152" s="242"/>
      <c r="FPJ152" s="242"/>
      <c r="FPK152" s="242"/>
      <c r="FPL152" s="242"/>
      <c r="FPM152" s="242"/>
      <c r="FPN152" s="242"/>
      <c r="FPO152" s="242"/>
      <c r="FPP152" s="242"/>
      <c r="FPQ152" s="242"/>
      <c r="FPR152" s="242"/>
      <c r="FPS152" s="242"/>
      <c r="FPT152" s="242"/>
      <c r="FPU152" s="242"/>
      <c r="FPV152" s="242"/>
      <c r="FPW152" s="242"/>
      <c r="FPX152" s="242"/>
      <c r="FPY152" s="242"/>
      <c r="FPZ152" s="242"/>
      <c r="FQA152" s="242"/>
      <c r="FQB152" s="242"/>
      <c r="FQC152" s="242"/>
      <c r="FQD152" s="242"/>
      <c r="FQE152" s="242"/>
      <c r="FQF152" s="242"/>
      <c r="FQG152" s="242"/>
      <c r="FQH152" s="242"/>
      <c r="FQI152" s="242"/>
      <c r="FQJ152" s="242"/>
      <c r="FQK152" s="242"/>
      <c r="FQL152" s="242"/>
      <c r="FQM152" s="242"/>
      <c r="FQN152" s="242"/>
      <c r="FQO152" s="242"/>
      <c r="FQP152" s="242"/>
      <c r="FQQ152" s="242"/>
      <c r="FQR152" s="242"/>
      <c r="FQS152" s="242"/>
      <c r="FQT152" s="242"/>
      <c r="FQU152" s="242"/>
      <c r="FQV152" s="242"/>
      <c r="FQW152" s="242"/>
      <c r="FQX152" s="242"/>
      <c r="FQY152" s="242"/>
      <c r="FQZ152" s="242"/>
      <c r="FRA152" s="242"/>
      <c r="FRB152" s="242"/>
      <c r="FRC152" s="242"/>
      <c r="FRD152" s="242"/>
      <c r="FRE152" s="242"/>
      <c r="FRF152" s="242"/>
      <c r="FRG152" s="242"/>
      <c r="FRH152" s="242"/>
      <c r="FRI152" s="242"/>
      <c r="FRJ152" s="242"/>
      <c r="FRK152" s="242"/>
      <c r="FRL152" s="242"/>
      <c r="FRM152" s="242"/>
      <c r="FRN152" s="242"/>
      <c r="FRO152" s="242"/>
      <c r="FRP152" s="242"/>
      <c r="FRQ152" s="242"/>
      <c r="FRR152" s="242"/>
      <c r="FRS152" s="242"/>
      <c r="FRT152" s="242"/>
      <c r="FRU152" s="242"/>
      <c r="FRV152" s="242"/>
      <c r="FRW152" s="242"/>
      <c r="FRX152" s="242"/>
      <c r="FRY152" s="242"/>
      <c r="FRZ152" s="242"/>
      <c r="FSA152" s="242"/>
      <c r="FSB152" s="242"/>
      <c r="FSC152" s="242"/>
      <c r="FSD152" s="242"/>
      <c r="FSE152" s="242"/>
      <c r="FSF152" s="242"/>
      <c r="FSG152" s="242"/>
      <c r="FSH152" s="242"/>
      <c r="FSI152" s="242"/>
      <c r="FSJ152" s="242"/>
      <c r="FSK152" s="242"/>
      <c r="FSL152" s="242"/>
      <c r="FSM152" s="242"/>
      <c r="FSN152" s="242"/>
      <c r="FSO152" s="242"/>
      <c r="FSP152" s="242"/>
      <c r="FSQ152" s="242"/>
      <c r="FSR152" s="242"/>
      <c r="FSS152" s="242"/>
      <c r="FST152" s="242"/>
      <c r="FSU152" s="242"/>
      <c r="FSV152" s="242"/>
      <c r="FSW152" s="242"/>
      <c r="FSX152" s="242"/>
      <c r="FSY152" s="242"/>
      <c r="FSZ152" s="242"/>
      <c r="FTA152" s="242"/>
      <c r="FTB152" s="242"/>
      <c r="FTC152" s="242"/>
      <c r="FTD152" s="242"/>
      <c r="FTE152" s="242"/>
      <c r="FTF152" s="242"/>
      <c r="FTG152" s="242"/>
      <c r="FTH152" s="242"/>
      <c r="FTI152" s="242"/>
      <c r="FTJ152" s="242"/>
      <c r="FTK152" s="242"/>
      <c r="FTL152" s="242"/>
      <c r="FTM152" s="242"/>
      <c r="FTN152" s="242"/>
      <c r="FTO152" s="242"/>
      <c r="FTP152" s="242"/>
      <c r="FTQ152" s="242"/>
      <c r="FTR152" s="242"/>
      <c r="FTS152" s="242"/>
      <c r="FTT152" s="242"/>
      <c r="FTU152" s="242"/>
      <c r="FTV152" s="242"/>
      <c r="FTW152" s="242"/>
      <c r="FTX152" s="242"/>
      <c r="FTY152" s="242"/>
      <c r="FTZ152" s="242"/>
      <c r="FUA152" s="242"/>
      <c r="FUB152" s="242"/>
      <c r="FUC152" s="242"/>
      <c r="FUD152" s="242"/>
      <c r="FUE152" s="242"/>
      <c r="FUF152" s="242"/>
      <c r="FUG152" s="242"/>
      <c r="FUH152" s="242"/>
      <c r="FUI152" s="242"/>
      <c r="FUJ152" s="242"/>
      <c r="FUK152" s="242"/>
      <c r="FUL152" s="242"/>
      <c r="FUM152" s="242"/>
      <c r="FUN152" s="242"/>
      <c r="FUO152" s="242"/>
      <c r="FUP152" s="242"/>
      <c r="FUQ152" s="242"/>
      <c r="FUR152" s="242"/>
      <c r="FUS152" s="242"/>
      <c r="FUT152" s="242"/>
      <c r="FUU152" s="242"/>
      <c r="FUV152" s="242"/>
      <c r="FUW152" s="242"/>
      <c r="FUX152" s="242"/>
      <c r="FUY152" s="242"/>
      <c r="FUZ152" s="242"/>
      <c r="FVA152" s="242"/>
      <c r="FVB152" s="242"/>
      <c r="FVC152" s="242"/>
      <c r="FVD152" s="242"/>
      <c r="FVE152" s="242"/>
      <c r="FVF152" s="242"/>
      <c r="FVG152" s="242"/>
      <c r="FVH152" s="242"/>
      <c r="FVI152" s="242"/>
      <c r="FVJ152" s="242"/>
      <c r="FVK152" s="242"/>
      <c r="FVL152" s="242"/>
      <c r="FVM152" s="242"/>
      <c r="FVN152" s="242"/>
      <c r="FVO152" s="242"/>
      <c r="FVP152" s="242"/>
      <c r="FVQ152" s="242"/>
      <c r="FVR152" s="242"/>
      <c r="FVS152" s="242"/>
      <c r="FVT152" s="242"/>
      <c r="FVU152" s="242"/>
      <c r="FVV152" s="242"/>
      <c r="FVW152" s="242"/>
      <c r="FVX152" s="242"/>
      <c r="FVY152" s="242"/>
      <c r="FVZ152" s="242"/>
      <c r="FWA152" s="242"/>
      <c r="FWB152" s="242"/>
      <c r="FWC152" s="242"/>
      <c r="FWD152" s="242"/>
      <c r="FWE152" s="242"/>
      <c r="FWF152" s="242"/>
      <c r="FWG152" s="242"/>
      <c r="FWH152" s="242"/>
      <c r="FWI152" s="242"/>
      <c r="FWJ152" s="242"/>
      <c r="FWK152" s="242"/>
      <c r="FWL152" s="242"/>
      <c r="FWM152" s="242"/>
      <c r="FWN152" s="242"/>
      <c r="FWO152" s="242"/>
      <c r="FWP152" s="242"/>
      <c r="FWQ152" s="242"/>
      <c r="FWR152" s="242"/>
      <c r="FWS152" s="242"/>
      <c r="FWT152" s="242"/>
      <c r="FWU152" s="242"/>
      <c r="FWV152" s="242"/>
      <c r="FWW152" s="242"/>
      <c r="FWX152" s="242"/>
      <c r="FWY152" s="242"/>
      <c r="FWZ152" s="242"/>
      <c r="FXA152" s="242"/>
      <c r="FXB152" s="242"/>
      <c r="FXC152" s="242"/>
      <c r="FXD152" s="242"/>
      <c r="FXE152" s="242"/>
      <c r="FXF152" s="242"/>
      <c r="FXG152" s="242"/>
      <c r="FXH152" s="242"/>
      <c r="FXI152" s="242"/>
      <c r="FXJ152" s="242"/>
      <c r="FXK152" s="242"/>
      <c r="FXL152" s="242"/>
      <c r="FXM152" s="242"/>
      <c r="FXN152" s="242"/>
      <c r="FXO152" s="242"/>
      <c r="FXP152" s="242"/>
      <c r="FXQ152" s="242"/>
      <c r="FXR152" s="242"/>
      <c r="FXS152" s="242"/>
      <c r="FXT152" s="242"/>
      <c r="FXU152" s="242"/>
      <c r="FXV152" s="242"/>
      <c r="FXW152" s="242"/>
      <c r="FXX152" s="242"/>
      <c r="FXY152" s="242"/>
      <c r="FXZ152" s="242"/>
      <c r="FYA152" s="242"/>
      <c r="FYB152" s="242"/>
      <c r="FYC152" s="242"/>
      <c r="FYD152" s="242"/>
      <c r="FYE152" s="242"/>
      <c r="FYF152" s="242"/>
      <c r="FYG152" s="242"/>
      <c r="FYH152" s="242"/>
      <c r="FYI152" s="242"/>
      <c r="FYJ152" s="242"/>
      <c r="FYK152" s="242"/>
      <c r="FYL152" s="242"/>
      <c r="FYM152" s="242"/>
      <c r="FYN152" s="242"/>
      <c r="FYO152" s="242"/>
      <c r="FYP152" s="242"/>
      <c r="FYQ152" s="242"/>
      <c r="FYR152" s="242"/>
      <c r="FYS152" s="242"/>
      <c r="FYT152" s="242"/>
      <c r="FYU152" s="242"/>
      <c r="FYV152" s="242"/>
      <c r="FYW152" s="242"/>
      <c r="FYX152" s="242"/>
      <c r="FYY152" s="242"/>
      <c r="FYZ152" s="242"/>
      <c r="FZA152" s="242"/>
      <c r="FZB152" s="242"/>
      <c r="FZC152" s="242"/>
      <c r="FZD152" s="242"/>
      <c r="FZE152" s="242"/>
      <c r="FZF152" s="242"/>
      <c r="FZG152" s="242"/>
      <c r="FZH152" s="242"/>
      <c r="FZI152" s="242"/>
      <c r="FZJ152" s="242"/>
      <c r="FZK152" s="242"/>
      <c r="FZL152" s="242"/>
      <c r="FZM152" s="242"/>
      <c r="FZN152" s="242"/>
      <c r="FZO152" s="242"/>
      <c r="FZP152" s="242"/>
      <c r="FZQ152" s="242"/>
      <c r="FZR152" s="242"/>
      <c r="FZS152" s="242"/>
      <c r="FZT152" s="242"/>
      <c r="FZU152" s="242"/>
      <c r="FZV152" s="242"/>
      <c r="FZW152" s="242"/>
      <c r="FZX152" s="242"/>
      <c r="FZY152" s="242"/>
      <c r="FZZ152" s="242"/>
      <c r="GAA152" s="242"/>
      <c r="GAB152" s="242"/>
      <c r="GAC152" s="242"/>
      <c r="GAD152" s="242"/>
      <c r="GAE152" s="242"/>
      <c r="GAF152" s="242"/>
      <c r="GAG152" s="242"/>
      <c r="GAH152" s="242"/>
      <c r="GAI152" s="242"/>
      <c r="GAJ152" s="242"/>
      <c r="GAK152" s="242"/>
      <c r="GAL152" s="242"/>
      <c r="GAM152" s="242"/>
      <c r="GAN152" s="242"/>
      <c r="GAO152" s="242"/>
      <c r="GAP152" s="242"/>
      <c r="GAQ152" s="242"/>
      <c r="GAR152" s="242"/>
      <c r="GAS152" s="242"/>
      <c r="GAT152" s="242"/>
      <c r="GAU152" s="242"/>
      <c r="GAV152" s="242"/>
      <c r="GAW152" s="242"/>
      <c r="GAX152" s="242"/>
      <c r="GAY152" s="242"/>
      <c r="GAZ152" s="242"/>
      <c r="GBA152" s="242"/>
      <c r="GBB152" s="242"/>
      <c r="GBC152" s="242"/>
      <c r="GBD152" s="242"/>
      <c r="GBE152" s="242"/>
      <c r="GBF152" s="242"/>
      <c r="GBG152" s="242"/>
      <c r="GBH152" s="242"/>
      <c r="GBI152" s="242"/>
      <c r="GBJ152" s="242"/>
      <c r="GBK152" s="242"/>
      <c r="GBL152" s="242"/>
      <c r="GBM152" s="242"/>
      <c r="GBN152" s="242"/>
      <c r="GBO152" s="242"/>
      <c r="GBP152" s="242"/>
      <c r="GBQ152" s="242"/>
      <c r="GBR152" s="242"/>
      <c r="GBS152" s="242"/>
      <c r="GBT152" s="242"/>
      <c r="GBU152" s="242"/>
      <c r="GBV152" s="242"/>
      <c r="GBW152" s="242"/>
      <c r="GBX152" s="242"/>
      <c r="GBY152" s="242"/>
      <c r="GBZ152" s="242"/>
      <c r="GCA152" s="242"/>
      <c r="GCB152" s="242"/>
      <c r="GCC152" s="242"/>
      <c r="GCD152" s="242"/>
      <c r="GCE152" s="242"/>
      <c r="GCF152" s="242"/>
      <c r="GCG152" s="242"/>
      <c r="GCH152" s="242"/>
      <c r="GCI152" s="242"/>
      <c r="GCJ152" s="242"/>
      <c r="GCK152" s="242"/>
      <c r="GCL152" s="242"/>
      <c r="GCM152" s="242"/>
      <c r="GCN152" s="242"/>
      <c r="GCO152" s="242"/>
      <c r="GCP152" s="242"/>
      <c r="GCQ152" s="242"/>
      <c r="GCR152" s="242"/>
      <c r="GCS152" s="242"/>
      <c r="GCT152" s="242"/>
      <c r="GCU152" s="242"/>
      <c r="GCV152" s="242"/>
      <c r="GCW152" s="242"/>
      <c r="GCX152" s="242"/>
      <c r="GCY152" s="242"/>
      <c r="GCZ152" s="242"/>
      <c r="GDA152" s="242"/>
      <c r="GDB152" s="242"/>
      <c r="GDC152" s="242"/>
      <c r="GDD152" s="242"/>
      <c r="GDE152" s="242"/>
      <c r="GDF152" s="242"/>
      <c r="GDG152" s="242"/>
      <c r="GDH152" s="242"/>
      <c r="GDI152" s="242"/>
      <c r="GDJ152" s="242"/>
      <c r="GDK152" s="242"/>
      <c r="GDL152" s="242"/>
      <c r="GDM152" s="242"/>
      <c r="GDN152" s="242"/>
      <c r="GDO152" s="242"/>
      <c r="GDP152" s="242"/>
      <c r="GDQ152" s="242"/>
      <c r="GDR152" s="242"/>
      <c r="GDS152" s="242"/>
      <c r="GDT152" s="242"/>
      <c r="GDU152" s="242"/>
      <c r="GDV152" s="242"/>
      <c r="GDW152" s="242"/>
      <c r="GDX152" s="242"/>
      <c r="GDY152" s="242"/>
      <c r="GDZ152" s="242"/>
      <c r="GEA152" s="242"/>
      <c r="GEB152" s="242"/>
      <c r="GEC152" s="242"/>
      <c r="GED152" s="242"/>
      <c r="GEE152" s="242"/>
      <c r="GEF152" s="242"/>
      <c r="GEG152" s="242"/>
      <c r="GEH152" s="242"/>
      <c r="GEI152" s="242"/>
      <c r="GEJ152" s="242"/>
      <c r="GEK152" s="242"/>
      <c r="GEL152" s="242"/>
      <c r="GEM152" s="242"/>
      <c r="GEN152" s="242"/>
      <c r="GEO152" s="242"/>
      <c r="GEP152" s="242"/>
      <c r="GEQ152" s="242"/>
      <c r="GER152" s="242"/>
      <c r="GES152" s="242"/>
      <c r="GET152" s="242"/>
      <c r="GEU152" s="242"/>
      <c r="GEV152" s="242"/>
      <c r="GEW152" s="242"/>
      <c r="GEX152" s="242"/>
      <c r="GEY152" s="242"/>
      <c r="GEZ152" s="242"/>
      <c r="GFA152" s="242"/>
      <c r="GFB152" s="242"/>
      <c r="GFC152" s="242"/>
      <c r="GFD152" s="242"/>
      <c r="GFE152" s="242"/>
      <c r="GFF152" s="242"/>
      <c r="GFG152" s="242"/>
      <c r="GFH152" s="242"/>
      <c r="GFI152" s="242"/>
      <c r="GFJ152" s="242"/>
      <c r="GFK152" s="242"/>
      <c r="GFL152" s="242"/>
      <c r="GFM152" s="242"/>
      <c r="GFN152" s="242"/>
      <c r="GFO152" s="242"/>
      <c r="GFP152" s="242"/>
      <c r="GFQ152" s="242"/>
      <c r="GFR152" s="242"/>
      <c r="GFS152" s="242"/>
      <c r="GFT152" s="242"/>
      <c r="GFU152" s="242"/>
      <c r="GFV152" s="242"/>
      <c r="GFW152" s="242"/>
      <c r="GFX152" s="242"/>
      <c r="GFY152" s="242"/>
      <c r="GFZ152" s="242"/>
      <c r="GGA152" s="242"/>
      <c r="GGB152" s="242"/>
      <c r="GGC152" s="242"/>
      <c r="GGD152" s="242"/>
      <c r="GGE152" s="242"/>
      <c r="GGF152" s="242"/>
      <c r="GGG152" s="242"/>
      <c r="GGH152" s="242"/>
      <c r="GGI152" s="242"/>
      <c r="GGJ152" s="242"/>
      <c r="GGK152" s="242"/>
      <c r="GGL152" s="242"/>
      <c r="GGM152" s="242"/>
      <c r="GGN152" s="242"/>
      <c r="GGO152" s="242"/>
      <c r="GGP152" s="242"/>
      <c r="GGQ152" s="242"/>
      <c r="GGR152" s="242"/>
      <c r="GGS152" s="242"/>
      <c r="GGT152" s="242"/>
      <c r="GGU152" s="242"/>
      <c r="GGV152" s="242"/>
      <c r="GGW152" s="242"/>
      <c r="GGX152" s="242"/>
      <c r="GGY152" s="242"/>
      <c r="GGZ152" s="242"/>
      <c r="GHA152" s="242"/>
      <c r="GHB152" s="242"/>
      <c r="GHC152" s="242"/>
      <c r="GHD152" s="242"/>
      <c r="GHE152" s="242"/>
      <c r="GHF152" s="242"/>
      <c r="GHG152" s="242"/>
      <c r="GHH152" s="242"/>
      <c r="GHI152" s="242"/>
      <c r="GHJ152" s="242"/>
      <c r="GHK152" s="242"/>
      <c r="GHL152" s="242"/>
      <c r="GHM152" s="242"/>
      <c r="GHN152" s="242"/>
      <c r="GHO152" s="242"/>
      <c r="GHP152" s="242"/>
      <c r="GHQ152" s="242"/>
      <c r="GHR152" s="242"/>
      <c r="GHS152" s="242"/>
      <c r="GHT152" s="242"/>
      <c r="GHU152" s="242"/>
      <c r="GHV152" s="242"/>
      <c r="GHW152" s="242"/>
      <c r="GHX152" s="242"/>
      <c r="GHY152" s="242"/>
      <c r="GHZ152" s="242"/>
      <c r="GIA152" s="242"/>
      <c r="GIB152" s="242"/>
      <c r="GIC152" s="242"/>
      <c r="GID152" s="242"/>
      <c r="GIE152" s="242"/>
      <c r="GIF152" s="242"/>
      <c r="GIG152" s="242"/>
      <c r="GIH152" s="242"/>
      <c r="GII152" s="242"/>
      <c r="GIJ152" s="242"/>
      <c r="GIK152" s="242"/>
      <c r="GIL152" s="242"/>
      <c r="GIM152" s="242"/>
      <c r="GIN152" s="242"/>
      <c r="GIO152" s="242"/>
      <c r="GIP152" s="242"/>
      <c r="GIQ152" s="242"/>
      <c r="GIR152" s="242"/>
      <c r="GIS152" s="242"/>
      <c r="GIT152" s="242"/>
      <c r="GIU152" s="242"/>
      <c r="GIV152" s="242"/>
      <c r="GIW152" s="242"/>
      <c r="GIX152" s="242"/>
      <c r="GIY152" s="242"/>
      <c r="GIZ152" s="242"/>
      <c r="GJA152" s="242"/>
      <c r="GJB152" s="242"/>
      <c r="GJC152" s="242"/>
      <c r="GJD152" s="242"/>
      <c r="GJE152" s="242"/>
      <c r="GJF152" s="242"/>
      <c r="GJG152" s="242"/>
      <c r="GJH152" s="242"/>
      <c r="GJI152" s="242"/>
      <c r="GJJ152" s="242"/>
      <c r="GJK152" s="242"/>
      <c r="GJL152" s="242"/>
      <c r="GJM152" s="242"/>
      <c r="GJN152" s="242"/>
      <c r="GJO152" s="242"/>
      <c r="GJP152" s="242"/>
      <c r="GJQ152" s="242"/>
      <c r="GJR152" s="242"/>
      <c r="GJS152" s="242"/>
      <c r="GJT152" s="242"/>
      <c r="GJU152" s="242"/>
      <c r="GJV152" s="242"/>
      <c r="GJW152" s="242"/>
      <c r="GJX152" s="242"/>
      <c r="GJY152" s="242"/>
      <c r="GJZ152" s="242"/>
      <c r="GKA152" s="242"/>
      <c r="GKB152" s="242"/>
      <c r="GKC152" s="242"/>
      <c r="GKD152" s="242"/>
      <c r="GKE152" s="242"/>
      <c r="GKF152" s="242"/>
      <c r="GKG152" s="242"/>
      <c r="GKH152" s="242"/>
      <c r="GKI152" s="242"/>
      <c r="GKJ152" s="242"/>
      <c r="GKK152" s="242"/>
      <c r="GKL152" s="242"/>
      <c r="GKM152" s="242"/>
      <c r="GKN152" s="242"/>
      <c r="GKO152" s="242"/>
      <c r="GKP152" s="242"/>
      <c r="GKQ152" s="242"/>
      <c r="GKR152" s="242"/>
      <c r="GKS152" s="242"/>
      <c r="GKT152" s="242"/>
      <c r="GKU152" s="242"/>
      <c r="GKV152" s="242"/>
      <c r="GKW152" s="242"/>
      <c r="GKX152" s="242"/>
      <c r="GKY152" s="242"/>
      <c r="GKZ152" s="242"/>
      <c r="GLA152" s="242"/>
      <c r="GLB152" s="242"/>
      <c r="GLC152" s="242"/>
      <c r="GLD152" s="242"/>
      <c r="GLE152" s="242"/>
      <c r="GLF152" s="242"/>
      <c r="GLG152" s="242"/>
      <c r="GLH152" s="242"/>
      <c r="GLI152" s="242"/>
      <c r="GLJ152" s="242"/>
      <c r="GLK152" s="242"/>
      <c r="GLL152" s="242"/>
      <c r="GLM152" s="242"/>
      <c r="GLN152" s="242"/>
      <c r="GLO152" s="242"/>
      <c r="GLP152" s="242"/>
      <c r="GLQ152" s="242"/>
      <c r="GLR152" s="242"/>
      <c r="GLS152" s="242"/>
      <c r="GLT152" s="242"/>
      <c r="GLU152" s="242"/>
      <c r="GLV152" s="242"/>
      <c r="GLW152" s="242"/>
      <c r="GLX152" s="242"/>
      <c r="GLY152" s="242"/>
      <c r="GLZ152" s="242"/>
      <c r="GMA152" s="242"/>
      <c r="GMB152" s="242"/>
      <c r="GMC152" s="242"/>
      <c r="GMD152" s="242"/>
      <c r="GME152" s="242"/>
      <c r="GMF152" s="242"/>
      <c r="GMG152" s="242"/>
      <c r="GMH152" s="242"/>
      <c r="GMI152" s="242"/>
      <c r="GMJ152" s="242"/>
      <c r="GMK152" s="242"/>
      <c r="GML152" s="242"/>
      <c r="GMM152" s="242"/>
      <c r="GMN152" s="242"/>
      <c r="GMO152" s="242"/>
      <c r="GMP152" s="242"/>
      <c r="GMQ152" s="242"/>
      <c r="GMR152" s="242"/>
      <c r="GMS152" s="242"/>
      <c r="GMT152" s="242"/>
      <c r="GMU152" s="242"/>
      <c r="GMV152" s="242"/>
      <c r="GMW152" s="242"/>
      <c r="GMX152" s="242"/>
      <c r="GMY152" s="242"/>
      <c r="GMZ152" s="242"/>
      <c r="GNA152" s="242"/>
      <c r="GNB152" s="242"/>
      <c r="GNC152" s="242"/>
      <c r="GND152" s="242"/>
      <c r="GNE152" s="242"/>
      <c r="GNF152" s="242"/>
      <c r="GNG152" s="242"/>
      <c r="GNH152" s="242"/>
      <c r="GNI152" s="242"/>
      <c r="GNJ152" s="242"/>
      <c r="GNK152" s="242"/>
      <c r="GNL152" s="242"/>
      <c r="GNM152" s="242"/>
      <c r="GNN152" s="242"/>
      <c r="GNO152" s="242"/>
      <c r="GNP152" s="242"/>
      <c r="GNQ152" s="242"/>
      <c r="GNR152" s="242"/>
      <c r="GNS152" s="242"/>
      <c r="GNT152" s="242"/>
      <c r="GNU152" s="242"/>
      <c r="GNV152" s="242"/>
      <c r="GNW152" s="242"/>
      <c r="GNX152" s="242"/>
      <c r="GNY152" s="242"/>
      <c r="GNZ152" s="242"/>
      <c r="GOA152" s="242"/>
      <c r="GOB152" s="242"/>
      <c r="GOC152" s="242"/>
      <c r="GOD152" s="242"/>
      <c r="GOE152" s="242"/>
      <c r="GOF152" s="242"/>
      <c r="GOG152" s="242"/>
      <c r="GOH152" s="242"/>
      <c r="GOI152" s="242"/>
      <c r="GOJ152" s="242"/>
      <c r="GOK152" s="242"/>
      <c r="GOL152" s="242"/>
      <c r="GOM152" s="242"/>
      <c r="GON152" s="242"/>
      <c r="GOO152" s="242"/>
      <c r="GOP152" s="242"/>
      <c r="GOQ152" s="242"/>
      <c r="GOR152" s="242"/>
      <c r="GOS152" s="242"/>
      <c r="GOT152" s="242"/>
      <c r="GOU152" s="242"/>
      <c r="GOV152" s="242"/>
      <c r="GOW152" s="242"/>
      <c r="GOX152" s="242"/>
      <c r="GOY152" s="242"/>
      <c r="GOZ152" s="242"/>
      <c r="GPA152" s="242"/>
      <c r="GPB152" s="242"/>
      <c r="GPC152" s="242"/>
      <c r="GPD152" s="242"/>
      <c r="GPE152" s="242"/>
      <c r="GPF152" s="242"/>
      <c r="GPG152" s="242"/>
      <c r="GPH152" s="242"/>
      <c r="GPI152" s="242"/>
      <c r="GPJ152" s="242"/>
      <c r="GPK152" s="242"/>
      <c r="GPL152" s="242"/>
      <c r="GPM152" s="242"/>
      <c r="GPN152" s="242"/>
      <c r="GPO152" s="242"/>
      <c r="GPP152" s="242"/>
      <c r="GPQ152" s="242"/>
      <c r="GPR152" s="242"/>
      <c r="GPS152" s="242"/>
      <c r="GPT152" s="242"/>
      <c r="GPU152" s="242"/>
      <c r="GPV152" s="242"/>
      <c r="GPW152" s="242"/>
      <c r="GPX152" s="242"/>
      <c r="GPY152" s="242"/>
      <c r="GPZ152" s="242"/>
      <c r="GQA152" s="242"/>
      <c r="GQB152" s="242"/>
      <c r="GQC152" s="242"/>
      <c r="GQD152" s="242"/>
      <c r="GQE152" s="242"/>
      <c r="GQF152" s="242"/>
      <c r="GQG152" s="242"/>
      <c r="GQH152" s="242"/>
      <c r="GQI152" s="242"/>
      <c r="GQJ152" s="242"/>
      <c r="GQK152" s="242"/>
      <c r="GQL152" s="242"/>
      <c r="GQM152" s="242"/>
      <c r="GQN152" s="242"/>
      <c r="GQO152" s="242"/>
      <c r="GQP152" s="242"/>
      <c r="GQQ152" s="242"/>
      <c r="GQR152" s="242"/>
      <c r="GQS152" s="242"/>
      <c r="GQT152" s="242"/>
      <c r="GQU152" s="242"/>
      <c r="GQV152" s="242"/>
      <c r="GQW152" s="242"/>
      <c r="GQX152" s="242"/>
      <c r="GQY152" s="242"/>
      <c r="GQZ152" s="242"/>
      <c r="GRA152" s="242"/>
      <c r="GRB152" s="242"/>
      <c r="GRC152" s="242"/>
      <c r="GRD152" s="242"/>
      <c r="GRE152" s="242"/>
      <c r="GRF152" s="242"/>
      <c r="GRG152" s="242"/>
      <c r="GRH152" s="242"/>
      <c r="GRI152" s="242"/>
      <c r="GRJ152" s="242"/>
      <c r="GRK152" s="242"/>
      <c r="GRL152" s="242"/>
      <c r="GRM152" s="242"/>
      <c r="GRN152" s="242"/>
      <c r="GRO152" s="242"/>
      <c r="GRP152" s="242"/>
      <c r="GRQ152" s="242"/>
      <c r="GRR152" s="242"/>
      <c r="GRS152" s="242"/>
      <c r="GRT152" s="242"/>
      <c r="GRU152" s="242"/>
      <c r="GRV152" s="242"/>
      <c r="GRW152" s="242"/>
      <c r="GRX152" s="242"/>
      <c r="GRY152" s="242"/>
      <c r="GRZ152" s="242"/>
      <c r="GSA152" s="242"/>
      <c r="GSB152" s="242"/>
      <c r="GSC152" s="242"/>
      <c r="GSD152" s="242"/>
      <c r="GSE152" s="242"/>
      <c r="GSF152" s="242"/>
      <c r="GSG152" s="242"/>
      <c r="GSH152" s="242"/>
      <c r="GSI152" s="242"/>
      <c r="GSJ152" s="242"/>
      <c r="GSK152" s="242"/>
      <c r="GSL152" s="242"/>
      <c r="GSM152" s="242"/>
      <c r="GSN152" s="242"/>
      <c r="GSO152" s="242"/>
      <c r="GSP152" s="242"/>
      <c r="GSQ152" s="242"/>
      <c r="GSR152" s="242"/>
      <c r="GSS152" s="242"/>
      <c r="GST152" s="242"/>
      <c r="GSU152" s="242"/>
      <c r="GSV152" s="242"/>
      <c r="GSW152" s="242"/>
      <c r="GSX152" s="242"/>
      <c r="GSY152" s="242"/>
      <c r="GSZ152" s="242"/>
      <c r="GTA152" s="242"/>
      <c r="GTB152" s="242"/>
      <c r="GTC152" s="242"/>
      <c r="GTD152" s="242"/>
      <c r="GTE152" s="242"/>
      <c r="GTF152" s="242"/>
      <c r="GTG152" s="242"/>
      <c r="GTH152" s="242"/>
      <c r="GTI152" s="242"/>
      <c r="GTJ152" s="242"/>
      <c r="GTK152" s="242"/>
      <c r="GTL152" s="242"/>
      <c r="GTM152" s="242"/>
      <c r="GTN152" s="242"/>
      <c r="GTO152" s="242"/>
      <c r="GTP152" s="242"/>
      <c r="GTQ152" s="242"/>
      <c r="GTR152" s="242"/>
      <c r="GTS152" s="242"/>
      <c r="GTT152" s="242"/>
      <c r="GTU152" s="242"/>
      <c r="GTV152" s="242"/>
      <c r="GTW152" s="242"/>
      <c r="GTX152" s="242"/>
      <c r="GTY152" s="242"/>
      <c r="GTZ152" s="242"/>
      <c r="GUA152" s="242"/>
      <c r="GUB152" s="242"/>
      <c r="GUC152" s="242"/>
      <c r="GUD152" s="242"/>
      <c r="GUE152" s="242"/>
      <c r="GUF152" s="242"/>
      <c r="GUG152" s="242"/>
      <c r="GUH152" s="242"/>
      <c r="GUI152" s="242"/>
      <c r="GUJ152" s="242"/>
      <c r="GUK152" s="242"/>
      <c r="GUL152" s="242"/>
      <c r="GUM152" s="242"/>
      <c r="GUN152" s="242"/>
      <c r="GUO152" s="242"/>
      <c r="GUP152" s="242"/>
      <c r="GUQ152" s="242"/>
      <c r="GUR152" s="242"/>
      <c r="GUS152" s="242"/>
      <c r="GUT152" s="242"/>
      <c r="GUU152" s="242"/>
      <c r="GUV152" s="242"/>
      <c r="GUW152" s="242"/>
      <c r="GUX152" s="242"/>
      <c r="GUY152" s="242"/>
      <c r="GUZ152" s="242"/>
      <c r="GVA152" s="242"/>
      <c r="GVB152" s="242"/>
      <c r="GVC152" s="242"/>
      <c r="GVD152" s="242"/>
      <c r="GVE152" s="242"/>
      <c r="GVF152" s="242"/>
      <c r="GVG152" s="242"/>
      <c r="GVH152" s="242"/>
      <c r="GVI152" s="242"/>
      <c r="GVJ152" s="242"/>
      <c r="GVK152" s="242"/>
      <c r="GVL152" s="242"/>
      <c r="GVM152" s="242"/>
      <c r="GVN152" s="242"/>
      <c r="GVO152" s="242"/>
      <c r="GVP152" s="242"/>
      <c r="GVQ152" s="242"/>
      <c r="GVR152" s="242"/>
      <c r="GVS152" s="242"/>
      <c r="GVT152" s="242"/>
      <c r="GVU152" s="242"/>
      <c r="GVV152" s="242"/>
      <c r="GVW152" s="242"/>
      <c r="GVX152" s="242"/>
      <c r="GVY152" s="242"/>
      <c r="GVZ152" s="242"/>
      <c r="GWA152" s="242"/>
      <c r="GWB152" s="242"/>
      <c r="GWC152" s="242"/>
      <c r="GWD152" s="242"/>
      <c r="GWE152" s="242"/>
      <c r="GWF152" s="242"/>
      <c r="GWG152" s="242"/>
      <c r="GWH152" s="242"/>
      <c r="GWI152" s="242"/>
      <c r="GWJ152" s="242"/>
      <c r="GWK152" s="242"/>
      <c r="GWL152" s="242"/>
      <c r="GWM152" s="242"/>
      <c r="GWN152" s="242"/>
      <c r="GWO152" s="242"/>
      <c r="GWP152" s="242"/>
      <c r="GWQ152" s="242"/>
      <c r="GWR152" s="242"/>
      <c r="GWS152" s="242"/>
      <c r="GWT152" s="242"/>
      <c r="GWU152" s="242"/>
      <c r="GWV152" s="242"/>
      <c r="GWW152" s="242"/>
      <c r="GWX152" s="242"/>
      <c r="GWY152" s="242"/>
      <c r="GWZ152" s="242"/>
      <c r="GXA152" s="242"/>
      <c r="GXB152" s="242"/>
      <c r="GXC152" s="242"/>
      <c r="GXD152" s="242"/>
      <c r="GXE152" s="242"/>
      <c r="GXF152" s="242"/>
      <c r="GXG152" s="242"/>
      <c r="GXH152" s="242"/>
      <c r="GXI152" s="242"/>
      <c r="GXJ152" s="242"/>
      <c r="GXK152" s="242"/>
      <c r="GXL152" s="242"/>
      <c r="GXM152" s="242"/>
      <c r="GXN152" s="242"/>
      <c r="GXO152" s="242"/>
      <c r="GXP152" s="242"/>
      <c r="GXQ152" s="242"/>
      <c r="GXR152" s="242"/>
      <c r="GXS152" s="242"/>
      <c r="GXT152" s="242"/>
      <c r="GXU152" s="242"/>
      <c r="GXV152" s="242"/>
      <c r="GXW152" s="242"/>
      <c r="GXX152" s="242"/>
      <c r="GXY152" s="242"/>
      <c r="GXZ152" s="242"/>
      <c r="GYA152" s="242"/>
      <c r="GYB152" s="242"/>
      <c r="GYC152" s="242"/>
      <c r="GYD152" s="242"/>
      <c r="GYE152" s="242"/>
      <c r="GYF152" s="242"/>
      <c r="GYG152" s="242"/>
      <c r="GYH152" s="242"/>
      <c r="GYI152" s="242"/>
      <c r="GYJ152" s="242"/>
      <c r="GYK152" s="242"/>
      <c r="GYL152" s="242"/>
      <c r="GYM152" s="242"/>
      <c r="GYN152" s="242"/>
      <c r="GYO152" s="242"/>
      <c r="GYP152" s="242"/>
      <c r="GYQ152" s="242"/>
      <c r="GYR152" s="242"/>
      <c r="GYS152" s="242"/>
      <c r="GYT152" s="242"/>
      <c r="GYU152" s="242"/>
      <c r="GYV152" s="242"/>
      <c r="GYW152" s="242"/>
      <c r="GYX152" s="242"/>
      <c r="GYY152" s="242"/>
      <c r="GYZ152" s="242"/>
      <c r="GZA152" s="242"/>
      <c r="GZB152" s="242"/>
      <c r="GZC152" s="242"/>
      <c r="GZD152" s="242"/>
      <c r="GZE152" s="242"/>
      <c r="GZF152" s="242"/>
      <c r="GZG152" s="242"/>
      <c r="GZH152" s="242"/>
      <c r="GZI152" s="242"/>
      <c r="GZJ152" s="242"/>
      <c r="GZK152" s="242"/>
      <c r="GZL152" s="242"/>
      <c r="GZM152" s="242"/>
      <c r="GZN152" s="242"/>
      <c r="GZO152" s="242"/>
      <c r="GZP152" s="242"/>
      <c r="GZQ152" s="242"/>
      <c r="GZR152" s="242"/>
      <c r="GZS152" s="242"/>
      <c r="GZT152" s="242"/>
      <c r="GZU152" s="242"/>
      <c r="GZV152" s="242"/>
      <c r="GZW152" s="242"/>
      <c r="GZX152" s="242"/>
      <c r="GZY152" s="242"/>
      <c r="GZZ152" s="242"/>
      <c r="HAA152" s="242"/>
      <c r="HAB152" s="242"/>
      <c r="HAC152" s="242"/>
      <c r="HAD152" s="242"/>
      <c r="HAE152" s="242"/>
      <c r="HAF152" s="242"/>
      <c r="HAG152" s="242"/>
      <c r="HAH152" s="242"/>
      <c r="HAI152" s="242"/>
      <c r="HAJ152" s="242"/>
      <c r="HAK152" s="242"/>
      <c r="HAL152" s="242"/>
      <c r="HAM152" s="242"/>
      <c r="HAN152" s="242"/>
      <c r="HAO152" s="242"/>
      <c r="HAP152" s="242"/>
      <c r="HAQ152" s="242"/>
      <c r="HAR152" s="242"/>
      <c r="HAS152" s="242"/>
      <c r="HAT152" s="242"/>
      <c r="HAU152" s="242"/>
      <c r="HAV152" s="242"/>
      <c r="HAW152" s="242"/>
      <c r="HAX152" s="242"/>
      <c r="HAY152" s="242"/>
      <c r="HAZ152" s="242"/>
      <c r="HBA152" s="242"/>
      <c r="HBB152" s="242"/>
      <c r="HBC152" s="242"/>
      <c r="HBD152" s="242"/>
      <c r="HBE152" s="242"/>
      <c r="HBF152" s="242"/>
      <c r="HBG152" s="242"/>
      <c r="HBH152" s="242"/>
      <c r="HBI152" s="242"/>
      <c r="HBJ152" s="242"/>
      <c r="HBK152" s="242"/>
      <c r="HBL152" s="242"/>
      <c r="HBM152" s="242"/>
      <c r="HBN152" s="242"/>
      <c r="HBO152" s="242"/>
      <c r="HBP152" s="242"/>
      <c r="HBQ152" s="242"/>
      <c r="HBR152" s="242"/>
      <c r="HBS152" s="242"/>
      <c r="HBT152" s="242"/>
      <c r="HBU152" s="242"/>
      <c r="HBV152" s="242"/>
      <c r="HBW152" s="242"/>
      <c r="HBX152" s="242"/>
      <c r="HBY152" s="242"/>
      <c r="HBZ152" s="242"/>
      <c r="HCA152" s="242"/>
      <c r="HCB152" s="242"/>
      <c r="HCC152" s="242"/>
      <c r="HCD152" s="242"/>
      <c r="HCE152" s="242"/>
      <c r="HCF152" s="242"/>
      <c r="HCG152" s="242"/>
      <c r="HCH152" s="242"/>
      <c r="HCI152" s="242"/>
      <c r="HCJ152" s="242"/>
      <c r="HCK152" s="242"/>
      <c r="HCL152" s="242"/>
      <c r="HCM152" s="242"/>
      <c r="HCN152" s="242"/>
      <c r="HCO152" s="242"/>
      <c r="HCP152" s="242"/>
      <c r="HCQ152" s="242"/>
      <c r="HCR152" s="242"/>
      <c r="HCS152" s="242"/>
      <c r="HCT152" s="242"/>
      <c r="HCU152" s="242"/>
      <c r="HCV152" s="242"/>
      <c r="HCW152" s="242"/>
      <c r="HCX152" s="242"/>
      <c r="HCY152" s="242"/>
      <c r="HCZ152" s="242"/>
      <c r="HDA152" s="242"/>
      <c r="HDB152" s="242"/>
      <c r="HDC152" s="242"/>
      <c r="HDD152" s="242"/>
      <c r="HDE152" s="242"/>
      <c r="HDF152" s="242"/>
      <c r="HDG152" s="242"/>
      <c r="HDH152" s="242"/>
      <c r="HDI152" s="242"/>
      <c r="HDJ152" s="242"/>
      <c r="HDK152" s="242"/>
      <c r="HDL152" s="242"/>
      <c r="HDM152" s="242"/>
      <c r="HDN152" s="242"/>
      <c r="HDO152" s="242"/>
      <c r="HDP152" s="242"/>
      <c r="HDQ152" s="242"/>
      <c r="HDR152" s="242"/>
      <c r="HDS152" s="242"/>
      <c r="HDT152" s="242"/>
      <c r="HDU152" s="242"/>
      <c r="HDV152" s="242"/>
      <c r="HDW152" s="242"/>
      <c r="HDX152" s="242"/>
      <c r="HDY152" s="242"/>
      <c r="HDZ152" s="242"/>
      <c r="HEA152" s="242"/>
      <c r="HEB152" s="242"/>
      <c r="HEC152" s="242"/>
      <c r="HED152" s="242"/>
      <c r="HEE152" s="242"/>
      <c r="HEF152" s="242"/>
      <c r="HEG152" s="242"/>
      <c r="HEH152" s="242"/>
      <c r="HEI152" s="242"/>
      <c r="HEJ152" s="242"/>
      <c r="HEK152" s="242"/>
      <c r="HEL152" s="242"/>
      <c r="HEM152" s="242"/>
      <c r="HEN152" s="242"/>
      <c r="HEO152" s="242"/>
      <c r="HEP152" s="242"/>
      <c r="HEQ152" s="242"/>
      <c r="HER152" s="242"/>
      <c r="HES152" s="242"/>
      <c r="HET152" s="242"/>
      <c r="HEU152" s="242"/>
      <c r="HEV152" s="242"/>
      <c r="HEW152" s="242"/>
      <c r="HEX152" s="242"/>
      <c r="HEY152" s="242"/>
      <c r="HEZ152" s="242"/>
      <c r="HFA152" s="242"/>
      <c r="HFB152" s="242"/>
      <c r="HFC152" s="242"/>
      <c r="HFD152" s="242"/>
      <c r="HFE152" s="242"/>
      <c r="HFF152" s="242"/>
      <c r="HFG152" s="242"/>
      <c r="HFH152" s="242"/>
      <c r="HFI152" s="242"/>
      <c r="HFJ152" s="242"/>
      <c r="HFK152" s="242"/>
      <c r="HFL152" s="242"/>
      <c r="HFM152" s="242"/>
      <c r="HFN152" s="242"/>
      <c r="HFO152" s="242"/>
      <c r="HFP152" s="242"/>
      <c r="HFQ152" s="242"/>
      <c r="HFR152" s="242"/>
      <c r="HFS152" s="242"/>
      <c r="HFT152" s="242"/>
      <c r="HFU152" s="242"/>
      <c r="HFV152" s="242"/>
      <c r="HFW152" s="242"/>
      <c r="HFX152" s="242"/>
      <c r="HFY152" s="242"/>
      <c r="HFZ152" s="242"/>
      <c r="HGA152" s="242"/>
      <c r="HGB152" s="242"/>
      <c r="HGC152" s="242"/>
      <c r="HGD152" s="242"/>
      <c r="HGE152" s="242"/>
      <c r="HGF152" s="242"/>
      <c r="HGG152" s="242"/>
      <c r="HGH152" s="242"/>
      <c r="HGI152" s="242"/>
      <c r="HGJ152" s="242"/>
      <c r="HGK152" s="242"/>
      <c r="HGL152" s="242"/>
      <c r="HGM152" s="242"/>
      <c r="HGN152" s="242"/>
      <c r="HGO152" s="242"/>
      <c r="HGP152" s="242"/>
      <c r="HGQ152" s="242"/>
      <c r="HGR152" s="242"/>
      <c r="HGS152" s="242"/>
      <c r="HGT152" s="242"/>
      <c r="HGU152" s="242"/>
      <c r="HGV152" s="242"/>
      <c r="HGW152" s="242"/>
      <c r="HGX152" s="242"/>
      <c r="HGY152" s="242"/>
      <c r="HGZ152" s="242"/>
      <c r="HHA152" s="242"/>
      <c r="HHB152" s="242"/>
      <c r="HHC152" s="242"/>
      <c r="HHD152" s="242"/>
      <c r="HHE152" s="242"/>
      <c r="HHF152" s="242"/>
      <c r="HHG152" s="242"/>
      <c r="HHH152" s="242"/>
      <c r="HHI152" s="242"/>
      <c r="HHJ152" s="242"/>
      <c r="HHK152" s="242"/>
      <c r="HHL152" s="242"/>
      <c r="HHM152" s="242"/>
      <c r="HHN152" s="242"/>
      <c r="HHO152" s="242"/>
      <c r="HHP152" s="242"/>
      <c r="HHQ152" s="242"/>
      <c r="HHR152" s="242"/>
      <c r="HHS152" s="242"/>
      <c r="HHT152" s="242"/>
      <c r="HHU152" s="242"/>
      <c r="HHV152" s="242"/>
      <c r="HHW152" s="242"/>
      <c r="HHX152" s="242"/>
      <c r="HHY152" s="242"/>
      <c r="HHZ152" s="242"/>
      <c r="HIA152" s="242"/>
      <c r="HIB152" s="242"/>
      <c r="HIC152" s="242"/>
      <c r="HID152" s="242"/>
      <c r="HIE152" s="242"/>
      <c r="HIF152" s="242"/>
      <c r="HIG152" s="242"/>
      <c r="HIH152" s="242"/>
      <c r="HII152" s="242"/>
      <c r="HIJ152" s="242"/>
      <c r="HIK152" s="242"/>
      <c r="HIL152" s="242"/>
      <c r="HIM152" s="242"/>
      <c r="HIN152" s="242"/>
      <c r="HIO152" s="242"/>
      <c r="HIP152" s="242"/>
      <c r="HIQ152" s="242"/>
      <c r="HIR152" s="242"/>
      <c r="HIS152" s="242"/>
      <c r="HIT152" s="242"/>
      <c r="HIU152" s="242"/>
      <c r="HIV152" s="242"/>
      <c r="HIW152" s="242"/>
      <c r="HIX152" s="242"/>
      <c r="HIY152" s="242"/>
      <c r="HIZ152" s="242"/>
      <c r="HJA152" s="242"/>
      <c r="HJB152" s="242"/>
      <c r="HJC152" s="242"/>
      <c r="HJD152" s="242"/>
      <c r="HJE152" s="242"/>
      <c r="HJF152" s="242"/>
      <c r="HJG152" s="242"/>
      <c r="HJH152" s="242"/>
      <c r="HJI152" s="242"/>
      <c r="HJJ152" s="242"/>
      <c r="HJK152" s="242"/>
      <c r="HJL152" s="242"/>
      <c r="HJM152" s="242"/>
      <c r="HJN152" s="242"/>
      <c r="HJO152" s="242"/>
      <c r="HJP152" s="242"/>
      <c r="HJQ152" s="242"/>
      <c r="HJR152" s="242"/>
      <c r="HJS152" s="242"/>
      <c r="HJT152" s="242"/>
      <c r="HJU152" s="242"/>
      <c r="HJV152" s="242"/>
      <c r="HJW152" s="242"/>
      <c r="HJX152" s="242"/>
      <c r="HJY152" s="242"/>
      <c r="HJZ152" s="242"/>
      <c r="HKA152" s="242"/>
      <c r="HKB152" s="242"/>
      <c r="HKC152" s="242"/>
      <c r="HKD152" s="242"/>
      <c r="HKE152" s="242"/>
      <c r="HKF152" s="242"/>
      <c r="HKG152" s="242"/>
      <c r="HKH152" s="242"/>
      <c r="HKI152" s="242"/>
      <c r="HKJ152" s="242"/>
      <c r="HKK152" s="242"/>
      <c r="HKL152" s="242"/>
      <c r="HKM152" s="242"/>
      <c r="HKN152" s="242"/>
      <c r="HKO152" s="242"/>
      <c r="HKP152" s="242"/>
      <c r="HKQ152" s="242"/>
      <c r="HKR152" s="242"/>
      <c r="HKS152" s="242"/>
      <c r="HKT152" s="242"/>
      <c r="HKU152" s="242"/>
      <c r="HKV152" s="242"/>
      <c r="HKW152" s="242"/>
      <c r="HKX152" s="242"/>
      <c r="HKY152" s="242"/>
      <c r="HKZ152" s="242"/>
      <c r="HLA152" s="242"/>
      <c r="HLB152" s="242"/>
      <c r="HLC152" s="242"/>
      <c r="HLD152" s="242"/>
      <c r="HLE152" s="242"/>
      <c r="HLF152" s="242"/>
      <c r="HLG152" s="242"/>
      <c r="HLH152" s="242"/>
      <c r="HLI152" s="242"/>
      <c r="HLJ152" s="242"/>
      <c r="HLK152" s="242"/>
      <c r="HLL152" s="242"/>
      <c r="HLM152" s="242"/>
      <c r="HLN152" s="242"/>
      <c r="HLO152" s="242"/>
      <c r="HLP152" s="242"/>
      <c r="HLQ152" s="242"/>
      <c r="HLR152" s="242"/>
      <c r="HLS152" s="242"/>
      <c r="HLT152" s="242"/>
      <c r="HLU152" s="242"/>
      <c r="HLV152" s="242"/>
      <c r="HLW152" s="242"/>
      <c r="HLX152" s="242"/>
      <c r="HLY152" s="242"/>
      <c r="HLZ152" s="242"/>
      <c r="HMA152" s="242"/>
      <c r="HMB152" s="242"/>
      <c r="HMC152" s="242"/>
      <c r="HMD152" s="242"/>
      <c r="HME152" s="242"/>
      <c r="HMF152" s="242"/>
      <c r="HMG152" s="242"/>
      <c r="HMH152" s="242"/>
      <c r="HMI152" s="242"/>
      <c r="HMJ152" s="242"/>
      <c r="HMK152" s="242"/>
      <c r="HML152" s="242"/>
      <c r="HMM152" s="242"/>
      <c r="HMN152" s="242"/>
      <c r="HMO152" s="242"/>
      <c r="HMP152" s="242"/>
      <c r="HMQ152" s="242"/>
      <c r="HMR152" s="242"/>
      <c r="HMS152" s="242"/>
      <c r="HMT152" s="242"/>
      <c r="HMU152" s="242"/>
      <c r="HMV152" s="242"/>
      <c r="HMW152" s="242"/>
      <c r="HMX152" s="242"/>
      <c r="HMY152" s="242"/>
      <c r="HMZ152" s="242"/>
      <c r="HNA152" s="242"/>
      <c r="HNB152" s="242"/>
      <c r="HNC152" s="242"/>
      <c r="HND152" s="242"/>
      <c r="HNE152" s="242"/>
      <c r="HNF152" s="242"/>
      <c r="HNG152" s="242"/>
      <c r="HNH152" s="242"/>
      <c r="HNI152" s="242"/>
      <c r="HNJ152" s="242"/>
      <c r="HNK152" s="242"/>
      <c r="HNL152" s="242"/>
      <c r="HNM152" s="242"/>
      <c r="HNN152" s="242"/>
      <c r="HNO152" s="242"/>
      <c r="HNP152" s="242"/>
      <c r="HNQ152" s="242"/>
      <c r="HNR152" s="242"/>
      <c r="HNS152" s="242"/>
      <c r="HNT152" s="242"/>
      <c r="HNU152" s="242"/>
      <c r="HNV152" s="242"/>
      <c r="HNW152" s="242"/>
      <c r="HNX152" s="242"/>
      <c r="HNY152" s="242"/>
      <c r="HNZ152" s="242"/>
      <c r="HOA152" s="242"/>
      <c r="HOB152" s="242"/>
      <c r="HOC152" s="242"/>
      <c r="HOD152" s="242"/>
      <c r="HOE152" s="242"/>
      <c r="HOF152" s="242"/>
      <c r="HOG152" s="242"/>
      <c r="HOH152" s="242"/>
      <c r="HOI152" s="242"/>
      <c r="HOJ152" s="242"/>
      <c r="HOK152" s="242"/>
      <c r="HOL152" s="242"/>
      <c r="HOM152" s="242"/>
      <c r="HON152" s="242"/>
      <c r="HOO152" s="242"/>
      <c r="HOP152" s="242"/>
      <c r="HOQ152" s="242"/>
      <c r="HOR152" s="242"/>
      <c r="HOS152" s="242"/>
      <c r="HOT152" s="242"/>
      <c r="HOU152" s="242"/>
      <c r="HOV152" s="242"/>
      <c r="HOW152" s="242"/>
      <c r="HOX152" s="242"/>
      <c r="HOY152" s="242"/>
      <c r="HOZ152" s="242"/>
      <c r="HPA152" s="242"/>
      <c r="HPB152" s="242"/>
      <c r="HPC152" s="242"/>
      <c r="HPD152" s="242"/>
      <c r="HPE152" s="242"/>
      <c r="HPF152" s="242"/>
      <c r="HPG152" s="242"/>
      <c r="HPH152" s="242"/>
      <c r="HPI152" s="242"/>
      <c r="HPJ152" s="242"/>
      <c r="HPK152" s="242"/>
      <c r="HPL152" s="242"/>
      <c r="HPM152" s="242"/>
      <c r="HPN152" s="242"/>
      <c r="HPO152" s="242"/>
      <c r="HPP152" s="242"/>
      <c r="HPQ152" s="242"/>
      <c r="HPR152" s="242"/>
      <c r="HPS152" s="242"/>
      <c r="HPT152" s="242"/>
      <c r="HPU152" s="242"/>
      <c r="HPV152" s="242"/>
      <c r="HPW152" s="242"/>
      <c r="HPX152" s="242"/>
      <c r="HPY152" s="242"/>
      <c r="HPZ152" s="242"/>
      <c r="HQA152" s="242"/>
      <c r="HQB152" s="242"/>
      <c r="HQC152" s="242"/>
      <c r="HQD152" s="242"/>
      <c r="HQE152" s="242"/>
      <c r="HQF152" s="242"/>
      <c r="HQG152" s="242"/>
      <c r="HQH152" s="242"/>
      <c r="HQI152" s="242"/>
      <c r="HQJ152" s="242"/>
      <c r="HQK152" s="242"/>
      <c r="HQL152" s="242"/>
      <c r="HQM152" s="242"/>
      <c r="HQN152" s="242"/>
      <c r="HQO152" s="242"/>
      <c r="HQP152" s="242"/>
      <c r="HQQ152" s="242"/>
      <c r="HQR152" s="242"/>
      <c r="HQS152" s="242"/>
      <c r="HQT152" s="242"/>
      <c r="HQU152" s="242"/>
      <c r="HQV152" s="242"/>
      <c r="HQW152" s="242"/>
      <c r="HQX152" s="242"/>
      <c r="HQY152" s="242"/>
      <c r="HQZ152" s="242"/>
      <c r="HRA152" s="242"/>
      <c r="HRB152" s="242"/>
      <c r="HRC152" s="242"/>
      <c r="HRD152" s="242"/>
      <c r="HRE152" s="242"/>
      <c r="HRF152" s="242"/>
      <c r="HRG152" s="242"/>
      <c r="HRH152" s="242"/>
      <c r="HRI152" s="242"/>
      <c r="HRJ152" s="242"/>
      <c r="HRK152" s="242"/>
      <c r="HRL152" s="242"/>
      <c r="HRM152" s="242"/>
      <c r="HRN152" s="242"/>
      <c r="HRO152" s="242"/>
      <c r="HRP152" s="242"/>
      <c r="HRQ152" s="242"/>
      <c r="HRR152" s="242"/>
      <c r="HRS152" s="242"/>
      <c r="HRT152" s="242"/>
      <c r="HRU152" s="242"/>
      <c r="HRV152" s="242"/>
      <c r="HRW152" s="242"/>
      <c r="HRX152" s="242"/>
      <c r="HRY152" s="242"/>
      <c r="HRZ152" s="242"/>
      <c r="HSA152" s="242"/>
      <c r="HSB152" s="242"/>
      <c r="HSC152" s="242"/>
      <c r="HSD152" s="242"/>
      <c r="HSE152" s="242"/>
      <c r="HSF152" s="242"/>
      <c r="HSG152" s="242"/>
      <c r="HSH152" s="242"/>
      <c r="HSI152" s="242"/>
      <c r="HSJ152" s="242"/>
      <c r="HSK152" s="242"/>
      <c r="HSL152" s="242"/>
      <c r="HSM152" s="242"/>
      <c r="HSN152" s="242"/>
      <c r="HSO152" s="242"/>
      <c r="HSP152" s="242"/>
      <c r="HSQ152" s="242"/>
      <c r="HSR152" s="242"/>
      <c r="HSS152" s="242"/>
      <c r="HST152" s="242"/>
      <c r="HSU152" s="242"/>
      <c r="HSV152" s="242"/>
      <c r="HSW152" s="242"/>
      <c r="HSX152" s="242"/>
      <c r="HSY152" s="242"/>
      <c r="HSZ152" s="242"/>
      <c r="HTA152" s="242"/>
      <c r="HTB152" s="242"/>
      <c r="HTC152" s="242"/>
      <c r="HTD152" s="242"/>
      <c r="HTE152" s="242"/>
      <c r="HTF152" s="242"/>
      <c r="HTG152" s="242"/>
      <c r="HTH152" s="242"/>
      <c r="HTI152" s="242"/>
      <c r="HTJ152" s="242"/>
      <c r="HTK152" s="242"/>
      <c r="HTL152" s="242"/>
      <c r="HTM152" s="242"/>
      <c r="HTN152" s="242"/>
      <c r="HTO152" s="242"/>
      <c r="HTP152" s="242"/>
      <c r="HTQ152" s="242"/>
      <c r="HTR152" s="242"/>
      <c r="HTS152" s="242"/>
      <c r="HTT152" s="242"/>
      <c r="HTU152" s="242"/>
      <c r="HTV152" s="242"/>
      <c r="HTW152" s="242"/>
      <c r="HTX152" s="242"/>
      <c r="HTY152" s="242"/>
      <c r="HTZ152" s="242"/>
      <c r="HUA152" s="242"/>
      <c r="HUB152" s="242"/>
      <c r="HUC152" s="242"/>
      <c r="HUD152" s="242"/>
      <c r="HUE152" s="242"/>
      <c r="HUF152" s="242"/>
      <c r="HUG152" s="242"/>
      <c r="HUH152" s="242"/>
      <c r="HUI152" s="242"/>
      <c r="HUJ152" s="242"/>
      <c r="HUK152" s="242"/>
      <c r="HUL152" s="242"/>
      <c r="HUM152" s="242"/>
      <c r="HUN152" s="242"/>
      <c r="HUO152" s="242"/>
      <c r="HUP152" s="242"/>
      <c r="HUQ152" s="242"/>
      <c r="HUR152" s="242"/>
      <c r="HUS152" s="242"/>
      <c r="HUT152" s="242"/>
      <c r="HUU152" s="242"/>
      <c r="HUV152" s="242"/>
      <c r="HUW152" s="242"/>
      <c r="HUX152" s="242"/>
      <c r="HUY152" s="242"/>
      <c r="HUZ152" s="242"/>
      <c r="HVA152" s="242"/>
      <c r="HVB152" s="242"/>
      <c r="HVC152" s="242"/>
      <c r="HVD152" s="242"/>
      <c r="HVE152" s="242"/>
      <c r="HVF152" s="242"/>
      <c r="HVG152" s="242"/>
      <c r="HVH152" s="242"/>
      <c r="HVI152" s="242"/>
      <c r="HVJ152" s="242"/>
      <c r="HVK152" s="242"/>
      <c r="HVL152" s="242"/>
      <c r="HVM152" s="242"/>
      <c r="HVN152" s="242"/>
      <c r="HVO152" s="242"/>
      <c r="HVP152" s="242"/>
      <c r="HVQ152" s="242"/>
      <c r="HVR152" s="242"/>
      <c r="HVS152" s="242"/>
      <c r="HVT152" s="242"/>
      <c r="HVU152" s="242"/>
      <c r="HVV152" s="242"/>
      <c r="HVW152" s="242"/>
      <c r="HVX152" s="242"/>
      <c r="HVY152" s="242"/>
      <c r="HVZ152" s="242"/>
      <c r="HWA152" s="242"/>
      <c r="HWB152" s="242"/>
      <c r="HWC152" s="242"/>
      <c r="HWD152" s="242"/>
      <c r="HWE152" s="242"/>
      <c r="HWF152" s="242"/>
      <c r="HWG152" s="242"/>
      <c r="HWH152" s="242"/>
      <c r="HWI152" s="242"/>
      <c r="HWJ152" s="242"/>
      <c r="HWK152" s="242"/>
      <c r="HWL152" s="242"/>
      <c r="HWM152" s="242"/>
      <c r="HWN152" s="242"/>
      <c r="HWO152" s="242"/>
      <c r="HWP152" s="242"/>
      <c r="HWQ152" s="242"/>
      <c r="HWR152" s="242"/>
      <c r="HWS152" s="242"/>
      <c r="HWT152" s="242"/>
      <c r="HWU152" s="242"/>
      <c r="HWV152" s="242"/>
      <c r="HWW152" s="242"/>
      <c r="HWX152" s="242"/>
      <c r="HWY152" s="242"/>
      <c r="HWZ152" s="242"/>
      <c r="HXA152" s="242"/>
      <c r="HXB152" s="242"/>
      <c r="HXC152" s="242"/>
      <c r="HXD152" s="242"/>
      <c r="HXE152" s="242"/>
      <c r="HXF152" s="242"/>
      <c r="HXG152" s="242"/>
      <c r="HXH152" s="242"/>
      <c r="HXI152" s="242"/>
      <c r="HXJ152" s="242"/>
      <c r="HXK152" s="242"/>
      <c r="HXL152" s="242"/>
      <c r="HXM152" s="242"/>
      <c r="HXN152" s="242"/>
      <c r="HXO152" s="242"/>
      <c r="HXP152" s="242"/>
      <c r="HXQ152" s="242"/>
      <c r="HXR152" s="242"/>
      <c r="HXS152" s="242"/>
      <c r="HXT152" s="242"/>
      <c r="HXU152" s="242"/>
      <c r="HXV152" s="242"/>
      <c r="HXW152" s="242"/>
      <c r="HXX152" s="242"/>
      <c r="HXY152" s="242"/>
      <c r="HXZ152" s="242"/>
      <c r="HYA152" s="242"/>
      <c r="HYB152" s="242"/>
      <c r="HYC152" s="242"/>
      <c r="HYD152" s="242"/>
      <c r="HYE152" s="242"/>
      <c r="HYF152" s="242"/>
      <c r="HYG152" s="242"/>
      <c r="HYH152" s="242"/>
      <c r="HYI152" s="242"/>
      <c r="HYJ152" s="242"/>
      <c r="HYK152" s="242"/>
      <c r="HYL152" s="242"/>
      <c r="HYM152" s="242"/>
      <c r="HYN152" s="242"/>
      <c r="HYO152" s="242"/>
      <c r="HYP152" s="242"/>
      <c r="HYQ152" s="242"/>
      <c r="HYR152" s="242"/>
      <c r="HYS152" s="242"/>
      <c r="HYT152" s="242"/>
      <c r="HYU152" s="242"/>
      <c r="HYV152" s="242"/>
      <c r="HYW152" s="242"/>
      <c r="HYX152" s="242"/>
      <c r="HYY152" s="242"/>
      <c r="HYZ152" s="242"/>
      <c r="HZA152" s="242"/>
      <c r="HZB152" s="242"/>
      <c r="HZC152" s="242"/>
      <c r="HZD152" s="242"/>
      <c r="HZE152" s="242"/>
      <c r="HZF152" s="242"/>
      <c r="HZG152" s="242"/>
      <c r="HZH152" s="242"/>
      <c r="HZI152" s="242"/>
      <c r="HZJ152" s="242"/>
      <c r="HZK152" s="242"/>
      <c r="HZL152" s="242"/>
      <c r="HZM152" s="242"/>
      <c r="HZN152" s="242"/>
      <c r="HZO152" s="242"/>
      <c r="HZP152" s="242"/>
      <c r="HZQ152" s="242"/>
      <c r="HZR152" s="242"/>
      <c r="HZS152" s="242"/>
      <c r="HZT152" s="242"/>
      <c r="HZU152" s="242"/>
      <c r="HZV152" s="242"/>
      <c r="HZW152" s="242"/>
      <c r="HZX152" s="242"/>
      <c r="HZY152" s="242"/>
      <c r="HZZ152" s="242"/>
      <c r="IAA152" s="242"/>
      <c r="IAB152" s="242"/>
      <c r="IAC152" s="242"/>
      <c r="IAD152" s="242"/>
      <c r="IAE152" s="242"/>
      <c r="IAF152" s="242"/>
      <c r="IAG152" s="242"/>
      <c r="IAH152" s="242"/>
      <c r="IAI152" s="242"/>
      <c r="IAJ152" s="242"/>
      <c r="IAK152" s="242"/>
      <c r="IAL152" s="242"/>
      <c r="IAM152" s="242"/>
      <c r="IAN152" s="242"/>
      <c r="IAO152" s="242"/>
      <c r="IAP152" s="242"/>
      <c r="IAQ152" s="242"/>
      <c r="IAR152" s="242"/>
      <c r="IAS152" s="242"/>
      <c r="IAT152" s="242"/>
      <c r="IAU152" s="242"/>
      <c r="IAV152" s="242"/>
      <c r="IAW152" s="242"/>
      <c r="IAX152" s="242"/>
      <c r="IAY152" s="242"/>
      <c r="IAZ152" s="242"/>
      <c r="IBA152" s="242"/>
      <c r="IBB152" s="242"/>
      <c r="IBC152" s="242"/>
      <c r="IBD152" s="242"/>
      <c r="IBE152" s="242"/>
      <c r="IBF152" s="242"/>
      <c r="IBG152" s="242"/>
      <c r="IBH152" s="242"/>
      <c r="IBI152" s="242"/>
      <c r="IBJ152" s="242"/>
      <c r="IBK152" s="242"/>
      <c r="IBL152" s="242"/>
      <c r="IBM152" s="242"/>
      <c r="IBN152" s="242"/>
      <c r="IBO152" s="242"/>
      <c r="IBP152" s="242"/>
      <c r="IBQ152" s="242"/>
      <c r="IBR152" s="242"/>
      <c r="IBS152" s="242"/>
      <c r="IBT152" s="242"/>
      <c r="IBU152" s="242"/>
      <c r="IBV152" s="242"/>
      <c r="IBW152" s="242"/>
      <c r="IBX152" s="242"/>
      <c r="IBY152" s="242"/>
      <c r="IBZ152" s="242"/>
      <c r="ICA152" s="242"/>
      <c r="ICB152" s="242"/>
      <c r="ICC152" s="242"/>
      <c r="ICD152" s="242"/>
      <c r="ICE152" s="242"/>
      <c r="ICF152" s="242"/>
      <c r="ICG152" s="242"/>
      <c r="ICH152" s="242"/>
      <c r="ICI152" s="242"/>
      <c r="ICJ152" s="242"/>
      <c r="ICK152" s="242"/>
      <c r="ICL152" s="242"/>
      <c r="ICM152" s="242"/>
      <c r="ICN152" s="242"/>
      <c r="ICO152" s="242"/>
      <c r="ICP152" s="242"/>
      <c r="ICQ152" s="242"/>
      <c r="ICR152" s="242"/>
      <c r="ICS152" s="242"/>
      <c r="ICT152" s="242"/>
      <c r="ICU152" s="242"/>
      <c r="ICV152" s="242"/>
      <c r="ICW152" s="242"/>
      <c r="ICX152" s="242"/>
      <c r="ICY152" s="242"/>
      <c r="ICZ152" s="242"/>
      <c r="IDA152" s="242"/>
      <c r="IDB152" s="242"/>
      <c r="IDC152" s="242"/>
      <c r="IDD152" s="242"/>
      <c r="IDE152" s="242"/>
      <c r="IDF152" s="242"/>
      <c r="IDG152" s="242"/>
      <c r="IDH152" s="242"/>
      <c r="IDI152" s="242"/>
      <c r="IDJ152" s="242"/>
      <c r="IDK152" s="242"/>
      <c r="IDL152" s="242"/>
      <c r="IDM152" s="242"/>
      <c r="IDN152" s="242"/>
      <c r="IDO152" s="242"/>
      <c r="IDP152" s="242"/>
      <c r="IDQ152" s="242"/>
      <c r="IDR152" s="242"/>
      <c r="IDS152" s="242"/>
      <c r="IDT152" s="242"/>
      <c r="IDU152" s="242"/>
      <c r="IDV152" s="242"/>
      <c r="IDW152" s="242"/>
      <c r="IDX152" s="242"/>
      <c r="IDY152" s="242"/>
      <c r="IDZ152" s="242"/>
      <c r="IEA152" s="242"/>
      <c r="IEB152" s="242"/>
      <c r="IEC152" s="242"/>
      <c r="IED152" s="242"/>
      <c r="IEE152" s="242"/>
      <c r="IEF152" s="242"/>
      <c r="IEG152" s="242"/>
      <c r="IEH152" s="242"/>
      <c r="IEI152" s="242"/>
      <c r="IEJ152" s="242"/>
      <c r="IEK152" s="242"/>
      <c r="IEL152" s="242"/>
      <c r="IEM152" s="242"/>
      <c r="IEN152" s="242"/>
      <c r="IEO152" s="242"/>
      <c r="IEP152" s="242"/>
      <c r="IEQ152" s="242"/>
      <c r="IER152" s="242"/>
      <c r="IES152" s="242"/>
      <c r="IET152" s="242"/>
      <c r="IEU152" s="242"/>
      <c r="IEV152" s="242"/>
      <c r="IEW152" s="242"/>
      <c r="IEX152" s="242"/>
      <c r="IEY152" s="242"/>
      <c r="IEZ152" s="242"/>
      <c r="IFA152" s="242"/>
      <c r="IFB152" s="242"/>
      <c r="IFC152" s="242"/>
      <c r="IFD152" s="242"/>
      <c r="IFE152" s="242"/>
      <c r="IFF152" s="242"/>
      <c r="IFG152" s="242"/>
      <c r="IFH152" s="242"/>
      <c r="IFI152" s="242"/>
      <c r="IFJ152" s="242"/>
      <c r="IFK152" s="242"/>
      <c r="IFL152" s="242"/>
      <c r="IFM152" s="242"/>
      <c r="IFN152" s="242"/>
      <c r="IFO152" s="242"/>
      <c r="IFP152" s="242"/>
      <c r="IFQ152" s="242"/>
      <c r="IFR152" s="242"/>
      <c r="IFS152" s="242"/>
      <c r="IFT152" s="242"/>
      <c r="IFU152" s="242"/>
      <c r="IFV152" s="242"/>
      <c r="IFW152" s="242"/>
      <c r="IFX152" s="242"/>
      <c r="IFY152" s="242"/>
      <c r="IFZ152" s="242"/>
      <c r="IGA152" s="242"/>
      <c r="IGB152" s="242"/>
      <c r="IGC152" s="242"/>
      <c r="IGD152" s="242"/>
      <c r="IGE152" s="242"/>
      <c r="IGF152" s="242"/>
      <c r="IGG152" s="242"/>
      <c r="IGH152" s="242"/>
      <c r="IGI152" s="242"/>
      <c r="IGJ152" s="242"/>
      <c r="IGK152" s="242"/>
      <c r="IGL152" s="242"/>
      <c r="IGM152" s="242"/>
      <c r="IGN152" s="242"/>
      <c r="IGO152" s="242"/>
      <c r="IGP152" s="242"/>
      <c r="IGQ152" s="242"/>
      <c r="IGR152" s="242"/>
      <c r="IGS152" s="242"/>
      <c r="IGT152" s="242"/>
      <c r="IGU152" s="242"/>
      <c r="IGV152" s="242"/>
      <c r="IGW152" s="242"/>
      <c r="IGX152" s="242"/>
      <c r="IGY152" s="242"/>
      <c r="IGZ152" s="242"/>
      <c r="IHA152" s="242"/>
      <c r="IHB152" s="242"/>
      <c r="IHC152" s="242"/>
      <c r="IHD152" s="242"/>
      <c r="IHE152" s="242"/>
      <c r="IHF152" s="242"/>
      <c r="IHG152" s="242"/>
      <c r="IHH152" s="242"/>
      <c r="IHI152" s="242"/>
      <c r="IHJ152" s="242"/>
      <c r="IHK152" s="242"/>
      <c r="IHL152" s="242"/>
      <c r="IHM152" s="242"/>
      <c r="IHN152" s="242"/>
      <c r="IHO152" s="242"/>
      <c r="IHP152" s="242"/>
      <c r="IHQ152" s="242"/>
      <c r="IHR152" s="242"/>
      <c r="IHS152" s="242"/>
      <c r="IHT152" s="242"/>
      <c r="IHU152" s="242"/>
      <c r="IHV152" s="242"/>
      <c r="IHW152" s="242"/>
      <c r="IHX152" s="242"/>
      <c r="IHY152" s="242"/>
      <c r="IHZ152" s="242"/>
      <c r="IIA152" s="242"/>
      <c r="IIB152" s="242"/>
      <c r="IIC152" s="242"/>
      <c r="IID152" s="242"/>
      <c r="IIE152" s="242"/>
      <c r="IIF152" s="242"/>
      <c r="IIG152" s="242"/>
      <c r="IIH152" s="242"/>
      <c r="III152" s="242"/>
      <c r="IIJ152" s="242"/>
      <c r="IIK152" s="242"/>
      <c r="IIL152" s="242"/>
      <c r="IIM152" s="242"/>
      <c r="IIN152" s="242"/>
      <c r="IIO152" s="242"/>
      <c r="IIP152" s="242"/>
      <c r="IIQ152" s="242"/>
      <c r="IIR152" s="242"/>
      <c r="IIS152" s="242"/>
      <c r="IIT152" s="242"/>
      <c r="IIU152" s="242"/>
      <c r="IIV152" s="242"/>
      <c r="IIW152" s="242"/>
      <c r="IIX152" s="242"/>
      <c r="IIY152" s="242"/>
      <c r="IIZ152" s="242"/>
      <c r="IJA152" s="242"/>
      <c r="IJB152" s="242"/>
      <c r="IJC152" s="242"/>
      <c r="IJD152" s="242"/>
      <c r="IJE152" s="242"/>
      <c r="IJF152" s="242"/>
      <c r="IJG152" s="242"/>
      <c r="IJH152" s="242"/>
      <c r="IJI152" s="242"/>
      <c r="IJJ152" s="242"/>
      <c r="IJK152" s="242"/>
      <c r="IJL152" s="242"/>
      <c r="IJM152" s="242"/>
      <c r="IJN152" s="242"/>
      <c r="IJO152" s="242"/>
      <c r="IJP152" s="242"/>
      <c r="IJQ152" s="242"/>
      <c r="IJR152" s="242"/>
      <c r="IJS152" s="242"/>
      <c r="IJT152" s="242"/>
      <c r="IJU152" s="242"/>
      <c r="IJV152" s="242"/>
      <c r="IJW152" s="242"/>
      <c r="IJX152" s="242"/>
      <c r="IJY152" s="242"/>
      <c r="IJZ152" s="242"/>
      <c r="IKA152" s="242"/>
      <c r="IKB152" s="242"/>
      <c r="IKC152" s="242"/>
      <c r="IKD152" s="242"/>
      <c r="IKE152" s="242"/>
      <c r="IKF152" s="242"/>
      <c r="IKG152" s="242"/>
      <c r="IKH152" s="242"/>
      <c r="IKI152" s="242"/>
      <c r="IKJ152" s="242"/>
      <c r="IKK152" s="242"/>
      <c r="IKL152" s="242"/>
      <c r="IKM152" s="242"/>
      <c r="IKN152" s="242"/>
      <c r="IKO152" s="242"/>
      <c r="IKP152" s="242"/>
      <c r="IKQ152" s="242"/>
      <c r="IKR152" s="242"/>
      <c r="IKS152" s="242"/>
      <c r="IKT152" s="242"/>
      <c r="IKU152" s="242"/>
      <c r="IKV152" s="242"/>
      <c r="IKW152" s="242"/>
      <c r="IKX152" s="242"/>
      <c r="IKY152" s="242"/>
      <c r="IKZ152" s="242"/>
      <c r="ILA152" s="242"/>
      <c r="ILB152" s="242"/>
      <c r="ILC152" s="242"/>
      <c r="ILD152" s="242"/>
      <c r="ILE152" s="242"/>
      <c r="ILF152" s="242"/>
      <c r="ILG152" s="242"/>
      <c r="ILH152" s="242"/>
      <c r="ILI152" s="242"/>
      <c r="ILJ152" s="242"/>
      <c r="ILK152" s="242"/>
      <c r="ILL152" s="242"/>
      <c r="ILM152" s="242"/>
      <c r="ILN152" s="242"/>
      <c r="ILO152" s="242"/>
      <c r="ILP152" s="242"/>
      <c r="ILQ152" s="242"/>
      <c r="ILR152" s="242"/>
      <c r="ILS152" s="242"/>
      <c r="ILT152" s="242"/>
      <c r="ILU152" s="242"/>
      <c r="ILV152" s="242"/>
      <c r="ILW152" s="242"/>
      <c r="ILX152" s="242"/>
      <c r="ILY152" s="242"/>
      <c r="ILZ152" s="242"/>
      <c r="IMA152" s="242"/>
      <c r="IMB152" s="242"/>
      <c r="IMC152" s="242"/>
      <c r="IMD152" s="242"/>
      <c r="IME152" s="242"/>
      <c r="IMF152" s="242"/>
      <c r="IMG152" s="242"/>
      <c r="IMH152" s="242"/>
      <c r="IMI152" s="242"/>
      <c r="IMJ152" s="242"/>
      <c r="IMK152" s="242"/>
      <c r="IML152" s="242"/>
      <c r="IMM152" s="242"/>
      <c r="IMN152" s="242"/>
      <c r="IMO152" s="242"/>
      <c r="IMP152" s="242"/>
      <c r="IMQ152" s="242"/>
      <c r="IMR152" s="242"/>
      <c r="IMS152" s="242"/>
      <c r="IMT152" s="242"/>
      <c r="IMU152" s="242"/>
      <c r="IMV152" s="242"/>
      <c r="IMW152" s="242"/>
      <c r="IMX152" s="242"/>
      <c r="IMY152" s="242"/>
      <c r="IMZ152" s="242"/>
      <c r="INA152" s="242"/>
      <c r="INB152" s="242"/>
      <c r="INC152" s="242"/>
      <c r="IND152" s="242"/>
      <c r="INE152" s="242"/>
      <c r="INF152" s="242"/>
      <c r="ING152" s="242"/>
      <c r="INH152" s="242"/>
      <c r="INI152" s="242"/>
      <c r="INJ152" s="242"/>
      <c r="INK152" s="242"/>
      <c r="INL152" s="242"/>
      <c r="INM152" s="242"/>
      <c r="INN152" s="242"/>
      <c r="INO152" s="242"/>
      <c r="INP152" s="242"/>
      <c r="INQ152" s="242"/>
      <c r="INR152" s="242"/>
      <c r="INS152" s="242"/>
      <c r="INT152" s="242"/>
      <c r="INU152" s="242"/>
      <c r="INV152" s="242"/>
      <c r="INW152" s="242"/>
      <c r="INX152" s="242"/>
      <c r="INY152" s="242"/>
      <c r="INZ152" s="242"/>
      <c r="IOA152" s="242"/>
      <c r="IOB152" s="242"/>
      <c r="IOC152" s="242"/>
      <c r="IOD152" s="242"/>
      <c r="IOE152" s="242"/>
      <c r="IOF152" s="242"/>
      <c r="IOG152" s="242"/>
      <c r="IOH152" s="242"/>
      <c r="IOI152" s="242"/>
      <c r="IOJ152" s="242"/>
      <c r="IOK152" s="242"/>
      <c r="IOL152" s="242"/>
      <c r="IOM152" s="242"/>
      <c r="ION152" s="242"/>
      <c r="IOO152" s="242"/>
      <c r="IOP152" s="242"/>
      <c r="IOQ152" s="242"/>
      <c r="IOR152" s="242"/>
      <c r="IOS152" s="242"/>
      <c r="IOT152" s="242"/>
      <c r="IOU152" s="242"/>
      <c r="IOV152" s="242"/>
      <c r="IOW152" s="242"/>
      <c r="IOX152" s="242"/>
      <c r="IOY152" s="242"/>
      <c r="IOZ152" s="242"/>
      <c r="IPA152" s="242"/>
      <c r="IPB152" s="242"/>
      <c r="IPC152" s="242"/>
      <c r="IPD152" s="242"/>
      <c r="IPE152" s="242"/>
      <c r="IPF152" s="242"/>
      <c r="IPG152" s="242"/>
      <c r="IPH152" s="242"/>
      <c r="IPI152" s="242"/>
      <c r="IPJ152" s="242"/>
      <c r="IPK152" s="242"/>
      <c r="IPL152" s="242"/>
      <c r="IPM152" s="242"/>
      <c r="IPN152" s="242"/>
      <c r="IPO152" s="242"/>
      <c r="IPP152" s="242"/>
      <c r="IPQ152" s="242"/>
      <c r="IPR152" s="242"/>
      <c r="IPS152" s="242"/>
      <c r="IPT152" s="242"/>
      <c r="IPU152" s="242"/>
      <c r="IPV152" s="242"/>
      <c r="IPW152" s="242"/>
      <c r="IPX152" s="242"/>
      <c r="IPY152" s="242"/>
      <c r="IPZ152" s="242"/>
      <c r="IQA152" s="242"/>
      <c r="IQB152" s="242"/>
      <c r="IQC152" s="242"/>
      <c r="IQD152" s="242"/>
      <c r="IQE152" s="242"/>
      <c r="IQF152" s="242"/>
      <c r="IQG152" s="242"/>
      <c r="IQH152" s="242"/>
      <c r="IQI152" s="242"/>
      <c r="IQJ152" s="242"/>
      <c r="IQK152" s="242"/>
      <c r="IQL152" s="242"/>
      <c r="IQM152" s="242"/>
      <c r="IQN152" s="242"/>
      <c r="IQO152" s="242"/>
      <c r="IQP152" s="242"/>
      <c r="IQQ152" s="242"/>
      <c r="IQR152" s="242"/>
      <c r="IQS152" s="242"/>
      <c r="IQT152" s="242"/>
      <c r="IQU152" s="242"/>
      <c r="IQV152" s="242"/>
      <c r="IQW152" s="242"/>
      <c r="IQX152" s="242"/>
      <c r="IQY152" s="242"/>
      <c r="IQZ152" s="242"/>
      <c r="IRA152" s="242"/>
      <c r="IRB152" s="242"/>
      <c r="IRC152" s="242"/>
      <c r="IRD152" s="242"/>
      <c r="IRE152" s="242"/>
      <c r="IRF152" s="242"/>
      <c r="IRG152" s="242"/>
      <c r="IRH152" s="242"/>
      <c r="IRI152" s="242"/>
      <c r="IRJ152" s="242"/>
      <c r="IRK152" s="242"/>
      <c r="IRL152" s="242"/>
      <c r="IRM152" s="242"/>
      <c r="IRN152" s="242"/>
      <c r="IRO152" s="242"/>
      <c r="IRP152" s="242"/>
      <c r="IRQ152" s="242"/>
      <c r="IRR152" s="242"/>
      <c r="IRS152" s="242"/>
      <c r="IRT152" s="242"/>
      <c r="IRU152" s="242"/>
      <c r="IRV152" s="242"/>
      <c r="IRW152" s="242"/>
      <c r="IRX152" s="242"/>
      <c r="IRY152" s="242"/>
      <c r="IRZ152" s="242"/>
      <c r="ISA152" s="242"/>
      <c r="ISB152" s="242"/>
      <c r="ISC152" s="242"/>
      <c r="ISD152" s="242"/>
      <c r="ISE152" s="242"/>
      <c r="ISF152" s="242"/>
      <c r="ISG152" s="242"/>
      <c r="ISH152" s="242"/>
      <c r="ISI152" s="242"/>
      <c r="ISJ152" s="242"/>
      <c r="ISK152" s="242"/>
      <c r="ISL152" s="242"/>
      <c r="ISM152" s="242"/>
      <c r="ISN152" s="242"/>
      <c r="ISO152" s="242"/>
      <c r="ISP152" s="242"/>
      <c r="ISQ152" s="242"/>
      <c r="ISR152" s="242"/>
      <c r="ISS152" s="242"/>
      <c r="IST152" s="242"/>
      <c r="ISU152" s="242"/>
      <c r="ISV152" s="242"/>
      <c r="ISW152" s="242"/>
      <c r="ISX152" s="242"/>
      <c r="ISY152" s="242"/>
      <c r="ISZ152" s="242"/>
      <c r="ITA152" s="242"/>
      <c r="ITB152" s="242"/>
      <c r="ITC152" s="242"/>
      <c r="ITD152" s="242"/>
      <c r="ITE152" s="242"/>
      <c r="ITF152" s="242"/>
      <c r="ITG152" s="242"/>
      <c r="ITH152" s="242"/>
      <c r="ITI152" s="242"/>
      <c r="ITJ152" s="242"/>
      <c r="ITK152" s="242"/>
      <c r="ITL152" s="242"/>
      <c r="ITM152" s="242"/>
      <c r="ITN152" s="242"/>
      <c r="ITO152" s="242"/>
      <c r="ITP152" s="242"/>
      <c r="ITQ152" s="242"/>
      <c r="ITR152" s="242"/>
      <c r="ITS152" s="242"/>
      <c r="ITT152" s="242"/>
      <c r="ITU152" s="242"/>
      <c r="ITV152" s="242"/>
      <c r="ITW152" s="242"/>
      <c r="ITX152" s="242"/>
      <c r="ITY152" s="242"/>
      <c r="ITZ152" s="242"/>
      <c r="IUA152" s="242"/>
      <c r="IUB152" s="242"/>
      <c r="IUC152" s="242"/>
      <c r="IUD152" s="242"/>
      <c r="IUE152" s="242"/>
      <c r="IUF152" s="242"/>
      <c r="IUG152" s="242"/>
      <c r="IUH152" s="242"/>
      <c r="IUI152" s="242"/>
      <c r="IUJ152" s="242"/>
      <c r="IUK152" s="242"/>
      <c r="IUL152" s="242"/>
      <c r="IUM152" s="242"/>
      <c r="IUN152" s="242"/>
      <c r="IUO152" s="242"/>
      <c r="IUP152" s="242"/>
      <c r="IUQ152" s="242"/>
      <c r="IUR152" s="242"/>
      <c r="IUS152" s="242"/>
      <c r="IUT152" s="242"/>
      <c r="IUU152" s="242"/>
      <c r="IUV152" s="242"/>
      <c r="IUW152" s="242"/>
      <c r="IUX152" s="242"/>
      <c r="IUY152" s="242"/>
      <c r="IUZ152" s="242"/>
      <c r="IVA152" s="242"/>
      <c r="IVB152" s="242"/>
      <c r="IVC152" s="242"/>
      <c r="IVD152" s="242"/>
      <c r="IVE152" s="242"/>
      <c r="IVF152" s="242"/>
      <c r="IVG152" s="242"/>
      <c r="IVH152" s="242"/>
      <c r="IVI152" s="242"/>
      <c r="IVJ152" s="242"/>
      <c r="IVK152" s="242"/>
      <c r="IVL152" s="242"/>
      <c r="IVM152" s="242"/>
      <c r="IVN152" s="242"/>
      <c r="IVO152" s="242"/>
      <c r="IVP152" s="242"/>
      <c r="IVQ152" s="242"/>
      <c r="IVR152" s="242"/>
      <c r="IVS152" s="242"/>
      <c r="IVT152" s="242"/>
      <c r="IVU152" s="242"/>
      <c r="IVV152" s="242"/>
      <c r="IVW152" s="242"/>
      <c r="IVX152" s="242"/>
      <c r="IVY152" s="242"/>
      <c r="IVZ152" s="242"/>
      <c r="IWA152" s="242"/>
      <c r="IWB152" s="242"/>
      <c r="IWC152" s="242"/>
      <c r="IWD152" s="242"/>
      <c r="IWE152" s="242"/>
      <c r="IWF152" s="242"/>
      <c r="IWG152" s="242"/>
      <c r="IWH152" s="242"/>
      <c r="IWI152" s="242"/>
      <c r="IWJ152" s="242"/>
      <c r="IWK152" s="242"/>
      <c r="IWL152" s="242"/>
      <c r="IWM152" s="242"/>
      <c r="IWN152" s="242"/>
      <c r="IWO152" s="242"/>
      <c r="IWP152" s="242"/>
      <c r="IWQ152" s="242"/>
      <c r="IWR152" s="242"/>
      <c r="IWS152" s="242"/>
      <c r="IWT152" s="242"/>
      <c r="IWU152" s="242"/>
      <c r="IWV152" s="242"/>
      <c r="IWW152" s="242"/>
      <c r="IWX152" s="242"/>
      <c r="IWY152" s="242"/>
      <c r="IWZ152" s="242"/>
      <c r="IXA152" s="242"/>
      <c r="IXB152" s="242"/>
      <c r="IXC152" s="242"/>
      <c r="IXD152" s="242"/>
      <c r="IXE152" s="242"/>
      <c r="IXF152" s="242"/>
      <c r="IXG152" s="242"/>
      <c r="IXH152" s="242"/>
      <c r="IXI152" s="242"/>
      <c r="IXJ152" s="242"/>
      <c r="IXK152" s="242"/>
      <c r="IXL152" s="242"/>
      <c r="IXM152" s="242"/>
      <c r="IXN152" s="242"/>
      <c r="IXO152" s="242"/>
      <c r="IXP152" s="242"/>
      <c r="IXQ152" s="242"/>
      <c r="IXR152" s="242"/>
      <c r="IXS152" s="242"/>
      <c r="IXT152" s="242"/>
      <c r="IXU152" s="242"/>
      <c r="IXV152" s="242"/>
      <c r="IXW152" s="242"/>
      <c r="IXX152" s="242"/>
      <c r="IXY152" s="242"/>
      <c r="IXZ152" s="242"/>
      <c r="IYA152" s="242"/>
      <c r="IYB152" s="242"/>
      <c r="IYC152" s="242"/>
      <c r="IYD152" s="242"/>
      <c r="IYE152" s="242"/>
      <c r="IYF152" s="242"/>
      <c r="IYG152" s="242"/>
      <c r="IYH152" s="242"/>
      <c r="IYI152" s="242"/>
      <c r="IYJ152" s="242"/>
      <c r="IYK152" s="242"/>
      <c r="IYL152" s="242"/>
      <c r="IYM152" s="242"/>
      <c r="IYN152" s="242"/>
      <c r="IYO152" s="242"/>
      <c r="IYP152" s="242"/>
      <c r="IYQ152" s="242"/>
      <c r="IYR152" s="242"/>
      <c r="IYS152" s="242"/>
      <c r="IYT152" s="242"/>
      <c r="IYU152" s="242"/>
      <c r="IYV152" s="242"/>
      <c r="IYW152" s="242"/>
      <c r="IYX152" s="242"/>
      <c r="IYY152" s="242"/>
      <c r="IYZ152" s="242"/>
      <c r="IZA152" s="242"/>
      <c r="IZB152" s="242"/>
      <c r="IZC152" s="242"/>
      <c r="IZD152" s="242"/>
      <c r="IZE152" s="242"/>
      <c r="IZF152" s="242"/>
      <c r="IZG152" s="242"/>
      <c r="IZH152" s="242"/>
      <c r="IZI152" s="242"/>
      <c r="IZJ152" s="242"/>
      <c r="IZK152" s="242"/>
      <c r="IZL152" s="242"/>
      <c r="IZM152" s="242"/>
      <c r="IZN152" s="242"/>
      <c r="IZO152" s="242"/>
      <c r="IZP152" s="242"/>
      <c r="IZQ152" s="242"/>
      <c r="IZR152" s="242"/>
      <c r="IZS152" s="242"/>
      <c r="IZT152" s="242"/>
      <c r="IZU152" s="242"/>
      <c r="IZV152" s="242"/>
      <c r="IZW152" s="242"/>
      <c r="IZX152" s="242"/>
      <c r="IZY152" s="242"/>
      <c r="IZZ152" s="242"/>
      <c r="JAA152" s="242"/>
      <c r="JAB152" s="242"/>
      <c r="JAC152" s="242"/>
      <c r="JAD152" s="242"/>
      <c r="JAE152" s="242"/>
      <c r="JAF152" s="242"/>
      <c r="JAG152" s="242"/>
      <c r="JAH152" s="242"/>
      <c r="JAI152" s="242"/>
      <c r="JAJ152" s="242"/>
      <c r="JAK152" s="242"/>
      <c r="JAL152" s="242"/>
      <c r="JAM152" s="242"/>
      <c r="JAN152" s="242"/>
      <c r="JAO152" s="242"/>
      <c r="JAP152" s="242"/>
      <c r="JAQ152" s="242"/>
      <c r="JAR152" s="242"/>
      <c r="JAS152" s="242"/>
      <c r="JAT152" s="242"/>
      <c r="JAU152" s="242"/>
      <c r="JAV152" s="242"/>
      <c r="JAW152" s="242"/>
      <c r="JAX152" s="242"/>
      <c r="JAY152" s="242"/>
      <c r="JAZ152" s="242"/>
      <c r="JBA152" s="242"/>
      <c r="JBB152" s="242"/>
      <c r="JBC152" s="242"/>
      <c r="JBD152" s="242"/>
      <c r="JBE152" s="242"/>
      <c r="JBF152" s="242"/>
      <c r="JBG152" s="242"/>
      <c r="JBH152" s="242"/>
      <c r="JBI152" s="242"/>
      <c r="JBJ152" s="242"/>
      <c r="JBK152" s="242"/>
      <c r="JBL152" s="242"/>
      <c r="JBM152" s="242"/>
      <c r="JBN152" s="242"/>
      <c r="JBO152" s="242"/>
      <c r="JBP152" s="242"/>
      <c r="JBQ152" s="242"/>
      <c r="JBR152" s="242"/>
      <c r="JBS152" s="242"/>
      <c r="JBT152" s="242"/>
      <c r="JBU152" s="242"/>
      <c r="JBV152" s="242"/>
      <c r="JBW152" s="242"/>
      <c r="JBX152" s="242"/>
      <c r="JBY152" s="242"/>
      <c r="JBZ152" s="242"/>
      <c r="JCA152" s="242"/>
      <c r="JCB152" s="242"/>
      <c r="JCC152" s="242"/>
      <c r="JCD152" s="242"/>
      <c r="JCE152" s="242"/>
      <c r="JCF152" s="242"/>
      <c r="JCG152" s="242"/>
      <c r="JCH152" s="242"/>
      <c r="JCI152" s="242"/>
      <c r="JCJ152" s="242"/>
      <c r="JCK152" s="242"/>
      <c r="JCL152" s="242"/>
      <c r="JCM152" s="242"/>
      <c r="JCN152" s="242"/>
      <c r="JCO152" s="242"/>
      <c r="JCP152" s="242"/>
      <c r="JCQ152" s="242"/>
      <c r="JCR152" s="242"/>
      <c r="JCS152" s="242"/>
      <c r="JCT152" s="242"/>
      <c r="JCU152" s="242"/>
      <c r="JCV152" s="242"/>
      <c r="JCW152" s="242"/>
      <c r="JCX152" s="242"/>
      <c r="JCY152" s="242"/>
      <c r="JCZ152" s="242"/>
      <c r="JDA152" s="242"/>
      <c r="JDB152" s="242"/>
      <c r="JDC152" s="242"/>
      <c r="JDD152" s="242"/>
      <c r="JDE152" s="242"/>
      <c r="JDF152" s="242"/>
      <c r="JDG152" s="242"/>
      <c r="JDH152" s="242"/>
      <c r="JDI152" s="242"/>
      <c r="JDJ152" s="242"/>
      <c r="JDK152" s="242"/>
      <c r="JDL152" s="242"/>
      <c r="JDM152" s="242"/>
      <c r="JDN152" s="242"/>
      <c r="JDO152" s="242"/>
      <c r="JDP152" s="242"/>
      <c r="JDQ152" s="242"/>
      <c r="JDR152" s="242"/>
      <c r="JDS152" s="242"/>
      <c r="JDT152" s="242"/>
      <c r="JDU152" s="242"/>
      <c r="JDV152" s="242"/>
      <c r="JDW152" s="242"/>
      <c r="JDX152" s="242"/>
      <c r="JDY152" s="242"/>
      <c r="JDZ152" s="242"/>
      <c r="JEA152" s="242"/>
      <c r="JEB152" s="242"/>
      <c r="JEC152" s="242"/>
      <c r="JED152" s="242"/>
      <c r="JEE152" s="242"/>
      <c r="JEF152" s="242"/>
      <c r="JEG152" s="242"/>
      <c r="JEH152" s="242"/>
      <c r="JEI152" s="242"/>
      <c r="JEJ152" s="242"/>
      <c r="JEK152" s="242"/>
      <c r="JEL152" s="242"/>
      <c r="JEM152" s="242"/>
      <c r="JEN152" s="242"/>
      <c r="JEO152" s="242"/>
      <c r="JEP152" s="242"/>
      <c r="JEQ152" s="242"/>
      <c r="JER152" s="242"/>
      <c r="JES152" s="242"/>
      <c r="JET152" s="242"/>
      <c r="JEU152" s="242"/>
      <c r="JEV152" s="242"/>
      <c r="JEW152" s="242"/>
      <c r="JEX152" s="242"/>
      <c r="JEY152" s="242"/>
      <c r="JEZ152" s="242"/>
      <c r="JFA152" s="242"/>
      <c r="JFB152" s="242"/>
      <c r="JFC152" s="242"/>
      <c r="JFD152" s="242"/>
      <c r="JFE152" s="242"/>
      <c r="JFF152" s="242"/>
      <c r="JFG152" s="242"/>
      <c r="JFH152" s="242"/>
      <c r="JFI152" s="242"/>
      <c r="JFJ152" s="242"/>
      <c r="JFK152" s="242"/>
      <c r="JFL152" s="242"/>
      <c r="JFM152" s="242"/>
      <c r="JFN152" s="242"/>
      <c r="JFO152" s="242"/>
      <c r="JFP152" s="242"/>
      <c r="JFQ152" s="242"/>
      <c r="JFR152" s="242"/>
      <c r="JFS152" s="242"/>
      <c r="JFT152" s="242"/>
      <c r="JFU152" s="242"/>
      <c r="JFV152" s="242"/>
      <c r="JFW152" s="242"/>
      <c r="JFX152" s="242"/>
      <c r="JFY152" s="242"/>
      <c r="JFZ152" s="242"/>
      <c r="JGA152" s="242"/>
      <c r="JGB152" s="242"/>
      <c r="JGC152" s="242"/>
      <c r="JGD152" s="242"/>
      <c r="JGE152" s="242"/>
      <c r="JGF152" s="242"/>
      <c r="JGG152" s="242"/>
      <c r="JGH152" s="242"/>
      <c r="JGI152" s="242"/>
      <c r="JGJ152" s="242"/>
      <c r="JGK152" s="242"/>
      <c r="JGL152" s="242"/>
      <c r="JGM152" s="242"/>
      <c r="JGN152" s="242"/>
      <c r="JGO152" s="242"/>
      <c r="JGP152" s="242"/>
      <c r="JGQ152" s="242"/>
      <c r="JGR152" s="242"/>
      <c r="JGS152" s="242"/>
      <c r="JGT152" s="242"/>
      <c r="JGU152" s="242"/>
      <c r="JGV152" s="242"/>
      <c r="JGW152" s="242"/>
      <c r="JGX152" s="242"/>
      <c r="JGY152" s="242"/>
      <c r="JGZ152" s="242"/>
      <c r="JHA152" s="242"/>
      <c r="JHB152" s="242"/>
      <c r="JHC152" s="242"/>
      <c r="JHD152" s="242"/>
      <c r="JHE152" s="242"/>
      <c r="JHF152" s="242"/>
      <c r="JHG152" s="242"/>
      <c r="JHH152" s="242"/>
      <c r="JHI152" s="242"/>
      <c r="JHJ152" s="242"/>
      <c r="JHK152" s="242"/>
      <c r="JHL152" s="242"/>
      <c r="JHM152" s="242"/>
      <c r="JHN152" s="242"/>
      <c r="JHO152" s="242"/>
      <c r="JHP152" s="242"/>
      <c r="JHQ152" s="242"/>
      <c r="JHR152" s="242"/>
      <c r="JHS152" s="242"/>
      <c r="JHT152" s="242"/>
      <c r="JHU152" s="242"/>
      <c r="JHV152" s="242"/>
      <c r="JHW152" s="242"/>
      <c r="JHX152" s="242"/>
      <c r="JHY152" s="242"/>
      <c r="JHZ152" s="242"/>
      <c r="JIA152" s="242"/>
      <c r="JIB152" s="242"/>
      <c r="JIC152" s="242"/>
      <c r="JID152" s="242"/>
      <c r="JIE152" s="242"/>
      <c r="JIF152" s="242"/>
      <c r="JIG152" s="242"/>
      <c r="JIH152" s="242"/>
      <c r="JII152" s="242"/>
      <c r="JIJ152" s="242"/>
      <c r="JIK152" s="242"/>
      <c r="JIL152" s="242"/>
      <c r="JIM152" s="242"/>
      <c r="JIN152" s="242"/>
      <c r="JIO152" s="242"/>
      <c r="JIP152" s="242"/>
      <c r="JIQ152" s="242"/>
      <c r="JIR152" s="242"/>
      <c r="JIS152" s="242"/>
      <c r="JIT152" s="242"/>
      <c r="JIU152" s="242"/>
      <c r="JIV152" s="242"/>
      <c r="JIW152" s="242"/>
      <c r="JIX152" s="242"/>
      <c r="JIY152" s="242"/>
      <c r="JIZ152" s="242"/>
      <c r="JJA152" s="242"/>
      <c r="JJB152" s="242"/>
      <c r="JJC152" s="242"/>
      <c r="JJD152" s="242"/>
      <c r="JJE152" s="242"/>
      <c r="JJF152" s="242"/>
      <c r="JJG152" s="242"/>
      <c r="JJH152" s="242"/>
      <c r="JJI152" s="242"/>
      <c r="JJJ152" s="242"/>
      <c r="JJK152" s="242"/>
      <c r="JJL152" s="242"/>
      <c r="JJM152" s="242"/>
      <c r="JJN152" s="242"/>
      <c r="JJO152" s="242"/>
      <c r="JJP152" s="242"/>
      <c r="JJQ152" s="242"/>
      <c r="JJR152" s="242"/>
      <c r="JJS152" s="242"/>
      <c r="JJT152" s="242"/>
      <c r="JJU152" s="242"/>
      <c r="JJV152" s="242"/>
      <c r="JJW152" s="242"/>
      <c r="JJX152" s="242"/>
      <c r="JJY152" s="242"/>
      <c r="JJZ152" s="242"/>
      <c r="JKA152" s="242"/>
      <c r="JKB152" s="242"/>
      <c r="JKC152" s="242"/>
      <c r="JKD152" s="242"/>
      <c r="JKE152" s="242"/>
      <c r="JKF152" s="242"/>
      <c r="JKG152" s="242"/>
      <c r="JKH152" s="242"/>
      <c r="JKI152" s="242"/>
      <c r="JKJ152" s="242"/>
      <c r="JKK152" s="242"/>
      <c r="JKL152" s="242"/>
      <c r="JKM152" s="242"/>
      <c r="JKN152" s="242"/>
      <c r="JKO152" s="242"/>
      <c r="JKP152" s="242"/>
      <c r="JKQ152" s="242"/>
      <c r="JKR152" s="242"/>
      <c r="JKS152" s="242"/>
      <c r="JKT152" s="242"/>
      <c r="JKU152" s="242"/>
      <c r="JKV152" s="242"/>
      <c r="JKW152" s="242"/>
      <c r="JKX152" s="242"/>
      <c r="JKY152" s="242"/>
      <c r="JKZ152" s="242"/>
      <c r="JLA152" s="242"/>
      <c r="JLB152" s="242"/>
      <c r="JLC152" s="242"/>
      <c r="JLD152" s="242"/>
      <c r="JLE152" s="242"/>
      <c r="JLF152" s="242"/>
      <c r="JLG152" s="242"/>
      <c r="JLH152" s="242"/>
      <c r="JLI152" s="242"/>
      <c r="JLJ152" s="242"/>
      <c r="JLK152" s="242"/>
      <c r="JLL152" s="242"/>
      <c r="JLM152" s="242"/>
      <c r="JLN152" s="242"/>
      <c r="JLO152" s="242"/>
      <c r="JLP152" s="242"/>
      <c r="JLQ152" s="242"/>
      <c r="JLR152" s="242"/>
      <c r="JLS152" s="242"/>
      <c r="JLT152" s="242"/>
      <c r="JLU152" s="242"/>
      <c r="JLV152" s="242"/>
      <c r="JLW152" s="242"/>
      <c r="JLX152" s="242"/>
      <c r="JLY152" s="242"/>
      <c r="JLZ152" s="242"/>
      <c r="JMA152" s="242"/>
      <c r="JMB152" s="242"/>
      <c r="JMC152" s="242"/>
      <c r="JMD152" s="242"/>
      <c r="JME152" s="242"/>
      <c r="JMF152" s="242"/>
      <c r="JMG152" s="242"/>
      <c r="JMH152" s="242"/>
      <c r="JMI152" s="242"/>
      <c r="JMJ152" s="242"/>
      <c r="JMK152" s="242"/>
      <c r="JML152" s="242"/>
      <c r="JMM152" s="242"/>
      <c r="JMN152" s="242"/>
      <c r="JMO152" s="242"/>
      <c r="JMP152" s="242"/>
      <c r="JMQ152" s="242"/>
      <c r="JMR152" s="242"/>
      <c r="JMS152" s="242"/>
      <c r="JMT152" s="242"/>
      <c r="JMU152" s="242"/>
      <c r="JMV152" s="242"/>
      <c r="JMW152" s="242"/>
      <c r="JMX152" s="242"/>
      <c r="JMY152" s="242"/>
      <c r="JMZ152" s="242"/>
      <c r="JNA152" s="242"/>
      <c r="JNB152" s="242"/>
      <c r="JNC152" s="242"/>
      <c r="JND152" s="242"/>
      <c r="JNE152" s="242"/>
      <c r="JNF152" s="242"/>
      <c r="JNG152" s="242"/>
      <c r="JNH152" s="242"/>
      <c r="JNI152" s="242"/>
      <c r="JNJ152" s="242"/>
      <c r="JNK152" s="242"/>
      <c r="JNL152" s="242"/>
      <c r="JNM152" s="242"/>
      <c r="JNN152" s="242"/>
      <c r="JNO152" s="242"/>
      <c r="JNP152" s="242"/>
      <c r="JNQ152" s="242"/>
      <c r="JNR152" s="242"/>
      <c r="JNS152" s="242"/>
      <c r="JNT152" s="242"/>
      <c r="JNU152" s="242"/>
      <c r="JNV152" s="242"/>
      <c r="JNW152" s="242"/>
      <c r="JNX152" s="242"/>
      <c r="JNY152" s="242"/>
      <c r="JNZ152" s="242"/>
      <c r="JOA152" s="242"/>
      <c r="JOB152" s="242"/>
      <c r="JOC152" s="242"/>
      <c r="JOD152" s="242"/>
      <c r="JOE152" s="242"/>
      <c r="JOF152" s="242"/>
      <c r="JOG152" s="242"/>
      <c r="JOH152" s="242"/>
      <c r="JOI152" s="242"/>
      <c r="JOJ152" s="242"/>
      <c r="JOK152" s="242"/>
      <c r="JOL152" s="242"/>
      <c r="JOM152" s="242"/>
      <c r="JON152" s="242"/>
      <c r="JOO152" s="242"/>
      <c r="JOP152" s="242"/>
      <c r="JOQ152" s="242"/>
      <c r="JOR152" s="242"/>
      <c r="JOS152" s="242"/>
      <c r="JOT152" s="242"/>
      <c r="JOU152" s="242"/>
      <c r="JOV152" s="242"/>
      <c r="JOW152" s="242"/>
      <c r="JOX152" s="242"/>
      <c r="JOY152" s="242"/>
      <c r="JOZ152" s="242"/>
      <c r="JPA152" s="242"/>
      <c r="JPB152" s="242"/>
      <c r="JPC152" s="242"/>
      <c r="JPD152" s="242"/>
      <c r="JPE152" s="242"/>
      <c r="JPF152" s="242"/>
      <c r="JPG152" s="242"/>
      <c r="JPH152" s="242"/>
      <c r="JPI152" s="242"/>
      <c r="JPJ152" s="242"/>
      <c r="JPK152" s="242"/>
      <c r="JPL152" s="242"/>
      <c r="JPM152" s="242"/>
      <c r="JPN152" s="242"/>
      <c r="JPO152" s="242"/>
      <c r="JPP152" s="242"/>
      <c r="JPQ152" s="242"/>
      <c r="JPR152" s="242"/>
      <c r="JPS152" s="242"/>
      <c r="JPT152" s="242"/>
      <c r="JPU152" s="242"/>
      <c r="JPV152" s="242"/>
      <c r="JPW152" s="242"/>
      <c r="JPX152" s="242"/>
      <c r="JPY152" s="242"/>
      <c r="JPZ152" s="242"/>
      <c r="JQA152" s="242"/>
      <c r="JQB152" s="242"/>
      <c r="JQC152" s="242"/>
      <c r="JQD152" s="242"/>
      <c r="JQE152" s="242"/>
      <c r="JQF152" s="242"/>
      <c r="JQG152" s="242"/>
      <c r="JQH152" s="242"/>
      <c r="JQI152" s="242"/>
      <c r="JQJ152" s="242"/>
      <c r="JQK152" s="242"/>
      <c r="JQL152" s="242"/>
      <c r="JQM152" s="242"/>
      <c r="JQN152" s="242"/>
      <c r="JQO152" s="242"/>
      <c r="JQP152" s="242"/>
      <c r="JQQ152" s="242"/>
      <c r="JQR152" s="242"/>
      <c r="JQS152" s="242"/>
      <c r="JQT152" s="242"/>
      <c r="JQU152" s="242"/>
      <c r="JQV152" s="242"/>
      <c r="JQW152" s="242"/>
      <c r="JQX152" s="242"/>
      <c r="JQY152" s="242"/>
      <c r="JQZ152" s="242"/>
      <c r="JRA152" s="242"/>
      <c r="JRB152" s="242"/>
      <c r="JRC152" s="242"/>
      <c r="JRD152" s="242"/>
      <c r="JRE152" s="242"/>
      <c r="JRF152" s="242"/>
      <c r="JRG152" s="242"/>
      <c r="JRH152" s="242"/>
      <c r="JRI152" s="242"/>
      <c r="JRJ152" s="242"/>
      <c r="JRK152" s="242"/>
      <c r="JRL152" s="242"/>
      <c r="JRM152" s="242"/>
      <c r="JRN152" s="242"/>
      <c r="JRO152" s="242"/>
      <c r="JRP152" s="242"/>
      <c r="JRQ152" s="242"/>
      <c r="JRR152" s="242"/>
      <c r="JRS152" s="242"/>
      <c r="JRT152" s="242"/>
      <c r="JRU152" s="242"/>
      <c r="JRV152" s="242"/>
      <c r="JRW152" s="242"/>
      <c r="JRX152" s="242"/>
      <c r="JRY152" s="242"/>
      <c r="JRZ152" s="242"/>
      <c r="JSA152" s="242"/>
      <c r="JSB152" s="242"/>
      <c r="JSC152" s="242"/>
      <c r="JSD152" s="242"/>
      <c r="JSE152" s="242"/>
      <c r="JSF152" s="242"/>
      <c r="JSG152" s="242"/>
      <c r="JSH152" s="242"/>
      <c r="JSI152" s="242"/>
      <c r="JSJ152" s="242"/>
      <c r="JSK152" s="242"/>
      <c r="JSL152" s="242"/>
      <c r="JSM152" s="242"/>
      <c r="JSN152" s="242"/>
      <c r="JSO152" s="242"/>
      <c r="JSP152" s="242"/>
      <c r="JSQ152" s="242"/>
      <c r="JSR152" s="242"/>
      <c r="JSS152" s="242"/>
      <c r="JST152" s="242"/>
      <c r="JSU152" s="242"/>
      <c r="JSV152" s="242"/>
      <c r="JSW152" s="242"/>
      <c r="JSX152" s="242"/>
      <c r="JSY152" s="242"/>
      <c r="JSZ152" s="242"/>
      <c r="JTA152" s="242"/>
      <c r="JTB152" s="242"/>
      <c r="JTC152" s="242"/>
      <c r="JTD152" s="242"/>
      <c r="JTE152" s="242"/>
      <c r="JTF152" s="242"/>
      <c r="JTG152" s="242"/>
      <c r="JTH152" s="242"/>
      <c r="JTI152" s="242"/>
      <c r="JTJ152" s="242"/>
      <c r="JTK152" s="242"/>
      <c r="JTL152" s="242"/>
      <c r="JTM152" s="242"/>
      <c r="JTN152" s="242"/>
      <c r="JTO152" s="242"/>
      <c r="JTP152" s="242"/>
      <c r="JTQ152" s="242"/>
      <c r="JTR152" s="242"/>
      <c r="JTS152" s="242"/>
      <c r="JTT152" s="242"/>
      <c r="JTU152" s="242"/>
      <c r="JTV152" s="242"/>
      <c r="JTW152" s="242"/>
      <c r="JTX152" s="242"/>
      <c r="JTY152" s="242"/>
      <c r="JTZ152" s="242"/>
      <c r="JUA152" s="242"/>
      <c r="JUB152" s="242"/>
      <c r="JUC152" s="242"/>
      <c r="JUD152" s="242"/>
      <c r="JUE152" s="242"/>
      <c r="JUF152" s="242"/>
      <c r="JUG152" s="242"/>
      <c r="JUH152" s="242"/>
      <c r="JUI152" s="242"/>
      <c r="JUJ152" s="242"/>
      <c r="JUK152" s="242"/>
      <c r="JUL152" s="242"/>
      <c r="JUM152" s="242"/>
      <c r="JUN152" s="242"/>
      <c r="JUO152" s="242"/>
      <c r="JUP152" s="242"/>
      <c r="JUQ152" s="242"/>
      <c r="JUR152" s="242"/>
      <c r="JUS152" s="242"/>
      <c r="JUT152" s="242"/>
      <c r="JUU152" s="242"/>
      <c r="JUV152" s="242"/>
      <c r="JUW152" s="242"/>
      <c r="JUX152" s="242"/>
      <c r="JUY152" s="242"/>
      <c r="JUZ152" s="242"/>
      <c r="JVA152" s="242"/>
      <c r="JVB152" s="242"/>
      <c r="JVC152" s="242"/>
      <c r="JVD152" s="242"/>
      <c r="JVE152" s="242"/>
      <c r="JVF152" s="242"/>
      <c r="JVG152" s="242"/>
      <c r="JVH152" s="242"/>
      <c r="JVI152" s="242"/>
      <c r="JVJ152" s="242"/>
      <c r="JVK152" s="242"/>
      <c r="JVL152" s="242"/>
      <c r="JVM152" s="242"/>
      <c r="JVN152" s="242"/>
      <c r="JVO152" s="242"/>
      <c r="JVP152" s="242"/>
      <c r="JVQ152" s="242"/>
      <c r="JVR152" s="242"/>
      <c r="JVS152" s="242"/>
      <c r="JVT152" s="242"/>
      <c r="JVU152" s="242"/>
      <c r="JVV152" s="242"/>
      <c r="JVW152" s="242"/>
      <c r="JVX152" s="242"/>
      <c r="JVY152" s="242"/>
      <c r="JVZ152" s="242"/>
      <c r="JWA152" s="242"/>
      <c r="JWB152" s="242"/>
      <c r="JWC152" s="242"/>
      <c r="JWD152" s="242"/>
      <c r="JWE152" s="242"/>
      <c r="JWF152" s="242"/>
      <c r="JWG152" s="242"/>
      <c r="JWH152" s="242"/>
      <c r="JWI152" s="242"/>
      <c r="JWJ152" s="242"/>
      <c r="JWK152" s="242"/>
      <c r="JWL152" s="242"/>
      <c r="JWM152" s="242"/>
      <c r="JWN152" s="242"/>
      <c r="JWO152" s="242"/>
      <c r="JWP152" s="242"/>
      <c r="JWQ152" s="242"/>
      <c r="JWR152" s="242"/>
      <c r="JWS152" s="242"/>
      <c r="JWT152" s="242"/>
      <c r="JWU152" s="242"/>
      <c r="JWV152" s="242"/>
      <c r="JWW152" s="242"/>
      <c r="JWX152" s="242"/>
      <c r="JWY152" s="242"/>
      <c r="JWZ152" s="242"/>
      <c r="JXA152" s="242"/>
      <c r="JXB152" s="242"/>
      <c r="JXC152" s="242"/>
      <c r="JXD152" s="242"/>
      <c r="JXE152" s="242"/>
      <c r="JXF152" s="242"/>
      <c r="JXG152" s="242"/>
      <c r="JXH152" s="242"/>
      <c r="JXI152" s="242"/>
      <c r="JXJ152" s="242"/>
      <c r="JXK152" s="242"/>
      <c r="JXL152" s="242"/>
      <c r="JXM152" s="242"/>
      <c r="JXN152" s="242"/>
      <c r="JXO152" s="242"/>
      <c r="JXP152" s="242"/>
      <c r="JXQ152" s="242"/>
      <c r="JXR152" s="242"/>
      <c r="JXS152" s="242"/>
      <c r="JXT152" s="242"/>
      <c r="JXU152" s="242"/>
      <c r="JXV152" s="242"/>
      <c r="JXW152" s="242"/>
      <c r="JXX152" s="242"/>
      <c r="JXY152" s="242"/>
      <c r="JXZ152" s="242"/>
      <c r="JYA152" s="242"/>
      <c r="JYB152" s="242"/>
      <c r="JYC152" s="242"/>
      <c r="JYD152" s="242"/>
      <c r="JYE152" s="242"/>
      <c r="JYF152" s="242"/>
      <c r="JYG152" s="242"/>
      <c r="JYH152" s="242"/>
      <c r="JYI152" s="242"/>
      <c r="JYJ152" s="242"/>
      <c r="JYK152" s="242"/>
      <c r="JYL152" s="242"/>
      <c r="JYM152" s="242"/>
      <c r="JYN152" s="242"/>
      <c r="JYO152" s="242"/>
      <c r="JYP152" s="242"/>
      <c r="JYQ152" s="242"/>
      <c r="JYR152" s="242"/>
      <c r="JYS152" s="242"/>
      <c r="JYT152" s="242"/>
      <c r="JYU152" s="242"/>
      <c r="JYV152" s="242"/>
      <c r="JYW152" s="242"/>
      <c r="JYX152" s="242"/>
      <c r="JYY152" s="242"/>
      <c r="JYZ152" s="242"/>
      <c r="JZA152" s="242"/>
      <c r="JZB152" s="242"/>
      <c r="JZC152" s="242"/>
      <c r="JZD152" s="242"/>
      <c r="JZE152" s="242"/>
      <c r="JZF152" s="242"/>
      <c r="JZG152" s="242"/>
      <c r="JZH152" s="242"/>
      <c r="JZI152" s="242"/>
      <c r="JZJ152" s="242"/>
      <c r="JZK152" s="242"/>
      <c r="JZL152" s="242"/>
      <c r="JZM152" s="242"/>
      <c r="JZN152" s="242"/>
      <c r="JZO152" s="242"/>
      <c r="JZP152" s="242"/>
      <c r="JZQ152" s="242"/>
      <c r="JZR152" s="242"/>
      <c r="JZS152" s="242"/>
      <c r="JZT152" s="242"/>
      <c r="JZU152" s="242"/>
      <c r="JZV152" s="242"/>
      <c r="JZW152" s="242"/>
      <c r="JZX152" s="242"/>
      <c r="JZY152" s="242"/>
      <c r="JZZ152" s="242"/>
      <c r="KAA152" s="242"/>
      <c r="KAB152" s="242"/>
      <c r="KAC152" s="242"/>
      <c r="KAD152" s="242"/>
      <c r="KAE152" s="242"/>
      <c r="KAF152" s="242"/>
      <c r="KAG152" s="242"/>
      <c r="KAH152" s="242"/>
      <c r="KAI152" s="242"/>
      <c r="KAJ152" s="242"/>
      <c r="KAK152" s="242"/>
      <c r="KAL152" s="242"/>
      <c r="KAM152" s="242"/>
      <c r="KAN152" s="242"/>
      <c r="KAO152" s="242"/>
      <c r="KAP152" s="242"/>
      <c r="KAQ152" s="242"/>
      <c r="KAR152" s="242"/>
      <c r="KAS152" s="242"/>
      <c r="KAT152" s="242"/>
      <c r="KAU152" s="242"/>
      <c r="KAV152" s="242"/>
      <c r="KAW152" s="242"/>
      <c r="KAX152" s="242"/>
      <c r="KAY152" s="242"/>
      <c r="KAZ152" s="242"/>
      <c r="KBA152" s="242"/>
      <c r="KBB152" s="242"/>
      <c r="KBC152" s="242"/>
      <c r="KBD152" s="242"/>
      <c r="KBE152" s="242"/>
      <c r="KBF152" s="242"/>
      <c r="KBG152" s="242"/>
      <c r="KBH152" s="242"/>
      <c r="KBI152" s="242"/>
      <c r="KBJ152" s="242"/>
      <c r="KBK152" s="242"/>
      <c r="KBL152" s="242"/>
      <c r="KBM152" s="242"/>
      <c r="KBN152" s="242"/>
      <c r="KBO152" s="242"/>
      <c r="KBP152" s="242"/>
      <c r="KBQ152" s="242"/>
      <c r="KBR152" s="242"/>
      <c r="KBS152" s="242"/>
      <c r="KBT152" s="242"/>
      <c r="KBU152" s="242"/>
      <c r="KBV152" s="242"/>
      <c r="KBW152" s="242"/>
      <c r="KBX152" s="242"/>
      <c r="KBY152" s="242"/>
      <c r="KBZ152" s="242"/>
      <c r="KCA152" s="242"/>
      <c r="KCB152" s="242"/>
      <c r="KCC152" s="242"/>
      <c r="KCD152" s="242"/>
      <c r="KCE152" s="242"/>
      <c r="KCF152" s="242"/>
      <c r="KCG152" s="242"/>
      <c r="KCH152" s="242"/>
      <c r="KCI152" s="242"/>
      <c r="KCJ152" s="242"/>
      <c r="KCK152" s="242"/>
      <c r="KCL152" s="242"/>
      <c r="KCM152" s="242"/>
      <c r="KCN152" s="242"/>
      <c r="KCO152" s="242"/>
      <c r="KCP152" s="242"/>
      <c r="KCQ152" s="242"/>
      <c r="KCR152" s="242"/>
      <c r="KCS152" s="242"/>
      <c r="KCT152" s="242"/>
      <c r="KCU152" s="242"/>
      <c r="KCV152" s="242"/>
      <c r="KCW152" s="242"/>
      <c r="KCX152" s="242"/>
      <c r="KCY152" s="242"/>
      <c r="KCZ152" s="242"/>
      <c r="KDA152" s="242"/>
      <c r="KDB152" s="242"/>
      <c r="KDC152" s="242"/>
      <c r="KDD152" s="242"/>
      <c r="KDE152" s="242"/>
      <c r="KDF152" s="242"/>
      <c r="KDG152" s="242"/>
      <c r="KDH152" s="242"/>
      <c r="KDI152" s="242"/>
      <c r="KDJ152" s="242"/>
      <c r="KDK152" s="242"/>
      <c r="KDL152" s="242"/>
      <c r="KDM152" s="242"/>
      <c r="KDN152" s="242"/>
      <c r="KDO152" s="242"/>
      <c r="KDP152" s="242"/>
      <c r="KDQ152" s="242"/>
      <c r="KDR152" s="242"/>
      <c r="KDS152" s="242"/>
      <c r="KDT152" s="242"/>
      <c r="KDU152" s="242"/>
      <c r="KDV152" s="242"/>
      <c r="KDW152" s="242"/>
      <c r="KDX152" s="242"/>
      <c r="KDY152" s="242"/>
      <c r="KDZ152" s="242"/>
      <c r="KEA152" s="242"/>
      <c r="KEB152" s="242"/>
      <c r="KEC152" s="242"/>
      <c r="KED152" s="242"/>
      <c r="KEE152" s="242"/>
      <c r="KEF152" s="242"/>
      <c r="KEG152" s="242"/>
      <c r="KEH152" s="242"/>
      <c r="KEI152" s="242"/>
      <c r="KEJ152" s="242"/>
      <c r="KEK152" s="242"/>
      <c r="KEL152" s="242"/>
      <c r="KEM152" s="242"/>
      <c r="KEN152" s="242"/>
      <c r="KEO152" s="242"/>
      <c r="KEP152" s="242"/>
      <c r="KEQ152" s="242"/>
      <c r="KER152" s="242"/>
      <c r="KES152" s="242"/>
      <c r="KET152" s="242"/>
      <c r="KEU152" s="242"/>
      <c r="KEV152" s="242"/>
      <c r="KEW152" s="242"/>
      <c r="KEX152" s="242"/>
      <c r="KEY152" s="242"/>
      <c r="KEZ152" s="242"/>
      <c r="KFA152" s="242"/>
      <c r="KFB152" s="242"/>
      <c r="KFC152" s="242"/>
      <c r="KFD152" s="242"/>
      <c r="KFE152" s="242"/>
      <c r="KFF152" s="242"/>
      <c r="KFG152" s="242"/>
      <c r="KFH152" s="242"/>
      <c r="KFI152" s="242"/>
      <c r="KFJ152" s="242"/>
      <c r="KFK152" s="242"/>
      <c r="KFL152" s="242"/>
      <c r="KFM152" s="242"/>
      <c r="KFN152" s="242"/>
      <c r="KFO152" s="242"/>
      <c r="KFP152" s="242"/>
      <c r="KFQ152" s="242"/>
      <c r="KFR152" s="242"/>
      <c r="KFS152" s="242"/>
      <c r="KFT152" s="242"/>
      <c r="KFU152" s="242"/>
      <c r="KFV152" s="242"/>
      <c r="KFW152" s="242"/>
      <c r="KFX152" s="242"/>
      <c r="KFY152" s="242"/>
      <c r="KFZ152" s="242"/>
      <c r="KGA152" s="242"/>
      <c r="KGB152" s="242"/>
      <c r="KGC152" s="242"/>
      <c r="KGD152" s="242"/>
      <c r="KGE152" s="242"/>
      <c r="KGF152" s="242"/>
      <c r="KGG152" s="242"/>
      <c r="KGH152" s="242"/>
      <c r="KGI152" s="242"/>
      <c r="KGJ152" s="242"/>
      <c r="KGK152" s="242"/>
      <c r="KGL152" s="242"/>
      <c r="KGM152" s="242"/>
      <c r="KGN152" s="242"/>
      <c r="KGO152" s="242"/>
      <c r="KGP152" s="242"/>
      <c r="KGQ152" s="242"/>
      <c r="KGR152" s="242"/>
      <c r="KGS152" s="242"/>
      <c r="KGT152" s="242"/>
      <c r="KGU152" s="242"/>
      <c r="KGV152" s="242"/>
      <c r="KGW152" s="242"/>
      <c r="KGX152" s="242"/>
      <c r="KGY152" s="242"/>
      <c r="KGZ152" s="242"/>
      <c r="KHA152" s="242"/>
      <c r="KHB152" s="242"/>
      <c r="KHC152" s="242"/>
      <c r="KHD152" s="242"/>
      <c r="KHE152" s="242"/>
      <c r="KHF152" s="242"/>
      <c r="KHG152" s="242"/>
      <c r="KHH152" s="242"/>
      <c r="KHI152" s="242"/>
      <c r="KHJ152" s="242"/>
      <c r="KHK152" s="242"/>
      <c r="KHL152" s="242"/>
      <c r="KHM152" s="242"/>
      <c r="KHN152" s="242"/>
      <c r="KHO152" s="242"/>
      <c r="KHP152" s="242"/>
      <c r="KHQ152" s="242"/>
      <c r="KHR152" s="242"/>
      <c r="KHS152" s="242"/>
      <c r="KHT152" s="242"/>
      <c r="KHU152" s="242"/>
      <c r="KHV152" s="242"/>
      <c r="KHW152" s="242"/>
      <c r="KHX152" s="242"/>
      <c r="KHY152" s="242"/>
      <c r="KHZ152" s="242"/>
      <c r="KIA152" s="242"/>
      <c r="KIB152" s="242"/>
      <c r="KIC152" s="242"/>
      <c r="KID152" s="242"/>
      <c r="KIE152" s="242"/>
      <c r="KIF152" s="242"/>
      <c r="KIG152" s="242"/>
      <c r="KIH152" s="242"/>
      <c r="KII152" s="242"/>
      <c r="KIJ152" s="242"/>
      <c r="KIK152" s="242"/>
      <c r="KIL152" s="242"/>
      <c r="KIM152" s="242"/>
      <c r="KIN152" s="242"/>
      <c r="KIO152" s="242"/>
      <c r="KIP152" s="242"/>
      <c r="KIQ152" s="242"/>
      <c r="KIR152" s="242"/>
      <c r="KIS152" s="242"/>
      <c r="KIT152" s="242"/>
      <c r="KIU152" s="242"/>
      <c r="KIV152" s="242"/>
      <c r="KIW152" s="242"/>
      <c r="KIX152" s="242"/>
      <c r="KIY152" s="242"/>
      <c r="KIZ152" s="242"/>
      <c r="KJA152" s="242"/>
      <c r="KJB152" s="242"/>
      <c r="KJC152" s="242"/>
      <c r="KJD152" s="242"/>
      <c r="KJE152" s="242"/>
      <c r="KJF152" s="242"/>
      <c r="KJG152" s="242"/>
      <c r="KJH152" s="242"/>
      <c r="KJI152" s="242"/>
      <c r="KJJ152" s="242"/>
      <c r="KJK152" s="242"/>
      <c r="KJL152" s="242"/>
      <c r="KJM152" s="242"/>
      <c r="KJN152" s="242"/>
      <c r="KJO152" s="242"/>
      <c r="KJP152" s="242"/>
      <c r="KJQ152" s="242"/>
      <c r="KJR152" s="242"/>
      <c r="KJS152" s="242"/>
      <c r="KJT152" s="242"/>
      <c r="KJU152" s="242"/>
      <c r="KJV152" s="242"/>
      <c r="KJW152" s="242"/>
      <c r="KJX152" s="242"/>
      <c r="KJY152" s="242"/>
      <c r="KJZ152" s="242"/>
      <c r="KKA152" s="242"/>
      <c r="KKB152" s="242"/>
      <c r="KKC152" s="242"/>
      <c r="KKD152" s="242"/>
      <c r="KKE152" s="242"/>
      <c r="KKF152" s="242"/>
      <c r="KKG152" s="242"/>
      <c r="KKH152" s="242"/>
      <c r="KKI152" s="242"/>
      <c r="KKJ152" s="242"/>
      <c r="KKK152" s="242"/>
      <c r="KKL152" s="242"/>
      <c r="KKM152" s="242"/>
      <c r="KKN152" s="242"/>
      <c r="KKO152" s="242"/>
      <c r="KKP152" s="242"/>
      <c r="KKQ152" s="242"/>
      <c r="KKR152" s="242"/>
      <c r="KKS152" s="242"/>
      <c r="KKT152" s="242"/>
      <c r="KKU152" s="242"/>
      <c r="KKV152" s="242"/>
      <c r="KKW152" s="242"/>
      <c r="KKX152" s="242"/>
      <c r="KKY152" s="242"/>
      <c r="KKZ152" s="242"/>
      <c r="KLA152" s="242"/>
      <c r="KLB152" s="242"/>
      <c r="KLC152" s="242"/>
      <c r="KLD152" s="242"/>
      <c r="KLE152" s="242"/>
      <c r="KLF152" s="242"/>
      <c r="KLG152" s="242"/>
      <c r="KLH152" s="242"/>
      <c r="KLI152" s="242"/>
      <c r="KLJ152" s="242"/>
      <c r="KLK152" s="242"/>
      <c r="KLL152" s="242"/>
      <c r="KLM152" s="242"/>
      <c r="KLN152" s="242"/>
      <c r="KLO152" s="242"/>
      <c r="KLP152" s="242"/>
      <c r="KLQ152" s="242"/>
      <c r="KLR152" s="242"/>
      <c r="KLS152" s="242"/>
      <c r="KLT152" s="242"/>
      <c r="KLU152" s="242"/>
      <c r="KLV152" s="242"/>
      <c r="KLW152" s="242"/>
      <c r="KLX152" s="242"/>
      <c r="KLY152" s="242"/>
      <c r="KLZ152" s="242"/>
      <c r="KMA152" s="242"/>
      <c r="KMB152" s="242"/>
      <c r="KMC152" s="242"/>
      <c r="KMD152" s="242"/>
      <c r="KME152" s="242"/>
      <c r="KMF152" s="242"/>
      <c r="KMG152" s="242"/>
      <c r="KMH152" s="242"/>
      <c r="KMI152" s="242"/>
      <c r="KMJ152" s="242"/>
      <c r="KMK152" s="242"/>
      <c r="KML152" s="242"/>
      <c r="KMM152" s="242"/>
      <c r="KMN152" s="242"/>
      <c r="KMO152" s="242"/>
      <c r="KMP152" s="242"/>
      <c r="KMQ152" s="242"/>
      <c r="KMR152" s="242"/>
      <c r="KMS152" s="242"/>
      <c r="KMT152" s="242"/>
      <c r="KMU152" s="242"/>
      <c r="KMV152" s="242"/>
      <c r="KMW152" s="242"/>
      <c r="KMX152" s="242"/>
      <c r="KMY152" s="242"/>
      <c r="KMZ152" s="242"/>
      <c r="KNA152" s="242"/>
      <c r="KNB152" s="242"/>
      <c r="KNC152" s="242"/>
      <c r="KND152" s="242"/>
      <c r="KNE152" s="242"/>
      <c r="KNF152" s="242"/>
      <c r="KNG152" s="242"/>
      <c r="KNH152" s="242"/>
      <c r="KNI152" s="242"/>
      <c r="KNJ152" s="242"/>
      <c r="KNK152" s="242"/>
      <c r="KNL152" s="242"/>
      <c r="KNM152" s="242"/>
      <c r="KNN152" s="242"/>
      <c r="KNO152" s="242"/>
      <c r="KNP152" s="242"/>
      <c r="KNQ152" s="242"/>
      <c r="KNR152" s="242"/>
      <c r="KNS152" s="242"/>
      <c r="KNT152" s="242"/>
      <c r="KNU152" s="242"/>
      <c r="KNV152" s="242"/>
      <c r="KNW152" s="242"/>
      <c r="KNX152" s="242"/>
      <c r="KNY152" s="242"/>
      <c r="KNZ152" s="242"/>
      <c r="KOA152" s="242"/>
      <c r="KOB152" s="242"/>
      <c r="KOC152" s="242"/>
      <c r="KOD152" s="242"/>
      <c r="KOE152" s="242"/>
      <c r="KOF152" s="242"/>
      <c r="KOG152" s="242"/>
      <c r="KOH152" s="242"/>
      <c r="KOI152" s="242"/>
      <c r="KOJ152" s="242"/>
      <c r="KOK152" s="242"/>
      <c r="KOL152" s="242"/>
      <c r="KOM152" s="242"/>
      <c r="KON152" s="242"/>
      <c r="KOO152" s="242"/>
      <c r="KOP152" s="242"/>
      <c r="KOQ152" s="242"/>
      <c r="KOR152" s="242"/>
      <c r="KOS152" s="242"/>
      <c r="KOT152" s="242"/>
      <c r="KOU152" s="242"/>
      <c r="KOV152" s="242"/>
      <c r="KOW152" s="242"/>
      <c r="KOX152" s="242"/>
      <c r="KOY152" s="242"/>
      <c r="KOZ152" s="242"/>
      <c r="KPA152" s="242"/>
      <c r="KPB152" s="242"/>
      <c r="KPC152" s="242"/>
      <c r="KPD152" s="242"/>
      <c r="KPE152" s="242"/>
      <c r="KPF152" s="242"/>
      <c r="KPG152" s="242"/>
      <c r="KPH152" s="242"/>
      <c r="KPI152" s="242"/>
      <c r="KPJ152" s="242"/>
      <c r="KPK152" s="242"/>
      <c r="KPL152" s="242"/>
      <c r="KPM152" s="242"/>
      <c r="KPN152" s="242"/>
      <c r="KPO152" s="242"/>
      <c r="KPP152" s="242"/>
      <c r="KPQ152" s="242"/>
      <c r="KPR152" s="242"/>
      <c r="KPS152" s="242"/>
      <c r="KPT152" s="242"/>
      <c r="KPU152" s="242"/>
      <c r="KPV152" s="242"/>
      <c r="KPW152" s="242"/>
      <c r="KPX152" s="242"/>
      <c r="KPY152" s="242"/>
      <c r="KPZ152" s="242"/>
      <c r="KQA152" s="242"/>
      <c r="KQB152" s="242"/>
      <c r="KQC152" s="242"/>
      <c r="KQD152" s="242"/>
      <c r="KQE152" s="242"/>
      <c r="KQF152" s="242"/>
      <c r="KQG152" s="242"/>
      <c r="KQH152" s="242"/>
      <c r="KQI152" s="242"/>
      <c r="KQJ152" s="242"/>
      <c r="KQK152" s="242"/>
      <c r="KQL152" s="242"/>
      <c r="KQM152" s="242"/>
      <c r="KQN152" s="242"/>
      <c r="KQO152" s="242"/>
      <c r="KQP152" s="242"/>
      <c r="KQQ152" s="242"/>
      <c r="KQR152" s="242"/>
      <c r="KQS152" s="242"/>
      <c r="KQT152" s="242"/>
      <c r="KQU152" s="242"/>
      <c r="KQV152" s="242"/>
      <c r="KQW152" s="242"/>
      <c r="KQX152" s="242"/>
      <c r="KQY152" s="242"/>
      <c r="KQZ152" s="242"/>
      <c r="KRA152" s="242"/>
      <c r="KRB152" s="242"/>
      <c r="KRC152" s="242"/>
      <c r="KRD152" s="242"/>
      <c r="KRE152" s="242"/>
      <c r="KRF152" s="242"/>
      <c r="KRG152" s="242"/>
      <c r="KRH152" s="242"/>
      <c r="KRI152" s="242"/>
      <c r="KRJ152" s="242"/>
      <c r="KRK152" s="242"/>
      <c r="KRL152" s="242"/>
      <c r="KRM152" s="242"/>
      <c r="KRN152" s="242"/>
      <c r="KRO152" s="242"/>
      <c r="KRP152" s="242"/>
      <c r="KRQ152" s="242"/>
      <c r="KRR152" s="242"/>
      <c r="KRS152" s="242"/>
      <c r="KRT152" s="242"/>
      <c r="KRU152" s="242"/>
      <c r="KRV152" s="242"/>
      <c r="KRW152" s="242"/>
      <c r="KRX152" s="242"/>
      <c r="KRY152" s="242"/>
      <c r="KRZ152" s="242"/>
      <c r="KSA152" s="242"/>
      <c r="KSB152" s="242"/>
      <c r="KSC152" s="242"/>
      <c r="KSD152" s="242"/>
      <c r="KSE152" s="242"/>
      <c r="KSF152" s="242"/>
      <c r="KSG152" s="242"/>
      <c r="KSH152" s="242"/>
      <c r="KSI152" s="242"/>
      <c r="KSJ152" s="242"/>
      <c r="KSK152" s="242"/>
      <c r="KSL152" s="242"/>
      <c r="KSM152" s="242"/>
      <c r="KSN152" s="242"/>
      <c r="KSO152" s="242"/>
      <c r="KSP152" s="242"/>
      <c r="KSQ152" s="242"/>
      <c r="KSR152" s="242"/>
      <c r="KSS152" s="242"/>
      <c r="KST152" s="242"/>
      <c r="KSU152" s="242"/>
      <c r="KSV152" s="242"/>
      <c r="KSW152" s="242"/>
      <c r="KSX152" s="242"/>
      <c r="KSY152" s="242"/>
      <c r="KSZ152" s="242"/>
      <c r="KTA152" s="242"/>
      <c r="KTB152" s="242"/>
      <c r="KTC152" s="242"/>
      <c r="KTD152" s="242"/>
      <c r="KTE152" s="242"/>
      <c r="KTF152" s="242"/>
      <c r="KTG152" s="242"/>
      <c r="KTH152" s="242"/>
      <c r="KTI152" s="242"/>
      <c r="KTJ152" s="242"/>
      <c r="KTK152" s="242"/>
      <c r="KTL152" s="242"/>
      <c r="KTM152" s="242"/>
      <c r="KTN152" s="242"/>
      <c r="KTO152" s="242"/>
      <c r="KTP152" s="242"/>
      <c r="KTQ152" s="242"/>
      <c r="KTR152" s="242"/>
      <c r="KTS152" s="242"/>
      <c r="KTT152" s="242"/>
      <c r="KTU152" s="242"/>
      <c r="KTV152" s="242"/>
      <c r="KTW152" s="242"/>
      <c r="KTX152" s="242"/>
      <c r="KTY152" s="242"/>
      <c r="KTZ152" s="242"/>
      <c r="KUA152" s="242"/>
      <c r="KUB152" s="242"/>
      <c r="KUC152" s="242"/>
      <c r="KUD152" s="242"/>
      <c r="KUE152" s="242"/>
      <c r="KUF152" s="242"/>
      <c r="KUG152" s="242"/>
      <c r="KUH152" s="242"/>
      <c r="KUI152" s="242"/>
      <c r="KUJ152" s="242"/>
      <c r="KUK152" s="242"/>
      <c r="KUL152" s="242"/>
      <c r="KUM152" s="242"/>
      <c r="KUN152" s="242"/>
      <c r="KUO152" s="242"/>
      <c r="KUP152" s="242"/>
      <c r="KUQ152" s="242"/>
      <c r="KUR152" s="242"/>
      <c r="KUS152" s="242"/>
      <c r="KUT152" s="242"/>
      <c r="KUU152" s="242"/>
      <c r="KUV152" s="242"/>
      <c r="KUW152" s="242"/>
      <c r="KUX152" s="242"/>
      <c r="KUY152" s="242"/>
      <c r="KUZ152" s="242"/>
      <c r="KVA152" s="242"/>
      <c r="KVB152" s="242"/>
      <c r="KVC152" s="242"/>
      <c r="KVD152" s="242"/>
      <c r="KVE152" s="242"/>
      <c r="KVF152" s="242"/>
      <c r="KVG152" s="242"/>
      <c r="KVH152" s="242"/>
      <c r="KVI152" s="242"/>
      <c r="KVJ152" s="242"/>
      <c r="KVK152" s="242"/>
      <c r="KVL152" s="242"/>
      <c r="KVM152" s="242"/>
      <c r="KVN152" s="242"/>
      <c r="KVO152" s="242"/>
      <c r="KVP152" s="242"/>
      <c r="KVQ152" s="242"/>
      <c r="KVR152" s="242"/>
      <c r="KVS152" s="242"/>
      <c r="KVT152" s="242"/>
      <c r="KVU152" s="242"/>
      <c r="KVV152" s="242"/>
      <c r="KVW152" s="242"/>
      <c r="KVX152" s="242"/>
      <c r="KVY152" s="242"/>
      <c r="KVZ152" s="242"/>
      <c r="KWA152" s="242"/>
      <c r="KWB152" s="242"/>
      <c r="KWC152" s="242"/>
      <c r="KWD152" s="242"/>
      <c r="KWE152" s="242"/>
      <c r="KWF152" s="242"/>
      <c r="KWG152" s="242"/>
      <c r="KWH152" s="242"/>
      <c r="KWI152" s="242"/>
      <c r="KWJ152" s="242"/>
      <c r="KWK152" s="242"/>
      <c r="KWL152" s="242"/>
      <c r="KWM152" s="242"/>
      <c r="KWN152" s="242"/>
      <c r="KWO152" s="242"/>
      <c r="KWP152" s="242"/>
      <c r="KWQ152" s="242"/>
      <c r="KWR152" s="242"/>
      <c r="KWS152" s="242"/>
      <c r="KWT152" s="242"/>
      <c r="KWU152" s="242"/>
      <c r="KWV152" s="242"/>
      <c r="KWW152" s="242"/>
      <c r="KWX152" s="242"/>
      <c r="KWY152" s="242"/>
      <c r="KWZ152" s="242"/>
      <c r="KXA152" s="242"/>
      <c r="KXB152" s="242"/>
      <c r="KXC152" s="242"/>
      <c r="KXD152" s="242"/>
      <c r="KXE152" s="242"/>
      <c r="KXF152" s="242"/>
      <c r="KXG152" s="242"/>
      <c r="KXH152" s="242"/>
      <c r="KXI152" s="242"/>
      <c r="KXJ152" s="242"/>
      <c r="KXK152" s="242"/>
      <c r="KXL152" s="242"/>
      <c r="KXM152" s="242"/>
      <c r="KXN152" s="242"/>
      <c r="KXO152" s="242"/>
      <c r="KXP152" s="242"/>
      <c r="KXQ152" s="242"/>
      <c r="KXR152" s="242"/>
      <c r="KXS152" s="242"/>
      <c r="KXT152" s="242"/>
      <c r="KXU152" s="242"/>
      <c r="KXV152" s="242"/>
      <c r="KXW152" s="242"/>
      <c r="KXX152" s="242"/>
      <c r="KXY152" s="242"/>
      <c r="KXZ152" s="242"/>
      <c r="KYA152" s="242"/>
      <c r="KYB152" s="242"/>
      <c r="KYC152" s="242"/>
      <c r="KYD152" s="242"/>
      <c r="KYE152" s="242"/>
      <c r="KYF152" s="242"/>
      <c r="KYG152" s="242"/>
      <c r="KYH152" s="242"/>
      <c r="KYI152" s="242"/>
      <c r="KYJ152" s="242"/>
      <c r="KYK152" s="242"/>
      <c r="KYL152" s="242"/>
      <c r="KYM152" s="242"/>
      <c r="KYN152" s="242"/>
      <c r="KYO152" s="242"/>
      <c r="KYP152" s="242"/>
      <c r="KYQ152" s="242"/>
      <c r="KYR152" s="242"/>
      <c r="KYS152" s="242"/>
      <c r="KYT152" s="242"/>
      <c r="KYU152" s="242"/>
      <c r="KYV152" s="242"/>
      <c r="KYW152" s="242"/>
      <c r="KYX152" s="242"/>
      <c r="KYY152" s="242"/>
      <c r="KYZ152" s="242"/>
      <c r="KZA152" s="242"/>
      <c r="KZB152" s="242"/>
      <c r="KZC152" s="242"/>
      <c r="KZD152" s="242"/>
      <c r="KZE152" s="242"/>
      <c r="KZF152" s="242"/>
      <c r="KZG152" s="242"/>
      <c r="KZH152" s="242"/>
      <c r="KZI152" s="242"/>
      <c r="KZJ152" s="242"/>
      <c r="KZK152" s="242"/>
      <c r="KZL152" s="242"/>
      <c r="KZM152" s="242"/>
      <c r="KZN152" s="242"/>
      <c r="KZO152" s="242"/>
      <c r="KZP152" s="242"/>
      <c r="KZQ152" s="242"/>
      <c r="KZR152" s="242"/>
      <c r="KZS152" s="242"/>
      <c r="KZT152" s="242"/>
      <c r="KZU152" s="242"/>
      <c r="KZV152" s="242"/>
      <c r="KZW152" s="242"/>
      <c r="KZX152" s="242"/>
      <c r="KZY152" s="242"/>
      <c r="KZZ152" s="242"/>
      <c r="LAA152" s="242"/>
      <c r="LAB152" s="242"/>
      <c r="LAC152" s="242"/>
      <c r="LAD152" s="242"/>
      <c r="LAE152" s="242"/>
      <c r="LAF152" s="242"/>
      <c r="LAG152" s="242"/>
      <c r="LAH152" s="242"/>
      <c r="LAI152" s="242"/>
      <c r="LAJ152" s="242"/>
      <c r="LAK152" s="242"/>
      <c r="LAL152" s="242"/>
      <c r="LAM152" s="242"/>
      <c r="LAN152" s="242"/>
      <c r="LAO152" s="242"/>
      <c r="LAP152" s="242"/>
      <c r="LAQ152" s="242"/>
      <c r="LAR152" s="242"/>
      <c r="LAS152" s="242"/>
      <c r="LAT152" s="242"/>
      <c r="LAU152" s="242"/>
      <c r="LAV152" s="242"/>
      <c r="LAW152" s="242"/>
      <c r="LAX152" s="242"/>
      <c r="LAY152" s="242"/>
      <c r="LAZ152" s="242"/>
      <c r="LBA152" s="242"/>
      <c r="LBB152" s="242"/>
      <c r="LBC152" s="242"/>
      <c r="LBD152" s="242"/>
      <c r="LBE152" s="242"/>
      <c r="LBF152" s="242"/>
      <c r="LBG152" s="242"/>
      <c r="LBH152" s="242"/>
      <c r="LBI152" s="242"/>
      <c r="LBJ152" s="242"/>
      <c r="LBK152" s="242"/>
      <c r="LBL152" s="242"/>
      <c r="LBM152" s="242"/>
      <c r="LBN152" s="242"/>
      <c r="LBO152" s="242"/>
      <c r="LBP152" s="242"/>
      <c r="LBQ152" s="242"/>
      <c r="LBR152" s="242"/>
      <c r="LBS152" s="242"/>
      <c r="LBT152" s="242"/>
      <c r="LBU152" s="242"/>
      <c r="LBV152" s="242"/>
      <c r="LBW152" s="242"/>
      <c r="LBX152" s="242"/>
      <c r="LBY152" s="242"/>
      <c r="LBZ152" s="242"/>
      <c r="LCA152" s="242"/>
      <c r="LCB152" s="242"/>
      <c r="LCC152" s="242"/>
      <c r="LCD152" s="242"/>
      <c r="LCE152" s="242"/>
      <c r="LCF152" s="242"/>
      <c r="LCG152" s="242"/>
      <c r="LCH152" s="242"/>
      <c r="LCI152" s="242"/>
      <c r="LCJ152" s="242"/>
      <c r="LCK152" s="242"/>
      <c r="LCL152" s="242"/>
      <c r="LCM152" s="242"/>
      <c r="LCN152" s="242"/>
      <c r="LCO152" s="242"/>
      <c r="LCP152" s="242"/>
      <c r="LCQ152" s="242"/>
      <c r="LCR152" s="242"/>
      <c r="LCS152" s="242"/>
      <c r="LCT152" s="242"/>
      <c r="LCU152" s="242"/>
      <c r="LCV152" s="242"/>
      <c r="LCW152" s="242"/>
      <c r="LCX152" s="242"/>
      <c r="LCY152" s="242"/>
      <c r="LCZ152" s="242"/>
      <c r="LDA152" s="242"/>
      <c r="LDB152" s="242"/>
      <c r="LDC152" s="242"/>
      <c r="LDD152" s="242"/>
      <c r="LDE152" s="242"/>
      <c r="LDF152" s="242"/>
      <c r="LDG152" s="242"/>
      <c r="LDH152" s="242"/>
      <c r="LDI152" s="242"/>
      <c r="LDJ152" s="242"/>
      <c r="LDK152" s="242"/>
      <c r="LDL152" s="242"/>
      <c r="LDM152" s="242"/>
      <c r="LDN152" s="242"/>
      <c r="LDO152" s="242"/>
      <c r="LDP152" s="242"/>
      <c r="LDQ152" s="242"/>
      <c r="LDR152" s="242"/>
      <c r="LDS152" s="242"/>
      <c r="LDT152" s="242"/>
      <c r="LDU152" s="242"/>
      <c r="LDV152" s="242"/>
      <c r="LDW152" s="242"/>
      <c r="LDX152" s="242"/>
      <c r="LDY152" s="242"/>
      <c r="LDZ152" s="242"/>
      <c r="LEA152" s="242"/>
      <c r="LEB152" s="242"/>
      <c r="LEC152" s="242"/>
      <c r="LED152" s="242"/>
      <c r="LEE152" s="242"/>
      <c r="LEF152" s="242"/>
      <c r="LEG152" s="242"/>
      <c r="LEH152" s="242"/>
      <c r="LEI152" s="242"/>
      <c r="LEJ152" s="242"/>
      <c r="LEK152" s="242"/>
      <c r="LEL152" s="242"/>
      <c r="LEM152" s="242"/>
      <c r="LEN152" s="242"/>
      <c r="LEO152" s="242"/>
      <c r="LEP152" s="242"/>
      <c r="LEQ152" s="242"/>
      <c r="LER152" s="242"/>
      <c r="LES152" s="242"/>
      <c r="LET152" s="242"/>
      <c r="LEU152" s="242"/>
      <c r="LEV152" s="242"/>
      <c r="LEW152" s="242"/>
      <c r="LEX152" s="242"/>
      <c r="LEY152" s="242"/>
      <c r="LEZ152" s="242"/>
      <c r="LFA152" s="242"/>
      <c r="LFB152" s="242"/>
      <c r="LFC152" s="242"/>
      <c r="LFD152" s="242"/>
      <c r="LFE152" s="242"/>
      <c r="LFF152" s="242"/>
      <c r="LFG152" s="242"/>
      <c r="LFH152" s="242"/>
      <c r="LFI152" s="242"/>
      <c r="LFJ152" s="242"/>
      <c r="LFK152" s="242"/>
      <c r="LFL152" s="242"/>
      <c r="LFM152" s="242"/>
      <c r="LFN152" s="242"/>
      <c r="LFO152" s="242"/>
      <c r="LFP152" s="242"/>
      <c r="LFQ152" s="242"/>
      <c r="LFR152" s="242"/>
      <c r="LFS152" s="242"/>
      <c r="LFT152" s="242"/>
      <c r="LFU152" s="242"/>
      <c r="LFV152" s="242"/>
      <c r="LFW152" s="242"/>
      <c r="LFX152" s="242"/>
      <c r="LFY152" s="242"/>
      <c r="LFZ152" s="242"/>
      <c r="LGA152" s="242"/>
      <c r="LGB152" s="242"/>
      <c r="LGC152" s="242"/>
      <c r="LGD152" s="242"/>
      <c r="LGE152" s="242"/>
      <c r="LGF152" s="242"/>
      <c r="LGG152" s="242"/>
      <c r="LGH152" s="242"/>
      <c r="LGI152" s="242"/>
      <c r="LGJ152" s="242"/>
      <c r="LGK152" s="242"/>
      <c r="LGL152" s="242"/>
      <c r="LGM152" s="242"/>
      <c r="LGN152" s="242"/>
      <c r="LGO152" s="242"/>
      <c r="LGP152" s="242"/>
      <c r="LGQ152" s="242"/>
      <c r="LGR152" s="242"/>
      <c r="LGS152" s="242"/>
      <c r="LGT152" s="242"/>
      <c r="LGU152" s="242"/>
      <c r="LGV152" s="242"/>
      <c r="LGW152" s="242"/>
      <c r="LGX152" s="242"/>
      <c r="LGY152" s="242"/>
      <c r="LGZ152" s="242"/>
      <c r="LHA152" s="242"/>
      <c r="LHB152" s="242"/>
      <c r="LHC152" s="242"/>
      <c r="LHD152" s="242"/>
      <c r="LHE152" s="242"/>
      <c r="LHF152" s="242"/>
      <c r="LHG152" s="242"/>
      <c r="LHH152" s="242"/>
      <c r="LHI152" s="242"/>
      <c r="LHJ152" s="242"/>
      <c r="LHK152" s="242"/>
      <c r="LHL152" s="242"/>
      <c r="LHM152" s="242"/>
      <c r="LHN152" s="242"/>
      <c r="LHO152" s="242"/>
      <c r="LHP152" s="242"/>
      <c r="LHQ152" s="242"/>
      <c r="LHR152" s="242"/>
      <c r="LHS152" s="242"/>
      <c r="LHT152" s="242"/>
      <c r="LHU152" s="242"/>
      <c r="LHV152" s="242"/>
      <c r="LHW152" s="242"/>
      <c r="LHX152" s="242"/>
      <c r="LHY152" s="242"/>
      <c r="LHZ152" s="242"/>
      <c r="LIA152" s="242"/>
      <c r="LIB152" s="242"/>
      <c r="LIC152" s="242"/>
      <c r="LID152" s="242"/>
      <c r="LIE152" s="242"/>
      <c r="LIF152" s="242"/>
      <c r="LIG152" s="242"/>
      <c r="LIH152" s="242"/>
      <c r="LII152" s="242"/>
      <c r="LIJ152" s="242"/>
      <c r="LIK152" s="242"/>
      <c r="LIL152" s="242"/>
      <c r="LIM152" s="242"/>
      <c r="LIN152" s="242"/>
      <c r="LIO152" s="242"/>
      <c r="LIP152" s="242"/>
      <c r="LIQ152" s="242"/>
      <c r="LIR152" s="242"/>
      <c r="LIS152" s="242"/>
      <c r="LIT152" s="242"/>
      <c r="LIU152" s="242"/>
      <c r="LIV152" s="242"/>
      <c r="LIW152" s="242"/>
      <c r="LIX152" s="242"/>
      <c r="LIY152" s="242"/>
      <c r="LIZ152" s="242"/>
      <c r="LJA152" s="242"/>
      <c r="LJB152" s="242"/>
      <c r="LJC152" s="242"/>
      <c r="LJD152" s="242"/>
      <c r="LJE152" s="242"/>
      <c r="LJF152" s="242"/>
      <c r="LJG152" s="242"/>
      <c r="LJH152" s="242"/>
      <c r="LJI152" s="242"/>
      <c r="LJJ152" s="242"/>
      <c r="LJK152" s="242"/>
      <c r="LJL152" s="242"/>
      <c r="LJM152" s="242"/>
      <c r="LJN152" s="242"/>
      <c r="LJO152" s="242"/>
      <c r="LJP152" s="242"/>
      <c r="LJQ152" s="242"/>
      <c r="LJR152" s="242"/>
      <c r="LJS152" s="242"/>
      <c r="LJT152" s="242"/>
      <c r="LJU152" s="242"/>
      <c r="LJV152" s="242"/>
      <c r="LJW152" s="242"/>
      <c r="LJX152" s="242"/>
      <c r="LJY152" s="242"/>
      <c r="LJZ152" s="242"/>
      <c r="LKA152" s="242"/>
      <c r="LKB152" s="242"/>
      <c r="LKC152" s="242"/>
      <c r="LKD152" s="242"/>
      <c r="LKE152" s="242"/>
      <c r="LKF152" s="242"/>
      <c r="LKG152" s="242"/>
      <c r="LKH152" s="242"/>
      <c r="LKI152" s="242"/>
      <c r="LKJ152" s="242"/>
      <c r="LKK152" s="242"/>
      <c r="LKL152" s="242"/>
      <c r="LKM152" s="242"/>
      <c r="LKN152" s="242"/>
      <c r="LKO152" s="242"/>
      <c r="LKP152" s="242"/>
      <c r="LKQ152" s="242"/>
      <c r="LKR152" s="242"/>
      <c r="LKS152" s="242"/>
      <c r="LKT152" s="242"/>
      <c r="LKU152" s="242"/>
      <c r="LKV152" s="242"/>
      <c r="LKW152" s="242"/>
      <c r="LKX152" s="242"/>
      <c r="LKY152" s="242"/>
      <c r="LKZ152" s="242"/>
      <c r="LLA152" s="242"/>
      <c r="LLB152" s="242"/>
      <c r="LLC152" s="242"/>
      <c r="LLD152" s="242"/>
      <c r="LLE152" s="242"/>
      <c r="LLF152" s="242"/>
      <c r="LLG152" s="242"/>
      <c r="LLH152" s="242"/>
      <c r="LLI152" s="242"/>
      <c r="LLJ152" s="242"/>
      <c r="LLK152" s="242"/>
      <c r="LLL152" s="242"/>
      <c r="LLM152" s="242"/>
      <c r="LLN152" s="242"/>
      <c r="LLO152" s="242"/>
      <c r="LLP152" s="242"/>
      <c r="LLQ152" s="242"/>
      <c r="LLR152" s="242"/>
      <c r="LLS152" s="242"/>
      <c r="LLT152" s="242"/>
      <c r="LLU152" s="242"/>
      <c r="LLV152" s="242"/>
      <c r="LLW152" s="242"/>
      <c r="LLX152" s="242"/>
      <c r="LLY152" s="242"/>
      <c r="LLZ152" s="242"/>
      <c r="LMA152" s="242"/>
      <c r="LMB152" s="242"/>
      <c r="LMC152" s="242"/>
      <c r="LMD152" s="242"/>
      <c r="LME152" s="242"/>
      <c r="LMF152" s="242"/>
      <c r="LMG152" s="242"/>
      <c r="LMH152" s="242"/>
      <c r="LMI152" s="242"/>
      <c r="LMJ152" s="242"/>
      <c r="LMK152" s="242"/>
      <c r="LML152" s="242"/>
      <c r="LMM152" s="242"/>
      <c r="LMN152" s="242"/>
      <c r="LMO152" s="242"/>
      <c r="LMP152" s="242"/>
      <c r="LMQ152" s="242"/>
      <c r="LMR152" s="242"/>
      <c r="LMS152" s="242"/>
      <c r="LMT152" s="242"/>
      <c r="LMU152" s="242"/>
      <c r="LMV152" s="242"/>
      <c r="LMW152" s="242"/>
      <c r="LMX152" s="242"/>
      <c r="LMY152" s="242"/>
      <c r="LMZ152" s="242"/>
      <c r="LNA152" s="242"/>
      <c r="LNB152" s="242"/>
      <c r="LNC152" s="242"/>
      <c r="LND152" s="242"/>
      <c r="LNE152" s="242"/>
      <c r="LNF152" s="242"/>
      <c r="LNG152" s="242"/>
      <c r="LNH152" s="242"/>
      <c r="LNI152" s="242"/>
      <c r="LNJ152" s="242"/>
      <c r="LNK152" s="242"/>
      <c r="LNL152" s="242"/>
      <c r="LNM152" s="242"/>
      <c r="LNN152" s="242"/>
      <c r="LNO152" s="242"/>
      <c r="LNP152" s="242"/>
      <c r="LNQ152" s="242"/>
      <c r="LNR152" s="242"/>
      <c r="LNS152" s="242"/>
      <c r="LNT152" s="242"/>
      <c r="LNU152" s="242"/>
      <c r="LNV152" s="242"/>
      <c r="LNW152" s="242"/>
      <c r="LNX152" s="242"/>
      <c r="LNY152" s="242"/>
      <c r="LNZ152" s="242"/>
      <c r="LOA152" s="242"/>
      <c r="LOB152" s="242"/>
      <c r="LOC152" s="242"/>
      <c r="LOD152" s="242"/>
      <c r="LOE152" s="242"/>
      <c r="LOF152" s="242"/>
      <c r="LOG152" s="242"/>
      <c r="LOH152" s="242"/>
      <c r="LOI152" s="242"/>
      <c r="LOJ152" s="242"/>
      <c r="LOK152" s="242"/>
      <c r="LOL152" s="242"/>
      <c r="LOM152" s="242"/>
      <c r="LON152" s="242"/>
      <c r="LOO152" s="242"/>
      <c r="LOP152" s="242"/>
      <c r="LOQ152" s="242"/>
      <c r="LOR152" s="242"/>
      <c r="LOS152" s="242"/>
      <c r="LOT152" s="242"/>
      <c r="LOU152" s="242"/>
      <c r="LOV152" s="242"/>
      <c r="LOW152" s="242"/>
      <c r="LOX152" s="242"/>
      <c r="LOY152" s="242"/>
      <c r="LOZ152" s="242"/>
      <c r="LPA152" s="242"/>
      <c r="LPB152" s="242"/>
      <c r="LPC152" s="242"/>
      <c r="LPD152" s="242"/>
      <c r="LPE152" s="242"/>
      <c r="LPF152" s="242"/>
      <c r="LPG152" s="242"/>
      <c r="LPH152" s="242"/>
      <c r="LPI152" s="242"/>
      <c r="LPJ152" s="242"/>
      <c r="LPK152" s="242"/>
      <c r="LPL152" s="242"/>
      <c r="LPM152" s="242"/>
      <c r="LPN152" s="242"/>
      <c r="LPO152" s="242"/>
      <c r="LPP152" s="242"/>
      <c r="LPQ152" s="242"/>
      <c r="LPR152" s="242"/>
      <c r="LPS152" s="242"/>
      <c r="LPT152" s="242"/>
      <c r="LPU152" s="242"/>
      <c r="LPV152" s="242"/>
      <c r="LPW152" s="242"/>
      <c r="LPX152" s="242"/>
      <c r="LPY152" s="242"/>
      <c r="LPZ152" s="242"/>
      <c r="LQA152" s="242"/>
      <c r="LQB152" s="242"/>
      <c r="LQC152" s="242"/>
      <c r="LQD152" s="242"/>
      <c r="LQE152" s="242"/>
      <c r="LQF152" s="242"/>
      <c r="LQG152" s="242"/>
      <c r="LQH152" s="242"/>
      <c r="LQI152" s="242"/>
      <c r="LQJ152" s="242"/>
      <c r="LQK152" s="242"/>
      <c r="LQL152" s="242"/>
      <c r="LQM152" s="242"/>
      <c r="LQN152" s="242"/>
      <c r="LQO152" s="242"/>
      <c r="LQP152" s="242"/>
      <c r="LQQ152" s="242"/>
      <c r="LQR152" s="242"/>
      <c r="LQS152" s="242"/>
      <c r="LQT152" s="242"/>
      <c r="LQU152" s="242"/>
      <c r="LQV152" s="242"/>
      <c r="LQW152" s="242"/>
      <c r="LQX152" s="242"/>
      <c r="LQY152" s="242"/>
      <c r="LQZ152" s="242"/>
      <c r="LRA152" s="242"/>
      <c r="LRB152" s="242"/>
      <c r="LRC152" s="242"/>
      <c r="LRD152" s="242"/>
      <c r="LRE152" s="242"/>
      <c r="LRF152" s="242"/>
      <c r="LRG152" s="242"/>
      <c r="LRH152" s="242"/>
      <c r="LRI152" s="242"/>
      <c r="LRJ152" s="242"/>
      <c r="LRK152" s="242"/>
      <c r="LRL152" s="242"/>
      <c r="LRM152" s="242"/>
      <c r="LRN152" s="242"/>
      <c r="LRO152" s="242"/>
      <c r="LRP152" s="242"/>
      <c r="LRQ152" s="242"/>
      <c r="LRR152" s="242"/>
      <c r="LRS152" s="242"/>
      <c r="LRT152" s="242"/>
      <c r="LRU152" s="242"/>
      <c r="LRV152" s="242"/>
      <c r="LRW152" s="242"/>
      <c r="LRX152" s="242"/>
      <c r="LRY152" s="242"/>
      <c r="LRZ152" s="242"/>
      <c r="LSA152" s="242"/>
      <c r="LSB152" s="242"/>
      <c r="LSC152" s="242"/>
      <c r="LSD152" s="242"/>
      <c r="LSE152" s="242"/>
      <c r="LSF152" s="242"/>
      <c r="LSG152" s="242"/>
      <c r="LSH152" s="242"/>
      <c r="LSI152" s="242"/>
      <c r="LSJ152" s="242"/>
      <c r="LSK152" s="242"/>
      <c r="LSL152" s="242"/>
      <c r="LSM152" s="242"/>
      <c r="LSN152" s="242"/>
      <c r="LSO152" s="242"/>
      <c r="LSP152" s="242"/>
      <c r="LSQ152" s="242"/>
      <c r="LSR152" s="242"/>
      <c r="LSS152" s="242"/>
      <c r="LST152" s="242"/>
      <c r="LSU152" s="242"/>
      <c r="LSV152" s="242"/>
      <c r="LSW152" s="242"/>
      <c r="LSX152" s="242"/>
      <c r="LSY152" s="242"/>
      <c r="LSZ152" s="242"/>
      <c r="LTA152" s="242"/>
      <c r="LTB152" s="242"/>
      <c r="LTC152" s="242"/>
      <c r="LTD152" s="242"/>
      <c r="LTE152" s="242"/>
      <c r="LTF152" s="242"/>
      <c r="LTG152" s="242"/>
      <c r="LTH152" s="242"/>
      <c r="LTI152" s="242"/>
      <c r="LTJ152" s="242"/>
      <c r="LTK152" s="242"/>
      <c r="LTL152" s="242"/>
      <c r="LTM152" s="242"/>
      <c r="LTN152" s="242"/>
      <c r="LTO152" s="242"/>
      <c r="LTP152" s="242"/>
      <c r="LTQ152" s="242"/>
      <c r="LTR152" s="242"/>
      <c r="LTS152" s="242"/>
      <c r="LTT152" s="242"/>
      <c r="LTU152" s="242"/>
      <c r="LTV152" s="242"/>
      <c r="LTW152" s="242"/>
      <c r="LTX152" s="242"/>
      <c r="LTY152" s="242"/>
      <c r="LTZ152" s="242"/>
      <c r="LUA152" s="242"/>
      <c r="LUB152" s="242"/>
      <c r="LUC152" s="242"/>
      <c r="LUD152" s="242"/>
      <c r="LUE152" s="242"/>
      <c r="LUF152" s="242"/>
      <c r="LUG152" s="242"/>
      <c r="LUH152" s="242"/>
      <c r="LUI152" s="242"/>
      <c r="LUJ152" s="242"/>
      <c r="LUK152" s="242"/>
      <c r="LUL152" s="242"/>
      <c r="LUM152" s="242"/>
      <c r="LUN152" s="242"/>
      <c r="LUO152" s="242"/>
      <c r="LUP152" s="242"/>
      <c r="LUQ152" s="242"/>
      <c r="LUR152" s="242"/>
      <c r="LUS152" s="242"/>
      <c r="LUT152" s="242"/>
      <c r="LUU152" s="242"/>
      <c r="LUV152" s="242"/>
      <c r="LUW152" s="242"/>
      <c r="LUX152" s="242"/>
      <c r="LUY152" s="242"/>
      <c r="LUZ152" s="242"/>
      <c r="LVA152" s="242"/>
      <c r="LVB152" s="242"/>
      <c r="LVC152" s="242"/>
      <c r="LVD152" s="242"/>
      <c r="LVE152" s="242"/>
      <c r="LVF152" s="242"/>
      <c r="LVG152" s="242"/>
      <c r="LVH152" s="242"/>
      <c r="LVI152" s="242"/>
      <c r="LVJ152" s="242"/>
      <c r="LVK152" s="242"/>
      <c r="LVL152" s="242"/>
      <c r="LVM152" s="242"/>
      <c r="LVN152" s="242"/>
      <c r="LVO152" s="242"/>
      <c r="LVP152" s="242"/>
      <c r="LVQ152" s="242"/>
      <c r="LVR152" s="242"/>
      <c r="LVS152" s="242"/>
      <c r="LVT152" s="242"/>
      <c r="LVU152" s="242"/>
      <c r="LVV152" s="242"/>
      <c r="LVW152" s="242"/>
      <c r="LVX152" s="242"/>
      <c r="LVY152" s="242"/>
      <c r="LVZ152" s="242"/>
      <c r="LWA152" s="242"/>
      <c r="LWB152" s="242"/>
      <c r="LWC152" s="242"/>
      <c r="LWD152" s="242"/>
      <c r="LWE152" s="242"/>
      <c r="LWF152" s="242"/>
      <c r="LWG152" s="242"/>
      <c r="LWH152" s="242"/>
      <c r="LWI152" s="242"/>
      <c r="LWJ152" s="242"/>
      <c r="LWK152" s="242"/>
      <c r="LWL152" s="242"/>
      <c r="LWM152" s="242"/>
      <c r="LWN152" s="242"/>
      <c r="LWO152" s="242"/>
      <c r="LWP152" s="242"/>
      <c r="LWQ152" s="242"/>
      <c r="LWR152" s="242"/>
      <c r="LWS152" s="242"/>
      <c r="LWT152" s="242"/>
      <c r="LWU152" s="242"/>
      <c r="LWV152" s="242"/>
      <c r="LWW152" s="242"/>
      <c r="LWX152" s="242"/>
      <c r="LWY152" s="242"/>
      <c r="LWZ152" s="242"/>
      <c r="LXA152" s="242"/>
      <c r="LXB152" s="242"/>
      <c r="LXC152" s="242"/>
      <c r="LXD152" s="242"/>
      <c r="LXE152" s="242"/>
      <c r="LXF152" s="242"/>
      <c r="LXG152" s="242"/>
      <c r="LXH152" s="242"/>
      <c r="LXI152" s="242"/>
      <c r="LXJ152" s="242"/>
      <c r="LXK152" s="242"/>
      <c r="LXL152" s="242"/>
      <c r="LXM152" s="242"/>
      <c r="LXN152" s="242"/>
      <c r="LXO152" s="242"/>
      <c r="LXP152" s="242"/>
      <c r="LXQ152" s="242"/>
      <c r="LXR152" s="242"/>
      <c r="LXS152" s="242"/>
      <c r="LXT152" s="242"/>
      <c r="LXU152" s="242"/>
      <c r="LXV152" s="242"/>
      <c r="LXW152" s="242"/>
      <c r="LXX152" s="242"/>
      <c r="LXY152" s="242"/>
      <c r="LXZ152" s="242"/>
      <c r="LYA152" s="242"/>
      <c r="LYB152" s="242"/>
      <c r="LYC152" s="242"/>
      <c r="LYD152" s="242"/>
      <c r="LYE152" s="242"/>
      <c r="LYF152" s="242"/>
      <c r="LYG152" s="242"/>
      <c r="LYH152" s="242"/>
      <c r="LYI152" s="242"/>
      <c r="LYJ152" s="242"/>
      <c r="LYK152" s="242"/>
      <c r="LYL152" s="242"/>
      <c r="LYM152" s="242"/>
      <c r="LYN152" s="242"/>
      <c r="LYO152" s="242"/>
      <c r="LYP152" s="242"/>
      <c r="LYQ152" s="242"/>
      <c r="LYR152" s="242"/>
      <c r="LYS152" s="242"/>
      <c r="LYT152" s="242"/>
      <c r="LYU152" s="242"/>
      <c r="LYV152" s="242"/>
      <c r="LYW152" s="242"/>
      <c r="LYX152" s="242"/>
      <c r="LYY152" s="242"/>
      <c r="LYZ152" s="242"/>
      <c r="LZA152" s="242"/>
      <c r="LZB152" s="242"/>
      <c r="LZC152" s="242"/>
      <c r="LZD152" s="242"/>
      <c r="LZE152" s="242"/>
      <c r="LZF152" s="242"/>
      <c r="LZG152" s="242"/>
      <c r="LZH152" s="242"/>
      <c r="LZI152" s="242"/>
      <c r="LZJ152" s="242"/>
      <c r="LZK152" s="242"/>
      <c r="LZL152" s="242"/>
      <c r="LZM152" s="242"/>
      <c r="LZN152" s="242"/>
      <c r="LZO152" s="242"/>
      <c r="LZP152" s="242"/>
      <c r="LZQ152" s="242"/>
      <c r="LZR152" s="242"/>
      <c r="LZS152" s="242"/>
      <c r="LZT152" s="242"/>
      <c r="LZU152" s="242"/>
      <c r="LZV152" s="242"/>
      <c r="LZW152" s="242"/>
      <c r="LZX152" s="242"/>
      <c r="LZY152" s="242"/>
      <c r="LZZ152" s="242"/>
      <c r="MAA152" s="242"/>
      <c r="MAB152" s="242"/>
      <c r="MAC152" s="242"/>
      <c r="MAD152" s="242"/>
      <c r="MAE152" s="242"/>
      <c r="MAF152" s="242"/>
      <c r="MAG152" s="242"/>
      <c r="MAH152" s="242"/>
      <c r="MAI152" s="242"/>
      <c r="MAJ152" s="242"/>
      <c r="MAK152" s="242"/>
      <c r="MAL152" s="242"/>
      <c r="MAM152" s="242"/>
      <c r="MAN152" s="242"/>
      <c r="MAO152" s="242"/>
      <c r="MAP152" s="242"/>
      <c r="MAQ152" s="242"/>
      <c r="MAR152" s="242"/>
      <c r="MAS152" s="242"/>
      <c r="MAT152" s="242"/>
      <c r="MAU152" s="242"/>
      <c r="MAV152" s="242"/>
      <c r="MAW152" s="242"/>
      <c r="MAX152" s="242"/>
      <c r="MAY152" s="242"/>
      <c r="MAZ152" s="242"/>
      <c r="MBA152" s="242"/>
      <c r="MBB152" s="242"/>
      <c r="MBC152" s="242"/>
      <c r="MBD152" s="242"/>
      <c r="MBE152" s="242"/>
      <c r="MBF152" s="242"/>
      <c r="MBG152" s="242"/>
      <c r="MBH152" s="242"/>
      <c r="MBI152" s="242"/>
      <c r="MBJ152" s="242"/>
      <c r="MBK152" s="242"/>
      <c r="MBL152" s="242"/>
      <c r="MBM152" s="242"/>
      <c r="MBN152" s="242"/>
      <c r="MBO152" s="242"/>
      <c r="MBP152" s="242"/>
      <c r="MBQ152" s="242"/>
      <c r="MBR152" s="242"/>
      <c r="MBS152" s="242"/>
      <c r="MBT152" s="242"/>
      <c r="MBU152" s="242"/>
      <c r="MBV152" s="242"/>
      <c r="MBW152" s="242"/>
      <c r="MBX152" s="242"/>
      <c r="MBY152" s="242"/>
      <c r="MBZ152" s="242"/>
      <c r="MCA152" s="242"/>
      <c r="MCB152" s="242"/>
      <c r="MCC152" s="242"/>
      <c r="MCD152" s="242"/>
      <c r="MCE152" s="242"/>
      <c r="MCF152" s="242"/>
      <c r="MCG152" s="242"/>
      <c r="MCH152" s="242"/>
      <c r="MCI152" s="242"/>
      <c r="MCJ152" s="242"/>
      <c r="MCK152" s="242"/>
      <c r="MCL152" s="242"/>
      <c r="MCM152" s="242"/>
      <c r="MCN152" s="242"/>
      <c r="MCO152" s="242"/>
      <c r="MCP152" s="242"/>
      <c r="MCQ152" s="242"/>
      <c r="MCR152" s="242"/>
      <c r="MCS152" s="242"/>
      <c r="MCT152" s="242"/>
      <c r="MCU152" s="242"/>
      <c r="MCV152" s="242"/>
      <c r="MCW152" s="242"/>
      <c r="MCX152" s="242"/>
      <c r="MCY152" s="242"/>
      <c r="MCZ152" s="242"/>
      <c r="MDA152" s="242"/>
      <c r="MDB152" s="242"/>
      <c r="MDC152" s="242"/>
      <c r="MDD152" s="242"/>
      <c r="MDE152" s="242"/>
      <c r="MDF152" s="242"/>
      <c r="MDG152" s="242"/>
      <c r="MDH152" s="242"/>
      <c r="MDI152" s="242"/>
      <c r="MDJ152" s="242"/>
      <c r="MDK152" s="242"/>
      <c r="MDL152" s="242"/>
      <c r="MDM152" s="242"/>
      <c r="MDN152" s="242"/>
      <c r="MDO152" s="242"/>
      <c r="MDP152" s="242"/>
      <c r="MDQ152" s="242"/>
      <c r="MDR152" s="242"/>
      <c r="MDS152" s="242"/>
      <c r="MDT152" s="242"/>
      <c r="MDU152" s="242"/>
      <c r="MDV152" s="242"/>
      <c r="MDW152" s="242"/>
      <c r="MDX152" s="242"/>
      <c r="MDY152" s="242"/>
      <c r="MDZ152" s="242"/>
      <c r="MEA152" s="242"/>
      <c r="MEB152" s="242"/>
      <c r="MEC152" s="242"/>
      <c r="MED152" s="242"/>
      <c r="MEE152" s="242"/>
      <c r="MEF152" s="242"/>
      <c r="MEG152" s="242"/>
      <c r="MEH152" s="242"/>
      <c r="MEI152" s="242"/>
      <c r="MEJ152" s="242"/>
      <c r="MEK152" s="242"/>
      <c r="MEL152" s="242"/>
      <c r="MEM152" s="242"/>
      <c r="MEN152" s="242"/>
      <c r="MEO152" s="242"/>
      <c r="MEP152" s="242"/>
      <c r="MEQ152" s="242"/>
      <c r="MER152" s="242"/>
      <c r="MES152" s="242"/>
      <c r="MET152" s="242"/>
      <c r="MEU152" s="242"/>
      <c r="MEV152" s="242"/>
      <c r="MEW152" s="242"/>
      <c r="MEX152" s="242"/>
      <c r="MEY152" s="242"/>
      <c r="MEZ152" s="242"/>
      <c r="MFA152" s="242"/>
      <c r="MFB152" s="242"/>
      <c r="MFC152" s="242"/>
      <c r="MFD152" s="242"/>
      <c r="MFE152" s="242"/>
      <c r="MFF152" s="242"/>
      <c r="MFG152" s="242"/>
      <c r="MFH152" s="242"/>
      <c r="MFI152" s="242"/>
      <c r="MFJ152" s="242"/>
      <c r="MFK152" s="242"/>
      <c r="MFL152" s="242"/>
      <c r="MFM152" s="242"/>
      <c r="MFN152" s="242"/>
      <c r="MFO152" s="242"/>
      <c r="MFP152" s="242"/>
      <c r="MFQ152" s="242"/>
      <c r="MFR152" s="242"/>
      <c r="MFS152" s="242"/>
      <c r="MFT152" s="242"/>
      <c r="MFU152" s="242"/>
      <c r="MFV152" s="242"/>
      <c r="MFW152" s="242"/>
      <c r="MFX152" s="242"/>
      <c r="MFY152" s="242"/>
      <c r="MFZ152" s="242"/>
      <c r="MGA152" s="242"/>
      <c r="MGB152" s="242"/>
      <c r="MGC152" s="242"/>
      <c r="MGD152" s="242"/>
      <c r="MGE152" s="242"/>
      <c r="MGF152" s="242"/>
      <c r="MGG152" s="242"/>
      <c r="MGH152" s="242"/>
      <c r="MGI152" s="242"/>
      <c r="MGJ152" s="242"/>
      <c r="MGK152" s="242"/>
      <c r="MGL152" s="242"/>
      <c r="MGM152" s="242"/>
      <c r="MGN152" s="242"/>
      <c r="MGO152" s="242"/>
      <c r="MGP152" s="242"/>
      <c r="MGQ152" s="242"/>
      <c r="MGR152" s="242"/>
      <c r="MGS152" s="242"/>
      <c r="MGT152" s="242"/>
      <c r="MGU152" s="242"/>
      <c r="MGV152" s="242"/>
      <c r="MGW152" s="242"/>
      <c r="MGX152" s="242"/>
      <c r="MGY152" s="242"/>
      <c r="MGZ152" s="242"/>
      <c r="MHA152" s="242"/>
      <c r="MHB152" s="242"/>
      <c r="MHC152" s="242"/>
      <c r="MHD152" s="242"/>
      <c r="MHE152" s="242"/>
      <c r="MHF152" s="242"/>
      <c r="MHG152" s="242"/>
      <c r="MHH152" s="242"/>
      <c r="MHI152" s="242"/>
      <c r="MHJ152" s="242"/>
      <c r="MHK152" s="242"/>
      <c r="MHL152" s="242"/>
      <c r="MHM152" s="242"/>
      <c r="MHN152" s="242"/>
      <c r="MHO152" s="242"/>
      <c r="MHP152" s="242"/>
      <c r="MHQ152" s="242"/>
      <c r="MHR152" s="242"/>
      <c r="MHS152" s="242"/>
      <c r="MHT152" s="242"/>
      <c r="MHU152" s="242"/>
      <c r="MHV152" s="242"/>
      <c r="MHW152" s="242"/>
      <c r="MHX152" s="242"/>
      <c r="MHY152" s="242"/>
      <c r="MHZ152" s="242"/>
      <c r="MIA152" s="242"/>
      <c r="MIB152" s="242"/>
      <c r="MIC152" s="242"/>
      <c r="MID152" s="242"/>
      <c r="MIE152" s="242"/>
      <c r="MIF152" s="242"/>
      <c r="MIG152" s="242"/>
      <c r="MIH152" s="242"/>
      <c r="MII152" s="242"/>
      <c r="MIJ152" s="242"/>
      <c r="MIK152" s="242"/>
      <c r="MIL152" s="242"/>
      <c r="MIM152" s="242"/>
      <c r="MIN152" s="242"/>
      <c r="MIO152" s="242"/>
      <c r="MIP152" s="242"/>
      <c r="MIQ152" s="242"/>
      <c r="MIR152" s="242"/>
      <c r="MIS152" s="242"/>
      <c r="MIT152" s="242"/>
      <c r="MIU152" s="242"/>
      <c r="MIV152" s="242"/>
      <c r="MIW152" s="242"/>
      <c r="MIX152" s="242"/>
      <c r="MIY152" s="242"/>
      <c r="MIZ152" s="242"/>
      <c r="MJA152" s="242"/>
      <c r="MJB152" s="242"/>
      <c r="MJC152" s="242"/>
      <c r="MJD152" s="242"/>
      <c r="MJE152" s="242"/>
      <c r="MJF152" s="242"/>
      <c r="MJG152" s="242"/>
      <c r="MJH152" s="242"/>
      <c r="MJI152" s="242"/>
      <c r="MJJ152" s="242"/>
      <c r="MJK152" s="242"/>
      <c r="MJL152" s="242"/>
      <c r="MJM152" s="242"/>
      <c r="MJN152" s="242"/>
      <c r="MJO152" s="242"/>
      <c r="MJP152" s="242"/>
      <c r="MJQ152" s="242"/>
      <c r="MJR152" s="242"/>
      <c r="MJS152" s="242"/>
      <c r="MJT152" s="242"/>
      <c r="MJU152" s="242"/>
      <c r="MJV152" s="242"/>
      <c r="MJW152" s="242"/>
      <c r="MJX152" s="242"/>
      <c r="MJY152" s="242"/>
      <c r="MJZ152" s="242"/>
      <c r="MKA152" s="242"/>
      <c r="MKB152" s="242"/>
      <c r="MKC152" s="242"/>
      <c r="MKD152" s="242"/>
      <c r="MKE152" s="242"/>
      <c r="MKF152" s="242"/>
      <c r="MKG152" s="242"/>
      <c r="MKH152" s="242"/>
      <c r="MKI152" s="242"/>
      <c r="MKJ152" s="242"/>
      <c r="MKK152" s="242"/>
      <c r="MKL152" s="242"/>
      <c r="MKM152" s="242"/>
      <c r="MKN152" s="242"/>
      <c r="MKO152" s="242"/>
      <c r="MKP152" s="242"/>
      <c r="MKQ152" s="242"/>
      <c r="MKR152" s="242"/>
      <c r="MKS152" s="242"/>
      <c r="MKT152" s="242"/>
      <c r="MKU152" s="242"/>
      <c r="MKV152" s="242"/>
      <c r="MKW152" s="242"/>
      <c r="MKX152" s="242"/>
      <c r="MKY152" s="242"/>
      <c r="MKZ152" s="242"/>
      <c r="MLA152" s="242"/>
      <c r="MLB152" s="242"/>
      <c r="MLC152" s="242"/>
      <c r="MLD152" s="242"/>
      <c r="MLE152" s="242"/>
      <c r="MLF152" s="242"/>
      <c r="MLG152" s="242"/>
      <c r="MLH152" s="242"/>
      <c r="MLI152" s="242"/>
      <c r="MLJ152" s="242"/>
      <c r="MLK152" s="242"/>
      <c r="MLL152" s="242"/>
      <c r="MLM152" s="242"/>
      <c r="MLN152" s="242"/>
      <c r="MLO152" s="242"/>
      <c r="MLP152" s="242"/>
      <c r="MLQ152" s="242"/>
      <c r="MLR152" s="242"/>
      <c r="MLS152" s="242"/>
      <c r="MLT152" s="242"/>
      <c r="MLU152" s="242"/>
      <c r="MLV152" s="242"/>
      <c r="MLW152" s="242"/>
      <c r="MLX152" s="242"/>
      <c r="MLY152" s="242"/>
      <c r="MLZ152" s="242"/>
      <c r="MMA152" s="242"/>
      <c r="MMB152" s="242"/>
      <c r="MMC152" s="242"/>
      <c r="MMD152" s="242"/>
      <c r="MME152" s="242"/>
      <c r="MMF152" s="242"/>
      <c r="MMG152" s="242"/>
      <c r="MMH152" s="242"/>
      <c r="MMI152" s="242"/>
      <c r="MMJ152" s="242"/>
      <c r="MMK152" s="242"/>
      <c r="MML152" s="242"/>
      <c r="MMM152" s="242"/>
      <c r="MMN152" s="242"/>
      <c r="MMO152" s="242"/>
      <c r="MMP152" s="242"/>
      <c r="MMQ152" s="242"/>
      <c r="MMR152" s="242"/>
      <c r="MMS152" s="242"/>
      <c r="MMT152" s="242"/>
      <c r="MMU152" s="242"/>
      <c r="MMV152" s="242"/>
      <c r="MMW152" s="242"/>
      <c r="MMX152" s="242"/>
      <c r="MMY152" s="242"/>
      <c r="MMZ152" s="242"/>
      <c r="MNA152" s="242"/>
      <c r="MNB152" s="242"/>
      <c r="MNC152" s="242"/>
      <c r="MND152" s="242"/>
      <c r="MNE152" s="242"/>
      <c r="MNF152" s="242"/>
      <c r="MNG152" s="242"/>
      <c r="MNH152" s="242"/>
      <c r="MNI152" s="242"/>
      <c r="MNJ152" s="242"/>
      <c r="MNK152" s="242"/>
      <c r="MNL152" s="242"/>
      <c r="MNM152" s="242"/>
      <c r="MNN152" s="242"/>
      <c r="MNO152" s="242"/>
      <c r="MNP152" s="242"/>
      <c r="MNQ152" s="242"/>
      <c r="MNR152" s="242"/>
      <c r="MNS152" s="242"/>
      <c r="MNT152" s="242"/>
      <c r="MNU152" s="242"/>
      <c r="MNV152" s="242"/>
      <c r="MNW152" s="242"/>
      <c r="MNX152" s="242"/>
      <c r="MNY152" s="242"/>
      <c r="MNZ152" s="242"/>
      <c r="MOA152" s="242"/>
      <c r="MOB152" s="242"/>
      <c r="MOC152" s="242"/>
      <c r="MOD152" s="242"/>
      <c r="MOE152" s="242"/>
      <c r="MOF152" s="242"/>
      <c r="MOG152" s="242"/>
      <c r="MOH152" s="242"/>
      <c r="MOI152" s="242"/>
      <c r="MOJ152" s="242"/>
      <c r="MOK152" s="242"/>
      <c r="MOL152" s="242"/>
      <c r="MOM152" s="242"/>
      <c r="MON152" s="242"/>
      <c r="MOO152" s="242"/>
      <c r="MOP152" s="242"/>
      <c r="MOQ152" s="242"/>
      <c r="MOR152" s="242"/>
      <c r="MOS152" s="242"/>
      <c r="MOT152" s="242"/>
      <c r="MOU152" s="242"/>
      <c r="MOV152" s="242"/>
      <c r="MOW152" s="242"/>
      <c r="MOX152" s="242"/>
      <c r="MOY152" s="242"/>
      <c r="MOZ152" s="242"/>
      <c r="MPA152" s="242"/>
      <c r="MPB152" s="242"/>
      <c r="MPC152" s="242"/>
      <c r="MPD152" s="242"/>
      <c r="MPE152" s="242"/>
      <c r="MPF152" s="242"/>
      <c r="MPG152" s="242"/>
      <c r="MPH152" s="242"/>
      <c r="MPI152" s="242"/>
      <c r="MPJ152" s="242"/>
      <c r="MPK152" s="242"/>
      <c r="MPL152" s="242"/>
      <c r="MPM152" s="242"/>
      <c r="MPN152" s="242"/>
      <c r="MPO152" s="242"/>
      <c r="MPP152" s="242"/>
      <c r="MPQ152" s="242"/>
      <c r="MPR152" s="242"/>
      <c r="MPS152" s="242"/>
      <c r="MPT152" s="242"/>
      <c r="MPU152" s="242"/>
      <c r="MPV152" s="242"/>
      <c r="MPW152" s="242"/>
      <c r="MPX152" s="242"/>
      <c r="MPY152" s="242"/>
      <c r="MPZ152" s="242"/>
      <c r="MQA152" s="242"/>
      <c r="MQB152" s="242"/>
      <c r="MQC152" s="242"/>
      <c r="MQD152" s="242"/>
      <c r="MQE152" s="242"/>
      <c r="MQF152" s="242"/>
      <c r="MQG152" s="242"/>
      <c r="MQH152" s="242"/>
      <c r="MQI152" s="242"/>
      <c r="MQJ152" s="242"/>
      <c r="MQK152" s="242"/>
      <c r="MQL152" s="242"/>
      <c r="MQM152" s="242"/>
      <c r="MQN152" s="242"/>
      <c r="MQO152" s="242"/>
      <c r="MQP152" s="242"/>
      <c r="MQQ152" s="242"/>
      <c r="MQR152" s="242"/>
      <c r="MQS152" s="242"/>
      <c r="MQT152" s="242"/>
      <c r="MQU152" s="242"/>
      <c r="MQV152" s="242"/>
      <c r="MQW152" s="242"/>
      <c r="MQX152" s="242"/>
      <c r="MQY152" s="242"/>
      <c r="MQZ152" s="242"/>
      <c r="MRA152" s="242"/>
      <c r="MRB152" s="242"/>
      <c r="MRC152" s="242"/>
      <c r="MRD152" s="242"/>
      <c r="MRE152" s="242"/>
      <c r="MRF152" s="242"/>
      <c r="MRG152" s="242"/>
      <c r="MRH152" s="242"/>
      <c r="MRI152" s="242"/>
      <c r="MRJ152" s="242"/>
      <c r="MRK152" s="242"/>
      <c r="MRL152" s="242"/>
      <c r="MRM152" s="242"/>
      <c r="MRN152" s="242"/>
      <c r="MRO152" s="242"/>
      <c r="MRP152" s="242"/>
      <c r="MRQ152" s="242"/>
      <c r="MRR152" s="242"/>
      <c r="MRS152" s="242"/>
      <c r="MRT152" s="242"/>
      <c r="MRU152" s="242"/>
      <c r="MRV152" s="242"/>
      <c r="MRW152" s="242"/>
      <c r="MRX152" s="242"/>
      <c r="MRY152" s="242"/>
      <c r="MRZ152" s="242"/>
      <c r="MSA152" s="242"/>
      <c r="MSB152" s="242"/>
      <c r="MSC152" s="242"/>
      <c r="MSD152" s="242"/>
      <c r="MSE152" s="242"/>
      <c r="MSF152" s="242"/>
      <c r="MSG152" s="242"/>
      <c r="MSH152" s="242"/>
      <c r="MSI152" s="242"/>
      <c r="MSJ152" s="242"/>
      <c r="MSK152" s="242"/>
      <c r="MSL152" s="242"/>
      <c r="MSM152" s="242"/>
      <c r="MSN152" s="242"/>
      <c r="MSO152" s="242"/>
      <c r="MSP152" s="242"/>
      <c r="MSQ152" s="242"/>
      <c r="MSR152" s="242"/>
      <c r="MSS152" s="242"/>
      <c r="MST152" s="242"/>
      <c r="MSU152" s="242"/>
      <c r="MSV152" s="242"/>
      <c r="MSW152" s="242"/>
      <c r="MSX152" s="242"/>
      <c r="MSY152" s="242"/>
      <c r="MSZ152" s="242"/>
      <c r="MTA152" s="242"/>
      <c r="MTB152" s="242"/>
      <c r="MTC152" s="242"/>
      <c r="MTD152" s="242"/>
      <c r="MTE152" s="242"/>
      <c r="MTF152" s="242"/>
      <c r="MTG152" s="242"/>
      <c r="MTH152" s="242"/>
      <c r="MTI152" s="242"/>
      <c r="MTJ152" s="242"/>
      <c r="MTK152" s="242"/>
      <c r="MTL152" s="242"/>
      <c r="MTM152" s="242"/>
      <c r="MTN152" s="242"/>
      <c r="MTO152" s="242"/>
      <c r="MTP152" s="242"/>
      <c r="MTQ152" s="242"/>
      <c r="MTR152" s="242"/>
      <c r="MTS152" s="242"/>
      <c r="MTT152" s="242"/>
      <c r="MTU152" s="242"/>
      <c r="MTV152" s="242"/>
      <c r="MTW152" s="242"/>
      <c r="MTX152" s="242"/>
      <c r="MTY152" s="242"/>
      <c r="MTZ152" s="242"/>
      <c r="MUA152" s="242"/>
      <c r="MUB152" s="242"/>
      <c r="MUC152" s="242"/>
      <c r="MUD152" s="242"/>
      <c r="MUE152" s="242"/>
      <c r="MUF152" s="242"/>
      <c r="MUG152" s="242"/>
      <c r="MUH152" s="242"/>
      <c r="MUI152" s="242"/>
      <c r="MUJ152" s="242"/>
      <c r="MUK152" s="242"/>
      <c r="MUL152" s="242"/>
      <c r="MUM152" s="242"/>
      <c r="MUN152" s="242"/>
      <c r="MUO152" s="242"/>
      <c r="MUP152" s="242"/>
      <c r="MUQ152" s="242"/>
      <c r="MUR152" s="242"/>
      <c r="MUS152" s="242"/>
      <c r="MUT152" s="242"/>
      <c r="MUU152" s="242"/>
      <c r="MUV152" s="242"/>
      <c r="MUW152" s="242"/>
      <c r="MUX152" s="242"/>
      <c r="MUY152" s="242"/>
      <c r="MUZ152" s="242"/>
      <c r="MVA152" s="242"/>
      <c r="MVB152" s="242"/>
      <c r="MVC152" s="242"/>
      <c r="MVD152" s="242"/>
      <c r="MVE152" s="242"/>
      <c r="MVF152" s="242"/>
      <c r="MVG152" s="242"/>
      <c r="MVH152" s="242"/>
      <c r="MVI152" s="242"/>
      <c r="MVJ152" s="242"/>
      <c r="MVK152" s="242"/>
      <c r="MVL152" s="242"/>
      <c r="MVM152" s="242"/>
      <c r="MVN152" s="242"/>
      <c r="MVO152" s="242"/>
      <c r="MVP152" s="242"/>
      <c r="MVQ152" s="242"/>
      <c r="MVR152" s="242"/>
      <c r="MVS152" s="242"/>
      <c r="MVT152" s="242"/>
      <c r="MVU152" s="242"/>
      <c r="MVV152" s="242"/>
      <c r="MVW152" s="242"/>
      <c r="MVX152" s="242"/>
      <c r="MVY152" s="242"/>
      <c r="MVZ152" s="242"/>
      <c r="MWA152" s="242"/>
      <c r="MWB152" s="242"/>
      <c r="MWC152" s="242"/>
      <c r="MWD152" s="242"/>
      <c r="MWE152" s="242"/>
      <c r="MWF152" s="242"/>
      <c r="MWG152" s="242"/>
      <c r="MWH152" s="242"/>
      <c r="MWI152" s="242"/>
      <c r="MWJ152" s="242"/>
      <c r="MWK152" s="242"/>
      <c r="MWL152" s="242"/>
      <c r="MWM152" s="242"/>
      <c r="MWN152" s="242"/>
      <c r="MWO152" s="242"/>
      <c r="MWP152" s="242"/>
      <c r="MWQ152" s="242"/>
      <c r="MWR152" s="242"/>
      <c r="MWS152" s="242"/>
      <c r="MWT152" s="242"/>
      <c r="MWU152" s="242"/>
      <c r="MWV152" s="242"/>
      <c r="MWW152" s="242"/>
      <c r="MWX152" s="242"/>
      <c r="MWY152" s="242"/>
      <c r="MWZ152" s="242"/>
      <c r="MXA152" s="242"/>
      <c r="MXB152" s="242"/>
      <c r="MXC152" s="242"/>
      <c r="MXD152" s="242"/>
      <c r="MXE152" s="242"/>
      <c r="MXF152" s="242"/>
      <c r="MXG152" s="242"/>
      <c r="MXH152" s="242"/>
      <c r="MXI152" s="242"/>
      <c r="MXJ152" s="242"/>
      <c r="MXK152" s="242"/>
      <c r="MXL152" s="242"/>
      <c r="MXM152" s="242"/>
      <c r="MXN152" s="242"/>
      <c r="MXO152" s="242"/>
      <c r="MXP152" s="242"/>
      <c r="MXQ152" s="242"/>
      <c r="MXR152" s="242"/>
      <c r="MXS152" s="242"/>
      <c r="MXT152" s="242"/>
      <c r="MXU152" s="242"/>
      <c r="MXV152" s="242"/>
      <c r="MXW152" s="242"/>
      <c r="MXX152" s="242"/>
      <c r="MXY152" s="242"/>
      <c r="MXZ152" s="242"/>
      <c r="MYA152" s="242"/>
      <c r="MYB152" s="242"/>
      <c r="MYC152" s="242"/>
      <c r="MYD152" s="242"/>
      <c r="MYE152" s="242"/>
      <c r="MYF152" s="242"/>
      <c r="MYG152" s="242"/>
      <c r="MYH152" s="242"/>
      <c r="MYI152" s="242"/>
      <c r="MYJ152" s="242"/>
      <c r="MYK152" s="242"/>
      <c r="MYL152" s="242"/>
      <c r="MYM152" s="242"/>
      <c r="MYN152" s="242"/>
      <c r="MYO152" s="242"/>
      <c r="MYP152" s="242"/>
      <c r="MYQ152" s="242"/>
      <c r="MYR152" s="242"/>
      <c r="MYS152" s="242"/>
      <c r="MYT152" s="242"/>
      <c r="MYU152" s="242"/>
      <c r="MYV152" s="242"/>
      <c r="MYW152" s="242"/>
      <c r="MYX152" s="242"/>
      <c r="MYY152" s="242"/>
      <c r="MYZ152" s="242"/>
      <c r="MZA152" s="242"/>
      <c r="MZB152" s="242"/>
      <c r="MZC152" s="242"/>
      <c r="MZD152" s="242"/>
      <c r="MZE152" s="242"/>
      <c r="MZF152" s="242"/>
      <c r="MZG152" s="242"/>
      <c r="MZH152" s="242"/>
      <c r="MZI152" s="242"/>
      <c r="MZJ152" s="242"/>
      <c r="MZK152" s="242"/>
      <c r="MZL152" s="242"/>
      <c r="MZM152" s="242"/>
      <c r="MZN152" s="242"/>
      <c r="MZO152" s="242"/>
      <c r="MZP152" s="242"/>
      <c r="MZQ152" s="242"/>
      <c r="MZR152" s="242"/>
      <c r="MZS152" s="242"/>
      <c r="MZT152" s="242"/>
      <c r="MZU152" s="242"/>
      <c r="MZV152" s="242"/>
      <c r="MZW152" s="242"/>
      <c r="MZX152" s="242"/>
      <c r="MZY152" s="242"/>
      <c r="MZZ152" s="242"/>
      <c r="NAA152" s="242"/>
      <c r="NAB152" s="242"/>
      <c r="NAC152" s="242"/>
      <c r="NAD152" s="242"/>
      <c r="NAE152" s="242"/>
      <c r="NAF152" s="242"/>
      <c r="NAG152" s="242"/>
      <c r="NAH152" s="242"/>
      <c r="NAI152" s="242"/>
      <c r="NAJ152" s="242"/>
      <c r="NAK152" s="242"/>
      <c r="NAL152" s="242"/>
      <c r="NAM152" s="242"/>
      <c r="NAN152" s="242"/>
      <c r="NAO152" s="242"/>
      <c r="NAP152" s="242"/>
      <c r="NAQ152" s="242"/>
      <c r="NAR152" s="242"/>
      <c r="NAS152" s="242"/>
      <c r="NAT152" s="242"/>
      <c r="NAU152" s="242"/>
      <c r="NAV152" s="242"/>
      <c r="NAW152" s="242"/>
      <c r="NAX152" s="242"/>
      <c r="NAY152" s="242"/>
      <c r="NAZ152" s="242"/>
      <c r="NBA152" s="242"/>
      <c r="NBB152" s="242"/>
      <c r="NBC152" s="242"/>
      <c r="NBD152" s="242"/>
      <c r="NBE152" s="242"/>
      <c r="NBF152" s="242"/>
      <c r="NBG152" s="242"/>
      <c r="NBH152" s="242"/>
      <c r="NBI152" s="242"/>
      <c r="NBJ152" s="242"/>
      <c r="NBK152" s="242"/>
      <c r="NBL152" s="242"/>
      <c r="NBM152" s="242"/>
      <c r="NBN152" s="242"/>
      <c r="NBO152" s="242"/>
      <c r="NBP152" s="242"/>
      <c r="NBQ152" s="242"/>
      <c r="NBR152" s="242"/>
      <c r="NBS152" s="242"/>
      <c r="NBT152" s="242"/>
      <c r="NBU152" s="242"/>
      <c r="NBV152" s="242"/>
      <c r="NBW152" s="242"/>
      <c r="NBX152" s="242"/>
      <c r="NBY152" s="242"/>
      <c r="NBZ152" s="242"/>
      <c r="NCA152" s="242"/>
      <c r="NCB152" s="242"/>
      <c r="NCC152" s="242"/>
      <c r="NCD152" s="242"/>
      <c r="NCE152" s="242"/>
      <c r="NCF152" s="242"/>
      <c r="NCG152" s="242"/>
      <c r="NCH152" s="242"/>
      <c r="NCI152" s="242"/>
      <c r="NCJ152" s="242"/>
      <c r="NCK152" s="242"/>
      <c r="NCL152" s="242"/>
      <c r="NCM152" s="242"/>
      <c r="NCN152" s="242"/>
      <c r="NCO152" s="242"/>
      <c r="NCP152" s="242"/>
      <c r="NCQ152" s="242"/>
      <c r="NCR152" s="242"/>
      <c r="NCS152" s="242"/>
      <c r="NCT152" s="242"/>
      <c r="NCU152" s="242"/>
      <c r="NCV152" s="242"/>
      <c r="NCW152" s="242"/>
      <c r="NCX152" s="242"/>
      <c r="NCY152" s="242"/>
      <c r="NCZ152" s="242"/>
      <c r="NDA152" s="242"/>
      <c r="NDB152" s="242"/>
      <c r="NDC152" s="242"/>
      <c r="NDD152" s="242"/>
      <c r="NDE152" s="242"/>
      <c r="NDF152" s="242"/>
      <c r="NDG152" s="242"/>
      <c r="NDH152" s="242"/>
      <c r="NDI152" s="242"/>
      <c r="NDJ152" s="242"/>
      <c r="NDK152" s="242"/>
      <c r="NDL152" s="242"/>
      <c r="NDM152" s="242"/>
      <c r="NDN152" s="242"/>
      <c r="NDO152" s="242"/>
      <c r="NDP152" s="242"/>
      <c r="NDQ152" s="242"/>
      <c r="NDR152" s="242"/>
      <c r="NDS152" s="242"/>
      <c r="NDT152" s="242"/>
      <c r="NDU152" s="242"/>
      <c r="NDV152" s="242"/>
      <c r="NDW152" s="242"/>
      <c r="NDX152" s="242"/>
      <c r="NDY152" s="242"/>
      <c r="NDZ152" s="242"/>
      <c r="NEA152" s="242"/>
      <c r="NEB152" s="242"/>
      <c r="NEC152" s="242"/>
      <c r="NED152" s="242"/>
      <c r="NEE152" s="242"/>
      <c r="NEF152" s="242"/>
      <c r="NEG152" s="242"/>
      <c r="NEH152" s="242"/>
      <c r="NEI152" s="242"/>
      <c r="NEJ152" s="242"/>
      <c r="NEK152" s="242"/>
      <c r="NEL152" s="242"/>
      <c r="NEM152" s="242"/>
      <c r="NEN152" s="242"/>
      <c r="NEO152" s="242"/>
      <c r="NEP152" s="242"/>
      <c r="NEQ152" s="242"/>
      <c r="NER152" s="242"/>
      <c r="NES152" s="242"/>
      <c r="NET152" s="242"/>
      <c r="NEU152" s="242"/>
      <c r="NEV152" s="242"/>
      <c r="NEW152" s="242"/>
      <c r="NEX152" s="242"/>
      <c r="NEY152" s="242"/>
      <c r="NEZ152" s="242"/>
      <c r="NFA152" s="242"/>
      <c r="NFB152" s="242"/>
      <c r="NFC152" s="242"/>
      <c r="NFD152" s="242"/>
      <c r="NFE152" s="242"/>
      <c r="NFF152" s="242"/>
      <c r="NFG152" s="242"/>
      <c r="NFH152" s="242"/>
      <c r="NFI152" s="242"/>
      <c r="NFJ152" s="242"/>
      <c r="NFK152" s="242"/>
      <c r="NFL152" s="242"/>
      <c r="NFM152" s="242"/>
      <c r="NFN152" s="242"/>
      <c r="NFO152" s="242"/>
      <c r="NFP152" s="242"/>
      <c r="NFQ152" s="242"/>
      <c r="NFR152" s="242"/>
      <c r="NFS152" s="242"/>
      <c r="NFT152" s="242"/>
      <c r="NFU152" s="242"/>
      <c r="NFV152" s="242"/>
      <c r="NFW152" s="242"/>
      <c r="NFX152" s="242"/>
      <c r="NFY152" s="242"/>
      <c r="NFZ152" s="242"/>
      <c r="NGA152" s="242"/>
      <c r="NGB152" s="242"/>
      <c r="NGC152" s="242"/>
      <c r="NGD152" s="242"/>
      <c r="NGE152" s="242"/>
      <c r="NGF152" s="242"/>
      <c r="NGG152" s="242"/>
      <c r="NGH152" s="242"/>
      <c r="NGI152" s="242"/>
      <c r="NGJ152" s="242"/>
      <c r="NGK152" s="242"/>
      <c r="NGL152" s="242"/>
      <c r="NGM152" s="242"/>
      <c r="NGN152" s="242"/>
      <c r="NGO152" s="242"/>
      <c r="NGP152" s="242"/>
      <c r="NGQ152" s="242"/>
      <c r="NGR152" s="242"/>
      <c r="NGS152" s="242"/>
      <c r="NGT152" s="242"/>
      <c r="NGU152" s="242"/>
      <c r="NGV152" s="242"/>
      <c r="NGW152" s="242"/>
      <c r="NGX152" s="242"/>
      <c r="NGY152" s="242"/>
      <c r="NGZ152" s="242"/>
      <c r="NHA152" s="242"/>
      <c r="NHB152" s="242"/>
      <c r="NHC152" s="242"/>
      <c r="NHD152" s="242"/>
      <c r="NHE152" s="242"/>
      <c r="NHF152" s="242"/>
      <c r="NHG152" s="242"/>
      <c r="NHH152" s="242"/>
      <c r="NHI152" s="242"/>
      <c r="NHJ152" s="242"/>
      <c r="NHK152" s="242"/>
      <c r="NHL152" s="242"/>
      <c r="NHM152" s="242"/>
      <c r="NHN152" s="242"/>
      <c r="NHO152" s="242"/>
      <c r="NHP152" s="242"/>
      <c r="NHQ152" s="242"/>
      <c r="NHR152" s="242"/>
      <c r="NHS152" s="242"/>
      <c r="NHT152" s="242"/>
      <c r="NHU152" s="242"/>
      <c r="NHV152" s="242"/>
      <c r="NHW152" s="242"/>
      <c r="NHX152" s="242"/>
      <c r="NHY152" s="242"/>
      <c r="NHZ152" s="242"/>
      <c r="NIA152" s="242"/>
      <c r="NIB152" s="242"/>
      <c r="NIC152" s="242"/>
      <c r="NID152" s="242"/>
      <c r="NIE152" s="242"/>
      <c r="NIF152" s="242"/>
      <c r="NIG152" s="242"/>
      <c r="NIH152" s="242"/>
      <c r="NII152" s="242"/>
      <c r="NIJ152" s="242"/>
      <c r="NIK152" s="242"/>
      <c r="NIL152" s="242"/>
      <c r="NIM152" s="242"/>
      <c r="NIN152" s="242"/>
      <c r="NIO152" s="242"/>
      <c r="NIP152" s="242"/>
      <c r="NIQ152" s="242"/>
      <c r="NIR152" s="242"/>
      <c r="NIS152" s="242"/>
      <c r="NIT152" s="242"/>
      <c r="NIU152" s="242"/>
      <c r="NIV152" s="242"/>
      <c r="NIW152" s="242"/>
      <c r="NIX152" s="242"/>
      <c r="NIY152" s="242"/>
      <c r="NIZ152" s="242"/>
      <c r="NJA152" s="242"/>
      <c r="NJB152" s="242"/>
      <c r="NJC152" s="242"/>
      <c r="NJD152" s="242"/>
      <c r="NJE152" s="242"/>
      <c r="NJF152" s="242"/>
      <c r="NJG152" s="242"/>
      <c r="NJH152" s="242"/>
      <c r="NJI152" s="242"/>
      <c r="NJJ152" s="242"/>
      <c r="NJK152" s="242"/>
      <c r="NJL152" s="242"/>
      <c r="NJM152" s="242"/>
      <c r="NJN152" s="242"/>
      <c r="NJO152" s="242"/>
      <c r="NJP152" s="242"/>
      <c r="NJQ152" s="242"/>
      <c r="NJR152" s="242"/>
      <c r="NJS152" s="242"/>
      <c r="NJT152" s="242"/>
      <c r="NJU152" s="242"/>
      <c r="NJV152" s="242"/>
      <c r="NJW152" s="242"/>
      <c r="NJX152" s="242"/>
      <c r="NJY152" s="242"/>
      <c r="NJZ152" s="242"/>
      <c r="NKA152" s="242"/>
      <c r="NKB152" s="242"/>
      <c r="NKC152" s="242"/>
      <c r="NKD152" s="242"/>
      <c r="NKE152" s="242"/>
      <c r="NKF152" s="242"/>
      <c r="NKG152" s="242"/>
      <c r="NKH152" s="242"/>
      <c r="NKI152" s="242"/>
      <c r="NKJ152" s="242"/>
      <c r="NKK152" s="242"/>
      <c r="NKL152" s="242"/>
      <c r="NKM152" s="242"/>
      <c r="NKN152" s="242"/>
      <c r="NKO152" s="242"/>
      <c r="NKP152" s="242"/>
      <c r="NKQ152" s="242"/>
      <c r="NKR152" s="242"/>
      <c r="NKS152" s="242"/>
      <c r="NKT152" s="242"/>
      <c r="NKU152" s="242"/>
      <c r="NKV152" s="242"/>
      <c r="NKW152" s="242"/>
      <c r="NKX152" s="242"/>
      <c r="NKY152" s="242"/>
      <c r="NKZ152" s="242"/>
      <c r="NLA152" s="242"/>
      <c r="NLB152" s="242"/>
      <c r="NLC152" s="242"/>
      <c r="NLD152" s="242"/>
      <c r="NLE152" s="242"/>
      <c r="NLF152" s="242"/>
      <c r="NLG152" s="242"/>
      <c r="NLH152" s="242"/>
      <c r="NLI152" s="242"/>
      <c r="NLJ152" s="242"/>
      <c r="NLK152" s="242"/>
      <c r="NLL152" s="242"/>
      <c r="NLM152" s="242"/>
      <c r="NLN152" s="242"/>
      <c r="NLO152" s="242"/>
      <c r="NLP152" s="242"/>
      <c r="NLQ152" s="242"/>
      <c r="NLR152" s="242"/>
      <c r="NLS152" s="242"/>
      <c r="NLT152" s="242"/>
      <c r="NLU152" s="242"/>
      <c r="NLV152" s="242"/>
      <c r="NLW152" s="242"/>
      <c r="NLX152" s="242"/>
      <c r="NLY152" s="242"/>
      <c r="NLZ152" s="242"/>
      <c r="NMA152" s="242"/>
      <c r="NMB152" s="242"/>
      <c r="NMC152" s="242"/>
      <c r="NMD152" s="242"/>
      <c r="NME152" s="242"/>
      <c r="NMF152" s="242"/>
      <c r="NMG152" s="242"/>
      <c r="NMH152" s="242"/>
      <c r="NMI152" s="242"/>
      <c r="NMJ152" s="242"/>
      <c r="NMK152" s="242"/>
      <c r="NML152" s="242"/>
      <c r="NMM152" s="242"/>
      <c r="NMN152" s="242"/>
      <c r="NMO152" s="242"/>
      <c r="NMP152" s="242"/>
      <c r="NMQ152" s="242"/>
      <c r="NMR152" s="242"/>
      <c r="NMS152" s="242"/>
      <c r="NMT152" s="242"/>
      <c r="NMU152" s="242"/>
      <c r="NMV152" s="242"/>
      <c r="NMW152" s="242"/>
      <c r="NMX152" s="242"/>
      <c r="NMY152" s="242"/>
      <c r="NMZ152" s="242"/>
      <c r="NNA152" s="242"/>
      <c r="NNB152" s="242"/>
      <c r="NNC152" s="242"/>
      <c r="NND152" s="242"/>
      <c r="NNE152" s="242"/>
      <c r="NNF152" s="242"/>
      <c r="NNG152" s="242"/>
      <c r="NNH152" s="242"/>
      <c r="NNI152" s="242"/>
      <c r="NNJ152" s="242"/>
      <c r="NNK152" s="242"/>
      <c r="NNL152" s="242"/>
      <c r="NNM152" s="242"/>
      <c r="NNN152" s="242"/>
      <c r="NNO152" s="242"/>
      <c r="NNP152" s="242"/>
      <c r="NNQ152" s="242"/>
      <c r="NNR152" s="242"/>
      <c r="NNS152" s="242"/>
      <c r="NNT152" s="242"/>
      <c r="NNU152" s="242"/>
      <c r="NNV152" s="242"/>
      <c r="NNW152" s="242"/>
      <c r="NNX152" s="242"/>
      <c r="NNY152" s="242"/>
      <c r="NNZ152" s="242"/>
      <c r="NOA152" s="242"/>
      <c r="NOB152" s="242"/>
      <c r="NOC152" s="242"/>
      <c r="NOD152" s="242"/>
      <c r="NOE152" s="242"/>
      <c r="NOF152" s="242"/>
      <c r="NOG152" s="242"/>
      <c r="NOH152" s="242"/>
      <c r="NOI152" s="242"/>
      <c r="NOJ152" s="242"/>
      <c r="NOK152" s="242"/>
      <c r="NOL152" s="242"/>
      <c r="NOM152" s="242"/>
      <c r="NON152" s="242"/>
      <c r="NOO152" s="242"/>
      <c r="NOP152" s="242"/>
      <c r="NOQ152" s="242"/>
      <c r="NOR152" s="242"/>
      <c r="NOS152" s="242"/>
      <c r="NOT152" s="242"/>
      <c r="NOU152" s="242"/>
      <c r="NOV152" s="242"/>
      <c r="NOW152" s="242"/>
      <c r="NOX152" s="242"/>
      <c r="NOY152" s="242"/>
      <c r="NOZ152" s="242"/>
      <c r="NPA152" s="242"/>
      <c r="NPB152" s="242"/>
      <c r="NPC152" s="242"/>
      <c r="NPD152" s="242"/>
      <c r="NPE152" s="242"/>
      <c r="NPF152" s="242"/>
      <c r="NPG152" s="242"/>
      <c r="NPH152" s="242"/>
      <c r="NPI152" s="242"/>
      <c r="NPJ152" s="242"/>
      <c r="NPK152" s="242"/>
      <c r="NPL152" s="242"/>
      <c r="NPM152" s="242"/>
      <c r="NPN152" s="242"/>
      <c r="NPO152" s="242"/>
      <c r="NPP152" s="242"/>
      <c r="NPQ152" s="242"/>
      <c r="NPR152" s="242"/>
      <c r="NPS152" s="242"/>
      <c r="NPT152" s="242"/>
      <c r="NPU152" s="242"/>
      <c r="NPV152" s="242"/>
      <c r="NPW152" s="242"/>
      <c r="NPX152" s="242"/>
      <c r="NPY152" s="242"/>
      <c r="NPZ152" s="242"/>
      <c r="NQA152" s="242"/>
      <c r="NQB152" s="242"/>
      <c r="NQC152" s="242"/>
      <c r="NQD152" s="242"/>
      <c r="NQE152" s="242"/>
      <c r="NQF152" s="242"/>
      <c r="NQG152" s="242"/>
      <c r="NQH152" s="242"/>
      <c r="NQI152" s="242"/>
      <c r="NQJ152" s="242"/>
      <c r="NQK152" s="242"/>
      <c r="NQL152" s="242"/>
      <c r="NQM152" s="242"/>
      <c r="NQN152" s="242"/>
      <c r="NQO152" s="242"/>
      <c r="NQP152" s="242"/>
      <c r="NQQ152" s="242"/>
      <c r="NQR152" s="242"/>
      <c r="NQS152" s="242"/>
      <c r="NQT152" s="242"/>
      <c r="NQU152" s="242"/>
      <c r="NQV152" s="242"/>
      <c r="NQW152" s="242"/>
      <c r="NQX152" s="242"/>
      <c r="NQY152" s="242"/>
      <c r="NQZ152" s="242"/>
      <c r="NRA152" s="242"/>
      <c r="NRB152" s="242"/>
      <c r="NRC152" s="242"/>
      <c r="NRD152" s="242"/>
      <c r="NRE152" s="242"/>
      <c r="NRF152" s="242"/>
      <c r="NRG152" s="242"/>
      <c r="NRH152" s="242"/>
      <c r="NRI152" s="242"/>
      <c r="NRJ152" s="242"/>
      <c r="NRK152" s="242"/>
      <c r="NRL152" s="242"/>
      <c r="NRM152" s="242"/>
      <c r="NRN152" s="242"/>
      <c r="NRO152" s="242"/>
      <c r="NRP152" s="242"/>
      <c r="NRQ152" s="242"/>
      <c r="NRR152" s="242"/>
      <c r="NRS152" s="242"/>
      <c r="NRT152" s="242"/>
      <c r="NRU152" s="242"/>
      <c r="NRV152" s="242"/>
      <c r="NRW152" s="242"/>
      <c r="NRX152" s="242"/>
      <c r="NRY152" s="242"/>
      <c r="NRZ152" s="242"/>
      <c r="NSA152" s="242"/>
      <c r="NSB152" s="242"/>
      <c r="NSC152" s="242"/>
      <c r="NSD152" s="242"/>
      <c r="NSE152" s="242"/>
      <c r="NSF152" s="242"/>
      <c r="NSG152" s="242"/>
      <c r="NSH152" s="242"/>
      <c r="NSI152" s="242"/>
      <c r="NSJ152" s="242"/>
      <c r="NSK152" s="242"/>
      <c r="NSL152" s="242"/>
      <c r="NSM152" s="242"/>
      <c r="NSN152" s="242"/>
      <c r="NSO152" s="242"/>
      <c r="NSP152" s="242"/>
      <c r="NSQ152" s="242"/>
      <c r="NSR152" s="242"/>
      <c r="NSS152" s="242"/>
      <c r="NST152" s="242"/>
      <c r="NSU152" s="242"/>
      <c r="NSV152" s="242"/>
      <c r="NSW152" s="242"/>
      <c r="NSX152" s="242"/>
      <c r="NSY152" s="242"/>
      <c r="NSZ152" s="242"/>
      <c r="NTA152" s="242"/>
      <c r="NTB152" s="242"/>
      <c r="NTC152" s="242"/>
      <c r="NTD152" s="242"/>
      <c r="NTE152" s="242"/>
      <c r="NTF152" s="242"/>
      <c r="NTG152" s="242"/>
      <c r="NTH152" s="242"/>
      <c r="NTI152" s="242"/>
      <c r="NTJ152" s="242"/>
      <c r="NTK152" s="242"/>
      <c r="NTL152" s="242"/>
      <c r="NTM152" s="242"/>
      <c r="NTN152" s="242"/>
      <c r="NTO152" s="242"/>
      <c r="NTP152" s="242"/>
      <c r="NTQ152" s="242"/>
      <c r="NTR152" s="242"/>
      <c r="NTS152" s="242"/>
      <c r="NTT152" s="242"/>
      <c r="NTU152" s="242"/>
      <c r="NTV152" s="242"/>
      <c r="NTW152" s="242"/>
      <c r="NTX152" s="242"/>
      <c r="NTY152" s="242"/>
      <c r="NTZ152" s="242"/>
      <c r="NUA152" s="242"/>
      <c r="NUB152" s="242"/>
      <c r="NUC152" s="242"/>
      <c r="NUD152" s="242"/>
      <c r="NUE152" s="242"/>
      <c r="NUF152" s="242"/>
      <c r="NUG152" s="242"/>
      <c r="NUH152" s="242"/>
      <c r="NUI152" s="242"/>
      <c r="NUJ152" s="242"/>
      <c r="NUK152" s="242"/>
      <c r="NUL152" s="242"/>
      <c r="NUM152" s="242"/>
      <c r="NUN152" s="242"/>
      <c r="NUO152" s="242"/>
      <c r="NUP152" s="242"/>
      <c r="NUQ152" s="242"/>
      <c r="NUR152" s="242"/>
      <c r="NUS152" s="242"/>
      <c r="NUT152" s="242"/>
      <c r="NUU152" s="242"/>
      <c r="NUV152" s="242"/>
      <c r="NUW152" s="242"/>
      <c r="NUX152" s="242"/>
      <c r="NUY152" s="242"/>
      <c r="NUZ152" s="242"/>
      <c r="NVA152" s="242"/>
      <c r="NVB152" s="242"/>
      <c r="NVC152" s="242"/>
      <c r="NVD152" s="242"/>
      <c r="NVE152" s="242"/>
      <c r="NVF152" s="242"/>
      <c r="NVG152" s="242"/>
      <c r="NVH152" s="242"/>
      <c r="NVI152" s="242"/>
      <c r="NVJ152" s="242"/>
      <c r="NVK152" s="242"/>
      <c r="NVL152" s="242"/>
      <c r="NVM152" s="242"/>
      <c r="NVN152" s="242"/>
      <c r="NVO152" s="242"/>
      <c r="NVP152" s="242"/>
      <c r="NVQ152" s="242"/>
      <c r="NVR152" s="242"/>
      <c r="NVS152" s="242"/>
      <c r="NVT152" s="242"/>
      <c r="NVU152" s="242"/>
      <c r="NVV152" s="242"/>
      <c r="NVW152" s="242"/>
      <c r="NVX152" s="242"/>
      <c r="NVY152" s="242"/>
      <c r="NVZ152" s="242"/>
      <c r="NWA152" s="242"/>
      <c r="NWB152" s="242"/>
      <c r="NWC152" s="242"/>
      <c r="NWD152" s="242"/>
      <c r="NWE152" s="242"/>
      <c r="NWF152" s="242"/>
      <c r="NWG152" s="242"/>
      <c r="NWH152" s="242"/>
      <c r="NWI152" s="242"/>
      <c r="NWJ152" s="242"/>
      <c r="NWK152" s="242"/>
      <c r="NWL152" s="242"/>
      <c r="NWM152" s="242"/>
      <c r="NWN152" s="242"/>
      <c r="NWO152" s="242"/>
      <c r="NWP152" s="242"/>
      <c r="NWQ152" s="242"/>
      <c r="NWR152" s="242"/>
      <c r="NWS152" s="242"/>
      <c r="NWT152" s="242"/>
      <c r="NWU152" s="242"/>
      <c r="NWV152" s="242"/>
      <c r="NWW152" s="242"/>
      <c r="NWX152" s="242"/>
      <c r="NWY152" s="242"/>
      <c r="NWZ152" s="242"/>
      <c r="NXA152" s="242"/>
      <c r="NXB152" s="242"/>
      <c r="NXC152" s="242"/>
      <c r="NXD152" s="242"/>
      <c r="NXE152" s="242"/>
      <c r="NXF152" s="242"/>
      <c r="NXG152" s="242"/>
      <c r="NXH152" s="242"/>
      <c r="NXI152" s="242"/>
      <c r="NXJ152" s="242"/>
      <c r="NXK152" s="242"/>
      <c r="NXL152" s="242"/>
      <c r="NXM152" s="242"/>
      <c r="NXN152" s="242"/>
      <c r="NXO152" s="242"/>
      <c r="NXP152" s="242"/>
      <c r="NXQ152" s="242"/>
      <c r="NXR152" s="242"/>
      <c r="NXS152" s="242"/>
      <c r="NXT152" s="242"/>
      <c r="NXU152" s="242"/>
      <c r="NXV152" s="242"/>
      <c r="NXW152" s="242"/>
      <c r="NXX152" s="242"/>
      <c r="NXY152" s="242"/>
      <c r="NXZ152" s="242"/>
      <c r="NYA152" s="242"/>
      <c r="NYB152" s="242"/>
      <c r="NYC152" s="242"/>
      <c r="NYD152" s="242"/>
      <c r="NYE152" s="242"/>
      <c r="NYF152" s="242"/>
      <c r="NYG152" s="242"/>
      <c r="NYH152" s="242"/>
      <c r="NYI152" s="242"/>
      <c r="NYJ152" s="242"/>
      <c r="NYK152" s="242"/>
      <c r="NYL152" s="242"/>
      <c r="NYM152" s="242"/>
      <c r="NYN152" s="242"/>
      <c r="NYO152" s="242"/>
      <c r="NYP152" s="242"/>
      <c r="NYQ152" s="242"/>
      <c r="NYR152" s="242"/>
      <c r="NYS152" s="242"/>
      <c r="NYT152" s="242"/>
      <c r="NYU152" s="242"/>
      <c r="NYV152" s="242"/>
      <c r="NYW152" s="242"/>
      <c r="NYX152" s="242"/>
      <c r="NYY152" s="242"/>
      <c r="NYZ152" s="242"/>
      <c r="NZA152" s="242"/>
      <c r="NZB152" s="242"/>
      <c r="NZC152" s="242"/>
      <c r="NZD152" s="242"/>
      <c r="NZE152" s="242"/>
      <c r="NZF152" s="242"/>
      <c r="NZG152" s="242"/>
      <c r="NZH152" s="242"/>
      <c r="NZI152" s="242"/>
      <c r="NZJ152" s="242"/>
      <c r="NZK152" s="242"/>
      <c r="NZL152" s="242"/>
      <c r="NZM152" s="242"/>
      <c r="NZN152" s="242"/>
      <c r="NZO152" s="242"/>
      <c r="NZP152" s="242"/>
      <c r="NZQ152" s="242"/>
      <c r="NZR152" s="242"/>
      <c r="NZS152" s="242"/>
      <c r="NZT152" s="242"/>
      <c r="NZU152" s="242"/>
      <c r="NZV152" s="242"/>
      <c r="NZW152" s="242"/>
      <c r="NZX152" s="242"/>
      <c r="NZY152" s="242"/>
      <c r="NZZ152" s="242"/>
      <c r="OAA152" s="242"/>
      <c r="OAB152" s="242"/>
      <c r="OAC152" s="242"/>
      <c r="OAD152" s="242"/>
      <c r="OAE152" s="242"/>
      <c r="OAF152" s="242"/>
      <c r="OAG152" s="242"/>
      <c r="OAH152" s="242"/>
      <c r="OAI152" s="242"/>
      <c r="OAJ152" s="242"/>
      <c r="OAK152" s="242"/>
      <c r="OAL152" s="242"/>
      <c r="OAM152" s="242"/>
      <c r="OAN152" s="242"/>
      <c r="OAO152" s="242"/>
      <c r="OAP152" s="242"/>
      <c r="OAQ152" s="242"/>
      <c r="OAR152" s="242"/>
      <c r="OAS152" s="242"/>
      <c r="OAT152" s="242"/>
      <c r="OAU152" s="242"/>
      <c r="OAV152" s="242"/>
      <c r="OAW152" s="242"/>
      <c r="OAX152" s="242"/>
      <c r="OAY152" s="242"/>
      <c r="OAZ152" s="242"/>
      <c r="OBA152" s="242"/>
      <c r="OBB152" s="242"/>
      <c r="OBC152" s="242"/>
      <c r="OBD152" s="242"/>
      <c r="OBE152" s="242"/>
      <c r="OBF152" s="242"/>
      <c r="OBG152" s="242"/>
      <c r="OBH152" s="242"/>
      <c r="OBI152" s="242"/>
      <c r="OBJ152" s="242"/>
      <c r="OBK152" s="242"/>
      <c r="OBL152" s="242"/>
      <c r="OBM152" s="242"/>
      <c r="OBN152" s="242"/>
      <c r="OBO152" s="242"/>
      <c r="OBP152" s="242"/>
      <c r="OBQ152" s="242"/>
      <c r="OBR152" s="242"/>
      <c r="OBS152" s="242"/>
      <c r="OBT152" s="242"/>
      <c r="OBU152" s="242"/>
      <c r="OBV152" s="242"/>
      <c r="OBW152" s="242"/>
      <c r="OBX152" s="242"/>
      <c r="OBY152" s="242"/>
      <c r="OBZ152" s="242"/>
      <c r="OCA152" s="242"/>
      <c r="OCB152" s="242"/>
      <c r="OCC152" s="242"/>
      <c r="OCD152" s="242"/>
      <c r="OCE152" s="242"/>
      <c r="OCF152" s="242"/>
      <c r="OCG152" s="242"/>
      <c r="OCH152" s="242"/>
      <c r="OCI152" s="242"/>
      <c r="OCJ152" s="242"/>
      <c r="OCK152" s="242"/>
      <c r="OCL152" s="242"/>
      <c r="OCM152" s="242"/>
      <c r="OCN152" s="242"/>
      <c r="OCO152" s="242"/>
      <c r="OCP152" s="242"/>
      <c r="OCQ152" s="242"/>
      <c r="OCR152" s="242"/>
      <c r="OCS152" s="242"/>
      <c r="OCT152" s="242"/>
      <c r="OCU152" s="242"/>
      <c r="OCV152" s="242"/>
      <c r="OCW152" s="242"/>
      <c r="OCX152" s="242"/>
      <c r="OCY152" s="242"/>
      <c r="OCZ152" s="242"/>
      <c r="ODA152" s="242"/>
      <c r="ODB152" s="242"/>
      <c r="ODC152" s="242"/>
      <c r="ODD152" s="242"/>
      <c r="ODE152" s="242"/>
      <c r="ODF152" s="242"/>
      <c r="ODG152" s="242"/>
      <c r="ODH152" s="242"/>
      <c r="ODI152" s="242"/>
      <c r="ODJ152" s="242"/>
      <c r="ODK152" s="242"/>
      <c r="ODL152" s="242"/>
      <c r="ODM152" s="242"/>
      <c r="ODN152" s="242"/>
      <c r="ODO152" s="242"/>
      <c r="ODP152" s="242"/>
      <c r="ODQ152" s="242"/>
      <c r="ODR152" s="242"/>
      <c r="ODS152" s="242"/>
      <c r="ODT152" s="242"/>
      <c r="ODU152" s="242"/>
      <c r="ODV152" s="242"/>
      <c r="ODW152" s="242"/>
      <c r="ODX152" s="242"/>
      <c r="ODY152" s="242"/>
      <c r="ODZ152" s="242"/>
      <c r="OEA152" s="242"/>
      <c r="OEB152" s="242"/>
      <c r="OEC152" s="242"/>
      <c r="OED152" s="242"/>
      <c r="OEE152" s="242"/>
      <c r="OEF152" s="242"/>
      <c r="OEG152" s="242"/>
      <c r="OEH152" s="242"/>
      <c r="OEI152" s="242"/>
      <c r="OEJ152" s="242"/>
      <c r="OEK152" s="242"/>
      <c r="OEL152" s="242"/>
      <c r="OEM152" s="242"/>
      <c r="OEN152" s="242"/>
      <c r="OEO152" s="242"/>
      <c r="OEP152" s="242"/>
      <c r="OEQ152" s="242"/>
      <c r="OER152" s="242"/>
      <c r="OES152" s="242"/>
      <c r="OET152" s="242"/>
      <c r="OEU152" s="242"/>
      <c r="OEV152" s="242"/>
      <c r="OEW152" s="242"/>
      <c r="OEX152" s="242"/>
      <c r="OEY152" s="242"/>
      <c r="OEZ152" s="242"/>
      <c r="OFA152" s="242"/>
      <c r="OFB152" s="242"/>
      <c r="OFC152" s="242"/>
      <c r="OFD152" s="242"/>
      <c r="OFE152" s="242"/>
      <c r="OFF152" s="242"/>
      <c r="OFG152" s="242"/>
      <c r="OFH152" s="242"/>
      <c r="OFI152" s="242"/>
      <c r="OFJ152" s="242"/>
      <c r="OFK152" s="242"/>
      <c r="OFL152" s="242"/>
      <c r="OFM152" s="242"/>
      <c r="OFN152" s="242"/>
      <c r="OFO152" s="242"/>
      <c r="OFP152" s="242"/>
      <c r="OFQ152" s="242"/>
      <c r="OFR152" s="242"/>
      <c r="OFS152" s="242"/>
      <c r="OFT152" s="242"/>
      <c r="OFU152" s="242"/>
      <c r="OFV152" s="242"/>
      <c r="OFW152" s="242"/>
      <c r="OFX152" s="242"/>
      <c r="OFY152" s="242"/>
      <c r="OFZ152" s="242"/>
      <c r="OGA152" s="242"/>
      <c r="OGB152" s="242"/>
      <c r="OGC152" s="242"/>
      <c r="OGD152" s="242"/>
      <c r="OGE152" s="242"/>
      <c r="OGF152" s="242"/>
      <c r="OGG152" s="242"/>
      <c r="OGH152" s="242"/>
      <c r="OGI152" s="242"/>
      <c r="OGJ152" s="242"/>
      <c r="OGK152" s="242"/>
      <c r="OGL152" s="242"/>
      <c r="OGM152" s="242"/>
      <c r="OGN152" s="242"/>
      <c r="OGO152" s="242"/>
      <c r="OGP152" s="242"/>
      <c r="OGQ152" s="242"/>
      <c r="OGR152" s="242"/>
      <c r="OGS152" s="242"/>
      <c r="OGT152" s="242"/>
      <c r="OGU152" s="242"/>
      <c r="OGV152" s="242"/>
      <c r="OGW152" s="242"/>
      <c r="OGX152" s="242"/>
      <c r="OGY152" s="242"/>
      <c r="OGZ152" s="242"/>
      <c r="OHA152" s="242"/>
      <c r="OHB152" s="242"/>
      <c r="OHC152" s="242"/>
      <c r="OHD152" s="242"/>
      <c r="OHE152" s="242"/>
      <c r="OHF152" s="242"/>
      <c r="OHG152" s="242"/>
      <c r="OHH152" s="242"/>
      <c r="OHI152" s="242"/>
      <c r="OHJ152" s="242"/>
      <c r="OHK152" s="242"/>
      <c r="OHL152" s="242"/>
      <c r="OHM152" s="242"/>
      <c r="OHN152" s="242"/>
      <c r="OHO152" s="242"/>
      <c r="OHP152" s="242"/>
      <c r="OHQ152" s="242"/>
      <c r="OHR152" s="242"/>
      <c r="OHS152" s="242"/>
      <c r="OHT152" s="242"/>
      <c r="OHU152" s="242"/>
      <c r="OHV152" s="242"/>
      <c r="OHW152" s="242"/>
      <c r="OHX152" s="242"/>
      <c r="OHY152" s="242"/>
      <c r="OHZ152" s="242"/>
      <c r="OIA152" s="242"/>
      <c r="OIB152" s="242"/>
      <c r="OIC152" s="242"/>
      <c r="OID152" s="242"/>
      <c r="OIE152" s="242"/>
      <c r="OIF152" s="242"/>
      <c r="OIG152" s="242"/>
      <c r="OIH152" s="242"/>
      <c r="OII152" s="242"/>
      <c r="OIJ152" s="242"/>
      <c r="OIK152" s="242"/>
      <c r="OIL152" s="242"/>
      <c r="OIM152" s="242"/>
      <c r="OIN152" s="242"/>
      <c r="OIO152" s="242"/>
      <c r="OIP152" s="242"/>
      <c r="OIQ152" s="242"/>
      <c r="OIR152" s="242"/>
      <c r="OIS152" s="242"/>
      <c r="OIT152" s="242"/>
      <c r="OIU152" s="242"/>
      <c r="OIV152" s="242"/>
      <c r="OIW152" s="242"/>
      <c r="OIX152" s="242"/>
      <c r="OIY152" s="242"/>
      <c r="OIZ152" s="242"/>
      <c r="OJA152" s="242"/>
      <c r="OJB152" s="242"/>
      <c r="OJC152" s="242"/>
      <c r="OJD152" s="242"/>
      <c r="OJE152" s="242"/>
      <c r="OJF152" s="242"/>
      <c r="OJG152" s="242"/>
      <c r="OJH152" s="242"/>
      <c r="OJI152" s="242"/>
      <c r="OJJ152" s="242"/>
      <c r="OJK152" s="242"/>
      <c r="OJL152" s="242"/>
      <c r="OJM152" s="242"/>
      <c r="OJN152" s="242"/>
      <c r="OJO152" s="242"/>
      <c r="OJP152" s="242"/>
      <c r="OJQ152" s="242"/>
      <c r="OJR152" s="242"/>
      <c r="OJS152" s="242"/>
      <c r="OJT152" s="242"/>
      <c r="OJU152" s="242"/>
      <c r="OJV152" s="242"/>
      <c r="OJW152" s="242"/>
      <c r="OJX152" s="242"/>
      <c r="OJY152" s="242"/>
      <c r="OJZ152" s="242"/>
      <c r="OKA152" s="242"/>
      <c r="OKB152" s="242"/>
      <c r="OKC152" s="242"/>
      <c r="OKD152" s="242"/>
      <c r="OKE152" s="242"/>
      <c r="OKF152" s="242"/>
      <c r="OKG152" s="242"/>
      <c r="OKH152" s="242"/>
      <c r="OKI152" s="242"/>
      <c r="OKJ152" s="242"/>
      <c r="OKK152" s="242"/>
      <c r="OKL152" s="242"/>
      <c r="OKM152" s="242"/>
      <c r="OKN152" s="242"/>
      <c r="OKO152" s="242"/>
      <c r="OKP152" s="242"/>
      <c r="OKQ152" s="242"/>
      <c r="OKR152" s="242"/>
      <c r="OKS152" s="242"/>
      <c r="OKT152" s="242"/>
      <c r="OKU152" s="242"/>
      <c r="OKV152" s="242"/>
      <c r="OKW152" s="242"/>
      <c r="OKX152" s="242"/>
      <c r="OKY152" s="242"/>
      <c r="OKZ152" s="242"/>
      <c r="OLA152" s="242"/>
      <c r="OLB152" s="242"/>
      <c r="OLC152" s="242"/>
      <c r="OLD152" s="242"/>
      <c r="OLE152" s="242"/>
      <c r="OLF152" s="242"/>
      <c r="OLG152" s="242"/>
      <c r="OLH152" s="242"/>
      <c r="OLI152" s="242"/>
      <c r="OLJ152" s="242"/>
      <c r="OLK152" s="242"/>
      <c r="OLL152" s="242"/>
      <c r="OLM152" s="242"/>
      <c r="OLN152" s="242"/>
      <c r="OLO152" s="242"/>
      <c r="OLP152" s="242"/>
      <c r="OLQ152" s="242"/>
      <c r="OLR152" s="242"/>
      <c r="OLS152" s="242"/>
      <c r="OLT152" s="242"/>
      <c r="OLU152" s="242"/>
      <c r="OLV152" s="242"/>
      <c r="OLW152" s="242"/>
      <c r="OLX152" s="242"/>
      <c r="OLY152" s="242"/>
      <c r="OLZ152" s="242"/>
      <c r="OMA152" s="242"/>
      <c r="OMB152" s="242"/>
      <c r="OMC152" s="242"/>
      <c r="OMD152" s="242"/>
      <c r="OME152" s="242"/>
      <c r="OMF152" s="242"/>
      <c r="OMG152" s="242"/>
      <c r="OMH152" s="242"/>
      <c r="OMI152" s="242"/>
      <c r="OMJ152" s="242"/>
      <c r="OMK152" s="242"/>
      <c r="OML152" s="242"/>
      <c r="OMM152" s="242"/>
      <c r="OMN152" s="242"/>
      <c r="OMO152" s="242"/>
      <c r="OMP152" s="242"/>
      <c r="OMQ152" s="242"/>
      <c r="OMR152" s="242"/>
      <c r="OMS152" s="242"/>
      <c r="OMT152" s="242"/>
      <c r="OMU152" s="242"/>
      <c r="OMV152" s="242"/>
      <c r="OMW152" s="242"/>
      <c r="OMX152" s="242"/>
      <c r="OMY152" s="242"/>
      <c r="OMZ152" s="242"/>
      <c r="ONA152" s="242"/>
      <c r="ONB152" s="242"/>
      <c r="ONC152" s="242"/>
      <c r="OND152" s="242"/>
      <c r="ONE152" s="242"/>
      <c r="ONF152" s="242"/>
      <c r="ONG152" s="242"/>
      <c r="ONH152" s="242"/>
      <c r="ONI152" s="242"/>
      <c r="ONJ152" s="242"/>
      <c r="ONK152" s="242"/>
      <c r="ONL152" s="242"/>
      <c r="ONM152" s="242"/>
      <c r="ONN152" s="242"/>
      <c r="ONO152" s="242"/>
      <c r="ONP152" s="242"/>
      <c r="ONQ152" s="242"/>
      <c r="ONR152" s="242"/>
      <c r="ONS152" s="242"/>
      <c r="ONT152" s="242"/>
      <c r="ONU152" s="242"/>
      <c r="ONV152" s="242"/>
      <c r="ONW152" s="242"/>
      <c r="ONX152" s="242"/>
      <c r="ONY152" s="242"/>
      <c r="ONZ152" s="242"/>
      <c r="OOA152" s="242"/>
      <c r="OOB152" s="242"/>
      <c r="OOC152" s="242"/>
      <c r="OOD152" s="242"/>
      <c r="OOE152" s="242"/>
      <c r="OOF152" s="242"/>
      <c r="OOG152" s="242"/>
      <c r="OOH152" s="242"/>
      <c r="OOI152" s="242"/>
      <c r="OOJ152" s="242"/>
      <c r="OOK152" s="242"/>
      <c r="OOL152" s="242"/>
      <c r="OOM152" s="242"/>
      <c r="OON152" s="242"/>
      <c r="OOO152" s="242"/>
      <c r="OOP152" s="242"/>
      <c r="OOQ152" s="242"/>
      <c r="OOR152" s="242"/>
      <c r="OOS152" s="242"/>
      <c r="OOT152" s="242"/>
      <c r="OOU152" s="242"/>
      <c r="OOV152" s="242"/>
      <c r="OOW152" s="242"/>
      <c r="OOX152" s="242"/>
      <c r="OOY152" s="242"/>
      <c r="OOZ152" s="242"/>
      <c r="OPA152" s="242"/>
      <c r="OPB152" s="242"/>
      <c r="OPC152" s="242"/>
      <c r="OPD152" s="242"/>
      <c r="OPE152" s="242"/>
      <c r="OPF152" s="242"/>
      <c r="OPG152" s="242"/>
      <c r="OPH152" s="242"/>
      <c r="OPI152" s="242"/>
      <c r="OPJ152" s="242"/>
      <c r="OPK152" s="242"/>
      <c r="OPL152" s="242"/>
      <c r="OPM152" s="242"/>
      <c r="OPN152" s="242"/>
      <c r="OPO152" s="242"/>
      <c r="OPP152" s="242"/>
      <c r="OPQ152" s="242"/>
      <c r="OPR152" s="242"/>
      <c r="OPS152" s="242"/>
      <c r="OPT152" s="242"/>
      <c r="OPU152" s="242"/>
      <c r="OPV152" s="242"/>
      <c r="OPW152" s="242"/>
      <c r="OPX152" s="242"/>
      <c r="OPY152" s="242"/>
      <c r="OPZ152" s="242"/>
      <c r="OQA152" s="242"/>
      <c r="OQB152" s="242"/>
      <c r="OQC152" s="242"/>
      <c r="OQD152" s="242"/>
      <c r="OQE152" s="242"/>
      <c r="OQF152" s="242"/>
      <c r="OQG152" s="242"/>
      <c r="OQH152" s="242"/>
      <c r="OQI152" s="242"/>
      <c r="OQJ152" s="242"/>
      <c r="OQK152" s="242"/>
      <c r="OQL152" s="242"/>
      <c r="OQM152" s="242"/>
      <c r="OQN152" s="242"/>
      <c r="OQO152" s="242"/>
      <c r="OQP152" s="242"/>
      <c r="OQQ152" s="242"/>
      <c r="OQR152" s="242"/>
      <c r="OQS152" s="242"/>
      <c r="OQT152" s="242"/>
      <c r="OQU152" s="242"/>
      <c r="OQV152" s="242"/>
      <c r="OQW152" s="242"/>
      <c r="OQX152" s="242"/>
      <c r="OQY152" s="242"/>
      <c r="OQZ152" s="242"/>
      <c r="ORA152" s="242"/>
      <c r="ORB152" s="242"/>
      <c r="ORC152" s="242"/>
      <c r="ORD152" s="242"/>
      <c r="ORE152" s="242"/>
      <c r="ORF152" s="242"/>
      <c r="ORG152" s="242"/>
      <c r="ORH152" s="242"/>
      <c r="ORI152" s="242"/>
      <c r="ORJ152" s="242"/>
      <c r="ORK152" s="242"/>
      <c r="ORL152" s="242"/>
      <c r="ORM152" s="242"/>
      <c r="ORN152" s="242"/>
      <c r="ORO152" s="242"/>
      <c r="ORP152" s="242"/>
      <c r="ORQ152" s="242"/>
      <c r="ORR152" s="242"/>
      <c r="ORS152" s="242"/>
      <c r="ORT152" s="242"/>
      <c r="ORU152" s="242"/>
      <c r="ORV152" s="242"/>
      <c r="ORW152" s="242"/>
      <c r="ORX152" s="242"/>
      <c r="ORY152" s="242"/>
      <c r="ORZ152" s="242"/>
      <c r="OSA152" s="242"/>
      <c r="OSB152" s="242"/>
      <c r="OSC152" s="242"/>
      <c r="OSD152" s="242"/>
      <c r="OSE152" s="242"/>
      <c r="OSF152" s="242"/>
      <c r="OSG152" s="242"/>
      <c r="OSH152" s="242"/>
      <c r="OSI152" s="242"/>
      <c r="OSJ152" s="242"/>
      <c r="OSK152" s="242"/>
      <c r="OSL152" s="242"/>
      <c r="OSM152" s="242"/>
      <c r="OSN152" s="242"/>
      <c r="OSO152" s="242"/>
      <c r="OSP152" s="242"/>
      <c r="OSQ152" s="242"/>
      <c r="OSR152" s="242"/>
      <c r="OSS152" s="242"/>
      <c r="OST152" s="242"/>
      <c r="OSU152" s="242"/>
      <c r="OSV152" s="242"/>
      <c r="OSW152" s="242"/>
      <c r="OSX152" s="242"/>
      <c r="OSY152" s="242"/>
      <c r="OSZ152" s="242"/>
      <c r="OTA152" s="242"/>
      <c r="OTB152" s="242"/>
      <c r="OTC152" s="242"/>
      <c r="OTD152" s="242"/>
      <c r="OTE152" s="242"/>
      <c r="OTF152" s="242"/>
      <c r="OTG152" s="242"/>
      <c r="OTH152" s="242"/>
      <c r="OTI152" s="242"/>
      <c r="OTJ152" s="242"/>
      <c r="OTK152" s="242"/>
      <c r="OTL152" s="242"/>
      <c r="OTM152" s="242"/>
      <c r="OTN152" s="242"/>
      <c r="OTO152" s="242"/>
      <c r="OTP152" s="242"/>
      <c r="OTQ152" s="242"/>
      <c r="OTR152" s="242"/>
      <c r="OTS152" s="242"/>
      <c r="OTT152" s="242"/>
      <c r="OTU152" s="242"/>
      <c r="OTV152" s="242"/>
      <c r="OTW152" s="242"/>
      <c r="OTX152" s="242"/>
      <c r="OTY152" s="242"/>
      <c r="OTZ152" s="242"/>
      <c r="OUA152" s="242"/>
      <c r="OUB152" s="242"/>
      <c r="OUC152" s="242"/>
      <c r="OUD152" s="242"/>
      <c r="OUE152" s="242"/>
      <c r="OUF152" s="242"/>
      <c r="OUG152" s="242"/>
      <c r="OUH152" s="242"/>
      <c r="OUI152" s="242"/>
      <c r="OUJ152" s="242"/>
      <c r="OUK152" s="242"/>
      <c r="OUL152" s="242"/>
      <c r="OUM152" s="242"/>
      <c r="OUN152" s="242"/>
      <c r="OUO152" s="242"/>
      <c r="OUP152" s="242"/>
      <c r="OUQ152" s="242"/>
      <c r="OUR152" s="242"/>
      <c r="OUS152" s="242"/>
      <c r="OUT152" s="242"/>
      <c r="OUU152" s="242"/>
      <c r="OUV152" s="242"/>
      <c r="OUW152" s="242"/>
      <c r="OUX152" s="242"/>
      <c r="OUY152" s="242"/>
      <c r="OUZ152" s="242"/>
      <c r="OVA152" s="242"/>
      <c r="OVB152" s="242"/>
      <c r="OVC152" s="242"/>
      <c r="OVD152" s="242"/>
      <c r="OVE152" s="242"/>
      <c r="OVF152" s="242"/>
      <c r="OVG152" s="242"/>
      <c r="OVH152" s="242"/>
      <c r="OVI152" s="242"/>
      <c r="OVJ152" s="242"/>
      <c r="OVK152" s="242"/>
      <c r="OVL152" s="242"/>
      <c r="OVM152" s="242"/>
      <c r="OVN152" s="242"/>
      <c r="OVO152" s="242"/>
      <c r="OVP152" s="242"/>
      <c r="OVQ152" s="242"/>
      <c r="OVR152" s="242"/>
      <c r="OVS152" s="242"/>
      <c r="OVT152" s="242"/>
      <c r="OVU152" s="242"/>
      <c r="OVV152" s="242"/>
      <c r="OVW152" s="242"/>
      <c r="OVX152" s="242"/>
      <c r="OVY152" s="242"/>
      <c r="OVZ152" s="242"/>
      <c r="OWA152" s="242"/>
      <c r="OWB152" s="242"/>
      <c r="OWC152" s="242"/>
      <c r="OWD152" s="242"/>
      <c r="OWE152" s="242"/>
      <c r="OWF152" s="242"/>
      <c r="OWG152" s="242"/>
      <c r="OWH152" s="242"/>
      <c r="OWI152" s="242"/>
      <c r="OWJ152" s="242"/>
      <c r="OWK152" s="242"/>
      <c r="OWL152" s="242"/>
      <c r="OWM152" s="242"/>
      <c r="OWN152" s="242"/>
      <c r="OWO152" s="242"/>
      <c r="OWP152" s="242"/>
      <c r="OWQ152" s="242"/>
      <c r="OWR152" s="242"/>
      <c r="OWS152" s="242"/>
      <c r="OWT152" s="242"/>
      <c r="OWU152" s="242"/>
      <c r="OWV152" s="242"/>
      <c r="OWW152" s="242"/>
      <c r="OWX152" s="242"/>
      <c r="OWY152" s="242"/>
      <c r="OWZ152" s="242"/>
      <c r="OXA152" s="242"/>
      <c r="OXB152" s="242"/>
      <c r="OXC152" s="242"/>
      <c r="OXD152" s="242"/>
      <c r="OXE152" s="242"/>
      <c r="OXF152" s="242"/>
      <c r="OXG152" s="242"/>
      <c r="OXH152" s="242"/>
      <c r="OXI152" s="242"/>
      <c r="OXJ152" s="242"/>
      <c r="OXK152" s="242"/>
      <c r="OXL152" s="242"/>
      <c r="OXM152" s="242"/>
      <c r="OXN152" s="242"/>
      <c r="OXO152" s="242"/>
      <c r="OXP152" s="242"/>
      <c r="OXQ152" s="242"/>
      <c r="OXR152" s="242"/>
      <c r="OXS152" s="242"/>
      <c r="OXT152" s="242"/>
      <c r="OXU152" s="242"/>
      <c r="OXV152" s="242"/>
      <c r="OXW152" s="242"/>
      <c r="OXX152" s="242"/>
      <c r="OXY152" s="242"/>
      <c r="OXZ152" s="242"/>
      <c r="OYA152" s="242"/>
      <c r="OYB152" s="242"/>
      <c r="OYC152" s="242"/>
      <c r="OYD152" s="242"/>
      <c r="OYE152" s="242"/>
      <c r="OYF152" s="242"/>
      <c r="OYG152" s="242"/>
      <c r="OYH152" s="242"/>
      <c r="OYI152" s="242"/>
      <c r="OYJ152" s="242"/>
      <c r="OYK152" s="242"/>
      <c r="OYL152" s="242"/>
      <c r="OYM152" s="242"/>
      <c r="OYN152" s="242"/>
      <c r="OYO152" s="242"/>
      <c r="OYP152" s="242"/>
      <c r="OYQ152" s="242"/>
      <c r="OYR152" s="242"/>
      <c r="OYS152" s="242"/>
      <c r="OYT152" s="242"/>
      <c r="OYU152" s="242"/>
      <c r="OYV152" s="242"/>
      <c r="OYW152" s="242"/>
      <c r="OYX152" s="242"/>
      <c r="OYY152" s="242"/>
      <c r="OYZ152" s="242"/>
      <c r="OZA152" s="242"/>
      <c r="OZB152" s="242"/>
      <c r="OZC152" s="242"/>
      <c r="OZD152" s="242"/>
      <c r="OZE152" s="242"/>
      <c r="OZF152" s="242"/>
      <c r="OZG152" s="242"/>
      <c r="OZH152" s="242"/>
      <c r="OZI152" s="242"/>
      <c r="OZJ152" s="242"/>
      <c r="OZK152" s="242"/>
      <c r="OZL152" s="242"/>
      <c r="OZM152" s="242"/>
      <c r="OZN152" s="242"/>
      <c r="OZO152" s="242"/>
      <c r="OZP152" s="242"/>
      <c r="OZQ152" s="242"/>
      <c r="OZR152" s="242"/>
      <c r="OZS152" s="242"/>
      <c r="OZT152" s="242"/>
      <c r="OZU152" s="242"/>
      <c r="OZV152" s="242"/>
      <c r="OZW152" s="242"/>
      <c r="OZX152" s="242"/>
      <c r="OZY152" s="242"/>
      <c r="OZZ152" s="242"/>
      <c r="PAA152" s="242"/>
      <c r="PAB152" s="242"/>
      <c r="PAC152" s="242"/>
      <c r="PAD152" s="242"/>
      <c r="PAE152" s="242"/>
      <c r="PAF152" s="242"/>
      <c r="PAG152" s="242"/>
      <c r="PAH152" s="242"/>
      <c r="PAI152" s="242"/>
      <c r="PAJ152" s="242"/>
      <c r="PAK152" s="242"/>
      <c r="PAL152" s="242"/>
      <c r="PAM152" s="242"/>
      <c r="PAN152" s="242"/>
      <c r="PAO152" s="242"/>
      <c r="PAP152" s="242"/>
      <c r="PAQ152" s="242"/>
      <c r="PAR152" s="242"/>
      <c r="PAS152" s="242"/>
      <c r="PAT152" s="242"/>
      <c r="PAU152" s="242"/>
      <c r="PAV152" s="242"/>
      <c r="PAW152" s="242"/>
      <c r="PAX152" s="242"/>
      <c r="PAY152" s="242"/>
      <c r="PAZ152" s="242"/>
      <c r="PBA152" s="242"/>
      <c r="PBB152" s="242"/>
      <c r="PBC152" s="242"/>
      <c r="PBD152" s="242"/>
      <c r="PBE152" s="242"/>
      <c r="PBF152" s="242"/>
      <c r="PBG152" s="242"/>
      <c r="PBH152" s="242"/>
      <c r="PBI152" s="242"/>
      <c r="PBJ152" s="242"/>
      <c r="PBK152" s="242"/>
      <c r="PBL152" s="242"/>
      <c r="PBM152" s="242"/>
      <c r="PBN152" s="242"/>
      <c r="PBO152" s="242"/>
      <c r="PBP152" s="242"/>
      <c r="PBQ152" s="242"/>
      <c r="PBR152" s="242"/>
      <c r="PBS152" s="242"/>
      <c r="PBT152" s="242"/>
      <c r="PBU152" s="242"/>
      <c r="PBV152" s="242"/>
      <c r="PBW152" s="242"/>
      <c r="PBX152" s="242"/>
      <c r="PBY152" s="242"/>
      <c r="PBZ152" s="242"/>
      <c r="PCA152" s="242"/>
      <c r="PCB152" s="242"/>
      <c r="PCC152" s="242"/>
      <c r="PCD152" s="242"/>
      <c r="PCE152" s="242"/>
      <c r="PCF152" s="242"/>
      <c r="PCG152" s="242"/>
      <c r="PCH152" s="242"/>
      <c r="PCI152" s="242"/>
      <c r="PCJ152" s="242"/>
      <c r="PCK152" s="242"/>
      <c r="PCL152" s="242"/>
      <c r="PCM152" s="242"/>
      <c r="PCN152" s="242"/>
      <c r="PCO152" s="242"/>
      <c r="PCP152" s="242"/>
      <c r="PCQ152" s="242"/>
      <c r="PCR152" s="242"/>
      <c r="PCS152" s="242"/>
      <c r="PCT152" s="242"/>
      <c r="PCU152" s="242"/>
      <c r="PCV152" s="242"/>
      <c r="PCW152" s="242"/>
      <c r="PCX152" s="242"/>
      <c r="PCY152" s="242"/>
      <c r="PCZ152" s="242"/>
      <c r="PDA152" s="242"/>
      <c r="PDB152" s="242"/>
      <c r="PDC152" s="242"/>
      <c r="PDD152" s="242"/>
      <c r="PDE152" s="242"/>
      <c r="PDF152" s="242"/>
      <c r="PDG152" s="242"/>
      <c r="PDH152" s="242"/>
      <c r="PDI152" s="242"/>
      <c r="PDJ152" s="242"/>
      <c r="PDK152" s="242"/>
      <c r="PDL152" s="242"/>
      <c r="PDM152" s="242"/>
      <c r="PDN152" s="242"/>
      <c r="PDO152" s="242"/>
      <c r="PDP152" s="242"/>
      <c r="PDQ152" s="242"/>
      <c r="PDR152" s="242"/>
      <c r="PDS152" s="242"/>
      <c r="PDT152" s="242"/>
      <c r="PDU152" s="242"/>
      <c r="PDV152" s="242"/>
      <c r="PDW152" s="242"/>
      <c r="PDX152" s="242"/>
      <c r="PDY152" s="242"/>
      <c r="PDZ152" s="242"/>
      <c r="PEA152" s="242"/>
      <c r="PEB152" s="242"/>
      <c r="PEC152" s="242"/>
      <c r="PED152" s="242"/>
      <c r="PEE152" s="242"/>
      <c r="PEF152" s="242"/>
      <c r="PEG152" s="242"/>
      <c r="PEH152" s="242"/>
      <c r="PEI152" s="242"/>
      <c r="PEJ152" s="242"/>
      <c r="PEK152" s="242"/>
      <c r="PEL152" s="242"/>
      <c r="PEM152" s="242"/>
      <c r="PEN152" s="242"/>
      <c r="PEO152" s="242"/>
      <c r="PEP152" s="242"/>
      <c r="PEQ152" s="242"/>
      <c r="PER152" s="242"/>
      <c r="PES152" s="242"/>
      <c r="PET152" s="242"/>
      <c r="PEU152" s="242"/>
      <c r="PEV152" s="242"/>
      <c r="PEW152" s="242"/>
      <c r="PEX152" s="242"/>
      <c r="PEY152" s="242"/>
      <c r="PEZ152" s="242"/>
      <c r="PFA152" s="242"/>
      <c r="PFB152" s="242"/>
      <c r="PFC152" s="242"/>
      <c r="PFD152" s="242"/>
      <c r="PFE152" s="242"/>
      <c r="PFF152" s="242"/>
      <c r="PFG152" s="242"/>
      <c r="PFH152" s="242"/>
      <c r="PFI152" s="242"/>
      <c r="PFJ152" s="242"/>
      <c r="PFK152" s="242"/>
      <c r="PFL152" s="242"/>
      <c r="PFM152" s="242"/>
      <c r="PFN152" s="242"/>
      <c r="PFO152" s="242"/>
      <c r="PFP152" s="242"/>
      <c r="PFQ152" s="242"/>
      <c r="PFR152" s="242"/>
      <c r="PFS152" s="242"/>
      <c r="PFT152" s="242"/>
      <c r="PFU152" s="242"/>
      <c r="PFV152" s="242"/>
      <c r="PFW152" s="242"/>
      <c r="PFX152" s="242"/>
      <c r="PFY152" s="242"/>
      <c r="PFZ152" s="242"/>
      <c r="PGA152" s="242"/>
      <c r="PGB152" s="242"/>
      <c r="PGC152" s="242"/>
      <c r="PGD152" s="242"/>
      <c r="PGE152" s="242"/>
      <c r="PGF152" s="242"/>
      <c r="PGG152" s="242"/>
      <c r="PGH152" s="242"/>
      <c r="PGI152" s="242"/>
      <c r="PGJ152" s="242"/>
      <c r="PGK152" s="242"/>
      <c r="PGL152" s="242"/>
      <c r="PGM152" s="242"/>
      <c r="PGN152" s="242"/>
      <c r="PGO152" s="242"/>
      <c r="PGP152" s="242"/>
      <c r="PGQ152" s="242"/>
      <c r="PGR152" s="242"/>
      <c r="PGS152" s="242"/>
      <c r="PGT152" s="242"/>
      <c r="PGU152" s="242"/>
      <c r="PGV152" s="242"/>
      <c r="PGW152" s="242"/>
      <c r="PGX152" s="242"/>
      <c r="PGY152" s="242"/>
      <c r="PGZ152" s="242"/>
      <c r="PHA152" s="242"/>
      <c r="PHB152" s="242"/>
      <c r="PHC152" s="242"/>
      <c r="PHD152" s="242"/>
      <c r="PHE152" s="242"/>
      <c r="PHF152" s="242"/>
      <c r="PHG152" s="242"/>
      <c r="PHH152" s="242"/>
      <c r="PHI152" s="242"/>
      <c r="PHJ152" s="242"/>
      <c r="PHK152" s="242"/>
      <c r="PHL152" s="242"/>
      <c r="PHM152" s="242"/>
      <c r="PHN152" s="242"/>
      <c r="PHO152" s="242"/>
      <c r="PHP152" s="242"/>
      <c r="PHQ152" s="242"/>
      <c r="PHR152" s="242"/>
      <c r="PHS152" s="242"/>
      <c r="PHT152" s="242"/>
      <c r="PHU152" s="242"/>
      <c r="PHV152" s="242"/>
      <c r="PHW152" s="242"/>
      <c r="PHX152" s="242"/>
      <c r="PHY152" s="242"/>
      <c r="PHZ152" s="242"/>
      <c r="PIA152" s="242"/>
      <c r="PIB152" s="242"/>
      <c r="PIC152" s="242"/>
      <c r="PID152" s="242"/>
      <c r="PIE152" s="242"/>
      <c r="PIF152" s="242"/>
      <c r="PIG152" s="242"/>
      <c r="PIH152" s="242"/>
      <c r="PII152" s="242"/>
      <c r="PIJ152" s="242"/>
      <c r="PIK152" s="242"/>
      <c r="PIL152" s="242"/>
      <c r="PIM152" s="242"/>
      <c r="PIN152" s="242"/>
      <c r="PIO152" s="242"/>
      <c r="PIP152" s="242"/>
      <c r="PIQ152" s="242"/>
      <c r="PIR152" s="242"/>
      <c r="PIS152" s="242"/>
      <c r="PIT152" s="242"/>
      <c r="PIU152" s="242"/>
      <c r="PIV152" s="242"/>
      <c r="PIW152" s="242"/>
      <c r="PIX152" s="242"/>
      <c r="PIY152" s="242"/>
      <c r="PIZ152" s="242"/>
      <c r="PJA152" s="242"/>
      <c r="PJB152" s="242"/>
      <c r="PJC152" s="242"/>
      <c r="PJD152" s="242"/>
      <c r="PJE152" s="242"/>
      <c r="PJF152" s="242"/>
      <c r="PJG152" s="242"/>
      <c r="PJH152" s="242"/>
      <c r="PJI152" s="242"/>
      <c r="PJJ152" s="242"/>
      <c r="PJK152" s="242"/>
      <c r="PJL152" s="242"/>
      <c r="PJM152" s="242"/>
      <c r="PJN152" s="242"/>
      <c r="PJO152" s="242"/>
      <c r="PJP152" s="242"/>
      <c r="PJQ152" s="242"/>
      <c r="PJR152" s="242"/>
      <c r="PJS152" s="242"/>
      <c r="PJT152" s="242"/>
      <c r="PJU152" s="242"/>
      <c r="PJV152" s="242"/>
      <c r="PJW152" s="242"/>
      <c r="PJX152" s="242"/>
      <c r="PJY152" s="242"/>
      <c r="PJZ152" s="242"/>
      <c r="PKA152" s="242"/>
      <c r="PKB152" s="242"/>
      <c r="PKC152" s="242"/>
      <c r="PKD152" s="242"/>
      <c r="PKE152" s="242"/>
      <c r="PKF152" s="242"/>
      <c r="PKG152" s="242"/>
      <c r="PKH152" s="242"/>
      <c r="PKI152" s="242"/>
      <c r="PKJ152" s="242"/>
      <c r="PKK152" s="242"/>
      <c r="PKL152" s="242"/>
      <c r="PKM152" s="242"/>
      <c r="PKN152" s="242"/>
      <c r="PKO152" s="242"/>
      <c r="PKP152" s="242"/>
      <c r="PKQ152" s="242"/>
      <c r="PKR152" s="242"/>
      <c r="PKS152" s="242"/>
      <c r="PKT152" s="242"/>
      <c r="PKU152" s="242"/>
      <c r="PKV152" s="242"/>
      <c r="PKW152" s="242"/>
      <c r="PKX152" s="242"/>
      <c r="PKY152" s="242"/>
      <c r="PKZ152" s="242"/>
      <c r="PLA152" s="242"/>
      <c r="PLB152" s="242"/>
      <c r="PLC152" s="242"/>
      <c r="PLD152" s="242"/>
      <c r="PLE152" s="242"/>
      <c r="PLF152" s="242"/>
      <c r="PLG152" s="242"/>
      <c r="PLH152" s="242"/>
      <c r="PLI152" s="242"/>
      <c r="PLJ152" s="242"/>
      <c r="PLK152" s="242"/>
      <c r="PLL152" s="242"/>
      <c r="PLM152" s="242"/>
      <c r="PLN152" s="242"/>
      <c r="PLO152" s="242"/>
      <c r="PLP152" s="242"/>
      <c r="PLQ152" s="242"/>
      <c r="PLR152" s="242"/>
      <c r="PLS152" s="242"/>
      <c r="PLT152" s="242"/>
      <c r="PLU152" s="242"/>
      <c r="PLV152" s="242"/>
      <c r="PLW152" s="242"/>
      <c r="PLX152" s="242"/>
      <c r="PLY152" s="242"/>
      <c r="PLZ152" s="242"/>
      <c r="PMA152" s="242"/>
      <c r="PMB152" s="242"/>
      <c r="PMC152" s="242"/>
      <c r="PMD152" s="242"/>
      <c r="PME152" s="242"/>
      <c r="PMF152" s="242"/>
      <c r="PMG152" s="242"/>
      <c r="PMH152" s="242"/>
      <c r="PMI152" s="242"/>
      <c r="PMJ152" s="242"/>
      <c r="PMK152" s="242"/>
      <c r="PML152" s="242"/>
      <c r="PMM152" s="242"/>
      <c r="PMN152" s="242"/>
      <c r="PMO152" s="242"/>
      <c r="PMP152" s="242"/>
      <c r="PMQ152" s="242"/>
      <c r="PMR152" s="242"/>
      <c r="PMS152" s="242"/>
      <c r="PMT152" s="242"/>
      <c r="PMU152" s="242"/>
      <c r="PMV152" s="242"/>
      <c r="PMW152" s="242"/>
      <c r="PMX152" s="242"/>
      <c r="PMY152" s="242"/>
      <c r="PMZ152" s="242"/>
      <c r="PNA152" s="242"/>
      <c r="PNB152" s="242"/>
      <c r="PNC152" s="242"/>
      <c r="PND152" s="242"/>
      <c r="PNE152" s="242"/>
      <c r="PNF152" s="242"/>
      <c r="PNG152" s="242"/>
      <c r="PNH152" s="242"/>
      <c r="PNI152" s="242"/>
      <c r="PNJ152" s="242"/>
      <c r="PNK152" s="242"/>
      <c r="PNL152" s="242"/>
      <c r="PNM152" s="242"/>
      <c r="PNN152" s="242"/>
      <c r="PNO152" s="242"/>
      <c r="PNP152" s="242"/>
      <c r="PNQ152" s="242"/>
      <c r="PNR152" s="242"/>
      <c r="PNS152" s="242"/>
      <c r="PNT152" s="242"/>
      <c r="PNU152" s="242"/>
      <c r="PNV152" s="242"/>
      <c r="PNW152" s="242"/>
      <c r="PNX152" s="242"/>
      <c r="PNY152" s="242"/>
      <c r="PNZ152" s="242"/>
      <c r="POA152" s="242"/>
      <c r="POB152" s="242"/>
      <c r="POC152" s="242"/>
      <c r="POD152" s="242"/>
      <c r="POE152" s="242"/>
      <c r="POF152" s="242"/>
      <c r="POG152" s="242"/>
      <c r="POH152" s="242"/>
      <c r="POI152" s="242"/>
      <c r="POJ152" s="242"/>
      <c r="POK152" s="242"/>
      <c r="POL152" s="242"/>
      <c r="POM152" s="242"/>
      <c r="PON152" s="242"/>
      <c r="POO152" s="242"/>
      <c r="POP152" s="242"/>
      <c r="POQ152" s="242"/>
      <c r="POR152" s="242"/>
      <c r="POS152" s="242"/>
      <c r="POT152" s="242"/>
      <c r="POU152" s="242"/>
      <c r="POV152" s="242"/>
      <c r="POW152" s="242"/>
      <c r="POX152" s="242"/>
      <c r="POY152" s="242"/>
      <c r="POZ152" s="242"/>
      <c r="PPA152" s="242"/>
      <c r="PPB152" s="242"/>
      <c r="PPC152" s="242"/>
      <c r="PPD152" s="242"/>
      <c r="PPE152" s="242"/>
      <c r="PPF152" s="242"/>
      <c r="PPG152" s="242"/>
      <c r="PPH152" s="242"/>
      <c r="PPI152" s="242"/>
      <c r="PPJ152" s="242"/>
      <c r="PPK152" s="242"/>
      <c r="PPL152" s="242"/>
      <c r="PPM152" s="242"/>
      <c r="PPN152" s="242"/>
      <c r="PPO152" s="242"/>
      <c r="PPP152" s="242"/>
      <c r="PPQ152" s="242"/>
      <c r="PPR152" s="242"/>
      <c r="PPS152" s="242"/>
      <c r="PPT152" s="242"/>
      <c r="PPU152" s="242"/>
      <c r="PPV152" s="242"/>
      <c r="PPW152" s="242"/>
      <c r="PPX152" s="242"/>
      <c r="PPY152" s="242"/>
      <c r="PPZ152" s="242"/>
      <c r="PQA152" s="242"/>
      <c r="PQB152" s="242"/>
      <c r="PQC152" s="242"/>
      <c r="PQD152" s="242"/>
      <c r="PQE152" s="242"/>
      <c r="PQF152" s="242"/>
      <c r="PQG152" s="242"/>
      <c r="PQH152" s="242"/>
      <c r="PQI152" s="242"/>
      <c r="PQJ152" s="242"/>
      <c r="PQK152" s="242"/>
      <c r="PQL152" s="242"/>
      <c r="PQM152" s="242"/>
      <c r="PQN152" s="242"/>
      <c r="PQO152" s="242"/>
      <c r="PQP152" s="242"/>
      <c r="PQQ152" s="242"/>
      <c r="PQR152" s="242"/>
      <c r="PQS152" s="242"/>
      <c r="PQT152" s="242"/>
      <c r="PQU152" s="242"/>
      <c r="PQV152" s="242"/>
      <c r="PQW152" s="242"/>
      <c r="PQX152" s="242"/>
      <c r="PQY152" s="242"/>
      <c r="PQZ152" s="242"/>
      <c r="PRA152" s="242"/>
      <c r="PRB152" s="242"/>
      <c r="PRC152" s="242"/>
      <c r="PRD152" s="242"/>
      <c r="PRE152" s="242"/>
      <c r="PRF152" s="242"/>
      <c r="PRG152" s="242"/>
      <c r="PRH152" s="242"/>
      <c r="PRI152" s="242"/>
      <c r="PRJ152" s="242"/>
      <c r="PRK152" s="242"/>
      <c r="PRL152" s="242"/>
      <c r="PRM152" s="242"/>
      <c r="PRN152" s="242"/>
      <c r="PRO152" s="242"/>
      <c r="PRP152" s="242"/>
      <c r="PRQ152" s="242"/>
      <c r="PRR152" s="242"/>
      <c r="PRS152" s="242"/>
      <c r="PRT152" s="242"/>
      <c r="PRU152" s="242"/>
      <c r="PRV152" s="242"/>
      <c r="PRW152" s="242"/>
      <c r="PRX152" s="242"/>
      <c r="PRY152" s="242"/>
      <c r="PRZ152" s="242"/>
      <c r="PSA152" s="242"/>
      <c r="PSB152" s="242"/>
      <c r="PSC152" s="242"/>
      <c r="PSD152" s="242"/>
      <c r="PSE152" s="242"/>
      <c r="PSF152" s="242"/>
      <c r="PSG152" s="242"/>
      <c r="PSH152" s="242"/>
      <c r="PSI152" s="242"/>
      <c r="PSJ152" s="242"/>
      <c r="PSK152" s="242"/>
      <c r="PSL152" s="242"/>
      <c r="PSM152" s="242"/>
      <c r="PSN152" s="242"/>
      <c r="PSO152" s="242"/>
      <c r="PSP152" s="242"/>
      <c r="PSQ152" s="242"/>
      <c r="PSR152" s="242"/>
      <c r="PSS152" s="242"/>
      <c r="PST152" s="242"/>
      <c r="PSU152" s="242"/>
      <c r="PSV152" s="242"/>
      <c r="PSW152" s="242"/>
      <c r="PSX152" s="242"/>
      <c r="PSY152" s="242"/>
      <c r="PSZ152" s="242"/>
      <c r="PTA152" s="242"/>
      <c r="PTB152" s="242"/>
      <c r="PTC152" s="242"/>
      <c r="PTD152" s="242"/>
      <c r="PTE152" s="242"/>
      <c r="PTF152" s="242"/>
      <c r="PTG152" s="242"/>
      <c r="PTH152" s="242"/>
      <c r="PTI152" s="242"/>
      <c r="PTJ152" s="242"/>
      <c r="PTK152" s="242"/>
      <c r="PTL152" s="242"/>
      <c r="PTM152" s="242"/>
      <c r="PTN152" s="242"/>
      <c r="PTO152" s="242"/>
      <c r="PTP152" s="242"/>
      <c r="PTQ152" s="242"/>
      <c r="PTR152" s="242"/>
      <c r="PTS152" s="242"/>
      <c r="PTT152" s="242"/>
      <c r="PTU152" s="242"/>
      <c r="PTV152" s="242"/>
      <c r="PTW152" s="242"/>
      <c r="PTX152" s="242"/>
      <c r="PTY152" s="242"/>
      <c r="PTZ152" s="242"/>
      <c r="PUA152" s="242"/>
      <c r="PUB152" s="242"/>
      <c r="PUC152" s="242"/>
      <c r="PUD152" s="242"/>
      <c r="PUE152" s="242"/>
      <c r="PUF152" s="242"/>
      <c r="PUG152" s="242"/>
      <c r="PUH152" s="242"/>
      <c r="PUI152" s="242"/>
      <c r="PUJ152" s="242"/>
      <c r="PUK152" s="242"/>
      <c r="PUL152" s="242"/>
      <c r="PUM152" s="242"/>
      <c r="PUN152" s="242"/>
      <c r="PUO152" s="242"/>
      <c r="PUP152" s="242"/>
      <c r="PUQ152" s="242"/>
      <c r="PUR152" s="242"/>
      <c r="PUS152" s="242"/>
      <c r="PUT152" s="242"/>
      <c r="PUU152" s="242"/>
      <c r="PUV152" s="242"/>
      <c r="PUW152" s="242"/>
      <c r="PUX152" s="242"/>
      <c r="PUY152" s="242"/>
      <c r="PUZ152" s="242"/>
      <c r="PVA152" s="242"/>
      <c r="PVB152" s="242"/>
      <c r="PVC152" s="242"/>
      <c r="PVD152" s="242"/>
      <c r="PVE152" s="242"/>
      <c r="PVF152" s="242"/>
      <c r="PVG152" s="242"/>
      <c r="PVH152" s="242"/>
      <c r="PVI152" s="242"/>
      <c r="PVJ152" s="242"/>
      <c r="PVK152" s="242"/>
      <c r="PVL152" s="242"/>
      <c r="PVM152" s="242"/>
      <c r="PVN152" s="242"/>
      <c r="PVO152" s="242"/>
      <c r="PVP152" s="242"/>
      <c r="PVQ152" s="242"/>
      <c r="PVR152" s="242"/>
      <c r="PVS152" s="242"/>
      <c r="PVT152" s="242"/>
      <c r="PVU152" s="242"/>
      <c r="PVV152" s="242"/>
      <c r="PVW152" s="242"/>
      <c r="PVX152" s="242"/>
      <c r="PVY152" s="242"/>
      <c r="PVZ152" s="242"/>
      <c r="PWA152" s="242"/>
      <c r="PWB152" s="242"/>
      <c r="PWC152" s="242"/>
      <c r="PWD152" s="242"/>
      <c r="PWE152" s="242"/>
      <c r="PWF152" s="242"/>
      <c r="PWG152" s="242"/>
      <c r="PWH152" s="242"/>
      <c r="PWI152" s="242"/>
      <c r="PWJ152" s="242"/>
      <c r="PWK152" s="242"/>
      <c r="PWL152" s="242"/>
      <c r="PWM152" s="242"/>
      <c r="PWN152" s="242"/>
      <c r="PWO152" s="242"/>
      <c r="PWP152" s="242"/>
      <c r="PWQ152" s="242"/>
      <c r="PWR152" s="242"/>
      <c r="PWS152" s="242"/>
      <c r="PWT152" s="242"/>
      <c r="PWU152" s="242"/>
      <c r="PWV152" s="242"/>
      <c r="PWW152" s="242"/>
      <c r="PWX152" s="242"/>
      <c r="PWY152" s="242"/>
      <c r="PWZ152" s="242"/>
      <c r="PXA152" s="242"/>
      <c r="PXB152" s="242"/>
      <c r="PXC152" s="242"/>
      <c r="PXD152" s="242"/>
      <c r="PXE152" s="242"/>
      <c r="PXF152" s="242"/>
      <c r="PXG152" s="242"/>
      <c r="PXH152" s="242"/>
      <c r="PXI152" s="242"/>
      <c r="PXJ152" s="242"/>
      <c r="PXK152" s="242"/>
      <c r="PXL152" s="242"/>
      <c r="PXM152" s="242"/>
      <c r="PXN152" s="242"/>
      <c r="PXO152" s="242"/>
      <c r="PXP152" s="242"/>
      <c r="PXQ152" s="242"/>
      <c r="PXR152" s="242"/>
      <c r="PXS152" s="242"/>
      <c r="PXT152" s="242"/>
      <c r="PXU152" s="242"/>
      <c r="PXV152" s="242"/>
      <c r="PXW152" s="242"/>
      <c r="PXX152" s="242"/>
      <c r="PXY152" s="242"/>
      <c r="PXZ152" s="242"/>
      <c r="PYA152" s="242"/>
      <c r="PYB152" s="242"/>
      <c r="PYC152" s="242"/>
      <c r="PYD152" s="242"/>
      <c r="PYE152" s="242"/>
      <c r="PYF152" s="242"/>
      <c r="PYG152" s="242"/>
      <c r="PYH152" s="242"/>
      <c r="PYI152" s="242"/>
      <c r="PYJ152" s="242"/>
      <c r="PYK152" s="242"/>
      <c r="PYL152" s="242"/>
      <c r="PYM152" s="242"/>
      <c r="PYN152" s="242"/>
      <c r="PYO152" s="242"/>
      <c r="PYP152" s="242"/>
      <c r="PYQ152" s="242"/>
      <c r="PYR152" s="242"/>
      <c r="PYS152" s="242"/>
      <c r="PYT152" s="242"/>
      <c r="PYU152" s="242"/>
      <c r="PYV152" s="242"/>
      <c r="PYW152" s="242"/>
      <c r="PYX152" s="242"/>
      <c r="PYY152" s="242"/>
      <c r="PYZ152" s="242"/>
      <c r="PZA152" s="242"/>
      <c r="PZB152" s="242"/>
      <c r="PZC152" s="242"/>
      <c r="PZD152" s="242"/>
      <c r="PZE152" s="242"/>
      <c r="PZF152" s="242"/>
      <c r="PZG152" s="242"/>
      <c r="PZH152" s="242"/>
      <c r="PZI152" s="242"/>
      <c r="PZJ152" s="242"/>
      <c r="PZK152" s="242"/>
      <c r="PZL152" s="242"/>
      <c r="PZM152" s="242"/>
      <c r="PZN152" s="242"/>
      <c r="PZO152" s="242"/>
      <c r="PZP152" s="242"/>
      <c r="PZQ152" s="242"/>
      <c r="PZR152" s="242"/>
      <c r="PZS152" s="242"/>
      <c r="PZT152" s="242"/>
      <c r="PZU152" s="242"/>
      <c r="PZV152" s="242"/>
      <c r="PZW152" s="242"/>
      <c r="PZX152" s="242"/>
      <c r="PZY152" s="242"/>
      <c r="PZZ152" s="242"/>
      <c r="QAA152" s="242"/>
      <c r="QAB152" s="242"/>
      <c r="QAC152" s="242"/>
      <c r="QAD152" s="242"/>
      <c r="QAE152" s="242"/>
      <c r="QAF152" s="242"/>
      <c r="QAG152" s="242"/>
      <c r="QAH152" s="242"/>
      <c r="QAI152" s="242"/>
      <c r="QAJ152" s="242"/>
      <c r="QAK152" s="242"/>
      <c r="QAL152" s="242"/>
      <c r="QAM152" s="242"/>
      <c r="QAN152" s="242"/>
      <c r="QAO152" s="242"/>
      <c r="QAP152" s="242"/>
      <c r="QAQ152" s="242"/>
      <c r="QAR152" s="242"/>
      <c r="QAS152" s="242"/>
      <c r="QAT152" s="242"/>
      <c r="QAU152" s="242"/>
      <c r="QAV152" s="242"/>
      <c r="QAW152" s="242"/>
      <c r="QAX152" s="242"/>
      <c r="QAY152" s="242"/>
      <c r="QAZ152" s="242"/>
      <c r="QBA152" s="242"/>
      <c r="QBB152" s="242"/>
      <c r="QBC152" s="242"/>
      <c r="QBD152" s="242"/>
      <c r="QBE152" s="242"/>
      <c r="QBF152" s="242"/>
      <c r="QBG152" s="242"/>
      <c r="QBH152" s="242"/>
      <c r="QBI152" s="242"/>
      <c r="QBJ152" s="242"/>
      <c r="QBK152" s="242"/>
      <c r="QBL152" s="242"/>
      <c r="QBM152" s="242"/>
      <c r="QBN152" s="242"/>
      <c r="QBO152" s="242"/>
      <c r="QBP152" s="242"/>
      <c r="QBQ152" s="242"/>
      <c r="QBR152" s="242"/>
      <c r="QBS152" s="242"/>
      <c r="QBT152" s="242"/>
      <c r="QBU152" s="242"/>
      <c r="QBV152" s="242"/>
      <c r="QBW152" s="242"/>
      <c r="QBX152" s="242"/>
      <c r="QBY152" s="242"/>
      <c r="QBZ152" s="242"/>
      <c r="QCA152" s="242"/>
      <c r="QCB152" s="242"/>
      <c r="QCC152" s="242"/>
      <c r="QCD152" s="242"/>
      <c r="QCE152" s="242"/>
      <c r="QCF152" s="242"/>
      <c r="QCG152" s="242"/>
      <c r="QCH152" s="242"/>
      <c r="QCI152" s="242"/>
      <c r="QCJ152" s="242"/>
      <c r="QCK152" s="242"/>
      <c r="QCL152" s="242"/>
      <c r="QCM152" s="242"/>
      <c r="QCN152" s="242"/>
      <c r="QCO152" s="242"/>
      <c r="QCP152" s="242"/>
      <c r="QCQ152" s="242"/>
      <c r="QCR152" s="242"/>
      <c r="QCS152" s="242"/>
      <c r="QCT152" s="242"/>
      <c r="QCU152" s="242"/>
      <c r="QCV152" s="242"/>
      <c r="QCW152" s="242"/>
      <c r="QCX152" s="242"/>
      <c r="QCY152" s="242"/>
      <c r="QCZ152" s="242"/>
      <c r="QDA152" s="242"/>
      <c r="QDB152" s="242"/>
      <c r="QDC152" s="242"/>
      <c r="QDD152" s="242"/>
      <c r="QDE152" s="242"/>
      <c r="QDF152" s="242"/>
      <c r="QDG152" s="242"/>
      <c r="QDH152" s="242"/>
      <c r="QDI152" s="242"/>
      <c r="QDJ152" s="242"/>
      <c r="QDK152" s="242"/>
      <c r="QDL152" s="242"/>
      <c r="QDM152" s="242"/>
      <c r="QDN152" s="242"/>
      <c r="QDO152" s="242"/>
      <c r="QDP152" s="242"/>
      <c r="QDQ152" s="242"/>
      <c r="QDR152" s="242"/>
      <c r="QDS152" s="242"/>
      <c r="QDT152" s="242"/>
      <c r="QDU152" s="242"/>
      <c r="QDV152" s="242"/>
      <c r="QDW152" s="242"/>
      <c r="QDX152" s="242"/>
      <c r="QDY152" s="242"/>
      <c r="QDZ152" s="242"/>
      <c r="QEA152" s="242"/>
      <c r="QEB152" s="242"/>
      <c r="QEC152" s="242"/>
      <c r="QED152" s="242"/>
      <c r="QEE152" s="242"/>
      <c r="QEF152" s="242"/>
      <c r="QEG152" s="242"/>
      <c r="QEH152" s="242"/>
      <c r="QEI152" s="242"/>
      <c r="QEJ152" s="242"/>
      <c r="QEK152" s="242"/>
      <c r="QEL152" s="242"/>
      <c r="QEM152" s="242"/>
      <c r="QEN152" s="242"/>
      <c r="QEO152" s="242"/>
      <c r="QEP152" s="242"/>
      <c r="QEQ152" s="242"/>
      <c r="QER152" s="242"/>
      <c r="QES152" s="242"/>
      <c r="QET152" s="242"/>
      <c r="QEU152" s="242"/>
      <c r="QEV152" s="242"/>
      <c r="QEW152" s="242"/>
      <c r="QEX152" s="242"/>
      <c r="QEY152" s="242"/>
      <c r="QEZ152" s="242"/>
      <c r="QFA152" s="242"/>
      <c r="QFB152" s="242"/>
      <c r="QFC152" s="242"/>
      <c r="QFD152" s="242"/>
      <c r="QFE152" s="242"/>
      <c r="QFF152" s="242"/>
      <c r="QFG152" s="242"/>
      <c r="QFH152" s="242"/>
      <c r="QFI152" s="242"/>
      <c r="QFJ152" s="242"/>
      <c r="QFK152" s="242"/>
      <c r="QFL152" s="242"/>
      <c r="QFM152" s="242"/>
      <c r="QFN152" s="242"/>
      <c r="QFO152" s="242"/>
      <c r="QFP152" s="242"/>
      <c r="QFQ152" s="242"/>
      <c r="QFR152" s="242"/>
      <c r="QFS152" s="242"/>
      <c r="QFT152" s="242"/>
      <c r="QFU152" s="242"/>
      <c r="QFV152" s="242"/>
      <c r="QFW152" s="242"/>
      <c r="QFX152" s="242"/>
      <c r="QFY152" s="242"/>
      <c r="QFZ152" s="242"/>
      <c r="QGA152" s="242"/>
      <c r="QGB152" s="242"/>
      <c r="QGC152" s="242"/>
      <c r="QGD152" s="242"/>
      <c r="QGE152" s="242"/>
      <c r="QGF152" s="242"/>
      <c r="QGG152" s="242"/>
      <c r="QGH152" s="242"/>
      <c r="QGI152" s="242"/>
      <c r="QGJ152" s="242"/>
      <c r="QGK152" s="242"/>
      <c r="QGL152" s="242"/>
      <c r="QGM152" s="242"/>
      <c r="QGN152" s="242"/>
      <c r="QGO152" s="242"/>
      <c r="QGP152" s="242"/>
      <c r="QGQ152" s="242"/>
      <c r="QGR152" s="242"/>
      <c r="QGS152" s="242"/>
      <c r="QGT152" s="242"/>
      <c r="QGU152" s="242"/>
      <c r="QGV152" s="242"/>
      <c r="QGW152" s="242"/>
      <c r="QGX152" s="242"/>
      <c r="QGY152" s="242"/>
      <c r="QGZ152" s="242"/>
      <c r="QHA152" s="242"/>
      <c r="QHB152" s="242"/>
      <c r="QHC152" s="242"/>
      <c r="QHD152" s="242"/>
      <c r="QHE152" s="242"/>
      <c r="QHF152" s="242"/>
      <c r="QHG152" s="242"/>
      <c r="QHH152" s="242"/>
      <c r="QHI152" s="242"/>
      <c r="QHJ152" s="242"/>
      <c r="QHK152" s="242"/>
      <c r="QHL152" s="242"/>
      <c r="QHM152" s="242"/>
      <c r="QHN152" s="242"/>
      <c r="QHO152" s="242"/>
      <c r="QHP152" s="242"/>
      <c r="QHQ152" s="242"/>
      <c r="QHR152" s="242"/>
      <c r="QHS152" s="242"/>
      <c r="QHT152" s="242"/>
      <c r="QHU152" s="242"/>
      <c r="QHV152" s="242"/>
      <c r="QHW152" s="242"/>
      <c r="QHX152" s="242"/>
      <c r="QHY152" s="242"/>
      <c r="QHZ152" s="242"/>
      <c r="QIA152" s="242"/>
      <c r="QIB152" s="242"/>
      <c r="QIC152" s="242"/>
      <c r="QID152" s="242"/>
      <c r="QIE152" s="242"/>
      <c r="QIF152" s="242"/>
      <c r="QIG152" s="242"/>
      <c r="QIH152" s="242"/>
      <c r="QII152" s="242"/>
      <c r="QIJ152" s="242"/>
      <c r="QIK152" s="242"/>
      <c r="QIL152" s="242"/>
      <c r="QIM152" s="242"/>
      <c r="QIN152" s="242"/>
      <c r="QIO152" s="242"/>
      <c r="QIP152" s="242"/>
      <c r="QIQ152" s="242"/>
      <c r="QIR152" s="242"/>
      <c r="QIS152" s="242"/>
      <c r="QIT152" s="242"/>
      <c r="QIU152" s="242"/>
      <c r="QIV152" s="242"/>
      <c r="QIW152" s="242"/>
      <c r="QIX152" s="242"/>
      <c r="QIY152" s="242"/>
      <c r="QIZ152" s="242"/>
      <c r="QJA152" s="242"/>
      <c r="QJB152" s="242"/>
      <c r="QJC152" s="242"/>
      <c r="QJD152" s="242"/>
      <c r="QJE152" s="242"/>
      <c r="QJF152" s="242"/>
      <c r="QJG152" s="242"/>
      <c r="QJH152" s="242"/>
      <c r="QJI152" s="242"/>
      <c r="QJJ152" s="242"/>
      <c r="QJK152" s="242"/>
      <c r="QJL152" s="242"/>
      <c r="QJM152" s="242"/>
      <c r="QJN152" s="242"/>
      <c r="QJO152" s="242"/>
      <c r="QJP152" s="242"/>
      <c r="QJQ152" s="242"/>
      <c r="QJR152" s="242"/>
      <c r="QJS152" s="242"/>
      <c r="QJT152" s="242"/>
      <c r="QJU152" s="242"/>
      <c r="QJV152" s="242"/>
      <c r="QJW152" s="242"/>
      <c r="QJX152" s="242"/>
      <c r="QJY152" s="242"/>
      <c r="QJZ152" s="242"/>
      <c r="QKA152" s="242"/>
      <c r="QKB152" s="242"/>
      <c r="QKC152" s="242"/>
      <c r="QKD152" s="242"/>
      <c r="QKE152" s="242"/>
      <c r="QKF152" s="242"/>
      <c r="QKG152" s="242"/>
      <c r="QKH152" s="242"/>
      <c r="QKI152" s="242"/>
      <c r="QKJ152" s="242"/>
      <c r="QKK152" s="242"/>
      <c r="QKL152" s="242"/>
      <c r="QKM152" s="242"/>
      <c r="QKN152" s="242"/>
      <c r="QKO152" s="242"/>
      <c r="QKP152" s="242"/>
      <c r="QKQ152" s="242"/>
      <c r="QKR152" s="242"/>
      <c r="QKS152" s="242"/>
      <c r="QKT152" s="242"/>
      <c r="QKU152" s="242"/>
      <c r="QKV152" s="242"/>
      <c r="QKW152" s="242"/>
      <c r="QKX152" s="242"/>
      <c r="QKY152" s="242"/>
      <c r="QKZ152" s="242"/>
      <c r="QLA152" s="242"/>
      <c r="QLB152" s="242"/>
      <c r="QLC152" s="242"/>
      <c r="QLD152" s="242"/>
      <c r="QLE152" s="242"/>
      <c r="QLF152" s="242"/>
      <c r="QLG152" s="242"/>
      <c r="QLH152" s="242"/>
      <c r="QLI152" s="242"/>
      <c r="QLJ152" s="242"/>
      <c r="QLK152" s="242"/>
      <c r="QLL152" s="242"/>
      <c r="QLM152" s="242"/>
      <c r="QLN152" s="242"/>
      <c r="QLO152" s="242"/>
      <c r="QLP152" s="242"/>
      <c r="QLQ152" s="242"/>
      <c r="QLR152" s="242"/>
      <c r="QLS152" s="242"/>
      <c r="QLT152" s="242"/>
      <c r="QLU152" s="242"/>
      <c r="QLV152" s="242"/>
      <c r="QLW152" s="242"/>
      <c r="QLX152" s="242"/>
      <c r="QLY152" s="242"/>
      <c r="QLZ152" s="242"/>
      <c r="QMA152" s="242"/>
      <c r="QMB152" s="242"/>
      <c r="QMC152" s="242"/>
      <c r="QMD152" s="242"/>
      <c r="QME152" s="242"/>
      <c r="QMF152" s="242"/>
      <c r="QMG152" s="242"/>
      <c r="QMH152" s="242"/>
      <c r="QMI152" s="242"/>
      <c r="QMJ152" s="242"/>
      <c r="QMK152" s="242"/>
      <c r="QML152" s="242"/>
      <c r="QMM152" s="242"/>
      <c r="QMN152" s="242"/>
      <c r="QMO152" s="242"/>
      <c r="QMP152" s="242"/>
      <c r="QMQ152" s="242"/>
      <c r="QMR152" s="242"/>
      <c r="QMS152" s="242"/>
      <c r="QMT152" s="242"/>
      <c r="QMU152" s="242"/>
      <c r="QMV152" s="242"/>
      <c r="QMW152" s="242"/>
      <c r="QMX152" s="242"/>
      <c r="QMY152" s="242"/>
      <c r="QMZ152" s="242"/>
      <c r="QNA152" s="242"/>
      <c r="QNB152" s="242"/>
      <c r="QNC152" s="242"/>
      <c r="QND152" s="242"/>
      <c r="QNE152" s="242"/>
      <c r="QNF152" s="242"/>
      <c r="QNG152" s="242"/>
      <c r="QNH152" s="242"/>
      <c r="QNI152" s="242"/>
      <c r="QNJ152" s="242"/>
      <c r="QNK152" s="242"/>
      <c r="QNL152" s="242"/>
      <c r="QNM152" s="242"/>
      <c r="QNN152" s="242"/>
      <c r="QNO152" s="242"/>
      <c r="QNP152" s="242"/>
      <c r="QNQ152" s="242"/>
      <c r="QNR152" s="242"/>
      <c r="QNS152" s="242"/>
      <c r="QNT152" s="242"/>
      <c r="QNU152" s="242"/>
      <c r="QNV152" s="242"/>
      <c r="QNW152" s="242"/>
      <c r="QNX152" s="242"/>
      <c r="QNY152" s="242"/>
      <c r="QNZ152" s="242"/>
      <c r="QOA152" s="242"/>
      <c r="QOB152" s="242"/>
      <c r="QOC152" s="242"/>
      <c r="QOD152" s="242"/>
      <c r="QOE152" s="242"/>
      <c r="QOF152" s="242"/>
      <c r="QOG152" s="242"/>
      <c r="QOH152" s="242"/>
      <c r="QOI152" s="242"/>
      <c r="QOJ152" s="242"/>
      <c r="QOK152" s="242"/>
      <c r="QOL152" s="242"/>
      <c r="QOM152" s="242"/>
      <c r="QON152" s="242"/>
      <c r="QOO152" s="242"/>
      <c r="QOP152" s="242"/>
      <c r="QOQ152" s="242"/>
      <c r="QOR152" s="242"/>
      <c r="QOS152" s="242"/>
      <c r="QOT152" s="242"/>
      <c r="QOU152" s="242"/>
      <c r="QOV152" s="242"/>
      <c r="QOW152" s="242"/>
      <c r="QOX152" s="242"/>
      <c r="QOY152" s="242"/>
      <c r="QOZ152" s="242"/>
      <c r="QPA152" s="242"/>
      <c r="QPB152" s="242"/>
      <c r="QPC152" s="242"/>
      <c r="QPD152" s="242"/>
      <c r="QPE152" s="242"/>
      <c r="QPF152" s="242"/>
      <c r="QPG152" s="242"/>
      <c r="QPH152" s="242"/>
      <c r="QPI152" s="242"/>
      <c r="QPJ152" s="242"/>
      <c r="QPK152" s="242"/>
      <c r="QPL152" s="242"/>
      <c r="QPM152" s="242"/>
      <c r="QPN152" s="242"/>
      <c r="QPO152" s="242"/>
      <c r="QPP152" s="242"/>
      <c r="QPQ152" s="242"/>
      <c r="QPR152" s="242"/>
      <c r="QPS152" s="242"/>
      <c r="QPT152" s="242"/>
      <c r="QPU152" s="242"/>
      <c r="QPV152" s="242"/>
      <c r="QPW152" s="242"/>
      <c r="QPX152" s="242"/>
      <c r="QPY152" s="242"/>
      <c r="QPZ152" s="242"/>
      <c r="QQA152" s="242"/>
      <c r="QQB152" s="242"/>
      <c r="QQC152" s="242"/>
      <c r="QQD152" s="242"/>
      <c r="QQE152" s="242"/>
      <c r="QQF152" s="242"/>
      <c r="QQG152" s="242"/>
      <c r="QQH152" s="242"/>
      <c r="QQI152" s="242"/>
      <c r="QQJ152" s="242"/>
      <c r="QQK152" s="242"/>
      <c r="QQL152" s="242"/>
      <c r="QQM152" s="242"/>
      <c r="QQN152" s="242"/>
      <c r="QQO152" s="242"/>
      <c r="QQP152" s="242"/>
      <c r="QQQ152" s="242"/>
      <c r="QQR152" s="242"/>
      <c r="QQS152" s="242"/>
      <c r="QQT152" s="242"/>
      <c r="QQU152" s="242"/>
      <c r="QQV152" s="242"/>
      <c r="QQW152" s="242"/>
      <c r="QQX152" s="242"/>
      <c r="QQY152" s="242"/>
      <c r="QQZ152" s="242"/>
      <c r="QRA152" s="242"/>
      <c r="QRB152" s="242"/>
      <c r="QRC152" s="242"/>
      <c r="QRD152" s="242"/>
      <c r="QRE152" s="242"/>
      <c r="QRF152" s="242"/>
      <c r="QRG152" s="242"/>
      <c r="QRH152" s="242"/>
      <c r="QRI152" s="242"/>
      <c r="QRJ152" s="242"/>
      <c r="QRK152" s="242"/>
      <c r="QRL152" s="242"/>
      <c r="QRM152" s="242"/>
      <c r="QRN152" s="242"/>
      <c r="QRO152" s="242"/>
      <c r="QRP152" s="242"/>
      <c r="QRQ152" s="242"/>
      <c r="QRR152" s="242"/>
      <c r="QRS152" s="242"/>
      <c r="QRT152" s="242"/>
      <c r="QRU152" s="242"/>
      <c r="QRV152" s="242"/>
      <c r="QRW152" s="242"/>
      <c r="QRX152" s="242"/>
      <c r="QRY152" s="242"/>
      <c r="QRZ152" s="242"/>
      <c r="QSA152" s="242"/>
      <c r="QSB152" s="242"/>
      <c r="QSC152" s="242"/>
      <c r="QSD152" s="242"/>
      <c r="QSE152" s="242"/>
      <c r="QSF152" s="242"/>
      <c r="QSG152" s="242"/>
      <c r="QSH152" s="242"/>
      <c r="QSI152" s="242"/>
      <c r="QSJ152" s="242"/>
      <c r="QSK152" s="242"/>
      <c r="QSL152" s="242"/>
      <c r="QSM152" s="242"/>
      <c r="QSN152" s="242"/>
      <c r="QSO152" s="242"/>
      <c r="QSP152" s="242"/>
      <c r="QSQ152" s="242"/>
      <c r="QSR152" s="242"/>
      <c r="QSS152" s="242"/>
      <c r="QST152" s="242"/>
      <c r="QSU152" s="242"/>
      <c r="QSV152" s="242"/>
      <c r="QSW152" s="242"/>
      <c r="QSX152" s="242"/>
      <c r="QSY152" s="242"/>
      <c r="QSZ152" s="242"/>
      <c r="QTA152" s="242"/>
      <c r="QTB152" s="242"/>
      <c r="QTC152" s="242"/>
      <c r="QTD152" s="242"/>
      <c r="QTE152" s="242"/>
      <c r="QTF152" s="242"/>
      <c r="QTG152" s="242"/>
      <c r="QTH152" s="242"/>
      <c r="QTI152" s="242"/>
      <c r="QTJ152" s="242"/>
      <c r="QTK152" s="242"/>
      <c r="QTL152" s="242"/>
      <c r="QTM152" s="242"/>
      <c r="QTN152" s="242"/>
      <c r="QTO152" s="242"/>
      <c r="QTP152" s="242"/>
      <c r="QTQ152" s="242"/>
      <c r="QTR152" s="242"/>
      <c r="QTS152" s="242"/>
      <c r="QTT152" s="242"/>
      <c r="QTU152" s="242"/>
      <c r="QTV152" s="242"/>
      <c r="QTW152" s="242"/>
      <c r="QTX152" s="242"/>
      <c r="QTY152" s="242"/>
      <c r="QTZ152" s="242"/>
      <c r="QUA152" s="242"/>
      <c r="QUB152" s="242"/>
      <c r="QUC152" s="242"/>
      <c r="QUD152" s="242"/>
      <c r="QUE152" s="242"/>
      <c r="QUF152" s="242"/>
      <c r="QUG152" s="242"/>
      <c r="QUH152" s="242"/>
      <c r="QUI152" s="242"/>
      <c r="QUJ152" s="242"/>
      <c r="QUK152" s="242"/>
      <c r="QUL152" s="242"/>
      <c r="QUM152" s="242"/>
      <c r="QUN152" s="242"/>
      <c r="QUO152" s="242"/>
      <c r="QUP152" s="242"/>
      <c r="QUQ152" s="242"/>
      <c r="QUR152" s="242"/>
      <c r="QUS152" s="242"/>
      <c r="QUT152" s="242"/>
      <c r="QUU152" s="242"/>
      <c r="QUV152" s="242"/>
      <c r="QUW152" s="242"/>
      <c r="QUX152" s="242"/>
      <c r="QUY152" s="242"/>
      <c r="QUZ152" s="242"/>
      <c r="QVA152" s="242"/>
      <c r="QVB152" s="242"/>
      <c r="QVC152" s="242"/>
      <c r="QVD152" s="242"/>
      <c r="QVE152" s="242"/>
      <c r="QVF152" s="242"/>
      <c r="QVG152" s="242"/>
      <c r="QVH152" s="242"/>
      <c r="QVI152" s="242"/>
      <c r="QVJ152" s="242"/>
      <c r="QVK152" s="242"/>
      <c r="QVL152" s="242"/>
      <c r="QVM152" s="242"/>
      <c r="QVN152" s="242"/>
      <c r="QVO152" s="242"/>
      <c r="QVP152" s="242"/>
      <c r="QVQ152" s="242"/>
      <c r="QVR152" s="242"/>
      <c r="QVS152" s="242"/>
      <c r="QVT152" s="242"/>
      <c r="QVU152" s="242"/>
      <c r="QVV152" s="242"/>
      <c r="QVW152" s="242"/>
      <c r="QVX152" s="242"/>
      <c r="QVY152" s="242"/>
      <c r="QVZ152" s="242"/>
      <c r="QWA152" s="242"/>
      <c r="QWB152" s="242"/>
      <c r="QWC152" s="242"/>
      <c r="QWD152" s="242"/>
      <c r="QWE152" s="242"/>
      <c r="QWF152" s="242"/>
      <c r="QWG152" s="242"/>
      <c r="QWH152" s="242"/>
      <c r="QWI152" s="242"/>
      <c r="QWJ152" s="242"/>
      <c r="QWK152" s="242"/>
      <c r="QWL152" s="242"/>
      <c r="QWM152" s="242"/>
      <c r="QWN152" s="242"/>
      <c r="QWO152" s="242"/>
      <c r="QWP152" s="242"/>
      <c r="QWQ152" s="242"/>
      <c r="QWR152" s="242"/>
      <c r="QWS152" s="242"/>
      <c r="QWT152" s="242"/>
      <c r="QWU152" s="242"/>
      <c r="QWV152" s="242"/>
      <c r="QWW152" s="242"/>
      <c r="QWX152" s="242"/>
      <c r="QWY152" s="242"/>
      <c r="QWZ152" s="242"/>
      <c r="QXA152" s="242"/>
      <c r="QXB152" s="242"/>
      <c r="QXC152" s="242"/>
      <c r="QXD152" s="242"/>
      <c r="QXE152" s="242"/>
      <c r="QXF152" s="242"/>
      <c r="QXG152" s="242"/>
      <c r="QXH152" s="242"/>
      <c r="QXI152" s="242"/>
      <c r="QXJ152" s="242"/>
      <c r="QXK152" s="242"/>
      <c r="QXL152" s="242"/>
      <c r="QXM152" s="242"/>
      <c r="QXN152" s="242"/>
      <c r="QXO152" s="242"/>
      <c r="QXP152" s="242"/>
      <c r="QXQ152" s="242"/>
      <c r="QXR152" s="242"/>
      <c r="QXS152" s="242"/>
      <c r="QXT152" s="242"/>
      <c r="QXU152" s="242"/>
      <c r="QXV152" s="242"/>
      <c r="QXW152" s="242"/>
      <c r="QXX152" s="242"/>
      <c r="QXY152" s="242"/>
      <c r="QXZ152" s="242"/>
      <c r="QYA152" s="242"/>
      <c r="QYB152" s="242"/>
      <c r="QYC152" s="242"/>
      <c r="QYD152" s="242"/>
      <c r="QYE152" s="242"/>
      <c r="QYF152" s="242"/>
      <c r="QYG152" s="242"/>
      <c r="QYH152" s="242"/>
      <c r="QYI152" s="242"/>
      <c r="QYJ152" s="242"/>
      <c r="QYK152" s="242"/>
      <c r="QYL152" s="242"/>
      <c r="QYM152" s="242"/>
      <c r="QYN152" s="242"/>
      <c r="QYO152" s="242"/>
      <c r="QYP152" s="242"/>
      <c r="QYQ152" s="242"/>
      <c r="QYR152" s="242"/>
      <c r="QYS152" s="242"/>
      <c r="QYT152" s="242"/>
      <c r="QYU152" s="242"/>
      <c r="QYV152" s="242"/>
      <c r="QYW152" s="242"/>
      <c r="QYX152" s="242"/>
      <c r="QYY152" s="242"/>
      <c r="QYZ152" s="242"/>
      <c r="QZA152" s="242"/>
      <c r="QZB152" s="242"/>
      <c r="QZC152" s="242"/>
      <c r="QZD152" s="242"/>
      <c r="QZE152" s="242"/>
      <c r="QZF152" s="242"/>
      <c r="QZG152" s="242"/>
      <c r="QZH152" s="242"/>
      <c r="QZI152" s="242"/>
      <c r="QZJ152" s="242"/>
      <c r="QZK152" s="242"/>
      <c r="QZL152" s="242"/>
      <c r="QZM152" s="242"/>
      <c r="QZN152" s="242"/>
      <c r="QZO152" s="242"/>
      <c r="QZP152" s="242"/>
      <c r="QZQ152" s="242"/>
      <c r="QZR152" s="242"/>
      <c r="QZS152" s="242"/>
      <c r="QZT152" s="242"/>
      <c r="QZU152" s="242"/>
      <c r="QZV152" s="242"/>
      <c r="QZW152" s="242"/>
      <c r="QZX152" s="242"/>
      <c r="QZY152" s="242"/>
      <c r="QZZ152" s="242"/>
      <c r="RAA152" s="242"/>
      <c r="RAB152" s="242"/>
      <c r="RAC152" s="242"/>
      <c r="RAD152" s="242"/>
      <c r="RAE152" s="242"/>
      <c r="RAF152" s="242"/>
      <c r="RAG152" s="242"/>
      <c r="RAH152" s="242"/>
      <c r="RAI152" s="242"/>
      <c r="RAJ152" s="242"/>
      <c r="RAK152" s="242"/>
      <c r="RAL152" s="242"/>
      <c r="RAM152" s="242"/>
      <c r="RAN152" s="242"/>
      <c r="RAO152" s="242"/>
      <c r="RAP152" s="242"/>
      <c r="RAQ152" s="242"/>
      <c r="RAR152" s="242"/>
      <c r="RAS152" s="242"/>
      <c r="RAT152" s="242"/>
      <c r="RAU152" s="242"/>
      <c r="RAV152" s="242"/>
      <c r="RAW152" s="242"/>
      <c r="RAX152" s="242"/>
      <c r="RAY152" s="242"/>
      <c r="RAZ152" s="242"/>
      <c r="RBA152" s="242"/>
      <c r="RBB152" s="242"/>
      <c r="RBC152" s="242"/>
      <c r="RBD152" s="242"/>
      <c r="RBE152" s="242"/>
      <c r="RBF152" s="242"/>
      <c r="RBG152" s="242"/>
      <c r="RBH152" s="242"/>
      <c r="RBI152" s="242"/>
      <c r="RBJ152" s="242"/>
      <c r="RBK152" s="242"/>
      <c r="RBL152" s="242"/>
      <c r="RBM152" s="242"/>
      <c r="RBN152" s="242"/>
      <c r="RBO152" s="242"/>
      <c r="RBP152" s="242"/>
      <c r="RBQ152" s="242"/>
      <c r="RBR152" s="242"/>
      <c r="RBS152" s="242"/>
      <c r="RBT152" s="242"/>
      <c r="RBU152" s="242"/>
      <c r="RBV152" s="242"/>
      <c r="RBW152" s="242"/>
      <c r="RBX152" s="242"/>
      <c r="RBY152" s="242"/>
      <c r="RBZ152" s="242"/>
      <c r="RCA152" s="242"/>
      <c r="RCB152" s="242"/>
      <c r="RCC152" s="242"/>
      <c r="RCD152" s="242"/>
      <c r="RCE152" s="242"/>
      <c r="RCF152" s="242"/>
      <c r="RCG152" s="242"/>
      <c r="RCH152" s="242"/>
      <c r="RCI152" s="242"/>
      <c r="RCJ152" s="242"/>
      <c r="RCK152" s="242"/>
      <c r="RCL152" s="242"/>
      <c r="RCM152" s="242"/>
      <c r="RCN152" s="242"/>
      <c r="RCO152" s="242"/>
      <c r="RCP152" s="242"/>
      <c r="RCQ152" s="242"/>
      <c r="RCR152" s="242"/>
      <c r="RCS152" s="242"/>
      <c r="RCT152" s="242"/>
      <c r="RCU152" s="242"/>
      <c r="RCV152" s="242"/>
      <c r="RCW152" s="242"/>
      <c r="RCX152" s="242"/>
      <c r="RCY152" s="242"/>
      <c r="RCZ152" s="242"/>
      <c r="RDA152" s="242"/>
      <c r="RDB152" s="242"/>
      <c r="RDC152" s="242"/>
      <c r="RDD152" s="242"/>
      <c r="RDE152" s="242"/>
      <c r="RDF152" s="242"/>
      <c r="RDG152" s="242"/>
      <c r="RDH152" s="242"/>
      <c r="RDI152" s="242"/>
      <c r="RDJ152" s="242"/>
      <c r="RDK152" s="242"/>
      <c r="RDL152" s="242"/>
      <c r="RDM152" s="242"/>
      <c r="RDN152" s="242"/>
      <c r="RDO152" s="242"/>
      <c r="RDP152" s="242"/>
      <c r="RDQ152" s="242"/>
      <c r="RDR152" s="242"/>
      <c r="RDS152" s="242"/>
      <c r="RDT152" s="242"/>
      <c r="RDU152" s="242"/>
      <c r="RDV152" s="242"/>
      <c r="RDW152" s="242"/>
      <c r="RDX152" s="242"/>
      <c r="RDY152" s="242"/>
      <c r="RDZ152" s="242"/>
      <c r="REA152" s="242"/>
      <c r="REB152" s="242"/>
      <c r="REC152" s="242"/>
      <c r="RED152" s="242"/>
      <c r="REE152" s="242"/>
      <c r="REF152" s="242"/>
      <c r="REG152" s="242"/>
      <c r="REH152" s="242"/>
      <c r="REI152" s="242"/>
      <c r="REJ152" s="242"/>
      <c r="REK152" s="242"/>
      <c r="REL152" s="242"/>
      <c r="REM152" s="242"/>
      <c r="REN152" s="242"/>
      <c r="REO152" s="242"/>
      <c r="REP152" s="242"/>
      <c r="REQ152" s="242"/>
      <c r="RER152" s="242"/>
      <c r="RES152" s="242"/>
      <c r="RET152" s="242"/>
      <c r="REU152" s="242"/>
      <c r="REV152" s="242"/>
      <c r="REW152" s="242"/>
      <c r="REX152" s="242"/>
      <c r="REY152" s="242"/>
      <c r="REZ152" s="242"/>
      <c r="RFA152" s="242"/>
      <c r="RFB152" s="242"/>
      <c r="RFC152" s="242"/>
      <c r="RFD152" s="242"/>
      <c r="RFE152" s="242"/>
      <c r="RFF152" s="242"/>
      <c r="RFG152" s="242"/>
      <c r="RFH152" s="242"/>
      <c r="RFI152" s="242"/>
      <c r="RFJ152" s="242"/>
      <c r="RFK152" s="242"/>
      <c r="RFL152" s="242"/>
      <c r="RFM152" s="242"/>
      <c r="RFN152" s="242"/>
      <c r="RFO152" s="242"/>
      <c r="RFP152" s="242"/>
      <c r="RFQ152" s="242"/>
      <c r="RFR152" s="242"/>
      <c r="RFS152" s="242"/>
      <c r="RFT152" s="242"/>
      <c r="RFU152" s="242"/>
      <c r="RFV152" s="242"/>
      <c r="RFW152" s="242"/>
      <c r="RFX152" s="242"/>
      <c r="RFY152" s="242"/>
      <c r="RFZ152" s="242"/>
      <c r="RGA152" s="242"/>
      <c r="RGB152" s="242"/>
      <c r="RGC152" s="242"/>
      <c r="RGD152" s="242"/>
      <c r="RGE152" s="242"/>
      <c r="RGF152" s="242"/>
      <c r="RGG152" s="242"/>
      <c r="RGH152" s="242"/>
      <c r="RGI152" s="242"/>
      <c r="RGJ152" s="242"/>
      <c r="RGK152" s="242"/>
      <c r="RGL152" s="242"/>
      <c r="RGM152" s="242"/>
      <c r="RGN152" s="242"/>
      <c r="RGO152" s="242"/>
      <c r="RGP152" s="242"/>
      <c r="RGQ152" s="242"/>
      <c r="RGR152" s="242"/>
      <c r="RGS152" s="242"/>
      <c r="RGT152" s="242"/>
      <c r="RGU152" s="242"/>
      <c r="RGV152" s="242"/>
      <c r="RGW152" s="242"/>
      <c r="RGX152" s="242"/>
      <c r="RGY152" s="242"/>
      <c r="RGZ152" s="242"/>
      <c r="RHA152" s="242"/>
      <c r="RHB152" s="242"/>
      <c r="RHC152" s="242"/>
      <c r="RHD152" s="242"/>
      <c r="RHE152" s="242"/>
      <c r="RHF152" s="242"/>
      <c r="RHG152" s="242"/>
      <c r="RHH152" s="242"/>
      <c r="RHI152" s="242"/>
      <c r="RHJ152" s="242"/>
      <c r="RHK152" s="242"/>
      <c r="RHL152" s="242"/>
      <c r="RHM152" s="242"/>
      <c r="RHN152" s="242"/>
      <c r="RHO152" s="242"/>
      <c r="RHP152" s="242"/>
      <c r="RHQ152" s="242"/>
      <c r="RHR152" s="242"/>
      <c r="RHS152" s="242"/>
      <c r="RHT152" s="242"/>
      <c r="RHU152" s="242"/>
      <c r="RHV152" s="242"/>
      <c r="RHW152" s="242"/>
      <c r="RHX152" s="242"/>
      <c r="RHY152" s="242"/>
      <c r="RHZ152" s="242"/>
      <c r="RIA152" s="242"/>
      <c r="RIB152" s="242"/>
      <c r="RIC152" s="242"/>
      <c r="RID152" s="242"/>
      <c r="RIE152" s="242"/>
      <c r="RIF152" s="242"/>
      <c r="RIG152" s="242"/>
      <c r="RIH152" s="242"/>
      <c r="RII152" s="242"/>
      <c r="RIJ152" s="242"/>
      <c r="RIK152" s="242"/>
      <c r="RIL152" s="242"/>
      <c r="RIM152" s="242"/>
      <c r="RIN152" s="242"/>
      <c r="RIO152" s="242"/>
      <c r="RIP152" s="242"/>
      <c r="RIQ152" s="242"/>
      <c r="RIR152" s="242"/>
      <c r="RIS152" s="242"/>
      <c r="RIT152" s="242"/>
      <c r="RIU152" s="242"/>
      <c r="RIV152" s="242"/>
      <c r="RIW152" s="242"/>
      <c r="RIX152" s="242"/>
      <c r="RIY152" s="242"/>
      <c r="RIZ152" s="242"/>
      <c r="RJA152" s="242"/>
      <c r="RJB152" s="242"/>
      <c r="RJC152" s="242"/>
      <c r="RJD152" s="242"/>
      <c r="RJE152" s="242"/>
      <c r="RJF152" s="242"/>
      <c r="RJG152" s="242"/>
      <c r="RJH152" s="242"/>
      <c r="RJI152" s="242"/>
      <c r="RJJ152" s="242"/>
      <c r="RJK152" s="242"/>
      <c r="RJL152" s="242"/>
      <c r="RJM152" s="242"/>
      <c r="RJN152" s="242"/>
      <c r="RJO152" s="242"/>
      <c r="RJP152" s="242"/>
      <c r="RJQ152" s="242"/>
      <c r="RJR152" s="242"/>
      <c r="RJS152" s="242"/>
      <c r="RJT152" s="242"/>
      <c r="RJU152" s="242"/>
      <c r="RJV152" s="242"/>
      <c r="RJW152" s="242"/>
      <c r="RJX152" s="242"/>
      <c r="RJY152" s="242"/>
      <c r="RJZ152" s="242"/>
      <c r="RKA152" s="242"/>
      <c r="RKB152" s="242"/>
      <c r="RKC152" s="242"/>
      <c r="RKD152" s="242"/>
      <c r="RKE152" s="242"/>
      <c r="RKF152" s="242"/>
      <c r="RKG152" s="242"/>
      <c r="RKH152" s="242"/>
      <c r="RKI152" s="242"/>
      <c r="RKJ152" s="242"/>
      <c r="RKK152" s="242"/>
      <c r="RKL152" s="242"/>
      <c r="RKM152" s="242"/>
      <c r="RKN152" s="242"/>
      <c r="RKO152" s="242"/>
      <c r="RKP152" s="242"/>
      <c r="RKQ152" s="242"/>
      <c r="RKR152" s="242"/>
      <c r="RKS152" s="242"/>
      <c r="RKT152" s="242"/>
      <c r="RKU152" s="242"/>
      <c r="RKV152" s="242"/>
      <c r="RKW152" s="242"/>
      <c r="RKX152" s="242"/>
      <c r="RKY152" s="242"/>
      <c r="RKZ152" s="242"/>
      <c r="RLA152" s="242"/>
      <c r="RLB152" s="242"/>
      <c r="RLC152" s="242"/>
      <c r="RLD152" s="242"/>
      <c r="RLE152" s="242"/>
      <c r="RLF152" s="242"/>
      <c r="RLG152" s="242"/>
      <c r="RLH152" s="242"/>
      <c r="RLI152" s="242"/>
      <c r="RLJ152" s="242"/>
      <c r="RLK152" s="242"/>
      <c r="RLL152" s="242"/>
      <c r="RLM152" s="242"/>
      <c r="RLN152" s="242"/>
      <c r="RLO152" s="242"/>
      <c r="RLP152" s="242"/>
      <c r="RLQ152" s="242"/>
      <c r="RLR152" s="242"/>
      <c r="RLS152" s="242"/>
      <c r="RLT152" s="242"/>
      <c r="RLU152" s="242"/>
      <c r="RLV152" s="242"/>
      <c r="RLW152" s="242"/>
      <c r="RLX152" s="242"/>
      <c r="RLY152" s="242"/>
      <c r="RLZ152" s="242"/>
      <c r="RMA152" s="242"/>
      <c r="RMB152" s="242"/>
      <c r="RMC152" s="242"/>
      <c r="RMD152" s="242"/>
      <c r="RME152" s="242"/>
      <c r="RMF152" s="242"/>
      <c r="RMG152" s="242"/>
      <c r="RMH152" s="242"/>
      <c r="RMI152" s="242"/>
      <c r="RMJ152" s="242"/>
      <c r="RMK152" s="242"/>
      <c r="RML152" s="242"/>
      <c r="RMM152" s="242"/>
      <c r="RMN152" s="242"/>
      <c r="RMO152" s="242"/>
      <c r="RMP152" s="242"/>
      <c r="RMQ152" s="242"/>
      <c r="RMR152" s="242"/>
      <c r="RMS152" s="242"/>
      <c r="RMT152" s="242"/>
      <c r="RMU152" s="242"/>
      <c r="RMV152" s="242"/>
      <c r="RMW152" s="242"/>
      <c r="RMX152" s="242"/>
      <c r="RMY152" s="242"/>
      <c r="RMZ152" s="242"/>
      <c r="RNA152" s="242"/>
      <c r="RNB152" s="242"/>
      <c r="RNC152" s="242"/>
      <c r="RND152" s="242"/>
      <c r="RNE152" s="242"/>
      <c r="RNF152" s="242"/>
      <c r="RNG152" s="242"/>
      <c r="RNH152" s="242"/>
      <c r="RNI152" s="242"/>
      <c r="RNJ152" s="242"/>
      <c r="RNK152" s="242"/>
      <c r="RNL152" s="242"/>
      <c r="RNM152" s="242"/>
      <c r="RNN152" s="242"/>
      <c r="RNO152" s="242"/>
      <c r="RNP152" s="242"/>
      <c r="RNQ152" s="242"/>
      <c r="RNR152" s="242"/>
      <c r="RNS152" s="242"/>
      <c r="RNT152" s="242"/>
      <c r="RNU152" s="242"/>
      <c r="RNV152" s="242"/>
      <c r="RNW152" s="242"/>
      <c r="RNX152" s="242"/>
      <c r="RNY152" s="242"/>
      <c r="RNZ152" s="242"/>
      <c r="ROA152" s="242"/>
      <c r="ROB152" s="242"/>
      <c r="ROC152" s="242"/>
      <c r="ROD152" s="242"/>
      <c r="ROE152" s="242"/>
      <c r="ROF152" s="242"/>
      <c r="ROG152" s="242"/>
      <c r="ROH152" s="242"/>
      <c r="ROI152" s="242"/>
      <c r="ROJ152" s="242"/>
      <c r="ROK152" s="242"/>
      <c r="ROL152" s="242"/>
      <c r="ROM152" s="242"/>
      <c r="RON152" s="242"/>
      <c r="ROO152" s="242"/>
      <c r="ROP152" s="242"/>
      <c r="ROQ152" s="242"/>
      <c r="ROR152" s="242"/>
      <c r="ROS152" s="242"/>
      <c r="ROT152" s="242"/>
      <c r="ROU152" s="242"/>
      <c r="ROV152" s="242"/>
      <c r="ROW152" s="242"/>
      <c r="ROX152" s="242"/>
      <c r="ROY152" s="242"/>
      <c r="ROZ152" s="242"/>
      <c r="RPA152" s="242"/>
      <c r="RPB152" s="242"/>
      <c r="RPC152" s="242"/>
      <c r="RPD152" s="242"/>
      <c r="RPE152" s="242"/>
      <c r="RPF152" s="242"/>
      <c r="RPG152" s="242"/>
      <c r="RPH152" s="242"/>
      <c r="RPI152" s="242"/>
      <c r="RPJ152" s="242"/>
      <c r="RPK152" s="242"/>
      <c r="RPL152" s="242"/>
      <c r="RPM152" s="242"/>
      <c r="RPN152" s="242"/>
      <c r="RPO152" s="242"/>
      <c r="RPP152" s="242"/>
      <c r="RPQ152" s="242"/>
      <c r="RPR152" s="242"/>
      <c r="RPS152" s="242"/>
      <c r="RPT152" s="242"/>
      <c r="RPU152" s="242"/>
      <c r="RPV152" s="242"/>
      <c r="RPW152" s="242"/>
      <c r="RPX152" s="242"/>
      <c r="RPY152" s="242"/>
      <c r="RPZ152" s="242"/>
      <c r="RQA152" s="242"/>
      <c r="RQB152" s="242"/>
      <c r="RQC152" s="242"/>
      <c r="RQD152" s="242"/>
      <c r="RQE152" s="242"/>
      <c r="RQF152" s="242"/>
      <c r="RQG152" s="242"/>
      <c r="RQH152" s="242"/>
      <c r="RQI152" s="242"/>
      <c r="RQJ152" s="242"/>
      <c r="RQK152" s="242"/>
      <c r="RQL152" s="242"/>
      <c r="RQM152" s="242"/>
      <c r="RQN152" s="242"/>
      <c r="RQO152" s="242"/>
      <c r="RQP152" s="242"/>
      <c r="RQQ152" s="242"/>
      <c r="RQR152" s="242"/>
      <c r="RQS152" s="242"/>
      <c r="RQT152" s="242"/>
      <c r="RQU152" s="242"/>
      <c r="RQV152" s="242"/>
      <c r="RQW152" s="242"/>
      <c r="RQX152" s="242"/>
      <c r="RQY152" s="242"/>
      <c r="RQZ152" s="242"/>
      <c r="RRA152" s="242"/>
      <c r="RRB152" s="242"/>
      <c r="RRC152" s="242"/>
      <c r="RRD152" s="242"/>
      <c r="RRE152" s="242"/>
      <c r="RRF152" s="242"/>
      <c r="RRG152" s="242"/>
      <c r="RRH152" s="242"/>
      <c r="RRI152" s="242"/>
      <c r="RRJ152" s="242"/>
      <c r="RRK152" s="242"/>
      <c r="RRL152" s="242"/>
      <c r="RRM152" s="242"/>
      <c r="RRN152" s="242"/>
      <c r="RRO152" s="242"/>
      <c r="RRP152" s="242"/>
      <c r="RRQ152" s="242"/>
      <c r="RRR152" s="242"/>
      <c r="RRS152" s="242"/>
      <c r="RRT152" s="242"/>
      <c r="RRU152" s="242"/>
      <c r="RRV152" s="242"/>
      <c r="RRW152" s="242"/>
      <c r="RRX152" s="242"/>
      <c r="RRY152" s="242"/>
      <c r="RRZ152" s="242"/>
      <c r="RSA152" s="242"/>
      <c r="RSB152" s="242"/>
      <c r="RSC152" s="242"/>
      <c r="RSD152" s="242"/>
      <c r="RSE152" s="242"/>
      <c r="RSF152" s="242"/>
      <c r="RSG152" s="242"/>
      <c r="RSH152" s="242"/>
      <c r="RSI152" s="242"/>
      <c r="RSJ152" s="242"/>
      <c r="RSK152" s="242"/>
      <c r="RSL152" s="242"/>
      <c r="RSM152" s="242"/>
      <c r="RSN152" s="242"/>
      <c r="RSO152" s="242"/>
      <c r="RSP152" s="242"/>
      <c r="RSQ152" s="242"/>
      <c r="RSR152" s="242"/>
      <c r="RSS152" s="242"/>
      <c r="RST152" s="242"/>
      <c r="RSU152" s="242"/>
      <c r="RSV152" s="242"/>
      <c r="RSW152" s="242"/>
      <c r="RSX152" s="242"/>
      <c r="RSY152" s="242"/>
      <c r="RSZ152" s="242"/>
      <c r="RTA152" s="242"/>
      <c r="RTB152" s="242"/>
      <c r="RTC152" s="242"/>
      <c r="RTD152" s="242"/>
      <c r="RTE152" s="242"/>
      <c r="RTF152" s="242"/>
      <c r="RTG152" s="242"/>
      <c r="RTH152" s="242"/>
      <c r="RTI152" s="242"/>
      <c r="RTJ152" s="242"/>
      <c r="RTK152" s="242"/>
      <c r="RTL152" s="242"/>
      <c r="RTM152" s="242"/>
      <c r="RTN152" s="242"/>
      <c r="RTO152" s="242"/>
      <c r="RTP152" s="242"/>
      <c r="RTQ152" s="242"/>
      <c r="RTR152" s="242"/>
      <c r="RTS152" s="242"/>
      <c r="RTT152" s="242"/>
      <c r="RTU152" s="242"/>
      <c r="RTV152" s="242"/>
      <c r="RTW152" s="242"/>
      <c r="RTX152" s="242"/>
      <c r="RTY152" s="242"/>
      <c r="RTZ152" s="242"/>
      <c r="RUA152" s="242"/>
      <c r="RUB152" s="242"/>
      <c r="RUC152" s="242"/>
      <c r="RUD152" s="242"/>
      <c r="RUE152" s="242"/>
      <c r="RUF152" s="242"/>
      <c r="RUG152" s="242"/>
      <c r="RUH152" s="242"/>
      <c r="RUI152" s="242"/>
      <c r="RUJ152" s="242"/>
      <c r="RUK152" s="242"/>
      <c r="RUL152" s="242"/>
      <c r="RUM152" s="242"/>
      <c r="RUN152" s="242"/>
      <c r="RUO152" s="242"/>
      <c r="RUP152" s="242"/>
      <c r="RUQ152" s="242"/>
      <c r="RUR152" s="242"/>
      <c r="RUS152" s="242"/>
      <c r="RUT152" s="242"/>
      <c r="RUU152" s="242"/>
      <c r="RUV152" s="242"/>
      <c r="RUW152" s="242"/>
      <c r="RUX152" s="242"/>
      <c r="RUY152" s="242"/>
      <c r="RUZ152" s="242"/>
      <c r="RVA152" s="242"/>
      <c r="RVB152" s="242"/>
      <c r="RVC152" s="242"/>
      <c r="RVD152" s="242"/>
      <c r="RVE152" s="242"/>
      <c r="RVF152" s="242"/>
      <c r="RVG152" s="242"/>
      <c r="RVH152" s="242"/>
      <c r="RVI152" s="242"/>
      <c r="RVJ152" s="242"/>
      <c r="RVK152" s="242"/>
      <c r="RVL152" s="242"/>
      <c r="RVM152" s="242"/>
      <c r="RVN152" s="242"/>
      <c r="RVO152" s="242"/>
      <c r="RVP152" s="242"/>
      <c r="RVQ152" s="242"/>
      <c r="RVR152" s="242"/>
      <c r="RVS152" s="242"/>
      <c r="RVT152" s="242"/>
      <c r="RVU152" s="242"/>
      <c r="RVV152" s="242"/>
      <c r="RVW152" s="242"/>
      <c r="RVX152" s="242"/>
      <c r="RVY152" s="242"/>
      <c r="RVZ152" s="242"/>
      <c r="RWA152" s="242"/>
      <c r="RWB152" s="242"/>
      <c r="RWC152" s="242"/>
      <c r="RWD152" s="242"/>
      <c r="RWE152" s="242"/>
      <c r="RWF152" s="242"/>
      <c r="RWG152" s="242"/>
      <c r="RWH152" s="242"/>
      <c r="RWI152" s="242"/>
      <c r="RWJ152" s="242"/>
      <c r="RWK152" s="242"/>
      <c r="RWL152" s="242"/>
      <c r="RWM152" s="242"/>
      <c r="RWN152" s="242"/>
      <c r="RWO152" s="242"/>
      <c r="RWP152" s="242"/>
      <c r="RWQ152" s="242"/>
      <c r="RWR152" s="242"/>
      <c r="RWS152" s="242"/>
      <c r="RWT152" s="242"/>
      <c r="RWU152" s="242"/>
      <c r="RWV152" s="242"/>
      <c r="RWW152" s="242"/>
      <c r="RWX152" s="242"/>
      <c r="RWY152" s="242"/>
      <c r="RWZ152" s="242"/>
      <c r="RXA152" s="242"/>
      <c r="RXB152" s="242"/>
      <c r="RXC152" s="242"/>
      <c r="RXD152" s="242"/>
      <c r="RXE152" s="242"/>
      <c r="RXF152" s="242"/>
      <c r="RXG152" s="242"/>
      <c r="RXH152" s="242"/>
      <c r="RXI152" s="242"/>
      <c r="RXJ152" s="242"/>
      <c r="RXK152" s="242"/>
      <c r="RXL152" s="242"/>
      <c r="RXM152" s="242"/>
      <c r="RXN152" s="242"/>
      <c r="RXO152" s="242"/>
      <c r="RXP152" s="242"/>
      <c r="RXQ152" s="242"/>
      <c r="RXR152" s="242"/>
      <c r="RXS152" s="242"/>
      <c r="RXT152" s="242"/>
      <c r="RXU152" s="242"/>
      <c r="RXV152" s="242"/>
      <c r="RXW152" s="242"/>
      <c r="RXX152" s="242"/>
      <c r="RXY152" s="242"/>
      <c r="RXZ152" s="242"/>
      <c r="RYA152" s="242"/>
      <c r="RYB152" s="242"/>
      <c r="RYC152" s="242"/>
      <c r="RYD152" s="242"/>
      <c r="RYE152" s="242"/>
      <c r="RYF152" s="242"/>
      <c r="RYG152" s="242"/>
      <c r="RYH152" s="242"/>
      <c r="RYI152" s="242"/>
      <c r="RYJ152" s="242"/>
      <c r="RYK152" s="242"/>
      <c r="RYL152" s="242"/>
      <c r="RYM152" s="242"/>
      <c r="RYN152" s="242"/>
      <c r="RYO152" s="242"/>
      <c r="RYP152" s="242"/>
      <c r="RYQ152" s="242"/>
      <c r="RYR152" s="242"/>
      <c r="RYS152" s="242"/>
      <c r="RYT152" s="242"/>
      <c r="RYU152" s="242"/>
      <c r="RYV152" s="242"/>
      <c r="RYW152" s="242"/>
      <c r="RYX152" s="242"/>
      <c r="RYY152" s="242"/>
      <c r="RYZ152" s="242"/>
      <c r="RZA152" s="242"/>
      <c r="RZB152" s="242"/>
      <c r="RZC152" s="242"/>
      <c r="RZD152" s="242"/>
      <c r="RZE152" s="242"/>
      <c r="RZF152" s="242"/>
      <c r="RZG152" s="242"/>
      <c r="RZH152" s="242"/>
      <c r="RZI152" s="242"/>
      <c r="RZJ152" s="242"/>
      <c r="RZK152" s="242"/>
      <c r="RZL152" s="242"/>
      <c r="RZM152" s="242"/>
      <c r="RZN152" s="242"/>
      <c r="RZO152" s="242"/>
      <c r="RZP152" s="242"/>
      <c r="RZQ152" s="242"/>
      <c r="RZR152" s="242"/>
      <c r="RZS152" s="242"/>
      <c r="RZT152" s="242"/>
      <c r="RZU152" s="242"/>
      <c r="RZV152" s="242"/>
      <c r="RZW152" s="242"/>
      <c r="RZX152" s="242"/>
      <c r="RZY152" s="242"/>
      <c r="RZZ152" s="242"/>
      <c r="SAA152" s="242"/>
      <c r="SAB152" s="242"/>
      <c r="SAC152" s="242"/>
      <c r="SAD152" s="242"/>
      <c r="SAE152" s="242"/>
      <c r="SAF152" s="242"/>
      <c r="SAG152" s="242"/>
      <c r="SAH152" s="242"/>
      <c r="SAI152" s="242"/>
      <c r="SAJ152" s="242"/>
      <c r="SAK152" s="242"/>
      <c r="SAL152" s="242"/>
      <c r="SAM152" s="242"/>
      <c r="SAN152" s="242"/>
      <c r="SAO152" s="242"/>
      <c r="SAP152" s="242"/>
      <c r="SAQ152" s="242"/>
      <c r="SAR152" s="242"/>
      <c r="SAS152" s="242"/>
      <c r="SAT152" s="242"/>
      <c r="SAU152" s="242"/>
      <c r="SAV152" s="242"/>
      <c r="SAW152" s="242"/>
      <c r="SAX152" s="242"/>
      <c r="SAY152" s="242"/>
      <c r="SAZ152" s="242"/>
      <c r="SBA152" s="242"/>
      <c r="SBB152" s="242"/>
      <c r="SBC152" s="242"/>
      <c r="SBD152" s="242"/>
      <c r="SBE152" s="242"/>
      <c r="SBF152" s="242"/>
      <c r="SBG152" s="242"/>
      <c r="SBH152" s="242"/>
      <c r="SBI152" s="242"/>
      <c r="SBJ152" s="242"/>
      <c r="SBK152" s="242"/>
      <c r="SBL152" s="242"/>
      <c r="SBM152" s="242"/>
      <c r="SBN152" s="242"/>
      <c r="SBO152" s="242"/>
      <c r="SBP152" s="242"/>
      <c r="SBQ152" s="242"/>
      <c r="SBR152" s="242"/>
      <c r="SBS152" s="242"/>
      <c r="SBT152" s="242"/>
      <c r="SBU152" s="242"/>
      <c r="SBV152" s="242"/>
      <c r="SBW152" s="242"/>
      <c r="SBX152" s="242"/>
      <c r="SBY152" s="242"/>
      <c r="SBZ152" s="242"/>
      <c r="SCA152" s="242"/>
      <c r="SCB152" s="242"/>
      <c r="SCC152" s="242"/>
      <c r="SCD152" s="242"/>
      <c r="SCE152" s="242"/>
      <c r="SCF152" s="242"/>
      <c r="SCG152" s="242"/>
      <c r="SCH152" s="242"/>
      <c r="SCI152" s="242"/>
      <c r="SCJ152" s="242"/>
      <c r="SCK152" s="242"/>
      <c r="SCL152" s="242"/>
      <c r="SCM152" s="242"/>
      <c r="SCN152" s="242"/>
      <c r="SCO152" s="242"/>
      <c r="SCP152" s="242"/>
      <c r="SCQ152" s="242"/>
      <c r="SCR152" s="242"/>
      <c r="SCS152" s="242"/>
      <c r="SCT152" s="242"/>
      <c r="SCU152" s="242"/>
      <c r="SCV152" s="242"/>
      <c r="SCW152" s="242"/>
      <c r="SCX152" s="242"/>
      <c r="SCY152" s="242"/>
      <c r="SCZ152" s="242"/>
      <c r="SDA152" s="242"/>
      <c r="SDB152" s="242"/>
      <c r="SDC152" s="242"/>
      <c r="SDD152" s="242"/>
      <c r="SDE152" s="242"/>
      <c r="SDF152" s="242"/>
      <c r="SDG152" s="242"/>
      <c r="SDH152" s="242"/>
      <c r="SDI152" s="242"/>
      <c r="SDJ152" s="242"/>
      <c r="SDK152" s="242"/>
      <c r="SDL152" s="242"/>
      <c r="SDM152" s="242"/>
      <c r="SDN152" s="242"/>
      <c r="SDO152" s="242"/>
      <c r="SDP152" s="242"/>
      <c r="SDQ152" s="242"/>
      <c r="SDR152" s="242"/>
      <c r="SDS152" s="242"/>
      <c r="SDT152" s="242"/>
      <c r="SDU152" s="242"/>
      <c r="SDV152" s="242"/>
      <c r="SDW152" s="242"/>
      <c r="SDX152" s="242"/>
      <c r="SDY152" s="242"/>
      <c r="SDZ152" s="242"/>
      <c r="SEA152" s="242"/>
      <c r="SEB152" s="242"/>
      <c r="SEC152" s="242"/>
      <c r="SED152" s="242"/>
      <c r="SEE152" s="242"/>
      <c r="SEF152" s="242"/>
      <c r="SEG152" s="242"/>
      <c r="SEH152" s="242"/>
      <c r="SEI152" s="242"/>
      <c r="SEJ152" s="242"/>
      <c r="SEK152" s="242"/>
      <c r="SEL152" s="242"/>
      <c r="SEM152" s="242"/>
      <c r="SEN152" s="242"/>
      <c r="SEO152" s="242"/>
      <c r="SEP152" s="242"/>
      <c r="SEQ152" s="242"/>
      <c r="SER152" s="242"/>
      <c r="SES152" s="242"/>
      <c r="SET152" s="242"/>
      <c r="SEU152" s="242"/>
      <c r="SEV152" s="242"/>
      <c r="SEW152" s="242"/>
      <c r="SEX152" s="242"/>
      <c r="SEY152" s="242"/>
      <c r="SEZ152" s="242"/>
      <c r="SFA152" s="242"/>
      <c r="SFB152" s="242"/>
      <c r="SFC152" s="242"/>
      <c r="SFD152" s="242"/>
      <c r="SFE152" s="242"/>
      <c r="SFF152" s="242"/>
      <c r="SFG152" s="242"/>
      <c r="SFH152" s="242"/>
      <c r="SFI152" s="242"/>
      <c r="SFJ152" s="242"/>
      <c r="SFK152" s="242"/>
      <c r="SFL152" s="242"/>
      <c r="SFM152" s="242"/>
      <c r="SFN152" s="242"/>
      <c r="SFO152" s="242"/>
      <c r="SFP152" s="242"/>
      <c r="SFQ152" s="242"/>
      <c r="SFR152" s="242"/>
      <c r="SFS152" s="242"/>
      <c r="SFT152" s="242"/>
      <c r="SFU152" s="242"/>
      <c r="SFV152" s="242"/>
      <c r="SFW152" s="242"/>
      <c r="SFX152" s="242"/>
      <c r="SFY152" s="242"/>
      <c r="SFZ152" s="242"/>
      <c r="SGA152" s="242"/>
      <c r="SGB152" s="242"/>
      <c r="SGC152" s="242"/>
      <c r="SGD152" s="242"/>
      <c r="SGE152" s="242"/>
      <c r="SGF152" s="242"/>
      <c r="SGG152" s="242"/>
      <c r="SGH152" s="242"/>
      <c r="SGI152" s="242"/>
      <c r="SGJ152" s="242"/>
      <c r="SGK152" s="242"/>
      <c r="SGL152" s="242"/>
      <c r="SGM152" s="242"/>
      <c r="SGN152" s="242"/>
      <c r="SGO152" s="242"/>
      <c r="SGP152" s="242"/>
      <c r="SGQ152" s="242"/>
      <c r="SGR152" s="242"/>
      <c r="SGS152" s="242"/>
      <c r="SGT152" s="242"/>
      <c r="SGU152" s="242"/>
      <c r="SGV152" s="242"/>
      <c r="SGW152" s="242"/>
      <c r="SGX152" s="242"/>
      <c r="SGY152" s="242"/>
      <c r="SGZ152" s="242"/>
      <c r="SHA152" s="242"/>
      <c r="SHB152" s="242"/>
      <c r="SHC152" s="242"/>
      <c r="SHD152" s="242"/>
      <c r="SHE152" s="242"/>
      <c r="SHF152" s="242"/>
      <c r="SHG152" s="242"/>
      <c r="SHH152" s="242"/>
      <c r="SHI152" s="242"/>
      <c r="SHJ152" s="242"/>
      <c r="SHK152" s="242"/>
      <c r="SHL152" s="242"/>
      <c r="SHM152" s="242"/>
      <c r="SHN152" s="242"/>
      <c r="SHO152" s="242"/>
      <c r="SHP152" s="242"/>
      <c r="SHQ152" s="242"/>
      <c r="SHR152" s="242"/>
      <c r="SHS152" s="242"/>
      <c r="SHT152" s="242"/>
      <c r="SHU152" s="242"/>
      <c r="SHV152" s="242"/>
      <c r="SHW152" s="242"/>
      <c r="SHX152" s="242"/>
      <c r="SHY152" s="242"/>
      <c r="SHZ152" s="242"/>
      <c r="SIA152" s="242"/>
      <c r="SIB152" s="242"/>
      <c r="SIC152" s="242"/>
      <c r="SID152" s="242"/>
      <c r="SIE152" s="242"/>
      <c r="SIF152" s="242"/>
      <c r="SIG152" s="242"/>
      <c r="SIH152" s="242"/>
      <c r="SII152" s="242"/>
      <c r="SIJ152" s="242"/>
      <c r="SIK152" s="242"/>
      <c r="SIL152" s="242"/>
      <c r="SIM152" s="242"/>
      <c r="SIN152" s="242"/>
      <c r="SIO152" s="242"/>
      <c r="SIP152" s="242"/>
      <c r="SIQ152" s="242"/>
      <c r="SIR152" s="242"/>
      <c r="SIS152" s="242"/>
      <c r="SIT152" s="242"/>
      <c r="SIU152" s="242"/>
      <c r="SIV152" s="242"/>
      <c r="SIW152" s="242"/>
      <c r="SIX152" s="242"/>
      <c r="SIY152" s="242"/>
      <c r="SIZ152" s="242"/>
      <c r="SJA152" s="242"/>
      <c r="SJB152" s="242"/>
      <c r="SJC152" s="242"/>
      <c r="SJD152" s="242"/>
      <c r="SJE152" s="242"/>
      <c r="SJF152" s="242"/>
      <c r="SJG152" s="242"/>
      <c r="SJH152" s="242"/>
      <c r="SJI152" s="242"/>
      <c r="SJJ152" s="242"/>
      <c r="SJK152" s="242"/>
      <c r="SJL152" s="242"/>
      <c r="SJM152" s="242"/>
      <c r="SJN152" s="242"/>
      <c r="SJO152" s="242"/>
      <c r="SJP152" s="242"/>
      <c r="SJQ152" s="242"/>
      <c r="SJR152" s="242"/>
      <c r="SJS152" s="242"/>
      <c r="SJT152" s="242"/>
      <c r="SJU152" s="242"/>
      <c r="SJV152" s="242"/>
      <c r="SJW152" s="242"/>
      <c r="SJX152" s="242"/>
      <c r="SJY152" s="242"/>
      <c r="SJZ152" s="242"/>
      <c r="SKA152" s="242"/>
      <c r="SKB152" s="242"/>
      <c r="SKC152" s="242"/>
      <c r="SKD152" s="242"/>
      <c r="SKE152" s="242"/>
      <c r="SKF152" s="242"/>
      <c r="SKG152" s="242"/>
      <c r="SKH152" s="242"/>
      <c r="SKI152" s="242"/>
      <c r="SKJ152" s="242"/>
      <c r="SKK152" s="242"/>
      <c r="SKL152" s="242"/>
      <c r="SKM152" s="242"/>
      <c r="SKN152" s="242"/>
      <c r="SKO152" s="242"/>
      <c r="SKP152" s="242"/>
      <c r="SKQ152" s="242"/>
      <c r="SKR152" s="242"/>
      <c r="SKS152" s="242"/>
      <c r="SKT152" s="242"/>
      <c r="SKU152" s="242"/>
      <c r="SKV152" s="242"/>
      <c r="SKW152" s="242"/>
      <c r="SKX152" s="242"/>
      <c r="SKY152" s="242"/>
      <c r="SKZ152" s="242"/>
      <c r="SLA152" s="242"/>
      <c r="SLB152" s="242"/>
      <c r="SLC152" s="242"/>
      <c r="SLD152" s="242"/>
      <c r="SLE152" s="242"/>
      <c r="SLF152" s="242"/>
      <c r="SLG152" s="242"/>
      <c r="SLH152" s="242"/>
      <c r="SLI152" s="242"/>
      <c r="SLJ152" s="242"/>
      <c r="SLK152" s="242"/>
      <c r="SLL152" s="242"/>
      <c r="SLM152" s="242"/>
      <c r="SLN152" s="242"/>
      <c r="SLO152" s="242"/>
      <c r="SLP152" s="242"/>
      <c r="SLQ152" s="242"/>
      <c r="SLR152" s="242"/>
      <c r="SLS152" s="242"/>
      <c r="SLT152" s="242"/>
      <c r="SLU152" s="242"/>
      <c r="SLV152" s="242"/>
      <c r="SLW152" s="242"/>
      <c r="SLX152" s="242"/>
      <c r="SLY152" s="242"/>
      <c r="SLZ152" s="242"/>
      <c r="SMA152" s="242"/>
      <c r="SMB152" s="242"/>
      <c r="SMC152" s="242"/>
      <c r="SMD152" s="242"/>
      <c r="SME152" s="242"/>
      <c r="SMF152" s="242"/>
      <c r="SMG152" s="242"/>
      <c r="SMH152" s="242"/>
      <c r="SMI152" s="242"/>
      <c r="SMJ152" s="242"/>
      <c r="SMK152" s="242"/>
      <c r="SML152" s="242"/>
      <c r="SMM152" s="242"/>
      <c r="SMN152" s="242"/>
      <c r="SMO152" s="242"/>
      <c r="SMP152" s="242"/>
      <c r="SMQ152" s="242"/>
      <c r="SMR152" s="242"/>
      <c r="SMS152" s="242"/>
      <c r="SMT152" s="242"/>
      <c r="SMU152" s="242"/>
      <c r="SMV152" s="242"/>
      <c r="SMW152" s="242"/>
      <c r="SMX152" s="242"/>
      <c r="SMY152" s="242"/>
      <c r="SMZ152" s="242"/>
      <c r="SNA152" s="242"/>
      <c r="SNB152" s="242"/>
      <c r="SNC152" s="242"/>
      <c r="SND152" s="242"/>
      <c r="SNE152" s="242"/>
      <c r="SNF152" s="242"/>
      <c r="SNG152" s="242"/>
      <c r="SNH152" s="242"/>
      <c r="SNI152" s="242"/>
      <c r="SNJ152" s="242"/>
      <c r="SNK152" s="242"/>
      <c r="SNL152" s="242"/>
      <c r="SNM152" s="242"/>
      <c r="SNN152" s="242"/>
      <c r="SNO152" s="242"/>
      <c r="SNP152" s="242"/>
      <c r="SNQ152" s="242"/>
      <c r="SNR152" s="242"/>
      <c r="SNS152" s="242"/>
      <c r="SNT152" s="242"/>
      <c r="SNU152" s="242"/>
      <c r="SNV152" s="242"/>
      <c r="SNW152" s="242"/>
      <c r="SNX152" s="242"/>
      <c r="SNY152" s="242"/>
      <c r="SNZ152" s="242"/>
      <c r="SOA152" s="242"/>
      <c r="SOB152" s="242"/>
      <c r="SOC152" s="242"/>
      <c r="SOD152" s="242"/>
      <c r="SOE152" s="242"/>
      <c r="SOF152" s="242"/>
      <c r="SOG152" s="242"/>
      <c r="SOH152" s="242"/>
      <c r="SOI152" s="242"/>
      <c r="SOJ152" s="242"/>
      <c r="SOK152" s="242"/>
      <c r="SOL152" s="242"/>
      <c r="SOM152" s="242"/>
      <c r="SON152" s="242"/>
      <c r="SOO152" s="242"/>
      <c r="SOP152" s="242"/>
      <c r="SOQ152" s="242"/>
      <c r="SOR152" s="242"/>
      <c r="SOS152" s="242"/>
      <c r="SOT152" s="242"/>
      <c r="SOU152" s="242"/>
      <c r="SOV152" s="242"/>
      <c r="SOW152" s="242"/>
      <c r="SOX152" s="242"/>
      <c r="SOY152" s="242"/>
      <c r="SOZ152" s="242"/>
      <c r="SPA152" s="242"/>
      <c r="SPB152" s="242"/>
      <c r="SPC152" s="242"/>
      <c r="SPD152" s="242"/>
      <c r="SPE152" s="242"/>
      <c r="SPF152" s="242"/>
      <c r="SPG152" s="242"/>
      <c r="SPH152" s="242"/>
      <c r="SPI152" s="242"/>
      <c r="SPJ152" s="242"/>
      <c r="SPK152" s="242"/>
      <c r="SPL152" s="242"/>
      <c r="SPM152" s="242"/>
      <c r="SPN152" s="242"/>
      <c r="SPO152" s="242"/>
      <c r="SPP152" s="242"/>
      <c r="SPQ152" s="242"/>
      <c r="SPR152" s="242"/>
      <c r="SPS152" s="242"/>
      <c r="SPT152" s="242"/>
      <c r="SPU152" s="242"/>
      <c r="SPV152" s="242"/>
      <c r="SPW152" s="242"/>
      <c r="SPX152" s="242"/>
      <c r="SPY152" s="242"/>
      <c r="SPZ152" s="242"/>
      <c r="SQA152" s="242"/>
      <c r="SQB152" s="242"/>
      <c r="SQC152" s="242"/>
      <c r="SQD152" s="242"/>
      <c r="SQE152" s="242"/>
      <c r="SQF152" s="242"/>
      <c r="SQG152" s="242"/>
      <c r="SQH152" s="242"/>
      <c r="SQI152" s="242"/>
      <c r="SQJ152" s="242"/>
      <c r="SQK152" s="242"/>
      <c r="SQL152" s="242"/>
      <c r="SQM152" s="242"/>
      <c r="SQN152" s="242"/>
      <c r="SQO152" s="242"/>
      <c r="SQP152" s="242"/>
      <c r="SQQ152" s="242"/>
      <c r="SQR152" s="242"/>
      <c r="SQS152" s="242"/>
      <c r="SQT152" s="242"/>
      <c r="SQU152" s="242"/>
      <c r="SQV152" s="242"/>
      <c r="SQW152" s="242"/>
      <c r="SQX152" s="242"/>
      <c r="SQY152" s="242"/>
      <c r="SQZ152" s="242"/>
      <c r="SRA152" s="242"/>
      <c r="SRB152" s="242"/>
      <c r="SRC152" s="242"/>
      <c r="SRD152" s="242"/>
      <c r="SRE152" s="242"/>
      <c r="SRF152" s="242"/>
      <c r="SRG152" s="242"/>
      <c r="SRH152" s="242"/>
      <c r="SRI152" s="242"/>
      <c r="SRJ152" s="242"/>
      <c r="SRK152" s="242"/>
      <c r="SRL152" s="242"/>
      <c r="SRM152" s="242"/>
      <c r="SRN152" s="242"/>
      <c r="SRO152" s="242"/>
      <c r="SRP152" s="242"/>
      <c r="SRQ152" s="242"/>
      <c r="SRR152" s="242"/>
      <c r="SRS152" s="242"/>
      <c r="SRT152" s="242"/>
      <c r="SRU152" s="242"/>
      <c r="SRV152" s="242"/>
      <c r="SRW152" s="242"/>
      <c r="SRX152" s="242"/>
      <c r="SRY152" s="242"/>
      <c r="SRZ152" s="242"/>
      <c r="SSA152" s="242"/>
      <c r="SSB152" s="242"/>
      <c r="SSC152" s="242"/>
      <c r="SSD152" s="242"/>
      <c r="SSE152" s="242"/>
      <c r="SSF152" s="242"/>
      <c r="SSG152" s="242"/>
      <c r="SSH152" s="242"/>
      <c r="SSI152" s="242"/>
      <c r="SSJ152" s="242"/>
      <c r="SSK152" s="242"/>
      <c r="SSL152" s="242"/>
      <c r="SSM152" s="242"/>
      <c r="SSN152" s="242"/>
      <c r="SSO152" s="242"/>
      <c r="SSP152" s="242"/>
      <c r="SSQ152" s="242"/>
      <c r="SSR152" s="242"/>
      <c r="SSS152" s="242"/>
      <c r="SST152" s="242"/>
      <c r="SSU152" s="242"/>
      <c r="SSV152" s="242"/>
      <c r="SSW152" s="242"/>
      <c r="SSX152" s="242"/>
      <c r="SSY152" s="242"/>
      <c r="SSZ152" s="242"/>
      <c r="STA152" s="242"/>
      <c r="STB152" s="242"/>
      <c r="STC152" s="242"/>
      <c r="STD152" s="242"/>
      <c r="STE152" s="242"/>
      <c r="STF152" s="242"/>
      <c r="STG152" s="242"/>
      <c r="STH152" s="242"/>
      <c r="STI152" s="242"/>
      <c r="STJ152" s="242"/>
      <c r="STK152" s="242"/>
      <c r="STL152" s="242"/>
      <c r="STM152" s="242"/>
      <c r="STN152" s="242"/>
      <c r="STO152" s="242"/>
      <c r="STP152" s="242"/>
      <c r="STQ152" s="242"/>
      <c r="STR152" s="242"/>
      <c r="STS152" s="242"/>
      <c r="STT152" s="242"/>
      <c r="STU152" s="242"/>
      <c r="STV152" s="242"/>
      <c r="STW152" s="242"/>
      <c r="STX152" s="242"/>
      <c r="STY152" s="242"/>
      <c r="STZ152" s="242"/>
      <c r="SUA152" s="242"/>
      <c r="SUB152" s="242"/>
      <c r="SUC152" s="242"/>
      <c r="SUD152" s="242"/>
      <c r="SUE152" s="242"/>
      <c r="SUF152" s="242"/>
      <c r="SUG152" s="242"/>
      <c r="SUH152" s="242"/>
      <c r="SUI152" s="242"/>
      <c r="SUJ152" s="242"/>
      <c r="SUK152" s="242"/>
      <c r="SUL152" s="242"/>
      <c r="SUM152" s="242"/>
      <c r="SUN152" s="242"/>
      <c r="SUO152" s="242"/>
      <c r="SUP152" s="242"/>
      <c r="SUQ152" s="242"/>
      <c r="SUR152" s="242"/>
      <c r="SUS152" s="242"/>
      <c r="SUT152" s="242"/>
      <c r="SUU152" s="242"/>
      <c r="SUV152" s="242"/>
      <c r="SUW152" s="242"/>
      <c r="SUX152" s="242"/>
      <c r="SUY152" s="242"/>
      <c r="SUZ152" s="242"/>
      <c r="SVA152" s="242"/>
      <c r="SVB152" s="242"/>
      <c r="SVC152" s="242"/>
      <c r="SVD152" s="242"/>
      <c r="SVE152" s="242"/>
      <c r="SVF152" s="242"/>
      <c r="SVG152" s="242"/>
      <c r="SVH152" s="242"/>
      <c r="SVI152" s="242"/>
      <c r="SVJ152" s="242"/>
      <c r="SVK152" s="242"/>
      <c r="SVL152" s="242"/>
      <c r="SVM152" s="242"/>
      <c r="SVN152" s="242"/>
      <c r="SVO152" s="242"/>
      <c r="SVP152" s="242"/>
      <c r="SVQ152" s="242"/>
      <c r="SVR152" s="242"/>
      <c r="SVS152" s="242"/>
      <c r="SVT152" s="242"/>
      <c r="SVU152" s="242"/>
      <c r="SVV152" s="242"/>
      <c r="SVW152" s="242"/>
      <c r="SVX152" s="242"/>
      <c r="SVY152" s="242"/>
      <c r="SVZ152" s="242"/>
      <c r="SWA152" s="242"/>
      <c r="SWB152" s="242"/>
      <c r="SWC152" s="242"/>
      <c r="SWD152" s="242"/>
      <c r="SWE152" s="242"/>
      <c r="SWF152" s="242"/>
      <c r="SWG152" s="242"/>
      <c r="SWH152" s="242"/>
      <c r="SWI152" s="242"/>
      <c r="SWJ152" s="242"/>
      <c r="SWK152" s="242"/>
      <c r="SWL152" s="242"/>
      <c r="SWM152" s="242"/>
      <c r="SWN152" s="242"/>
      <c r="SWO152" s="242"/>
      <c r="SWP152" s="242"/>
      <c r="SWQ152" s="242"/>
      <c r="SWR152" s="242"/>
      <c r="SWS152" s="242"/>
      <c r="SWT152" s="242"/>
      <c r="SWU152" s="242"/>
      <c r="SWV152" s="242"/>
      <c r="SWW152" s="242"/>
      <c r="SWX152" s="242"/>
      <c r="SWY152" s="242"/>
      <c r="SWZ152" s="242"/>
      <c r="SXA152" s="242"/>
      <c r="SXB152" s="242"/>
      <c r="SXC152" s="242"/>
      <c r="SXD152" s="242"/>
      <c r="SXE152" s="242"/>
      <c r="SXF152" s="242"/>
      <c r="SXG152" s="242"/>
      <c r="SXH152" s="242"/>
      <c r="SXI152" s="242"/>
      <c r="SXJ152" s="242"/>
      <c r="SXK152" s="242"/>
      <c r="SXL152" s="242"/>
      <c r="SXM152" s="242"/>
      <c r="SXN152" s="242"/>
      <c r="SXO152" s="242"/>
      <c r="SXP152" s="242"/>
      <c r="SXQ152" s="242"/>
      <c r="SXR152" s="242"/>
      <c r="SXS152" s="242"/>
      <c r="SXT152" s="242"/>
      <c r="SXU152" s="242"/>
      <c r="SXV152" s="242"/>
      <c r="SXW152" s="242"/>
      <c r="SXX152" s="242"/>
      <c r="SXY152" s="242"/>
      <c r="SXZ152" s="242"/>
      <c r="SYA152" s="242"/>
      <c r="SYB152" s="242"/>
      <c r="SYC152" s="242"/>
      <c r="SYD152" s="242"/>
      <c r="SYE152" s="242"/>
      <c r="SYF152" s="242"/>
      <c r="SYG152" s="242"/>
      <c r="SYH152" s="242"/>
      <c r="SYI152" s="242"/>
      <c r="SYJ152" s="242"/>
      <c r="SYK152" s="242"/>
      <c r="SYL152" s="242"/>
      <c r="SYM152" s="242"/>
      <c r="SYN152" s="242"/>
      <c r="SYO152" s="242"/>
      <c r="SYP152" s="242"/>
      <c r="SYQ152" s="242"/>
      <c r="SYR152" s="242"/>
      <c r="SYS152" s="242"/>
      <c r="SYT152" s="242"/>
      <c r="SYU152" s="242"/>
      <c r="SYV152" s="242"/>
      <c r="SYW152" s="242"/>
      <c r="SYX152" s="242"/>
      <c r="SYY152" s="242"/>
      <c r="SYZ152" s="242"/>
      <c r="SZA152" s="242"/>
      <c r="SZB152" s="242"/>
      <c r="SZC152" s="242"/>
      <c r="SZD152" s="242"/>
      <c r="SZE152" s="242"/>
      <c r="SZF152" s="242"/>
      <c r="SZG152" s="242"/>
      <c r="SZH152" s="242"/>
      <c r="SZI152" s="242"/>
      <c r="SZJ152" s="242"/>
      <c r="SZK152" s="242"/>
      <c r="SZL152" s="242"/>
      <c r="SZM152" s="242"/>
      <c r="SZN152" s="242"/>
      <c r="SZO152" s="242"/>
      <c r="SZP152" s="242"/>
      <c r="SZQ152" s="242"/>
      <c r="SZR152" s="242"/>
      <c r="SZS152" s="242"/>
      <c r="SZT152" s="242"/>
      <c r="SZU152" s="242"/>
      <c r="SZV152" s="242"/>
      <c r="SZW152" s="242"/>
      <c r="SZX152" s="242"/>
      <c r="SZY152" s="242"/>
      <c r="SZZ152" s="242"/>
      <c r="TAA152" s="242"/>
      <c r="TAB152" s="242"/>
      <c r="TAC152" s="242"/>
      <c r="TAD152" s="242"/>
      <c r="TAE152" s="242"/>
      <c r="TAF152" s="242"/>
      <c r="TAG152" s="242"/>
      <c r="TAH152" s="242"/>
      <c r="TAI152" s="242"/>
      <c r="TAJ152" s="242"/>
      <c r="TAK152" s="242"/>
      <c r="TAL152" s="242"/>
      <c r="TAM152" s="242"/>
      <c r="TAN152" s="242"/>
      <c r="TAO152" s="242"/>
      <c r="TAP152" s="242"/>
      <c r="TAQ152" s="242"/>
      <c r="TAR152" s="242"/>
      <c r="TAS152" s="242"/>
      <c r="TAT152" s="242"/>
      <c r="TAU152" s="242"/>
      <c r="TAV152" s="242"/>
      <c r="TAW152" s="242"/>
      <c r="TAX152" s="242"/>
      <c r="TAY152" s="242"/>
      <c r="TAZ152" s="242"/>
      <c r="TBA152" s="242"/>
      <c r="TBB152" s="242"/>
      <c r="TBC152" s="242"/>
      <c r="TBD152" s="242"/>
      <c r="TBE152" s="242"/>
      <c r="TBF152" s="242"/>
      <c r="TBG152" s="242"/>
      <c r="TBH152" s="242"/>
      <c r="TBI152" s="242"/>
      <c r="TBJ152" s="242"/>
      <c r="TBK152" s="242"/>
      <c r="TBL152" s="242"/>
      <c r="TBM152" s="242"/>
      <c r="TBN152" s="242"/>
      <c r="TBO152" s="242"/>
      <c r="TBP152" s="242"/>
      <c r="TBQ152" s="242"/>
      <c r="TBR152" s="242"/>
      <c r="TBS152" s="242"/>
      <c r="TBT152" s="242"/>
      <c r="TBU152" s="242"/>
      <c r="TBV152" s="242"/>
      <c r="TBW152" s="242"/>
      <c r="TBX152" s="242"/>
      <c r="TBY152" s="242"/>
      <c r="TBZ152" s="242"/>
      <c r="TCA152" s="242"/>
      <c r="TCB152" s="242"/>
      <c r="TCC152" s="242"/>
      <c r="TCD152" s="242"/>
      <c r="TCE152" s="242"/>
      <c r="TCF152" s="242"/>
      <c r="TCG152" s="242"/>
      <c r="TCH152" s="242"/>
      <c r="TCI152" s="242"/>
      <c r="TCJ152" s="242"/>
      <c r="TCK152" s="242"/>
      <c r="TCL152" s="242"/>
      <c r="TCM152" s="242"/>
      <c r="TCN152" s="242"/>
      <c r="TCO152" s="242"/>
      <c r="TCP152" s="242"/>
      <c r="TCQ152" s="242"/>
      <c r="TCR152" s="242"/>
      <c r="TCS152" s="242"/>
      <c r="TCT152" s="242"/>
      <c r="TCU152" s="242"/>
      <c r="TCV152" s="242"/>
      <c r="TCW152" s="242"/>
      <c r="TCX152" s="242"/>
      <c r="TCY152" s="242"/>
      <c r="TCZ152" s="242"/>
      <c r="TDA152" s="242"/>
      <c r="TDB152" s="242"/>
      <c r="TDC152" s="242"/>
      <c r="TDD152" s="242"/>
      <c r="TDE152" s="242"/>
      <c r="TDF152" s="242"/>
      <c r="TDG152" s="242"/>
      <c r="TDH152" s="242"/>
      <c r="TDI152" s="242"/>
      <c r="TDJ152" s="242"/>
      <c r="TDK152" s="242"/>
      <c r="TDL152" s="242"/>
      <c r="TDM152" s="242"/>
      <c r="TDN152" s="242"/>
      <c r="TDO152" s="242"/>
      <c r="TDP152" s="242"/>
      <c r="TDQ152" s="242"/>
      <c r="TDR152" s="242"/>
      <c r="TDS152" s="242"/>
      <c r="TDT152" s="242"/>
      <c r="TDU152" s="242"/>
      <c r="TDV152" s="242"/>
      <c r="TDW152" s="242"/>
      <c r="TDX152" s="242"/>
      <c r="TDY152" s="242"/>
      <c r="TDZ152" s="242"/>
      <c r="TEA152" s="242"/>
      <c r="TEB152" s="242"/>
      <c r="TEC152" s="242"/>
      <c r="TED152" s="242"/>
      <c r="TEE152" s="242"/>
      <c r="TEF152" s="242"/>
      <c r="TEG152" s="242"/>
      <c r="TEH152" s="242"/>
      <c r="TEI152" s="242"/>
      <c r="TEJ152" s="242"/>
      <c r="TEK152" s="242"/>
      <c r="TEL152" s="242"/>
      <c r="TEM152" s="242"/>
      <c r="TEN152" s="242"/>
      <c r="TEO152" s="242"/>
      <c r="TEP152" s="242"/>
      <c r="TEQ152" s="242"/>
      <c r="TER152" s="242"/>
      <c r="TES152" s="242"/>
      <c r="TET152" s="242"/>
      <c r="TEU152" s="242"/>
      <c r="TEV152" s="242"/>
      <c r="TEW152" s="242"/>
      <c r="TEX152" s="242"/>
      <c r="TEY152" s="242"/>
      <c r="TEZ152" s="242"/>
      <c r="TFA152" s="242"/>
      <c r="TFB152" s="242"/>
      <c r="TFC152" s="242"/>
      <c r="TFD152" s="242"/>
      <c r="TFE152" s="242"/>
      <c r="TFF152" s="242"/>
      <c r="TFG152" s="242"/>
      <c r="TFH152" s="242"/>
      <c r="TFI152" s="242"/>
      <c r="TFJ152" s="242"/>
      <c r="TFK152" s="242"/>
      <c r="TFL152" s="242"/>
      <c r="TFM152" s="242"/>
      <c r="TFN152" s="242"/>
      <c r="TFO152" s="242"/>
      <c r="TFP152" s="242"/>
      <c r="TFQ152" s="242"/>
      <c r="TFR152" s="242"/>
      <c r="TFS152" s="242"/>
      <c r="TFT152" s="242"/>
      <c r="TFU152" s="242"/>
      <c r="TFV152" s="242"/>
      <c r="TFW152" s="242"/>
      <c r="TFX152" s="242"/>
      <c r="TFY152" s="242"/>
      <c r="TFZ152" s="242"/>
      <c r="TGA152" s="242"/>
      <c r="TGB152" s="242"/>
      <c r="TGC152" s="242"/>
      <c r="TGD152" s="242"/>
      <c r="TGE152" s="242"/>
      <c r="TGF152" s="242"/>
      <c r="TGG152" s="242"/>
      <c r="TGH152" s="242"/>
      <c r="TGI152" s="242"/>
      <c r="TGJ152" s="242"/>
      <c r="TGK152" s="242"/>
      <c r="TGL152" s="242"/>
      <c r="TGM152" s="242"/>
      <c r="TGN152" s="242"/>
      <c r="TGO152" s="242"/>
      <c r="TGP152" s="242"/>
      <c r="TGQ152" s="242"/>
      <c r="TGR152" s="242"/>
      <c r="TGS152" s="242"/>
      <c r="TGT152" s="242"/>
      <c r="TGU152" s="242"/>
      <c r="TGV152" s="242"/>
      <c r="TGW152" s="242"/>
      <c r="TGX152" s="242"/>
      <c r="TGY152" s="242"/>
      <c r="TGZ152" s="242"/>
      <c r="THA152" s="242"/>
      <c r="THB152" s="242"/>
      <c r="THC152" s="242"/>
      <c r="THD152" s="242"/>
      <c r="THE152" s="242"/>
      <c r="THF152" s="242"/>
      <c r="THG152" s="242"/>
      <c r="THH152" s="242"/>
      <c r="THI152" s="242"/>
      <c r="THJ152" s="242"/>
      <c r="THK152" s="242"/>
      <c r="THL152" s="242"/>
      <c r="THM152" s="242"/>
      <c r="THN152" s="242"/>
      <c r="THO152" s="242"/>
      <c r="THP152" s="242"/>
      <c r="THQ152" s="242"/>
      <c r="THR152" s="242"/>
      <c r="THS152" s="242"/>
      <c r="THT152" s="242"/>
      <c r="THU152" s="242"/>
      <c r="THV152" s="242"/>
      <c r="THW152" s="242"/>
      <c r="THX152" s="242"/>
      <c r="THY152" s="242"/>
      <c r="THZ152" s="242"/>
      <c r="TIA152" s="242"/>
      <c r="TIB152" s="242"/>
      <c r="TIC152" s="242"/>
      <c r="TID152" s="242"/>
      <c r="TIE152" s="242"/>
      <c r="TIF152" s="242"/>
      <c r="TIG152" s="242"/>
      <c r="TIH152" s="242"/>
      <c r="TII152" s="242"/>
      <c r="TIJ152" s="242"/>
      <c r="TIK152" s="242"/>
      <c r="TIL152" s="242"/>
      <c r="TIM152" s="242"/>
      <c r="TIN152" s="242"/>
      <c r="TIO152" s="242"/>
      <c r="TIP152" s="242"/>
      <c r="TIQ152" s="242"/>
      <c r="TIR152" s="242"/>
      <c r="TIS152" s="242"/>
      <c r="TIT152" s="242"/>
      <c r="TIU152" s="242"/>
      <c r="TIV152" s="242"/>
      <c r="TIW152" s="242"/>
      <c r="TIX152" s="242"/>
      <c r="TIY152" s="242"/>
      <c r="TIZ152" s="242"/>
      <c r="TJA152" s="242"/>
      <c r="TJB152" s="242"/>
      <c r="TJC152" s="242"/>
      <c r="TJD152" s="242"/>
      <c r="TJE152" s="242"/>
      <c r="TJF152" s="242"/>
      <c r="TJG152" s="242"/>
      <c r="TJH152" s="242"/>
      <c r="TJI152" s="242"/>
      <c r="TJJ152" s="242"/>
      <c r="TJK152" s="242"/>
      <c r="TJL152" s="242"/>
      <c r="TJM152" s="242"/>
      <c r="TJN152" s="242"/>
      <c r="TJO152" s="242"/>
      <c r="TJP152" s="242"/>
      <c r="TJQ152" s="242"/>
      <c r="TJR152" s="242"/>
      <c r="TJS152" s="242"/>
      <c r="TJT152" s="242"/>
      <c r="TJU152" s="242"/>
      <c r="TJV152" s="242"/>
      <c r="TJW152" s="242"/>
      <c r="TJX152" s="242"/>
      <c r="TJY152" s="242"/>
      <c r="TJZ152" s="242"/>
      <c r="TKA152" s="242"/>
      <c r="TKB152" s="242"/>
      <c r="TKC152" s="242"/>
      <c r="TKD152" s="242"/>
      <c r="TKE152" s="242"/>
      <c r="TKF152" s="242"/>
      <c r="TKG152" s="242"/>
      <c r="TKH152" s="242"/>
      <c r="TKI152" s="242"/>
      <c r="TKJ152" s="242"/>
      <c r="TKK152" s="242"/>
      <c r="TKL152" s="242"/>
      <c r="TKM152" s="242"/>
      <c r="TKN152" s="242"/>
      <c r="TKO152" s="242"/>
      <c r="TKP152" s="242"/>
      <c r="TKQ152" s="242"/>
      <c r="TKR152" s="242"/>
      <c r="TKS152" s="242"/>
      <c r="TKT152" s="242"/>
      <c r="TKU152" s="242"/>
      <c r="TKV152" s="242"/>
      <c r="TKW152" s="242"/>
      <c r="TKX152" s="242"/>
      <c r="TKY152" s="242"/>
      <c r="TKZ152" s="242"/>
      <c r="TLA152" s="242"/>
      <c r="TLB152" s="242"/>
      <c r="TLC152" s="242"/>
      <c r="TLD152" s="242"/>
      <c r="TLE152" s="242"/>
      <c r="TLF152" s="242"/>
      <c r="TLG152" s="242"/>
      <c r="TLH152" s="242"/>
      <c r="TLI152" s="242"/>
      <c r="TLJ152" s="242"/>
      <c r="TLK152" s="242"/>
      <c r="TLL152" s="242"/>
      <c r="TLM152" s="242"/>
      <c r="TLN152" s="242"/>
      <c r="TLO152" s="242"/>
      <c r="TLP152" s="242"/>
      <c r="TLQ152" s="242"/>
      <c r="TLR152" s="242"/>
      <c r="TLS152" s="242"/>
      <c r="TLT152" s="242"/>
      <c r="TLU152" s="242"/>
      <c r="TLV152" s="242"/>
      <c r="TLW152" s="242"/>
      <c r="TLX152" s="242"/>
      <c r="TLY152" s="242"/>
      <c r="TLZ152" s="242"/>
      <c r="TMA152" s="242"/>
      <c r="TMB152" s="242"/>
      <c r="TMC152" s="242"/>
      <c r="TMD152" s="242"/>
      <c r="TME152" s="242"/>
      <c r="TMF152" s="242"/>
      <c r="TMG152" s="242"/>
      <c r="TMH152" s="242"/>
      <c r="TMI152" s="242"/>
      <c r="TMJ152" s="242"/>
      <c r="TMK152" s="242"/>
      <c r="TML152" s="242"/>
      <c r="TMM152" s="242"/>
      <c r="TMN152" s="242"/>
      <c r="TMO152" s="242"/>
      <c r="TMP152" s="242"/>
      <c r="TMQ152" s="242"/>
      <c r="TMR152" s="242"/>
      <c r="TMS152" s="242"/>
      <c r="TMT152" s="242"/>
      <c r="TMU152" s="242"/>
      <c r="TMV152" s="242"/>
      <c r="TMW152" s="242"/>
      <c r="TMX152" s="242"/>
      <c r="TMY152" s="242"/>
      <c r="TMZ152" s="242"/>
      <c r="TNA152" s="242"/>
      <c r="TNB152" s="242"/>
      <c r="TNC152" s="242"/>
      <c r="TND152" s="242"/>
      <c r="TNE152" s="242"/>
      <c r="TNF152" s="242"/>
      <c r="TNG152" s="242"/>
      <c r="TNH152" s="242"/>
      <c r="TNI152" s="242"/>
      <c r="TNJ152" s="242"/>
      <c r="TNK152" s="242"/>
      <c r="TNL152" s="242"/>
      <c r="TNM152" s="242"/>
      <c r="TNN152" s="242"/>
      <c r="TNO152" s="242"/>
      <c r="TNP152" s="242"/>
      <c r="TNQ152" s="242"/>
      <c r="TNR152" s="242"/>
      <c r="TNS152" s="242"/>
      <c r="TNT152" s="242"/>
      <c r="TNU152" s="242"/>
      <c r="TNV152" s="242"/>
      <c r="TNW152" s="242"/>
      <c r="TNX152" s="242"/>
      <c r="TNY152" s="242"/>
      <c r="TNZ152" s="242"/>
      <c r="TOA152" s="242"/>
      <c r="TOB152" s="242"/>
      <c r="TOC152" s="242"/>
      <c r="TOD152" s="242"/>
      <c r="TOE152" s="242"/>
      <c r="TOF152" s="242"/>
      <c r="TOG152" s="242"/>
      <c r="TOH152" s="242"/>
      <c r="TOI152" s="242"/>
      <c r="TOJ152" s="242"/>
      <c r="TOK152" s="242"/>
      <c r="TOL152" s="242"/>
      <c r="TOM152" s="242"/>
      <c r="TON152" s="242"/>
      <c r="TOO152" s="242"/>
      <c r="TOP152" s="242"/>
      <c r="TOQ152" s="242"/>
      <c r="TOR152" s="242"/>
      <c r="TOS152" s="242"/>
      <c r="TOT152" s="242"/>
      <c r="TOU152" s="242"/>
      <c r="TOV152" s="242"/>
      <c r="TOW152" s="242"/>
      <c r="TOX152" s="242"/>
      <c r="TOY152" s="242"/>
      <c r="TOZ152" s="242"/>
      <c r="TPA152" s="242"/>
      <c r="TPB152" s="242"/>
      <c r="TPC152" s="242"/>
      <c r="TPD152" s="242"/>
      <c r="TPE152" s="242"/>
      <c r="TPF152" s="242"/>
      <c r="TPG152" s="242"/>
      <c r="TPH152" s="242"/>
      <c r="TPI152" s="242"/>
      <c r="TPJ152" s="242"/>
      <c r="TPK152" s="242"/>
      <c r="TPL152" s="242"/>
      <c r="TPM152" s="242"/>
      <c r="TPN152" s="242"/>
      <c r="TPO152" s="242"/>
      <c r="TPP152" s="242"/>
      <c r="TPQ152" s="242"/>
      <c r="TPR152" s="242"/>
      <c r="TPS152" s="242"/>
      <c r="TPT152" s="242"/>
      <c r="TPU152" s="242"/>
      <c r="TPV152" s="242"/>
      <c r="TPW152" s="242"/>
      <c r="TPX152" s="242"/>
      <c r="TPY152" s="242"/>
      <c r="TPZ152" s="242"/>
      <c r="TQA152" s="242"/>
      <c r="TQB152" s="242"/>
      <c r="TQC152" s="242"/>
      <c r="TQD152" s="242"/>
      <c r="TQE152" s="242"/>
      <c r="TQF152" s="242"/>
      <c r="TQG152" s="242"/>
      <c r="TQH152" s="242"/>
      <c r="TQI152" s="242"/>
      <c r="TQJ152" s="242"/>
      <c r="TQK152" s="242"/>
      <c r="TQL152" s="242"/>
      <c r="TQM152" s="242"/>
      <c r="TQN152" s="242"/>
      <c r="TQO152" s="242"/>
      <c r="TQP152" s="242"/>
      <c r="TQQ152" s="242"/>
      <c r="TQR152" s="242"/>
      <c r="TQS152" s="242"/>
      <c r="TQT152" s="242"/>
      <c r="TQU152" s="242"/>
      <c r="TQV152" s="242"/>
      <c r="TQW152" s="242"/>
      <c r="TQX152" s="242"/>
      <c r="TQY152" s="242"/>
      <c r="TQZ152" s="242"/>
      <c r="TRA152" s="242"/>
      <c r="TRB152" s="242"/>
      <c r="TRC152" s="242"/>
      <c r="TRD152" s="242"/>
      <c r="TRE152" s="242"/>
      <c r="TRF152" s="242"/>
      <c r="TRG152" s="242"/>
      <c r="TRH152" s="242"/>
      <c r="TRI152" s="242"/>
      <c r="TRJ152" s="242"/>
      <c r="TRK152" s="242"/>
      <c r="TRL152" s="242"/>
      <c r="TRM152" s="242"/>
      <c r="TRN152" s="242"/>
      <c r="TRO152" s="242"/>
      <c r="TRP152" s="242"/>
      <c r="TRQ152" s="242"/>
      <c r="TRR152" s="242"/>
      <c r="TRS152" s="242"/>
      <c r="TRT152" s="242"/>
      <c r="TRU152" s="242"/>
      <c r="TRV152" s="242"/>
      <c r="TRW152" s="242"/>
      <c r="TRX152" s="242"/>
      <c r="TRY152" s="242"/>
      <c r="TRZ152" s="242"/>
      <c r="TSA152" s="242"/>
      <c r="TSB152" s="242"/>
      <c r="TSC152" s="242"/>
      <c r="TSD152" s="242"/>
      <c r="TSE152" s="242"/>
      <c r="TSF152" s="242"/>
      <c r="TSG152" s="242"/>
      <c r="TSH152" s="242"/>
      <c r="TSI152" s="242"/>
      <c r="TSJ152" s="242"/>
      <c r="TSK152" s="242"/>
      <c r="TSL152" s="242"/>
      <c r="TSM152" s="242"/>
      <c r="TSN152" s="242"/>
      <c r="TSO152" s="242"/>
      <c r="TSP152" s="242"/>
      <c r="TSQ152" s="242"/>
      <c r="TSR152" s="242"/>
      <c r="TSS152" s="242"/>
      <c r="TST152" s="242"/>
      <c r="TSU152" s="242"/>
      <c r="TSV152" s="242"/>
      <c r="TSW152" s="242"/>
      <c r="TSX152" s="242"/>
      <c r="TSY152" s="242"/>
      <c r="TSZ152" s="242"/>
      <c r="TTA152" s="242"/>
      <c r="TTB152" s="242"/>
      <c r="TTC152" s="242"/>
      <c r="TTD152" s="242"/>
      <c r="TTE152" s="242"/>
      <c r="TTF152" s="242"/>
      <c r="TTG152" s="242"/>
      <c r="TTH152" s="242"/>
      <c r="TTI152" s="242"/>
      <c r="TTJ152" s="242"/>
      <c r="TTK152" s="242"/>
      <c r="TTL152" s="242"/>
      <c r="TTM152" s="242"/>
      <c r="TTN152" s="242"/>
      <c r="TTO152" s="242"/>
      <c r="TTP152" s="242"/>
      <c r="TTQ152" s="242"/>
      <c r="TTR152" s="242"/>
      <c r="TTS152" s="242"/>
      <c r="TTT152" s="242"/>
      <c r="TTU152" s="242"/>
      <c r="TTV152" s="242"/>
      <c r="TTW152" s="242"/>
      <c r="TTX152" s="242"/>
      <c r="TTY152" s="242"/>
      <c r="TTZ152" s="242"/>
      <c r="TUA152" s="242"/>
      <c r="TUB152" s="242"/>
      <c r="TUC152" s="242"/>
      <c r="TUD152" s="242"/>
      <c r="TUE152" s="242"/>
      <c r="TUF152" s="242"/>
      <c r="TUG152" s="242"/>
      <c r="TUH152" s="242"/>
      <c r="TUI152" s="242"/>
      <c r="TUJ152" s="242"/>
      <c r="TUK152" s="242"/>
      <c r="TUL152" s="242"/>
      <c r="TUM152" s="242"/>
      <c r="TUN152" s="242"/>
      <c r="TUO152" s="242"/>
      <c r="TUP152" s="242"/>
      <c r="TUQ152" s="242"/>
      <c r="TUR152" s="242"/>
      <c r="TUS152" s="242"/>
      <c r="TUT152" s="242"/>
      <c r="TUU152" s="242"/>
      <c r="TUV152" s="242"/>
      <c r="TUW152" s="242"/>
      <c r="TUX152" s="242"/>
      <c r="TUY152" s="242"/>
      <c r="TUZ152" s="242"/>
      <c r="TVA152" s="242"/>
      <c r="TVB152" s="242"/>
      <c r="TVC152" s="242"/>
      <c r="TVD152" s="242"/>
      <c r="TVE152" s="242"/>
      <c r="TVF152" s="242"/>
      <c r="TVG152" s="242"/>
      <c r="TVH152" s="242"/>
      <c r="TVI152" s="242"/>
      <c r="TVJ152" s="242"/>
      <c r="TVK152" s="242"/>
      <c r="TVL152" s="242"/>
      <c r="TVM152" s="242"/>
      <c r="TVN152" s="242"/>
      <c r="TVO152" s="242"/>
      <c r="TVP152" s="242"/>
      <c r="TVQ152" s="242"/>
      <c r="TVR152" s="242"/>
      <c r="TVS152" s="242"/>
      <c r="TVT152" s="242"/>
      <c r="TVU152" s="242"/>
      <c r="TVV152" s="242"/>
      <c r="TVW152" s="242"/>
      <c r="TVX152" s="242"/>
      <c r="TVY152" s="242"/>
      <c r="TVZ152" s="242"/>
      <c r="TWA152" s="242"/>
      <c r="TWB152" s="242"/>
      <c r="TWC152" s="242"/>
      <c r="TWD152" s="242"/>
      <c r="TWE152" s="242"/>
      <c r="TWF152" s="242"/>
      <c r="TWG152" s="242"/>
      <c r="TWH152" s="242"/>
      <c r="TWI152" s="242"/>
      <c r="TWJ152" s="242"/>
      <c r="TWK152" s="242"/>
      <c r="TWL152" s="242"/>
      <c r="TWM152" s="242"/>
      <c r="TWN152" s="242"/>
      <c r="TWO152" s="242"/>
      <c r="TWP152" s="242"/>
      <c r="TWQ152" s="242"/>
      <c r="TWR152" s="242"/>
      <c r="TWS152" s="242"/>
      <c r="TWT152" s="242"/>
      <c r="TWU152" s="242"/>
      <c r="TWV152" s="242"/>
      <c r="TWW152" s="242"/>
      <c r="TWX152" s="242"/>
      <c r="TWY152" s="242"/>
      <c r="TWZ152" s="242"/>
      <c r="TXA152" s="242"/>
      <c r="TXB152" s="242"/>
      <c r="TXC152" s="242"/>
      <c r="TXD152" s="242"/>
      <c r="TXE152" s="242"/>
      <c r="TXF152" s="242"/>
      <c r="TXG152" s="242"/>
      <c r="TXH152" s="242"/>
      <c r="TXI152" s="242"/>
      <c r="TXJ152" s="242"/>
      <c r="TXK152" s="242"/>
      <c r="TXL152" s="242"/>
      <c r="TXM152" s="242"/>
      <c r="TXN152" s="242"/>
      <c r="TXO152" s="242"/>
      <c r="TXP152" s="242"/>
      <c r="TXQ152" s="242"/>
      <c r="TXR152" s="242"/>
      <c r="TXS152" s="242"/>
      <c r="TXT152" s="242"/>
      <c r="TXU152" s="242"/>
      <c r="TXV152" s="242"/>
      <c r="TXW152" s="242"/>
      <c r="TXX152" s="242"/>
      <c r="TXY152" s="242"/>
      <c r="TXZ152" s="242"/>
      <c r="TYA152" s="242"/>
      <c r="TYB152" s="242"/>
      <c r="TYC152" s="242"/>
      <c r="TYD152" s="242"/>
      <c r="TYE152" s="242"/>
      <c r="TYF152" s="242"/>
      <c r="TYG152" s="242"/>
      <c r="TYH152" s="242"/>
      <c r="TYI152" s="242"/>
      <c r="TYJ152" s="242"/>
      <c r="TYK152" s="242"/>
      <c r="TYL152" s="242"/>
      <c r="TYM152" s="242"/>
      <c r="TYN152" s="242"/>
      <c r="TYO152" s="242"/>
      <c r="TYP152" s="242"/>
      <c r="TYQ152" s="242"/>
      <c r="TYR152" s="242"/>
      <c r="TYS152" s="242"/>
      <c r="TYT152" s="242"/>
      <c r="TYU152" s="242"/>
      <c r="TYV152" s="242"/>
      <c r="TYW152" s="242"/>
      <c r="TYX152" s="242"/>
      <c r="TYY152" s="242"/>
      <c r="TYZ152" s="242"/>
      <c r="TZA152" s="242"/>
      <c r="TZB152" s="242"/>
      <c r="TZC152" s="242"/>
      <c r="TZD152" s="242"/>
      <c r="TZE152" s="242"/>
      <c r="TZF152" s="242"/>
      <c r="TZG152" s="242"/>
      <c r="TZH152" s="242"/>
      <c r="TZI152" s="242"/>
      <c r="TZJ152" s="242"/>
      <c r="TZK152" s="242"/>
      <c r="TZL152" s="242"/>
      <c r="TZM152" s="242"/>
      <c r="TZN152" s="242"/>
      <c r="TZO152" s="242"/>
      <c r="TZP152" s="242"/>
      <c r="TZQ152" s="242"/>
      <c r="TZR152" s="242"/>
      <c r="TZS152" s="242"/>
      <c r="TZT152" s="242"/>
      <c r="TZU152" s="242"/>
      <c r="TZV152" s="242"/>
      <c r="TZW152" s="242"/>
      <c r="TZX152" s="242"/>
      <c r="TZY152" s="242"/>
      <c r="TZZ152" s="242"/>
      <c r="UAA152" s="242"/>
      <c r="UAB152" s="242"/>
      <c r="UAC152" s="242"/>
      <c r="UAD152" s="242"/>
      <c r="UAE152" s="242"/>
      <c r="UAF152" s="242"/>
      <c r="UAG152" s="242"/>
      <c r="UAH152" s="242"/>
      <c r="UAI152" s="242"/>
      <c r="UAJ152" s="242"/>
      <c r="UAK152" s="242"/>
      <c r="UAL152" s="242"/>
      <c r="UAM152" s="242"/>
      <c r="UAN152" s="242"/>
      <c r="UAO152" s="242"/>
      <c r="UAP152" s="242"/>
      <c r="UAQ152" s="242"/>
      <c r="UAR152" s="242"/>
      <c r="UAS152" s="242"/>
      <c r="UAT152" s="242"/>
      <c r="UAU152" s="242"/>
      <c r="UAV152" s="242"/>
      <c r="UAW152" s="242"/>
      <c r="UAX152" s="242"/>
      <c r="UAY152" s="242"/>
      <c r="UAZ152" s="242"/>
      <c r="UBA152" s="242"/>
      <c r="UBB152" s="242"/>
      <c r="UBC152" s="242"/>
      <c r="UBD152" s="242"/>
      <c r="UBE152" s="242"/>
      <c r="UBF152" s="242"/>
      <c r="UBG152" s="242"/>
      <c r="UBH152" s="242"/>
      <c r="UBI152" s="242"/>
      <c r="UBJ152" s="242"/>
      <c r="UBK152" s="242"/>
      <c r="UBL152" s="242"/>
      <c r="UBM152" s="242"/>
      <c r="UBN152" s="242"/>
      <c r="UBO152" s="242"/>
      <c r="UBP152" s="242"/>
      <c r="UBQ152" s="242"/>
      <c r="UBR152" s="242"/>
      <c r="UBS152" s="242"/>
      <c r="UBT152" s="242"/>
      <c r="UBU152" s="242"/>
      <c r="UBV152" s="242"/>
      <c r="UBW152" s="242"/>
      <c r="UBX152" s="242"/>
      <c r="UBY152" s="242"/>
      <c r="UBZ152" s="242"/>
      <c r="UCA152" s="242"/>
      <c r="UCB152" s="242"/>
      <c r="UCC152" s="242"/>
      <c r="UCD152" s="242"/>
      <c r="UCE152" s="242"/>
      <c r="UCF152" s="242"/>
      <c r="UCG152" s="242"/>
      <c r="UCH152" s="242"/>
      <c r="UCI152" s="242"/>
      <c r="UCJ152" s="242"/>
      <c r="UCK152" s="242"/>
      <c r="UCL152" s="242"/>
      <c r="UCM152" s="242"/>
      <c r="UCN152" s="242"/>
      <c r="UCO152" s="242"/>
      <c r="UCP152" s="242"/>
      <c r="UCQ152" s="242"/>
      <c r="UCR152" s="242"/>
      <c r="UCS152" s="242"/>
      <c r="UCT152" s="242"/>
      <c r="UCU152" s="242"/>
      <c r="UCV152" s="242"/>
      <c r="UCW152" s="242"/>
      <c r="UCX152" s="242"/>
      <c r="UCY152" s="242"/>
      <c r="UCZ152" s="242"/>
      <c r="UDA152" s="242"/>
      <c r="UDB152" s="242"/>
      <c r="UDC152" s="242"/>
      <c r="UDD152" s="242"/>
      <c r="UDE152" s="242"/>
      <c r="UDF152" s="242"/>
      <c r="UDG152" s="242"/>
      <c r="UDH152" s="242"/>
      <c r="UDI152" s="242"/>
      <c r="UDJ152" s="242"/>
      <c r="UDK152" s="242"/>
      <c r="UDL152" s="242"/>
      <c r="UDM152" s="242"/>
      <c r="UDN152" s="242"/>
      <c r="UDO152" s="242"/>
      <c r="UDP152" s="242"/>
      <c r="UDQ152" s="242"/>
      <c r="UDR152" s="242"/>
      <c r="UDS152" s="242"/>
      <c r="UDT152" s="242"/>
      <c r="UDU152" s="242"/>
      <c r="UDV152" s="242"/>
      <c r="UDW152" s="242"/>
      <c r="UDX152" s="242"/>
      <c r="UDY152" s="242"/>
      <c r="UDZ152" s="242"/>
      <c r="UEA152" s="242"/>
      <c r="UEB152" s="242"/>
      <c r="UEC152" s="242"/>
      <c r="UED152" s="242"/>
      <c r="UEE152" s="242"/>
      <c r="UEF152" s="242"/>
      <c r="UEG152" s="242"/>
      <c r="UEH152" s="242"/>
      <c r="UEI152" s="242"/>
      <c r="UEJ152" s="242"/>
      <c r="UEK152" s="242"/>
      <c r="UEL152" s="242"/>
      <c r="UEM152" s="242"/>
      <c r="UEN152" s="242"/>
      <c r="UEO152" s="242"/>
      <c r="UEP152" s="242"/>
      <c r="UEQ152" s="242"/>
      <c r="UER152" s="242"/>
      <c r="UES152" s="242"/>
      <c r="UET152" s="242"/>
      <c r="UEU152" s="242"/>
      <c r="UEV152" s="242"/>
      <c r="UEW152" s="242"/>
      <c r="UEX152" s="242"/>
      <c r="UEY152" s="242"/>
      <c r="UEZ152" s="242"/>
      <c r="UFA152" s="242"/>
      <c r="UFB152" s="242"/>
      <c r="UFC152" s="242"/>
      <c r="UFD152" s="242"/>
      <c r="UFE152" s="242"/>
      <c r="UFF152" s="242"/>
      <c r="UFG152" s="242"/>
      <c r="UFH152" s="242"/>
      <c r="UFI152" s="242"/>
      <c r="UFJ152" s="242"/>
      <c r="UFK152" s="242"/>
      <c r="UFL152" s="242"/>
      <c r="UFM152" s="242"/>
      <c r="UFN152" s="242"/>
      <c r="UFO152" s="242"/>
      <c r="UFP152" s="242"/>
      <c r="UFQ152" s="242"/>
      <c r="UFR152" s="242"/>
      <c r="UFS152" s="242"/>
      <c r="UFT152" s="242"/>
      <c r="UFU152" s="242"/>
      <c r="UFV152" s="242"/>
      <c r="UFW152" s="242"/>
      <c r="UFX152" s="242"/>
      <c r="UFY152" s="242"/>
      <c r="UFZ152" s="242"/>
      <c r="UGA152" s="242"/>
      <c r="UGB152" s="242"/>
      <c r="UGC152" s="242"/>
      <c r="UGD152" s="242"/>
      <c r="UGE152" s="242"/>
      <c r="UGF152" s="242"/>
      <c r="UGG152" s="242"/>
      <c r="UGH152" s="242"/>
      <c r="UGI152" s="242"/>
      <c r="UGJ152" s="242"/>
      <c r="UGK152" s="242"/>
      <c r="UGL152" s="242"/>
      <c r="UGM152" s="242"/>
      <c r="UGN152" s="242"/>
      <c r="UGO152" s="242"/>
      <c r="UGP152" s="242"/>
      <c r="UGQ152" s="242"/>
      <c r="UGR152" s="242"/>
      <c r="UGS152" s="242"/>
      <c r="UGT152" s="242"/>
      <c r="UGU152" s="242"/>
      <c r="UGV152" s="242"/>
      <c r="UGW152" s="242"/>
      <c r="UGX152" s="242"/>
      <c r="UGY152" s="242"/>
      <c r="UGZ152" s="242"/>
      <c r="UHA152" s="242"/>
      <c r="UHB152" s="242"/>
      <c r="UHC152" s="242"/>
      <c r="UHD152" s="242"/>
      <c r="UHE152" s="242"/>
      <c r="UHF152" s="242"/>
      <c r="UHG152" s="242"/>
      <c r="UHH152" s="242"/>
      <c r="UHI152" s="242"/>
      <c r="UHJ152" s="242"/>
      <c r="UHK152" s="242"/>
      <c r="UHL152" s="242"/>
      <c r="UHM152" s="242"/>
      <c r="UHN152" s="242"/>
      <c r="UHO152" s="242"/>
      <c r="UHP152" s="242"/>
      <c r="UHQ152" s="242"/>
      <c r="UHR152" s="242"/>
      <c r="UHS152" s="242"/>
      <c r="UHT152" s="242"/>
      <c r="UHU152" s="242"/>
      <c r="UHV152" s="242"/>
      <c r="UHW152" s="242"/>
      <c r="UHX152" s="242"/>
      <c r="UHY152" s="242"/>
      <c r="UHZ152" s="242"/>
      <c r="UIA152" s="242"/>
      <c r="UIB152" s="242"/>
      <c r="UIC152" s="242"/>
      <c r="UID152" s="242"/>
      <c r="UIE152" s="242"/>
      <c r="UIF152" s="242"/>
      <c r="UIG152" s="242"/>
      <c r="UIH152" s="242"/>
      <c r="UII152" s="242"/>
      <c r="UIJ152" s="242"/>
      <c r="UIK152" s="242"/>
      <c r="UIL152" s="242"/>
      <c r="UIM152" s="242"/>
      <c r="UIN152" s="242"/>
      <c r="UIO152" s="242"/>
      <c r="UIP152" s="242"/>
      <c r="UIQ152" s="242"/>
      <c r="UIR152" s="242"/>
      <c r="UIS152" s="242"/>
      <c r="UIT152" s="242"/>
      <c r="UIU152" s="242"/>
      <c r="UIV152" s="242"/>
      <c r="UIW152" s="242"/>
      <c r="UIX152" s="242"/>
      <c r="UIY152" s="242"/>
      <c r="UIZ152" s="242"/>
      <c r="UJA152" s="242"/>
      <c r="UJB152" s="242"/>
      <c r="UJC152" s="242"/>
      <c r="UJD152" s="242"/>
      <c r="UJE152" s="242"/>
      <c r="UJF152" s="242"/>
      <c r="UJG152" s="242"/>
      <c r="UJH152" s="242"/>
      <c r="UJI152" s="242"/>
      <c r="UJJ152" s="242"/>
      <c r="UJK152" s="242"/>
      <c r="UJL152" s="242"/>
      <c r="UJM152" s="242"/>
      <c r="UJN152" s="242"/>
      <c r="UJO152" s="242"/>
      <c r="UJP152" s="242"/>
      <c r="UJQ152" s="242"/>
      <c r="UJR152" s="242"/>
      <c r="UJS152" s="242"/>
      <c r="UJT152" s="242"/>
      <c r="UJU152" s="242"/>
      <c r="UJV152" s="242"/>
      <c r="UJW152" s="242"/>
      <c r="UJX152" s="242"/>
      <c r="UJY152" s="242"/>
      <c r="UJZ152" s="242"/>
      <c r="UKA152" s="242"/>
      <c r="UKB152" s="242"/>
      <c r="UKC152" s="242"/>
      <c r="UKD152" s="242"/>
      <c r="UKE152" s="242"/>
      <c r="UKF152" s="242"/>
      <c r="UKG152" s="242"/>
      <c r="UKH152" s="242"/>
      <c r="UKI152" s="242"/>
      <c r="UKJ152" s="242"/>
      <c r="UKK152" s="242"/>
      <c r="UKL152" s="242"/>
      <c r="UKM152" s="242"/>
      <c r="UKN152" s="242"/>
      <c r="UKO152" s="242"/>
      <c r="UKP152" s="242"/>
      <c r="UKQ152" s="242"/>
      <c r="UKR152" s="242"/>
      <c r="UKS152" s="242"/>
      <c r="UKT152" s="242"/>
      <c r="UKU152" s="242"/>
      <c r="UKV152" s="242"/>
      <c r="UKW152" s="242"/>
      <c r="UKX152" s="242"/>
      <c r="UKY152" s="242"/>
      <c r="UKZ152" s="242"/>
      <c r="ULA152" s="242"/>
      <c r="ULB152" s="242"/>
      <c r="ULC152" s="242"/>
      <c r="ULD152" s="242"/>
      <c r="ULE152" s="242"/>
      <c r="ULF152" s="242"/>
      <c r="ULG152" s="242"/>
      <c r="ULH152" s="242"/>
      <c r="ULI152" s="242"/>
      <c r="ULJ152" s="242"/>
      <c r="ULK152" s="242"/>
      <c r="ULL152" s="242"/>
      <c r="ULM152" s="242"/>
      <c r="ULN152" s="242"/>
      <c r="ULO152" s="242"/>
      <c r="ULP152" s="242"/>
      <c r="ULQ152" s="242"/>
      <c r="ULR152" s="242"/>
      <c r="ULS152" s="242"/>
      <c r="ULT152" s="242"/>
      <c r="ULU152" s="242"/>
      <c r="ULV152" s="242"/>
      <c r="ULW152" s="242"/>
      <c r="ULX152" s="242"/>
      <c r="ULY152" s="242"/>
      <c r="ULZ152" s="242"/>
      <c r="UMA152" s="242"/>
      <c r="UMB152" s="242"/>
      <c r="UMC152" s="242"/>
      <c r="UMD152" s="242"/>
      <c r="UME152" s="242"/>
      <c r="UMF152" s="242"/>
      <c r="UMG152" s="242"/>
      <c r="UMH152" s="242"/>
      <c r="UMI152" s="242"/>
      <c r="UMJ152" s="242"/>
      <c r="UMK152" s="242"/>
      <c r="UML152" s="242"/>
      <c r="UMM152" s="242"/>
      <c r="UMN152" s="242"/>
      <c r="UMO152" s="242"/>
      <c r="UMP152" s="242"/>
      <c r="UMQ152" s="242"/>
      <c r="UMR152" s="242"/>
      <c r="UMS152" s="242"/>
      <c r="UMT152" s="242"/>
      <c r="UMU152" s="242"/>
      <c r="UMV152" s="242"/>
      <c r="UMW152" s="242"/>
      <c r="UMX152" s="242"/>
      <c r="UMY152" s="242"/>
      <c r="UMZ152" s="242"/>
      <c r="UNA152" s="242"/>
      <c r="UNB152" s="242"/>
      <c r="UNC152" s="242"/>
      <c r="UND152" s="242"/>
      <c r="UNE152" s="242"/>
      <c r="UNF152" s="242"/>
      <c r="UNG152" s="242"/>
      <c r="UNH152" s="242"/>
      <c r="UNI152" s="242"/>
      <c r="UNJ152" s="242"/>
      <c r="UNK152" s="242"/>
      <c r="UNL152" s="242"/>
      <c r="UNM152" s="242"/>
      <c r="UNN152" s="242"/>
      <c r="UNO152" s="242"/>
      <c r="UNP152" s="242"/>
      <c r="UNQ152" s="242"/>
      <c r="UNR152" s="242"/>
      <c r="UNS152" s="242"/>
      <c r="UNT152" s="242"/>
      <c r="UNU152" s="242"/>
      <c r="UNV152" s="242"/>
      <c r="UNW152" s="242"/>
      <c r="UNX152" s="242"/>
      <c r="UNY152" s="242"/>
      <c r="UNZ152" s="242"/>
      <c r="UOA152" s="242"/>
      <c r="UOB152" s="242"/>
      <c r="UOC152" s="242"/>
      <c r="UOD152" s="242"/>
      <c r="UOE152" s="242"/>
      <c r="UOF152" s="242"/>
      <c r="UOG152" s="242"/>
      <c r="UOH152" s="242"/>
      <c r="UOI152" s="242"/>
      <c r="UOJ152" s="242"/>
      <c r="UOK152" s="242"/>
      <c r="UOL152" s="242"/>
      <c r="UOM152" s="242"/>
      <c r="UON152" s="242"/>
      <c r="UOO152" s="242"/>
      <c r="UOP152" s="242"/>
      <c r="UOQ152" s="242"/>
      <c r="UOR152" s="242"/>
      <c r="UOS152" s="242"/>
      <c r="UOT152" s="242"/>
      <c r="UOU152" s="242"/>
      <c r="UOV152" s="242"/>
      <c r="UOW152" s="242"/>
      <c r="UOX152" s="242"/>
      <c r="UOY152" s="242"/>
      <c r="UOZ152" s="242"/>
      <c r="UPA152" s="242"/>
      <c r="UPB152" s="242"/>
      <c r="UPC152" s="242"/>
      <c r="UPD152" s="242"/>
      <c r="UPE152" s="242"/>
      <c r="UPF152" s="242"/>
      <c r="UPG152" s="242"/>
      <c r="UPH152" s="242"/>
      <c r="UPI152" s="242"/>
      <c r="UPJ152" s="242"/>
      <c r="UPK152" s="242"/>
      <c r="UPL152" s="242"/>
      <c r="UPM152" s="242"/>
      <c r="UPN152" s="242"/>
      <c r="UPO152" s="242"/>
      <c r="UPP152" s="242"/>
      <c r="UPQ152" s="242"/>
      <c r="UPR152" s="242"/>
      <c r="UPS152" s="242"/>
      <c r="UPT152" s="242"/>
      <c r="UPU152" s="242"/>
      <c r="UPV152" s="242"/>
      <c r="UPW152" s="242"/>
      <c r="UPX152" s="242"/>
      <c r="UPY152" s="242"/>
      <c r="UPZ152" s="242"/>
      <c r="UQA152" s="242"/>
      <c r="UQB152" s="242"/>
      <c r="UQC152" s="242"/>
      <c r="UQD152" s="242"/>
      <c r="UQE152" s="242"/>
      <c r="UQF152" s="242"/>
      <c r="UQG152" s="242"/>
      <c r="UQH152" s="242"/>
      <c r="UQI152" s="242"/>
      <c r="UQJ152" s="242"/>
      <c r="UQK152" s="242"/>
      <c r="UQL152" s="242"/>
      <c r="UQM152" s="242"/>
      <c r="UQN152" s="242"/>
      <c r="UQO152" s="242"/>
      <c r="UQP152" s="242"/>
      <c r="UQQ152" s="242"/>
      <c r="UQR152" s="242"/>
      <c r="UQS152" s="242"/>
      <c r="UQT152" s="242"/>
      <c r="UQU152" s="242"/>
      <c r="UQV152" s="242"/>
      <c r="UQW152" s="242"/>
      <c r="UQX152" s="242"/>
      <c r="UQY152" s="242"/>
      <c r="UQZ152" s="242"/>
      <c r="URA152" s="242"/>
      <c r="URB152" s="242"/>
      <c r="URC152" s="242"/>
      <c r="URD152" s="242"/>
      <c r="URE152" s="242"/>
      <c r="URF152" s="242"/>
      <c r="URG152" s="242"/>
      <c r="URH152" s="242"/>
      <c r="URI152" s="242"/>
      <c r="URJ152" s="242"/>
      <c r="URK152" s="242"/>
      <c r="URL152" s="242"/>
      <c r="URM152" s="242"/>
      <c r="URN152" s="242"/>
      <c r="URO152" s="242"/>
      <c r="URP152" s="242"/>
      <c r="URQ152" s="242"/>
      <c r="URR152" s="242"/>
      <c r="URS152" s="242"/>
      <c r="URT152" s="242"/>
      <c r="URU152" s="242"/>
      <c r="URV152" s="242"/>
      <c r="URW152" s="242"/>
      <c r="URX152" s="242"/>
      <c r="URY152" s="242"/>
      <c r="URZ152" s="242"/>
      <c r="USA152" s="242"/>
      <c r="USB152" s="242"/>
      <c r="USC152" s="242"/>
      <c r="USD152" s="242"/>
      <c r="USE152" s="242"/>
      <c r="USF152" s="242"/>
      <c r="USG152" s="242"/>
      <c r="USH152" s="242"/>
      <c r="USI152" s="242"/>
      <c r="USJ152" s="242"/>
      <c r="USK152" s="242"/>
      <c r="USL152" s="242"/>
      <c r="USM152" s="242"/>
      <c r="USN152" s="242"/>
      <c r="USO152" s="242"/>
      <c r="USP152" s="242"/>
      <c r="USQ152" s="242"/>
      <c r="USR152" s="242"/>
      <c r="USS152" s="242"/>
      <c r="UST152" s="242"/>
      <c r="USU152" s="242"/>
      <c r="USV152" s="242"/>
      <c r="USW152" s="242"/>
      <c r="USX152" s="242"/>
      <c r="USY152" s="242"/>
      <c r="USZ152" s="242"/>
      <c r="UTA152" s="242"/>
      <c r="UTB152" s="242"/>
      <c r="UTC152" s="242"/>
      <c r="UTD152" s="242"/>
      <c r="UTE152" s="242"/>
      <c r="UTF152" s="242"/>
      <c r="UTG152" s="242"/>
      <c r="UTH152" s="242"/>
      <c r="UTI152" s="242"/>
      <c r="UTJ152" s="242"/>
      <c r="UTK152" s="242"/>
      <c r="UTL152" s="242"/>
      <c r="UTM152" s="242"/>
      <c r="UTN152" s="242"/>
      <c r="UTO152" s="242"/>
      <c r="UTP152" s="242"/>
      <c r="UTQ152" s="242"/>
      <c r="UTR152" s="242"/>
      <c r="UTS152" s="242"/>
      <c r="UTT152" s="242"/>
      <c r="UTU152" s="242"/>
      <c r="UTV152" s="242"/>
      <c r="UTW152" s="242"/>
      <c r="UTX152" s="242"/>
      <c r="UTY152" s="242"/>
      <c r="UTZ152" s="242"/>
      <c r="UUA152" s="242"/>
      <c r="UUB152" s="242"/>
      <c r="UUC152" s="242"/>
      <c r="UUD152" s="242"/>
      <c r="UUE152" s="242"/>
      <c r="UUF152" s="242"/>
      <c r="UUG152" s="242"/>
      <c r="UUH152" s="242"/>
      <c r="UUI152" s="242"/>
      <c r="UUJ152" s="242"/>
      <c r="UUK152" s="242"/>
      <c r="UUL152" s="242"/>
      <c r="UUM152" s="242"/>
      <c r="UUN152" s="242"/>
      <c r="UUO152" s="242"/>
      <c r="UUP152" s="242"/>
      <c r="UUQ152" s="242"/>
      <c r="UUR152" s="242"/>
      <c r="UUS152" s="242"/>
      <c r="UUT152" s="242"/>
      <c r="UUU152" s="242"/>
      <c r="UUV152" s="242"/>
      <c r="UUW152" s="242"/>
      <c r="UUX152" s="242"/>
      <c r="UUY152" s="242"/>
      <c r="UUZ152" s="242"/>
      <c r="UVA152" s="242"/>
      <c r="UVB152" s="242"/>
      <c r="UVC152" s="242"/>
      <c r="UVD152" s="242"/>
      <c r="UVE152" s="242"/>
      <c r="UVF152" s="242"/>
      <c r="UVG152" s="242"/>
      <c r="UVH152" s="242"/>
      <c r="UVI152" s="242"/>
      <c r="UVJ152" s="242"/>
      <c r="UVK152" s="242"/>
      <c r="UVL152" s="242"/>
      <c r="UVM152" s="242"/>
      <c r="UVN152" s="242"/>
      <c r="UVO152" s="242"/>
      <c r="UVP152" s="242"/>
      <c r="UVQ152" s="242"/>
      <c r="UVR152" s="242"/>
      <c r="UVS152" s="242"/>
      <c r="UVT152" s="242"/>
      <c r="UVU152" s="242"/>
      <c r="UVV152" s="242"/>
      <c r="UVW152" s="242"/>
      <c r="UVX152" s="242"/>
      <c r="UVY152" s="242"/>
      <c r="UVZ152" s="242"/>
      <c r="UWA152" s="242"/>
      <c r="UWB152" s="242"/>
      <c r="UWC152" s="242"/>
      <c r="UWD152" s="242"/>
      <c r="UWE152" s="242"/>
      <c r="UWF152" s="242"/>
      <c r="UWG152" s="242"/>
      <c r="UWH152" s="242"/>
      <c r="UWI152" s="242"/>
      <c r="UWJ152" s="242"/>
      <c r="UWK152" s="242"/>
      <c r="UWL152" s="242"/>
      <c r="UWM152" s="242"/>
      <c r="UWN152" s="242"/>
      <c r="UWO152" s="242"/>
      <c r="UWP152" s="242"/>
      <c r="UWQ152" s="242"/>
      <c r="UWR152" s="242"/>
      <c r="UWS152" s="242"/>
      <c r="UWT152" s="242"/>
      <c r="UWU152" s="242"/>
      <c r="UWV152" s="242"/>
      <c r="UWW152" s="242"/>
      <c r="UWX152" s="242"/>
      <c r="UWY152" s="242"/>
      <c r="UWZ152" s="242"/>
      <c r="UXA152" s="242"/>
      <c r="UXB152" s="242"/>
      <c r="UXC152" s="242"/>
      <c r="UXD152" s="242"/>
      <c r="UXE152" s="242"/>
      <c r="UXF152" s="242"/>
      <c r="UXG152" s="242"/>
      <c r="UXH152" s="242"/>
      <c r="UXI152" s="242"/>
      <c r="UXJ152" s="242"/>
      <c r="UXK152" s="242"/>
      <c r="UXL152" s="242"/>
      <c r="UXM152" s="242"/>
      <c r="UXN152" s="242"/>
      <c r="UXO152" s="242"/>
      <c r="UXP152" s="242"/>
      <c r="UXQ152" s="242"/>
      <c r="UXR152" s="242"/>
      <c r="UXS152" s="242"/>
      <c r="UXT152" s="242"/>
      <c r="UXU152" s="242"/>
      <c r="UXV152" s="242"/>
      <c r="UXW152" s="242"/>
      <c r="UXX152" s="242"/>
      <c r="UXY152" s="242"/>
      <c r="UXZ152" s="242"/>
      <c r="UYA152" s="242"/>
      <c r="UYB152" s="242"/>
      <c r="UYC152" s="242"/>
      <c r="UYD152" s="242"/>
      <c r="UYE152" s="242"/>
      <c r="UYF152" s="242"/>
      <c r="UYG152" s="242"/>
      <c r="UYH152" s="242"/>
      <c r="UYI152" s="242"/>
      <c r="UYJ152" s="242"/>
      <c r="UYK152" s="242"/>
      <c r="UYL152" s="242"/>
      <c r="UYM152" s="242"/>
      <c r="UYN152" s="242"/>
      <c r="UYO152" s="242"/>
      <c r="UYP152" s="242"/>
      <c r="UYQ152" s="242"/>
      <c r="UYR152" s="242"/>
      <c r="UYS152" s="242"/>
      <c r="UYT152" s="242"/>
      <c r="UYU152" s="242"/>
      <c r="UYV152" s="242"/>
      <c r="UYW152" s="242"/>
      <c r="UYX152" s="242"/>
      <c r="UYY152" s="242"/>
      <c r="UYZ152" s="242"/>
      <c r="UZA152" s="242"/>
      <c r="UZB152" s="242"/>
      <c r="UZC152" s="242"/>
      <c r="UZD152" s="242"/>
      <c r="UZE152" s="242"/>
      <c r="UZF152" s="242"/>
      <c r="UZG152" s="242"/>
      <c r="UZH152" s="242"/>
      <c r="UZI152" s="242"/>
      <c r="UZJ152" s="242"/>
      <c r="UZK152" s="242"/>
      <c r="UZL152" s="242"/>
      <c r="UZM152" s="242"/>
      <c r="UZN152" s="242"/>
      <c r="UZO152" s="242"/>
      <c r="UZP152" s="242"/>
      <c r="UZQ152" s="242"/>
      <c r="UZR152" s="242"/>
      <c r="UZS152" s="242"/>
      <c r="UZT152" s="242"/>
      <c r="UZU152" s="242"/>
      <c r="UZV152" s="242"/>
      <c r="UZW152" s="242"/>
      <c r="UZX152" s="242"/>
      <c r="UZY152" s="242"/>
      <c r="UZZ152" s="242"/>
      <c r="VAA152" s="242"/>
      <c r="VAB152" s="242"/>
      <c r="VAC152" s="242"/>
      <c r="VAD152" s="242"/>
      <c r="VAE152" s="242"/>
      <c r="VAF152" s="242"/>
      <c r="VAG152" s="242"/>
      <c r="VAH152" s="242"/>
      <c r="VAI152" s="242"/>
      <c r="VAJ152" s="242"/>
      <c r="VAK152" s="242"/>
      <c r="VAL152" s="242"/>
      <c r="VAM152" s="242"/>
      <c r="VAN152" s="242"/>
      <c r="VAO152" s="242"/>
      <c r="VAP152" s="242"/>
      <c r="VAQ152" s="242"/>
      <c r="VAR152" s="242"/>
      <c r="VAS152" s="242"/>
      <c r="VAT152" s="242"/>
      <c r="VAU152" s="242"/>
      <c r="VAV152" s="242"/>
      <c r="VAW152" s="242"/>
      <c r="VAX152" s="242"/>
      <c r="VAY152" s="242"/>
      <c r="VAZ152" s="242"/>
      <c r="VBA152" s="242"/>
      <c r="VBB152" s="242"/>
      <c r="VBC152" s="242"/>
      <c r="VBD152" s="242"/>
      <c r="VBE152" s="242"/>
      <c r="VBF152" s="242"/>
      <c r="VBG152" s="242"/>
      <c r="VBH152" s="242"/>
      <c r="VBI152" s="242"/>
      <c r="VBJ152" s="242"/>
      <c r="VBK152" s="242"/>
      <c r="VBL152" s="242"/>
      <c r="VBM152" s="242"/>
      <c r="VBN152" s="242"/>
      <c r="VBO152" s="242"/>
      <c r="VBP152" s="242"/>
      <c r="VBQ152" s="242"/>
      <c r="VBR152" s="242"/>
      <c r="VBS152" s="242"/>
      <c r="VBT152" s="242"/>
      <c r="VBU152" s="242"/>
      <c r="VBV152" s="242"/>
      <c r="VBW152" s="242"/>
      <c r="VBX152" s="242"/>
      <c r="VBY152" s="242"/>
      <c r="VBZ152" s="242"/>
      <c r="VCA152" s="242"/>
      <c r="VCB152" s="242"/>
      <c r="VCC152" s="242"/>
      <c r="VCD152" s="242"/>
      <c r="VCE152" s="242"/>
      <c r="VCF152" s="242"/>
      <c r="VCG152" s="242"/>
      <c r="VCH152" s="242"/>
      <c r="VCI152" s="242"/>
      <c r="VCJ152" s="242"/>
      <c r="VCK152" s="242"/>
      <c r="VCL152" s="242"/>
      <c r="VCM152" s="242"/>
      <c r="VCN152" s="242"/>
      <c r="VCO152" s="242"/>
      <c r="VCP152" s="242"/>
      <c r="VCQ152" s="242"/>
      <c r="VCR152" s="242"/>
      <c r="VCS152" s="242"/>
      <c r="VCT152" s="242"/>
      <c r="VCU152" s="242"/>
      <c r="VCV152" s="242"/>
      <c r="VCW152" s="242"/>
      <c r="VCX152" s="242"/>
      <c r="VCY152" s="242"/>
      <c r="VCZ152" s="242"/>
      <c r="VDA152" s="242"/>
      <c r="VDB152" s="242"/>
      <c r="VDC152" s="242"/>
      <c r="VDD152" s="242"/>
      <c r="VDE152" s="242"/>
      <c r="VDF152" s="242"/>
      <c r="VDG152" s="242"/>
      <c r="VDH152" s="242"/>
      <c r="VDI152" s="242"/>
      <c r="VDJ152" s="242"/>
      <c r="VDK152" s="242"/>
      <c r="VDL152" s="242"/>
      <c r="VDM152" s="242"/>
      <c r="VDN152" s="242"/>
      <c r="VDO152" s="242"/>
      <c r="VDP152" s="242"/>
      <c r="VDQ152" s="242"/>
      <c r="VDR152" s="242"/>
      <c r="VDS152" s="242"/>
      <c r="VDT152" s="242"/>
      <c r="VDU152" s="242"/>
      <c r="VDV152" s="242"/>
      <c r="VDW152" s="242"/>
      <c r="VDX152" s="242"/>
      <c r="VDY152" s="242"/>
      <c r="VDZ152" s="242"/>
      <c r="VEA152" s="242"/>
      <c r="VEB152" s="242"/>
      <c r="VEC152" s="242"/>
      <c r="VED152" s="242"/>
      <c r="VEE152" s="242"/>
      <c r="VEF152" s="242"/>
      <c r="VEG152" s="242"/>
      <c r="VEH152" s="242"/>
      <c r="VEI152" s="242"/>
      <c r="VEJ152" s="242"/>
      <c r="VEK152" s="242"/>
      <c r="VEL152" s="242"/>
      <c r="VEM152" s="242"/>
      <c r="VEN152" s="242"/>
      <c r="VEO152" s="242"/>
      <c r="VEP152" s="242"/>
      <c r="VEQ152" s="242"/>
      <c r="VER152" s="242"/>
      <c r="VES152" s="242"/>
      <c r="VET152" s="242"/>
      <c r="VEU152" s="242"/>
      <c r="VEV152" s="242"/>
      <c r="VEW152" s="242"/>
      <c r="VEX152" s="242"/>
      <c r="VEY152" s="242"/>
      <c r="VEZ152" s="242"/>
      <c r="VFA152" s="242"/>
      <c r="VFB152" s="242"/>
      <c r="VFC152" s="242"/>
      <c r="VFD152" s="242"/>
      <c r="VFE152" s="242"/>
      <c r="VFF152" s="242"/>
      <c r="VFG152" s="242"/>
      <c r="VFH152" s="242"/>
      <c r="VFI152" s="242"/>
      <c r="VFJ152" s="242"/>
      <c r="VFK152" s="242"/>
      <c r="VFL152" s="242"/>
      <c r="VFM152" s="242"/>
      <c r="VFN152" s="242"/>
      <c r="VFO152" s="242"/>
      <c r="VFP152" s="242"/>
      <c r="VFQ152" s="242"/>
      <c r="VFR152" s="242"/>
      <c r="VFS152" s="242"/>
      <c r="VFT152" s="242"/>
      <c r="VFU152" s="242"/>
      <c r="VFV152" s="242"/>
      <c r="VFW152" s="242"/>
      <c r="VFX152" s="242"/>
      <c r="VFY152" s="242"/>
      <c r="VFZ152" s="242"/>
      <c r="VGA152" s="242"/>
      <c r="VGB152" s="242"/>
      <c r="VGC152" s="242"/>
      <c r="VGD152" s="242"/>
      <c r="VGE152" s="242"/>
      <c r="VGF152" s="242"/>
      <c r="VGG152" s="242"/>
      <c r="VGH152" s="242"/>
      <c r="VGI152" s="242"/>
      <c r="VGJ152" s="242"/>
      <c r="VGK152" s="242"/>
      <c r="VGL152" s="242"/>
      <c r="VGM152" s="242"/>
      <c r="VGN152" s="242"/>
      <c r="VGO152" s="242"/>
      <c r="VGP152" s="242"/>
      <c r="VGQ152" s="242"/>
      <c r="VGR152" s="242"/>
      <c r="VGS152" s="242"/>
      <c r="VGT152" s="242"/>
      <c r="VGU152" s="242"/>
      <c r="VGV152" s="242"/>
      <c r="VGW152" s="242"/>
      <c r="VGX152" s="242"/>
      <c r="VGY152" s="242"/>
      <c r="VGZ152" s="242"/>
      <c r="VHA152" s="242"/>
      <c r="VHB152" s="242"/>
      <c r="VHC152" s="242"/>
      <c r="VHD152" s="242"/>
      <c r="VHE152" s="242"/>
      <c r="VHF152" s="242"/>
      <c r="VHG152" s="242"/>
      <c r="VHH152" s="242"/>
      <c r="VHI152" s="242"/>
      <c r="VHJ152" s="242"/>
      <c r="VHK152" s="242"/>
      <c r="VHL152" s="242"/>
      <c r="VHM152" s="242"/>
      <c r="VHN152" s="242"/>
      <c r="VHO152" s="242"/>
      <c r="VHP152" s="242"/>
      <c r="VHQ152" s="242"/>
      <c r="VHR152" s="242"/>
      <c r="VHS152" s="242"/>
      <c r="VHT152" s="242"/>
      <c r="VHU152" s="242"/>
      <c r="VHV152" s="242"/>
      <c r="VHW152" s="242"/>
      <c r="VHX152" s="242"/>
      <c r="VHY152" s="242"/>
      <c r="VHZ152" s="242"/>
      <c r="VIA152" s="242"/>
      <c r="VIB152" s="242"/>
      <c r="VIC152" s="242"/>
      <c r="VID152" s="242"/>
      <c r="VIE152" s="242"/>
      <c r="VIF152" s="242"/>
      <c r="VIG152" s="242"/>
      <c r="VIH152" s="242"/>
      <c r="VII152" s="242"/>
      <c r="VIJ152" s="242"/>
      <c r="VIK152" s="242"/>
      <c r="VIL152" s="242"/>
      <c r="VIM152" s="242"/>
      <c r="VIN152" s="242"/>
      <c r="VIO152" s="242"/>
      <c r="VIP152" s="242"/>
      <c r="VIQ152" s="242"/>
      <c r="VIR152" s="242"/>
      <c r="VIS152" s="242"/>
      <c r="VIT152" s="242"/>
      <c r="VIU152" s="242"/>
      <c r="VIV152" s="242"/>
      <c r="VIW152" s="242"/>
      <c r="VIX152" s="242"/>
      <c r="VIY152" s="242"/>
      <c r="VIZ152" s="242"/>
      <c r="VJA152" s="242"/>
      <c r="VJB152" s="242"/>
      <c r="VJC152" s="242"/>
      <c r="VJD152" s="242"/>
      <c r="VJE152" s="242"/>
      <c r="VJF152" s="242"/>
      <c r="VJG152" s="242"/>
      <c r="VJH152" s="242"/>
      <c r="VJI152" s="242"/>
      <c r="VJJ152" s="242"/>
      <c r="VJK152" s="242"/>
      <c r="VJL152" s="242"/>
      <c r="VJM152" s="242"/>
      <c r="VJN152" s="242"/>
      <c r="VJO152" s="242"/>
      <c r="VJP152" s="242"/>
      <c r="VJQ152" s="242"/>
      <c r="VJR152" s="242"/>
      <c r="VJS152" s="242"/>
      <c r="VJT152" s="242"/>
      <c r="VJU152" s="242"/>
      <c r="VJV152" s="242"/>
      <c r="VJW152" s="242"/>
      <c r="VJX152" s="242"/>
      <c r="VJY152" s="242"/>
      <c r="VJZ152" s="242"/>
      <c r="VKA152" s="242"/>
      <c r="VKB152" s="242"/>
      <c r="VKC152" s="242"/>
      <c r="VKD152" s="242"/>
      <c r="VKE152" s="242"/>
      <c r="VKF152" s="242"/>
      <c r="VKG152" s="242"/>
      <c r="VKH152" s="242"/>
      <c r="VKI152" s="242"/>
      <c r="VKJ152" s="242"/>
      <c r="VKK152" s="242"/>
      <c r="VKL152" s="242"/>
      <c r="VKM152" s="242"/>
      <c r="VKN152" s="242"/>
      <c r="VKO152" s="242"/>
      <c r="VKP152" s="242"/>
      <c r="VKQ152" s="242"/>
      <c r="VKR152" s="242"/>
      <c r="VKS152" s="242"/>
      <c r="VKT152" s="242"/>
      <c r="VKU152" s="242"/>
      <c r="VKV152" s="242"/>
      <c r="VKW152" s="242"/>
      <c r="VKX152" s="242"/>
      <c r="VKY152" s="242"/>
      <c r="VKZ152" s="242"/>
      <c r="VLA152" s="242"/>
      <c r="VLB152" s="242"/>
      <c r="VLC152" s="242"/>
      <c r="VLD152" s="242"/>
      <c r="VLE152" s="242"/>
      <c r="VLF152" s="242"/>
      <c r="VLG152" s="242"/>
      <c r="VLH152" s="242"/>
      <c r="VLI152" s="242"/>
      <c r="VLJ152" s="242"/>
      <c r="VLK152" s="242"/>
      <c r="VLL152" s="242"/>
      <c r="VLM152" s="242"/>
      <c r="VLN152" s="242"/>
      <c r="VLO152" s="242"/>
      <c r="VLP152" s="242"/>
      <c r="VLQ152" s="242"/>
      <c r="VLR152" s="242"/>
      <c r="VLS152" s="242"/>
      <c r="VLT152" s="242"/>
      <c r="VLU152" s="242"/>
      <c r="VLV152" s="242"/>
      <c r="VLW152" s="242"/>
      <c r="VLX152" s="242"/>
      <c r="VLY152" s="242"/>
      <c r="VLZ152" s="242"/>
      <c r="VMA152" s="242"/>
      <c r="VMB152" s="242"/>
      <c r="VMC152" s="242"/>
      <c r="VMD152" s="242"/>
      <c r="VME152" s="242"/>
      <c r="VMF152" s="242"/>
      <c r="VMG152" s="242"/>
      <c r="VMH152" s="242"/>
      <c r="VMI152" s="242"/>
      <c r="VMJ152" s="242"/>
      <c r="VMK152" s="242"/>
      <c r="VML152" s="242"/>
      <c r="VMM152" s="242"/>
      <c r="VMN152" s="242"/>
      <c r="VMO152" s="242"/>
      <c r="VMP152" s="242"/>
      <c r="VMQ152" s="242"/>
      <c r="VMR152" s="242"/>
      <c r="VMS152" s="242"/>
      <c r="VMT152" s="242"/>
      <c r="VMU152" s="242"/>
      <c r="VMV152" s="242"/>
      <c r="VMW152" s="242"/>
      <c r="VMX152" s="242"/>
      <c r="VMY152" s="242"/>
      <c r="VMZ152" s="242"/>
      <c r="VNA152" s="242"/>
      <c r="VNB152" s="242"/>
      <c r="VNC152" s="242"/>
      <c r="VND152" s="242"/>
      <c r="VNE152" s="242"/>
      <c r="VNF152" s="242"/>
      <c r="VNG152" s="242"/>
      <c r="VNH152" s="242"/>
      <c r="VNI152" s="242"/>
      <c r="VNJ152" s="242"/>
      <c r="VNK152" s="242"/>
      <c r="VNL152" s="242"/>
      <c r="VNM152" s="242"/>
      <c r="VNN152" s="242"/>
      <c r="VNO152" s="242"/>
      <c r="VNP152" s="242"/>
      <c r="VNQ152" s="242"/>
      <c r="VNR152" s="242"/>
      <c r="VNS152" s="242"/>
      <c r="VNT152" s="242"/>
      <c r="VNU152" s="242"/>
      <c r="VNV152" s="242"/>
      <c r="VNW152" s="242"/>
      <c r="VNX152" s="242"/>
      <c r="VNY152" s="242"/>
      <c r="VNZ152" s="242"/>
      <c r="VOA152" s="242"/>
      <c r="VOB152" s="242"/>
      <c r="VOC152" s="242"/>
      <c r="VOD152" s="242"/>
      <c r="VOE152" s="242"/>
      <c r="VOF152" s="242"/>
      <c r="VOG152" s="242"/>
      <c r="VOH152" s="242"/>
      <c r="VOI152" s="242"/>
      <c r="VOJ152" s="242"/>
      <c r="VOK152" s="242"/>
      <c r="VOL152" s="242"/>
      <c r="VOM152" s="242"/>
      <c r="VON152" s="242"/>
      <c r="VOO152" s="242"/>
      <c r="VOP152" s="242"/>
      <c r="VOQ152" s="242"/>
      <c r="VOR152" s="242"/>
      <c r="VOS152" s="242"/>
      <c r="VOT152" s="242"/>
      <c r="VOU152" s="242"/>
      <c r="VOV152" s="242"/>
      <c r="VOW152" s="242"/>
      <c r="VOX152" s="242"/>
      <c r="VOY152" s="242"/>
      <c r="VOZ152" s="242"/>
      <c r="VPA152" s="242"/>
      <c r="VPB152" s="242"/>
      <c r="VPC152" s="242"/>
      <c r="VPD152" s="242"/>
      <c r="VPE152" s="242"/>
      <c r="VPF152" s="242"/>
      <c r="VPG152" s="242"/>
      <c r="VPH152" s="242"/>
      <c r="VPI152" s="242"/>
      <c r="VPJ152" s="242"/>
      <c r="VPK152" s="242"/>
      <c r="VPL152" s="242"/>
      <c r="VPM152" s="242"/>
      <c r="VPN152" s="242"/>
      <c r="VPO152" s="242"/>
      <c r="VPP152" s="242"/>
      <c r="VPQ152" s="242"/>
      <c r="VPR152" s="242"/>
      <c r="VPS152" s="242"/>
      <c r="VPT152" s="242"/>
      <c r="VPU152" s="242"/>
      <c r="VPV152" s="242"/>
      <c r="VPW152" s="242"/>
      <c r="VPX152" s="242"/>
      <c r="VPY152" s="242"/>
      <c r="VPZ152" s="242"/>
      <c r="VQA152" s="242"/>
      <c r="VQB152" s="242"/>
      <c r="VQC152" s="242"/>
      <c r="VQD152" s="242"/>
      <c r="VQE152" s="242"/>
      <c r="VQF152" s="242"/>
      <c r="VQG152" s="242"/>
      <c r="VQH152" s="242"/>
      <c r="VQI152" s="242"/>
      <c r="VQJ152" s="242"/>
      <c r="VQK152" s="242"/>
      <c r="VQL152" s="242"/>
      <c r="VQM152" s="242"/>
      <c r="VQN152" s="242"/>
      <c r="VQO152" s="242"/>
      <c r="VQP152" s="242"/>
      <c r="VQQ152" s="242"/>
      <c r="VQR152" s="242"/>
      <c r="VQS152" s="242"/>
      <c r="VQT152" s="242"/>
      <c r="VQU152" s="242"/>
      <c r="VQV152" s="242"/>
      <c r="VQW152" s="242"/>
      <c r="VQX152" s="242"/>
      <c r="VQY152" s="242"/>
      <c r="VQZ152" s="242"/>
      <c r="VRA152" s="242"/>
      <c r="VRB152" s="242"/>
      <c r="VRC152" s="242"/>
      <c r="VRD152" s="242"/>
      <c r="VRE152" s="242"/>
      <c r="VRF152" s="242"/>
      <c r="VRG152" s="242"/>
      <c r="VRH152" s="242"/>
      <c r="VRI152" s="242"/>
      <c r="VRJ152" s="242"/>
      <c r="VRK152" s="242"/>
      <c r="VRL152" s="242"/>
      <c r="VRM152" s="242"/>
      <c r="VRN152" s="242"/>
      <c r="VRO152" s="242"/>
      <c r="VRP152" s="242"/>
      <c r="VRQ152" s="242"/>
      <c r="VRR152" s="242"/>
      <c r="VRS152" s="242"/>
      <c r="VRT152" s="242"/>
      <c r="VRU152" s="242"/>
      <c r="VRV152" s="242"/>
      <c r="VRW152" s="242"/>
      <c r="VRX152" s="242"/>
      <c r="VRY152" s="242"/>
      <c r="VRZ152" s="242"/>
      <c r="VSA152" s="242"/>
      <c r="VSB152" s="242"/>
      <c r="VSC152" s="242"/>
      <c r="VSD152" s="242"/>
      <c r="VSE152" s="242"/>
      <c r="VSF152" s="242"/>
      <c r="VSG152" s="242"/>
      <c r="VSH152" s="242"/>
      <c r="VSI152" s="242"/>
      <c r="VSJ152" s="242"/>
      <c r="VSK152" s="242"/>
      <c r="VSL152" s="242"/>
      <c r="VSM152" s="242"/>
      <c r="VSN152" s="242"/>
      <c r="VSO152" s="242"/>
      <c r="VSP152" s="242"/>
      <c r="VSQ152" s="242"/>
      <c r="VSR152" s="242"/>
      <c r="VSS152" s="242"/>
      <c r="VST152" s="242"/>
      <c r="VSU152" s="242"/>
      <c r="VSV152" s="242"/>
      <c r="VSW152" s="242"/>
      <c r="VSX152" s="242"/>
      <c r="VSY152" s="242"/>
      <c r="VSZ152" s="242"/>
      <c r="VTA152" s="242"/>
      <c r="VTB152" s="242"/>
      <c r="VTC152" s="242"/>
      <c r="VTD152" s="242"/>
      <c r="VTE152" s="242"/>
      <c r="VTF152" s="242"/>
      <c r="VTG152" s="242"/>
      <c r="VTH152" s="242"/>
      <c r="VTI152" s="242"/>
      <c r="VTJ152" s="242"/>
      <c r="VTK152" s="242"/>
      <c r="VTL152" s="242"/>
      <c r="VTM152" s="242"/>
      <c r="VTN152" s="242"/>
      <c r="VTO152" s="242"/>
      <c r="VTP152" s="242"/>
      <c r="VTQ152" s="242"/>
      <c r="VTR152" s="242"/>
      <c r="VTS152" s="242"/>
      <c r="VTT152" s="242"/>
      <c r="VTU152" s="242"/>
      <c r="VTV152" s="242"/>
      <c r="VTW152" s="242"/>
      <c r="VTX152" s="242"/>
      <c r="VTY152" s="242"/>
      <c r="VTZ152" s="242"/>
      <c r="VUA152" s="242"/>
      <c r="VUB152" s="242"/>
      <c r="VUC152" s="242"/>
      <c r="VUD152" s="242"/>
      <c r="VUE152" s="242"/>
      <c r="VUF152" s="242"/>
      <c r="VUG152" s="242"/>
      <c r="VUH152" s="242"/>
      <c r="VUI152" s="242"/>
      <c r="VUJ152" s="242"/>
      <c r="VUK152" s="242"/>
      <c r="VUL152" s="242"/>
      <c r="VUM152" s="242"/>
      <c r="VUN152" s="242"/>
      <c r="VUO152" s="242"/>
      <c r="VUP152" s="242"/>
      <c r="VUQ152" s="242"/>
      <c r="VUR152" s="242"/>
      <c r="VUS152" s="242"/>
      <c r="VUT152" s="242"/>
      <c r="VUU152" s="242"/>
      <c r="VUV152" s="242"/>
      <c r="VUW152" s="242"/>
      <c r="VUX152" s="242"/>
      <c r="VUY152" s="242"/>
      <c r="VUZ152" s="242"/>
      <c r="VVA152" s="242"/>
      <c r="VVB152" s="242"/>
      <c r="VVC152" s="242"/>
      <c r="VVD152" s="242"/>
      <c r="VVE152" s="242"/>
      <c r="VVF152" s="242"/>
      <c r="VVG152" s="242"/>
      <c r="VVH152" s="242"/>
      <c r="VVI152" s="242"/>
      <c r="VVJ152" s="242"/>
      <c r="VVK152" s="242"/>
      <c r="VVL152" s="242"/>
      <c r="VVM152" s="242"/>
      <c r="VVN152" s="242"/>
      <c r="VVO152" s="242"/>
      <c r="VVP152" s="242"/>
      <c r="VVQ152" s="242"/>
      <c r="VVR152" s="242"/>
      <c r="VVS152" s="242"/>
      <c r="VVT152" s="242"/>
      <c r="VVU152" s="242"/>
      <c r="VVV152" s="242"/>
      <c r="VVW152" s="242"/>
      <c r="VVX152" s="242"/>
      <c r="VVY152" s="242"/>
      <c r="VVZ152" s="242"/>
      <c r="VWA152" s="242"/>
      <c r="VWB152" s="242"/>
      <c r="VWC152" s="242"/>
      <c r="VWD152" s="242"/>
      <c r="VWE152" s="242"/>
      <c r="VWF152" s="242"/>
      <c r="VWG152" s="242"/>
      <c r="VWH152" s="242"/>
      <c r="VWI152" s="242"/>
      <c r="VWJ152" s="242"/>
      <c r="VWK152" s="242"/>
      <c r="VWL152" s="242"/>
      <c r="VWM152" s="242"/>
      <c r="VWN152" s="242"/>
      <c r="VWO152" s="242"/>
      <c r="VWP152" s="242"/>
      <c r="VWQ152" s="242"/>
      <c r="VWR152" s="242"/>
      <c r="VWS152" s="242"/>
      <c r="VWT152" s="242"/>
      <c r="VWU152" s="242"/>
      <c r="VWV152" s="242"/>
      <c r="VWW152" s="242"/>
      <c r="VWX152" s="242"/>
      <c r="VWY152" s="242"/>
      <c r="VWZ152" s="242"/>
      <c r="VXA152" s="242"/>
      <c r="VXB152" s="242"/>
      <c r="VXC152" s="242"/>
      <c r="VXD152" s="242"/>
      <c r="VXE152" s="242"/>
      <c r="VXF152" s="242"/>
      <c r="VXG152" s="242"/>
      <c r="VXH152" s="242"/>
      <c r="VXI152" s="242"/>
      <c r="VXJ152" s="242"/>
      <c r="VXK152" s="242"/>
      <c r="VXL152" s="242"/>
      <c r="VXM152" s="242"/>
      <c r="VXN152" s="242"/>
      <c r="VXO152" s="242"/>
      <c r="VXP152" s="242"/>
      <c r="VXQ152" s="242"/>
      <c r="VXR152" s="242"/>
      <c r="VXS152" s="242"/>
      <c r="VXT152" s="242"/>
      <c r="VXU152" s="242"/>
      <c r="VXV152" s="242"/>
      <c r="VXW152" s="242"/>
      <c r="VXX152" s="242"/>
      <c r="VXY152" s="242"/>
      <c r="VXZ152" s="242"/>
      <c r="VYA152" s="242"/>
      <c r="VYB152" s="242"/>
      <c r="VYC152" s="242"/>
      <c r="VYD152" s="242"/>
      <c r="VYE152" s="242"/>
      <c r="VYF152" s="242"/>
      <c r="VYG152" s="242"/>
      <c r="VYH152" s="242"/>
      <c r="VYI152" s="242"/>
      <c r="VYJ152" s="242"/>
      <c r="VYK152" s="242"/>
      <c r="VYL152" s="242"/>
      <c r="VYM152" s="242"/>
      <c r="VYN152" s="242"/>
      <c r="VYO152" s="242"/>
      <c r="VYP152" s="242"/>
      <c r="VYQ152" s="242"/>
      <c r="VYR152" s="242"/>
      <c r="VYS152" s="242"/>
      <c r="VYT152" s="242"/>
      <c r="VYU152" s="242"/>
      <c r="VYV152" s="242"/>
      <c r="VYW152" s="242"/>
      <c r="VYX152" s="242"/>
      <c r="VYY152" s="242"/>
      <c r="VYZ152" s="242"/>
      <c r="VZA152" s="242"/>
      <c r="VZB152" s="242"/>
      <c r="VZC152" s="242"/>
      <c r="VZD152" s="242"/>
      <c r="VZE152" s="242"/>
      <c r="VZF152" s="242"/>
      <c r="VZG152" s="242"/>
      <c r="VZH152" s="242"/>
      <c r="VZI152" s="242"/>
      <c r="VZJ152" s="242"/>
      <c r="VZK152" s="242"/>
      <c r="VZL152" s="242"/>
      <c r="VZM152" s="242"/>
      <c r="VZN152" s="242"/>
      <c r="VZO152" s="242"/>
      <c r="VZP152" s="242"/>
      <c r="VZQ152" s="242"/>
      <c r="VZR152" s="242"/>
      <c r="VZS152" s="242"/>
      <c r="VZT152" s="242"/>
      <c r="VZU152" s="242"/>
      <c r="VZV152" s="242"/>
      <c r="VZW152" s="242"/>
      <c r="VZX152" s="242"/>
      <c r="VZY152" s="242"/>
      <c r="VZZ152" s="242"/>
      <c r="WAA152" s="242"/>
      <c r="WAB152" s="242"/>
      <c r="WAC152" s="242"/>
      <c r="WAD152" s="242"/>
      <c r="WAE152" s="242"/>
      <c r="WAF152" s="242"/>
      <c r="WAG152" s="242"/>
      <c r="WAH152" s="242"/>
      <c r="WAI152" s="242"/>
      <c r="WAJ152" s="242"/>
      <c r="WAK152" s="242"/>
      <c r="WAL152" s="242"/>
      <c r="WAM152" s="242"/>
      <c r="WAN152" s="242"/>
      <c r="WAO152" s="242"/>
      <c r="WAP152" s="242"/>
      <c r="WAQ152" s="242"/>
      <c r="WAR152" s="242"/>
      <c r="WAS152" s="242"/>
      <c r="WAT152" s="242"/>
      <c r="WAU152" s="242"/>
      <c r="WAV152" s="242"/>
      <c r="WAW152" s="242"/>
      <c r="WAX152" s="242"/>
      <c r="WAY152" s="242"/>
      <c r="WAZ152" s="242"/>
      <c r="WBA152" s="242"/>
      <c r="WBB152" s="242"/>
      <c r="WBC152" s="242"/>
      <c r="WBD152" s="242"/>
      <c r="WBE152" s="242"/>
      <c r="WBF152" s="242"/>
      <c r="WBG152" s="242"/>
      <c r="WBH152" s="242"/>
      <c r="WBI152" s="242"/>
      <c r="WBJ152" s="242"/>
      <c r="WBK152" s="242"/>
      <c r="WBL152" s="242"/>
      <c r="WBM152" s="242"/>
      <c r="WBN152" s="242"/>
      <c r="WBO152" s="242"/>
      <c r="WBP152" s="242"/>
      <c r="WBQ152" s="242"/>
      <c r="WBR152" s="242"/>
      <c r="WBS152" s="242"/>
      <c r="WBT152" s="242"/>
      <c r="WBU152" s="242"/>
      <c r="WBV152" s="242"/>
      <c r="WBW152" s="242"/>
      <c r="WBX152" s="242"/>
      <c r="WBY152" s="242"/>
      <c r="WBZ152" s="242"/>
      <c r="WCA152" s="242"/>
      <c r="WCB152" s="242"/>
      <c r="WCC152" s="242"/>
      <c r="WCD152" s="242"/>
      <c r="WCE152" s="242"/>
      <c r="WCF152" s="242"/>
      <c r="WCG152" s="242"/>
      <c r="WCH152" s="242"/>
      <c r="WCI152" s="242"/>
      <c r="WCJ152" s="242"/>
      <c r="WCK152" s="242"/>
      <c r="WCL152" s="242"/>
      <c r="WCM152" s="242"/>
      <c r="WCN152" s="242"/>
      <c r="WCO152" s="242"/>
      <c r="WCP152" s="242"/>
      <c r="WCQ152" s="242"/>
      <c r="WCR152" s="242"/>
      <c r="WCS152" s="242"/>
      <c r="WCT152" s="242"/>
      <c r="WCU152" s="242"/>
      <c r="WCV152" s="242"/>
      <c r="WCW152" s="242"/>
      <c r="WCX152" s="242"/>
      <c r="WCY152" s="242"/>
      <c r="WCZ152" s="242"/>
      <c r="WDA152" s="242"/>
      <c r="WDB152" s="242"/>
      <c r="WDC152" s="242"/>
      <c r="WDD152" s="242"/>
      <c r="WDE152" s="242"/>
      <c r="WDF152" s="242"/>
      <c r="WDG152" s="242"/>
      <c r="WDH152" s="242"/>
      <c r="WDI152" s="242"/>
      <c r="WDJ152" s="242"/>
      <c r="WDK152" s="242"/>
      <c r="WDL152" s="242"/>
      <c r="WDM152" s="242"/>
      <c r="WDN152" s="242"/>
      <c r="WDO152" s="242"/>
      <c r="WDP152" s="242"/>
      <c r="WDQ152" s="242"/>
      <c r="WDR152" s="242"/>
      <c r="WDS152" s="242"/>
      <c r="WDT152" s="242"/>
      <c r="WDU152" s="242"/>
      <c r="WDV152" s="242"/>
      <c r="WDW152" s="242"/>
      <c r="WDX152" s="242"/>
      <c r="WDY152" s="242"/>
      <c r="WDZ152" s="242"/>
      <c r="WEA152" s="242"/>
      <c r="WEB152" s="242"/>
      <c r="WEC152" s="242"/>
      <c r="WED152" s="242"/>
      <c r="WEE152" s="242"/>
      <c r="WEF152" s="242"/>
      <c r="WEG152" s="242"/>
      <c r="WEH152" s="242"/>
      <c r="WEI152" s="242"/>
      <c r="WEJ152" s="242"/>
      <c r="WEK152" s="242"/>
      <c r="WEL152" s="242"/>
      <c r="WEM152" s="242"/>
      <c r="WEN152" s="242"/>
      <c r="WEO152" s="242"/>
      <c r="WEP152" s="242"/>
      <c r="WEQ152" s="242"/>
      <c r="WER152" s="242"/>
      <c r="WES152" s="242"/>
      <c r="WET152" s="242"/>
      <c r="WEU152" s="242"/>
      <c r="WEV152" s="242"/>
      <c r="WEW152" s="242"/>
      <c r="WEX152" s="242"/>
      <c r="WEY152" s="242"/>
      <c r="WEZ152" s="242"/>
      <c r="WFA152" s="242"/>
      <c r="WFB152" s="242"/>
      <c r="WFC152" s="242"/>
      <c r="WFD152" s="242"/>
      <c r="WFE152" s="242"/>
      <c r="WFF152" s="242"/>
      <c r="WFG152" s="242"/>
      <c r="WFH152" s="242"/>
      <c r="WFI152" s="242"/>
      <c r="WFJ152" s="242"/>
      <c r="WFK152" s="242"/>
      <c r="WFL152" s="242"/>
      <c r="WFM152" s="242"/>
      <c r="WFN152" s="242"/>
      <c r="WFO152" s="242"/>
      <c r="WFP152" s="242"/>
      <c r="WFQ152" s="242"/>
      <c r="WFR152" s="242"/>
      <c r="WFS152" s="242"/>
      <c r="WFT152" s="242"/>
      <c r="WFU152" s="242"/>
      <c r="WFV152" s="242"/>
      <c r="WFW152" s="242"/>
      <c r="WFX152" s="242"/>
      <c r="WFY152" s="242"/>
      <c r="WFZ152" s="242"/>
      <c r="WGA152" s="242"/>
      <c r="WGB152" s="242"/>
      <c r="WGC152" s="242"/>
      <c r="WGD152" s="242"/>
      <c r="WGE152" s="242"/>
      <c r="WGF152" s="242"/>
      <c r="WGG152" s="242"/>
      <c r="WGH152" s="242"/>
      <c r="WGI152" s="242"/>
      <c r="WGJ152" s="242"/>
      <c r="WGK152" s="242"/>
      <c r="WGL152" s="242"/>
      <c r="WGM152" s="242"/>
      <c r="WGN152" s="242"/>
      <c r="WGO152" s="242"/>
      <c r="WGP152" s="242"/>
      <c r="WGQ152" s="242"/>
      <c r="WGR152" s="242"/>
      <c r="WGS152" s="242"/>
      <c r="WGT152" s="242"/>
      <c r="WGU152" s="242"/>
      <c r="WGV152" s="242"/>
      <c r="WGW152" s="242"/>
      <c r="WGX152" s="242"/>
      <c r="WGY152" s="242"/>
      <c r="WGZ152" s="242"/>
      <c r="WHA152" s="242"/>
      <c r="WHB152" s="242"/>
      <c r="WHC152" s="242"/>
      <c r="WHD152" s="242"/>
      <c r="WHE152" s="242"/>
      <c r="WHF152" s="242"/>
      <c r="WHG152" s="242"/>
      <c r="WHH152" s="242"/>
      <c r="WHI152" s="242"/>
      <c r="WHJ152" s="242"/>
      <c r="WHK152" s="242"/>
      <c r="WHL152" s="242"/>
      <c r="WHM152" s="242"/>
      <c r="WHN152" s="242"/>
      <c r="WHO152" s="242"/>
      <c r="WHP152" s="242"/>
      <c r="WHQ152" s="242"/>
      <c r="WHR152" s="242"/>
      <c r="WHS152" s="242"/>
      <c r="WHT152" s="242"/>
      <c r="WHU152" s="242"/>
      <c r="WHV152" s="242"/>
      <c r="WHW152" s="242"/>
      <c r="WHX152" s="242"/>
      <c r="WHY152" s="242"/>
      <c r="WHZ152" s="242"/>
      <c r="WIA152" s="242"/>
      <c r="WIB152" s="242"/>
      <c r="WIC152" s="242"/>
      <c r="WID152" s="242"/>
      <c r="WIE152" s="242"/>
      <c r="WIF152" s="242"/>
      <c r="WIG152" s="242"/>
      <c r="WIH152" s="242"/>
      <c r="WII152" s="242"/>
      <c r="WIJ152" s="242"/>
      <c r="WIK152" s="242"/>
      <c r="WIL152" s="242"/>
      <c r="WIM152" s="242"/>
      <c r="WIN152" s="242"/>
      <c r="WIO152" s="242"/>
      <c r="WIP152" s="242"/>
      <c r="WIQ152" s="242"/>
      <c r="WIR152" s="242"/>
      <c r="WIS152" s="242"/>
      <c r="WIT152" s="242"/>
      <c r="WIU152" s="242"/>
      <c r="WIV152" s="242"/>
      <c r="WIW152" s="242"/>
      <c r="WIX152" s="242"/>
      <c r="WIY152" s="242"/>
      <c r="WIZ152" s="242"/>
      <c r="WJA152" s="242"/>
      <c r="WJB152" s="242"/>
      <c r="WJC152" s="242"/>
      <c r="WJD152" s="242"/>
      <c r="WJE152" s="242"/>
      <c r="WJF152" s="242"/>
      <c r="WJG152" s="242"/>
      <c r="WJH152" s="242"/>
      <c r="WJI152" s="242"/>
      <c r="WJJ152" s="242"/>
      <c r="WJK152" s="242"/>
      <c r="WJL152" s="242"/>
      <c r="WJM152" s="242"/>
      <c r="WJN152" s="242"/>
      <c r="WJO152" s="242"/>
      <c r="WJP152" s="242"/>
      <c r="WJQ152" s="242"/>
      <c r="WJR152" s="242"/>
      <c r="WJS152" s="242"/>
      <c r="WJT152" s="242"/>
      <c r="WJU152" s="242"/>
      <c r="WJV152" s="242"/>
      <c r="WJW152" s="242"/>
      <c r="WJX152" s="242"/>
      <c r="WJY152" s="242"/>
      <c r="WJZ152" s="242"/>
      <c r="WKA152" s="242"/>
      <c r="WKB152" s="242"/>
      <c r="WKC152" s="242"/>
      <c r="WKD152" s="242"/>
      <c r="WKE152" s="242"/>
      <c r="WKF152" s="242"/>
      <c r="WKG152" s="242"/>
      <c r="WKH152" s="242"/>
      <c r="WKI152" s="242"/>
      <c r="WKJ152" s="242"/>
      <c r="WKK152" s="242"/>
      <c r="WKL152" s="242"/>
      <c r="WKM152" s="242"/>
      <c r="WKN152" s="242"/>
      <c r="WKO152" s="242"/>
      <c r="WKP152" s="242"/>
      <c r="WKQ152" s="242"/>
      <c r="WKR152" s="242"/>
      <c r="WKS152" s="242"/>
      <c r="WKT152" s="242"/>
      <c r="WKU152" s="242"/>
      <c r="WKV152" s="242"/>
      <c r="WKW152" s="242"/>
      <c r="WKX152" s="242"/>
      <c r="WKY152" s="242"/>
      <c r="WKZ152" s="242"/>
      <c r="WLA152" s="242"/>
      <c r="WLB152" s="242"/>
      <c r="WLC152" s="242"/>
      <c r="WLD152" s="242"/>
      <c r="WLE152" s="242"/>
      <c r="WLF152" s="242"/>
      <c r="WLG152" s="242"/>
      <c r="WLH152" s="242"/>
      <c r="WLI152" s="242"/>
      <c r="WLJ152" s="242"/>
      <c r="WLK152" s="242"/>
      <c r="WLL152" s="242"/>
      <c r="WLM152" s="242"/>
      <c r="WLN152" s="242"/>
      <c r="WLO152" s="242"/>
      <c r="WLP152" s="242"/>
      <c r="WLQ152" s="242"/>
      <c r="WLR152" s="242"/>
      <c r="WLS152" s="242"/>
      <c r="WLT152" s="242"/>
      <c r="WLU152" s="242"/>
      <c r="WLV152" s="242"/>
      <c r="WLW152" s="242"/>
      <c r="WLX152" s="242"/>
      <c r="WLY152" s="242"/>
      <c r="WLZ152" s="242"/>
      <c r="WMA152" s="242"/>
      <c r="WMB152" s="242"/>
      <c r="WMC152" s="242"/>
      <c r="WMD152" s="242"/>
      <c r="WME152" s="242"/>
      <c r="WMF152" s="242"/>
      <c r="WMG152" s="242"/>
      <c r="WMH152" s="242"/>
      <c r="WMI152" s="242"/>
      <c r="WMJ152" s="242"/>
      <c r="WMK152" s="242"/>
      <c r="WML152" s="242"/>
      <c r="WMM152" s="242"/>
      <c r="WMN152" s="242"/>
      <c r="WMO152" s="242"/>
      <c r="WMP152" s="242"/>
      <c r="WMQ152" s="242"/>
      <c r="WMR152" s="242"/>
      <c r="WMS152" s="242"/>
      <c r="WMT152" s="242"/>
      <c r="WMU152" s="242"/>
      <c r="WMV152" s="242"/>
      <c r="WMW152" s="242"/>
      <c r="WMX152" s="242"/>
      <c r="WMY152" s="242"/>
      <c r="WMZ152" s="242"/>
      <c r="WNA152" s="242"/>
      <c r="WNB152" s="242"/>
      <c r="WNC152" s="242"/>
      <c r="WND152" s="242"/>
      <c r="WNE152" s="242"/>
      <c r="WNF152" s="242"/>
      <c r="WNG152" s="242"/>
      <c r="WNH152" s="242"/>
      <c r="WNI152" s="242"/>
      <c r="WNJ152" s="242"/>
      <c r="WNK152" s="242"/>
      <c r="WNL152" s="242"/>
      <c r="WNM152" s="242"/>
      <c r="WNN152" s="242"/>
      <c r="WNO152" s="242"/>
      <c r="WNP152" s="242"/>
      <c r="WNQ152" s="242"/>
      <c r="WNR152" s="242"/>
      <c r="WNS152" s="242"/>
      <c r="WNT152" s="242"/>
      <c r="WNU152" s="242"/>
      <c r="WNV152" s="242"/>
      <c r="WNW152" s="242"/>
      <c r="WNX152" s="242"/>
      <c r="WNY152" s="242"/>
      <c r="WNZ152" s="242"/>
      <c r="WOA152" s="242"/>
      <c r="WOB152" s="242"/>
      <c r="WOC152" s="242"/>
      <c r="WOD152" s="242"/>
      <c r="WOE152" s="242"/>
      <c r="WOF152" s="242"/>
      <c r="WOG152" s="242"/>
      <c r="WOH152" s="242"/>
      <c r="WOI152" s="242"/>
      <c r="WOJ152" s="242"/>
      <c r="WOK152" s="242"/>
      <c r="WOL152" s="242"/>
      <c r="WOM152" s="242"/>
      <c r="WON152" s="242"/>
      <c r="WOO152" s="242"/>
      <c r="WOP152" s="242"/>
      <c r="WOQ152" s="242"/>
      <c r="WOR152" s="242"/>
      <c r="WOS152" s="242"/>
      <c r="WOT152" s="242"/>
      <c r="WOU152" s="242"/>
      <c r="WOV152" s="242"/>
      <c r="WOW152" s="242"/>
      <c r="WOX152" s="242"/>
      <c r="WOY152" s="242"/>
      <c r="WOZ152" s="242"/>
      <c r="WPA152" s="242"/>
      <c r="WPB152" s="242"/>
      <c r="WPC152" s="242"/>
      <c r="WPD152" s="242"/>
      <c r="WPE152" s="242"/>
      <c r="WPF152" s="242"/>
      <c r="WPG152" s="242"/>
      <c r="WPH152" s="242"/>
      <c r="WPI152" s="242"/>
      <c r="WPJ152" s="242"/>
      <c r="WPK152" s="242"/>
      <c r="WPL152" s="242"/>
      <c r="WPM152" s="242"/>
      <c r="WPN152" s="242"/>
      <c r="WPO152" s="242"/>
      <c r="WPP152" s="242"/>
      <c r="WPQ152" s="242"/>
      <c r="WPR152" s="242"/>
      <c r="WPS152" s="242"/>
      <c r="WPT152" s="242"/>
      <c r="WPU152" s="242"/>
      <c r="WPV152" s="242"/>
      <c r="WPW152" s="242"/>
      <c r="WPX152" s="242"/>
      <c r="WPY152" s="242"/>
      <c r="WPZ152" s="242"/>
      <c r="WQA152" s="242"/>
      <c r="WQB152" s="242"/>
      <c r="WQC152" s="242"/>
      <c r="WQD152" s="242"/>
      <c r="WQE152" s="242"/>
      <c r="WQF152" s="242"/>
      <c r="WQG152" s="242"/>
      <c r="WQH152" s="242"/>
      <c r="WQI152" s="242"/>
      <c r="WQJ152" s="242"/>
      <c r="WQK152" s="242"/>
      <c r="WQL152" s="242"/>
      <c r="WQM152" s="242"/>
      <c r="WQN152" s="242"/>
      <c r="WQO152" s="242"/>
      <c r="WQP152" s="242"/>
      <c r="WQQ152" s="242"/>
      <c r="WQR152" s="242"/>
      <c r="WQS152" s="242"/>
      <c r="WQT152" s="242"/>
      <c r="WQU152" s="242"/>
      <c r="WQV152" s="242"/>
      <c r="WQW152" s="242"/>
      <c r="WQX152" s="242"/>
      <c r="WQY152" s="242"/>
      <c r="WQZ152" s="242"/>
      <c r="WRA152" s="242"/>
      <c r="WRB152" s="242"/>
      <c r="WRC152" s="242"/>
      <c r="WRD152" s="242"/>
      <c r="WRE152" s="242"/>
      <c r="WRF152" s="242"/>
      <c r="WRG152" s="242"/>
      <c r="WRH152" s="242"/>
      <c r="WRI152" s="242"/>
      <c r="WRJ152" s="242"/>
      <c r="WRK152" s="242"/>
      <c r="WRL152" s="242"/>
      <c r="WRM152" s="242"/>
      <c r="WRN152" s="242"/>
      <c r="WRO152" s="242"/>
      <c r="WRP152" s="242"/>
      <c r="WRQ152" s="242"/>
      <c r="WRR152" s="242"/>
      <c r="WRS152" s="242"/>
      <c r="WRT152" s="242"/>
      <c r="WRU152" s="242"/>
      <c r="WRV152" s="242"/>
      <c r="WRW152" s="242"/>
      <c r="WRX152" s="242"/>
      <c r="WRY152" s="242"/>
      <c r="WRZ152" s="242"/>
      <c r="WSA152" s="242"/>
      <c r="WSB152" s="242"/>
      <c r="WSC152" s="242"/>
      <c r="WSD152" s="242"/>
      <c r="WSE152" s="242"/>
      <c r="WSF152" s="242"/>
      <c r="WSG152" s="242"/>
      <c r="WSH152" s="242"/>
      <c r="WSI152" s="242"/>
      <c r="WSJ152" s="242"/>
      <c r="WSK152" s="242"/>
      <c r="WSL152" s="242"/>
      <c r="WSM152" s="242"/>
      <c r="WSN152" s="242"/>
      <c r="WSO152" s="242"/>
      <c r="WSP152" s="242"/>
      <c r="WSQ152" s="242"/>
      <c r="WSR152" s="242"/>
      <c r="WSS152" s="242"/>
      <c r="WST152" s="242"/>
      <c r="WSU152" s="242"/>
      <c r="WSV152" s="242"/>
      <c r="WSW152" s="242"/>
      <c r="WSX152" s="242"/>
      <c r="WSY152" s="242"/>
      <c r="WSZ152" s="242"/>
      <c r="WTA152" s="242"/>
      <c r="WTB152" s="242"/>
      <c r="WTC152" s="242"/>
      <c r="WTD152" s="242"/>
      <c r="WTE152" s="242"/>
      <c r="WTF152" s="242"/>
      <c r="WTG152" s="242"/>
      <c r="WTH152" s="242"/>
      <c r="WTI152" s="242"/>
      <c r="WTJ152" s="242"/>
      <c r="WTK152" s="242"/>
      <c r="WTL152" s="242"/>
      <c r="WTM152" s="242"/>
      <c r="WTN152" s="242"/>
      <c r="WTO152" s="242"/>
      <c r="WTP152" s="242"/>
      <c r="WTQ152" s="242"/>
      <c r="WTR152" s="242"/>
      <c r="WTS152" s="242"/>
      <c r="WTT152" s="242"/>
      <c r="WTU152" s="242"/>
      <c r="WTV152" s="242"/>
      <c r="WTW152" s="242"/>
      <c r="WTX152" s="242"/>
      <c r="WTY152" s="242"/>
      <c r="WTZ152" s="242"/>
      <c r="WUA152" s="242"/>
      <c r="WUB152" s="242"/>
      <c r="WUC152" s="242"/>
      <c r="WUD152" s="242"/>
      <c r="WUE152" s="242"/>
      <c r="WUF152" s="242"/>
      <c r="WUG152" s="242"/>
      <c r="WUH152" s="242"/>
      <c r="WUI152" s="242"/>
      <c r="WUJ152" s="242"/>
      <c r="WUK152" s="242"/>
      <c r="WUL152" s="242"/>
      <c r="WUM152" s="242"/>
      <c r="WUN152" s="242"/>
      <c r="WUO152" s="242"/>
      <c r="WUP152" s="242"/>
      <c r="WUQ152" s="242"/>
      <c r="WUR152" s="242"/>
      <c r="WUS152" s="242"/>
      <c r="WUT152" s="242"/>
      <c r="WUU152" s="242"/>
      <c r="WUV152" s="242"/>
      <c r="WUW152" s="242"/>
      <c r="WUX152" s="242"/>
      <c r="WUY152" s="242"/>
      <c r="WUZ152" s="242"/>
      <c r="WVA152" s="242"/>
      <c r="WVB152" s="242"/>
      <c r="WVC152" s="242"/>
      <c r="WVD152" s="242"/>
      <c r="WVE152" s="242"/>
      <c r="WVF152" s="242"/>
      <c r="WVG152" s="242"/>
      <c r="WVH152" s="242"/>
      <c r="WVI152" s="242"/>
      <c r="WVJ152" s="242"/>
      <c r="WVK152" s="242"/>
      <c r="WVL152" s="242"/>
      <c r="WVM152" s="242"/>
      <c r="WVN152" s="242"/>
      <c r="WVO152" s="242"/>
      <c r="WVP152" s="242"/>
      <c r="WVQ152" s="242"/>
      <c r="WVR152" s="242"/>
      <c r="WVS152" s="242"/>
      <c r="WVT152" s="242"/>
      <c r="WVU152" s="242"/>
      <c r="WVV152" s="242"/>
      <c r="WVW152" s="242"/>
      <c r="WVX152" s="242"/>
      <c r="WVY152" s="242"/>
      <c r="WVZ152" s="242"/>
      <c r="WWA152" s="242"/>
      <c r="WWB152" s="242"/>
      <c r="WWC152" s="242"/>
      <c r="WWD152" s="242"/>
      <c r="WWE152" s="242"/>
      <c r="WWF152" s="242"/>
      <c r="WWG152" s="242"/>
      <c r="WWH152" s="242"/>
      <c r="WWI152" s="242"/>
      <c r="WWJ152" s="242"/>
      <c r="WWK152" s="242"/>
      <c r="WWL152" s="242"/>
      <c r="WWM152" s="242"/>
      <c r="WWN152" s="242"/>
      <c r="WWO152" s="242"/>
      <c r="WWP152" s="242"/>
      <c r="WWQ152" s="242"/>
      <c r="WWR152" s="242"/>
      <c r="WWS152" s="242"/>
      <c r="WWT152" s="242"/>
      <c r="WWU152" s="242"/>
      <c r="WWV152" s="242"/>
      <c r="WWW152" s="242"/>
      <c r="WWX152" s="242"/>
      <c r="WWY152" s="242"/>
      <c r="WWZ152" s="242"/>
      <c r="WXA152" s="242"/>
      <c r="WXB152" s="242"/>
      <c r="WXC152" s="242"/>
      <c r="WXD152" s="242"/>
      <c r="WXE152" s="242"/>
      <c r="WXF152" s="242"/>
      <c r="WXG152" s="242"/>
      <c r="WXH152" s="242"/>
      <c r="WXI152" s="242"/>
      <c r="WXJ152" s="242"/>
      <c r="WXK152" s="242"/>
      <c r="WXL152" s="242"/>
      <c r="WXM152" s="242"/>
      <c r="WXN152" s="242"/>
      <c r="WXO152" s="242"/>
      <c r="WXP152" s="242"/>
      <c r="WXQ152" s="242"/>
      <c r="WXR152" s="242"/>
      <c r="WXS152" s="242"/>
      <c r="WXT152" s="242"/>
      <c r="WXU152" s="242"/>
      <c r="WXV152" s="242"/>
      <c r="WXW152" s="242"/>
      <c r="WXX152" s="242"/>
      <c r="WXY152" s="242"/>
      <c r="WXZ152" s="242"/>
      <c r="WYA152" s="242"/>
      <c r="WYB152" s="242"/>
      <c r="WYC152" s="242"/>
      <c r="WYD152" s="242"/>
      <c r="WYE152" s="242"/>
      <c r="WYF152" s="242"/>
      <c r="WYG152" s="242"/>
      <c r="WYH152" s="242"/>
      <c r="WYI152" s="242"/>
      <c r="WYJ152" s="242"/>
      <c r="WYK152" s="242"/>
      <c r="WYL152" s="242"/>
      <c r="WYM152" s="242"/>
      <c r="WYN152" s="242"/>
      <c r="WYO152" s="242"/>
      <c r="WYP152" s="242"/>
      <c r="WYQ152" s="242"/>
      <c r="WYR152" s="242"/>
      <c r="WYS152" s="242"/>
      <c r="WYT152" s="242"/>
      <c r="WYU152" s="242"/>
      <c r="WYV152" s="242"/>
      <c r="WYW152" s="242"/>
      <c r="WYX152" s="242"/>
      <c r="WYY152" s="242"/>
      <c r="WYZ152" s="242"/>
      <c r="WZA152" s="242"/>
      <c r="WZB152" s="242"/>
      <c r="WZC152" s="242"/>
      <c r="WZD152" s="242"/>
      <c r="WZE152" s="242"/>
      <c r="WZF152" s="242"/>
      <c r="WZG152" s="242"/>
      <c r="WZH152" s="242"/>
      <c r="WZI152" s="242"/>
      <c r="WZJ152" s="242"/>
      <c r="WZK152" s="242"/>
      <c r="WZL152" s="242"/>
      <c r="WZM152" s="242"/>
      <c r="WZN152" s="242"/>
      <c r="WZO152" s="242"/>
      <c r="WZP152" s="242"/>
      <c r="WZQ152" s="242"/>
      <c r="WZR152" s="242"/>
      <c r="WZS152" s="242"/>
      <c r="WZT152" s="242"/>
      <c r="WZU152" s="242"/>
      <c r="WZV152" s="242"/>
      <c r="WZW152" s="242"/>
      <c r="WZX152" s="242"/>
      <c r="WZY152" s="242"/>
      <c r="WZZ152" s="242"/>
      <c r="XAA152" s="242"/>
      <c r="XAB152" s="242"/>
      <c r="XAC152" s="242"/>
      <c r="XAD152" s="242"/>
      <c r="XAE152" s="242"/>
      <c r="XAF152" s="242"/>
      <c r="XAG152" s="242"/>
      <c r="XAH152" s="242"/>
      <c r="XAI152" s="242"/>
      <c r="XAJ152" s="242"/>
      <c r="XAK152" s="242"/>
      <c r="XAL152" s="242"/>
      <c r="XAM152" s="242"/>
      <c r="XAN152" s="242"/>
      <c r="XAO152" s="242"/>
      <c r="XAP152" s="242"/>
      <c r="XAQ152" s="242"/>
      <c r="XAR152" s="242"/>
      <c r="XAS152" s="242"/>
      <c r="XAT152" s="242"/>
      <c r="XAU152" s="242"/>
      <c r="XAV152" s="242"/>
      <c r="XAW152" s="242"/>
      <c r="XAX152" s="242"/>
      <c r="XAY152" s="242"/>
      <c r="XAZ152" s="242"/>
      <c r="XBA152" s="242"/>
      <c r="XBB152" s="242"/>
      <c r="XBC152" s="242"/>
      <c r="XBD152" s="242"/>
      <c r="XBE152" s="242"/>
      <c r="XBF152" s="242"/>
      <c r="XBG152" s="242"/>
      <c r="XBH152" s="242"/>
      <c r="XBI152" s="242"/>
      <c r="XBJ152" s="242"/>
      <c r="XBK152" s="242"/>
      <c r="XBL152" s="242"/>
      <c r="XBM152" s="242"/>
      <c r="XBN152" s="242"/>
      <c r="XBO152" s="242"/>
      <c r="XBP152" s="242"/>
      <c r="XBQ152" s="242"/>
      <c r="XBR152" s="242"/>
      <c r="XBS152" s="242"/>
      <c r="XBT152" s="242"/>
      <c r="XBU152" s="242"/>
      <c r="XBV152" s="242"/>
      <c r="XBW152" s="242"/>
      <c r="XBX152" s="242"/>
      <c r="XBY152" s="242"/>
      <c r="XBZ152" s="242"/>
      <c r="XCA152" s="242"/>
      <c r="XCB152" s="242"/>
      <c r="XCC152" s="242"/>
      <c r="XCD152" s="242"/>
      <c r="XCE152" s="242"/>
      <c r="XCF152" s="242"/>
      <c r="XCG152" s="242"/>
      <c r="XCH152" s="242"/>
      <c r="XCI152" s="242"/>
      <c r="XCJ152" s="242"/>
      <c r="XCK152" s="242"/>
      <c r="XCL152" s="242"/>
      <c r="XCM152" s="242"/>
      <c r="XCN152" s="242"/>
      <c r="XCO152" s="242"/>
      <c r="XCP152" s="242"/>
      <c r="XCQ152" s="242"/>
      <c r="XCR152" s="242"/>
      <c r="XCS152" s="242"/>
      <c r="XCT152" s="242"/>
      <c r="XCU152" s="242"/>
      <c r="XCV152" s="242"/>
      <c r="XCW152" s="242"/>
      <c r="XCX152" s="242"/>
      <c r="XCY152" s="242"/>
      <c r="XCZ152" s="242"/>
      <c r="XDA152" s="242"/>
      <c r="XDB152" s="242"/>
      <c r="XDC152" s="242"/>
      <c r="XDD152" s="242"/>
      <c r="XDE152" s="242"/>
      <c r="XDF152" s="242"/>
      <c r="XDG152" s="242"/>
      <c r="XDH152" s="242"/>
      <c r="XDI152" s="242"/>
      <c r="XDJ152" s="242"/>
      <c r="XDK152" s="242"/>
      <c r="XDL152" s="242"/>
      <c r="XDM152" s="242"/>
      <c r="XDN152" s="242"/>
      <c r="XDO152" s="242"/>
      <c r="XDP152" s="242"/>
      <c r="XDQ152" s="242"/>
      <c r="XDR152" s="242"/>
      <c r="XDS152" s="242"/>
      <c r="XDT152" s="242"/>
      <c r="XDU152" s="242"/>
      <c r="XDV152" s="242"/>
      <c r="XDW152" s="242"/>
      <c r="XDX152" s="242"/>
      <c r="XDY152" s="243"/>
      <c r="XDZ152" s="214"/>
      <c r="XEA152" s="240"/>
      <c r="XEB152" s="244"/>
      <c r="XEC152" s="230"/>
      <c r="XED152" s="245"/>
      <c r="XEE152" s="246"/>
      <c r="XEF152" s="241"/>
      <c r="XEG152" s="238"/>
      <c r="XEH152" s="233"/>
      <c r="XEI152" s="214"/>
      <c r="XEJ152" s="214"/>
      <c r="XEK152" s="214"/>
    </row>
    <row r="153" spans="1:16365" s="39" customFormat="1" ht="16.8">
      <c r="A153" s="31" t="s">
        <v>56</v>
      </c>
      <c r="B153" s="16" t="s">
        <v>452</v>
      </c>
      <c r="C153" s="32" t="s">
        <v>442</v>
      </c>
      <c r="D153" s="16" t="s">
        <v>443</v>
      </c>
      <c r="E153" s="33">
        <f>E154</f>
        <v>5</v>
      </c>
      <c r="F153" s="33">
        <f>F154</f>
        <v>0</v>
      </c>
      <c r="G153" s="33">
        <f>G154</f>
        <v>5</v>
      </c>
      <c r="H153" s="34"/>
      <c r="I153" s="34"/>
      <c r="J153" s="35"/>
      <c r="K153" s="35"/>
      <c r="L153" s="277">
        <f t="shared" si="17"/>
        <v>5</v>
      </c>
      <c r="M153" s="277">
        <f t="shared" si="18"/>
        <v>0</v>
      </c>
      <c r="N153" s="277">
        <f t="shared" si="19"/>
        <v>0</v>
      </c>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16" t="s">
        <v>441</v>
      </c>
      <c r="BA153" s="15"/>
      <c r="BB153" s="15"/>
      <c r="BC153" s="67"/>
      <c r="BD153" s="15"/>
      <c r="BE153" s="15"/>
      <c r="BF153" s="34">
        <f>E153-F153</f>
        <v>5</v>
      </c>
      <c r="BG153" s="385">
        <f>G153-BF153</f>
        <v>0</v>
      </c>
      <c r="BH153" s="15"/>
    </row>
    <row r="154" spans="1:16365" s="39" customFormat="1" ht="39.6">
      <c r="A154" s="31"/>
      <c r="B154" s="23" t="s">
        <v>455</v>
      </c>
      <c r="C154" s="85" t="s">
        <v>445</v>
      </c>
      <c r="D154" s="23" t="s">
        <v>443</v>
      </c>
      <c r="E154" s="51">
        <v>5</v>
      </c>
      <c r="F154" s="51"/>
      <c r="G154" s="51">
        <v>5</v>
      </c>
      <c r="H154" s="44"/>
      <c r="I154" s="44" t="s">
        <v>130</v>
      </c>
      <c r="J154" s="64" t="s">
        <v>446</v>
      </c>
      <c r="K154" s="64"/>
      <c r="L154" s="277">
        <f t="shared" si="17"/>
        <v>0</v>
      </c>
      <c r="M154" s="277">
        <f t="shared" si="18"/>
        <v>5</v>
      </c>
      <c r="N154" s="277">
        <f t="shared" si="19"/>
        <v>5</v>
      </c>
      <c r="O154" s="36"/>
      <c r="P154" s="58"/>
      <c r="Q154" s="58"/>
      <c r="R154" s="58"/>
      <c r="S154" s="58"/>
      <c r="T154" s="58">
        <v>1</v>
      </c>
      <c r="U154" s="58">
        <v>3</v>
      </c>
      <c r="V154" s="261"/>
      <c r="W154" s="261"/>
      <c r="X154" s="58"/>
      <c r="Y154" s="58">
        <v>1</v>
      </c>
      <c r="Z154" s="261"/>
      <c r="AA154" s="261"/>
      <c r="AB154" s="261"/>
      <c r="AC154" s="261"/>
      <c r="AD154" s="261"/>
      <c r="AE154" s="261"/>
      <c r="AF154" s="261"/>
      <c r="AG154" s="261"/>
      <c r="AH154" s="261"/>
      <c r="AI154" s="261"/>
      <c r="AJ154" s="261"/>
      <c r="AK154" s="261"/>
      <c r="AL154" s="261"/>
      <c r="AM154" s="261"/>
      <c r="AN154" s="261"/>
      <c r="AO154" s="261"/>
      <c r="AP154" s="261"/>
      <c r="AQ154" s="261"/>
      <c r="AR154" s="261"/>
      <c r="AS154" s="261"/>
      <c r="AT154" s="261"/>
      <c r="AU154" s="261"/>
      <c r="AV154" s="261"/>
      <c r="AW154" s="261"/>
      <c r="AX154" s="261"/>
      <c r="AY154" s="46" t="s">
        <v>62</v>
      </c>
      <c r="AZ154" s="44" t="s">
        <v>447</v>
      </c>
      <c r="BA154" s="23" t="s">
        <v>105</v>
      </c>
      <c r="BB154" s="23" t="s">
        <v>64</v>
      </c>
      <c r="BC154" s="37" t="s">
        <v>72</v>
      </c>
      <c r="BD154" s="23" t="s">
        <v>131</v>
      </c>
      <c r="BE154" s="23"/>
      <c r="BF154" s="23" t="s">
        <v>448</v>
      </c>
      <c r="BG154" s="23"/>
      <c r="BH154" s="23"/>
    </row>
    <row r="155" spans="1:16365" s="105" customFormat="1" ht="16.8">
      <c r="A155" s="103" t="s">
        <v>56</v>
      </c>
      <c r="B155" s="16" t="s">
        <v>460</v>
      </c>
      <c r="C155" s="53" t="s">
        <v>449</v>
      </c>
      <c r="D155" s="16" t="s">
        <v>450</v>
      </c>
      <c r="E155" s="54">
        <f>SUM(E156:E156)</f>
        <v>0.26</v>
      </c>
      <c r="F155" s="54">
        <f>SUM(F156:F156)</f>
        <v>0</v>
      </c>
      <c r="G155" s="54">
        <f>SUM(G156:G156)</f>
        <v>0.26</v>
      </c>
      <c r="H155" s="95"/>
      <c r="I155" s="95"/>
      <c r="J155" s="286"/>
      <c r="K155" s="286"/>
      <c r="L155" s="277">
        <f t="shared" si="17"/>
        <v>0.26</v>
      </c>
      <c r="M155" s="277">
        <f t="shared" si="18"/>
        <v>0</v>
      </c>
      <c r="N155" s="277">
        <f t="shared" si="19"/>
        <v>0</v>
      </c>
      <c r="O155" s="97"/>
      <c r="P155" s="264"/>
      <c r="Q155" s="264"/>
      <c r="R155" s="264"/>
      <c r="S155" s="264"/>
      <c r="T155" s="264"/>
      <c r="U155" s="264"/>
      <c r="V155" s="265"/>
      <c r="W155" s="265"/>
      <c r="X155" s="264"/>
      <c r="Y155" s="264"/>
      <c r="Z155" s="265"/>
      <c r="AA155" s="265"/>
      <c r="AB155" s="265"/>
      <c r="AC155" s="265"/>
      <c r="AD155" s="265"/>
      <c r="AE155" s="265"/>
      <c r="AF155" s="265"/>
      <c r="AG155" s="265"/>
      <c r="AH155" s="265"/>
      <c r="AI155" s="265"/>
      <c r="AJ155" s="265"/>
      <c r="AK155" s="265"/>
      <c r="AL155" s="265"/>
      <c r="AM155" s="265"/>
      <c r="AN155" s="265"/>
      <c r="AO155" s="265"/>
      <c r="AP155" s="265"/>
      <c r="AQ155" s="265"/>
      <c r="AR155" s="265"/>
      <c r="AS155" s="265"/>
      <c r="AT155" s="265"/>
      <c r="AU155" s="265"/>
      <c r="AV155" s="265"/>
      <c r="AW155" s="265"/>
      <c r="AX155" s="265"/>
      <c r="AY155" s="286"/>
      <c r="AZ155" s="16"/>
      <c r="BA155" s="16"/>
      <c r="BB155" s="23"/>
      <c r="BC155" s="104"/>
      <c r="BD155" s="16"/>
      <c r="BE155" s="16"/>
      <c r="BF155" s="34">
        <f>E155-F155</f>
        <v>0.26</v>
      </c>
      <c r="BG155" s="385">
        <f>G155-BF155</f>
        <v>0</v>
      </c>
      <c r="BH155" s="16"/>
    </row>
    <row r="156" spans="1:16365" s="39" customFormat="1" ht="26.4">
      <c r="A156" s="31"/>
      <c r="B156" s="23" t="s">
        <v>462</v>
      </c>
      <c r="C156" s="85" t="s">
        <v>451</v>
      </c>
      <c r="D156" s="23" t="s">
        <v>450</v>
      </c>
      <c r="E156" s="51">
        <v>0.26</v>
      </c>
      <c r="F156" s="51"/>
      <c r="G156" s="51">
        <v>0.26</v>
      </c>
      <c r="H156" s="44"/>
      <c r="I156" s="44" t="s">
        <v>152</v>
      </c>
      <c r="J156" s="64" t="s">
        <v>22</v>
      </c>
      <c r="K156" s="64"/>
      <c r="L156" s="277">
        <f t="shared" si="17"/>
        <v>0</v>
      </c>
      <c r="M156" s="277">
        <f t="shared" si="18"/>
        <v>0.26</v>
      </c>
      <c r="N156" s="277">
        <f t="shared" si="19"/>
        <v>0.26</v>
      </c>
      <c r="O156" s="36"/>
      <c r="P156" s="58">
        <v>0.26</v>
      </c>
      <c r="Q156" s="58"/>
      <c r="R156" s="58"/>
      <c r="S156" s="58"/>
      <c r="T156" s="58"/>
      <c r="U156" s="58"/>
      <c r="V156" s="261"/>
      <c r="W156" s="261"/>
      <c r="X156" s="58"/>
      <c r="Y156" s="58"/>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c r="AV156" s="261"/>
      <c r="AW156" s="261"/>
      <c r="AX156" s="261"/>
      <c r="AY156" s="46" t="s">
        <v>168</v>
      </c>
      <c r="AZ156" s="23"/>
      <c r="BA156" s="23" t="s">
        <v>105</v>
      </c>
      <c r="BB156" s="23" t="s">
        <v>72</v>
      </c>
      <c r="BC156" s="37"/>
      <c r="BD156" s="23" t="s">
        <v>169</v>
      </c>
      <c r="BE156" s="44" t="s">
        <v>74</v>
      </c>
      <c r="BF156" s="23" t="s">
        <v>72</v>
      </c>
      <c r="BG156" s="23" t="s">
        <v>172</v>
      </c>
      <c r="BH156" s="23"/>
      <c r="BI156" s="23"/>
    </row>
    <row r="157" spans="1:16365" s="39" customFormat="1" ht="16.8">
      <c r="A157" s="31" t="s">
        <v>56</v>
      </c>
      <c r="B157" s="16" t="s">
        <v>681</v>
      </c>
      <c r="C157" s="32" t="s">
        <v>453</v>
      </c>
      <c r="D157" s="16" t="s">
        <v>454</v>
      </c>
      <c r="E157" s="33">
        <f>E158</f>
        <v>8.1</v>
      </c>
      <c r="F157" s="33">
        <f>F158</f>
        <v>0</v>
      </c>
      <c r="G157" s="33">
        <f>G158</f>
        <v>8.1</v>
      </c>
      <c r="H157" s="34"/>
      <c r="I157" s="34"/>
      <c r="J157" s="35"/>
      <c r="K157" s="35"/>
      <c r="L157" s="277">
        <f t="shared" si="17"/>
        <v>8.1</v>
      </c>
      <c r="M157" s="277">
        <f t="shared" si="18"/>
        <v>0</v>
      </c>
      <c r="N157" s="277">
        <f t="shared" si="19"/>
        <v>0</v>
      </c>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16" t="s">
        <v>452</v>
      </c>
      <c r="BA157" s="15"/>
      <c r="BB157" s="15"/>
      <c r="BC157" s="67"/>
      <c r="BD157" s="15"/>
      <c r="BE157" s="15"/>
      <c r="BF157" s="34">
        <f>E157-F157</f>
        <v>8.1</v>
      </c>
      <c r="BG157" s="385">
        <f>G157-BF157</f>
        <v>0</v>
      </c>
      <c r="BH157" s="15"/>
    </row>
    <row r="158" spans="1:16365" s="39" customFormat="1" ht="39.6">
      <c r="A158" s="31"/>
      <c r="B158" s="23" t="s">
        <v>683</v>
      </c>
      <c r="C158" s="85" t="s">
        <v>456</v>
      </c>
      <c r="D158" s="23" t="s">
        <v>454</v>
      </c>
      <c r="E158" s="51">
        <v>8.1</v>
      </c>
      <c r="F158" s="51"/>
      <c r="G158" s="51">
        <v>8.1</v>
      </c>
      <c r="H158" s="44" t="s">
        <v>188</v>
      </c>
      <c r="I158" s="44" t="s">
        <v>188</v>
      </c>
      <c r="J158" s="64" t="s">
        <v>457</v>
      </c>
      <c r="K158" s="64"/>
      <c r="L158" s="277">
        <f t="shared" si="17"/>
        <v>0</v>
      </c>
      <c r="M158" s="277">
        <f t="shared" si="18"/>
        <v>8.1</v>
      </c>
      <c r="N158" s="277">
        <f t="shared" si="19"/>
        <v>8.1</v>
      </c>
      <c r="O158" s="36"/>
      <c r="P158" s="58"/>
      <c r="Q158" s="58"/>
      <c r="R158" s="58"/>
      <c r="S158" s="58"/>
      <c r="T158" s="58">
        <v>2</v>
      </c>
      <c r="U158" s="58"/>
      <c r="V158" s="261"/>
      <c r="W158" s="261"/>
      <c r="X158" s="58"/>
      <c r="Y158" s="58">
        <v>6.1</v>
      </c>
      <c r="Z158" s="261"/>
      <c r="AA158" s="261"/>
      <c r="AB158" s="261"/>
      <c r="AC158" s="261"/>
      <c r="AD158" s="261"/>
      <c r="AE158" s="261"/>
      <c r="AF158" s="261"/>
      <c r="AG158" s="261"/>
      <c r="AH158" s="261"/>
      <c r="AI158" s="261"/>
      <c r="AJ158" s="261"/>
      <c r="AK158" s="261"/>
      <c r="AL158" s="261"/>
      <c r="AM158" s="261"/>
      <c r="AN158" s="261"/>
      <c r="AO158" s="261"/>
      <c r="AP158" s="261"/>
      <c r="AQ158" s="261"/>
      <c r="AR158" s="261"/>
      <c r="AS158" s="261"/>
      <c r="AT158" s="261"/>
      <c r="AU158" s="261"/>
      <c r="AV158" s="261"/>
      <c r="AW158" s="261"/>
      <c r="AX158" s="261"/>
      <c r="AY158" s="46" t="s">
        <v>62</v>
      </c>
      <c r="AZ158" s="44" t="s">
        <v>458</v>
      </c>
      <c r="BA158" s="23" t="s">
        <v>105</v>
      </c>
      <c r="BB158" s="23" t="s">
        <v>64</v>
      </c>
      <c r="BC158" s="37" t="s">
        <v>64</v>
      </c>
      <c r="BD158" s="23" t="s">
        <v>190</v>
      </c>
      <c r="BE158" s="23" t="s">
        <v>74</v>
      </c>
      <c r="BF158" s="23" t="s">
        <v>459</v>
      </c>
      <c r="BG158" s="23"/>
      <c r="BH158" s="23"/>
    </row>
    <row r="159" spans="1:16365" s="39" customFormat="1" ht="16.8">
      <c r="A159" s="31" t="s">
        <v>56</v>
      </c>
      <c r="B159" s="16" t="s">
        <v>776</v>
      </c>
      <c r="C159" s="32" t="s">
        <v>461</v>
      </c>
      <c r="D159" s="16" t="s">
        <v>48</v>
      </c>
      <c r="E159" s="33">
        <f>SUM(E160:E293)-0.01</f>
        <v>325.3451</v>
      </c>
      <c r="F159" s="33">
        <f>SUM(F160:F293)</f>
        <v>0</v>
      </c>
      <c r="G159" s="33">
        <f>SUM(G160:G293)</f>
        <v>325.35039999999998</v>
      </c>
      <c r="H159" s="33">
        <f>SUM(H160:H293)</f>
        <v>0</v>
      </c>
      <c r="I159" s="34"/>
      <c r="J159" s="35"/>
      <c r="K159" s="35"/>
      <c r="L159" s="277">
        <f t="shared" si="17"/>
        <v>-3.7999999999556167E-3</v>
      </c>
      <c r="M159" s="277">
        <f t="shared" si="18"/>
        <v>325.35419999999993</v>
      </c>
      <c r="N159" s="277">
        <f t="shared" si="19"/>
        <v>325.35419999999993</v>
      </c>
      <c r="O159" s="36">
        <f>SUM(O160:O293)</f>
        <v>0</v>
      </c>
      <c r="P159" s="36">
        <f t="shared" ref="P159:AX159" si="21">SUM(P160:P293)</f>
        <v>44.820000000000014</v>
      </c>
      <c r="Q159" s="36">
        <f t="shared" si="21"/>
        <v>80.439999999999969</v>
      </c>
      <c r="R159" s="36">
        <f t="shared" si="21"/>
        <v>0</v>
      </c>
      <c r="S159" s="36">
        <f t="shared" si="21"/>
        <v>9.91</v>
      </c>
      <c r="T159" s="36">
        <f t="shared" si="21"/>
        <v>68.16</v>
      </c>
      <c r="U159" s="36">
        <f t="shared" si="21"/>
        <v>62.894200000000005</v>
      </c>
      <c r="V159" s="36">
        <f t="shared" si="21"/>
        <v>0.7</v>
      </c>
      <c r="W159" s="36">
        <f t="shared" si="21"/>
        <v>0</v>
      </c>
      <c r="X159" s="36">
        <f t="shared" si="21"/>
        <v>4.43</v>
      </c>
      <c r="Y159" s="36">
        <f t="shared" si="21"/>
        <v>3.0600000000000005</v>
      </c>
      <c r="Z159" s="36">
        <f t="shared" si="21"/>
        <v>3.3</v>
      </c>
      <c r="AA159" s="36">
        <f t="shared" si="21"/>
        <v>0</v>
      </c>
      <c r="AB159" s="36">
        <f t="shared" si="21"/>
        <v>0</v>
      </c>
      <c r="AC159" s="36">
        <f t="shared" si="21"/>
        <v>0</v>
      </c>
      <c r="AD159" s="36">
        <f t="shared" si="21"/>
        <v>0</v>
      </c>
      <c r="AE159" s="36">
        <f t="shared" si="21"/>
        <v>0.02</v>
      </c>
      <c r="AF159" s="36">
        <f t="shared" si="21"/>
        <v>0</v>
      </c>
      <c r="AG159" s="36">
        <f t="shared" si="21"/>
        <v>0</v>
      </c>
      <c r="AH159" s="36">
        <f t="shared" si="21"/>
        <v>1.21</v>
      </c>
      <c r="AI159" s="36">
        <f t="shared" si="21"/>
        <v>0.39999999999999997</v>
      </c>
      <c r="AJ159" s="36">
        <f t="shared" si="21"/>
        <v>0</v>
      </c>
      <c r="AK159" s="36">
        <f t="shared" si="21"/>
        <v>0.90000000000000013</v>
      </c>
      <c r="AL159" s="36">
        <f t="shared" si="21"/>
        <v>0</v>
      </c>
      <c r="AM159" s="36">
        <f t="shared" si="21"/>
        <v>1.1600000000000001</v>
      </c>
      <c r="AN159" s="36">
        <f t="shared" si="21"/>
        <v>0</v>
      </c>
      <c r="AO159" s="36">
        <f t="shared" si="21"/>
        <v>0</v>
      </c>
      <c r="AP159" s="36">
        <f t="shared" si="21"/>
        <v>0</v>
      </c>
      <c r="AQ159" s="36">
        <f t="shared" si="21"/>
        <v>0</v>
      </c>
      <c r="AR159" s="36">
        <f t="shared" si="21"/>
        <v>0</v>
      </c>
      <c r="AS159" s="36">
        <f t="shared" si="21"/>
        <v>0</v>
      </c>
      <c r="AT159" s="36">
        <f t="shared" si="21"/>
        <v>5.7</v>
      </c>
      <c r="AU159" s="36">
        <f t="shared" si="21"/>
        <v>2.23</v>
      </c>
      <c r="AV159" s="36">
        <f t="shared" si="21"/>
        <v>0</v>
      </c>
      <c r="AW159" s="36">
        <f t="shared" si="21"/>
        <v>6.43</v>
      </c>
      <c r="AX159" s="36">
        <f t="shared" si="21"/>
        <v>29.589999999999993</v>
      </c>
      <c r="AY159" s="36"/>
      <c r="AZ159" s="16" t="s">
        <v>460</v>
      </c>
      <c r="BA159" s="15"/>
      <c r="BB159" s="15"/>
      <c r="BC159" s="67"/>
      <c r="BD159" s="15"/>
      <c r="BE159" s="15"/>
      <c r="BF159" s="34">
        <f>E159-F159</f>
        <v>325.3451</v>
      </c>
      <c r="BG159" s="385">
        <f>G159-BF159</f>
        <v>5.2999999999769898E-3</v>
      </c>
      <c r="BH159" s="15"/>
    </row>
    <row r="160" spans="1:16365" s="39" customFormat="1" ht="39.6">
      <c r="A160" s="31"/>
      <c r="B160" s="23" t="s">
        <v>779</v>
      </c>
      <c r="C160" s="50" t="s">
        <v>463</v>
      </c>
      <c r="D160" s="23" t="s">
        <v>48</v>
      </c>
      <c r="E160" s="51"/>
      <c r="F160" s="51"/>
      <c r="G160" s="51"/>
      <c r="H160" s="44" t="s">
        <v>111</v>
      </c>
      <c r="I160" s="44" t="s">
        <v>111</v>
      </c>
      <c r="J160" s="52"/>
      <c r="K160" s="52"/>
      <c r="L160" s="277">
        <f t="shared" si="17"/>
        <v>0</v>
      </c>
      <c r="M160" s="277">
        <f t="shared" si="18"/>
        <v>0</v>
      </c>
      <c r="N160" s="277">
        <f t="shared" si="19"/>
        <v>0</v>
      </c>
      <c r="O160" s="3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t="s">
        <v>62</v>
      </c>
      <c r="AZ160" s="44" t="s">
        <v>464</v>
      </c>
      <c r="BA160" s="23" t="s">
        <v>105</v>
      </c>
      <c r="BB160" s="23"/>
      <c r="BC160" s="37"/>
      <c r="BD160" s="23" t="s">
        <v>112</v>
      </c>
      <c r="BE160" s="23" t="s">
        <v>74</v>
      </c>
      <c r="BF160" s="23"/>
      <c r="BG160" s="23"/>
      <c r="BH160" s="23"/>
    </row>
    <row r="161" spans="1:61" s="39" customFormat="1" ht="39.6">
      <c r="A161" s="31"/>
      <c r="B161" s="23"/>
      <c r="C161" s="106" t="s">
        <v>465</v>
      </c>
      <c r="D161" s="23" t="s">
        <v>48</v>
      </c>
      <c r="E161" s="51">
        <v>1</v>
      </c>
      <c r="F161" s="51"/>
      <c r="G161" s="51">
        <v>1</v>
      </c>
      <c r="H161" s="44" t="s">
        <v>111</v>
      </c>
      <c r="I161" s="44" t="s">
        <v>111</v>
      </c>
      <c r="J161" s="64" t="s">
        <v>27</v>
      </c>
      <c r="K161" s="64"/>
      <c r="L161" s="277">
        <f t="shared" si="17"/>
        <v>0</v>
      </c>
      <c r="M161" s="277">
        <f t="shared" si="18"/>
        <v>1</v>
      </c>
      <c r="N161" s="277">
        <f t="shared" si="19"/>
        <v>1</v>
      </c>
      <c r="O161" s="36"/>
      <c r="P161" s="58"/>
      <c r="Q161" s="58"/>
      <c r="R161" s="58"/>
      <c r="S161" s="58"/>
      <c r="T161" s="58"/>
      <c r="U161" s="58">
        <v>1</v>
      </c>
      <c r="V161" s="261"/>
      <c r="W161" s="261"/>
      <c r="X161" s="58"/>
      <c r="Y161" s="58"/>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c r="AV161" s="261"/>
      <c r="AW161" s="261"/>
      <c r="AX161" s="261"/>
      <c r="AY161" s="46" t="s">
        <v>62</v>
      </c>
      <c r="AZ161" s="23"/>
      <c r="BA161" s="23" t="s">
        <v>105</v>
      </c>
      <c r="BB161" s="23" t="s">
        <v>64</v>
      </c>
      <c r="BC161" s="37" t="s">
        <v>72</v>
      </c>
      <c r="BD161" s="23" t="s">
        <v>112</v>
      </c>
      <c r="BE161" s="23" t="s">
        <v>74</v>
      </c>
      <c r="BF161" s="23"/>
      <c r="BG161" s="23"/>
      <c r="BH161" s="23"/>
    </row>
    <row r="162" spans="1:61" s="39" customFormat="1" ht="39.6">
      <c r="A162" s="31"/>
      <c r="B162" s="23"/>
      <c r="C162" s="106" t="s">
        <v>2195</v>
      </c>
      <c r="D162" s="23" t="s">
        <v>48</v>
      </c>
      <c r="E162" s="51">
        <v>1</v>
      </c>
      <c r="F162" s="51"/>
      <c r="G162" s="51">
        <v>1</v>
      </c>
      <c r="H162" s="44" t="s">
        <v>111</v>
      </c>
      <c r="I162" s="44" t="s">
        <v>111</v>
      </c>
      <c r="J162" s="64" t="s">
        <v>466</v>
      </c>
      <c r="K162" s="64"/>
      <c r="L162" s="277">
        <f t="shared" si="17"/>
        <v>0</v>
      </c>
      <c r="M162" s="277">
        <f t="shared" si="18"/>
        <v>1</v>
      </c>
      <c r="N162" s="277">
        <f t="shared" si="19"/>
        <v>1</v>
      </c>
      <c r="O162" s="36"/>
      <c r="P162" s="58"/>
      <c r="Q162" s="58"/>
      <c r="R162" s="58"/>
      <c r="S162" s="58"/>
      <c r="T162" s="58">
        <v>0.5</v>
      </c>
      <c r="U162" s="58">
        <v>0.5</v>
      </c>
      <c r="V162" s="261"/>
      <c r="W162" s="261"/>
      <c r="X162" s="58"/>
      <c r="Y162" s="58"/>
      <c r="Z162" s="261"/>
      <c r="AA162" s="261"/>
      <c r="AB162" s="261"/>
      <c r="AC162" s="261"/>
      <c r="AD162" s="261"/>
      <c r="AE162" s="261"/>
      <c r="AF162" s="261"/>
      <c r="AG162" s="261"/>
      <c r="AH162" s="261"/>
      <c r="AI162" s="261"/>
      <c r="AJ162" s="261"/>
      <c r="AK162" s="261"/>
      <c r="AL162" s="261"/>
      <c r="AM162" s="261"/>
      <c r="AN162" s="261"/>
      <c r="AO162" s="261"/>
      <c r="AP162" s="261"/>
      <c r="AQ162" s="261"/>
      <c r="AR162" s="261"/>
      <c r="AS162" s="261"/>
      <c r="AT162" s="261"/>
      <c r="AU162" s="261"/>
      <c r="AV162" s="261"/>
      <c r="AW162" s="261"/>
      <c r="AX162" s="261"/>
      <c r="AY162" s="46" t="s">
        <v>62</v>
      </c>
      <c r="AZ162" s="23"/>
      <c r="BA162" s="23" t="s">
        <v>105</v>
      </c>
      <c r="BB162" s="23" t="s">
        <v>64</v>
      </c>
      <c r="BC162" s="37" t="s">
        <v>64</v>
      </c>
      <c r="BD162" s="23" t="s">
        <v>112</v>
      </c>
      <c r="BE162" s="23" t="s">
        <v>74</v>
      </c>
      <c r="BF162" s="23"/>
      <c r="BG162" s="23"/>
      <c r="BH162" s="23"/>
    </row>
    <row r="163" spans="1:61" s="39" customFormat="1" ht="39.6">
      <c r="A163" s="31"/>
      <c r="B163" s="23"/>
      <c r="C163" s="106" t="s">
        <v>467</v>
      </c>
      <c r="D163" s="23" t="s">
        <v>48</v>
      </c>
      <c r="E163" s="51">
        <v>2.9</v>
      </c>
      <c r="F163" s="51"/>
      <c r="G163" s="51">
        <v>2.9</v>
      </c>
      <c r="H163" s="44" t="s">
        <v>111</v>
      </c>
      <c r="I163" s="44" t="s">
        <v>111</v>
      </c>
      <c r="J163" s="35" t="s">
        <v>468</v>
      </c>
      <c r="K163" s="35"/>
      <c r="L163" s="277">
        <f t="shared" si="17"/>
        <v>0</v>
      </c>
      <c r="M163" s="277">
        <f t="shared" si="18"/>
        <v>2.9000000000000004</v>
      </c>
      <c r="N163" s="277">
        <f t="shared" si="19"/>
        <v>2.9000000000000004</v>
      </c>
      <c r="O163" s="36"/>
      <c r="P163" s="58"/>
      <c r="Q163" s="58"/>
      <c r="R163" s="58"/>
      <c r="S163" s="58">
        <v>1.56</v>
      </c>
      <c r="T163" s="58">
        <v>0.6</v>
      </c>
      <c r="U163" s="58"/>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64"/>
      <c r="AX163" s="23">
        <v>0.74</v>
      </c>
      <c r="AY163" s="46" t="s">
        <v>62</v>
      </c>
      <c r="AZ163" s="23"/>
      <c r="BA163" s="23" t="s">
        <v>105</v>
      </c>
      <c r="BB163" s="23" t="s">
        <v>64</v>
      </c>
      <c r="BC163" s="37" t="s">
        <v>72</v>
      </c>
      <c r="BD163" s="23" t="s">
        <v>112</v>
      </c>
      <c r="BE163" s="23" t="s">
        <v>74</v>
      </c>
      <c r="BF163" s="23"/>
      <c r="BG163" s="23"/>
      <c r="BH163" s="23"/>
    </row>
    <row r="164" spans="1:61" s="39" customFormat="1" ht="39.6">
      <c r="A164" s="31"/>
      <c r="B164" s="23"/>
      <c r="C164" s="106" t="s">
        <v>469</v>
      </c>
      <c r="D164" s="23" t="s">
        <v>48</v>
      </c>
      <c r="E164" s="51">
        <v>1.5</v>
      </c>
      <c r="F164" s="51"/>
      <c r="G164" s="51">
        <v>1.5</v>
      </c>
      <c r="H164" s="44" t="s">
        <v>111</v>
      </c>
      <c r="I164" s="44" t="s">
        <v>111</v>
      </c>
      <c r="J164" s="64" t="s">
        <v>470</v>
      </c>
      <c r="K164" s="64"/>
      <c r="L164" s="277">
        <f t="shared" si="17"/>
        <v>0</v>
      </c>
      <c r="M164" s="277">
        <f t="shared" si="18"/>
        <v>1.5</v>
      </c>
      <c r="N164" s="277">
        <f t="shared" si="19"/>
        <v>1.5</v>
      </c>
      <c r="O164" s="36"/>
      <c r="P164" s="58"/>
      <c r="Q164" s="58">
        <v>0.03</v>
      </c>
      <c r="R164" s="58"/>
      <c r="S164" s="58"/>
      <c r="T164" s="58"/>
      <c r="U164" s="58">
        <v>1.47</v>
      </c>
      <c r="V164" s="261"/>
      <c r="W164" s="261"/>
      <c r="X164" s="58"/>
      <c r="Y164" s="58"/>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46" t="s">
        <v>62</v>
      </c>
      <c r="AZ164" s="23"/>
      <c r="BA164" s="23" t="s">
        <v>105</v>
      </c>
      <c r="BB164" s="23" t="s">
        <v>64</v>
      </c>
      <c r="BC164" s="37" t="s">
        <v>72</v>
      </c>
      <c r="BD164" s="23" t="s">
        <v>112</v>
      </c>
      <c r="BE164" s="23" t="s">
        <v>74</v>
      </c>
      <c r="BF164" s="23"/>
      <c r="BG164" s="23"/>
      <c r="BH164" s="23"/>
    </row>
    <row r="165" spans="1:61" s="39" customFormat="1" ht="39.6">
      <c r="A165" s="31"/>
      <c r="B165" s="23"/>
      <c r="C165" s="106" t="s">
        <v>471</v>
      </c>
      <c r="D165" s="23" t="s">
        <v>48</v>
      </c>
      <c r="E165" s="51">
        <v>0.73</v>
      </c>
      <c r="F165" s="51"/>
      <c r="G165" s="51">
        <v>0.73</v>
      </c>
      <c r="H165" s="44" t="s">
        <v>111</v>
      </c>
      <c r="I165" s="44" t="s">
        <v>111</v>
      </c>
      <c r="J165" s="64" t="s">
        <v>472</v>
      </c>
      <c r="K165" s="64"/>
      <c r="L165" s="277">
        <f t="shared" si="17"/>
        <v>0</v>
      </c>
      <c r="M165" s="277">
        <f t="shared" si="18"/>
        <v>0.73</v>
      </c>
      <c r="N165" s="277">
        <f t="shared" si="19"/>
        <v>0.73</v>
      </c>
      <c r="O165" s="36"/>
      <c r="P165" s="58"/>
      <c r="Q165" s="58">
        <v>0.23</v>
      </c>
      <c r="R165" s="58"/>
      <c r="S165" s="58"/>
      <c r="T165" s="58">
        <v>0.5</v>
      </c>
      <c r="U165" s="58"/>
      <c r="V165" s="261"/>
      <c r="W165" s="261"/>
      <c r="X165" s="58"/>
      <c r="Y165" s="58"/>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c r="AV165" s="261"/>
      <c r="AW165" s="261"/>
      <c r="AX165" s="261"/>
      <c r="AY165" s="46" t="s">
        <v>62</v>
      </c>
      <c r="AZ165" s="23"/>
      <c r="BA165" s="23" t="s">
        <v>105</v>
      </c>
      <c r="BB165" s="23" t="s">
        <v>64</v>
      </c>
      <c r="BC165" s="37" t="s">
        <v>64</v>
      </c>
      <c r="BD165" s="23" t="s">
        <v>112</v>
      </c>
      <c r="BE165" s="23" t="s">
        <v>74</v>
      </c>
      <c r="BF165" s="23"/>
      <c r="BG165" s="23"/>
      <c r="BH165" s="23"/>
    </row>
    <row r="166" spans="1:61" s="39" customFormat="1" ht="39.6">
      <c r="A166" s="31"/>
      <c r="B166" s="23"/>
      <c r="C166" s="106" t="s">
        <v>473</v>
      </c>
      <c r="D166" s="23" t="s">
        <v>48</v>
      </c>
      <c r="E166" s="51">
        <v>4.72</v>
      </c>
      <c r="F166" s="51"/>
      <c r="G166" s="51">
        <v>4.72</v>
      </c>
      <c r="H166" s="44" t="s">
        <v>111</v>
      </c>
      <c r="I166" s="44" t="s">
        <v>111</v>
      </c>
      <c r="J166" s="64" t="s">
        <v>22</v>
      </c>
      <c r="K166" s="64"/>
      <c r="L166" s="277">
        <f t="shared" si="17"/>
        <v>0</v>
      </c>
      <c r="M166" s="277">
        <f t="shared" si="18"/>
        <v>4.72</v>
      </c>
      <c r="N166" s="277">
        <f t="shared" si="19"/>
        <v>4.72</v>
      </c>
      <c r="O166" s="36"/>
      <c r="P166" s="58">
        <v>4.72</v>
      </c>
      <c r="Q166" s="58"/>
      <c r="R166" s="58"/>
      <c r="S166" s="58"/>
      <c r="T166" s="58"/>
      <c r="U166" s="58"/>
      <c r="V166" s="261"/>
      <c r="W166" s="261"/>
      <c r="X166" s="58"/>
      <c r="Y166" s="58"/>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c r="AV166" s="261"/>
      <c r="AW166" s="261"/>
      <c r="AX166" s="261"/>
      <c r="AY166" s="46" t="s">
        <v>62</v>
      </c>
      <c r="AZ166" s="23"/>
      <c r="BA166" s="23" t="s">
        <v>105</v>
      </c>
      <c r="BB166" s="23" t="s">
        <v>64</v>
      </c>
      <c r="BC166" s="37" t="s">
        <v>72</v>
      </c>
      <c r="BD166" s="23" t="s">
        <v>112</v>
      </c>
      <c r="BE166" s="23" t="s">
        <v>74</v>
      </c>
      <c r="BF166" s="23"/>
      <c r="BG166" s="23"/>
      <c r="BH166" s="23"/>
    </row>
    <row r="167" spans="1:61" s="39" customFormat="1" ht="39.6">
      <c r="A167" s="31"/>
      <c r="B167" s="23" t="s">
        <v>784</v>
      </c>
      <c r="C167" s="50" t="s">
        <v>475</v>
      </c>
      <c r="D167" s="23" t="s">
        <v>48</v>
      </c>
      <c r="E167" s="51">
        <v>1</v>
      </c>
      <c r="F167" s="51"/>
      <c r="G167" s="51">
        <v>1</v>
      </c>
      <c r="H167" s="44" t="s">
        <v>111</v>
      </c>
      <c r="I167" s="44" t="s">
        <v>111</v>
      </c>
      <c r="J167" s="64" t="s">
        <v>2639</v>
      </c>
      <c r="K167" s="64"/>
      <c r="L167" s="277">
        <f t="shared" si="17"/>
        <v>0</v>
      </c>
      <c r="M167" s="277">
        <f t="shared" si="18"/>
        <v>1</v>
      </c>
      <c r="N167" s="277">
        <f t="shared" si="19"/>
        <v>1</v>
      </c>
      <c r="O167" s="36"/>
      <c r="P167" s="55"/>
      <c r="Q167" s="55"/>
      <c r="R167" s="55"/>
      <c r="S167" s="55">
        <v>0.3</v>
      </c>
      <c r="T167" s="55"/>
      <c r="U167" s="55">
        <v>0.5</v>
      </c>
      <c r="V167" s="260"/>
      <c r="W167" s="260"/>
      <c r="X167" s="55"/>
      <c r="Y167" s="55"/>
      <c r="Z167" s="260">
        <v>0.2</v>
      </c>
      <c r="AA167" s="260"/>
      <c r="AB167" s="260"/>
      <c r="AC167" s="260"/>
      <c r="AD167" s="260"/>
      <c r="AE167" s="260"/>
      <c r="AF167" s="260"/>
      <c r="AG167" s="260"/>
      <c r="AH167" s="260"/>
      <c r="AI167" s="260"/>
      <c r="AJ167" s="260"/>
      <c r="AK167" s="260"/>
      <c r="AL167" s="260"/>
      <c r="AM167" s="260"/>
      <c r="AN167" s="260"/>
      <c r="AO167" s="260"/>
      <c r="AP167" s="260"/>
      <c r="AQ167" s="260"/>
      <c r="AR167" s="260"/>
      <c r="AS167" s="260"/>
      <c r="AT167" s="260"/>
      <c r="AU167" s="260"/>
      <c r="AV167" s="260"/>
      <c r="AW167" s="260"/>
      <c r="AX167" s="260"/>
      <c r="AY167" s="46" t="s">
        <v>62</v>
      </c>
      <c r="AZ167" s="44" t="s">
        <v>476</v>
      </c>
      <c r="BA167" s="23" t="s">
        <v>105</v>
      </c>
      <c r="BB167" s="23" t="s">
        <v>64</v>
      </c>
      <c r="BC167" s="37" t="s">
        <v>72</v>
      </c>
      <c r="BD167" s="23" t="s">
        <v>112</v>
      </c>
      <c r="BE167" s="23" t="s">
        <v>102</v>
      </c>
      <c r="BF167" s="23"/>
      <c r="BG167" s="23"/>
      <c r="BH167" s="23"/>
    </row>
    <row r="168" spans="1:61" s="359" customFormat="1" ht="33.6">
      <c r="A168" s="348"/>
      <c r="B168" s="349" t="s">
        <v>788</v>
      </c>
      <c r="C168" s="350" t="s">
        <v>2328</v>
      </c>
      <c r="D168" s="349" t="s">
        <v>48</v>
      </c>
      <c r="E168" s="351">
        <v>9.4</v>
      </c>
      <c r="F168" s="351"/>
      <c r="G168" s="351">
        <v>9.4</v>
      </c>
      <c r="H168" s="44"/>
      <c r="I168" s="352" t="s">
        <v>111</v>
      </c>
      <c r="J168" s="360" t="s">
        <v>2329</v>
      </c>
      <c r="K168" s="360"/>
      <c r="L168" s="277">
        <f t="shared" si="17"/>
        <v>0</v>
      </c>
      <c r="M168" s="277">
        <f t="shared" si="18"/>
        <v>9.4</v>
      </c>
      <c r="N168" s="277">
        <f t="shared" si="19"/>
        <v>9.4</v>
      </c>
      <c r="O168" s="36"/>
      <c r="P168" s="55">
        <v>1</v>
      </c>
      <c r="Q168" s="55"/>
      <c r="R168" s="55"/>
      <c r="S168" s="55"/>
      <c r="T168" s="55"/>
      <c r="U168" s="55">
        <v>2.7</v>
      </c>
      <c r="V168" s="260"/>
      <c r="W168" s="260"/>
      <c r="X168" s="55"/>
      <c r="Y168" s="55"/>
      <c r="Z168" s="260"/>
      <c r="AA168" s="260"/>
      <c r="AB168" s="260"/>
      <c r="AC168" s="260"/>
      <c r="AD168" s="260"/>
      <c r="AE168" s="260"/>
      <c r="AF168" s="260"/>
      <c r="AG168" s="260"/>
      <c r="AH168" s="260"/>
      <c r="AI168" s="260"/>
      <c r="AJ168" s="260"/>
      <c r="AK168" s="260"/>
      <c r="AL168" s="260"/>
      <c r="AM168" s="260"/>
      <c r="AN168" s="260"/>
      <c r="AO168" s="260"/>
      <c r="AP168" s="260"/>
      <c r="AQ168" s="260"/>
      <c r="AR168" s="260"/>
      <c r="AS168" s="260"/>
      <c r="AT168" s="260">
        <v>5.7</v>
      </c>
      <c r="AU168" s="260"/>
      <c r="AV168" s="260"/>
      <c r="AW168" s="260"/>
      <c r="AX168" s="260"/>
      <c r="AY168" s="357" t="s">
        <v>2592</v>
      </c>
      <c r="AZ168" s="352"/>
      <c r="BA168" s="349" t="s">
        <v>105</v>
      </c>
      <c r="BB168" s="349" t="s">
        <v>72</v>
      </c>
      <c r="BC168" s="37"/>
      <c r="BD168" s="23"/>
      <c r="BE168" s="349" t="s">
        <v>74</v>
      </c>
      <c r="BF168" s="349"/>
      <c r="BG168" s="349"/>
      <c r="BH168" s="349"/>
    </row>
    <row r="169" spans="1:61" s="39" customFormat="1" ht="39.6">
      <c r="A169" s="31"/>
      <c r="B169" s="23" t="s">
        <v>792</v>
      </c>
      <c r="C169" s="50" t="s">
        <v>463</v>
      </c>
      <c r="D169" s="23" t="s">
        <v>48</v>
      </c>
      <c r="E169" s="51"/>
      <c r="F169" s="51"/>
      <c r="G169" s="51"/>
      <c r="H169" s="44" t="s">
        <v>152</v>
      </c>
      <c r="I169" s="44" t="s">
        <v>152</v>
      </c>
      <c r="J169" s="52"/>
      <c r="K169" s="52"/>
      <c r="L169" s="277">
        <f t="shared" si="17"/>
        <v>0</v>
      </c>
      <c r="M169" s="277">
        <f t="shared" si="18"/>
        <v>0</v>
      </c>
      <c r="N169" s="277">
        <f t="shared" si="19"/>
        <v>0</v>
      </c>
      <c r="O169" s="3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t="s">
        <v>62</v>
      </c>
      <c r="AZ169" s="44" t="s">
        <v>464</v>
      </c>
      <c r="BA169" s="23" t="s">
        <v>105</v>
      </c>
      <c r="BB169" s="23"/>
      <c r="BC169" s="37"/>
      <c r="BD169" s="23" t="s">
        <v>169</v>
      </c>
      <c r="BE169" s="23"/>
      <c r="BF169" s="23"/>
      <c r="BG169" s="23"/>
      <c r="BH169" s="23"/>
    </row>
    <row r="170" spans="1:61" s="39" customFormat="1" ht="39.6">
      <c r="A170" s="31"/>
      <c r="B170" s="23"/>
      <c r="C170" s="106" t="s">
        <v>478</v>
      </c>
      <c r="D170" s="23" t="s">
        <v>48</v>
      </c>
      <c r="E170" s="51">
        <v>0.57999999999999996</v>
      </c>
      <c r="F170" s="51"/>
      <c r="G170" s="51">
        <v>0.57999999999999996</v>
      </c>
      <c r="H170" s="44" t="s">
        <v>152</v>
      </c>
      <c r="I170" s="44" t="s">
        <v>152</v>
      </c>
      <c r="J170" s="64" t="s">
        <v>55</v>
      </c>
      <c r="K170" s="64"/>
      <c r="L170" s="277">
        <f t="shared" si="17"/>
        <v>0</v>
      </c>
      <c r="M170" s="277">
        <f t="shared" si="18"/>
        <v>0.57999999999999996</v>
      </c>
      <c r="N170" s="277">
        <f t="shared" si="19"/>
        <v>0.57999999999999996</v>
      </c>
      <c r="O170" s="36"/>
      <c r="P170" s="58"/>
      <c r="Q170" s="58"/>
      <c r="R170" s="58"/>
      <c r="S170" s="58"/>
      <c r="T170" s="58"/>
      <c r="U170" s="58"/>
      <c r="V170" s="261"/>
      <c r="W170" s="261"/>
      <c r="X170" s="58"/>
      <c r="Y170" s="58"/>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v>0.57999999999999996</v>
      </c>
      <c r="AY170" s="46" t="s">
        <v>62</v>
      </c>
      <c r="AZ170" s="23"/>
      <c r="BA170" s="23" t="s">
        <v>105</v>
      </c>
      <c r="BB170" s="23" t="s">
        <v>64</v>
      </c>
      <c r="BC170" s="37" t="s">
        <v>72</v>
      </c>
      <c r="BD170" s="23" t="s">
        <v>169</v>
      </c>
      <c r="BE170" s="23" t="s">
        <v>102</v>
      </c>
      <c r="BF170" s="23"/>
      <c r="BG170" s="23" t="s">
        <v>172</v>
      </c>
      <c r="BH170" s="23"/>
    </row>
    <row r="171" spans="1:61" s="39" customFormat="1" ht="39.6">
      <c r="A171" s="31"/>
      <c r="B171" s="23"/>
      <c r="C171" s="106" t="s">
        <v>479</v>
      </c>
      <c r="D171" s="23" t="s">
        <v>48</v>
      </c>
      <c r="E171" s="51">
        <v>0.34</v>
      </c>
      <c r="F171" s="51"/>
      <c r="G171" s="51">
        <v>0.34</v>
      </c>
      <c r="H171" s="44" t="s">
        <v>152</v>
      </c>
      <c r="I171" s="44" t="s">
        <v>152</v>
      </c>
      <c r="J171" s="64" t="s">
        <v>55</v>
      </c>
      <c r="K171" s="64"/>
      <c r="L171" s="277">
        <f t="shared" si="17"/>
        <v>0</v>
      </c>
      <c r="M171" s="277">
        <f t="shared" si="18"/>
        <v>0.34</v>
      </c>
      <c r="N171" s="277">
        <f t="shared" si="19"/>
        <v>0.34</v>
      </c>
      <c r="O171" s="36"/>
      <c r="P171" s="58"/>
      <c r="Q171" s="58"/>
      <c r="R171" s="58"/>
      <c r="S171" s="58"/>
      <c r="T171" s="58"/>
      <c r="U171" s="58"/>
      <c r="V171" s="261"/>
      <c r="W171" s="261"/>
      <c r="X171" s="58"/>
      <c r="Y171" s="58"/>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v>0.34</v>
      </c>
      <c r="AY171" s="46" t="s">
        <v>62</v>
      </c>
      <c r="AZ171" s="23"/>
      <c r="BA171" s="23" t="s">
        <v>105</v>
      </c>
      <c r="BB171" s="23" t="s">
        <v>64</v>
      </c>
      <c r="BC171" s="37" t="s">
        <v>72</v>
      </c>
      <c r="BD171" s="23" t="s">
        <v>169</v>
      </c>
      <c r="BE171" s="23" t="s">
        <v>102</v>
      </c>
      <c r="BF171" s="23"/>
      <c r="BG171" s="23" t="s">
        <v>172</v>
      </c>
      <c r="BH171" s="23"/>
    </row>
    <row r="172" spans="1:61" s="39" customFormat="1" ht="39.6">
      <c r="A172" s="31"/>
      <c r="B172" s="23"/>
      <c r="C172" s="106" t="s">
        <v>2194</v>
      </c>
      <c r="D172" s="23" t="s">
        <v>48</v>
      </c>
      <c r="E172" s="69">
        <v>0.39</v>
      </c>
      <c r="F172" s="69"/>
      <c r="G172" s="69">
        <v>0.39</v>
      </c>
      <c r="H172" s="44" t="s">
        <v>152</v>
      </c>
      <c r="I172" s="44" t="s">
        <v>152</v>
      </c>
      <c r="J172" s="64" t="s">
        <v>55</v>
      </c>
      <c r="K172" s="64"/>
      <c r="L172" s="277">
        <f t="shared" si="17"/>
        <v>0</v>
      </c>
      <c r="M172" s="277">
        <f t="shared" si="18"/>
        <v>0.39</v>
      </c>
      <c r="N172" s="277">
        <f t="shared" si="19"/>
        <v>0.39</v>
      </c>
      <c r="O172" s="36"/>
      <c r="P172" s="58"/>
      <c r="Q172" s="58"/>
      <c r="R172" s="58"/>
      <c r="S172" s="58"/>
      <c r="T172" s="58"/>
      <c r="U172" s="58"/>
      <c r="V172" s="261"/>
      <c r="W172" s="261"/>
      <c r="X172" s="58"/>
      <c r="Y172" s="58"/>
      <c r="Z172" s="261"/>
      <c r="AA172" s="261"/>
      <c r="AB172" s="261"/>
      <c r="AC172" s="261"/>
      <c r="AD172" s="261"/>
      <c r="AE172" s="261"/>
      <c r="AF172" s="261"/>
      <c r="AG172" s="261"/>
      <c r="AH172" s="261"/>
      <c r="AI172" s="261"/>
      <c r="AJ172" s="261"/>
      <c r="AK172" s="261"/>
      <c r="AL172" s="261"/>
      <c r="AM172" s="261"/>
      <c r="AN172" s="261"/>
      <c r="AO172" s="261"/>
      <c r="AP172" s="261"/>
      <c r="AQ172" s="261"/>
      <c r="AR172" s="261"/>
      <c r="AS172" s="261"/>
      <c r="AT172" s="261"/>
      <c r="AU172" s="261"/>
      <c r="AV172" s="261"/>
      <c r="AW172" s="261"/>
      <c r="AX172" s="261">
        <v>0.39</v>
      </c>
      <c r="AY172" s="46" t="s">
        <v>62</v>
      </c>
      <c r="AZ172" s="23"/>
      <c r="BA172" s="23" t="s">
        <v>105</v>
      </c>
      <c r="BB172" s="23" t="s">
        <v>64</v>
      </c>
      <c r="BC172" s="37" t="s">
        <v>72</v>
      </c>
      <c r="BD172" s="23" t="s">
        <v>169</v>
      </c>
      <c r="BE172" s="23" t="s">
        <v>102</v>
      </c>
      <c r="BF172" s="23"/>
      <c r="BG172" s="23" t="s">
        <v>172</v>
      </c>
      <c r="BH172" s="23"/>
    </row>
    <row r="173" spans="1:61" s="39" customFormat="1" ht="62.4">
      <c r="A173" s="31"/>
      <c r="B173" s="23"/>
      <c r="C173" s="106" t="s">
        <v>480</v>
      </c>
      <c r="D173" s="23" t="s">
        <v>48</v>
      </c>
      <c r="E173" s="51">
        <v>4.7</v>
      </c>
      <c r="F173" s="51"/>
      <c r="G173" s="51">
        <v>4.7</v>
      </c>
      <c r="H173" s="44" t="s">
        <v>152</v>
      </c>
      <c r="I173" s="44" t="s">
        <v>152</v>
      </c>
      <c r="J173" s="64" t="s">
        <v>481</v>
      </c>
      <c r="K173" s="64"/>
      <c r="L173" s="277">
        <f t="shared" si="17"/>
        <v>0</v>
      </c>
      <c r="M173" s="277">
        <f t="shared" si="18"/>
        <v>4.7</v>
      </c>
      <c r="N173" s="277">
        <f t="shared" si="19"/>
        <v>4.7</v>
      </c>
      <c r="O173" s="36"/>
      <c r="P173" s="58">
        <v>1.5</v>
      </c>
      <c r="Q173" s="58">
        <v>1.5</v>
      </c>
      <c r="R173" s="58"/>
      <c r="S173" s="58">
        <v>0.42</v>
      </c>
      <c r="T173" s="58">
        <v>0.35</v>
      </c>
      <c r="U173" s="58">
        <v>0.26</v>
      </c>
      <c r="V173" s="261"/>
      <c r="W173" s="261"/>
      <c r="X173" s="58"/>
      <c r="Y173" s="58"/>
      <c r="Z173" s="261">
        <v>0.03</v>
      </c>
      <c r="AA173" s="261"/>
      <c r="AB173" s="261"/>
      <c r="AC173" s="261"/>
      <c r="AD173" s="261"/>
      <c r="AE173" s="261"/>
      <c r="AF173" s="261"/>
      <c r="AG173" s="261"/>
      <c r="AH173" s="261"/>
      <c r="AI173" s="261"/>
      <c r="AJ173" s="261"/>
      <c r="AK173" s="261"/>
      <c r="AL173" s="261"/>
      <c r="AM173" s="261">
        <v>0.02</v>
      </c>
      <c r="AN173" s="261"/>
      <c r="AO173" s="261"/>
      <c r="AP173" s="261"/>
      <c r="AQ173" s="261"/>
      <c r="AR173" s="261"/>
      <c r="AS173" s="261"/>
      <c r="AT173" s="261"/>
      <c r="AU173" s="261"/>
      <c r="AV173" s="261"/>
      <c r="AW173" s="261"/>
      <c r="AX173" s="261">
        <v>0.62</v>
      </c>
      <c r="AY173" s="46" t="s">
        <v>62</v>
      </c>
      <c r="AZ173" s="23"/>
      <c r="BA173" s="23" t="s">
        <v>105</v>
      </c>
      <c r="BB173" s="23" t="s">
        <v>64</v>
      </c>
      <c r="BC173" s="37" t="s">
        <v>64</v>
      </c>
      <c r="BD173" s="23" t="s">
        <v>169</v>
      </c>
      <c r="BE173" s="23" t="s">
        <v>102</v>
      </c>
      <c r="BF173" s="23"/>
      <c r="BG173" s="23" t="s">
        <v>172</v>
      </c>
      <c r="BH173" s="23"/>
    </row>
    <row r="174" spans="1:61" s="39" customFormat="1" ht="39.6">
      <c r="A174" s="31"/>
      <c r="B174" s="23"/>
      <c r="C174" s="106" t="s">
        <v>482</v>
      </c>
      <c r="D174" s="23" t="s">
        <v>48</v>
      </c>
      <c r="E174" s="51">
        <v>0.66</v>
      </c>
      <c r="F174" s="51"/>
      <c r="G174" s="51">
        <v>0.66</v>
      </c>
      <c r="H174" s="44" t="s">
        <v>152</v>
      </c>
      <c r="I174" s="44" t="s">
        <v>152</v>
      </c>
      <c r="J174" s="64" t="s">
        <v>22</v>
      </c>
      <c r="K174" s="64"/>
      <c r="L174" s="277">
        <f t="shared" si="17"/>
        <v>0</v>
      </c>
      <c r="M174" s="277">
        <f t="shared" si="18"/>
        <v>0.65999999999999992</v>
      </c>
      <c r="N174" s="277">
        <f t="shared" si="19"/>
        <v>0.65999999999999992</v>
      </c>
      <c r="O174" s="36"/>
      <c r="P174" s="58">
        <v>0.65999999999999992</v>
      </c>
      <c r="Q174" s="58"/>
      <c r="R174" s="58"/>
      <c r="S174" s="58"/>
      <c r="T174" s="58"/>
      <c r="U174" s="58"/>
      <c r="V174" s="261"/>
      <c r="W174" s="261"/>
      <c r="X174" s="58"/>
      <c r="Y174" s="58"/>
      <c r="Z174" s="261"/>
      <c r="AA174" s="261"/>
      <c r="AB174" s="261"/>
      <c r="AC174" s="261"/>
      <c r="AD174" s="261"/>
      <c r="AE174" s="261"/>
      <c r="AF174" s="261"/>
      <c r="AG174" s="261"/>
      <c r="AH174" s="261"/>
      <c r="AI174" s="261"/>
      <c r="AJ174" s="261"/>
      <c r="AK174" s="261"/>
      <c r="AL174" s="261"/>
      <c r="AM174" s="261"/>
      <c r="AN174" s="261"/>
      <c r="AO174" s="261"/>
      <c r="AP174" s="261"/>
      <c r="AQ174" s="261"/>
      <c r="AR174" s="261"/>
      <c r="AS174" s="261"/>
      <c r="AT174" s="261"/>
      <c r="AU174" s="261"/>
      <c r="AV174" s="261"/>
      <c r="AW174" s="261"/>
      <c r="AX174" s="261"/>
      <c r="AY174" s="46" t="s">
        <v>62</v>
      </c>
      <c r="AZ174" s="23"/>
      <c r="BA174" s="23" t="s">
        <v>105</v>
      </c>
      <c r="BB174" s="23" t="s">
        <v>64</v>
      </c>
      <c r="BC174" s="37" t="s">
        <v>64</v>
      </c>
      <c r="BD174" s="23" t="s">
        <v>169</v>
      </c>
      <c r="BE174" s="23" t="s">
        <v>102</v>
      </c>
      <c r="BF174" s="23"/>
      <c r="BG174" s="23" t="s">
        <v>172</v>
      </c>
      <c r="BH174" s="23"/>
    </row>
    <row r="175" spans="1:61" s="39" customFormat="1" ht="33.6">
      <c r="A175" s="31"/>
      <c r="B175" s="23"/>
      <c r="C175" s="106" t="s">
        <v>483</v>
      </c>
      <c r="D175" s="23" t="s">
        <v>48</v>
      </c>
      <c r="E175" s="51">
        <v>1</v>
      </c>
      <c r="F175" s="51"/>
      <c r="G175" s="51">
        <v>1</v>
      </c>
      <c r="H175" s="44"/>
      <c r="I175" s="44" t="s">
        <v>152</v>
      </c>
      <c r="J175" s="64" t="s">
        <v>55</v>
      </c>
      <c r="K175" s="64"/>
      <c r="L175" s="277">
        <f t="shared" si="17"/>
        <v>0</v>
      </c>
      <c r="M175" s="277">
        <f t="shared" si="18"/>
        <v>1</v>
      </c>
      <c r="N175" s="277">
        <f t="shared" si="19"/>
        <v>1</v>
      </c>
      <c r="O175" s="36"/>
      <c r="P175" s="58"/>
      <c r="Q175" s="58"/>
      <c r="R175" s="58"/>
      <c r="S175" s="58"/>
      <c r="T175" s="58"/>
      <c r="U175" s="58"/>
      <c r="V175" s="261"/>
      <c r="W175" s="261"/>
      <c r="X175" s="58"/>
      <c r="Y175" s="58"/>
      <c r="Z175" s="261"/>
      <c r="AA175" s="261"/>
      <c r="AB175" s="261"/>
      <c r="AC175" s="261"/>
      <c r="AD175" s="261"/>
      <c r="AE175" s="261"/>
      <c r="AF175" s="261"/>
      <c r="AG175" s="261"/>
      <c r="AH175" s="261"/>
      <c r="AI175" s="261"/>
      <c r="AJ175" s="261"/>
      <c r="AK175" s="261"/>
      <c r="AL175" s="261"/>
      <c r="AM175" s="261"/>
      <c r="AN175" s="261"/>
      <c r="AO175" s="261"/>
      <c r="AP175" s="261"/>
      <c r="AQ175" s="261"/>
      <c r="AR175" s="261"/>
      <c r="AS175" s="261"/>
      <c r="AT175" s="261"/>
      <c r="AU175" s="261"/>
      <c r="AV175" s="261"/>
      <c r="AW175" s="261"/>
      <c r="AX175" s="261">
        <v>1</v>
      </c>
      <c r="AY175" s="46" t="s">
        <v>168</v>
      </c>
      <c r="AZ175" s="23"/>
      <c r="BA175" s="23" t="s">
        <v>114</v>
      </c>
      <c r="BB175" s="23" t="s">
        <v>72</v>
      </c>
      <c r="BC175" s="37"/>
      <c r="BD175" s="23" t="s">
        <v>169</v>
      </c>
      <c r="BE175" s="23" t="s">
        <v>74</v>
      </c>
      <c r="BF175" s="23" t="s">
        <v>64</v>
      </c>
      <c r="BG175" s="23" t="s">
        <v>172</v>
      </c>
      <c r="BH175" s="23"/>
      <c r="BI175" s="23"/>
    </row>
    <row r="176" spans="1:61" s="39" customFormat="1" ht="39.6">
      <c r="A176" s="31"/>
      <c r="B176" s="23"/>
      <c r="C176" s="106" t="s">
        <v>484</v>
      </c>
      <c r="D176" s="23" t="s">
        <v>48</v>
      </c>
      <c r="E176" s="51">
        <v>0.82</v>
      </c>
      <c r="F176" s="51"/>
      <c r="G176" s="51">
        <v>0.82</v>
      </c>
      <c r="H176" s="44" t="s">
        <v>152</v>
      </c>
      <c r="I176" s="44" t="s">
        <v>152</v>
      </c>
      <c r="J176" s="64" t="s">
        <v>23</v>
      </c>
      <c r="K176" s="64"/>
      <c r="L176" s="277">
        <f t="shared" si="17"/>
        <v>0</v>
      </c>
      <c r="M176" s="277">
        <f t="shared" si="18"/>
        <v>0.82</v>
      </c>
      <c r="N176" s="277">
        <f t="shared" si="19"/>
        <v>0.82</v>
      </c>
      <c r="O176" s="36"/>
      <c r="P176" s="58"/>
      <c r="Q176" s="58">
        <v>0.82</v>
      </c>
      <c r="R176" s="58"/>
      <c r="S176" s="58"/>
      <c r="T176" s="58"/>
      <c r="U176" s="58"/>
      <c r="V176" s="261"/>
      <c r="W176" s="261"/>
      <c r="X176" s="58"/>
      <c r="Y176" s="58"/>
      <c r="Z176" s="261"/>
      <c r="AA176" s="261"/>
      <c r="AB176" s="261"/>
      <c r="AC176" s="261"/>
      <c r="AD176" s="261"/>
      <c r="AE176" s="261"/>
      <c r="AF176" s="261"/>
      <c r="AG176" s="261"/>
      <c r="AH176" s="261"/>
      <c r="AI176" s="261"/>
      <c r="AJ176" s="261"/>
      <c r="AK176" s="261"/>
      <c r="AL176" s="261"/>
      <c r="AM176" s="261"/>
      <c r="AN176" s="261"/>
      <c r="AO176" s="261"/>
      <c r="AP176" s="261"/>
      <c r="AQ176" s="261"/>
      <c r="AR176" s="261"/>
      <c r="AS176" s="261"/>
      <c r="AT176" s="261"/>
      <c r="AU176" s="261"/>
      <c r="AV176" s="261"/>
      <c r="AW176" s="261"/>
      <c r="AX176" s="261"/>
      <c r="AY176" s="46" t="s">
        <v>62</v>
      </c>
      <c r="AZ176" s="23"/>
      <c r="BA176" s="23" t="s">
        <v>105</v>
      </c>
      <c r="BB176" s="23" t="s">
        <v>64</v>
      </c>
      <c r="BC176" s="37" t="s">
        <v>64</v>
      </c>
      <c r="BD176" s="23" t="s">
        <v>169</v>
      </c>
      <c r="BE176" s="23" t="s">
        <v>102</v>
      </c>
      <c r="BF176" s="23"/>
      <c r="BG176" s="23" t="s">
        <v>172</v>
      </c>
      <c r="BH176" s="23"/>
    </row>
    <row r="177" spans="1:60" s="39" customFormat="1" ht="39.6">
      <c r="A177" s="31"/>
      <c r="B177" s="23" t="s">
        <v>796</v>
      </c>
      <c r="C177" s="50" t="s">
        <v>486</v>
      </c>
      <c r="D177" s="23" t="s">
        <v>48</v>
      </c>
      <c r="E177" s="51">
        <v>4.42</v>
      </c>
      <c r="F177" s="51"/>
      <c r="G177" s="51">
        <v>4.42</v>
      </c>
      <c r="H177" s="44" t="s">
        <v>152</v>
      </c>
      <c r="I177" s="44" t="s">
        <v>152</v>
      </c>
      <c r="J177" s="52" t="s">
        <v>55</v>
      </c>
      <c r="K177" s="52"/>
      <c r="L177" s="277">
        <f t="shared" si="17"/>
        <v>0</v>
      </c>
      <c r="M177" s="277">
        <f t="shared" si="18"/>
        <v>4.42</v>
      </c>
      <c r="N177" s="277">
        <f t="shared" si="19"/>
        <v>4.42</v>
      </c>
      <c r="O177" s="3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v>4.42</v>
      </c>
      <c r="AY177" s="46" t="s">
        <v>62</v>
      </c>
      <c r="AZ177" s="44" t="s">
        <v>487</v>
      </c>
      <c r="BA177" s="23" t="s">
        <v>105</v>
      </c>
      <c r="BB177" s="23" t="s">
        <v>64</v>
      </c>
      <c r="BC177" s="37" t="s">
        <v>72</v>
      </c>
      <c r="BD177" s="23" t="s">
        <v>169</v>
      </c>
      <c r="BE177" s="23" t="s">
        <v>102</v>
      </c>
      <c r="BF177" s="23"/>
      <c r="BG177" s="23" t="s">
        <v>172</v>
      </c>
      <c r="BH177" s="23"/>
    </row>
    <row r="178" spans="1:60" s="39" customFormat="1" ht="39.6">
      <c r="A178" s="31"/>
      <c r="B178" s="23" t="s">
        <v>800</v>
      </c>
      <c r="C178" s="50" t="s">
        <v>475</v>
      </c>
      <c r="D178" s="23" t="s">
        <v>48</v>
      </c>
      <c r="E178" s="51">
        <v>1</v>
      </c>
      <c r="F178" s="51"/>
      <c r="G178" s="51">
        <v>1</v>
      </c>
      <c r="H178" s="44" t="s">
        <v>152</v>
      </c>
      <c r="I178" s="44" t="s">
        <v>152</v>
      </c>
      <c r="J178" s="64" t="s">
        <v>489</v>
      </c>
      <c r="K178" s="64"/>
      <c r="L178" s="277">
        <f t="shared" si="17"/>
        <v>0</v>
      </c>
      <c r="M178" s="277">
        <f t="shared" si="18"/>
        <v>1</v>
      </c>
      <c r="N178" s="277">
        <f t="shared" si="19"/>
        <v>1</v>
      </c>
      <c r="O178" s="36"/>
      <c r="P178" s="58"/>
      <c r="Q178" s="58"/>
      <c r="R178" s="58"/>
      <c r="S178" s="58">
        <v>0.1</v>
      </c>
      <c r="T178" s="58"/>
      <c r="U178" s="58">
        <v>0.7</v>
      </c>
      <c r="V178" s="261"/>
      <c r="W178" s="261"/>
      <c r="X178" s="58"/>
      <c r="Y178" s="58"/>
      <c r="Z178" s="261">
        <v>0.2</v>
      </c>
      <c r="AA178" s="261"/>
      <c r="AB178" s="261"/>
      <c r="AC178" s="261"/>
      <c r="AD178" s="261"/>
      <c r="AE178" s="261"/>
      <c r="AF178" s="261"/>
      <c r="AG178" s="261"/>
      <c r="AH178" s="261"/>
      <c r="AI178" s="261"/>
      <c r="AJ178" s="261"/>
      <c r="AK178" s="261"/>
      <c r="AL178" s="261"/>
      <c r="AM178" s="261"/>
      <c r="AN178" s="261"/>
      <c r="AO178" s="261"/>
      <c r="AP178" s="261"/>
      <c r="AQ178" s="261"/>
      <c r="AR178" s="261"/>
      <c r="AS178" s="261"/>
      <c r="AT178" s="261"/>
      <c r="AU178" s="261"/>
      <c r="AV178" s="261"/>
      <c r="AW178" s="261"/>
      <c r="AX178" s="261"/>
      <c r="AY178" s="46" t="s">
        <v>62</v>
      </c>
      <c r="AZ178" s="44" t="s">
        <v>476</v>
      </c>
      <c r="BA178" s="23" t="s">
        <v>105</v>
      </c>
      <c r="BB178" s="23" t="s">
        <v>64</v>
      </c>
      <c r="BC178" s="37" t="s">
        <v>72</v>
      </c>
      <c r="BD178" s="23" t="s">
        <v>169</v>
      </c>
      <c r="BE178" s="23" t="s">
        <v>102</v>
      </c>
      <c r="BF178" s="23"/>
      <c r="BG178" s="23"/>
      <c r="BH178" s="23"/>
    </row>
    <row r="179" spans="1:60" s="39" customFormat="1" ht="39.6">
      <c r="A179" s="31"/>
      <c r="B179" s="23" t="s">
        <v>804</v>
      </c>
      <c r="C179" s="50" t="s">
        <v>463</v>
      </c>
      <c r="D179" s="23" t="s">
        <v>48</v>
      </c>
      <c r="E179" s="51"/>
      <c r="F179" s="51"/>
      <c r="G179" s="51"/>
      <c r="H179" s="44" t="s">
        <v>82</v>
      </c>
      <c r="I179" s="44" t="s">
        <v>82</v>
      </c>
      <c r="J179" s="52"/>
      <c r="K179" s="52"/>
      <c r="L179" s="277">
        <f t="shared" si="17"/>
        <v>0</v>
      </c>
      <c r="M179" s="277">
        <f t="shared" si="18"/>
        <v>0</v>
      </c>
      <c r="N179" s="277">
        <f t="shared" si="19"/>
        <v>0</v>
      </c>
      <c r="O179" s="3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t="s">
        <v>62</v>
      </c>
      <c r="AZ179" s="44" t="s">
        <v>464</v>
      </c>
      <c r="BA179" s="23" t="s">
        <v>105</v>
      </c>
      <c r="BB179" s="23"/>
      <c r="BC179" s="37"/>
      <c r="BD179" s="23" t="s">
        <v>84</v>
      </c>
      <c r="BE179" s="23" t="s">
        <v>74</v>
      </c>
      <c r="BF179" s="23"/>
      <c r="BG179" s="23"/>
      <c r="BH179" s="23"/>
    </row>
    <row r="180" spans="1:60" s="39" customFormat="1" ht="39.6">
      <c r="A180" s="31"/>
      <c r="B180" s="23"/>
      <c r="C180" s="106" t="s">
        <v>2191</v>
      </c>
      <c r="D180" s="23" t="s">
        <v>48</v>
      </c>
      <c r="E180" s="51">
        <v>0.9</v>
      </c>
      <c r="F180" s="51"/>
      <c r="G180" s="51">
        <v>0.9</v>
      </c>
      <c r="H180" s="44" t="s">
        <v>82</v>
      </c>
      <c r="I180" s="44" t="s">
        <v>82</v>
      </c>
      <c r="J180" s="64" t="s">
        <v>491</v>
      </c>
      <c r="K180" s="64"/>
      <c r="L180" s="277">
        <f t="shared" si="17"/>
        <v>0</v>
      </c>
      <c r="M180" s="277">
        <f t="shared" si="18"/>
        <v>0.89999999999999991</v>
      </c>
      <c r="N180" s="277">
        <f t="shared" si="19"/>
        <v>0.89999999999999991</v>
      </c>
      <c r="O180" s="36"/>
      <c r="P180" s="58"/>
      <c r="Q180" s="58"/>
      <c r="R180" s="58"/>
      <c r="S180" s="58"/>
      <c r="T180" s="58">
        <v>0.7</v>
      </c>
      <c r="U180" s="58">
        <v>0.2</v>
      </c>
      <c r="V180" s="261"/>
      <c r="W180" s="261"/>
      <c r="X180" s="58"/>
      <c r="Y180" s="58"/>
      <c r="Z180" s="261"/>
      <c r="AA180" s="261"/>
      <c r="AB180" s="261"/>
      <c r="AC180" s="261"/>
      <c r="AD180" s="261"/>
      <c r="AE180" s="261"/>
      <c r="AF180" s="261"/>
      <c r="AG180" s="261"/>
      <c r="AH180" s="261"/>
      <c r="AI180" s="261"/>
      <c r="AJ180" s="261"/>
      <c r="AK180" s="261"/>
      <c r="AL180" s="261"/>
      <c r="AM180" s="261"/>
      <c r="AN180" s="261"/>
      <c r="AO180" s="261"/>
      <c r="AP180" s="261"/>
      <c r="AQ180" s="261"/>
      <c r="AR180" s="261"/>
      <c r="AS180" s="261"/>
      <c r="AT180" s="261"/>
      <c r="AU180" s="261"/>
      <c r="AV180" s="261"/>
      <c r="AW180" s="261"/>
      <c r="AX180" s="261"/>
      <c r="AY180" s="46" t="s">
        <v>62</v>
      </c>
      <c r="AZ180" s="23"/>
      <c r="BA180" s="23" t="s">
        <v>105</v>
      </c>
      <c r="BB180" s="23" t="s">
        <v>64</v>
      </c>
      <c r="BC180" s="37" t="s">
        <v>64</v>
      </c>
      <c r="BD180" s="23" t="s">
        <v>84</v>
      </c>
      <c r="BE180" s="23" t="s">
        <v>74</v>
      </c>
      <c r="BF180" s="23"/>
      <c r="BG180" s="23"/>
      <c r="BH180" s="23"/>
    </row>
    <row r="181" spans="1:60" s="39" customFormat="1" ht="39.6">
      <c r="A181" s="31"/>
      <c r="B181" s="23"/>
      <c r="C181" s="106" t="s">
        <v>2192</v>
      </c>
      <c r="D181" s="23" t="s">
        <v>48</v>
      </c>
      <c r="E181" s="51">
        <v>0.45</v>
      </c>
      <c r="F181" s="51"/>
      <c r="G181" s="51">
        <v>0.45</v>
      </c>
      <c r="H181" s="44" t="s">
        <v>82</v>
      </c>
      <c r="I181" s="44" t="s">
        <v>82</v>
      </c>
      <c r="J181" s="64" t="s">
        <v>492</v>
      </c>
      <c r="K181" s="64"/>
      <c r="L181" s="277">
        <f t="shared" si="17"/>
        <v>0</v>
      </c>
      <c r="M181" s="277">
        <f t="shared" si="18"/>
        <v>0.44999999999999996</v>
      </c>
      <c r="N181" s="277">
        <f t="shared" si="19"/>
        <v>0.44999999999999996</v>
      </c>
      <c r="O181" s="36"/>
      <c r="P181" s="58"/>
      <c r="Q181" s="58"/>
      <c r="R181" s="58"/>
      <c r="S181" s="58"/>
      <c r="T181" s="58"/>
      <c r="U181" s="58"/>
      <c r="V181" s="261"/>
      <c r="W181" s="261"/>
      <c r="X181" s="58">
        <v>0.35</v>
      </c>
      <c r="Y181" s="58"/>
      <c r="Z181" s="261"/>
      <c r="AA181" s="261"/>
      <c r="AB181" s="261"/>
      <c r="AC181" s="261"/>
      <c r="AD181" s="261"/>
      <c r="AE181" s="261"/>
      <c r="AF181" s="261"/>
      <c r="AG181" s="261"/>
      <c r="AH181" s="261"/>
      <c r="AI181" s="261"/>
      <c r="AJ181" s="261"/>
      <c r="AK181" s="261"/>
      <c r="AL181" s="261"/>
      <c r="AM181" s="261"/>
      <c r="AN181" s="261"/>
      <c r="AO181" s="261"/>
      <c r="AP181" s="261"/>
      <c r="AQ181" s="261"/>
      <c r="AR181" s="261"/>
      <c r="AS181" s="261"/>
      <c r="AT181" s="261"/>
      <c r="AU181" s="261"/>
      <c r="AV181" s="261"/>
      <c r="AW181" s="261"/>
      <c r="AX181" s="261">
        <v>0.1</v>
      </c>
      <c r="AY181" s="46" t="s">
        <v>62</v>
      </c>
      <c r="AZ181" s="23"/>
      <c r="BA181" s="23" t="s">
        <v>105</v>
      </c>
      <c r="BB181" s="23" t="s">
        <v>64</v>
      </c>
      <c r="BC181" s="37" t="s">
        <v>64</v>
      </c>
      <c r="BD181" s="23" t="s">
        <v>84</v>
      </c>
      <c r="BE181" s="23" t="s">
        <v>74</v>
      </c>
      <c r="BF181" s="23"/>
      <c r="BG181" s="23"/>
      <c r="BH181" s="23"/>
    </row>
    <row r="182" spans="1:60" s="39" customFormat="1" ht="39.6">
      <c r="A182" s="31"/>
      <c r="B182" s="23"/>
      <c r="C182" s="106" t="s">
        <v>493</v>
      </c>
      <c r="D182" s="23" t="s">
        <v>48</v>
      </c>
      <c r="E182" s="69">
        <v>2.9</v>
      </c>
      <c r="F182" s="69"/>
      <c r="G182" s="69">
        <v>2.9</v>
      </c>
      <c r="H182" s="44" t="s">
        <v>82</v>
      </c>
      <c r="I182" s="44" t="s">
        <v>82</v>
      </c>
      <c r="J182" s="64" t="s">
        <v>494</v>
      </c>
      <c r="K182" s="64"/>
      <c r="L182" s="277">
        <f t="shared" si="17"/>
        <v>0</v>
      </c>
      <c r="M182" s="277">
        <f t="shared" si="18"/>
        <v>2.9</v>
      </c>
      <c r="N182" s="277">
        <f t="shared" si="19"/>
        <v>2.9</v>
      </c>
      <c r="O182" s="36"/>
      <c r="P182" s="58">
        <v>2.29</v>
      </c>
      <c r="Q182" s="58"/>
      <c r="R182" s="58"/>
      <c r="S182" s="58"/>
      <c r="T182" s="58">
        <v>0.15</v>
      </c>
      <c r="U182" s="58"/>
      <c r="V182" s="261"/>
      <c r="W182" s="261"/>
      <c r="X182" s="58"/>
      <c r="Y182" s="58"/>
      <c r="Z182" s="261"/>
      <c r="AA182" s="261"/>
      <c r="AB182" s="261"/>
      <c r="AC182" s="261"/>
      <c r="AD182" s="261"/>
      <c r="AE182" s="261"/>
      <c r="AF182" s="261"/>
      <c r="AG182" s="261"/>
      <c r="AH182" s="261"/>
      <c r="AI182" s="261"/>
      <c r="AJ182" s="261"/>
      <c r="AK182" s="261"/>
      <c r="AL182" s="261"/>
      <c r="AM182" s="261">
        <v>0.02</v>
      </c>
      <c r="AN182" s="261"/>
      <c r="AO182" s="261"/>
      <c r="AP182" s="261"/>
      <c r="AQ182" s="261"/>
      <c r="AR182" s="261"/>
      <c r="AS182" s="261"/>
      <c r="AT182" s="261"/>
      <c r="AU182" s="261"/>
      <c r="AV182" s="261"/>
      <c r="AW182" s="261"/>
      <c r="AX182" s="261">
        <v>0.44</v>
      </c>
      <c r="AY182" s="46" t="s">
        <v>62</v>
      </c>
      <c r="AZ182" s="23"/>
      <c r="BA182" s="23" t="s">
        <v>105</v>
      </c>
      <c r="BB182" s="23" t="s">
        <v>64</v>
      </c>
      <c r="BC182" s="37" t="s">
        <v>64</v>
      </c>
      <c r="BD182" s="23" t="s">
        <v>84</v>
      </c>
      <c r="BE182" s="23" t="s">
        <v>74</v>
      </c>
      <c r="BF182" s="23"/>
      <c r="BG182" s="23"/>
      <c r="BH182" s="23"/>
    </row>
    <row r="183" spans="1:60" s="39" customFormat="1" ht="39.6">
      <c r="A183" s="31"/>
      <c r="B183" s="23"/>
      <c r="C183" s="106" t="s">
        <v>495</v>
      </c>
      <c r="D183" s="23" t="s">
        <v>48</v>
      </c>
      <c r="E183" s="69">
        <f>1.2-0.57</f>
        <v>0.63</v>
      </c>
      <c r="F183" s="69"/>
      <c r="G183" s="69">
        <f>1.2-0.57</f>
        <v>0.63</v>
      </c>
      <c r="H183" s="44" t="s">
        <v>82</v>
      </c>
      <c r="I183" s="44" t="s">
        <v>82</v>
      </c>
      <c r="J183" s="64" t="s">
        <v>496</v>
      </c>
      <c r="K183" s="64"/>
      <c r="L183" s="277">
        <f t="shared" si="17"/>
        <v>0</v>
      </c>
      <c r="M183" s="277">
        <f t="shared" si="18"/>
        <v>0.63</v>
      </c>
      <c r="N183" s="277">
        <f t="shared" si="19"/>
        <v>0.63</v>
      </c>
      <c r="O183" s="36"/>
      <c r="P183" s="58">
        <v>0.13</v>
      </c>
      <c r="Q183" s="58">
        <v>0.5</v>
      </c>
      <c r="R183" s="58"/>
      <c r="S183" s="58"/>
      <c r="T183" s="58"/>
      <c r="U183" s="58"/>
      <c r="V183" s="261"/>
      <c r="W183" s="261"/>
      <c r="X183" s="58"/>
      <c r="Y183" s="58"/>
      <c r="Z183" s="261"/>
      <c r="AA183" s="261"/>
      <c r="AB183" s="261"/>
      <c r="AC183" s="261"/>
      <c r="AD183" s="261"/>
      <c r="AE183" s="261"/>
      <c r="AF183" s="261"/>
      <c r="AG183" s="261"/>
      <c r="AH183" s="261"/>
      <c r="AI183" s="261"/>
      <c r="AJ183" s="261"/>
      <c r="AK183" s="261"/>
      <c r="AL183" s="261"/>
      <c r="AM183" s="261"/>
      <c r="AN183" s="261"/>
      <c r="AO183" s="261"/>
      <c r="AP183" s="261"/>
      <c r="AQ183" s="261"/>
      <c r="AR183" s="261"/>
      <c r="AS183" s="261"/>
      <c r="AT183" s="261"/>
      <c r="AU183" s="261"/>
      <c r="AV183" s="261"/>
      <c r="AW183" s="261"/>
      <c r="AX183" s="261"/>
      <c r="AY183" s="46" t="s">
        <v>62</v>
      </c>
      <c r="AZ183" s="23"/>
      <c r="BA183" s="23" t="s">
        <v>105</v>
      </c>
      <c r="BB183" s="23" t="s">
        <v>64</v>
      </c>
      <c r="BC183" s="37" t="s">
        <v>72</v>
      </c>
      <c r="BD183" s="23" t="s">
        <v>84</v>
      </c>
      <c r="BE183" s="23" t="s">
        <v>74</v>
      </c>
      <c r="BF183" s="23"/>
      <c r="BG183" s="23"/>
      <c r="BH183" s="23"/>
    </row>
    <row r="184" spans="1:60" s="39" customFormat="1" ht="39.6">
      <c r="A184" s="31"/>
      <c r="B184" s="23"/>
      <c r="C184" s="106" t="s">
        <v>2193</v>
      </c>
      <c r="D184" s="23" t="s">
        <v>48</v>
      </c>
      <c r="E184" s="69">
        <v>0.5</v>
      </c>
      <c r="F184" s="69"/>
      <c r="G184" s="69">
        <v>0.5</v>
      </c>
      <c r="H184" s="44" t="s">
        <v>82</v>
      </c>
      <c r="I184" s="44" t="s">
        <v>82</v>
      </c>
      <c r="J184" s="64" t="s">
        <v>497</v>
      </c>
      <c r="K184" s="64"/>
      <c r="L184" s="277">
        <f t="shared" si="17"/>
        <v>0</v>
      </c>
      <c r="M184" s="277">
        <f t="shared" si="18"/>
        <v>0.5</v>
      </c>
      <c r="N184" s="277">
        <f t="shared" si="19"/>
        <v>0.5</v>
      </c>
      <c r="O184" s="36"/>
      <c r="P184" s="58"/>
      <c r="Q184" s="58">
        <v>0.49</v>
      </c>
      <c r="R184" s="58"/>
      <c r="S184" s="58"/>
      <c r="T184" s="58"/>
      <c r="U184" s="58"/>
      <c r="V184" s="261"/>
      <c r="W184" s="261"/>
      <c r="X184" s="58"/>
      <c r="Y184" s="58"/>
      <c r="Z184" s="261"/>
      <c r="AA184" s="261"/>
      <c r="AB184" s="261"/>
      <c r="AC184" s="261"/>
      <c r="AD184" s="261"/>
      <c r="AE184" s="261"/>
      <c r="AF184" s="261"/>
      <c r="AG184" s="261"/>
      <c r="AH184" s="261"/>
      <c r="AI184" s="261"/>
      <c r="AJ184" s="261"/>
      <c r="AK184" s="261"/>
      <c r="AL184" s="261"/>
      <c r="AM184" s="261">
        <v>0.01</v>
      </c>
      <c r="AN184" s="261"/>
      <c r="AO184" s="261"/>
      <c r="AP184" s="261"/>
      <c r="AQ184" s="261"/>
      <c r="AR184" s="261"/>
      <c r="AS184" s="261"/>
      <c r="AT184" s="261"/>
      <c r="AU184" s="261"/>
      <c r="AV184" s="261"/>
      <c r="AW184" s="261"/>
      <c r="AX184" s="261"/>
      <c r="AY184" s="46" t="s">
        <v>62</v>
      </c>
      <c r="AZ184" s="23"/>
      <c r="BA184" s="23" t="s">
        <v>105</v>
      </c>
      <c r="BB184" s="23" t="s">
        <v>64</v>
      </c>
      <c r="BC184" s="37" t="s">
        <v>72</v>
      </c>
      <c r="BD184" s="23" t="s">
        <v>84</v>
      </c>
      <c r="BE184" s="23" t="s">
        <v>74</v>
      </c>
      <c r="BF184" s="23"/>
      <c r="BG184" s="23"/>
      <c r="BH184" s="23"/>
    </row>
    <row r="185" spans="1:60" s="39" customFormat="1" ht="39.6">
      <c r="A185" s="31"/>
      <c r="B185" s="23"/>
      <c r="C185" s="106" t="s">
        <v>498</v>
      </c>
      <c r="D185" s="23" t="s">
        <v>48</v>
      </c>
      <c r="E185" s="69">
        <v>2.37</v>
      </c>
      <c r="F185" s="69"/>
      <c r="G185" s="69">
        <v>2.37</v>
      </c>
      <c r="H185" s="44" t="s">
        <v>82</v>
      </c>
      <c r="I185" s="44" t="s">
        <v>82</v>
      </c>
      <c r="J185" s="64" t="s">
        <v>499</v>
      </c>
      <c r="K185" s="64"/>
      <c r="L185" s="277">
        <f t="shared" si="17"/>
        <v>0</v>
      </c>
      <c r="M185" s="277">
        <f t="shared" si="18"/>
        <v>2.37</v>
      </c>
      <c r="N185" s="277">
        <f t="shared" si="19"/>
        <v>2.37</v>
      </c>
      <c r="O185" s="36"/>
      <c r="P185" s="58">
        <v>1.83</v>
      </c>
      <c r="Q185" s="58"/>
      <c r="R185" s="58"/>
      <c r="S185" s="58"/>
      <c r="T185" s="58">
        <v>0.05</v>
      </c>
      <c r="U185" s="58">
        <v>0.49</v>
      </c>
      <c r="V185" s="261"/>
      <c r="W185" s="261"/>
      <c r="X185" s="58"/>
      <c r="Y185" s="58"/>
      <c r="Z185" s="261"/>
      <c r="AA185" s="261"/>
      <c r="AB185" s="261"/>
      <c r="AC185" s="261"/>
      <c r="AD185" s="261"/>
      <c r="AE185" s="261"/>
      <c r="AF185" s="261"/>
      <c r="AG185" s="261"/>
      <c r="AH185" s="261"/>
      <c r="AI185" s="261"/>
      <c r="AJ185" s="261"/>
      <c r="AK185" s="261"/>
      <c r="AL185" s="261"/>
      <c r="AM185" s="261"/>
      <c r="AN185" s="261"/>
      <c r="AO185" s="261"/>
      <c r="AP185" s="261"/>
      <c r="AQ185" s="261"/>
      <c r="AR185" s="261"/>
      <c r="AS185" s="261"/>
      <c r="AT185" s="261"/>
      <c r="AU185" s="261"/>
      <c r="AV185" s="261"/>
      <c r="AW185" s="261"/>
      <c r="AX185" s="261"/>
      <c r="AY185" s="46" t="s">
        <v>62</v>
      </c>
      <c r="AZ185" s="23"/>
      <c r="BA185" s="23" t="s">
        <v>105</v>
      </c>
      <c r="BB185" s="23" t="s">
        <v>64</v>
      </c>
      <c r="BC185" s="37" t="s">
        <v>72</v>
      </c>
      <c r="BD185" s="23" t="s">
        <v>84</v>
      </c>
      <c r="BE185" s="23" t="s">
        <v>74</v>
      </c>
      <c r="BF185" s="23"/>
      <c r="BG185" s="23"/>
      <c r="BH185" s="23"/>
    </row>
    <row r="186" spans="1:60" s="39" customFormat="1" ht="39.6">
      <c r="A186" s="31"/>
      <c r="B186" s="23"/>
      <c r="C186" s="106" t="s">
        <v>500</v>
      </c>
      <c r="D186" s="23" t="s">
        <v>48</v>
      </c>
      <c r="E186" s="51">
        <v>3.32</v>
      </c>
      <c r="F186" s="51"/>
      <c r="G186" s="51">
        <v>3.32</v>
      </c>
      <c r="H186" s="44" t="s">
        <v>82</v>
      </c>
      <c r="I186" s="44" t="s">
        <v>82</v>
      </c>
      <c r="J186" s="64" t="s">
        <v>23</v>
      </c>
      <c r="K186" s="64"/>
      <c r="L186" s="277">
        <f t="shared" si="17"/>
        <v>0</v>
      </c>
      <c r="M186" s="277">
        <f t="shared" si="18"/>
        <v>3.32</v>
      </c>
      <c r="N186" s="277">
        <f t="shared" si="19"/>
        <v>3.32</v>
      </c>
      <c r="O186" s="36"/>
      <c r="P186" s="58"/>
      <c r="Q186" s="58">
        <v>3.32</v>
      </c>
      <c r="R186" s="58"/>
      <c r="S186" s="58"/>
      <c r="T186" s="58"/>
      <c r="U186" s="58"/>
      <c r="V186" s="261"/>
      <c r="W186" s="261"/>
      <c r="X186" s="58"/>
      <c r="Y186" s="58"/>
      <c r="Z186" s="261"/>
      <c r="AA186" s="261"/>
      <c r="AB186" s="261"/>
      <c r="AC186" s="261"/>
      <c r="AD186" s="261"/>
      <c r="AE186" s="261"/>
      <c r="AF186" s="261"/>
      <c r="AG186" s="261"/>
      <c r="AH186" s="261"/>
      <c r="AI186" s="261"/>
      <c r="AJ186" s="261"/>
      <c r="AK186" s="261"/>
      <c r="AL186" s="261"/>
      <c r="AM186" s="261"/>
      <c r="AN186" s="261"/>
      <c r="AO186" s="261"/>
      <c r="AP186" s="261"/>
      <c r="AQ186" s="261"/>
      <c r="AR186" s="261"/>
      <c r="AS186" s="261"/>
      <c r="AT186" s="261"/>
      <c r="AU186" s="261"/>
      <c r="AV186" s="261"/>
      <c r="AW186" s="261"/>
      <c r="AX186" s="261"/>
      <c r="AY186" s="46" t="s">
        <v>62</v>
      </c>
      <c r="AZ186" s="23"/>
      <c r="BA186" s="23" t="s">
        <v>105</v>
      </c>
      <c r="BB186" s="23" t="s">
        <v>64</v>
      </c>
      <c r="BC186" s="37" t="s">
        <v>72</v>
      </c>
      <c r="BD186" s="23" t="s">
        <v>84</v>
      </c>
      <c r="BE186" s="23" t="s">
        <v>74</v>
      </c>
      <c r="BF186" s="23"/>
      <c r="BG186" s="23"/>
      <c r="BH186" s="23"/>
    </row>
    <row r="187" spans="1:60" s="253" customFormat="1" ht="33.6">
      <c r="A187" s="274"/>
      <c r="B187" s="249"/>
      <c r="C187" s="283" t="s">
        <v>2196</v>
      </c>
      <c r="D187" s="249" t="s">
        <v>48</v>
      </c>
      <c r="E187" s="284">
        <v>1.79</v>
      </c>
      <c r="F187" s="284"/>
      <c r="G187" s="284">
        <v>1.79</v>
      </c>
      <c r="H187" s="275"/>
      <c r="I187" s="250" t="s">
        <v>82</v>
      </c>
      <c r="J187" s="290" t="s">
        <v>2197</v>
      </c>
      <c r="K187" s="290"/>
      <c r="L187" s="277">
        <f t="shared" si="17"/>
        <v>0</v>
      </c>
      <c r="M187" s="277">
        <f t="shared" si="18"/>
        <v>1.7899999999999998</v>
      </c>
      <c r="N187" s="277">
        <f t="shared" si="19"/>
        <v>1.7899999999999998</v>
      </c>
      <c r="O187" s="266"/>
      <c r="P187" s="266"/>
      <c r="Q187" s="266">
        <v>1.1299999999999999</v>
      </c>
      <c r="R187" s="266"/>
      <c r="S187" s="266"/>
      <c r="T187" s="267">
        <v>0.38</v>
      </c>
      <c r="U187" s="267"/>
      <c r="V187" s="266"/>
      <c r="W187" s="266"/>
      <c r="X187" s="267"/>
      <c r="Y187" s="267"/>
      <c r="Z187" s="267"/>
      <c r="AA187" s="267"/>
      <c r="AB187" s="267"/>
      <c r="AC187" s="267"/>
      <c r="AD187" s="267"/>
      <c r="AE187" s="267"/>
      <c r="AF187" s="267"/>
      <c r="AG187" s="267"/>
      <c r="AH187" s="267"/>
      <c r="AI187" s="267"/>
      <c r="AJ187" s="267"/>
      <c r="AK187" s="267"/>
      <c r="AL187" s="267"/>
      <c r="AM187" s="267"/>
      <c r="AN187" s="267"/>
      <c r="AO187" s="267"/>
      <c r="AP187" s="267"/>
      <c r="AQ187" s="267"/>
      <c r="AR187" s="267"/>
      <c r="AS187" s="267"/>
      <c r="AT187" s="267"/>
      <c r="AU187" s="267"/>
      <c r="AV187" s="267"/>
      <c r="AW187" s="285">
        <v>0.28000000000000003</v>
      </c>
      <c r="AX187" s="249"/>
      <c r="AY187" s="249" t="s">
        <v>2200</v>
      </c>
      <c r="AZ187" s="249"/>
      <c r="BA187" s="249" t="s">
        <v>114</v>
      </c>
      <c r="BB187" s="249" t="s">
        <v>72</v>
      </c>
      <c r="BC187" s="249"/>
      <c r="BD187" s="23" t="s">
        <v>84</v>
      </c>
      <c r="BE187" s="23" t="s">
        <v>74</v>
      </c>
    </row>
    <row r="188" spans="1:60" s="253" customFormat="1" ht="33.6">
      <c r="A188" s="274"/>
      <c r="B188" s="249"/>
      <c r="C188" s="283" t="s">
        <v>2198</v>
      </c>
      <c r="D188" s="249" t="s">
        <v>48</v>
      </c>
      <c r="E188" s="284">
        <v>2.19</v>
      </c>
      <c r="F188" s="284"/>
      <c r="G188" s="284">
        <v>2.19</v>
      </c>
      <c r="H188" s="275"/>
      <c r="I188" s="250" t="s">
        <v>82</v>
      </c>
      <c r="J188" s="290" t="s">
        <v>2199</v>
      </c>
      <c r="K188" s="290"/>
      <c r="L188" s="277">
        <f t="shared" si="17"/>
        <v>0</v>
      </c>
      <c r="M188" s="277">
        <f t="shared" si="18"/>
        <v>2.19</v>
      </c>
      <c r="N188" s="277">
        <f t="shared" si="19"/>
        <v>2.19</v>
      </c>
      <c r="O188" s="266"/>
      <c r="P188" s="266"/>
      <c r="Q188" s="266">
        <v>0.26</v>
      </c>
      <c r="R188" s="266"/>
      <c r="S188" s="266"/>
      <c r="T188" s="267">
        <v>0.63</v>
      </c>
      <c r="U188" s="267"/>
      <c r="V188" s="266"/>
      <c r="W188" s="266"/>
      <c r="X188" s="267"/>
      <c r="Y188" s="267"/>
      <c r="Z188" s="267"/>
      <c r="AA188" s="267"/>
      <c r="AB188" s="267"/>
      <c r="AC188" s="267"/>
      <c r="AD188" s="267"/>
      <c r="AE188" s="267"/>
      <c r="AF188" s="267"/>
      <c r="AG188" s="267"/>
      <c r="AH188" s="267"/>
      <c r="AI188" s="267"/>
      <c r="AJ188" s="267"/>
      <c r="AK188" s="267"/>
      <c r="AL188" s="267"/>
      <c r="AM188" s="267"/>
      <c r="AN188" s="267"/>
      <c r="AO188" s="267"/>
      <c r="AP188" s="267"/>
      <c r="AQ188" s="267"/>
      <c r="AR188" s="267"/>
      <c r="AS188" s="267"/>
      <c r="AT188" s="267"/>
      <c r="AU188" s="267"/>
      <c r="AV188" s="267"/>
      <c r="AW188" s="285">
        <v>1.3</v>
      </c>
      <c r="AX188" s="249"/>
      <c r="AY188" s="249" t="s">
        <v>2200</v>
      </c>
      <c r="AZ188" s="249"/>
      <c r="BA188" s="249" t="s">
        <v>114</v>
      </c>
      <c r="BB188" s="249" t="s">
        <v>72</v>
      </c>
      <c r="BC188" s="249"/>
      <c r="BD188" s="23" t="s">
        <v>84</v>
      </c>
      <c r="BE188" s="23" t="s">
        <v>74</v>
      </c>
    </row>
    <row r="189" spans="1:60" s="39" customFormat="1" ht="39.6">
      <c r="A189" s="31"/>
      <c r="B189" s="23"/>
      <c r="C189" s="106" t="s">
        <v>501</v>
      </c>
      <c r="D189" s="23" t="s">
        <v>48</v>
      </c>
      <c r="E189" s="51">
        <v>0.97</v>
      </c>
      <c r="F189" s="51"/>
      <c r="G189" s="51">
        <v>0.97</v>
      </c>
      <c r="H189" s="44" t="s">
        <v>82</v>
      </c>
      <c r="I189" s="44" t="s">
        <v>82</v>
      </c>
      <c r="J189" s="64" t="s">
        <v>502</v>
      </c>
      <c r="K189" s="64"/>
      <c r="L189" s="277">
        <f t="shared" si="17"/>
        <v>0</v>
      </c>
      <c r="M189" s="277">
        <f t="shared" si="18"/>
        <v>0.97</v>
      </c>
      <c r="N189" s="277">
        <f t="shared" si="19"/>
        <v>0.97</v>
      </c>
      <c r="O189" s="36"/>
      <c r="P189" s="58">
        <v>0.62</v>
      </c>
      <c r="Q189" s="58"/>
      <c r="R189" s="58"/>
      <c r="S189" s="58"/>
      <c r="T189" s="58"/>
      <c r="U189" s="58">
        <v>0.35</v>
      </c>
      <c r="V189" s="261"/>
      <c r="W189" s="261"/>
      <c r="X189" s="58"/>
      <c r="Y189" s="58"/>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46" t="s">
        <v>62</v>
      </c>
      <c r="AZ189" s="23"/>
      <c r="BA189" s="23" t="s">
        <v>105</v>
      </c>
      <c r="BB189" s="23" t="s">
        <v>64</v>
      </c>
      <c r="BC189" s="37" t="s">
        <v>72</v>
      </c>
      <c r="BD189" s="23" t="s">
        <v>84</v>
      </c>
      <c r="BE189" s="23" t="s">
        <v>74</v>
      </c>
      <c r="BF189" s="23"/>
      <c r="BG189" s="23"/>
      <c r="BH189" s="23"/>
    </row>
    <row r="190" spans="1:60" s="39" customFormat="1" ht="39.6">
      <c r="A190" s="31"/>
      <c r="B190" s="23" t="s">
        <v>808</v>
      </c>
      <c r="C190" s="50" t="s">
        <v>504</v>
      </c>
      <c r="D190" s="23" t="s">
        <v>48</v>
      </c>
      <c r="E190" s="51">
        <v>0.02</v>
      </c>
      <c r="F190" s="51"/>
      <c r="G190" s="51">
        <v>0.02</v>
      </c>
      <c r="H190" s="44" t="s">
        <v>82</v>
      </c>
      <c r="I190" s="44" t="s">
        <v>82</v>
      </c>
      <c r="J190" s="52" t="s">
        <v>41</v>
      </c>
      <c r="K190" s="52"/>
      <c r="L190" s="277">
        <f t="shared" si="17"/>
        <v>0</v>
      </c>
      <c r="M190" s="277">
        <f t="shared" si="18"/>
        <v>0.02</v>
      </c>
      <c r="N190" s="277">
        <f t="shared" si="19"/>
        <v>0.02</v>
      </c>
      <c r="O190" s="36"/>
      <c r="P190" s="46"/>
      <c r="Q190" s="46"/>
      <c r="R190" s="46"/>
      <c r="S190" s="46"/>
      <c r="T190" s="46"/>
      <c r="U190" s="46"/>
      <c r="V190" s="46"/>
      <c r="W190" s="46"/>
      <c r="X190" s="46"/>
      <c r="Y190" s="46"/>
      <c r="Z190" s="46"/>
      <c r="AA190" s="46"/>
      <c r="AB190" s="46"/>
      <c r="AC190" s="46"/>
      <c r="AD190" s="46"/>
      <c r="AE190" s="46"/>
      <c r="AF190" s="46"/>
      <c r="AG190" s="46"/>
      <c r="AH190" s="46"/>
      <c r="AI190" s="46">
        <v>0.02</v>
      </c>
      <c r="AJ190" s="46"/>
      <c r="AK190" s="46"/>
      <c r="AL190" s="46"/>
      <c r="AM190" s="46"/>
      <c r="AN190" s="46"/>
      <c r="AO190" s="46"/>
      <c r="AP190" s="46"/>
      <c r="AQ190" s="46"/>
      <c r="AR190" s="46"/>
      <c r="AS190" s="46"/>
      <c r="AT190" s="46"/>
      <c r="AU190" s="46"/>
      <c r="AV190" s="46"/>
      <c r="AW190" s="46"/>
      <c r="AX190" s="46"/>
      <c r="AY190" s="46" t="s">
        <v>62</v>
      </c>
      <c r="AZ190" s="44" t="s">
        <v>505</v>
      </c>
      <c r="BA190" s="23" t="s">
        <v>105</v>
      </c>
      <c r="BB190" s="23" t="s">
        <v>64</v>
      </c>
      <c r="BC190" s="37" t="s">
        <v>72</v>
      </c>
      <c r="BD190" s="23" t="s">
        <v>84</v>
      </c>
      <c r="BE190" s="23" t="s">
        <v>74</v>
      </c>
      <c r="BF190" s="23"/>
      <c r="BG190" s="23"/>
      <c r="BH190" s="23"/>
    </row>
    <row r="191" spans="1:60" s="39" customFormat="1" ht="39.6">
      <c r="A191" s="31"/>
      <c r="B191" s="23" t="s">
        <v>2385</v>
      </c>
      <c r="C191" s="50" t="s">
        <v>507</v>
      </c>
      <c r="D191" s="23" t="s">
        <v>48</v>
      </c>
      <c r="E191" s="51">
        <v>0.02</v>
      </c>
      <c r="F191" s="51"/>
      <c r="G191" s="51">
        <v>0.02</v>
      </c>
      <c r="H191" s="44" t="s">
        <v>82</v>
      </c>
      <c r="I191" s="44" t="s">
        <v>82</v>
      </c>
      <c r="J191" s="52" t="s">
        <v>41</v>
      </c>
      <c r="K191" s="52"/>
      <c r="L191" s="277">
        <f t="shared" si="17"/>
        <v>0</v>
      </c>
      <c r="M191" s="277">
        <f t="shared" si="18"/>
        <v>0.02</v>
      </c>
      <c r="N191" s="277">
        <f t="shared" si="19"/>
        <v>0.02</v>
      </c>
      <c r="O191" s="36"/>
      <c r="P191" s="46"/>
      <c r="Q191" s="46"/>
      <c r="R191" s="46"/>
      <c r="S191" s="46"/>
      <c r="T191" s="46"/>
      <c r="U191" s="46"/>
      <c r="V191" s="46"/>
      <c r="W191" s="46"/>
      <c r="X191" s="46"/>
      <c r="Y191" s="46"/>
      <c r="Z191" s="46"/>
      <c r="AA191" s="46"/>
      <c r="AB191" s="46"/>
      <c r="AC191" s="46"/>
      <c r="AD191" s="46"/>
      <c r="AE191" s="46"/>
      <c r="AF191" s="46"/>
      <c r="AG191" s="46"/>
      <c r="AH191" s="46"/>
      <c r="AI191" s="46">
        <v>0.02</v>
      </c>
      <c r="AJ191" s="46"/>
      <c r="AK191" s="46"/>
      <c r="AL191" s="46"/>
      <c r="AM191" s="46"/>
      <c r="AN191" s="46"/>
      <c r="AO191" s="46"/>
      <c r="AP191" s="46"/>
      <c r="AQ191" s="46"/>
      <c r="AR191" s="46"/>
      <c r="AS191" s="46"/>
      <c r="AT191" s="46"/>
      <c r="AU191" s="46"/>
      <c r="AV191" s="46"/>
      <c r="AW191" s="46"/>
      <c r="AX191" s="46"/>
      <c r="AY191" s="46" t="s">
        <v>62</v>
      </c>
      <c r="AZ191" s="44" t="s">
        <v>508</v>
      </c>
      <c r="BA191" s="23" t="s">
        <v>105</v>
      </c>
      <c r="BB191" s="23" t="s">
        <v>64</v>
      </c>
      <c r="BC191" s="37" t="s">
        <v>72</v>
      </c>
      <c r="BD191" s="23" t="s">
        <v>84</v>
      </c>
      <c r="BE191" s="23" t="s">
        <v>74</v>
      </c>
      <c r="BF191" s="23"/>
      <c r="BG191" s="23"/>
      <c r="BH191" s="23"/>
    </row>
    <row r="192" spans="1:60" s="39" customFormat="1" ht="50.4">
      <c r="A192" s="31"/>
      <c r="B192" s="23" t="s">
        <v>2386</v>
      </c>
      <c r="C192" s="50" t="s">
        <v>510</v>
      </c>
      <c r="D192" s="23" t="s">
        <v>48</v>
      </c>
      <c r="E192" s="51">
        <v>0.02</v>
      </c>
      <c r="F192" s="51"/>
      <c r="G192" s="51">
        <v>0.02</v>
      </c>
      <c r="H192" s="44" t="s">
        <v>82</v>
      </c>
      <c r="I192" s="44" t="s">
        <v>82</v>
      </c>
      <c r="J192" s="52" t="s">
        <v>43</v>
      </c>
      <c r="K192" s="52"/>
      <c r="L192" s="277">
        <f t="shared" si="17"/>
        <v>0</v>
      </c>
      <c r="M192" s="277">
        <f t="shared" si="18"/>
        <v>0.02</v>
      </c>
      <c r="N192" s="277">
        <f t="shared" si="19"/>
        <v>0.02</v>
      </c>
      <c r="O192" s="36"/>
      <c r="P192" s="46"/>
      <c r="Q192" s="46"/>
      <c r="R192" s="46"/>
      <c r="S192" s="46"/>
      <c r="T192" s="46"/>
      <c r="U192" s="46"/>
      <c r="V192" s="46"/>
      <c r="W192" s="46"/>
      <c r="X192" s="46"/>
      <c r="Y192" s="46"/>
      <c r="Z192" s="46"/>
      <c r="AA192" s="46"/>
      <c r="AB192" s="46"/>
      <c r="AC192" s="46"/>
      <c r="AD192" s="46"/>
      <c r="AE192" s="46"/>
      <c r="AF192" s="46"/>
      <c r="AG192" s="46"/>
      <c r="AH192" s="46"/>
      <c r="AI192" s="46"/>
      <c r="AJ192" s="46"/>
      <c r="AK192" s="46">
        <v>0.02</v>
      </c>
      <c r="AL192" s="46"/>
      <c r="AM192" s="46"/>
      <c r="AN192" s="46"/>
      <c r="AO192" s="46"/>
      <c r="AP192" s="46"/>
      <c r="AQ192" s="46"/>
      <c r="AR192" s="46"/>
      <c r="AS192" s="46"/>
      <c r="AT192" s="46"/>
      <c r="AU192" s="46"/>
      <c r="AV192" s="46"/>
      <c r="AW192" s="46"/>
      <c r="AX192" s="46"/>
      <c r="AY192" s="46" t="s">
        <v>62</v>
      </c>
      <c r="AZ192" s="44" t="s">
        <v>511</v>
      </c>
      <c r="BA192" s="23" t="s">
        <v>105</v>
      </c>
      <c r="BB192" s="23" t="s">
        <v>64</v>
      </c>
      <c r="BC192" s="37" t="s">
        <v>72</v>
      </c>
      <c r="BD192" s="23" t="s">
        <v>84</v>
      </c>
      <c r="BE192" s="23" t="s">
        <v>74</v>
      </c>
      <c r="BF192" s="23"/>
      <c r="BG192" s="23"/>
      <c r="BH192" s="23"/>
    </row>
    <row r="193" spans="1:60" s="39" customFormat="1" ht="50.4">
      <c r="A193" s="31"/>
      <c r="B193" s="23" t="s">
        <v>2387</v>
      </c>
      <c r="C193" s="50" t="s">
        <v>513</v>
      </c>
      <c r="D193" s="23" t="s">
        <v>48</v>
      </c>
      <c r="E193" s="51">
        <v>0.01</v>
      </c>
      <c r="F193" s="51"/>
      <c r="G193" s="51">
        <v>0.01</v>
      </c>
      <c r="H193" s="44" t="s">
        <v>82</v>
      </c>
      <c r="I193" s="44" t="s">
        <v>82</v>
      </c>
      <c r="J193" s="52" t="s">
        <v>43</v>
      </c>
      <c r="K193" s="52"/>
      <c r="L193" s="277">
        <f t="shared" si="17"/>
        <v>0</v>
      </c>
      <c r="M193" s="277">
        <f t="shared" si="18"/>
        <v>0.01</v>
      </c>
      <c r="N193" s="277">
        <f t="shared" si="19"/>
        <v>0.01</v>
      </c>
      <c r="O193" s="36"/>
      <c r="P193" s="46"/>
      <c r="Q193" s="46"/>
      <c r="R193" s="46"/>
      <c r="S193" s="46"/>
      <c r="T193" s="46"/>
      <c r="U193" s="46"/>
      <c r="V193" s="46"/>
      <c r="W193" s="46"/>
      <c r="X193" s="46"/>
      <c r="Y193" s="46"/>
      <c r="Z193" s="46"/>
      <c r="AA193" s="46"/>
      <c r="AB193" s="46"/>
      <c r="AC193" s="46"/>
      <c r="AD193" s="46"/>
      <c r="AE193" s="46"/>
      <c r="AF193" s="46"/>
      <c r="AG193" s="46"/>
      <c r="AH193" s="46"/>
      <c r="AI193" s="46"/>
      <c r="AJ193" s="46"/>
      <c r="AK193" s="46">
        <v>0.01</v>
      </c>
      <c r="AL193" s="46"/>
      <c r="AM193" s="46"/>
      <c r="AN193" s="46"/>
      <c r="AO193" s="46"/>
      <c r="AP193" s="46"/>
      <c r="AQ193" s="46"/>
      <c r="AR193" s="46"/>
      <c r="AS193" s="46"/>
      <c r="AT193" s="46"/>
      <c r="AU193" s="46"/>
      <c r="AV193" s="46"/>
      <c r="AW193" s="46"/>
      <c r="AX193" s="46"/>
      <c r="AY193" s="46" t="s">
        <v>62</v>
      </c>
      <c r="AZ193" s="44" t="s">
        <v>514</v>
      </c>
      <c r="BA193" s="23" t="s">
        <v>105</v>
      </c>
      <c r="BB193" s="23" t="s">
        <v>64</v>
      </c>
      <c r="BC193" s="37" t="s">
        <v>72</v>
      </c>
      <c r="BD193" s="23" t="s">
        <v>84</v>
      </c>
      <c r="BE193" s="23" t="s">
        <v>74</v>
      </c>
      <c r="BF193" s="23"/>
      <c r="BG193" s="23"/>
      <c r="BH193" s="23"/>
    </row>
    <row r="194" spans="1:60" s="39" customFormat="1" ht="39.6">
      <c r="A194" s="31"/>
      <c r="B194" s="23" t="s">
        <v>2388</v>
      </c>
      <c r="C194" s="50" t="s">
        <v>475</v>
      </c>
      <c r="D194" s="23" t="s">
        <v>48</v>
      </c>
      <c r="E194" s="51">
        <v>1</v>
      </c>
      <c r="F194" s="51"/>
      <c r="G194" s="51">
        <v>1</v>
      </c>
      <c r="H194" s="44" t="s">
        <v>82</v>
      </c>
      <c r="I194" s="44" t="s">
        <v>82</v>
      </c>
      <c r="J194" s="64" t="s">
        <v>489</v>
      </c>
      <c r="K194" s="64"/>
      <c r="L194" s="277">
        <f t="shared" si="17"/>
        <v>0</v>
      </c>
      <c r="M194" s="277">
        <f t="shared" si="18"/>
        <v>1</v>
      </c>
      <c r="N194" s="277">
        <f t="shared" si="19"/>
        <v>1</v>
      </c>
      <c r="O194" s="36"/>
      <c r="P194" s="55"/>
      <c r="Q194" s="55"/>
      <c r="R194" s="55"/>
      <c r="S194" s="55">
        <v>0.1</v>
      </c>
      <c r="T194" s="55"/>
      <c r="U194" s="55">
        <v>0.7</v>
      </c>
      <c r="V194" s="260"/>
      <c r="W194" s="260"/>
      <c r="X194" s="55"/>
      <c r="Y194" s="55"/>
      <c r="Z194" s="260">
        <v>0.2</v>
      </c>
      <c r="AA194" s="260"/>
      <c r="AB194" s="260"/>
      <c r="AC194" s="260"/>
      <c r="AD194" s="260"/>
      <c r="AE194" s="260"/>
      <c r="AF194" s="260"/>
      <c r="AG194" s="260"/>
      <c r="AH194" s="260"/>
      <c r="AI194" s="260"/>
      <c r="AJ194" s="260"/>
      <c r="AK194" s="260"/>
      <c r="AL194" s="260"/>
      <c r="AM194" s="260"/>
      <c r="AN194" s="260"/>
      <c r="AO194" s="260"/>
      <c r="AP194" s="260"/>
      <c r="AQ194" s="260"/>
      <c r="AR194" s="260"/>
      <c r="AS194" s="260"/>
      <c r="AT194" s="260"/>
      <c r="AU194" s="260"/>
      <c r="AV194" s="260"/>
      <c r="AW194" s="260"/>
      <c r="AX194" s="260"/>
      <c r="AY194" s="46" t="s">
        <v>62</v>
      </c>
      <c r="AZ194" s="44" t="s">
        <v>476</v>
      </c>
      <c r="BA194" s="23" t="s">
        <v>105</v>
      </c>
      <c r="BB194" s="23" t="s">
        <v>64</v>
      </c>
      <c r="BC194" s="37" t="s">
        <v>72</v>
      </c>
      <c r="BD194" s="23" t="s">
        <v>84</v>
      </c>
      <c r="BE194" s="23" t="s">
        <v>74</v>
      </c>
      <c r="BF194" s="23"/>
      <c r="BG194" s="23"/>
      <c r="BH194" s="23"/>
    </row>
    <row r="195" spans="1:60" s="39" customFormat="1" ht="39.6">
      <c r="A195" s="31"/>
      <c r="B195" s="23" t="s">
        <v>2389</v>
      </c>
      <c r="C195" s="50" t="s">
        <v>463</v>
      </c>
      <c r="D195" s="23" t="s">
        <v>48</v>
      </c>
      <c r="E195" s="51"/>
      <c r="F195" s="51"/>
      <c r="G195" s="51"/>
      <c r="H195" s="44" t="s">
        <v>77</v>
      </c>
      <c r="I195" s="44" t="s">
        <v>77</v>
      </c>
      <c r="J195" s="52"/>
      <c r="K195" s="52"/>
      <c r="L195" s="277">
        <f t="shared" si="17"/>
        <v>0</v>
      </c>
      <c r="M195" s="277">
        <f t="shared" si="18"/>
        <v>0</v>
      </c>
      <c r="N195" s="277">
        <f t="shared" si="19"/>
        <v>0</v>
      </c>
      <c r="O195" s="3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t="s">
        <v>62</v>
      </c>
      <c r="AZ195" s="44" t="s">
        <v>464</v>
      </c>
      <c r="BA195" s="23" t="s">
        <v>105</v>
      </c>
      <c r="BB195" s="23"/>
      <c r="BC195" s="37"/>
      <c r="BD195" s="23"/>
      <c r="BE195" s="23"/>
      <c r="BF195" s="23"/>
      <c r="BG195" s="23"/>
      <c r="BH195" s="23"/>
    </row>
    <row r="196" spans="1:60" s="39" customFormat="1" ht="39.6">
      <c r="A196" s="31"/>
      <c r="B196" s="23"/>
      <c r="C196" s="106" t="s">
        <v>516</v>
      </c>
      <c r="D196" s="23" t="s">
        <v>48</v>
      </c>
      <c r="E196" s="51">
        <v>1.5</v>
      </c>
      <c r="F196" s="51"/>
      <c r="G196" s="51">
        <v>1.5</v>
      </c>
      <c r="H196" s="44" t="s">
        <v>77</v>
      </c>
      <c r="I196" s="44" t="s">
        <v>77</v>
      </c>
      <c r="J196" s="64" t="s">
        <v>517</v>
      </c>
      <c r="K196" s="64"/>
      <c r="L196" s="277">
        <f t="shared" si="17"/>
        <v>0</v>
      </c>
      <c r="M196" s="277">
        <f t="shared" si="18"/>
        <v>1.5</v>
      </c>
      <c r="N196" s="277">
        <f t="shared" si="19"/>
        <v>1.5</v>
      </c>
      <c r="O196" s="36"/>
      <c r="P196" s="58">
        <v>0.15</v>
      </c>
      <c r="Q196" s="58"/>
      <c r="R196" s="58"/>
      <c r="S196" s="58"/>
      <c r="T196" s="58"/>
      <c r="U196" s="58"/>
      <c r="V196" s="261"/>
      <c r="W196" s="261"/>
      <c r="X196" s="58">
        <v>0.5</v>
      </c>
      <c r="Y196" s="58"/>
      <c r="Z196" s="261"/>
      <c r="AA196" s="261"/>
      <c r="AB196" s="261"/>
      <c r="AC196" s="261"/>
      <c r="AD196" s="261"/>
      <c r="AE196" s="261"/>
      <c r="AF196" s="261"/>
      <c r="AG196" s="261"/>
      <c r="AH196" s="261"/>
      <c r="AI196" s="261"/>
      <c r="AJ196" s="261"/>
      <c r="AK196" s="261"/>
      <c r="AL196" s="261"/>
      <c r="AM196" s="261"/>
      <c r="AN196" s="261"/>
      <c r="AO196" s="261"/>
      <c r="AP196" s="261"/>
      <c r="AQ196" s="261"/>
      <c r="AR196" s="261"/>
      <c r="AS196" s="261"/>
      <c r="AT196" s="261"/>
      <c r="AU196" s="261"/>
      <c r="AV196" s="261"/>
      <c r="AW196" s="261"/>
      <c r="AX196" s="261">
        <v>0.85</v>
      </c>
      <c r="AY196" s="46" t="s">
        <v>62</v>
      </c>
      <c r="AZ196" s="23"/>
      <c r="BA196" s="23" t="s">
        <v>105</v>
      </c>
      <c r="BB196" s="23" t="s">
        <v>64</v>
      </c>
      <c r="BC196" s="37" t="s">
        <v>72</v>
      </c>
      <c r="BD196" s="23" t="s">
        <v>258</v>
      </c>
      <c r="BE196" s="23" t="s">
        <v>74</v>
      </c>
      <c r="BF196" s="23"/>
      <c r="BG196" s="23"/>
      <c r="BH196" s="23"/>
    </row>
    <row r="197" spans="1:60" s="39" customFormat="1" ht="39.6">
      <c r="A197" s="31"/>
      <c r="B197" s="23"/>
      <c r="C197" s="106" t="s">
        <v>2187</v>
      </c>
      <c r="D197" s="23" t="s">
        <v>48</v>
      </c>
      <c r="E197" s="51">
        <v>3.5</v>
      </c>
      <c r="F197" s="51"/>
      <c r="G197" s="51">
        <v>3.5</v>
      </c>
      <c r="H197" s="44" t="s">
        <v>77</v>
      </c>
      <c r="I197" s="44" t="s">
        <v>77</v>
      </c>
      <c r="J197" s="64" t="s">
        <v>518</v>
      </c>
      <c r="K197" s="64"/>
      <c r="L197" s="277">
        <f t="shared" si="17"/>
        <v>0</v>
      </c>
      <c r="M197" s="277">
        <f t="shared" si="18"/>
        <v>3.5</v>
      </c>
      <c r="N197" s="277">
        <f t="shared" si="19"/>
        <v>3.5</v>
      </c>
      <c r="O197" s="36"/>
      <c r="P197" s="58"/>
      <c r="Q197" s="58"/>
      <c r="R197" s="58"/>
      <c r="S197" s="58"/>
      <c r="T197" s="58"/>
      <c r="U197" s="58">
        <v>0.55000000000000004</v>
      </c>
      <c r="V197" s="261"/>
      <c r="W197" s="261"/>
      <c r="X197" s="58">
        <v>2.23</v>
      </c>
      <c r="Y197" s="58"/>
      <c r="Z197" s="261"/>
      <c r="AA197" s="261"/>
      <c r="AB197" s="261"/>
      <c r="AC197" s="261"/>
      <c r="AD197" s="261"/>
      <c r="AE197" s="261"/>
      <c r="AF197" s="261"/>
      <c r="AG197" s="261"/>
      <c r="AH197" s="261"/>
      <c r="AI197" s="261"/>
      <c r="AJ197" s="261"/>
      <c r="AK197" s="261"/>
      <c r="AL197" s="261"/>
      <c r="AM197" s="261"/>
      <c r="AN197" s="261"/>
      <c r="AO197" s="261"/>
      <c r="AP197" s="261"/>
      <c r="AQ197" s="261"/>
      <c r="AR197" s="261"/>
      <c r="AS197" s="261"/>
      <c r="AT197" s="261"/>
      <c r="AU197" s="261"/>
      <c r="AV197" s="261"/>
      <c r="AW197" s="261"/>
      <c r="AX197" s="261">
        <v>0.72</v>
      </c>
      <c r="AY197" s="46" t="s">
        <v>62</v>
      </c>
      <c r="AZ197" s="23"/>
      <c r="BA197" s="23" t="s">
        <v>105</v>
      </c>
      <c r="BB197" s="23" t="s">
        <v>64</v>
      </c>
      <c r="BC197" s="37" t="s">
        <v>72</v>
      </c>
      <c r="BD197" s="23" t="s">
        <v>258</v>
      </c>
      <c r="BE197" s="23" t="s">
        <v>74</v>
      </c>
      <c r="BF197" s="23"/>
      <c r="BG197" s="23"/>
      <c r="BH197" s="23"/>
    </row>
    <row r="198" spans="1:60" s="39" customFormat="1" ht="26.4">
      <c r="A198" s="31"/>
      <c r="B198" s="23"/>
      <c r="C198" s="106" t="s">
        <v>2188</v>
      </c>
      <c r="D198" s="23" t="s">
        <v>48</v>
      </c>
      <c r="E198" s="51">
        <f>0.37+0.21</f>
        <v>0.57999999999999996</v>
      </c>
      <c r="F198" s="51"/>
      <c r="G198" s="51">
        <f>0.37+0.21</f>
        <v>0.57999999999999996</v>
      </c>
      <c r="H198" s="44"/>
      <c r="I198" s="44" t="s">
        <v>77</v>
      </c>
      <c r="J198" s="64" t="s">
        <v>55</v>
      </c>
      <c r="K198" s="64"/>
      <c r="L198" s="277">
        <f t="shared" ref="L198:L261" si="22">G198-M198</f>
        <v>0</v>
      </c>
      <c r="M198" s="277">
        <f t="shared" ref="M198:M261" si="23">SUM(O198:AX198)</f>
        <v>0.57999999999999996</v>
      </c>
      <c r="N198" s="277">
        <f t="shared" ref="N198:N261" si="24">SUM(P198:AX198)</f>
        <v>0.57999999999999996</v>
      </c>
      <c r="O198" s="36"/>
      <c r="P198" s="58"/>
      <c r="Q198" s="58"/>
      <c r="R198" s="58"/>
      <c r="S198" s="58"/>
      <c r="T198" s="58"/>
      <c r="U198" s="58"/>
      <c r="V198" s="261"/>
      <c r="W198" s="261"/>
      <c r="X198" s="58"/>
      <c r="Y198" s="58"/>
      <c r="Z198" s="261"/>
      <c r="AA198" s="261"/>
      <c r="AB198" s="261"/>
      <c r="AC198" s="261"/>
      <c r="AD198" s="261"/>
      <c r="AE198" s="261"/>
      <c r="AF198" s="261"/>
      <c r="AG198" s="261"/>
      <c r="AH198" s="261"/>
      <c r="AI198" s="261"/>
      <c r="AJ198" s="261"/>
      <c r="AK198" s="261"/>
      <c r="AL198" s="261"/>
      <c r="AM198" s="261"/>
      <c r="AN198" s="261"/>
      <c r="AO198" s="261"/>
      <c r="AP198" s="261"/>
      <c r="AQ198" s="261"/>
      <c r="AR198" s="261"/>
      <c r="AS198" s="261"/>
      <c r="AT198" s="261"/>
      <c r="AU198" s="261"/>
      <c r="AV198" s="261"/>
      <c r="AW198" s="261"/>
      <c r="AX198" s="261">
        <v>0.57999999999999996</v>
      </c>
      <c r="AY198" s="46" t="s">
        <v>519</v>
      </c>
      <c r="AZ198" s="23"/>
      <c r="BA198" s="23" t="s">
        <v>105</v>
      </c>
      <c r="BB198" s="23" t="s">
        <v>72</v>
      </c>
      <c r="BC198" s="37"/>
      <c r="BD198" s="23" t="s">
        <v>258</v>
      </c>
      <c r="BE198" s="23" t="s">
        <v>74</v>
      </c>
      <c r="BF198" s="23" t="s">
        <v>72</v>
      </c>
      <c r="BG198" s="23"/>
      <c r="BH198" s="23"/>
    </row>
    <row r="199" spans="1:60" s="39" customFormat="1" ht="26.4">
      <c r="A199" s="31"/>
      <c r="B199" s="23"/>
      <c r="C199" s="106" t="s">
        <v>520</v>
      </c>
      <c r="D199" s="23" t="s">
        <v>48</v>
      </c>
      <c r="E199" s="51">
        <f>0.42+0.07</f>
        <v>0.49</v>
      </c>
      <c r="F199" s="51"/>
      <c r="G199" s="51">
        <v>0.49</v>
      </c>
      <c r="H199" s="44"/>
      <c r="I199" s="44" t="s">
        <v>77</v>
      </c>
      <c r="J199" s="64" t="s">
        <v>2174</v>
      </c>
      <c r="K199" s="64"/>
      <c r="L199" s="277">
        <f t="shared" si="22"/>
        <v>0</v>
      </c>
      <c r="M199" s="277">
        <f t="shared" si="23"/>
        <v>0.49</v>
      </c>
      <c r="N199" s="277">
        <f t="shared" si="24"/>
        <v>0.49</v>
      </c>
      <c r="O199" s="36"/>
      <c r="P199" s="58"/>
      <c r="Q199" s="58"/>
      <c r="R199" s="58"/>
      <c r="S199" s="58"/>
      <c r="T199" s="58"/>
      <c r="U199" s="58"/>
      <c r="V199" s="261"/>
      <c r="W199" s="261"/>
      <c r="X199" s="58"/>
      <c r="Y199" s="58">
        <v>0.02</v>
      </c>
      <c r="Z199" s="261"/>
      <c r="AA199" s="261"/>
      <c r="AB199" s="261"/>
      <c r="AC199" s="261"/>
      <c r="AD199" s="261"/>
      <c r="AE199" s="261"/>
      <c r="AF199" s="261"/>
      <c r="AG199" s="261"/>
      <c r="AH199" s="261"/>
      <c r="AI199" s="261"/>
      <c r="AJ199" s="261"/>
      <c r="AK199" s="261"/>
      <c r="AL199" s="261"/>
      <c r="AM199" s="261"/>
      <c r="AN199" s="261"/>
      <c r="AO199" s="261"/>
      <c r="AP199" s="261"/>
      <c r="AQ199" s="261"/>
      <c r="AR199" s="261"/>
      <c r="AS199" s="261"/>
      <c r="AT199" s="261"/>
      <c r="AU199" s="261"/>
      <c r="AV199" s="261"/>
      <c r="AW199" s="261"/>
      <c r="AX199" s="261">
        <v>0.47</v>
      </c>
      <c r="AY199" s="46" t="s">
        <v>519</v>
      </c>
      <c r="AZ199" s="23"/>
      <c r="BA199" s="23" t="s">
        <v>105</v>
      </c>
      <c r="BB199" s="23" t="s">
        <v>72</v>
      </c>
      <c r="BC199" s="37"/>
      <c r="BD199" s="23" t="s">
        <v>258</v>
      </c>
      <c r="BE199" s="23" t="s">
        <v>74</v>
      </c>
      <c r="BF199" s="23" t="s">
        <v>72</v>
      </c>
      <c r="BG199" s="23"/>
      <c r="BH199" s="23"/>
    </row>
    <row r="200" spans="1:60" s="39" customFormat="1" ht="39.6">
      <c r="A200" s="31"/>
      <c r="B200" s="23" t="s">
        <v>2390</v>
      </c>
      <c r="C200" s="50" t="s">
        <v>475</v>
      </c>
      <c r="D200" s="23" t="s">
        <v>48</v>
      </c>
      <c r="E200" s="51">
        <v>1</v>
      </c>
      <c r="F200" s="51"/>
      <c r="G200" s="51">
        <v>1</v>
      </c>
      <c r="H200" s="44" t="s">
        <v>77</v>
      </c>
      <c r="I200" s="44" t="s">
        <v>77</v>
      </c>
      <c r="J200" s="64" t="s">
        <v>521</v>
      </c>
      <c r="K200" s="64"/>
      <c r="L200" s="277">
        <f t="shared" si="22"/>
        <v>0</v>
      </c>
      <c r="M200" s="277">
        <f t="shared" si="23"/>
        <v>1</v>
      </c>
      <c r="N200" s="277">
        <f t="shared" si="24"/>
        <v>1</v>
      </c>
      <c r="O200" s="36"/>
      <c r="P200" s="58"/>
      <c r="Q200" s="58"/>
      <c r="R200" s="58"/>
      <c r="S200" s="58">
        <v>0.1</v>
      </c>
      <c r="T200" s="58"/>
      <c r="U200" s="58">
        <v>0.7</v>
      </c>
      <c r="V200" s="261"/>
      <c r="W200" s="261"/>
      <c r="X200" s="58"/>
      <c r="Y200" s="58"/>
      <c r="Z200" s="261">
        <v>0.2</v>
      </c>
      <c r="AA200" s="261"/>
      <c r="AB200" s="261"/>
      <c r="AC200" s="261"/>
      <c r="AD200" s="261"/>
      <c r="AE200" s="261"/>
      <c r="AF200" s="261"/>
      <c r="AG200" s="261"/>
      <c r="AH200" s="261"/>
      <c r="AI200" s="261"/>
      <c r="AJ200" s="261"/>
      <c r="AK200" s="261"/>
      <c r="AL200" s="261"/>
      <c r="AM200" s="261"/>
      <c r="AN200" s="261"/>
      <c r="AO200" s="261"/>
      <c r="AP200" s="261"/>
      <c r="AQ200" s="261"/>
      <c r="AR200" s="261"/>
      <c r="AS200" s="261"/>
      <c r="AT200" s="261"/>
      <c r="AU200" s="261"/>
      <c r="AV200" s="261"/>
      <c r="AW200" s="261"/>
      <c r="AX200" s="261"/>
      <c r="AY200" s="46" t="s">
        <v>62</v>
      </c>
      <c r="AZ200" s="44" t="s">
        <v>476</v>
      </c>
      <c r="BA200" s="23" t="s">
        <v>105</v>
      </c>
      <c r="BB200" s="23" t="s">
        <v>64</v>
      </c>
      <c r="BC200" s="37" t="s">
        <v>72</v>
      </c>
      <c r="BD200" s="23" t="s">
        <v>258</v>
      </c>
      <c r="BE200" s="23"/>
      <c r="BF200" s="23"/>
      <c r="BG200" s="23"/>
      <c r="BH200" s="23"/>
    </row>
    <row r="201" spans="1:60" s="39" customFormat="1" ht="39.6">
      <c r="A201" s="31"/>
      <c r="B201" s="23" t="s">
        <v>522</v>
      </c>
      <c r="C201" s="50" t="s">
        <v>463</v>
      </c>
      <c r="D201" s="23" t="s">
        <v>48</v>
      </c>
      <c r="E201" s="51"/>
      <c r="F201" s="51"/>
      <c r="G201" s="51"/>
      <c r="H201" s="44" t="s">
        <v>241</v>
      </c>
      <c r="I201" s="44" t="s">
        <v>241</v>
      </c>
      <c r="J201" s="52"/>
      <c r="K201" s="52"/>
      <c r="L201" s="277">
        <f t="shared" si="22"/>
        <v>0</v>
      </c>
      <c r="M201" s="277">
        <f t="shared" si="23"/>
        <v>0</v>
      </c>
      <c r="N201" s="277">
        <f t="shared" si="24"/>
        <v>0</v>
      </c>
      <c r="O201" s="3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t="s">
        <v>62</v>
      </c>
      <c r="AZ201" s="44" t="s">
        <v>464</v>
      </c>
      <c r="BA201" s="23" t="s">
        <v>105</v>
      </c>
      <c r="BB201" s="23"/>
      <c r="BC201" s="37"/>
      <c r="BD201" s="23" t="s">
        <v>242</v>
      </c>
      <c r="BE201" s="23"/>
      <c r="BF201" s="23"/>
      <c r="BG201" s="23"/>
      <c r="BH201" s="23"/>
    </row>
    <row r="202" spans="1:60" s="39" customFormat="1" ht="46.8">
      <c r="A202" s="31"/>
      <c r="B202" s="23"/>
      <c r="C202" s="106" t="s">
        <v>523</v>
      </c>
      <c r="D202" s="23" t="s">
        <v>48</v>
      </c>
      <c r="E202" s="69">
        <v>8.1999999999999993</v>
      </c>
      <c r="F202" s="69"/>
      <c r="G202" s="69">
        <v>8.1999999999999993</v>
      </c>
      <c r="H202" s="44" t="s">
        <v>241</v>
      </c>
      <c r="I202" s="44" t="s">
        <v>241</v>
      </c>
      <c r="J202" s="64" t="s">
        <v>524</v>
      </c>
      <c r="K202" s="64"/>
      <c r="L202" s="277">
        <f t="shared" si="22"/>
        <v>0</v>
      </c>
      <c r="M202" s="277">
        <f t="shared" si="23"/>
        <v>8.1999999999999975</v>
      </c>
      <c r="N202" s="277">
        <f t="shared" si="24"/>
        <v>8.1999999999999975</v>
      </c>
      <c r="O202" s="36"/>
      <c r="P202" s="58">
        <v>1.52</v>
      </c>
      <c r="Q202" s="58">
        <v>1.19</v>
      </c>
      <c r="R202" s="58"/>
      <c r="S202" s="58"/>
      <c r="T202" s="58">
        <v>2.54</v>
      </c>
      <c r="U202" s="58">
        <v>2.79</v>
      </c>
      <c r="V202" s="261"/>
      <c r="W202" s="261"/>
      <c r="X202" s="58"/>
      <c r="Y202" s="58"/>
      <c r="Z202" s="261">
        <v>0.04</v>
      </c>
      <c r="AA202" s="261"/>
      <c r="AB202" s="261"/>
      <c r="AC202" s="261"/>
      <c r="AD202" s="261"/>
      <c r="AE202" s="261"/>
      <c r="AF202" s="261"/>
      <c r="AG202" s="261"/>
      <c r="AH202" s="261"/>
      <c r="AI202" s="261"/>
      <c r="AJ202" s="261"/>
      <c r="AK202" s="261"/>
      <c r="AL202" s="261"/>
      <c r="AM202" s="261"/>
      <c r="AN202" s="261"/>
      <c r="AO202" s="261"/>
      <c r="AP202" s="261"/>
      <c r="AQ202" s="261"/>
      <c r="AR202" s="261"/>
      <c r="AS202" s="261"/>
      <c r="AT202" s="261"/>
      <c r="AU202" s="261"/>
      <c r="AV202" s="261"/>
      <c r="AW202" s="261"/>
      <c r="AX202" s="261">
        <v>0.12</v>
      </c>
      <c r="AY202" s="46" t="s">
        <v>62</v>
      </c>
      <c r="AZ202" s="23"/>
      <c r="BA202" s="23" t="s">
        <v>105</v>
      </c>
      <c r="BB202" s="23" t="s">
        <v>64</v>
      </c>
      <c r="BC202" s="37" t="s">
        <v>72</v>
      </c>
      <c r="BD202" s="23" t="s">
        <v>242</v>
      </c>
      <c r="BE202" s="23" t="s">
        <v>74</v>
      </c>
      <c r="BF202" s="23"/>
      <c r="BG202" s="23"/>
      <c r="BH202" s="23"/>
    </row>
    <row r="203" spans="1:60" s="39" customFormat="1" ht="39.6">
      <c r="A203" s="31"/>
      <c r="B203" s="23"/>
      <c r="C203" s="106" t="s">
        <v>527</v>
      </c>
      <c r="D203" s="23" t="s">
        <v>48</v>
      </c>
      <c r="E203" s="69">
        <v>6.17</v>
      </c>
      <c r="F203" s="69"/>
      <c r="G203" s="69">
        <v>6.17</v>
      </c>
      <c r="H203" s="44" t="s">
        <v>241</v>
      </c>
      <c r="I203" s="44" t="s">
        <v>241</v>
      </c>
      <c r="J203" s="64" t="s">
        <v>528</v>
      </c>
      <c r="K203" s="64"/>
      <c r="L203" s="277">
        <f t="shared" si="22"/>
        <v>0</v>
      </c>
      <c r="M203" s="277">
        <f t="shared" si="23"/>
        <v>6.17</v>
      </c>
      <c r="N203" s="277">
        <f t="shared" si="24"/>
        <v>6.17</v>
      </c>
      <c r="O203" s="36"/>
      <c r="P203" s="58"/>
      <c r="Q203" s="58">
        <v>3.52</v>
      </c>
      <c r="R203" s="58"/>
      <c r="S203" s="58"/>
      <c r="T203" s="58">
        <v>1.51</v>
      </c>
      <c r="U203" s="58">
        <v>0.92</v>
      </c>
      <c r="V203" s="261"/>
      <c r="W203" s="261"/>
      <c r="X203" s="58"/>
      <c r="Y203" s="58"/>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v>0.22</v>
      </c>
      <c r="AX203" s="261"/>
      <c r="AY203" s="46" t="s">
        <v>62</v>
      </c>
      <c r="AZ203" s="23"/>
      <c r="BA203" s="23" t="s">
        <v>105</v>
      </c>
      <c r="BB203" s="23" t="s">
        <v>64</v>
      </c>
      <c r="BC203" s="37" t="s">
        <v>72</v>
      </c>
      <c r="BD203" s="23" t="s">
        <v>242</v>
      </c>
      <c r="BE203" s="23" t="s">
        <v>74</v>
      </c>
      <c r="BF203" s="23"/>
      <c r="BG203" s="23"/>
      <c r="BH203" s="23"/>
    </row>
    <row r="204" spans="1:60" s="39" customFormat="1" ht="39.6">
      <c r="A204" s="31"/>
      <c r="B204" s="23"/>
      <c r="C204" s="106" t="s">
        <v>530</v>
      </c>
      <c r="D204" s="23" t="s">
        <v>48</v>
      </c>
      <c r="E204" s="69">
        <v>14.97</v>
      </c>
      <c r="F204" s="69"/>
      <c r="G204" s="69">
        <v>14.97</v>
      </c>
      <c r="H204" s="44" t="s">
        <v>241</v>
      </c>
      <c r="I204" s="44" t="s">
        <v>241</v>
      </c>
      <c r="J204" s="64" t="s">
        <v>531</v>
      </c>
      <c r="K204" s="64"/>
      <c r="L204" s="277">
        <f t="shared" si="22"/>
        <v>0</v>
      </c>
      <c r="M204" s="277">
        <f t="shared" si="23"/>
        <v>14.97</v>
      </c>
      <c r="N204" s="277">
        <f t="shared" si="24"/>
        <v>14.97</v>
      </c>
      <c r="O204" s="36"/>
      <c r="P204" s="58"/>
      <c r="Q204" s="58">
        <v>4.25</v>
      </c>
      <c r="R204" s="58"/>
      <c r="S204" s="58"/>
      <c r="T204" s="58">
        <v>5.32</v>
      </c>
      <c r="U204" s="58">
        <v>4.7300000000000004</v>
      </c>
      <c r="V204" s="261"/>
      <c r="W204" s="261"/>
      <c r="X204" s="58"/>
      <c r="Y204" s="58"/>
      <c r="Z204" s="261">
        <v>0.67</v>
      </c>
      <c r="AA204" s="261"/>
      <c r="AB204" s="261"/>
      <c r="AC204" s="261"/>
      <c r="AD204" s="261"/>
      <c r="AE204" s="261"/>
      <c r="AF204" s="261"/>
      <c r="AG204" s="261"/>
      <c r="AH204" s="261"/>
      <c r="AI204" s="261"/>
      <c r="AJ204" s="261"/>
      <c r="AK204" s="261"/>
      <c r="AL204" s="261"/>
      <c r="AM204" s="261"/>
      <c r="AN204" s="261"/>
      <c r="AO204" s="261"/>
      <c r="AP204" s="261"/>
      <c r="AQ204" s="261"/>
      <c r="AR204" s="261"/>
      <c r="AS204" s="261"/>
      <c r="AT204" s="261"/>
      <c r="AU204" s="261"/>
      <c r="AV204" s="261"/>
      <c r="AW204" s="261"/>
      <c r="AX204" s="261"/>
      <c r="AY204" s="46" t="s">
        <v>62</v>
      </c>
      <c r="AZ204" s="23"/>
      <c r="BA204" s="23" t="s">
        <v>105</v>
      </c>
      <c r="BB204" s="23" t="s">
        <v>64</v>
      </c>
      <c r="BC204" s="37" t="s">
        <v>72</v>
      </c>
      <c r="BD204" s="23" t="s">
        <v>242</v>
      </c>
      <c r="BE204" s="23" t="s">
        <v>74</v>
      </c>
      <c r="BF204" s="23"/>
      <c r="BG204" s="23"/>
      <c r="BH204" s="23"/>
    </row>
    <row r="205" spans="1:60" s="39" customFormat="1" ht="33.6">
      <c r="A205" s="31"/>
      <c r="B205" s="23"/>
      <c r="C205" s="106" t="s">
        <v>532</v>
      </c>
      <c r="D205" s="23" t="s">
        <v>48</v>
      </c>
      <c r="E205" s="69">
        <v>0.2</v>
      </c>
      <c r="F205" s="69"/>
      <c r="G205" s="69">
        <f>E205</f>
        <v>0.2</v>
      </c>
      <c r="H205" s="44"/>
      <c r="I205" s="44" t="s">
        <v>241</v>
      </c>
      <c r="J205" s="64" t="s">
        <v>23</v>
      </c>
      <c r="K205" s="64"/>
      <c r="L205" s="277">
        <f t="shared" si="22"/>
        <v>0</v>
      </c>
      <c r="M205" s="277">
        <f t="shared" si="23"/>
        <v>0.2</v>
      </c>
      <c r="N205" s="277">
        <f t="shared" si="24"/>
        <v>0.2</v>
      </c>
      <c r="O205" s="36"/>
      <c r="P205" s="58"/>
      <c r="Q205" s="58">
        <v>0.2</v>
      </c>
      <c r="R205" s="58"/>
      <c r="S205" s="58"/>
      <c r="T205" s="58"/>
      <c r="U205" s="58"/>
      <c r="V205" s="261"/>
      <c r="W205" s="261"/>
      <c r="X205" s="58"/>
      <c r="Y205" s="58"/>
      <c r="Z205" s="261"/>
      <c r="AA205" s="261"/>
      <c r="AB205" s="261"/>
      <c r="AC205" s="261"/>
      <c r="AD205" s="261"/>
      <c r="AE205" s="261"/>
      <c r="AF205" s="261"/>
      <c r="AG205" s="261"/>
      <c r="AH205" s="261"/>
      <c r="AI205" s="261"/>
      <c r="AJ205" s="261"/>
      <c r="AK205" s="261"/>
      <c r="AL205" s="261"/>
      <c r="AM205" s="261"/>
      <c r="AN205" s="261"/>
      <c r="AO205" s="261"/>
      <c r="AP205" s="261"/>
      <c r="AQ205" s="261"/>
      <c r="AR205" s="261"/>
      <c r="AS205" s="261"/>
      <c r="AT205" s="261"/>
      <c r="AU205" s="261"/>
      <c r="AV205" s="261"/>
      <c r="AW205" s="261"/>
      <c r="AX205" s="261"/>
      <c r="AY205" s="46" t="s">
        <v>526</v>
      </c>
      <c r="AZ205" s="23"/>
      <c r="BA205" s="23" t="s">
        <v>105</v>
      </c>
      <c r="BB205" s="23" t="s">
        <v>72</v>
      </c>
      <c r="BC205" s="37"/>
      <c r="BD205" s="23" t="s">
        <v>242</v>
      </c>
      <c r="BE205" s="23" t="s">
        <v>74</v>
      </c>
      <c r="BF205" s="23" t="s">
        <v>72</v>
      </c>
      <c r="BG205" s="23"/>
      <c r="BH205" s="23"/>
    </row>
    <row r="206" spans="1:60" s="39" customFormat="1" ht="39.6">
      <c r="A206" s="31"/>
      <c r="B206" s="23"/>
      <c r="C206" s="106" t="s">
        <v>533</v>
      </c>
      <c r="D206" s="23" t="s">
        <v>48</v>
      </c>
      <c r="E206" s="69">
        <v>1.65</v>
      </c>
      <c r="F206" s="69"/>
      <c r="G206" s="69">
        <v>1.65</v>
      </c>
      <c r="H206" s="44" t="s">
        <v>241</v>
      </c>
      <c r="I206" s="44" t="s">
        <v>241</v>
      </c>
      <c r="J206" s="64" t="s">
        <v>27</v>
      </c>
      <c r="K206" s="64"/>
      <c r="L206" s="277">
        <f t="shared" si="22"/>
        <v>0</v>
      </c>
      <c r="M206" s="277">
        <f t="shared" si="23"/>
        <v>1.65</v>
      </c>
      <c r="N206" s="277">
        <f t="shared" si="24"/>
        <v>1.65</v>
      </c>
      <c r="O206" s="36"/>
      <c r="P206" s="58"/>
      <c r="Q206" s="58"/>
      <c r="R206" s="58"/>
      <c r="S206" s="58"/>
      <c r="T206" s="58"/>
      <c r="U206" s="58">
        <v>1.65</v>
      </c>
      <c r="V206" s="261"/>
      <c r="W206" s="261"/>
      <c r="X206" s="58"/>
      <c r="Y206" s="58"/>
      <c r="Z206" s="261"/>
      <c r="AA206" s="261"/>
      <c r="AB206" s="261"/>
      <c r="AC206" s="261"/>
      <c r="AD206" s="261"/>
      <c r="AE206" s="261"/>
      <c r="AF206" s="261"/>
      <c r="AG206" s="261"/>
      <c r="AH206" s="261"/>
      <c r="AI206" s="261"/>
      <c r="AJ206" s="261"/>
      <c r="AK206" s="261"/>
      <c r="AL206" s="261"/>
      <c r="AM206" s="261"/>
      <c r="AN206" s="261"/>
      <c r="AO206" s="261"/>
      <c r="AP206" s="261"/>
      <c r="AQ206" s="261"/>
      <c r="AR206" s="261"/>
      <c r="AS206" s="261"/>
      <c r="AT206" s="261"/>
      <c r="AU206" s="261"/>
      <c r="AV206" s="261"/>
      <c r="AW206" s="261"/>
      <c r="AX206" s="261"/>
      <c r="AY206" s="46" t="s">
        <v>62</v>
      </c>
      <c r="AZ206" s="23"/>
      <c r="BA206" s="23" t="s">
        <v>105</v>
      </c>
      <c r="BB206" s="23" t="s">
        <v>64</v>
      </c>
      <c r="BC206" s="37" t="s">
        <v>72</v>
      </c>
      <c r="BD206" s="23" t="s">
        <v>242</v>
      </c>
      <c r="BE206" s="23" t="s">
        <v>74</v>
      </c>
      <c r="BF206" s="23"/>
      <c r="BG206" s="23"/>
      <c r="BH206" s="23"/>
    </row>
    <row r="207" spans="1:60" s="39" customFormat="1" ht="46.8">
      <c r="A207" s="31"/>
      <c r="B207" s="23"/>
      <c r="C207" s="106" t="s">
        <v>534</v>
      </c>
      <c r="D207" s="23" t="s">
        <v>48</v>
      </c>
      <c r="E207" s="69">
        <v>2.85</v>
      </c>
      <c r="F207" s="69"/>
      <c r="G207" s="69">
        <v>2.85</v>
      </c>
      <c r="H207" s="44" t="s">
        <v>241</v>
      </c>
      <c r="I207" s="44" t="s">
        <v>241</v>
      </c>
      <c r="J207" s="64" t="s">
        <v>535</v>
      </c>
      <c r="K207" s="64"/>
      <c r="L207" s="277">
        <f t="shared" si="22"/>
        <v>0</v>
      </c>
      <c r="M207" s="277">
        <f t="shared" si="23"/>
        <v>2.85</v>
      </c>
      <c r="N207" s="277">
        <f t="shared" si="24"/>
        <v>2.85</v>
      </c>
      <c r="O207" s="36"/>
      <c r="P207" s="58">
        <v>0.15</v>
      </c>
      <c r="Q207" s="58">
        <v>0.28000000000000003</v>
      </c>
      <c r="R207" s="58"/>
      <c r="S207" s="58">
        <v>0.59</v>
      </c>
      <c r="T207" s="58"/>
      <c r="U207" s="58">
        <v>1.64</v>
      </c>
      <c r="V207" s="261"/>
      <c r="W207" s="261"/>
      <c r="X207" s="58"/>
      <c r="Y207" s="58"/>
      <c r="Z207" s="261">
        <v>0.19</v>
      </c>
      <c r="AA207" s="261"/>
      <c r="AB207" s="261"/>
      <c r="AC207" s="261"/>
      <c r="AD207" s="261"/>
      <c r="AE207" s="261"/>
      <c r="AF207" s="261"/>
      <c r="AG207" s="261"/>
      <c r="AH207" s="261"/>
      <c r="AI207" s="261"/>
      <c r="AJ207" s="261"/>
      <c r="AK207" s="261"/>
      <c r="AL207" s="261"/>
      <c r="AM207" s="261"/>
      <c r="AN207" s="261"/>
      <c r="AO207" s="261"/>
      <c r="AP207" s="261"/>
      <c r="AQ207" s="261"/>
      <c r="AR207" s="261"/>
      <c r="AS207" s="261"/>
      <c r="AT207" s="261"/>
      <c r="AU207" s="261"/>
      <c r="AV207" s="261"/>
      <c r="AW207" s="261"/>
      <c r="AX207" s="261"/>
      <c r="AY207" s="46" t="s">
        <v>62</v>
      </c>
      <c r="AZ207" s="23"/>
      <c r="BA207" s="23" t="s">
        <v>105</v>
      </c>
      <c r="BB207" s="23" t="s">
        <v>64</v>
      </c>
      <c r="BC207" s="37" t="s">
        <v>72</v>
      </c>
      <c r="BD207" s="23" t="s">
        <v>242</v>
      </c>
      <c r="BE207" s="23" t="s">
        <v>74</v>
      </c>
      <c r="BF207" s="23"/>
      <c r="BG207" s="23"/>
      <c r="BH207" s="23"/>
    </row>
    <row r="208" spans="1:60" s="39" customFormat="1" ht="33.6">
      <c r="A208" s="31"/>
      <c r="B208" s="23"/>
      <c r="C208" s="106" t="s">
        <v>536</v>
      </c>
      <c r="D208" s="23" t="s">
        <v>48</v>
      </c>
      <c r="E208" s="69">
        <v>0.74</v>
      </c>
      <c r="F208" s="69"/>
      <c r="G208" s="69">
        <f>E208</f>
        <v>0.74</v>
      </c>
      <c r="H208" s="44"/>
      <c r="I208" s="44" t="s">
        <v>241</v>
      </c>
      <c r="J208" s="64" t="s">
        <v>27</v>
      </c>
      <c r="K208" s="64"/>
      <c r="L208" s="277">
        <f t="shared" si="22"/>
        <v>0</v>
      </c>
      <c r="M208" s="277">
        <f t="shared" si="23"/>
        <v>0.74</v>
      </c>
      <c r="N208" s="277">
        <f t="shared" si="24"/>
        <v>0.74</v>
      </c>
      <c r="O208" s="36"/>
      <c r="P208" s="58"/>
      <c r="Q208" s="58"/>
      <c r="R208" s="58"/>
      <c r="S208" s="58"/>
      <c r="T208" s="58"/>
      <c r="U208" s="58">
        <v>0.74</v>
      </c>
      <c r="V208" s="261"/>
      <c r="W208" s="261"/>
      <c r="X208" s="58"/>
      <c r="Y208" s="58"/>
      <c r="Z208" s="261"/>
      <c r="AA208" s="261"/>
      <c r="AB208" s="261"/>
      <c r="AC208" s="261"/>
      <c r="AD208" s="261"/>
      <c r="AE208" s="261"/>
      <c r="AF208" s="261"/>
      <c r="AG208" s="261"/>
      <c r="AH208" s="261"/>
      <c r="AI208" s="261"/>
      <c r="AJ208" s="261"/>
      <c r="AK208" s="261"/>
      <c r="AL208" s="261"/>
      <c r="AM208" s="261"/>
      <c r="AN208" s="261"/>
      <c r="AO208" s="261"/>
      <c r="AP208" s="261"/>
      <c r="AQ208" s="261"/>
      <c r="AR208" s="261"/>
      <c r="AS208" s="261"/>
      <c r="AT208" s="261"/>
      <c r="AU208" s="261"/>
      <c r="AV208" s="261"/>
      <c r="AW208" s="261"/>
      <c r="AX208" s="261"/>
      <c r="AY208" s="46" t="s">
        <v>526</v>
      </c>
      <c r="AZ208" s="23"/>
      <c r="BA208" s="23" t="s">
        <v>105</v>
      </c>
      <c r="BB208" s="23" t="s">
        <v>72</v>
      </c>
      <c r="BC208" s="37"/>
      <c r="BD208" s="23" t="s">
        <v>242</v>
      </c>
      <c r="BE208" s="23" t="s">
        <v>74</v>
      </c>
      <c r="BF208" s="23" t="s">
        <v>72</v>
      </c>
      <c r="BG208" s="23"/>
      <c r="BH208" s="23"/>
    </row>
    <row r="209" spans="1:60" s="253" customFormat="1" ht="39.6">
      <c r="A209" s="248"/>
      <c r="B209" s="23"/>
      <c r="C209" s="106" t="s">
        <v>537</v>
      </c>
      <c r="D209" s="23" t="s">
        <v>48</v>
      </c>
      <c r="E209" s="69">
        <v>1.87</v>
      </c>
      <c r="F209" s="69"/>
      <c r="G209" s="69">
        <v>1.87</v>
      </c>
      <c r="H209" s="250" t="s">
        <v>241</v>
      </c>
      <c r="I209" s="44" t="s">
        <v>241</v>
      </c>
      <c r="J209" s="291" t="s">
        <v>538</v>
      </c>
      <c r="K209" s="291"/>
      <c r="L209" s="277">
        <f t="shared" si="22"/>
        <v>0</v>
      </c>
      <c r="M209" s="277">
        <f t="shared" si="23"/>
        <v>1.87</v>
      </c>
      <c r="N209" s="277">
        <f t="shared" si="24"/>
        <v>1.87</v>
      </c>
      <c r="O209" s="251"/>
      <c r="P209" s="266">
        <v>0.11</v>
      </c>
      <c r="Q209" s="266"/>
      <c r="R209" s="266"/>
      <c r="S209" s="266">
        <v>0.19</v>
      </c>
      <c r="T209" s="266">
        <v>0.26</v>
      </c>
      <c r="U209" s="266">
        <v>1.31</v>
      </c>
      <c r="V209" s="267"/>
      <c r="W209" s="267"/>
      <c r="X209" s="266"/>
      <c r="Y209" s="266"/>
      <c r="Z209" s="267"/>
      <c r="AA209" s="267"/>
      <c r="AB209" s="267"/>
      <c r="AC209" s="267"/>
      <c r="AD209" s="267"/>
      <c r="AE209" s="267"/>
      <c r="AF209" s="267"/>
      <c r="AG209" s="267"/>
      <c r="AH209" s="267"/>
      <c r="AI209" s="267"/>
      <c r="AJ209" s="267"/>
      <c r="AK209" s="267"/>
      <c r="AL209" s="267"/>
      <c r="AM209" s="267"/>
      <c r="AN209" s="267"/>
      <c r="AO209" s="267"/>
      <c r="AP209" s="267"/>
      <c r="AQ209" s="267"/>
      <c r="AR209" s="267"/>
      <c r="AS209" s="267"/>
      <c r="AT209" s="267"/>
      <c r="AU209" s="267"/>
      <c r="AV209" s="267"/>
      <c r="AW209" s="267"/>
      <c r="AX209" s="267"/>
      <c r="AY209" s="46" t="s">
        <v>62</v>
      </c>
      <c r="AZ209" s="23"/>
      <c r="BA209" s="23" t="s">
        <v>105</v>
      </c>
      <c r="BB209" s="23" t="s">
        <v>64</v>
      </c>
      <c r="BC209" s="252" t="s">
        <v>72</v>
      </c>
      <c r="BD209" s="23" t="s">
        <v>242</v>
      </c>
      <c r="BE209" s="23" t="s">
        <v>74</v>
      </c>
      <c r="BF209" s="249"/>
      <c r="BG209" s="249"/>
      <c r="BH209" s="249"/>
    </row>
    <row r="210" spans="1:60" s="39" customFormat="1" ht="39.6">
      <c r="A210" s="31"/>
      <c r="B210" s="23"/>
      <c r="C210" s="106" t="s">
        <v>539</v>
      </c>
      <c r="D210" s="23" t="s">
        <v>48</v>
      </c>
      <c r="E210" s="69">
        <v>5.49</v>
      </c>
      <c r="F210" s="69"/>
      <c r="G210" s="69">
        <v>5.49</v>
      </c>
      <c r="H210" s="44" t="s">
        <v>241</v>
      </c>
      <c r="I210" s="44" t="s">
        <v>241</v>
      </c>
      <c r="J210" s="64" t="s">
        <v>540</v>
      </c>
      <c r="K210" s="64"/>
      <c r="L210" s="277">
        <f t="shared" si="22"/>
        <v>0</v>
      </c>
      <c r="M210" s="277">
        <f t="shared" si="23"/>
        <v>5.49</v>
      </c>
      <c r="N210" s="277">
        <f t="shared" si="24"/>
        <v>5.49</v>
      </c>
      <c r="O210" s="36"/>
      <c r="P210" s="58"/>
      <c r="Q210" s="58">
        <v>0.31</v>
      </c>
      <c r="R210" s="58"/>
      <c r="S210" s="58"/>
      <c r="T210" s="58">
        <v>0.95</v>
      </c>
      <c r="U210" s="58">
        <v>4.1500000000000004</v>
      </c>
      <c r="V210" s="261"/>
      <c r="W210" s="261"/>
      <c r="X210" s="58"/>
      <c r="Y210" s="58"/>
      <c r="Z210" s="261">
        <v>0.08</v>
      </c>
      <c r="AA210" s="261"/>
      <c r="AB210" s="261"/>
      <c r="AC210" s="261"/>
      <c r="AD210" s="261"/>
      <c r="AE210" s="261"/>
      <c r="AF210" s="261"/>
      <c r="AG210" s="261"/>
      <c r="AH210" s="261"/>
      <c r="AI210" s="261"/>
      <c r="AJ210" s="261"/>
      <c r="AK210" s="261"/>
      <c r="AL210" s="261"/>
      <c r="AM210" s="261"/>
      <c r="AN210" s="261"/>
      <c r="AO210" s="261"/>
      <c r="AP210" s="261"/>
      <c r="AQ210" s="261"/>
      <c r="AR210" s="261"/>
      <c r="AS210" s="261"/>
      <c r="AT210" s="261"/>
      <c r="AU210" s="261"/>
      <c r="AV210" s="261"/>
      <c r="AW210" s="261"/>
      <c r="AX210" s="261"/>
      <c r="AY210" s="46" t="s">
        <v>62</v>
      </c>
      <c r="AZ210" s="23"/>
      <c r="BA210" s="23" t="s">
        <v>105</v>
      </c>
      <c r="BB210" s="23" t="s">
        <v>64</v>
      </c>
      <c r="BC210" s="37" t="s">
        <v>72</v>
      </c>
      <c r="BD210" s="23" t="s">
        <v>242</v>
      </c>
      <c r="BE210" s="23" t="s">
        <v>74</v>
      </c>
      <c r="BF210" s="23"/>
      <c r="BG210" s="23"/>
      <c r="BH210" s="23"/>
    </row>
    <row r="211" spans="1:60" s="39" customFormat="1" ht="39.6">
      <c r="A211" s="31"/>
      <c r="B211" s="23"/>
      <c r="C211" s="106" t="s">
        <v>541</v>
      </c>
      <c r="D211" s="23" t="s">
        <v>48</v>
      </c>
      <c r="E211" s="69">
        <v>7.52</v>
      </c>
      <c r="F211" s="69"/>
      <c r="G211" s="69">
        <v>7.52</v>
      </c>
      <c r="H211" s="44" t="s">
        <v>241</v>
      </c>
      <c r="I211" s="44" t="s">
        <v>241</v>
      </c>
      <c r="J211" s="64" t="s">
        <v>542</v>
      </c>
      <c r="K211" s="64"/>
      <c r="L211" s="277">
        <f t="shared" si="22"/>
        <v>0</v>
      </c>
      <c r="M211" s="277">
        <f t="shared" si="23"/>
        <v>7.52</v>
      </c>
      <c r="N211" s="277">
        <f t="shared" si="24"/>
        <v>7.52</v>
      </c>
      <c r="O211" s="36"/>
      <c r="P211" s="58">
        <v>1.1499999999999999</v>
      </c>
      <c r="Q211" s="58">
        <v>1.21</v>
      </c>
      <c r="R211" s="58"/>
      <c r="S211" s="58"/>
      <c r="T211" s="58"/>
      <c r="U211" s="58">
        <v>5.16</v>
      </c>
      <c r="V211" s="261"/>
      <c r="W211" s="261"/>
      <c r="X211" s="58"/>
      <c r="Y211" s="58"/>
      <c r="Z211" s="261"/>
      <c r="AA211" s="261"/>
      <c r="AB211" s="261"/>
      <c r="AC211" s="261"/>
      <c r="AD211" s="261"/>
      <c r="AE211" s="261"/>
      <c r="AF211" s="261"/>
      <c r="AG211" s="261"/>
      <c r="AH211" s="261"/>
      <c r="AI211" s="261"/>
      <c r="AJ211" s="261"/>
      <c r="AK211" s="261"/>
      <c r="AL211" s="261"/>
      <c r="AM211" s="261"/>
      <c r="AN211" s="261"/>
      <c r="AO211" s="261"/>
      <c r="AP211" s="261"/>
      <c r="AQ211" s="261"/>
      <c r="AR211" s="261"/>
      <c r="AS211" s="261"/>
      <c r="AT211" s="261"/>
      <c r="AU211" s="261"/>
      <c r="AV211" s="261"/>
      <c r="AW211" s="261"/>
      <c r="AX211" s="261"/>
      <c r="AY211" s="46" t="s">
        <v>62</v>
      </c>
      <c r="AZ211" s="23"/>
      <c r="BA211" s="23" t="s">
        <v>105</v>
      </c>
      <c r="BB211" s="23" t="s">
        <v>64</v>
      </c>
      <c r="BC211" s="37" t="s">
        <v>64</v>
      </c>
      <c r="BD211" s="23" t="s">
        <v>242</v>
      </c>
      <c r="BE211" s="23" t="s">
        <v>74</v>
      </c>
      <c r="BF211" s="23"/>
      <c r="BG211" s="23"/>
      <c r="BH211" s="23"/>
    </row>
    <row r="212" spans="1:60" s="39" customFormat="1" ht="33.6">
      <c r="A212" s="31"/>
      <c r="B212" s="23"/>
      <c r="C212" s="106" t="s">
        <v>543</v>
      </c>
      <c r="D212" s="23" t="s">
        <v>48</v>
      </c>
      <c r="E212" s="69">
        <f>1.53</f>
        <v>1.53</v>
      </c>
      <c r="F212" s="69"/>
      <c r="G212" s="69">
        <f>E212</f>
        <v>1.53</v>
      </c>
      <c r="H212" s="44"/>
      <c r="I212" s="44" t="s">
        <v>241</v>
      </c>
      <c r="J212" s="64" t="s">
        <v>2163</v>
      </c>
      <c r="K212" s="64"/>
      <c r="L212" s="277">
        <f t="shared" si="22"/>
        <v>0</v>
      </c>
      <c r="M212" s="277">
        <f t="shared" si="23"/>
        <v>1.53</v>
      </c>
      <c r="N212" s="277">
        <f t="shared" si="24"/>
        <v>1.53</v>
      </c>
      <c r="O212" s="36"/>
      <c r="P212" s="58"/>
      <c r="Q212" s="58">
        <v>0.56999999999999995</v>
      </c>
      <c r="R212" s="58"/>
      <c r="S212" s="58"/>
      <c r="T212" s="58"/>
      <c r="U212" s="58">
        <v>0.36</v>
      </c>
      <c r="V212" s="261"/>
      <c r="W212" s="261"/>
      <c r="X212" s="58"/>
      <c r="Y212" s="58"/>
      <c r="Z212" s="261"/>
      <c r="AA212" s="261"/>
      <c r="AB212" s="261"/>
      <c r="AC212" s="261"/>
      <c r="AD212" s="261"/>
      <c r="AE212" s="261"/>
      <c r="AF212" s="261"/>
      <c r="AG212" s="261"/>
      <c r="AH212" s="261">
        <v>0.05</v>
      </c>
      <c r="AI212" s="261"/>
      <c r="AJ212" s="261"/>
      <c r="AK212" s="261"/>
      <c r="AL212" s="261"/>
      <c r="AM212" s="261"/>
      <c r="AN212" s="261"/>
      <c r="AO212" s="261"/>
      <c r="AP212" s="261"/>
      <c r="AQ212" s="261"/>
      <c r="AR212" s="261"/>
      <c r="AS212" s="261"/>
      <c r="AT212" s="261"/>
      <c r="AU212" s="261"/>
      <c r="AV212" s="261"/>
      <c r="AW212" s="261">
        <v>0.55000000000000004</v>
      </c>
      <c r="AX212" s="261"/>
      <c r="AY212" s="46" t="s">
        <v>526</v>
      </c>
      <c r="AZ212" s="23"/>
      <c r="BA212" s="23" t="s">
        <v>105</v>
      </c>
      <c r="BB212" s="23" t="s">
        <v>72</v>
      </c>
      <c r="BC212" s="37"/>
      <c r="BD212" s="23" t="s">
        <v>242</v>
      </c>
      <c r="BE212" s="23" t="s">
        <v>74</v>
      </c>
      <c r="BF212" s="23" t="s">
        <v>72</v>
      </c>
      <c r="BG212" s="23"/>
      <c r="BH212" s="23"/>
    </row>
    <row r="213" spans="1:60" s="39" customFormat="1" ht="50.4">
      <c r="A213" s="31"/>
      <c r="B213" s="23" t="s">
        <v>2391</v>
      </c>
      <c r="C213" s="50" t="s">
        <v>544</v>
      </c>
      <c r="D213" s="23" t="s">
        <v>48</v>
      </c>
      <c r="E213" s="51">
        <v>0.02</v>
      </c>
      <c r="F213" s="51"/>
      <c r="G213" s="51">
        <v>0.02</v>
      </c>
      <c r="H213" s="44" t="s">
        <v>241</v>
      </c>
      <c r="I213" s="44" t="s">
        <v>241</v>
      </c>
      <c r="J213" s="58" t="s">
        <v>37</v>
      </c>
      <c r="K213" s="58"/>
      <c r="L213" s="277">
        <f t="shared" si="22"/>
        <v>0</v>
      </c>
      <c r="M213" s="277">
        <f t="shared" si="23"/>
        <v>0.02</v>
      </c>
      <c r="N213" s="277">
        <f t="shared" si="24"/>
        <v>0.02</v>
      </c>
      <c r="O213" s="36"/>
      <c r="P213" s="58"/>
      <c r="Q213" s="58"/>
      <c r="R213" s="58"/>
      <c r="S213" s="58"/>
      <c r="T213" s="58"/>
      <c r="U213" s="58"/>
      <c r="V213" s="261"/>
      <c r="W213" s="261"/>
      <c r="X213" s="58"/>
      <c r="Y213" s="58"/>
      <c r="Z213" s="261"/>
      <c r="AA213" s="261"/>
      <c r="AB213" s="261"/>
      <c r="AC213" s="261"/>
      <c r="AD213" s="261"/>
      <c r="AE213" s="261">
        <v>0.02</v>
      </c>
      <c r="AF213" s="261"/>
      <c r="AG213" s="261"/>
      <c r="AH213" s="261"/>
      <c r="AI213" s="261"/>
      <c r="AJ213" s="261"/>
      <c r="AK213" s="261"/>
      <c r="AL213" s="261"/>
      <c r="AM213" s="261"/>
      <c r="AN213" s="261"/>
      <c r="AO213" s="261"/>
      <c r="AP213" s="261"/>
      <c r="AQ213" s="261"/>
      <c r="AR213" s="261"/>
      <c r="AS213" s="261"/>
      <c r="AT213" s="261"/>
      <c r="AU213" s="261"/>
      <c r="AV213" s="261"/>
      <c r="AW213" s="261"/>
      <c r="AX213" s="261"/>
      <c r="AY213" s="46" t="s">
        <v>62</v>
      </c>
      <c r="AZ213" s="44" t="s">
        <v>545</v>
      </c>
      <c r="BA213" s="23" t="s">
        <v>114</v>
      </c>
      <c r="BB213" s="23" t="s">
        <v>64</v>
      </c>
      <c r="BC213" s="37" t="s">
        <v>64</v>
      </c>
      <c r="BD213" s="23" t="s">
        <v>242</v>
      </c>
      <c r="BE213" s="23" t="s">
        <v>74</v>
      </c>
      <c r="BF213" s="23"/>
      <c r="BG213" s="42" t="s">
        <v>65</v>
      </c>
      <c r="BH213" s="23"/>
    </row>
    <row r="214" spans="1:60" s="39" customFormat="1" ht="39.6">
      <c r="A214" s="31"/>
      <c r="B214" s="23" t="s">
        <v>2392</v>
      </c>
      <c r="C214" s="50" t="s">
        <v>475</v>
      </c>
      <c r="D214" s="23" t="s">
        <v>48</v>
      </c>
      <c r="E214" s="51">
        <v>1</v>
      </c>
      <c r="F214" s="51"/>
      <c r="G214" s="51">
        <v>1</v>
      </c>
      <c r="H214" s="44" t="s">
        <v>241</v>
      </c>
      <c r="I214" s="44" t="s">
        <v>241</v>
      </c>
      <c r="J214" s="64" t="s">
        <v>489</v>
      </c>
      <c r="K214" s="64"/>
      <c r="L214" s="277">
        <f t="shared" si="22"/>
        <v>0</v>
      </c>
      <c r="M214" s="277">
        <f t="shared" si="23"/>
        <v>1</v>
      </c>
      <c r="N214" s="277">
        <f t="shared" si="24"/>
        <v>1</v>
      </c>
      <c r="O214" s="36"/>
      <c r="P214" s="58"/>
      <c r="Q214" s="58"/>
      <c r="R214" s="58"/>
      <c r="S214" s="58">
        <v>0.1</v>
      </c>
      <c r="T214" s="58"/>
      <c r="U214" s="58">
        <v>0.7</v>
      </c>
      <c r="V214" s="261"/>
      <c r="W214" s="261"/>
      <c r="X214" s="58"/>
      <c r="Y214" s="58"/>
      <c r="Z214" s="261">
        <v>0.2</v>
      </c>
      <c r="AA214" s="261"/>
      <c r="AB214" s="261"/>
      <c r="AC214" s="261"/>
      <c r="AD214" s="261"/>
      <c r="AE214" s="261"/>
      <c r="AF214" s="261"/>
      <c r="AG214" s="261"/>
      <c r="AH214" s="261"/>
      <c r="AI214" s="261"/>
      <c r="AJ214" s="261"/>
      <c r="AK214" s="261"/>
      <c r="AL214" s="261"/>
      <c r="AM214" s="261"/>
      <c r="AN214" s="261"/>
      <c r="AO214" s="261"/>
      <c r="AP214" s="261"/>
      <c r="AQ214" s="261"/>
      <c r="AR214" s="261"/>
      <c r="AS214" s="261"/>
      <c r="AT214" s="261"/>
      <c r="AU214" s="261"/>
      <c r="AV214" s="261"/>
      <c r="AW214" s="261"/>
      <c r="AX214" s="261"/>
      <c r="AY214" s="46" t="s">
        <v>62</v>
      </c>
      <c r="AZ214" s="44" t="s">
        <v>476</v>
      </c>
      <c r="BA214" s="23" t="s">
        <v>105</v>
      </c>
      <c r="BB214" s="23" t="s">
        <v>64</v>
      </c>
      <c r="BC214" s="37" t="s">
        <v>72</v>
      </c>
      <c r="BD214" s="23" t="s">
        <v>242</v>
      </c>
      <c r="BE214" s="23" t="s">
        <v>102</v>
      </c>
      <c r="BF214" s="23"/>
      <c r="BG214" s="23"/>
      <c r="BH214" s="23"/>
    </row>
    <row r="215" spans="1:60" s="232" customFormat="1" ht="46.8">
      <c r="A215" s="229"/>
      <c r="B215" s="23" t="s">
        <v>2393</v>
      </c>
      <c r="C215" s="50" t="s">
        <v>546</v>
      </c>
      <c r="D215" s="23" t="s">
        <v>48</v>
      </c>
      <c r="E215" s="51">
        <v>6.3</v>
      </c>
      <c r="F215" s="51"/>
      <c r="G215" s="51">
        <v>6.3</v>
      </c>
      <c r="H215" s="44" t="s">
        <v>241</v>
      </c>
      <c r="I215" s="44" t="s">
        <v>241</v>
      </c>
      <c r="J215" s="310" t="s">
        <v>547</v>
      </c>
      <c r="K215" s="310"/>
      <c r="L215" s="277">
        <f t="shared" si="22"/>
        <v>0</v>
      </c>
      <c r="M215" s="277">
        <f t="shared" si="23"/>
        <v>6.3</v>
      </c>
      <c r="N215" s="277">
        <f t="shared" si="24"/>
        <v>6.3</v>
      </c>
      <c r="O215" s="36"/>
      <c r="P215" s="46">
        <v>2.41</v>
      </c>
      <c r="Q215" s="46"/>
      <c r="R215" s="46"/>
      <c r="S215" s="46"/>
      <c r="T215" s="46">
        <v>0.75</v>
      </c>
      <c r="U215" s="46">
        <v>3.11</v>
      </c>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v>0.03</v>
      </c>
      <c r="AX215" s="46"/>
      <c r="AY215" s="46" t="s">
        <v>62</v>
      </c>
      <c r="AZ215" s="44" t="s">
        <v>548</v>
      </c>
      <c r="BA215" s="23" t="s">
        <v>105</v>
      </c>
      <c r="BB215" s="23" t="s">
        <v>64</v>
      </c>
      <c r="BC215" s="37" t="s">
        <v>72</v>
      </c>
      <c r="BD215" s="23" t="s">
        <v>242</v>
      </c>
      <c r="BE215" s="23" t="s">
        <v>74</v>
      </c>
      <c r="BF215" s="23"/>
      <c r="BG215" s="234"/>
      <c r="BH215" s="214"/>
    </row>
    <row r="216" spans="1:60" s="39" customFormat="1" ht="39.6">
      <c r="A216" s="31"/>
      <c r="B216" s="23" t="s">
        <v>2394</v>
      </c>
      <c r="C216" s="50" t="s">
        <v>463</v>
      </c>
      <c r="D216" s="23" t="s">
        <v>48</v>
      </c>
      <c r="E216" s="51"/>
      <c r="F216" s="51"/>
      <c r="G216" s="51"/>
      <c r="H216" s="44" t="s">
        <v>70</v>
      </c>
      <c r="I216" s="44" t="s">
        <v>70</v>
      </c>
      <c r="J216" s="52"/>
      <c r="K216" s="52"/>
      <c r="L216" s="277">
        <f t="shared" si="22"/>
        <v>0</v>
      </c>
      <c r="M216" s="277">
        <f t="shared" si="23"/>
        <v>0</v>
      </c>
      <c r="N216" s="277">
        <f t="shared" si="24"/>
        <v>0</v>
      </c>
      <c r="O216" s="3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t="s">
        <v>62</v>
      </c>
      <c r="AZ216" s="44" t="s">
        <v>464</v>
      </c>
      <c r="BA216" s="23" t="s">
        <v>105</v>
      </c>
      <c r="BB216" s="23"/>
      <c r="BC216" s="37"/>
      <c r="BD216" s="23"/>
      <c r="BE216" s="23"/>
      <c r="BF216" s="23"/>
      <c r="BG216" s="23"/>
      <c r="BH216" s="23"/>
    </row>
    <row r="217" spans="1:60" s="232" customFormat="1" ht="39.6">
      <c r="A217" s="229"/>
      <c r="B217" s="23"/>
      <c r="C217" s="106" t="s">
        <v>549</v>
      </c>
      <c r="D217" s="23" t="s">
        <v>48</v>
      </c>
      <c r="E217" s="51">
        <v>2.48</v>
      </c>
      <c r="F217" s="51"/>
      <c r="G217" s="51">
        <v>2.48</v>
      </c>
      <c r="H217" s="44" t="s">
        <v>70</v>
      </c>
      <c r="I217" s="44" t="s">
        <v>70</v>
      </c>
      <c r="J217" s="72" t="s">
        <v>2320</v>
      </c>
      <c r="K217" s="72"/>
      <c r="L217" s="277">
        <f t="shared" si="22"/>
        <v>0</v>
      </c>
      <c r="M217" s="277">
        <f t="shared" si="23"/>
        <v>2.48</v>
      </c>
      <c r="N217" s="277">
        <f t="shared" si="24"/>
        <v>2.48</v>
      </c>
      <c r="O217" s="36"/>
      <c r="P217" s="58"/>
      <c r="Q217" s="58"/>
      <c r="R217" s="58"/>
      <c r="S217" s="58"/>
      <c r="T217" s="58">
        <v>0.77</v>
      </c>
      <c r="U217" s="58">
        <v>0.25</v>
      </c>
      <c r="V217" s="261"/>
      <c r="W217" s="261"/>
      <c r="X217" s="58"/>
      <c r="Y217" s="58">
        <v>0.53</v>
      </c>
      <c r="Z217" s="261"/>
      <c r="AA217" s="261"/>
      <c r="AB217" s="261"/>
      <c r="AC217" s="261"/>
      <c r="AD217" s="261"/>
      <c r="AE217" s="261"/>
      <c r="AF217" s="261"/>
      <c r="AG217" s="261"/>
      <c r="AH217" s="261"/>
      <c r="AI217" s="261"/>
      <c r="AJ217" s="261"/>
      <c r="AK217" s="261"/>
      <c r="AL217" s="261"/>
      <c r="AM217" s="261"/>
      <c r="AN217" s="261"/>
      <c r="AO217" s="261"/>
      <c r="AP217" s="261"/>
      <c r="AQ217" s="261"/>
      <c r="AR217" s="261"/>
      <c r="AS217" s="261"/>
      <c r="AT217" s="261"/>
      <c r="AU217" s="261"/>
      <c r="AV217" s="261"/>
      <c r="AW217" s="261"/>
      <c r="AX217" s="261">
        <v>0.92999999999999994</v>
      </c>
      <c r="AY217" s="46" t="s">
        <v>62</v>
      </c>
      <c r="AZ217" s="23"/>
      <c r="BA217" s="23" t="s">
        <v>105</v>
      </c>
      <c r="BB217" s="23" t="s">
        <v>64</v>
      </c>
      <c r="BC217" s="37" t="s">
        <v>72</v>
      </c>
      <c r="BD217" s="23" t="s">
        <v>126</v>
      </c>
      <c r="BE217" s="23" t="s">
        <v>102</v>
      </c>
      <c r="BF217" s="23" t="s">
        <v>550</v>
      </c>
      <c r="BG217" s="234"/>
      <c r="BH217" s="214"/>
    </row>
    <row r="218" spans="1:60" s="39" customFormat="1" ht="39.6">
      <c r="A218" s="31"/>
      <c r="B218" s="23"/>
      <c r="C218" s="106" t="s">
        <v>551</v>
      </c>
      <c r="D218" s="23" t="s">
        <v>48</v>
      </c>
      <c r="E218" s="51">
        <v>15</v>
      </c>
      <c r="F218" s="51"/>
      <c r="G218" s="51">
        <v>15</v>
      </c>
      <c r="H218" s="44" t="s">
        <v>70</v>
      </c>
      <c r="I218" s="44" t="s">
        <v>70</v>
      </c>
      <c r="J218" s="64" t="s">
        <v>552</v>
      </c>
      <c r="K218" s="64"/>
      <c r="L218" s="277">
        <f t="shared" si="22"/>
        <v>0</v>
      </c>
      <c r="M218" s="277">
        <f t="shared" si="23"/>
        <v>15.000000000000002</v>
      </c>
      <c r="N218" s="277">
        <f t="shared" si="24"/>
        <v>15.000000000000002</v>
      </c>
      <c r="O218" s="36"/>
      <c r="P218" s="58"/>
      <c r="Q218" s="58">
        <v>3</v>
      </c>
      <c r="R218" s="58"/>
      <c r="S218" s="58"/>
      <c r="T218" s="58">
        <v>5.6300000000000008</v>
      </c>
      <c r="U218" s="58">
        <v>5</v>
      </c>
      <c r="V218" s="261"/>
      <c r="W218" s="261"/>
      <c r="X218" s="58"/>
      <c r="Y218" s="58">
        <v>0.32</v>
      </c>
      <c r="Z218" s="261"/>
      <c r="AA218" s="261"/>
      <c r="AB218" s="261"/>
      <c r="AC218" s="261"/>
      <c r="AD218" s="261"/>
      <c r="AE218" s="261"/>
      <c r="AF218" s="261"/>
      <c r="AG218" s="261"/>
      <c r="AH218" s="261"/>
      <c r="AI218" s="261"/>
      <c r="AJ218" s="261"/>
      <c r="AK218" s="261"/>
      <c r="AL218" s="261"/>
      <c r="AM218" s="261">
        <v>0.05</v>
      </c>
      <c r="AN218" s="261"/>
      <c r="AO218" s="261"/>
      <c r="AP218" s="261"/>
      <c r="AQ218" s="261"/>
      <c r="AR218" s="261"/>
      <c r="AS218" s="261"/>
      <c r="AT218" s="261"/>
      <c r="AU218" s="261"/>
      <c r="AV218" s="261"/>
      <c r="AW218" s="261"/>
      <c r="AX218" s="261">
        <v>1</v>
      </c>
      <c r="AY218" s="46" t="s">
        <v>62</v>
      </c>
      <c r="AZ218" s="23"/>
      <c r="BA218" s="23" t="s">
        <v>105</v>
      </c>
      <c r="BB218" s="23" t="s">
        <v>64</v>
      </c>
      <c r="BC218" s="37" t="s">
        <v>64</v>
      </c>
      <c r="BD218" s="23" t="s">
        <v>126</v>
      </c>
      <c r="BE218" s="23" t="s">
        <v>102</v>
      </c>
      <c r="BF218" s="23"/>
      <c r="BG218" s="23"/>
      <c r="BH218" s="23"/>
    </row>
    <row r="219" spans="1:60" s="39" customFormat="1" ht="39.6">
      <c r="A219" s="31"/>
      <c r="B219" s="23"/>
      <c r="C219" s="106" t="s">
        <v>553</v>
      </c>
      <c r="D219" s="23" t="s">
        <v>48</v>
      </c>
      <c r="E219" s="69">
        <v>3.28</v>
      </c>
      <c r="F219" s="69"/>
      <c r="G219" s="51">
        <v>3.28</v>
      </c>
      <c r="H219" s="44" t="s">
        <v>70</v>
      </c>
      <c r="I219" s="44" t="s">
        <v>70</v>
      </c>
      <c r="J219" s="64" t="s">
        <v>554</v>
      </c>
      <c r="K219" s="64"/>
      <c r="L219" s="277">
        <f t="shared" si="22"/>
        <v>0</v>
      </c>
      <c r="M219" s="277">
        <f t="shared" si="23"/>
        <v>3.2800000000000002</v>
      </c>
      <c r="N219" s="277">
        <f t="shared" si="24"/>
        <v>3.2800000000000002</v>
      </c>
      <c r="O219" s="36"/>
      <c r="P219" s="58"/>
      <c r="Q219" s="58">
        <v>3</v>
      </c>
      <c r="R219" s="58"/>
      <c r="S219" s="58"/>
      <c r="T219" s="58">
        <v>0.28000000000000003</v>
      </c>
      <c r="U219" s="58"/>
      <c r="V219" s="261"/>
      <c r="W219" s="261"/>
      <c r="X219" s="58"/>
      <c r="Y219" s="58"/>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46" t="s">
        <v>62</v>
      </c>
      <c r="AZ219" s="23"/>
      <c r="BA219" s="23" t="s">
        <v>105</v>
      </c>
      <c r="BB219" s="23" t="s">
        <v>64</v>
      </c>
      <c r="BC219" s="37" t="s">
        <v>72</v>
      </c>
      <c r="BD219" s="23" t="s">
        <v>126</v>
      </c>
      <c r="BE219" s="23" t="s">
        <v>102</v>
      </c>
      <c r="BF219" s="23"/>
      <c r="BG219" s="23"/>
      <c r="BH219" s="23"/>
    </row>
    <row r="220" spans="1:60" s="39" customFormat="1" ht="39.6">
      <c r="A220" s="31"/>
      <c r="B220" s="23"/>
      <c r="C220" s="106" t="s">
        <v>555</v>
      </c>
      <c r="D220" s="23" t="s">
        <v>48</v>
      </c>
      <c r="E220" s="69">
        <v>2.77</v>
      </c>
      <c r="F220" s="69"/>
      <c r="G220" s="51">
        <v>2.77</v>
      </c>
      <c r="H220" s="44" t="s">
        <v>70</v>
      </c>
      <c r="I220" s="44" t="s">
        <v>70</v>
      </c>
      <c r="J220" s="64" t="s">
        <v>556</v>
      </c>
      <c r="K220" s="64"/>
      <c r="L220" s="277">
        <f t="shared" si="22"/>
        <v>0</v>
      </c>
      <c r="M220" s="277">
        <f t="shared" si="23"/>
        <v>2.77</v>
      </c>
      <c r="N220" s="277">
        <f t="shared" si="24"/>
        <v>2.77</v>
      </c>
      <c r="O220" s="36"/>
      <c r="P220" s="58"/>
      <c r="Q220" s="58">
        <v>2</v>
      </c>
      <c r="R220" s="58"/>
      <c r="S220" s="58"/>
      <c r="T220" s="58">
        <v>0.27</v>
      </c>
      <c r="U220" s="58"/>
      <c r="V220" s="261"/>
      <c r="W220" s="261"/>
      <c r="X220" s="58"/>
      <c r="Y220" s="58"/>
      <c r="Z220" s="261"/>
      <c r="AA220" s="261"/>
      <c r="AB220" s="261"/>
      <c r="AC220" s="261"/>
      <c r="AD220" s="261"/>
      <c r="AE220" s="261"/>
      <c r="AF220" s="261"/>
      <c r="AG220" s="261"/>
      <c r="AH220" s="261"/>
      <c r="AI220" s="261"/>
      <c r="AJ220" s="261"/>
      <c r="AK220" s="261"/>
      <c r="AL220" s="261"/>
      <c r="AM220" s="261"/>
      <c r="AN220" s="261"/>
      <c r="AO220" s="261"/>
      <c r="AP220" s="261"/>
      <c r="AQ220" s="261"/>
      <c r="AR220" s="261"/>
      <c r="AS220" s="261"/>
      <c r="AT220" s="261"/>
      <c r="AU220" s="261"/>
      <c r="AV220" s="261"/>
      <c r="AW220" s="261"/>
      <c r="AX220" s="261">
        <v>0.5</v>
      </c>
      <c r="AY220" s="46" t="s">
        <v>62</v>
      </c>
      <c r="AZ220" s="23"/>
      <c r="BA220" s="23" t="s">
        <v>105</v>
      </c>
      <c r="BB220" s="23" t="s">
        <v>64</v>
      </c>
      <c r="BC220" s="37" t="s">
        <v>72</v>
      </c>
      <c r="BD220" s="23" t="s">
        <v>126</v>
      </c>
      <c r="BE220" s="23" t="s">
        <v>102</v>
      </c>
      <c r="BF220" s="23"/>
      <c r="BG220" s="23"/>
      <c r="BH220" s="23"/>
    </row>
    <row r="221" spans="1:60" s="39" customFormat="1" ht="39.6">
      <c r="A221" s="31"/>
      <c r="B221" s="23"/>
      <c r="C221" s="106" t="s">
        <v>557</v>
      </c>
      <c r="D221" s="23" t="s">
        <v>48</v>
      </c>
      <c r="E221" s="69">
        <v>1.8</v>
      </c>
      <c r="F221" s="69"/>
      <c r="G221" s="51">
        <v>1.8</v>
      </c>
      <c r="H221" s="44" t="s">
        <v>70</v>
      </c>
      <c r="I221" s="44" t="s">
        <v>70</v>
      </c>
      <c r="J221" s="64" t="s">
        <v>558</v>
      </c>
      <c r="K221" s="64"/>
      <c r="L221" s="277">
        <f t="shared" si="22"/>
        <v>0</v>
      </c>
      <c r="M221" s="277">
        <f t="shared" si="23"/>
        <v>1.8</v>
      </c>
      <c r="N221" s="277">
        <f t="shared" si="24"/>
        <v>1.8</v>
      </c>
      <c r="O221" s="36"/>
      <c r="P221" s="58"/>
      <c r="Q221" s="58">
        <v>0.05</v>
      </c>
      <c r="R221" s="58"/>
      <c r="S221" s="58"/>
      <c r="T221" s="58">
        <v>0.05</v>
      </c>
      <c r="U221" s="58"/>
      <c r="V221" s="261"/>
      <c r="W221" s="261"/>
      <c r="X221" s="58"/>
      <c r="Y221" s="58"/>
      <c r="Z221" s="261"/>
      <c r="AA221" s="261"/>
      <c r="AB221" s="261"/>
      <c r="AC221" s="261"/>
      <c r="AD221" s="261"/>
      <c r="AE221" s="261"/>
      <c r="AF221" s="261"/>
      <c r="AG221" s="261"/>
      <c r="AH221" s="261"/>
      <c r="AI221" s="261"/>
      <c r="AJ221" s="261"/>
      <c r="AK221" s="261"/>
      <c r="AL221" s="261"/>
      <c r="AM221" s="261"/>
      <c r="AN221" s="261"/>
      <c r="AO221" s="261"/>
      <c r="AP221" s="261"/>
      <c r="AQ221" s="261"/>
      <c r="AR221" s="261"/>
      <c r="AS221" s="261"/>
      <c r="AT221" s="261"/>
      <c r="AU221" s="261"/>
      <c r="AV221" s="261"/>
      <c r="AW221" s="261"/>
      <c r="AX221" s="261">
        <v>1.7</v>
      </c>
      <c r="AY221" s="46" t="s">
        <v>62</v>
      </c>
      <c r="AZ221" s="23"/>
      <c r="BA221" s="23" t="s">
        <v>105</v>
      </c>
      <c r="BB221" s="23" t="s">
        <v>64</v>
      </c>
      <c r="BC221" s="37" t="s">
        <v>72</v>
      </c>
      <c r="BD221" s="23" t="s">
        <v>126</v>
      </c>
      <c r="BE221" s="23" t="s">
        <v>102</v>
      </c>
      <c r="BF221" s="23"/>
      <c r="BG221" s="23"/>
      <c r="BH221" s="23"/>
    </row>
    <row r="222" spans="1:60" s="39" customFormat="1" ht="26.4">
      <c r="A222" s="31"/>
      <c r="B222" s="23"/>
      <c r="C222" s="106" t="s">
        <v>559</v>
      </c>
      <c r="D222" s="23" t="s">
        <v>48</v>
      </c>
      <c r="E222" s="69">
        <f>0.21+0.04+0.95</f>
        <v>1.2</v>
      </c>
      <c r="F222" s="69"/>
      <c r="G222" s="69">
        <f>0.21+0.04+0.95</f>
        <v>1.2</v>
      </c>
      <c r="H222" s="44"/>
      <c r="I222" s="44" t="s">
        <v>70</v>
      </c>
      <c r="J222" s="64" t="s">
        <v>55</v>
      </c>
      <c r="K222" s="64"/>
      <c r="L222" s="277">
        <f t="shared" si="22"/>
        <v>0</v>
      </c>
      <c r="M222" s="277">
        <f t="shared" si="23"/>
        <v>1.2</v>
      </c>
      <c r="N222" s="277">
        <f t="shared" si="24"/>
        <v>1.2</v>
      </c>
      <c r="O222" s="36"/>
      <c r="P222" s="58"/>
      <c r="Q222" s="58"/>
      <c r="R222" s="58"/>
      <c r="S222" s="58"/>
      <c r="T222" s="58"/>
      <c r="U222" s="58"/>
      <c r="V222" s="261"/>
      <c r="W222" s="261"/>
      <c r="X222" s="58"/>
      <c r="Y222" s="58"/>
      <c r="Z222" s="261"/>
      <c r="AA222" s="261"/>
      <c r="AB222" s="261"/>
      <c r="AC222" s="261"/>
      <c r="AD222" s="261"/>
      <c r="AE222" s="261"/>
      <c r="AF222" s="261"/>
      <c r="AG222" s="261"/>
      <c r="AH222" s="261"/>
      <c r="AI222" s="261"/>
      <c r="AJ222" s="261"/>
      <c r="AK222" s="261"/>
      <c r="AL222" s="261"/>
      <c r="AM222" s="261"/>
      <c r="AN222" s="261"/>
      <c r="AO222" s="261"/>
      <c r="AP222" s="261"/>
      <c r="AQ222" s="261"/>
      <c r="AR222" s="261"/>
      <c r="AS222" s="261"/>
      <c r="AT222" s="261"/>
      <c r="AU222" s="261"/>
      <c r="AV222" s="261"/>
      <c r="AW222" s="261"/>
      <c r="AX222" s="261">
        <v>1.2</v>
      </c>
      <c r="AY222" s="46" t="s">
        <v>125</v>
      </c>
      <c r="AZ222" s="23"/>
      <c r="BA222" s="23" t="s">
        <v>114</v>
      </c>
      <c r="BB222" s="23" t="s">
        <v>72</v>
      </c>
      <c r="BC222" s="37"/>
      <c r="BD222" s="23" t="s">
        <v>126</v>
      </c>
      <c r="BE222" s="23" t="s">
        <v>74</v>
      </c>
      <c r="BF222" s="23"/>
      <c r="BG222" s="23" t="s">
        <v>560</v>
      </c>
      <c r="BH222" s="23"/>
    </row>
    <row r="223" spans="1:60" s="39" customFormat="1" ht="46.8">
      <c r="A223" s="31"/>
      <c r="B223" s="23"/>
      <c r="C223" s="106" t="s">
        <v>561</v>
      </c>
      <c r="D223" s="23" t="s">
        <v>48</v>
      </c>
      <c r="E223" s="69">
        <v>1.6</v>
      </c>
      <c r="F223" s="69"/>
      <c r="G223" s="69">
        <v>1.6</v>
      </c>
      <c r="H223" s="44"/>
      <c r="I223" s="44" t="s">
        <v>70</v>
      </c>
      <c r="J223" s="64" t="s">
        <v>2168</v>
      </c>
      <c r="K223" s="64"/>
      <c r="L223" s="277">
        <f t="shared" si="22"/>
        <v>0</v>
      </c>
      <c r="M223" s="277">
        <f t="shared" si="23"/>
        <v>1.6</v>
      </c>
      <c r="N223" s="277">
        <f t="shared" si="24"/>
        <v>1.6</v>
      </c>
      <c r="O223" s="36"/>
      <c r="P223" s="58">
        <v>0.1</v>
      </c>
      <c r="Q223" s="58"/>
      <c r="R223" s="58"/>
      <c r="S223" s="58">
        <v>0.1</v>
      </c>
      <c r="T223" s="58">
        <v>0.5</v>
      </c>
      <c r="U223" s="58">
        <v>0.3</v>
      </c>
      <c r="V223" s="261"/>
      <c r="W223" s="261"/>
      <c r="X223" s="58"/>
      <c r="Y223" s="58"/>
      <c r="Z223" s="261"/>
      <c r="AA223" s="261"/>
      <c r="AB223" s="261"/>
      <c r="AC223" s="261"/>
      <c r="AD223" s="261"/>
      <c r="AE223" s="261"/>
      <c r="AF223" s="261"/>
      <c r="AG223" s="261"/>
      <c r="AH223" s="261"/>
      <c r="AI223" s="261"/>
      <c r="AJ223" s="261"/>
      <c r="AK223" s="261"/>
      <c r="AL223" s="261"/>
      <c r="AM223" s="261"/>
      <c r="AN223" s="261"/>
      <c r="AO223" s="261"/>
      <c r="AP223" s="261"/>
      <c r="AQ223" s="261"/>
      <c r="AR223" s="261"/>
      <c r="AS223" s="261"/>
      <c r="AT223" s="261"/>
      <c r="AU223" s="261"/>
      <c r="AV223" s="261"/>
      <c r="AW223" s="261"/>
      <c r="AX223" s="261">
        <v>0.6</v>
      </c>
      <c r="AY223" s="46" t="s">
        <v>125</v>
      </c>
      <c r="AZ223" s="23"/>
      <c r="BA223" s="23" t="s">
        <v>114</v>
      </c>
      <c r="BB223" s="23" t="s">
        <v>72</v>
      </c>
      <c r="BC223" s="37"/>
      <c r="BD223" s="23" t="s">
        <v>126</v>
      </c>
      <c r="BE223" s="23" t="s">
        <v>74</v>
      </c>
      <c r="BF223" s="23" t="s">
        <v>2169</v>
      </c>
      <c r="BG223" s="23"/>
      <c r="BH223" s="23"/>
    </row>
    <row r="224" spans="1:60" s="39" customFormat="1" ht="31.2">
      <c r="A224" s="31"/>
      <c r="B224" s="23"/>
      <c r="C224" s="106" t="s">
        <v>562</v>
      </c>
      <c r="D224" s="23" t="s">
        <v>48</v>
      </c>
      <c r="E224" s="69">
        <f>0.43+1.2</f>
        <v>1.63</v>
      </c>
      <c r="F224" s="69"/>
      <c r="G224" s="69">
        <f>0.43+1.2</f>
        <v>1.63</v>
      </c>
      <c r="H224" s="44"/>
      <c r="I224" s="44" t="s">
        <v>70</v>
      </c>
      <c r="J224" s="64" t="s">
        <v>2170</v>
      </c>
      <c r="K224" s="64"/>
      <c r="L224" s="277">
        <f t="shared" si="22"/>
        <v>0</v>
      </c>
      <c r="M224" s="277">
        <f t="shared" si="23"/>
        <v>1.63</v>
      </c>
      <c r="N224" s="277">
        <f t="shared" si="24"/>
        <v>1.63</v>
      </c>
      <c r="O224" s="36"/>
      <c r="P224" s="58"/>
      <c r="Q224" s="58">
        <v>0.34</v>
      </c>
      <c r="R224" s="58"/>
      <c r="S224" s="58"/>
      <c r="T224" s="58"/>
      <c r="U224" s="58"/>
      <c r="V224" s="261"/>
      <c r="W224" s="261"/>
      <c r="X224" s="58"/>
      <c r="Y224" s="58">
        <v>0.3</v>
      </c>
      <c r="Z224" s="261"/>
      <c r="AA224" s="261"/>
      <c r="AB224" s="261"/>
      <c r="AC224" s="261"/>
      <c r="AD224" s="261"/>
      <c r="AE224" s="261"/>
      <c r="AF224" s="261"/>
      <c r="AG224" s="261"/>
      <c r="AH224" s="261"/>
      <c r="AI224" s="261"/>
      <c r="AJ224" s="261"/>
      <c r="AK224" s="261"/>
      <c r="AL224" s="261"/>
      <c r="AM224" s="261"/>
      <c r="AN224" s="261"/>
      <c r="AO224" s="261"/>
      <c r="AP224" s="261"/>
      <c r="AQ224" s="261"/>
      <c r="AR224" s="261"/>
      <c r="AS224" s="261"/>
      <c r="AT224" s="261"/>
      <c r="AU224" s="261">
        <v>0.01</v>
      </c>
      <c r="AV224" s="261"/>
      <c r="AW224" s="261"/>
      <c r="AX224" s="261">
        <v>0.98</v>
      </c>
      <c r="AY224" s="46" t="s">
        <v>125</v>
      </c>
      <c r="AZ224" s="23"/>
      <c r="BA224" s="23" t="s">
        <v>114</v>
      </c>
      <c r="BB224" s="23" t="s">
        <v>72</v>
      </c>
      <c r="BC224" s="37"/>
      <c r="BD224" s="23" t="s">
        <v>126</v>
      </c>
      <c r="BE224" s="23" t="s">
        <v>74</v>
      </c>
      <c r="BF224" s="23"/>
      <c r="BG224" s="23"/>
      <c r="BH224" s="23"/>
    </row>
    <row r="225" spans="1:60" s="39" customFormat="1" ht="31.2">
      <c r="A225" s="31"/>
      <c r="B225" s="23"/>
      <c r="C225" s="106" t="s">
        <v>563</v>
      </c>
      <c r="D225" s="23" t="s">
        <v>48</v>
      </c>
      <c r="E225" s="69">
        <v>1.41</v>
      </c>
      <c r="F225" s="69"/>
      <c r="G225" s="69">
        <v>1.41</v>
      </c>
      <c r="H225" s="44"/>
      <c r="I225" s="44" t="s">
        <v>70</v>
      </c>
      <c r="J225" s="64" t="s">
        <v>2171</v>
      </c>
      <c r="K225" s="64"/>
      <c r="L225" s="277">
        <f t="shared" si="22"/>
        <v>0</v>
      </c>
      <c r="M225" s="277">
        <f t="shared" si="23"/>
        <v>1.4100000000000001</v>
      </c>
      <c r="N225" s="277">
        <f t="shared" si="24"/>
        <v>1.4100000000000001</v>
      </c>
      <c r="O225" s="36"/>
      <c r="P225" s="58">
        <v>1.07</v>
      </c>
      <c r="Q225" s="58"/>
      <c r="R225" s="58"/>
      <c r="S225" s="58"/>
      <c r="T225" s="58">
        <v>0.24</v>
      </c>
      <c r="U225" s="58"/>
      <c r="V225" s="261"/>
      <c r="W225" s="261"/>
      <c r="X225" s="58"/>
      <c r="Y225" s="58">
        <v>0.1</v>
      </c>
      <c r="Z225" s="261"/>
      <c r="AA225" s="261"/>
      <c r="AB225" s="261"/>
      <c r="AC225" s="261"/>
      <c r="AD225" s="261"/>
      <c r="AE225" s="261"/>
      <c r="AF225" s="261"/>
      <c r="AG225" s="261"/>
      <c r="AH225" s="261"/>
      <c r="AI225" s="261"/>
      <c r="AJ225" s="261"/>
      <c r="AK225" s="261"/>
      <c r="AL225" s="261"/>
      <c r="AM225" s="261"/>
      <c r="AN225" s="261"/>
      <c r="AO225" s="261"/>
      <c r="AP225" s="261"/>
      <c r="AQ225" s="261"/>
      <c r="AR225" s="261"/>
      <c r="AS225" s="261"/>
      <c r="AT225" s="261"/>
      <c r="AU225" s="261"/>
      <c r="AV225" s="261"/>
      <c r="AW225" s="261"/>
      <c r="AX225" s="261"/>
      <c r="AY225" s="46" t="s">
        <v>125</v>
      </c>
      <c r="AZ225" s="23"/>
      <c r="BA225" s="23" t="s">
        <v>114</v>
      </c>
      <c r="BB225" s="23" t="s">
        <v>72</v>
      </c>
      <c r="BC225" s="37"/>
      <c r="BD225" s="23" t="s">
        <v>126</v>
      </c>
      <c r="BE225" s="23" t="s">
        <v>74</v>
      </c>
      <c r="BF225" s="23"/>
      <c r="BG225" s="23"/>
      <c r="BH225" s="23"/>
    </row>
    <row r="226" spans="1:60" s="39" customFormat="1" ht="26.4">
      <c r="A226" s="31"/>
      <c r="B226" s="23"/>
      <c r="C226" s="106" t="s">
        <v>564</v>
      </c>
      <c r="D226" s="23" t="s">
        <v>48</v>
      </c>
      <c r="E226" s="69">
        <v>0.83</v>
      </c>
      <c r="F226" s="69"/>
      <c r="G226" s="51">
        <v>0.83</v>
      </c>
      <c r="H226" s="44"/>
      <c r="I226" s="44" t="s">
        <v>70</v>
      </c>
      <c r="J226" s="64" t="s">
        <v>55</v>
      </c>
      <c r="K226" s="64"/>
      <c r="L226" s="277">
        <f t="shared" si="22"/>
        <v>0</v>
      </c>
      <c r="M226" s="277">
        <f t="shared" si="23"/>
        <v>0.83</v>
      </c>
      <c r="N226" s="277">
        <f t="shared" si="24"/>
        <v>0.83</v>
      </c>
      <c r="O226" s="36"/>
      <c r="P226" s="58"/>
      <c r="Q226" s="58"/>
      <c r="R226" s="58"/>
      <c r="S226" s="58"/>
      <c r="T226" s="58"/>
      <c r="U226" s="58"/>
      <c r="V226" s="261"/>
      <c r="W226" s="261"/>
      <c r="X226" s="58"/>
      <c r="Y226" s="58"/>
      <c r="Z226" s="261"/>
      <c r="AA226" s="261"/>
      <c r="AB226" s="261"/>
      <c r="AC226" s="261"/>
      <c r="AD226" s="261"/>
      <c r="AE226" s="261"/>
      <c r="AF226" s="261"/>
      <c r="AG226" s="261"/>
      <c r="AH226" s="261"/>
      <c r="AI226" s="261"/>
      <c r="AJ226" s="261"/>
      <c r="AK226" s="261"/>
      <c r="AL226" s="261"/>
      <c r="AM226" s="261"/>
      <c r="AN226" s="261"/>
      <c r="AO226" s="261"/>
      <c r="AP226" s="261"/>
      <c r="AQ226" s="261"/>
      <c r="AR226" s="261"/>
      <c r="AS226" s="261"/>
      <c r="AT226" s="261"/>
      <c r="AU226" s="261"/>
      <c r="AV226" s="261"/>
      <c r="AW226" s="261"/>
      <c r="AX226" s="261">
        <v>0.83</v>
      </c>
      <c r="AY226" s="46" t="s">
        <v>125</v>
      </c>
      <c r="AZ226" s="23"/>
      <c r="BA226" s="23" t="s">
        <v>114</v>
      </c>
      <c r="BB226" s="23" t="s">
        <v>72</v>
      </c>
      <c r="BC226" s="37"/>
      <c r="BD226" s="23" t="s">
        <v>126</v>
      </c>
      <c r="BE226" s="23" t="s">
        <v>74</v>
      </c>
      <c r="BF226" s="23"/>
      <c r="BG226" s="23"/>
      <c r="BH226" s="23"/>
    </row>
    <row r="227" spans="1:60" s="39" customFormat="1" ht="26.4">
      <c r="A227" s="31"/>
      <c r="B227" s="23"/>
      <c r="C227" s="106" t="s">
        <v>565</v>
      </c>
      <c r="D227" s="23" t="s">
        <v>48</v>
      </c>
      <c r="E227" s="69">
        <v>2.4700000000000002</v>
      </c>
      <c r="F227" s="69"/>
      <c r="G227" s="69">
        <v>2.4700000000000002</v>
      </c>
      <c r="H227" s="44"/>
      <c r="I227" s="44" t="s">
        <v>70</v>
      </c>
      <c r="J227" s="64" t="s">
        <v>566</v>
      </c>
      <c r="K227" s="64"/>
      <c r="L227" s="277">
        <f t="shared" si="22"/>
        <v>0</v>
      </c>
      <c r="M227" s="277">
        <f t="shared" si="23"/>
        <v>2.4700000000000002</v>
      </c>
      <c r="N227" s="277">
        <f t="shared" si="24"/>
        <v>2.4700000000000002</v>
      </c>
      <c r="O227" s="36"/>
      <c r="P227" s="58"/>
      <c r="Q227" s="58"/>
      <c r="R227" s="58"/>
      <c r="S227" s="58"/>
      <c r="T227" s="58">
        <v>2.4700000000000002</v>
      </c>
      <c r="U227" s="58"/>
      <c r="V227" s="261"/>
      <c r="W227" s="261"/>
      <c r="X227" s="58"/>
      <c r="Y227" s="58"/>
      <c r="Z227" s="261"/>
      <c r="AA227" s="261"/>
      <c r="AB227" s="261"/>
      <c r="AC227" s="261"/>
      <c r="AD227" s="261"/>
      <c r="AE227" s="261"/>
      <c r="AF227" s="261"/>
      <c r="AG227" s="261"/>
      <c r="AH227" s="261"/>
      <c r="AI227" s="261"/>
      <c r="AJ227" s="261"/>
      <c r="AK227" s="261"/>
      <c r="AL227" s="261"/>
      <c r="AM227" s="261"/>
      <c r="AN227" s="261"/>
      <c r="AO227" s="261"/>
      <c r="AP227" s="261"/>
      <c r="AQ227" s="261"/>
      <c r="AR227" s="261"/>
      <c r="AS227" s="261"/>
      <c r="AT227" s="261"/>
      <c r="AU227" s="261"/>
      <c r="AV227" s="261"/>
      <c r="AW227" s="261"/>
      <c r="AX227" s="261"/>
      <c r="AY227" s="46" t="s">
        <v>125</v>
      </c>
      <c r="AZ227" s="23"/>
      <c r="BA227" s="23" t="s">
        <v>114</v>
      </c>
      <c r="BB227" s="23" t="s">
        <v>72</v>
      </c>
      <c r="BC227" s="37"/>
      <c r="BD227" s="23" t="s">
        <v>126</v>
      </c>
      <c r="BE227" s="23" t="s">
        <v>74</v>
      </c>
      <c r="BF227" s="23"/>
      <c r="BG227" s="23"/>
      <c r="BH227" s="23"/>
    </row>
    <row r="228" spans="1:60" s="39" customFormat="1" ht="26.4">
      <c r="A228" s="31"/>
      <c r="B228" s="23"/>
      <c r="C228" s="106" t="s">
        <v>567</v>
      </c>
      <c r="D228" s="23" t="s">
        <v>48</v>
      </c>
      <c r="E228" s="69">
        <f>0.58+0.74</f>
        <v>1.3199999999999998</v>
      </c>
      <c r="F228" s="69"/>
      <c r="G228" s="69">
        <f>0.58+0.74</f>
        <v>1.3199999999999998</v>
      </c>
      <c r="H228" s="44"/>
      <c r="I228" s="44" t="s">
        <v>70</v>
      </c>
      <c r="J228" s="64" t="s">
        <v>2172</v>
      </c>
      <c r="K228" s="64"/>
      <c r="L228" s="277">
        <f t="shared" si="22"/>
        <v>0</v>
      </c>
      <c r="M228" s="277">
        <f t="shared" si="23"/>
        <v>1.3199999999999998</v>
      </c>
      <c r="N228" s="277">
        <f t="shared" si="24"/>
        <v>1.3199999999999998</v>
      </c>
      <c r="O228" s="36"/>
      <c r="P228" s="58"/>
      <c r="Q228" s="58"/>
      <c r="R228" s="58"/>
      <c r="S228" s="58"/>
      <c r="T228" s="58">
        <v>0.7</v>
      </c>
      <c r="U228" s="58"/>
      <c r="V228" s="261"/>
      <c r="W228" s="261"/>
      <c r="X228" s="58"/>
      <c r="Y228" s="58"/>
      <c r="Z228" s="261"/>
      <c r="AA228" s="261"/>
      <c r="AB228" s="261"/>
      <c r="AC228" s="261"/>
      <c r="AD228" s="261"/>
      <c r="AE228" s="261"/>
      <c r="AF228" s="261"/>
      <c r="AG228" s="261"/>
      <c r="AH228" s="261"/>
      <c r="AI228" s="261"/>
      <c r="AJ228" s="261"/>
      <c r="AK228" s="261"/>
      <c r="AL228" s="261"/>
      <c r="AM228" s="261"/>
      <c r="AN228" s="261"/>
      <c r="AO228" s="261"/>
      <c r="AP228" s="261"/>
      <c r="AQ228" s="261"/>
      <c r="AR228" s="261"/>
      <c r="AS228" s="261"/>
      <c r="AT228" s="261"/>
      <c r="AU228" s="261"/>
      <c r="AV228" s="261"/>
      <c r="AW228" s="261"/>
      <c r="AX228" s="261">
        <v>0.62</v>
      </c>
      <c r="AY228" s="46" t="s">
        <v>125</v>
      </c>
      <c r="AZ228" s="23"/>
      <c r="BA228" s="23" t="s">
        <v>114</v>
      </c>
      <c r="BB228" s="23" t="s">
        <v>72</v>
      </c>
      <c r="BC228" s="37"/>
      <c r="BD228" s="23" t="s">
        <v>126</v>
      </c>
      <c r="BE228" s="23" t="s">
        <v>74</v>
      </c>
      <c r="BF228" s="23"/>
      <c r="BG228" s="23"/>
      <c r="BH228" s="23"/>
    </row>
    <row r="229" spans="1:60" s="39" customFormat="1" ht="39.6">
      <c r="A229" s="31"/>
      <c r="B229" s="23" t="s">
        <v>2395</v>
      </c>
      <c r="C229" s="50" t="s">
        <v>568</v>
      </c>
      <c r="D229" s="23" t="s">
        <v>48</v>
      </c>
      <c r="E229" s="69">
        <v>13.9</v>
      </c>
      <c r="F229" s="69"/>
      <c r="G229" s="69">
        <v>13.9</v>
      </c>
      <c r="H229" s="44" t="s">
        <v>70</v>
      </c>
      <c r="I229" s="44" t="s">
        <v>70</v>
      </c>
      <c r="J229" s="64" t="s">
        <v>569</v>
      </c>
      <c r="K229" s="64"/>
      <c r="L229" s="277">
        <f t="shared" si="22"/>
        <v>0</v>
      </c>
      <c r="M229" s="277">
        <f t="shared" si="23"/>
        <v>13.899999999999999</v>
      </c>
      <c r="N229" s="277">
        <f t="shared" si="24"/>
        <v>13.899999999999999</v>
      </c>
      <c r="O229" s="36"/>
      <c r="P229" s="58">
        <v>3.93</v>
      </c>
      <c r="Q229" s="58">
        <v>3.63</v>
      </c>
      <c r="R229" s="58"/>
      <c r="S229" s="58"/>
      <c r="T229" s="58">
        <f>5.64</f>
        <v>5.64</v>
      </c>
      <c r="U229" s="58"/>
      <c r="V229" s="261">
        <v>0.7</v>
      </c>
      <c r="W229" s="261"/>
      <c r="X229" s="58"/>
      <c r="Y229" s="58"/>
      <c r="Z229" s="261"/>
      <c r="AA229" s="261"/>
      <c r="AB229" s="261"/>
      <c r="AC229" s="261"/>
      <c r="AD229" s="261"/>
      <c r="AE229" s="261"/>
      <c r="AF229" s="261"/>
      <c r="AG229" s="261"/>
      <c r="AH229" s="261"/>
      <c r="AI229" s="261"/>
      <c r="AJ229" s="261"/>
      <c r="AK229" s="261"/>
      <c r="AL229" s="261"/>
      <c r="AM229" s="261"/>
      <c r="AN229" s="261"/>
      <c r="AO229" s="261"/>
      <c r="AP229" s="261"/>
      <c r="AQ229" s="261"/>
      <c r="AR229" s="261"/>
      <c r="AS229" s="261"/>
      <c r="AT229" s="261"/>
      <c r="AU229" s="261"/>
      <c r="AV229" s="261"/>
      <c r="AW229" s="261"/>
      <c r="AX229" s="261"/>
      <c r="AY229" s="46" t="s">
        <v>62</v>
      </c>
      <c r="AZ229" s="44" t="s">
        <v>570</v>
      </c>
      <c r="BA229" s="23" t="s">
        <v>105</v>
      </c>
      <c r="BB229" s="23" t="s">
        <v>64</v>
      </c>
      <c r="BC229" s="37" t="s">
        <v>72</v>
      </c>
      <c r="BD229" s="23" t="s">
        <v>126</v>
      </c>
      <c r="BE229" s="23" t="s">
        <v>74</v>
      </c>
      <c r="BF229" s="23"/>
      <c r="BG229" s="23"/>
      <c r="BH229" s="23"/>
    </row>
    <row r="230" spans="1:60" s="39" customFormat="1" ht="50.4">
      <c r="A230" s="31"/>
      <c r="B230" s="23" t="s">
        <v>2396</v>
      </c>
      <c r="C230" s="50" t="s">
        <v>571</v>
      </c>
      <c r="D230" s="23" t="s">
        <v>48</v>
      </c>
      <c r="E230" s="69">
        <v>0.04</v>
      </c>
      <c r="F230" s="69"/>
      <c r="G230" s="69">
        <v>0.04</v>
      </c>
      <c r="H230" s="44" t="s">
        <v>70</v>
      </c>
      <c r="I230" s="44" t="s">
        <v>70</v>
      </c>
      <c r="J230" s="52" t="s">
        <v>43</v>
      </c>
      <c r="K230" s="52"/>
      <c r="L230" s="277">
        <f t="shared" si="22"/>
        <v>0</v>
      </c>
      <c r="M230" s="277">
        <f t="shared" si="23"/>
        <v>0.04</v>
      </c>
      <c r="N230" s="277">
        <f t="shared" si="24"/>
        <v>0.04</v>
      </c>
      <c r="O230" s="36"/>
      <c r="P230" s="46"/>
      <c r="Q230" s="46"/>
      <c r="R230" s="46"/>
      <c r="S230" s="46"/>
      <c r="T230" s="46"/>
      <c r="U230" s="46"/>
      <c r="V230" s="46"/>
      <c r="W230" s="46"/>
      <c r="X230" s="46"/>
      <c r="Y230" s="46"/>
      <c r="Z230" s="46"/>
      <c r="AA230" s="46"/>
      <c r="AB230" s="46"/>
      <c r="AC230" s="46"/>
      <c r="AD230" s="46"/>
      <c r="AE230" s="46"/>
      <c r="AF230" s="46"/>
      <c r="AG230" s="46"/>
      <c r="AH230" s="46"/>
      <c r="AI230" s="46"/>
      <c r="AJ230" s="46"/>
      <c r="AK230" s="46">
        <v>0.04</v>
      </c>
      <c r="AL230" s="46"/>
      <c r="AM230" s="46"/>
      <c r="AN230" s="46"/>
      <c r="AO230" s="46"/>
      <c r="AP230" s="46"/>
      <c r="AQ230" s="46"/>
      <c r="AR230" s="46"/>
      <c r="AS230" s="46"/>
      <c r="AT230" s="46"/>
      <c r="AU230" s="46"/>
      <c r="AV230" s="46"/>
      <c r="AW230" s="46"/>
      <c r="AX230" s="46"/>
      <c r="AY230" s="46" t="s">
        <v>62</v>
      </c>
      <c r="AZ230" s="44" t="s">
        <v>572</v>
      </c>
      <c r="BA230" s="23" t="s">
        <v>105</v>
      </c>
      <c r="BB230" s="23" t="s">
        <v>64</v>
      </c>
      <c r="BC230" s="37" t="s">
        <v>72</v>
      </c>
      <c r="BD230" s="23" t="s">
        <v>126</v>
      </c>
      <c r="BE230" s="23" t="s">
        <v>74</v>
      </c>
      <c r="BF230" s="23"/>
      <c r="BG230" s="23"/>
      <c r="BH230" s="23"/>
    </row>
    <row r="231" spans="1:60" s="39" customFormat="1" ht="39.6">
      <c r="A231" s="31"/>
      <c r="B231" s="23" t="s">
        <v>2397</v>
      </c>
      <c r="C231" s="50" t="s">
        <v>475</v>
      </c>
      <c r="D231" s="23" t="s">
        <v>48</v>
      </c>
      <c r="E231" s="51">
        <v>1</v>
      </c>
      <c r="F231" s="51"/>
      <c r="G231" s="51">
        <v>1</v>
      </c>
      <c r="H231" s="44" t="s">
        <v>70</v>
      </c>
      <c r="I231" s="44" t="s">
        <v>70</v>
      </c>
      <c r="J231" s="64" t="s">
        <v>2638</v>
      </c>
      <c r="K231" s="64"/>
      <c r="L231" s="277">
        <f t="shared" si="22"/>
        <v>0</v>
      </c>
      <c r="M231" s="277">
        <f t="shared" si="23"/>
        <v>1</v>
      </c>
      <c r="N231" s="277">
        <f t="shared" si="24"/>
        <v>1</v>
      </c>
      <c r="O231" s="36"/>
      <c r="P231" s="55"/>
      <c r="Q231" s="55"/>
      <c r="R231" s="55"/>
      <c r="S231" s="55"/>
      <c r="T231" s="55">
        <v>0.5</v>
      </c>
      <c r="U231" s="55">
        <v>0.2</v>
      </c>
      <c r="V231" s="260"/>
      <c r="W231" s="260"/>
      <c r="X231" s="55"/>
      <c r="Y231" s="55"/>
      <c r="Z231" s="260">
        <v>0.3</v>
      </c>
      <c r="AA231" s="260"/>
      <c r="AB231" s="260"/>
      <c r="AC231" s="260"/>
      <c r="AD231" s="260"/>
      <c r="AE231" s="260"/>
      <c r="AF231" s="260"/>
      <c r="AG231" s="260"/>
      <c r="AH231" s="260"/>
      <c r="AI231" s="260"/>
      <c r="AJ231" s="260"/>
      <c r="AK231" s="260"/>
      <c r="AL231" s="260"/>
      <c r="AM231" s="260"/>
      <c r="AN231" s="260"/>
      <c r="AO231" s="260"/>
      <c r="AP231" s="260"/>
      <c r="AQ231" s="260"/>
      <c r="AR231" s="260"/>
      <c r="AS231" s="260"/>
      <c r="AT231" s="260"/>
      <c r="AU231" s="260"/>
      <c r="AV231" s="260"/>
      <c r="AW231" s="260"/>
      <c r="AX231" s="260"/>
      <c r="AY231" s="46" t="s">
        <v>62</v>
      </c>
      <c r="AZ231" s="44" t="s">
        <v>476</v>
      </c>
      <c r="BA231" s="23" t="s">
        <v>105</v>
      </c>
      <c r="BB231" s="23" t="s">
        <v>64</v>
      </c>
      <c r="BC231" s="37" t="s">
        <v>72</v>
      </c>
      <c r="BD231" s="23" t="s">
        <v>126</v>
      </c>
      <c r="BE231" s="23" t="s">
        <v>74</v>
      </c>
      <c r="BF231" s="23"/>
      <c r="BG231" s="23"/>
      <c r="BH231" s="23"/>
    </row>
    <row r="232" spans="1:60" s="48" customFormat="1" ht="67.2">
      <c r="A232" s="40"/>
      <c r="B232" s="23" t="s">
        <v>2398</v>
      </c>
      <c r="C232" s="50" t="s">
        <v>573</v>
      </c>
      <c r="D232" s="23" t="s">
        <v>48</v>
      </c>
      <c r="E232" s="51">
        <v>1.6</v>
      </c>
      <c r="F232" s="51"/>
      <c r="G232" s="51">
        <v>1.6</v>
      </c>
      <c r="H232" s="44" t="s">
        <v>70</v>
      </c>
      <c r="I232" s="44" t="s">
        <v>70</v>
      </c>
      <c r="J232" s="58" t="s">
        <v>574</v>
      </c>
      <c r="K232" s="58"/>
      <c r="L232" s="277">
        <f t="shared" si="22"/>
        <v>0</v>
      </c>
      <c r="M232" s="277">
        <f t="shared" si="23"/>
        <v>1.6</v>
      </c>
      <c r="N232" s="277">
        <f t="shared" si="24"/>
        <v>1.6</v>
      </c>
      <c r="O232" s="36"/>
      <c r="P232" s="55">
        <v>0.05</v>
      </c>
      <c r="Q232" s="55"/>
      <c r="R232" s="55"/>
      <c r="S232" s="55"/>
      <c r="T232" s="55">
        <v>0.1</v>
      </c>
      <c r="U232" s="55"/>
      <c r="V232" s="260"/>
      <c r="W232" s="260"/>
      <c r="X232" s="55"/>
      <c r="Y232" s="55">
        <v>0.24</v>
      </c>
      <c r="Z232" s="260">
        <v>0.02</v>
      </c>
      <c r="AA232" s="260"/>
      <c r="AB232" s="260"/>
      <c r="AC232" s="260"/>
      <c r="AD232" s="260"/>
      <c r="AE232" s="260"/>
      <c r="AF232" s="260"/>
      <c r="AG232" s="260"/>
      <c r="AH232" s="260"/>
      <c r="AI232" s="260"/>
      <c r="AJ232" s="260"/>
      <c r="AK232" s="260"/>
      <c r="AL232" s="260"/>
      <c r="AM232" s="260"/>
      <c r="AN232" s="260"/>
      <c r="AO232" s="260"/>
      <c r="AP232" s="260"/>
      <c r="AQ232" s="260"/>
      <c r="AR232" s="260"/>
      <c r="AS232" s="260"/>
      <c r="AT232" s="260"/>
      <c r="AU232" s="260"/>
      <c r="AV232" s="260"/>
      <c r="AW232" s="260"/>
      <c r="AX232" s="260">
        <v>1.19</v>
      </c>
      <c r="AY232" s="46" t="s">
        <v>62</v>
      </c>
      <c r="AZ232" s="44" t="s">
        <v>575</v>
      </c>
      <c r="BA232" s="23" t="s">
        <v>1248</v>
      </c>
      <c r="BB232" s="23" t="s">
        <v>64</v>
      </c>
      <c r="BC232" s="37" t="s">
        <v>64</v>
      </c>
      <c r="BD232" s="23" t="s">
        <v>576</v>
      </c>
      <c r="BE232" s="23" t="s">
        <v>1804</v>
      </c>
      <c r="BF232" s="42"/>
      <c r="BG232" s="42"/>
      <c r="BH232" s="42"/>
    </row>
    <row r="233" spans="1:60" s="39" customFormat="1" ht="39.6">
      <c r="A233" s="31"/>
      <c r="B233" s="23" t="s">
        <v>2399</v>
      </c>
      <c r="C233" s="50" t="s">
        <v>1784</v>
      </c>
      <c r="D233" s="23" t="s">
        <v>48</v>
      </c>
      <c r="E233" s="51">
        <v>2.58</v>
      </c>
      <c r="F233" s="51"/>
      <c r="G233" s="51">
        <v>2.58</v>
      </c>
      <c r="H233" s="44" t="s">
        <v>70</v>
      </c>
      <c r="I233" s="44" t="s">
        <v>70</v>
      </c>
      <c r="J233" s="58" t="s">
        <v>1783</v>
      </c>
      <c r="K233" s="58"/>
      <c r="L233" s="277">
        <f t="shared" si="22"/>
        <v>0</v>
      </c>
      <c r="M233" s="277">
        <f t="shared" si="23"/>
        <v>2.58</v>
      </c>
      <c r="N233" s="277">
        <f t="shared" si="24"/>
        <v>2.58</v>
      </c>
      <c r="O233" s="36"/>
      <c r="P233" s="55"/>
      <c r="Q233" s="55">
        <v>1</v>
      </c>
      <c r="R233" s="55"/>
      <c r="S233" s="55"/>
      <c r="T233" s="55"/>
      <c r="U233" s="55">
        <v>1</v>
      </c>
      <c r="V233" s="260"/>
      <c r="W233" s="260"/>
      <c r="X233" s="55"/>
      <c r="Y233" s="55"/>
      <c r="Z233" s="260"/>
      <c r="AA233" s="260"/>
      <c r="AB233" s="260"/>
      <c r="AC233" s="260"/>
      <c r="AD233" s="260"/>
      <c r="AE233" s="260"/>
      <c r="AF233" s="260"/>
      <c r="AG233" s="260"/>
      <c r="AH233" s="260"/>
      <c r="AI233" s="260"/>
      <c r="AJ233" s="260"/>
      <c r="AK233" s="260"/>
      <c r="AL233" s="260"/>
      <c r="AM233" s="260"/>
      <c r="AN233" s="260"/>
      <c r="AO233" s="260"/>
      <c r="AP233" s="260"/>
      <c r="AQ233" s="260"/>
      <c r="AR233" s="260"/>
      <c r="AS233" s="260"/>
      <c r="AT233" s="260"/>
      <c r="AU233" s="260"/>
      <c r="AV233" s="260"/>
      <c r="AW233" s="260"/>
      <c r="AX233" s="260">
        <v>0.57999999999999996</v>
      </c>
      <c r="AY233" s="46" t="s">
        <v>62</v>
      </c>
      <c r="AZ233" s="44" t="s">
        <v>1102</v>
      </c>
      <c r="BA233" s="23" t="s">
        <v>105</v>
      </c>
      <c r="BB233" s="23" t="s">
        <v>64</v>
      </c>
      <c r="BC233" s="37" t="s">
        <v>72</v>
      </c>
      <c r="BD233" s="23" t="s">
        <v>126</v>
      </c>
      <c r="BE233" s="23" t="s">
        <v>74</v>
      </c>
      <c r="BF233" s="23" t="s">
        <v>1782</v>
      </c>
      <c r="BG233" s="23"/>
      <c r="BH233" s="23"/>
    </row>
    <row r="234" spans="1:60" s="48" customFormat="1" ht="50.4">
      <c r="A234" s="40"/>
      <c r="B234" s="23" t="s">
        <v>2400</v>
      </c>
      <c r="C234" s="50" t="s">
        <v>578</v>
      </c>
      <c r="D234" s="23" t="s">
        <v>48</v>
      </c>
      <c r="E234" s="51">
        <v>8.5</v>
      </c>
      <c r="F234" s="51"/>
      <c r="G234" s="51">
        <v>8.5</v>
      </c>
      <c r="H234" s="44"/>
      <c r="I234" s="44" t="s">
        <v>70</v>
      </c>
      <c r="J234" s="58" t="s">
        <v>566</v>
      </c>
      <c r="K234" s="58"/>
      <c r="L234" s="277">
        <f t="shared" si="22"/>
        <v>0</v>
      </c>
      <c r="M234" s="277">
        <f t="shared" si="23"/>
        <v>8.5</v>
      </c>
      <c r="N234" s="277">
        <f t="shared" si="24"/>
        <v>8.5</v>
      </c>
      <c r="O234" s="36"/>
      <c r="P234" s="55"/>
      <c r="Q234" s="55"/>
      <c r="R234" s="55"/>
      <c r="S234" s="55"/>
      <c r="T234" s="55">
        <v>8.5</v>
      </c>
      <c r="U234" s="55"/>
      <c r="V234" s="260"/>
      <c r="W234" s="260"/>
      <c r="X234" s="55"/>
      <c r="Y234" s="55"/>
      <c r="Z234" s="260"/>
      <c r="AA234" s="260"/>
      <c r="AB234" s="260"/>
      <c r="AC234" s="260"/>
      <c r="AD234" s="260"/>
      <c r="AE234" s="260"/>
      <c r="AF234" s="260"/>
      <c r="AG234" s="260"/>
      <c r="AH234" s="260"/>
      <c r="AI234" s="260"/>
      <c r="AJ234" s="260"/>
      <c r="AK234" s="260"/>
      <c r="AL234" s="260"/>
      <c r="AM234" s="260"/>
      <c r="AN234" s="260"/>
      <c r="AO234" s="260"/>
      <c r="AP234" s="260"/>
      <c r="AQ234" s="260"/>
      <c r="AR234" s="260"/>
      <c r="AS234" s="260"/>
      <c r="AT234" s="260"/>
      <c r="AU234" s="260"/>
      <c r="AV234" s="260"/>
      <c r="AW234" s="260"/>
      <c r="AX234" s="260"/>
      <c r="AY234" s="46" t="s">
        <v>579</v>
      </c>
      <c r="AZ234" s="44"/>
      <c r="BA234" s="23" t="s">
        <v>114</v>
      </c>
      <c r="BB234" s="23" t="s">
        <v>72</v>
      </c>
      <c r="BC234" s="37"/>
      <c r="BD234" s="23" t="s">
        <v>576</v>
      </c>
      <c r="BE234" s="23" t="s">
        <v>580</v>
      </c>
      <c r="BF234" s="42" t="s">
        <v>581</v>
      </c>
      <c r="BG234" s="42"/>
      <c r="BH234" s="42"/>
    </row>
    <row r="235" spans="1:60" s="39" customFormat="1" ht="39.6">
      <c r="A235" s="31"/>
      <c r="B235" s="23" t="s">
        <v>2401</v>
      </c>
      <c r="C235" s="50" t="s">
        <v>463</v>
      </c>
      <c r="D235" s="23" t="s">
        <v>48</v>
      </c>
      <c r="E235" s="51"/>
      <c r="F235" s="51"/>
      <c r="G235" s="51"/>
      <c r="H235" s="44" t="s">
        <v>100</v>
      </c>
      <c r="I235" s="44" t="s">
        <v>100</v>
      </c>
      <c r="J235" s="52"/>
      <c r="K235" s="52"/>
      <c r="L235" s="277">
        <f t="shared" si="22"/>
        <v>0</v>
      </c>
      <c r="M235" s="277">
        <f t="shared" si="23"/>
        <v>0</v>
      </c>
      <c r="N235" s="277">
        <f t="shared" si="24"/>
        <v>0</v>
      </c>
      <c r="O235" s="3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t="s">
        <v>62</v>
      </c>
      <c r="AZ235" s="44" t="s">
        <v>464</v>
      </c>
      <c r="BA235" s="23" t="s">
        <v>105</v>
      </c>
      <c r="BB235" s="23"/>
      <c r="BC235" s="37"/>
      <c r="BD235" s="23"/>
      <c r="BE235" s="23"/>
      <c r="BF235" s="23"/>
      <c r="BG235" s="23"/>
      <c r="BH235" s="23"/>
    </row>
    <row r="236" spans="1:60" s="39" customFormat="1" ht="39.6">
      <c r="A236" s="31"/>
      <c r="B236" s="23"/>
      <c r="C236" s="106" t="s">
        <v>582</v>
      </c>
      <c r="D236" s="23" t="s">
        <v>48</v>
      </c>
      <c r="E236" s="69">
        <f>2.85+0.22</f>
        <v>3.0700000000000003</v>
      </c>
      <c r="F236" s="69"/>
      <c r="G236" s="69">
        <f>2.85+0.22</f>
        <v>3.0700000000000003</v>
      </c>
      <c r="H236" s="44" t="s">
        <v>100</v>
      </c>
      <c r="I236" s="44" t="s">
        <v>100</v>
      </c>
      <c r="J236" s="64" t="s">
        <v>583</v>
      </c>
      <c r="K236" s="64"/>
      <c r="L236" s="277">
        <f t="shared" si="22"/>
        <v>0</v>
      </c>
      <c r="M236" s="277">
        <f t="shared" si="23"/>
        <v>3.07</v>
      </c>
      <c r="N236" s="277">
        <f t="shared" si="24"/>
        <v>3.07</v>
      </c>
      <c r="O236" s="36"/>
      <c r="P236" s="58">
        <v>1.17</v>
      </c>
      <c r="Q236" s="58">
        <v>1.65</v>
      </c>
      <c r="R236" s="58"/>
      <c r="S236" s="58"/>
      <c r="T236" s="58"/>
      <c r="U236" s="58">
        <v>0.25</v>
      </c>
      <c r="V236" s="261"/>
      <c r="W236" s="261"/>
      <c r="X236" s="58"/>
      <c r="Y236" s="58"/>
      <c r="Z236" s="261"/>
      <c r="AA236" s="261"/>
      <c r="AB236" s="261"/>
      <c r="AC236" s="261"/>
      <c r="AD236" s="261"/>
      <c r="AE236" s="261"/>
      <c r="AF236" s="261"/>
      <c r="AG236" s="261"/>
      <c r="AH236" s="261"/>
      <c r="AI236" s="261"/>
      <c r="AJ236" s="261"/>
      <c r="AK236" s="261"/>
      <c r="AL236" s="261"/>
      <c r="AM236" s="261"/>
      <c r="AN236" s="261"/>
      <c r="AO236" s="261"/>
      <c r="AP236" s="261"/>
      <c r="AQ236" s="261"/>
      <c r="AR236" s="261"/>
      <c r="AS236" s="261"/>
      <c r="AT236" s="261"/>
      <c r="AU236" s="261"/>
      <c r="AV236" s="261"/>
      <c r="AW236" s="261"/>
      <c r="AX236" s="261"/>
      <c r="AY236" s="46" t="s">
        <v>62</v>
      </c>
      <c r="AZ236" s="23"/>
      <c r="BA236" s="23" t="s">
        <v>105</v>
      </c>
      <c r="BB236" s="23" t="s">
        <v>64</v>
      </c>
      <c r="BC236" s="37" t="s">
        <v>72</v>
      </c>
      <c r="BD236" s="23" t="s">
        <v>101</v>
      </c>
      <c r="BE236" s="23" t="s">
        <v>74</v>
      </c>
      <c r="BF236" s="23" t="s">
        <v>64</v>
      </c>
      <c r="BG236" s="23"/>
      <c r="BH236" s="23"/>
    </row>
    <row r="237" spans="1:60" s="39" customFormat="1" ht="33.6">
      <c r="A237" s="31"/>
      <c r="B237" s="23"/>
      <c r="C237" s="106" t="s">
        <v>584</v>
      </c>
      <c r="D237" s="23" t="s">
        <v>48</v>
      </c>
      <c r="E237" s="69">
        <v>0.2</v>
      </c>
      <c r="F237" s="69"/>
      <c r="G237" s="69">
        <v>0.2</v>
      </c>
      <c r="H237" s="44"/>
      <c r="I237" s="44" t="s">
        <v>100</v>
      </c>
      <c r="J237" s="64" t="s">
        <v>2112</v>
      </c>
      <c r="K237" s="64"/>
      <c r="L237" s="277">
        <f t="shared" si="22"/>
        <v>0</v>
      </c>
      <c r="M237" s="277">
        <f t="shared" si="23"/>
        <v>0.2</v>
      </c>
      <c r="N237" s="277">
        <f t="shared" si="24"/>
        <v>0.2</v>
      </c>
      <c r="O237" s="36"/>
      <c r="P237" s="58"/>
      <c r="Q237" s="58"/>
      <c r="R237" s="58"/>
      <c r="S237" s="58"/>
      <c r="T237" s="58">
        <v>0.1</v>
      </c>
      <c r="U237" s="58">
        <v>0.1</v>
      </c>
      <c r="V237" s="261"/>
      <c r="W237" s="261"/>
      <c r="X237" s="58"/>
      <c r="Y237" s="58"/>
      <c r="Z237" s="261"/>
      <c r="AA237" s="261"/>
      <c r="AB237" s="261"/>
      <c r="AC237" s="261"/>
      <c r="AD237" s="261"/>
      <c r="AE237" s="261"/>
      <c r="AF237" s="261"/>
      <c r="AG237" s="261"/>
      <c r="AH237" s="261"/>
      <c r="AI237" s="261"/>
      <c r="AJ237" s="261"/>
      <c r="AK237" s="261"/>
      <c r="AL237" s="261"/>
      <c r="AM237" s="261"/>
      <c r="AN237" s="261"/>
      <c r="AO237" s="261"/>
      <c r="AP237" s="261"/>
      <c r="AQ237" s="261"/>
      <c r="AR237" s="261"/>
      <c r="AS237" s="261"/>
      <c r="AT237" s="261"/>
      <c r="AU237" s="261"/>
      <c r="AV237" s="261"/>
      <c r="AW237" s="261"/>
      <c r="AX237" s="261"/>
      <c r="AY237" s="46" t="s">
        <v>585</v>
      </c>
      <c r="AZ237" s="23"/>
      <c r="BA237" s="23" t="s">
        <v>114</v>
      </c>
      <c r="BB237" s="23" t="s">
        <v>72</v>
      </c>
      <c r="BC237" s="37"/>
      <c r="BD237" s="23" t="s">
        <v>101</v>
      </c>
      <c r="BE237" s="23" t="s">
        <v>74</v>
      </c>
      <c r="BF237" s="23" t="s">
        <v>72</v>
      </c>
      <c r="BG237" s="23"/>
      <c r="BH237" s="23"/>
    </row>
    <row r="238" spans="1:60" s="39" customFormat="1" ht="39.6">
      <c r="A238" s="31"/>
      <c r="B238" s="23"/>
      <c r="C238" s="106" t="s">
        <v>2189</v>
      </c>
      <c r="D238" s="23" t="s">
        <v>48</v>
      </c>
      <c r="E238" s="69">
        <v>3.5</v>
      </c>
      <c r="F238" s="69"/>
      <c r="G238" s="69">
        <v>3.5</v>
      </c>
      <c r="H238" s="44" t="s">
        <v>100</v>
      </c>
      <c r="I238" s="44" t="s">
        <v>100</v>
      </c>
      <c r="J238" s="64" t="s">
        <v>586</v>
      </c>
      <c r="K238" s="64"/>
      <c r="L238" s="277">
        <f t="shared" si="22"/>
        <v>0</v>
      </c>
      <c r="M238" s="277">
        <f t="shared" si="23"/>
        <v>3.5</v>
      </c>
      <c r="N238" s="277">
        <f t="shared" si="24"/>
        <v>3.5</v>
      </c>
      <c r="O238" s="36"/>
      <c r="P238" s="58"/>
      <c r="Q238" s="58">
        <v>2.2999999999999998</v>
      </c>
      <c r="R238" s="58"/>
      <c r="S238" s="58">
        <v>0.5</v>
      </c>
      <c r="T238" s="58"/>
      <c r="U238" s="58"/>
      <c r="V238" s="261"/>
      <c r="W238" s="261"/>
      <c r="X238" s="58"/>
      <c r="Y238" s="58"/>
      <c r="Z238" s="261"/>
      <c r="AA238" s="261"/>
      <c r="AB238" s="261"/>
      <c r="AC238" s="261"/>
      <c r="AD238" s="261"/>
      <c r="AE238" s="261"/>
      <c r="AF238" s="261"/>
      <c r="AG238" s="261"/>
      <c r="AH238" s="261"/>
      <c r="AI238" s="261"/>
      <c r="AJ238" s="261"/>
      <c r="AK238" s="261"/>
      <c r="AL238" s="261"/>
      <c r="AM238" s="261"/>
      <c r="AN238" s="261"/>
      <c r="AO238" s="261"/>
      <c r="AP238" s="261"/>
      <c r="AQ238" s="261"/>
      <c r="AR238" s="261"/>
      <c r="AS238" s="261"/>
      <c r="AT238" s="261"/>
      <c r="AU238" s="261"/>
      <c r="AV238" s="261"/>
      <c r="AW238" s="261"/>
      <c r="AX238" s="261">
        <v>0.7</v>
      </c>
      <c r="AY238" s="46" t="s">
        <v>62</v>
      </c>
      <c r="AZ238" s="23"/>
      <c r="BA238" s="23" t="s">
        <v>105</v>
      </c>
      <c r="BB238" s="23" t="s">
        <v>64</v>
      </c>
      <c r="BC238" s="37" t="s">
        <v>72</v>
      </c>
      <c r="BD238" s="23" t="s">
        <v>101</v>
      </c>
      <c r="BE238" s="23" t="s">
        <v>74</v>
      </c>
      <c r="BF238" s="23" t="s">
        <v>64</v>
      </c>
      <c r="BG238" s="23"/>
      <c r="BH238" s="23"/>
    </row>
    <row r="239" spans="1:60" s="39" customFormat="1" ht="39.6">
      <c r="A239" s="31"/>
      <c r="B239" s="23"/>
      <c r="C239" s="106" t="s">
        <v>587</v>
      </c>
      <c r="D239" s="23" t="s">
        <v>48</v>
      </c>
      <c r="E239" s="69">
        <v>5.0547000000000004</v>
      </c>
      <c r="F239" s="69"/>
      <c r="G239" s="69">
        <v>5.05</v>
      </c>
      <c r="H239" s="44" t="s">
        <v>100</v>
      </c>
      <c r="I239" s="44" t="s">
        <v>100</v>
      </c>
      <c r="J239" s="64" t="s">
        <v>588</v>
      </c>
      <c r="K239" s="64"/>
      <c r="L239" s="277">
        <f t="shared" si="22"/>
        <v>0</v>
      </c>
      <c r="M239" s="277">
        <f t="shared" si="23"/>
        <v>5.05</v>
      </c>
      <c r="N239" s="277">
        <f t="shared" si="24"/>
        <v>5.05</v>
      </c>
      <c r="O239" s="36"/>
      <c r="P239" s="58">
        <v>2.9</v>
      </c>
      <c r="Q239" s="58">
        <v>0.25</v>
      </c>
      <c r="R239" s="58"/>
      <c r="S239" s="58"/>
      <c r="T239" s="58">
        <v>1.4</v>
      </c>
      <c r="U239" s="58">
        <v>0.5</v>
      </c>
      <c r="V239" s="261"/>
      <c r="W239" s="261"/>
      <c r="X239" s="58"/>
      <c r="Y239" s="58"/>
      <c r="Z239" s="261"/>
      <c r="AA239" s="261"/>
      <c r="AB239" s="261"/>
      <c r="AC239" s="261"/>
      <c r="AD239" s="261"/>
      <c r="AE239" s="261"/>
      <c r="AF239" s="261"/>
      <c r="AG239" s="261"/>
      <c r="AH239" s="261"/>
      <c r="AI239" s="261"/>
      <c r="AJ239" s="261"/>
      <c r="AK239" s="261"/>
      <c r="AL239" s="261"/>
      <c r="AM239" s="261"/>
      <c r="AN239" s="261"/>
      <c r="AO239" s="261"/>
      <c r="AP239" s="261"/>
      <c r="AQ239" s="261"/>
      <c r="AR239" s="261"/>
      <c r="AS239" s="261"/>
      <c r="AT239" s="261"/>
      <c r="AU239" s="261"/>
      <c r="AV239" s="261"/>
      <c r="AW239" s="261"/>
      <c r="AX239" s="261"/>
      <c r="AY239" s="46" t="s">
        <v>62</v>
      </c>
      <c r="AZ239" s="23"/>
      <c r="BA239" s="23" t="s">
        <v>105</v>
      </c>
      <c r="BB239" s="23" t="s">
        <v>64</v>
      </c>
      <c r="BC239" s="37" t="s">
        <v>72</v>
      </c>
      <c r="BD239" s="23" t="s">
        <v>101</v>
      </c>
      <c r="BE239" s="23" t="s">
        <v>74</v>
      </c>
      <c r="BF239" s="23" t="s">
        <v>64</v>
      </c>
      <c r="BG239" s="23"/>
      <c r="BH239" s="23"/>
    </row>
    <row r="240" spans="1:60" s="39" customFormat="1" ht="39.6">
      <c r="A240" s="31"/>
      <c r="B240" s="23"/>
      <c r="C240" s="106" t="s">
        <v>589</v>
      </c>
      <c r="D240" s="23" t="s">
        <v>48</v>
      </c>
      <c r="E240" s="69">
        <v>1.5</v>
      </c>
      <c r="F240" s="69"/>
      <c r="G240" s="69">
        <v>1.5</v>
      </c>
      <c r="H240" s="44" t="s">
        <v>100</v>
      </c>
      <c r="I240" s="44" t="s">
        <v>100</v>
      </c>
      <c r="J240" s="64" t="s">
        <v>590</v>
      </c>
      <c r="K240" s="64"/>
      <c r="L240" s="277">
        <f t="shared" si="22"/>
        <v>0</v>
      </c>
      <c r="M240" s="277">
        <f t="shared" si="23"/>
        <v>1.5</v>
      </c>
      <c r="N240" s="277">
        <f t="shared" si="24"/>
        <v>1.5</v>
      </c>
      <c r="O240" s="36"/>
      <c r="P240" s="58"/>
      <c r="Q240" s="58">
        <v>1.4</v>
      </c>
      <c r="R240" s="58"/>
      <c r="S240" s="58">
        <v>0.1</v>
      </c>
      <c r="T240" s="58"/>
      <c r="U240" s="58"/>
      <c r="V240" s="261"/>
      <c r="W240" s="261"/>
      <c r="X240" s="58"/>
      <c r="Y240" s="58"/>
      <c r="Z240" s="261"/>
      <c r="AA240" s="261"/>
      <c r="AB240" s="261"/>
      <c r="AC240" s="261"/>
      <c r="AD240" s="261"/>
      <c r="AE240" s="261"/>
      <c r="AF240" s="261"/>
      <c r="AG240" s="261"/>
      <c r="AH240" s="261"/>
      <c r="AI240" s="261"/>
      <c r="AJ240" s="261"/>
      <c r="AK240" s="261"/>
      <c r="AL240" s="261"/>
      <c r="AM240" s="261"/>
      <c r="AN240" s="261"/>
      <c r="AO240" s="261"/>
      <c r="AP240" s="261"/>
      <c r="AQ240" s="261"/>
      <c r="AR240" s="261"/>
      <c r="AS240" s="261"/>
      <c r="AT240" s="261"/>
      <c r="AU240" s="261"/>
      <c r="AV240" s="261"/>
      <c r="AW240" s="261"/>
      <c r="AX240" s="261"/>
      <c r="AY240" s="46" t="s">
        <v>62</v>
      </c>
      <c r="AZ240" s="23"/>
      <c r="BA240" s="23" t="s">
        <v>105</v>
      </c>
      <c r="BB240" s="23" t="s">
        <v>64</v>
      </c>
      <c r="BC240" s="37" t="s">
        <v>72</v>
      </c>
      <c r="BD240" s="23" t="s">
        <v>101</v>
      </c>
      <c r="BE240" s="23" t="s">
        <v>74</v>
      </c>
      <c r="BF240" s="23" t="s">
        <v>64</v>
      </c>
      <c r="BG240" s="23"/>
      <c r="BH240" s="23"/>
    </row>
    <row r="241" spans="1:60" s="39" customFormat="1" ht="39.6">
      <c r="A241" s="31"/>
      <c r="B241" s="23"/>
      <c r="C241" s="106" t="s">
        <v>2190</v>
      </c>
      <c r="D241" s="23" t="s">
        <v>48</v>
      </c>
      <c r="E241" s="69">
        <v>0.7913</v>
      </c>
      <c r="F241" s="69"/>
      <c r="G241" s="69">
        <v>0.7913</v>
      </c>
      <c r="H241" s="44" t="s">
        <v>100</v>
      </c>
      <c r="I241" s="44" t="s">
        <v>100</v>
      </c>
      <c r="J241" s="64" t="s">
        <v>591</v>
      </c>
      <c r="K241" s="64"/>
      <c r="L241" s="277">
        <f t="shared" si="22"/>
        <v>0</v>
      </c>
      <c r="M241" s="277">
        <f t="shared" si="23"/>
        <v>0.79129999999999989</v>
      </c>
      <c r="N241" s="277">
        <f t="shared" si="24"/>
        <v>0.79129999999999989</v>
      </c>
      <c r="O241" s="36"/>
      <c r="P241" s="58">
        <v>0.47</v>
      </c>
      <c r="Q241" s="58"/>
      <c r="R241" s="58"/>
      <c r="S241" s="58"/>
      <c r="T241" s="58"/>
      <c r="U241" s="58">
        <v>0.32129999999999997</v>
      </c>
      <c r="V241" s="261"/>
      <c r="W241" s="261"/>
      <c r="X241" s="58"/>
      <c r="Y241" s="58"/>
      <c r="Z241" s="261"/>
      <c r="AA241" s="261"/>
      <c r="AB241" s="261"/>
      <c r="AC241" s="261"/>
      <c r="AD241" s="261"/>
      <c r="AE241" s="261"/>
      <c r="AF241" s="261"/>
      <c r="AG241" s="261"/>
      <c r="AH241" s="261"/>
      <c r="AI241" s="261"/>
      <c r="AJ241" s="261"/>
      <c r="AK241" s="261"/>
      <c r="AL241" s="261"/>
      <c r="AM241" s="261"/>
      <c r="AN241" s="261"/>
      <c r="AO241" s="261"/>
      <c r="AP241" s="261"/>
      <c r="AQ241" s="261"/>
      <c r="AR241" s="261"/>
      <c r="AS241" s="261"/>
      <c r="AT241" s="261"/>
      <c r="AU241" s="261"/>
      <c r="AV241" s="261"/>
      <c r="AW241" s="261"/>
      <c r="AX241" s="261"/>
      <c r="AY241" s="46" t="s">
        <v>62</v>
      </c>
      <c r="AZ241" s="23"/>
      <c r="BA241" s="23" t="s">
        <v>105</v>
      </c>
      <c r="BB241" s="23" t="s">
        <v>64</v>
      </c>
      <c r="BC241" s="37" t="s">
        <v>72</v>
      </c>
      <c r="BD241" s="23" t="s">
        <v>101</v>
      </c>
      <c r="BE241" s="23" t="s">
        <v>74</v>
      </c>
      <c r="BF241" s="23" t="s">
        <v>64</v>
      </c>
      <c r="BG241" s="23"/>
      <c r="BH241" s="23"/>
    </row>
    <row r="242" spans="1:60" s="39" customFormat="1" ht="33.6">
      <c r="A242" s="31"/>
      <c r="B242" s="23"/>
      <c r="C242" s="106" t="s">
        <v>592</v>
      </c>
      <c r="D242" s="23" t="s">
        <v>48</v>
      </c>
      <c r="E242" s="69">
        <f>0.6+1.83</f>
        <v>2.4300000000000002</v>
      </c>
      <c r="F242" s="69"/>
      <c r="G242" s="69">
        <v>2.4300000000000002</v>
      </c>
      <c r="H242" s="44"/>
      <c r="I242" s="44" t="s">
        <v>100</v>
      </c>
      <c r="J242" s="72" t="s">
        <v>2160</v>
      </c>
      <c r="K242" s="72"/>
      <c r="L242" s="277">
        <f t="shared" si="22"/>
        <v>0</v>
      </c>
      <c r="M242" s="277">
        <f t="shared" si="23"/>
        <v>2.4300000000000002</v>
      </c>
      <c r="N242" s="277">
        <f t="shared" si="24"/>
        <v>2.4300000000000002</v>
      </c>
      <c r="O242" s="36"/>
      <c r="P242" s="58">
        <v>0.05</v>
      </c>
      <c r="Q242" s="58"/>
      <c r="R242" s="58"/>
      <c r="S242" s="58"/>
      <c r="T242" s="58">
        <v>1.5</v>
      </c>
      <c r="U242" s="58">
        <v>0.3</v>
      </c>
      <c r="V242" s="261"/>
      <c r="W242" s="261"/>
      <c r="X242" s="58"/>
      <c r="Y242" s="58"/>
      <c r="Z242" s="261"/>
      <c r="AA242" s="261"/>
      <c r="AB242" s="261"/>
      <c r="AC242" s="261"/>
      <c r="AD242" s="261"/>
      <c r="AE242" s="261"/>
      <c r="AF242" s="261"/>
      <c r="AG242" s="261"/>
      <c r="AH242" s="261"/>
      <c r="AI242" s="261"/>
      <c r="AJ242" s="261"/>
      <c r="AK242" s="261"/>
      <c r="AL242" s="261"/>
      <c r="AM242" s="261"/>
      <c r="AN242" s="261"/>
      <c r="AO242" s="261"/>
      <c r="AP242" s="261"/>
      <c r="AQ242" s="261"/>
      <c r="AR242" s="261"/>
      <c r="AS242" s="261"/>
      <c r="AT242" s="261"/>
      <c r="AU242" s="261"/>
      <c r="AV242" s="261"/>
      <c r="AW242" s="261"/>
      <c r="AX242" s="261">
        <v>0.57999999999999996</v>
      </c>
      <c r="AY242" s="46" t="s">
        <v>585</v>
      </c>
      <c r="AZ242" s="23"/>
      <c r="BA242" s="23" t="s">
        <v>105</v>
      </c>
      <c r="BB242" s="23" t="s">
        <v>72</v>
      </c>
      <c r="BC242" s="37"/>
      <c r="BD242" s="23" t="s">
        <v>101</v>
      </c>
      <c r="BE242" s="23" t="s">
        <v>74</v>
      </c>
      <c r="BF242" s="23" t="s">
        <v>72</v>
      </c>
      <c r="BG242" s="23"/>
      <c r="BH242" s="23"/>
    </row>
    <row r="243" spans="1:60" s="39" customFormat="1" ht="39.6">
      <c r="A243" s="31"/>
      <c r="B243" s="23" t="s">
        <v>2402</v>
      </c>
      <c r="C243" s="50" t="s">
        <v>593</v>
      </c>
      <c r="D243" s="23" t="s">
        <v>48</v>
      </c>
      <c r="E243" s="51">
        <v>0.4</v>
      </c>
      <c r="F243" s="51"/>
      <c r="G243" s="51">
        <v>0.4</v>
      </c>
      <c r="H243" s="44" t="s">
        <v>100</v>
      </c>
      <c r="I243" s="44" t="s">
        <v>100</v>
      </c>
      <c r="J243" s="52" t="s">
        <v>43</v>
      </c>
      <c r="K243" s="52"/>
      <c r="L243" s="277">
        <f t="shared" si="22"/>
        <v>0</v>
      </c>
      <c r="M243" s="277">
        <f t="shared" si="23"/>
        <v>0.4</v>
      </c>
      <c r="N243" s="277">
        <f t="shared" si="24"/>
        <v>0.4</v>
      </c>
      <c r="O243" s="36"/>
      <c r="P243" s="46"/>
      <c r="Q243" s="46"/>
      <c r="R243" s="46"/>
      <c r="S243" s="46"/>
      <c r="T243" s="46"/>
      <c r="U243" s="46"/>
      <c r="V243" s="46"/>
      <c r="W243" s="46"/>
      <c r="X243" s="46"/>
      <c r="Y243" s="46"/>
      <c r="Z243" s="46"/>
      <c r="AA243" s="46"/>
      <c r="AB243" s="46"/>
      <c r="AC243" s="46"/>
      <c r="AD243" s="46"/>
      <c r="AE243" s="46"/>
      <c r="AF243" s="46"/>
      <c r="AG243" s="46"/>
      <c r="AH243" s="46"/>
      <c r="AI243" s="46"/>
      <c r="AJ243" s="46"/>
      <c r="AK243" s="46">
        <v>0.4</v>
      </c>
      <c r="AL243" s="46"/>
      <c r="AM243" s="46"/>
      <c r="AN243" s="46"/>
      <c r="AO243" s="46"/>
      <c r="AP243" s="46"/>
      <c r="AQ243" s="46"/>
      <c r="AR243" s="46"/>
      <c r="AS243" s="46"/>
      <c r="AT243" s="46"/>
      <c r="AU243" s="46"/>
      <c r="AV243" s="46"/>
      <c r="AW243" s="46"/>
      <c r="AX243" s="46"/>
      <c r="AY243" s="46" t="s">
        <v>62</v>
      </c>
      <c r="AZ243" s="44" t="s">
        <v>594</v>
      </c>
      <c r="BA243" s="23" t="s">
        <v>105</v>
      </c>
      <c r="BB243" s="23" t="s">
        <v>64</v>
      </c>
      <c r="BC243" s="37" t="s">
        <v>72</v>
      </c>
      <c r="BD243" s="23" t="s">
        <v>101</v>
      </c>
      <c r="BE243" s="23" t="s">
        <v>74</v>
      </c>
      <c r="BF243" s="23" t="s">
        <v>64</v>
      </c>
      <c r="BG243" s="23"/>
      <c r="BH243" s="23"/>
    </row>
    <row r="244" spans="1:60" s="39" customFormat="1" ht="39.6">
      <c r="A244" s="31"/>
      <c r="B244" s="23" t="s">
        <v>2403</v>
      </c>
      <c r="C244" s="50" t="s">
        <v>595</v>
      </c>
      <c r="D244" s="23" t="s">
        <v>48</v>
      </c>
      <c r="E244" s="51">
        <v>0.16</v>
      </c>
      <c r="F244" s="51"/>
      <c r="G244" s="51">
        <v>0.16</v>
      </c>
      <c r="H244" s="44" t="s">
        <v>100</v>
      </c>
      <c r="I244" s="44" t="s">
        <v>100</v>
      </c>
      <c r="J244" s="52" t="s">
        <v>43</v>
      </c>
      <c r="K244" s="52"/>
      <c r="L244" s="277">
        <f t="shared" si="22"/>
        <v>0</v>
      </c>
      <c r="M244" s="277">
        <f t="shared" si="23"/>
        <v>0.16</v>
      </c>
      <c r="N244" s="277">
        <f t="shared" si="24"/>
        <v>0.16</v>
      </c>
      <c r="O244" s="36"/>
      <c r="P244" s="46"/>
      <c r="Q244" s="46"/>
      <c r="R244" s="46"/>
      <c r="S244" s="46"/>
      <c r="T244" s="46"/>
      <c r="U244" s="46"/>
      <c r="V244" s="46"/>
      <c r="W244" s="46"/>
      <c r="X244" s="46"/>
      <c r="Y244" s="46"/>
      <c r="Z244" s="46"/>
      <c r="AA244" s="46"/>
      <c r="AB244" s="46"/>
      <c r="AC244" s="46"/>
      <c r="AD244" s="46"/>
      <c r="AE244" s="46"/>
      <c r="AF244" s="46"/>
      <c r="AG244" s="46"/>
      <c r="AH244" s="46"/>
      <c r="AI244" s="46"/>
      <c r="AJ244" s="46"/>
      <c r="AK244" s="46">
        <v>0.16</v>
      </c>
      <c r="AL244" s="46"/>
      <c r="AM244" s="46"/>
      <c r="AN244" s="46"/>
      <c r="AO244" s="46"/>
      <c r="AP244" s="46"/>
      <c r="AQ244" s="46"/>
      <c r="AR244" s="46"/>
      <c r="AS244" s="46"/>
      <c r="AT244" s="46"/>
      <c r="AU244" s="46"/>
      <c r="AV244" s="46"/>
      <c r="AW244" s="46"/>
      <c r="AX244" s="46"/>
      <c r="AY244" s="46" t="s">
        <v>62</v>
      </c>
      <c r="AZ244" s="44" t="s">
        <v>596</v>
      </c>
      <c r="BA244" s="23" t="s">
        <v>105</v>
      </c>
      <c r="BB244" s="23" t="s">
        <v>64</v>
      </c>
      <c r="BC244" s="37" t="s">
        <v>72</v>
      </c>
      <c r="BD244" s="23" t="s">
        <v>101</v>
      </c>
      <c r="BE244" s="23" t="s">
        <v>74</v>
      </c>
      <c r="BF244" s="23" t="s">
        <v>64</v>
      </c>
      <c r="BG244" s="23"/>
      <c r="BH244" s="23"/>
    </row>
    <row r="245" spans="1:60" s="39" customFormat="1" ht="50.4">
      <c r="A245" s="31"/>
      <c r="B245" s="23" t="s">
        <v>2404</v>
      </c>
      <c r="C245" s="50" t="s">
        <v>597</v>
      </c>
      <c r="D245" s="23" t="s">
        <v>48</v>
      </c>
      <c r="E245" s="51">
        <v>0.08</v>
      </c>
      <c r="F245" s="51"/>
      <c r="G245" s="51">
        <v>0.08</v>
      </c>
      <c r="H245" s="44"/>
      <c r="I245" s="44" t="s">
        <v>100</v>
      </c>
      <c r="J245" s="52" t="s">
        <v>43</v>
      </c>
      <c r="K245" s="52"/>
      <c r="L245" s="277">
        <f t="shared" si="22"/>
        <v>0</v>
      </c>
      <c r="M245" s="277">
        <f t="shared" si="23"/>
        <v>0.08</v>
      </c>
      <c r="N245" s="277">
        <f t="shared" si="24"/>
        <v>0.08</v>
      </c>
      <c r="O245" s="36"/>
      <c r="P245" s="46"/>
      <c r="Q245" s="46"/>
      <c r="R245" s="46"/>
      <c r="S245" s="46"/>
      <c r="T245" s="46"/>
      <c r="U245" s="46"/>
      <c r="V245" s="46"/>
      <c r="W245" s="46"/>
      <c r="X245" s="46"/>
      <c r="Y245" s="46"/>
      <c r="Z245" s="46"/>
      <c r="AA245" s="46"/>
      <c r="AB245" s="46"/>
      <c r="AC245" s="46"/>
      <c r="AD245" s="46"/>
      <c r="AE245" s="46"/>
      <c r="AF245" s="46"/>
      <c r="AG245" s="46"/>
      <c r="AH245" s="46"/>
      <c r="AI245" s="46"/>
      <c r="AJ245" s="46"/>
      <c r="AK245" s="46">
        <v>0.08</v>
      </c>
      <c r="AL245" s="46"/>
      <c r="AM245" s="46"/>
      <c r="AN245" s="46"/>
      <c r="AO245" s="46"/>
      <c r="AP245" s="46"/>
      <c r="AQ245" s="46"/>
      <c r="AR245" s="46"/>
      <c r="AS245" s="46"/>
      <c r="AT245" s="46"/>
      <c r="AU245" s="46"/>
      <c r="AV245" s="46"/>
      <c r="AW245" s="46"/>
      <c r="AX245" s="46"/>
      <c r="AY245" s="46" t="s">
        <v>585</v>
      </c>
      <c r="AZ245" s="44"/>
      <c r="BA245" s="23" t="s">
        <v>114</v>
      </c>
      <c r="BB245" s="23" t="s">
        <v>72</v>
      </c>
      <c r="BC245" s="37"/>
      <c r="BD245" s="23" t="s">
        <v>101</v>
      </c>
      <c r="BE245" s="23" t="s">
        <v>74</v>
      </c>
      <c r="BF245" s="23" t="s">
        <v>72</v>
      </c>
      <c r="BG245" s="23"/>
      <c r="BH245" s="23"/>
    </row>
    <row r="246" spans="1:60" s="39" customFormat="1" ht="50.4">
      <c r="A246" s="31"/>
      <c r="B246" s="23" t="s">
        <v>2405</v>
      </c>
      <c r="C246" s="50" t="s">
        <v>598</v>
      </c>
      <c r="D246" s="23" t="s">
        <v>48</v>
      </c>
      <c r="E246" s="51">
        <v>0.06</v>
      </c>
      <c r="F246" s="51"/>
      <c r="G246" s="51">
        <v>0.06</v>
      </c>
      <c r="H246" s="44"/>
      <c r="I246" s="44" t="s">
        <v>100</v>
      </c>
      <c r="J246" s="52" t="s">
        <v>43</v>
      </c>
      <c r="K246" s="52"/>
      <c r="L246" s="277">
        <f t="shared" si="22"/>
        <v>0</v>
      </c>
      <c r="M246" s="277">
        <f t="shared" si="23"/>
        <v>0.06</v>
      </c>
      <c r="N246" s="277">
        <f t="shared" si="24"/>
        <v>0.06</v>
      </c>
      <c r="O246" s="36"/>
      <c r="P246" s="46"/>
      <c r="Q246" s="46"/>
      <c r="R246" s="46"/>
      <c r="S246" s="46"/>
      <c r="T246" s="46"/>
      <c r="U246" s="46"/>
      <c r="V246" s="46"/>
      <c r="W246" s="46"/>
      <c r="X246" s="46"/>
      <c r="Y246" s="46"/>
      <c r="Z246" s="46"/>
      <c r="AA246" s="46"/>
      <c r="AB246" s="46"/>
      <c r="AC246" s="46"/>
      <c r="AD246" s="46"/>
      <c r="AE246" s="46"/>
      <c r="AF246" s="46"/>
      <c r="AG246" s="46"/>
      <c r="AH246" s="46"/>
      <c r="AI246" s="46"/>
      <c r="AJ246" s="46"/>
      <c r="AK246" s="46">
        <v>0.06</v>
      </c>
      <c r="AL246" s="46"/>
      <c r="AM246" s="46"/>
      <c r="AN246" s="46"/>
      <c r="AO246" s="46"/>
      <c r="AP246" s="46"/>
      <c r="AQ246" s="46"/>
      <c r="AR246" s="46"/>
      <c r="AS246" s="46"/>
      <c r="AT246" s="46"/>
      <c r="AU246" s="46"/>
      <c r="AV246" s="46"/>
      <c r="AW246" s="46"/>
      <c r="AX246" s="46"/>
      <c r="AY246" s="46" t="s">
        <v>585</v>
      </c>
      <c r="AZ246" s="44"/>
      <c r="BA246" s="23" t="s">
        <v>114</v>
      </c>
      <c r="BB246" s="23" t="s">
        <v>72</v>
      </c>
      <c r="BC246" s="37"/>
      <c r="BD246" s="23" t="s">
        <v>101</v>
      </c>
      <c r="BE246" s="23" t="s">
        <v>74</v>
      </c>
      <c r="BF246" s="23" t="s">
        <v>72</v>
      </c>
      <c r="BG246" s="23"/>
      <c r="BH246" s="23"/>
    </row>
    <row r="247" spans="1:60" s="39" customFormat="1" ht="39.6">
      <c r="A247" s="31"/>
      <c r="B247" s="23" t="s">
        <v>2406</v>
      </c>
      <c r="C247" s="50" t="s">
        <v>599</v>
      </c>
      <c r="D247" s="23" t="s">
        <v>48</v>
      </c>
      <c r="E247" s="51">
        <v>0.06</v>
      </c>
      <c r="F247" s="51"/>
      <c r="G247" s="51">
        <v>0.06</v>
      </c>
      <c r="H247" s="44" t="s">
        <v>100</v>
      </c>
      <c r="I247" s="44" t="s">
        <v>100</v>
      </c>
      <c r="J247" s="52" t="s">
        <v>43</v>
      </c>
      <c r="K247" s="52"/>
      <c r="L247" s="277">
        <f t="shared" si="22"/>
        <v>0</v>
      </c>
      <c r="M247" s="277">
        <f t="shared" si="23"/>
        <v>0.06</v>
      </c>
      <c r="N247" s="277">
        <f t="shared" si="24"/>
        <v>0.06</v>
      </c>
      <c r="O247" s="36"/>
      <c r="P247" s="46"/>
      <c r="Q247" s="46"/>
      <c r="R247" s="46"/>
      <c r="S247" s="46"/>
      <c r="T247" s="46"/>
      <c r="U247" s="46"/>
      <c r="V247" s="46"/>
      <c r="W247" s="46"/>
      <c r="X247" s="46"/>
      <c r="Y247" s="46"/>
      <c r="Z247" s="46"/>
      <c r="AA247" s="46"/>
      <c r="AB247" s="46"/>
      <c r="AC247" s="46"/>
      <c r="AD247" s="46"/>
      <c r="AE247" s="46"/>
      <c r="AF247" s="46"/>
      <c r="AG247" s="46"/>
      <c r="AH247" s="46"/>
      <c r="AI247" s="46"/>
      <c r="AJ247" s="46"/>
      <c r="AK247" s="46">
        <v>0.06</v>
      </c>
      <c r="AL247" s="46"/>
      <c r="AM247" s="46"/>
      <c r="AN247" s="46"/>
      <c r="AO247" s="46"/>
      <c r="AP247" s="46"/>
      <c r="AQ247" s="46"/>
      <c r="AR247" s="46"/>
      <c r="AS247" s="46"/>
      <c r="AT247" s="46"/>
      <c r="AU247" s="46"/>
      <c r="AV247" s="46"/>
      <c r="AW247" s="46"/>
      <c r="AX247" s="46"/>
      <c r="AY247" s="46" t="s">
        <v>62</v>
      </c>
      <c r="AZ247" s="44" t="s">
        <v>600</v>
      </c>
      <c r="BA247" s="23" t="s">
        <v>105</v>
      </c>
      <c r="BB247" s="23" t="s">
        <v>64</v>
      </c>
      <c r="BC247" s="37" t="s">
        <v>72</v>
      </c>
      <c r="BD247" s="23" t="s">
        <v>101</v>
      </c>
      <c r="BE247" s="23" t="s">
        <v>74</v>
      </c>
      <c r="BF247" s="23" t="s">
        <v>64</v>
      </c>
      <c r="BG247" s="23"/>
      <c r="BH247" s="23"/>
    </row>
    <row r="248" spans="1:60" s="39" customFormat="1" ht="39.6">
      <c r="A248" s="31"/>
      <c r="B248" s="23" t="s">
        <v>2407</v>
      </c>
      <c r="C248" s="50" t="s">
        <v>601</v>
      </c>
      <c r="D248" s="23" t="s">
        <v>48</v>
      </c>
      <c r="E248" s="51">
        <v>1.2</v>
      </c>
      <c r="F248" s="51"/>
      <c r="G248" s="51">
        <v>1.2</v>
      </c>
      <c r="H248" s="44" t="s">
        <v>100</v>
      </c>
      <c r="I248" s="44" t="s">
        <v>100</v>
      </c>
      <c r="J248" s="52" t="s">
        <v>27</v>
      </c>
      <c r="K248" s="52"/>
      <c r="L248" s="277">
        <f t="shared" si="22"/>
        <v>0</v>
      </c>
      <c r="M248" s="277">
        <f t="shared" si="23"/>
        <v>1.2</v>
      </c>
      <c r="N248" s="277">
        <f t="shared" si="24"/>
        <v>1.2</v>
      </c>
      <c r="O248" s="36"/>
      <c r="P248" s="46"/>
      <c r="Q248" s="46"/>
      <c r="R248" s="46"/>
      <c r="S248" s="46"/>
      <c r="T248" s="46"/>
      <c r="U248" s="46">
        <v>1.2</v>
      </c>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t="s">
        <v>62</v>
      </c>
      <c r="AZ248" s="44" t="s">
        <v>602</v>
      </c>
      <c r="BA248" s="23" t="s">
        <v>105</v>
      </c>
      <c r="BB248" s="23" t="s">
        <v>64</v>
      </c>
      <c r="BC248" s="37" t="s">
        <v>72</v>
      </c>
      <c r="BD248" s="23" t="s">
        <v>101</v>
      </c>
      <c r="BE248" s="23" t="s">
        <v>74</v>
      </c>
      <c r="BF248" s="23" t="s">
        <v>64</v>
      </c>
      <c r="BG248" s="23"/>
      <c r="BH248" s="23"/>
    </row>
    <row r="249" spans="1:60" s="39" customFormat="1" ht="33.6">
      <c r="A249" s="31"/>
      <c r="B249" s="23" t="s">
        <v>2408</v>
      </c>
      <c r="C249" s="50" t="s">
        <v>603</v>
      </c>
      <c r="D249" s="23" t="s">
        <v>48</v>
      </c>
      <c r="E249" s="51">
        <v>1.2</v>
      </c>
      <c r="F249" s="51"/>
      <c r="G249" s="51">
        <v>1.2</v>
      </c>
      <c r="H249" s="44" t="s">
        <v>100</v>
      </c>
      <c r="I249" s="44" t="s">
        <v>100</v>
      </c>
      <c r="J249" s="52" t="s">
        <v>27</v>
      </c>
      <c r="K249" s="52"/>
      <c r="L249" s="277">
        <f t="shared" si="22"/>
        <v>0</v>
      </c>
      <c r="M249" s="277">
        <f t="shared" si="23"/>
        <v>1.2</v>
      </c>
      <c r="N249" s="277">
        <f t="shared" si="24"/>
        <v>1.2</v>
      </c>
      <c r="O249" s="36"/>
      <c r="P249" s="46"/>
      <c r="Q249" s="46"/>
      <c r="R249" s="46"/>
      <c r="S249" s="46"/>
      <c r="T249" s="46"/>
      <c r="U249" s="46">
        <v>1.2</v>
      </c>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t="s">
        <v>585</v>
      </c>
      <c r="AZ249" s="44" t="s">
        <v>602</v>
      </c>
      <c r="BA249" s="23" t="s">
        <v>105</v>
      </c>
      <c r="BB249" s="23" t="s">
        <v>64</v>
      </c>
      <c r="BC249" s="37" t="s">
        <v>72</v>
      </c>
      <c r="BD249" s="23" t="s">
        <v>101</v>
      </c>
      <c r="BE249" s="23" t="s">
        <v>74</v>
      </c>
      <c r="BF249" s="23" t="s">
        <v>72</v>
      </c>
      <c r="BG249" s="23" t="s">
        <v>604</v>
      </c>
      <c r="BH249" s="23"/>
    </row>
    <row r="250" spans="1:60" s="39" customFormat="1" ht="39.6">
      <c r="A250" s="31"/>
      <c r="B250" s="23" t="s">
        <v>2409</v>
      </c>
      <c r="C250" s="50" t="s">
        <v>475</v>
      </c>
      <c r="D250" s="23" t="s">
        <v>48</v>
      </c>
      <c r="E250" s="51">
        <v>1</v>
      </c>
      <c r="F250" s="51"/>
      <c r="G250" s="51">
        <v>1</v>
      </c>
      <c r="H250" s="44" t="s">
        <v>100</v>
      </c>
      <c r="I250" s="44" t="s">
        <v>100</v>
      </c>
      <c r="J250" s="64" t="s">
        <v>605</v>
      </c>
      <c r="K250" s="64"/>
      <c r="L250" s="277">
        <f t="shared" si="22"/>
        <v>0</v>
      </c>
      <c r="M250" s="277">
        <f t="shared" si="23"/>
        <v>1</v>
      </c>
      <c r="N250" s="277">
        <f t="shared" si="24"/>
        <v>1</v>
      </c>
      <c r="O250" s="36"/>
      <c r="P250" s="58"/>
      <c r="Q250" s="58"/>
      <c r="R250" s="58"/>
      <c r="S250" s="58">
        <v>0.1</v>
      </c>
      <c r="T250" s="58"/>
      <c r="U250" s="58">
        <v>0.7</v>
      </c>
      <c r="V250" s="261"/>
      <c r="W250" s="261"/>
      <c r="X250" s="58"/>
      <c r="Y250" s="58"/>
      <c r="Z250" s="261">
        <v>0.2</v>
      </c>
      <c r="AA250" s="261"/>
      <c r="AB250" s="261"/>
      <c r="AC250" s="261"/>
      <c r="AD250" s="261"/>
      <c r="AE250" s="261"/>
      <c r="AF250" s="261"/>
      <c r="AG250" s="261"/>
      <c r="AH250" s="261"/>
      <c r="AI250" s="261"/>
      <c r="AJ250" s="261"/>
      <c r="AK250" s="261"/>
      <c r="AL250" s="261"/>
      <c r="AM250" s="261"/>
      <c r="AN250" s="261"/>
      <c r="AO250" s="261"/>
      <c r="AP250" s="261"/>
      <c r="AQ250" s="261"/>
      <c r="AR250" s="261"/>
      <c r="AS250" s="261"/>
      <c r="AT250" s="261"/>
      <c r="AU250" s="261"/>
      <c r="AV250" s="261"/>
      <c r="AW250" s="261"/>
      <c r="AX250" s="261"/>
      <c r="AY250" s="46" t="s">
        <v>62</v>
      </c>
      <c r="AZ250" s="44" t="s">
        <v>476</v>
      </c>
      <c r="BA250" s="23" t="s">
        <v>105</v>
      </c>
      <c r="BB250" s="23" t="s">
        <v>64</v>
      </c>
      <c r="BC250" s="37" t="s">
        <v>72</v>
      </c>
      <c r="BD250" s="23" t="s">
        <v>101</v>
      </c>
      <c r="BE250" s="23" t="s">
        <v>74</v>
      </c>
      <c r="BF250" s="23" t="s">
        <v>64</v>
      </c>
      <c r="BG250" s="23"/>
      <c r="BH250" s="23"/>
    </row>
    <row r="251" spans="1:60" s="39" customFormat="1" ht="39.6">
      <c r="A251" s="31"/>
      <c r="B251" s="23" t="s">
        <v>2410</v>
      </c>
      <c r="C251" s="50" t="s">
        <v>463</v>
      </c>
      <c r="D251" s="23" t="s">
        <v>48</v>
      </c>
      <c r="E251" s="51"/>
      <c r="F251" s="51"/>
      <c r="G251" s="51"/>
      <c r="H251" s="44" t="s">
        <v>87</v>
      </c>
      <c r="I251" s="44" t="s">
        <v>87</v>
      </c>
      <c r="J251" s="52"/>
      <c r="K251" s="52"/>
      <c r="L251" s="277">
        <f t="shared" si="22"/>
        <v>0</v>
      </c>
      <c r="M251" s="277">
        <f t="shared" si="23"/>
        <v>0</v>
      </c>
      <c r="N251" s="277">
        <f t="shared" si="24"/>
        <v>0</v>
      </c>
      <c r="O251" s="3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t="s">
        <v>62</v>
      </c>
      <c r="AZ251" s="44" t="s">
        <v>464</v>
      </c>
      <c r="BA251" s="23" t="s">
        <v>105</v>
      </c>
      <c r="BB251" s="23"/>
      <c r="BC251" s="37"/>
      <c r="BD251" s="23"/>
      <c r="BE251" s="23"/>
      <c r="BF251" s="23"/>
      <c r="BG251" s="23"/>
      <c r="BH251" s="23"/>
    </row>
    <row r="252" spans="1:60" s="232" customFormat="1" ht="46.8">
      <c r="A252" s="229"/>
      <c r="B252" s="23"/>
      <c r="C252" s="106" t="s">
        <v>606</v>
      </c>
      <c r="D252" s="23" t="s">
        <v>48</v>
      </c>
      <c r="E252" s="69">
        <v>8.67</v>
      </c>
      <c r="F252" s="69"/>
      <c r="G252" s="69">
        <v>8.67</v>
      </c>
      <c r="H252" s="44" t="s">
        <v>87</v>
      </c>
      <c r="I252" s="44" t="s">
        <v>87</v>
      </c>
      <c r="J252" s="72" t="s">
        <v>607</v>
      </c>
      <c r="K252" s="72"/>
      <c r="L252" s="277">
        <f t="shared" si="22"/>
        <v>0</v>
      </c>
      <c r="M252" s="277">
        <f t="shared" si="23"/>
        <v>8.67</v>
      </c>
      <c r="N252" s="277">
        <f t="shared" si="24"/>
        <v>8.67</v>
      </c>
      <c r="O252" s="36"/>
      <c r="P252" s="58">
        <v>1</v>
      </c>
      <c r="Q252" s="58">
        <v>4.67</v>
      </c>
      <c r="R252" s="58"/>
      <c r="S252" s="58"/>
      <c r="T252" s="58">
        <v>1</v>
      </c>
      <c r="U252" s="58">
        <v>1</v>
      </c>
      <c r="V252" s="261"/>
      <c r="W252" s="261"/>
      <c r="X252" s="58"/>
      <c r="Y252" s="58"/>
      <c r="Z252" s="261"/>
      <c r="AA252" s="261"/>
      <c r="AB252" s="261"/>
      <c r="AC252" s="261"/>
      <c r="AD252" s="261"/>
      <c r="AE252" s="261"/>
      <c r="AF252" s="261"/>
      <c r="AG252" s="261"/>
      <c r="AH252" s="261"/>
      <c r="AI252" s="261"/>
      <c r="AJ252" s="261"/>
      <c r="AK252" s="261"/>
      <c r="AL252" s="261"/>
      <c r="AM252" s="261"/>
      <c r="AN252" s="261"/>
      <c r="AO252" s="261"/>
      <c r="AP252" s="261"/>
      <c r="AQ252" s="261"/>
      <c r="AR252" s="261"/>
      <c r="AS252" s="261"/>
      <c r="AT252" s="261"/>
      <c r="AU252" s="261"/>
      <c r="AV252" s="261"/>
      <c r="AW252" s="261"/>
      <c r="AX252" s="261">
        <v>1</v>
      </c>
      <c r="AY252" s="46" t="s">
        <v>62</v>
      </c>
      <c r="AZ252" s="23"/>
      <c r="BA252" s="23" t="s">
        <v>105</v>
      </c>
      <c r="BB252" s="23" t="s">
        <v>64</v>
      </c>
      <c r="BC252" s="37" t="s">
        <v>72</v>
      </c>
      <c r="BD252" s="23" t="s">
        <v>88</v>
      </c>
      <c r="BE252" s="23" t="s">
        <v>102</v>
      </c>
      <c r="BF252" s="23"/>
      <c r="BG252" s="234"/>
      <c r="BH252" s="214"/>
    </row>
    <row r="253" spans="1:60" s="39" customFormat="1" ht="39.6">
      <c r="A253" s="31"/>
      <c r="B253" s="23"/>
      <c r="C253" s="106" t="s">
        <v>608</v>
      </c>
      <c r="D253" s="23" t="s">
        <v>48</v>
      </c>
      <c r="E253" s="69">
        <f>1.55+0.14</f>
        <v>1.69</v>
      </c>
      <c r="F253" s="69"/>
      <c r="G253" s="69">
        <v>1.69</v>
      </c>
      <c r="H253" s="44" t="s">
        <v>87</v>
      </c>
      <c r="I253" s="44" t="s">
        <v>87</v>
      </c>
      <c r="J253" s="64" t="s">
        <v>609</v>
      </c>
      <c r="K253" s="64"/>
      <c r="L253" s="277">
        <f t="shared" si="22"/>
        <v>0</v>
      </c>
      <c r="M253" s="277">
        <f t="shared" si="23"/>
        <v>1.69</v>
      </c>
      <c r="N253" s="277">
        <f t="shared" si="24"/>
        <v>1.69</v>
      </c>
      <c r="O253" s="36"/>
      <c r="P253" s="58"/>
      <c r="Q253" s="58"/>
      <c r="R253" s="58"/>
      <c r="S253" s="58"/>
      <c r="T253" s="58">
        <v>0.2</v>
      </c>
      <c r="U253" s="58">
        <v>0.32</v>
      </c>
      <c r="V253" s="261"/>
      <c r="W253" s="261"/>
      <c r="X253" s="58"/>
      <c r="Y253" s="58"/>
      <c r="Z253" s="261"/>
      <c r="AA253" s="261"/>
      <c r="AB253" s="261"/>
      <c r="AC253" s="261"/>
      <c r="AD253" s="261"/>
      <c r="AE253" s="261"/>
      <c r="AF253" s="261"/>
      <c r="AG253" s="261"/>
      <c r="AH253" s="261"/>
      <c r="AI253" s="261"/>
      <c r="AJ253" s="261"/>
      <c r="AK253" s="261"/>
      <c r="AL253" s="261"/>
      <c r="AM253" s="261"/>
      <c r="AN253" s="261"/>
      <c r="AO253" s="261"/>
      <c r="AP253" s="261"/>
      <c r="AQ253" s="261"/>
      <c r="AR253" s="261"/>
      <c r="AS253" s="261"/>
      <c r="AT253" s="261"/>
      <c r="AU253" s="261"/>
      <c r="AV253" s="261"/>
      <c r="AW253" s="261"/>
      <c r="AX253" s="261">
        <v>1.17</v>
      </c>
      <c r="AY253" s="46" t="s">
        <v>62</v>
      </c>
      <c r="AZ253" s="23"/>
      <c r="BA253" s="23" t="s">
        <v>105</v>
      </c>
      <c r="BB253" s="23" t="s">
        <v>64</v>
      </c>
      <c r="BC253" s="37" t="s">
        <v>72</v>
      </c>
      <c r="BD253" s="23" t="s">
        <v>88</v>
      </c>
      <c r="BE253" s="23" t="s">
        <v>102</v>
      </c>
      <c r="BF253" s="23"/>
      <c r="BG253" s="23"/>
      <c r="BH253" s="23"/>
    </row>
    <row r="254" spans="1:60" s="39" customFormat="1" ht="39.6">
      <c r="A254" s="31"/>
      <c r="B254" s="23"/>
      <c r="C254" s="106" t="s">
        <v>610</v>
      </c>
      <c r="D254" s="23" t="s">
        <v>48</v>
      </c>
      <c r="E254" s="69">
        <v>1.73</v>
      </c>
      <c r="F254" s="69"/>
      <c r="G254" s="69">
        <v>1.73</v>
      </c>
      <c r="H254" s="44" t="s">
        <v>87</v>
      </c>
      <c r="I254" s="44" t="s">
        <v>87</v>
      </c>
      <c r="J254" s="64" t="s">
        <v>611</v>
      </c>
      <c r="K254" s="64"/>
      <c r="L254" s="277">
        <f t="shared" si="22"/>
        <v>0</v>
      </c>
      <c r="M254" s="277">
        <f t="shared" si="23"/>
        <v>1.7300000000000002</v>
      </c>
      <c r="N254" s="277">
        <f t="shared" si="24"/>
        <v>1.7300000000000002</v>
      </c>
      <c r="O254" s="36"/>
      <c r="P254" s="58"/>
      <c r="Q254" s="58">
        <f>1.35-0.94</f>
        <v>0.41000000000000014</v>
      </c>
      <c r="R254" s="58"/>
      <c r="S254" s="58"/>
      <c r="T254" s="58"/>
      <c r="U254" s="58"/>
      <c r="V254" s="261"/>
      <c r="W254" s="261"/>
      <c r="X254" s="58">
        <v>0.15</v>
      </c>
      <c r="Y254" s="58"/>
      <c r="Z254" s="261">
        <v>0.17</v>
      </c>
      <c r="AA254" s="261"/>
      <c r="AB254" s="261"/>
      <c r="AC254" s="261"/>
      <c r="AD254" s="261"/>
      <c r="AE254" s="261"/>
      <c r="AF254" s="261"/>
      <c r="AG254" s="261"/>
      <c r="AH254" s="261"/>
      <c r="AI254" s="261"/>
      <c r="AJ254" s="261"/>
      <c r="AK254" s="261"/>
      <c r="AL254" s="261"/>
      <c r="AM254" s="261"/>
      <c r="AN254" s="261"/>
      <c r="AO254" s="261"/>
      <c r="AP254" s="261"/>
      <c r="AQ254" s="261"/>
      <c r="AR254" s="261"/>
      <c r="AS254" s="261"/>
      <c r="AT254" s="261"/>
      <c r="AU254" s="261"/>
      <c r="AV254" s="261"/>
      <c r="AW254" s="261"/>
      <c r="AX254" s="261">
        <v>1</v>
      </c>
      <c r="AY254" s="46" t="s">
        <v>62</v>
      </c>
      <c r="AZ254" s="23"/>
      <c r="BA254" s="23" t="s">
        <v>105</v>
      </c>
      <c r="BB254" s="23" t="s">
        <v>64</v>
      </c>
      <c r="BC254" s="37" t="s">
        <v>72</v>
      </c>
      <c r="BD254" s="23" t="s">
        <v>88</v>
      </c>
      <c r="BE254" s="23" t="s">
        <v>102</v>
      </c>
      <c r="BF254" s="23"/>
      <c r="BG254" s="23"/>
      <c r="BH254" s="23"/>
    </row>
    <row r="255" spans="1:60" s="232" customFormat="1" ht="39.6">
      <c r="A255" s="229"/>
      <c r="B255" s="23"/>
      <c r="C255" s="106" t="s">
        <v>612</v>
      </c>
      <c r="D255" s="23" t="s">
        <v>48</v>
      </c>
      <c r="E255" s="69">
        <v>5.24</v>
      </c>
      <c r="F255" s="69"/>
      <c r="G255" s="69">
        <v>5.24</v>
      </c>
      <c r="H255" s="44" t="s">
        <v>87</v>
      </c>
      <c r="I255" s="44" t="s">
        <v>87</v>
      </c>
      <c r="J255" s="72" t="s">
        <v>613</v>
      </c>
      <c r="K255" s="72"/>
      <c r="L255" s="277">
        <f t="shared" si="22"/>
        <v>0</v>
      </c>
      <c r="M255" s="277">
        <f t="shared" si="23"/>
        <v>5.24</v>
      </c>
      <c r="N255" s="277">
        <f t="shared" si="24"/>
        <v>5.24</v>
      </c>
      <c r="O255" s="36"/>
      <c r="P255" s="58">
        <v>1</v>
      </c>
      <c r="Q255" s="58">
        <v>2.3199999999999998</v>
      </c>
      <c r="R255" s="58"/>
      <c r="S255" s="58">
        <v>1.42</v>
      </c>
      <c r="T255" s="58">
        <v>0.5</v>
      </c>
      <c r="U255" s="58"/>
      <c r="V255" s="261"/>
      <c r="W255" s="261"/>
      <c r="X255" s="58"/>
      <c r="Y255" s="58"/>
      <c r="Z255" s="261"/>
      <c r="AA255" s="261"/>
      <c r="AB255" s="261"/>
      <c r="AC255" s="261"/>
      <c r="AD255" s="261"/>
      <c r="AE255" s="261"/>
      <c r="AF255" s="261"/>
      <c r="AG255" s="261"/>
      <c r="AH255" s="261"/>
      <c r="AI255" s="261"/>
      <c r="AJ255" s="261"/>
      <c r="AK255" s="261"/>
      <c r="AL255" s="261"/>
      <c r="AM255" s="261"/>
      <c r="AN255" s="261"/>
      <c r="AO255" s="261"/>
      <c r="AP255" s="261"/>
      <c r="AQ255" s="261"/>
      <c r="AR255" s="261"/>
      <c r="AS255" s="261"/>
      <c r="AT255" s="261"/>
      <c r="AU255" s="261"/>
      <c r="AV255" s="261"/>
      <c r="AW255" s="261"/>
      <c r="AX255" s="261"/>
      <c r="AY255" s="46" t="s">
        <v>62</v>
      </c>
      <c r="AZ255" s="23"/>
      <c r="BA255" s="23" t="s">
        <v>105</v>
      </c>
      <c r="BB255" s="23" t="s">
        <v>64</v>
      </c>
      <c r="BC255" s="37" t="s">
        <v>72</v>
      </c>
      <c r="BD255" s="23" t="s">
        <v>88</v>
      </c>
      <c r="BE255" s="23" t="s">
        <v>102</v>
      </c>
      <c r="BF255" s="23"/>
      <c r="BG255" s="234"/>
      <c r="BH255" s="214"/>
    </row>
    <row r="256" spans="1:60" s="39" customFormat="1" ht="46.8">
      <c r="A256" s="31"/>
      <c r="B256" s="23"/>
      <c r="C256" s="106" t="s">
        <v>614</v>
      </c>
      <c r="D256" s="23" t="s">
        <v>48</v>
      </c>
      <c r="E256" s="69">
        <f>5.7813+1.8</f>
        <v>7.5812999999999997</v>
      </c>
      <c r="F256" s="69"/>
      <c r="G256" s="69">
        <v>7.5812999999999997</v>
      </c>
      <c r="H256" s="44" t="s">
        <v>87</v>
      </c>
      <c r="I256" s="44" t="s">
        <v>87</v>
      </c>
      <c r="J256" s="64" t="s">
        <v>615</v>
      </c>
      <c r="K256" s="64"/>
      <c r="L256" s="277">
        <f t="shared" si="22"/>
        <v>0</v>
      </c>
      <c r="M256" s="277">
        <f t="shared" si="23"/>
        <v>7.5813000000000006</v>
      </c>
      <c r="N256" s="277">
        <f t="shared" si="24"/>
        <v>7.5813000000000006</v>
      </c>
      <c r="O256" s="36"/>
      <c r="P256" s="58">
        <v>2.52</v>
      </c>
      <c r="Q256" s="58">
        <v>2.56</v>
      </c>
      <c r="R256" s="58"/>
      <c r="S256" s="58"/>
      <c r="T256" s="58">
        <v>0.67</v>
      </c>
      <c r="U256" s="58">
        <v>0.30130000000000001</v>
      </c>
      <c r="V256" s="261"/>
      <c r="W256" s="261"/>
      <c r="X256" s="58"/>
      <c r="Y256" s="58"/>
      <c r="Z256" s="261">
        <v>0.26</v>
      </c>
      <c r="AA256" s="261"/>
      <c r="AB256" s="261"/>
      <c r="AC256" s="261"/>
      <c r="AD256" s="261"/>
      <c r="AE256" s="261"/>
      <c r="AF256" s="261"/>
      <c r="AG256" s="261"/>
      <c r="AH256" s="261"/>
      <c r="AI256" s="261"/>
      <c r="AJ256" s="261"/>
      <c r="AK256" s="261"/>
      <c r="AL256" s="261"/>
      <c r="AM256" s="261"/>
      <c r="AN256" s="261"/>
      <c r="AO256" s="261"/>
      <c r="AP256" s="261"/>
      <c r="AQ256" s="261"/>
      <c r="AR256" s="261"/>
      <c r="AS256" s="261"/>
      <c r="AT256" s="261"/>
      <c r="AU256" s="261"/>
      <c r="AV256" s="261"/>
      <c r="AW256" s="261">
        <v>1.27</v>
      </c>
      <c r="AX256" s="261"/>
      <c r="AY256" s="46" t="s">
        <v>62</v>
      </c>
      <c r="AZ256" s="23"/>
      <c r="BA256" s="23" t="s">
        <v>105</v>
      </c>
      <c r="BB256" s="23" t="s">
        <v>64</v>
      </c>
      <c r="BC256" s="37" t="s">
        <v>72</v>
      </c>
      <c r="BD256" s="23" t="s">
        <v>88</v>
      </c>
      <c r="BE256" s="23" t="s">
        <v>102</v>
      </c>
      <c r="BF256" s="23"/>
      <c r="BG256" s="23"/>
      <c r="BH256" s="23"/>
    </row>
    <row r="257" spans="1:60" s="39" customFormat="1" ht="46.8">
      <c r="A257" s="31"/>
      <c r="B257" s="23"/>
      <c r="C257" s="106" t="s">
        <v>616</v>
      </c>
      <c r="D257" s="23" t="s">
        <v>48</v>
      </c>
      <c r="E257" s="69">
        <f>4.6316+5.59</f>
        <v>10.221599999999999</v>
      </c>
      <c r="F257" s="69"/>
      <c r="G257" s="69">
        <v>10.221599999999999</v>
      </c>
      <c r="H257" s="44" t="s">
        <v>87</v>
      </c>
      <c r="I257" s="44" t="s">
        <v>87</v>
      </c>
      <c r="J257" s="64" t="s">
        <v>617</v>
      </c>
      <c r="K257" s="64"/>
      <c r="L257" s="277">
        <f t="shared" si="22"/>
        <v>0</v>
      </c>
      <c r="M257" s="277">
        <f t="shared" si="23"/>
        <v>10.2216</v>
      </c>
      <c r="N257" s="277">
        <f t="shared" si="24"/>
        <v>10.2216</v>
      </c>
      <c r="O257" s="36"/>
      <c r="P257" s="58">
        <v>2.12</v>
      </c>
      <c r="Q257" s="58">
        <v>2.65</v>
      </c>
      <c r="R257" s="58"/>
      <c r="S257" s="58"/>
      <c r="T257" s="58">
        <f>4.19-0.5</f>
        <v>3.6900000000000004</v>
      </c>
      <c r="U257" s="58">
        <v>0.50160000000000005</v>
      </c>
      <c r="V257" s="261"/>
      <c r="W257" s="261"/>
      <c r="X257" s="58"/>
      <c r="Y257" s="58"/>
      <c r="Z257" s="261"/>
      <c r="AA257" s="261"/>
      <c r="AB257" s="261"/>
      <c r="AC257" s="261"/>
      <c r="AD257" s="261"/>
      <c r="AE257" s="261"/>
      <c r="AF257" s="261"/>
      <c r="AG257" s="261"/>
      <c r="AH257" s="261"/>
      <c r="AI257" s="261"/>
      <c r="AJ257" s="261"/>
      <c r="AK257" s="261"/>
      <c r="AL257" s="261"/>
      <c r="AM257" s="261"/>
      <c r="AN257" s="261"/>
      <c r="AO257" s="261"/>
      <c r="AP257" s="261"/>
      <c r="AQ257" s="261"/>
      <c r="AR257" s="261"/>
      <c r="AS257" s="261"/>
      <c r="AT257" s="261"/>
      <c r="AU257" s="261"/>
      <c r="AV257" s="261"/>
      <c r="AW257" s="261">
        <v>0.52</v>
      </c>
      <c r="AX257" s="261">
        <v>0.74</v>
      </c>
      <c r="AY257" s="46" t="s">
        <v>62</v>
      </c>
      <c r="AZ257" s="23"/>
      <c r="BA257" s="23" t="s">
        <v>105</v>
      </c>
      <c r="BB257" s="23" t="s">
        <v>64</v>
      </c>
      <c r="BC257" s="37" t="s">
        <v>72</v>
      </c>
      <c r="BD257" s="23" t="s">
        <v>88</v>
      </c>
      <c r="BE257" s="23" t="s">
        <v>102</v>
      </c>
      <c r="BF257" s="23"/>
      <c r="BG257" s="23"/>
      <c r="BH257" s="23"/>
    </row>
    <row r="258" spans="1:60" s="232" customFormat="1" ht="39.6">
      <c r="A258" s="229"/>
      <c r="B258" s="23"/>
      <c r="C258" s="106" t="s">
        <v>618</v>
      </c>
      <c r="D258" s="23" t="s">
        <v>48</v>
      </c>
      <c r="E258" s="69">
        <f>1.8111+0.78</f>
        <v>2.5911</v>
      </c>
      <c r="F258" s="69"/>
      <c r="G258" s="69">
        <v>2.5911</v>
      </c>
      <c r="H258" s="44" t="s">
        <v>87</v>
      </c>
      <c r="I258" s="44" t="s">
        <v>87</v>
      </c>
      <c r="J258" s="64" t="s">
        <v>619</v>
      </c>
      <c r="K258" s="64"/>
      <c r="L258" s="277">
        <f t="shared" si="22"/>
        <v>1.1000000000001009E-3</v>
      </c>
      <c r="M258" s="277">
        <f t="shared" si="23"/>
        <v>2.59</v>
      </c>
      <c r="N258" s="277">
        <f t="shared" si="24"/>
        <v>2.59</v>
      </c>
      <c r="O258" s="36"/>
      <c r="P258" s="58"/>
      <c r="Q258" s="58">
        <v>1.81</v>
      </c>
      <c r="R258" s="58"/>
      <c r="S258" s="58"/>
      <c r="T258" s="58">
        <v>0.27</v>
      </c>
      <c r="U258" s="58">
        <v>0.51</v>
      </c>
      <c r="V258" s="261"/>
      <c r="W258" s="261"/>
      <c r="X258" s="58"/>
      <c r="Y258" s="58"/>
      <c r="Z258" s="261"/>
      <c r="AA258" s="261"/>
      <c r="AB258" s="261"/>
      <c r="AC258" s="261"/>
      <c r="AD258" s="261"/>
      <c r="AE258" s="261"/>
      <c r="AF258" s="261"/>
      <c r="AG258" s="261"/>
      <c r="AH258" s="261"/>
      <c r="AI258" s="261"/>
      <c r="AJ258" s="261"/>
      <c r="AK258" s="261"/>
      <c r="AL258" s="261"/>
      <c r="AM258" s="261"/>
      <c r="AN258" s="261"/>
      <c r="AO258" s="261"/>
      <c r="AP258" s="261"/>
      <c r="AQ258" s="261"/>
      <c r="AR258" s="261"/>
      <c r="AS258" s="261"/>
      <c r="AT258" s="261"/>
      <c r="AU258" s="261"/>
      <c r="AV258" s="261"/>
      <c r="AW258" s="261"/>
      <c r="AX258" s="261"/>
      <c r="AY258" s="46" t="s">
        <v>62</v>
      </c>
      <c r="AZ258" s="23"/>
      <c r="BA258" s="23" t="s">
        <v>105</v>
      </c>
      <c r="BB258" s="23" t="s">
        <v>64</v>
      </c>
      <c r="BC258" s="37" t="s">
        <v>72</v>
      </c>
      <c r="BD258" s="23" t="s">
        <v>88</v>
      </c>
      <c r="BE258" s="23" t="s">
        <v>102</v>
      </c>
      <c r="BF258" s="23"/>
      <c r="BG258" s="234"/>
      <c r="BH258" s="214"/>
    </row>
    <row r="259" spans="1:60" s="39" customFormat="1" ht="46.8">
      <c r="A259" s="31"/>
      <c r="B259" s="23"/>
      <c r="C259" s="106" t="s">
        <v>620</v>
      </c>
      <c r="D259" s="23" t="s">
        <v>48</v>
      </c>
      <c r="E259" s="69">
        <v>8.4700000000000006</v>
      </c>
      <c r="F259" s="69"/>
      <c r="G259" s="69">
        <v>8.4700000000000006</v>
      </c>
      <c r="H259" s="44" t="s">
        <v>87</v>
      </c>
      <c r="I259" s="44" t="s">
        <v>87</v>
      </c>
      <c r="J259" s="64" t="s">
        <v>621</v>
      </c>
      <c r="K259" s="64"/>
      <c r="L259" s="277">
        <f t="shared" si="22"/>
        <v>0</v>
      </c>
      <c r="M259" s="277">
        <f t="shared" si="23"/>
        <v>8.4699999999999989</v>
      </c>
      <c r="N259" s="277">
        <f t="shared" si="24"/>
        <v>8.4699999999999989</v>
      </c>
      <c r="O259" s="36"/>
      <c r="P259" s="58">
        <v>0.17</v>
      </c>
      <c r="Q259" s="58">
        <v>4.25</v>
      </c>
      <c r="R259" s="58"/>
      <c r="S259" s="58">
        <v>0.47</v>
      </c>
      <c r="T259" s="58">
        <v>0.33</v>
      </c>
      <c r="U259" s="58">
        <v>3.25</v>
      </c>
      <c r="V259" s="261"/>
      <c r="W259" s="261"/>
      <c r="X259" s="58"/>
      <c r="Y259" s="58"/>
      <c r="Z259" s="261"/>
      <c r="AA259" s="261"/>
      <c r="AB259" s="261"/>
      <c r="AC259" s="261"/>
      <c r="AD259" s="261"/>
      <c r="AE259" s="261"/>
      <c r="AF259" s="261"/>
      <c r="AG259" s="261"/>
      <c r="AH259" s="261"/>
      <c r="AI259" s="261"/>
      <c r="AJ259" s="261"/>
      <c r="AK259" s="261"/>
      <c r="AL259" s="261"/>
      <c r="AM259" s="261"/>
      <c r="AN259" s="261"/>
      <c r="AO259" s="261"/>
      <c r="AP259" s="261"/>
      <c r="AQ259" s="261"/>
      <c r="AR259" s="261"/>
      <c r="AS259" s="261"/>
      <c r="AT259" s="261"/>
      <c r="AU259" s="261"/>
      <c r="AV259" s="261"/>
      <c r="AW259" s="261"/>
      <c r="AX259" s="261"/>
      <c r="AY259" s="46" t="s">
        <v>62</v>
      </c>
      <c r="AZ259" s="23"/>
      <c r="BA259" s="23" t="s">
        <v>105</v>
      </c>
      <c r="BB259" s="23" t="s">
        <v>64</v>
      </c>
      <c r="BC259" s="37" t="s">
        <v>72</v>
      </c>
      <c r="BD259" s="23" t="s">
        <v>88</v>
      </c>
      <c r="BE259" s="23" t="s">
        <v>102</v>
      </c>
      <c r="BF259" s="23"/>
      <c r="BG259" s="23"/>
      <c r="BH259" s="23"/>
    </row>
    <row r="260" spans="1:60" s="232" customFormat="1" ht="46.8">
      <c r="A260" s="229"/>
      <c r="B260" s="23"/>
      <c r="C260" s="106" t="s">
        <v>622</v>
      </c>
      <c r="D260" s="23" t="s">
        <v>48</v>
      </c>
      <c r="E260" s="69">
        <v>3.31</v>
      </c>
      <c r="F260" s="69"/>
      <c r="G260" s="69">
        <v>3.31</v>
      </c>
      <c r="H260" s="44" t="s">
        <v>87</v>
      </c>
      <c r="I260" s="44" t="s">
        <v>87</v>
      </c>
      <c r="J260" s="72" t="s">
        <v>623</v>
      </c>
      <c r="K260" s="72"/>
      <c r="L260" s="277">
        <f t="shared" si="22"/>
        <v>0</v>
      </c>
      <c r="M260" s="277">
        <f t="shared" si="23"/>
        <v>3.31</v>
      </c>
      <c r="N260" s="277">
        <f t="shared" si="24"/>
        <v>3.31</v>
      </c>
      <c r="O260" s="36"/>
      <c r="P260" s="58">
        <v>0.62</v>
      </c>
      <c r="Q260" s="58">
        <v>1</v>
      </c>
      <c r="R260" s="58"/>
      <c r="S260" s="58">
        <v>0.27</v>
      </c>
      <c r="T260" s="58">
        <v>1</v>
      </c>
      <c r="U260" s="58">
        <v>0.42</v>
      </c>
      <c r="V260" s="261"/>
      <c r="W260" s="261"/>
      <c r="X260" s="58"/>
      <c r="Y260" s="58"/>
      <c r="Z260" s="261"/>
      <c r="AA260" s="261"/>
      <c r="AB260" s="261"/>
      <c r="AC260" s="261"/>
      <c r="AD260" s="261"/>
      <c r="AE260" s="261"/>
      <c r="AF260" s="261"/>
      <c r="AG260" s="261"/>
      <c r="AH260" s="261"/>
      <c r="AI260" s="261"/>
      <c r="AJ260" s="261"/>
      <c r="AK260" s="261"/>
      <c r="AL260" s="261"/>
      <c r="AM260" s="261"/>
      <c r="AN260" s="261"/>
      <c r="AO260" s="261"/>
      <c r="AP260" s="261"/>
      <c r="AQ260" s="261"/>
      <c r="AR260" s="261"/>
      <c r="AS260" s="261"/>
      <c r="AT260" s="261"/>
      <c r="AU260" s="261"/>
      <c r="AV260" s="261"/>
      <c r="AW260" s="261"/>
      <c r="AX260" s="261"/>
      <c r="AY260" s="46" t="s">
        <v>62</v>
      </c>
      <c r="AZ260" s="23"/>
      <c r="BA260" s="23" t="s">
        <v>105</v>
      </c>
      <c r="BB260" s="23" t="s">
        <v>64</v>
      </c>
      <c r="BC260" s="37" t="s">
        <v>72</v>
      </c>
      <c r="BD260" s="23" t="s">
        <v>88</v>
      </c>
      <c r="BE260" s="23" t="s">
        <v>102</v>
      </c>
      <c r="BF260" s="23"/>
      <c r="BG260" s="234"/>
      <c r="BH260" s="214"/>
    </row>
    <row r="261" spans="1:60" s="232" customFormat="1" ht="39.6">
      <c r="A261" s="229"/>
      <c r="B261" s="23"/>
      <c r="C261" s="106" t="s">
        <v>624</v>
      </c>
      <c r="D261" s="23" t="s">
        <v>48</v>
      </c>
      <c r="E261" s="69">
        <v>4.72</v>
      </c>
      <c r="F261" s="69"/>
      <c r="G261" s="69">
        <v>4.72</v>
      </c>
      <c r="H261" s="44" t="s">
        <v>87</v>
      </c>
      <c r="I261" s="44" t="s">
        <v>87</v>
      </c>
      <c r="J261" s="72" t="s">
        <v>625</v>
      </c>
      <c r="K261" s="72"/>
      <c r="L261" s="277">
        <f t="shared" si="22"/>
        <v>0</v>
      </c>
      <c r="M261" s="277">
        <f t="shared" si="23"/>
        <v>4.72</v>
      </c>
      <c r="N261" s="277">
        <f t="shared" si="24"/>
        <v>4.72</v>
      </c>
      <c r="O261" s="36"/>
      <c r="P261" s="58">
        <v>1.1299999999999999</v>
      </c>
      <c r="Q261" s="58"/>
      <c r="R261" s="58"/>
      <c r="S261" s="58">
        <v>1.69</v>
      </c>
      <c r="T261" s="58">
        <v>1.23</v>
      </c>
      <c r="U261" s="58">
        <v>0.67</v>
      </c>
      <c r="V261" s="261"/>
      <c r="W261" s="261"/>
      <c r="X261" s="58"/>
      <c r="Y261" s="58"/>
      <c r="Z261" s="261"/>
      <c r="AA261" s="261"/>
      <c r="AB261" s="261"/>
      <c r="AC261" s="261"/>
      <c r="AD261" s="261"/>
      <c r="AE261" s="261"/>
      <c r="AF261" s="261"/>
      <c r="AG261" s="261"/>
      <c r="AH261" s="261"/>
      <c r="AI261" s="261"/>
      <c r="AJ261" s="261"/>
      <c r="AK261" s="261"/>
      <c r="AL261" s="261"/>
      <c r="AM261" s="261"/>
      <c r="AN261" s="261"/>
      <c r="AO261" s="261"/>
      <c r="AP261" s="261"/>
      <c r="AQ261" s="261"/>
      <c r="AR261" s="261"/>
      <c r="AS261" s="261"/>
      <c r="AT261" s="261"/>
      <c r="AU261" s="261"/>
      <c r="AV261" s="261"/>
      <c r="AW261" s="261"/>
      <c r="AX261" s="261"/>
      <c r="AY261" s="46" t="s">
        <v>62</v>
      </c>
      <c r="AZ261" s="23"/>
      <c r="BA261" s="23" t="s">
        <v>105</v>
      </c>
      <c r="BB261" s="23" t="s">
        <v>64</v>
      </c>
      <c r="BC261" s="37" t="s">
        <v>72</v>
      </c>
      <c r="BD261" s="23" t="s">
        <v>88</v>
      </c>
      <c r="BE261" s="23" t="s">
        <v>102</v>
      </c>
      <c r="BF261" s="23"/>
      <c r="BG261" s="234"/>
      <c r="BH261" s="214"/>
    </row>
    <row r="262" spans="1:60" s="232" customFormat="1" ht="46.8">
      <c r="A262" s="229"/>
      <c r="B262" s="23"/>
      <c r="C262" s="106" t="s">
        <v>626</v>
      </c>
      <c r="D262" s="23" t="s">
        <v>48</v>
      </c>
      <c r="E262" s="69">
        <v>5.64</v>
      </c>
      <c r="F262" s="69"/>
      <c r="G262" s="69">
        <v>5.64</v>
      </c>
      <c r="H262" s="44" t="s">
        <v>87</v>
      </c>
      <c r="I262" s="44" t="s">
        <v>87</v>
      </c>
      <c r="J262" s="72" t="s">
        <v>627</v>
      </c>
      <c r="K262" s="72"/>
      <c r="L262" s="277">
        <f t="shared" ref="L262:L325" si="25">G262-M262</f>
        <v>0</v>
      </c>
      <c r="M262" s="277">
        <f t="shared" ref="M262:M325" si="26">SUM(O262:AX262)</f>
        <v>5.6400000000000006</v>
      </c>
      <c r="N262" s="277">
        <f t="shared" ref="N262:N325" si="27">SUM(P262:AX262)</f>
        <v>5.6400000000000006</v>
      </c>
      <c r="O262" s="36"/>
      <c r="P262" s="58">
        <v>1.85</v>
      </c>
      <c r="Q262" s="58"/>
      <c r="R262" s="58"/>
      <c r="S262" s="58">
        <v>0.55000000000000004</v>
      </c>
      <c r="T262" s="58">
        <v>0.67</v>
      </c>
      <c r="U262" s="58">
        <v>0.8</v>
      </c>
      <c r="V262" s="261"/>
      <c r="W262" s="261"/>
      <c r="X262" s="58">
        <v>1.2</v>
      </c>
      <c r="Y262" s="58"/>
      <c r="Z262" s="261"/>
      <c r="AA262" s="261"/>
      <c r="AB262" s="261"/>
      <c r="AC262" s="261"/>
      <c r="AD262" s="261"/>
      <c r="AE262" s="261"/>
      <c r="AF262" s="261"/>
      <c r="AG262" s="261"/>
      <c r="AH262" s="261"/>
      <c r="AI262" s="261"/>
      <c r="AJ262" s="261"/>
      <c r="AK262" s="261"/>
      <c r="AL262" s="261"/>
      <c r="AM262" s="261"/>
      <c r="AN262" s="261"/>
      <c r="AO262" s="261"/>
      <c r="AP262" s="261"/>
      <c r="AQ262" s="261"/>
      <c r="AR262" s="261"/>
      <c r="AS262" s="261"/>
      <c r="AT262" s="261"/>
      <c r="AU262" s="261"/>
      <c r="AV262" s="261"/>
      <c r="AW262" s="261">
        <v>0.56999999999999995</v>
      </c>
      <c r="AX262" s="261"/>
      <c r="AY262" s="46" t="s">
        <v>62</v>
      </c>
      <c r="AZ262" s="23"/>
      <c r="BA262" s="23" t="s">
        <v>105</v>
      </c>
      <c r="BB262" s="23" t="s">
        <v>64</v>
      </c>
      <c r="BC262" s="37" t="s">
        <v>72</v>
      </c>
      <c r="BD262" s="23" t="s">
        <v>88</v>
      </c>
      <c r="BE262" s="23" t="s">
        <v>102</v>
      </c>
      <c r="BF262" s="23"/>
      <c r="BG262" s="234"/>
      <c r="BH262" s="214"/>
    </row>
    <row r="263" spans="1:60" s="232" customFormat="1" ht="46.8">
      <c r="A263" s="229"/>
      <c r="B263" s="23"/>
      <c r="C263" s="106" t="s">
        <v>628</v>
      </c>
      <c r="D263" s="23" t="s">
        <v>48</v>
      </c>
      <c r="E263" s="69">
        <v>6.85</v>
      </c>
      <c r="F263" s="69"/>
      <c r="G263" s="69">
        <v>6.85</v>
      </c>
      <c r="H263" s="44" t="s">
        <v>87</v>
      </c>
      <c r="I263" s="44" t="s">
        <v>87</v>
      </c>
      <c r="J263" s="310" t="s">
        <v>629</v>
      </c>
      <c r="K263" s="310"/>
      <c r="L263" s="277">
        <f t="shared" si="25"/>
        <v>0</v>
      </c>
      <c r="M263" s="277">
        <f t="shared" si="26"/>
        <v>6.8500000000000005</v>
      </c>
      <c r="N263" s="277">
        <f t="shared" si="27"/>
        <v>6.8500000000000005</v>
      </c>
      <c r="O263" s="36"/>
      <c r="P263" s="46">
        <v>1.2</v>
      </c>
      <c r="Q263" s="46">
        <v>2</v>
      </c>
      <c r="R263" s="46"/>
      <c r="S263" s="46"/>
      <c r="T263" s="46"/>
      <c r="U263" s="46">
        <v>1</v>
      </c>
      <c r="V263" s="46"/>
      <c r="W263" s="46"/>
      <c r="X263" s="46"/>
      <c r="Y263" s="46"/>
      <c r="Z263" s="46"/>
      <c r="AA263" s="46"/>
      <c r="AB263" s="46"/>
      <c r="AC263" s="46"/>
      <c r="AD263" s="46"/>
      <c r="AE263" s="46"/>
      <c r="AF263" s="46"/>
      <c r="AG263" s="46"/>
      <c r="AH263" s="46">
        <v>1</v>
      </c>
      <c r="AI263" s="46"/>
      <c r="AJ263" s="46"/>
      <c r="AK263" s="46"/>
      <c r="AL263" s="46"/>
      <c r="AM263" s="46">
        <v>1</v>
      </c>
      <c r="AN263" s="46"/>
      <c r="AO263" s="46"/>
      <c r="AP263" s="46"/>
      <c r="AQ263" s="46"/>
      <c r="AR263" s="46"/>
      <c r="AS263" s="46"/>
      <c r="AT263" s="46"/>
      <c r="AU263" s="46"/>
      <c r="AV263" s="46"/>
      <c r="AW263" s="46"/>
      <c r="AX263" s="46">
        <v>0.65</v>
      </c>
      <c r="AY263" s="46" t="s">
        <v>62</v>
      </c>
      <c r="AZ263" s="23"/>
      <c r="BA263" s="23" t="s">
        <v>105</v>
      </c>
      <c r="BB263" s="23" t="s">
        <v>64</v>
      </c>
      <c r="BC263" s="37" t="s">
        <v>72</v>
      </c>
      <c r="BD263" s="23" t="s">
        <v>88</v>
      </c>
      <c r="BE263" s="23" t="s">
        <v>102</v>
      </c>
      <c r="BF263" s="23"/>
      <c r="BG263" s="234"/>
      <c r="BH263" s="214"/>
    </row>
    <row r="264" spans="1:60" s="39" customFormat="1" ht="39.6">
      <c r="A264" s="31"/>
      <c r="B264" s="23" t="s">
        <v>2411</v>
      </c>
      <c r="C264" s="50" t="s">
        <v>630</v>
      </c>
      <c r="D264" s="23" t="s">
        <v>48</v>
      </c>
      <c r="E264" s="51">
        <v>7.0000000000000007E-2</v>
      </c>
      <c r="F264" s="51"/>
      <c r="G264" s="51">
        <v>7.0000000000000007E-2</v>
      </c>
      <c r="H264" s="44" t="s">
        <v>87</v>
      </c>
      <c r="I264" s="44" t="s">
        <v>87</v>
      </c>
      <c r="J264" s="52" t="s">
        <v>41</v>
      </c>
      <c r="K264" s="52"/>
      <c r="L264" s="277">
        <f t="shared" si="25"/>
        <v>0</v>
      </c>
      <c r="M264" s="277">
        <f t="shared" si="26"/>
        <v>7.0000000000000007E-2</v>
      </c>
      <c r="N264" s="277">
        <f t="shared" si="27"/>
        <v>7.0000000000000007E-2</v>
      </c>
      <c r="O264" s="36"/>
      <c r="P264" s="46"/>
      <c r="Q264" s="46"/>
      <c r="R264" s="46"/>
      <c r="S264" s="46"/>
      <c r="T264" s="46"/>
      <c r="U264" s="46"/>
      <c r="V264" s="46"/>
      <c r="W264" s="46"/>
      <c r="X264" s="46"/>
      <c r="Y264" s="46"/>
      <c r="Z264" s="46"/>
      <c r="AA264" s="46"/>
      <c r="AB264" s="46"/>
      <c r="AC264" s="46"/>
      <c r="AD264" s="46"/>
      <c r="AE264" s="46"/>
      <c r="AF264" s="46"/>
      <c r="AG264" s="46"/>
      <c r="AH264" s="46"/>
      <c r="AI264" s="46">
        <v>7.0000000000000007E-2</v>
      </c>
      <c r="AJ264" s="46"/>
      <c r="AK264" s="46"/>
      <c r="AL264" s="46"/>
      <c r="AM264" s="46"/>
      <c r="AN264" s="46"/>
      <c r="AO264" s="46"/>
      <c r="AP264" s="46"/>
      <c r="AQ264" s="46"/>
      <c r="AR264" s="46"/>
      <c r="AS264" s="46"/>
      <c r="AT264" s="46"/>
      <c r="AU264" s="46"/>
      <c r="AV264" s="46"/>
      <c r="AW264" s="46"/>
      <c r="AX264" s="46"/>
      <c r="AY264" s="46" t="s">
        <v>62</v>
      </c>
      <c r="AZ264" s="44" t="s">
        <v>631</v>
      </c>
      <c r="BA264" s="23" t="s">
        <v>105</v>
      </c>
      <c r="BB264" s="23" t="s">
        <v>64</v>
      </c>
      <c r="BC264" s="37" t="s">
        <v>72</v>
      </c>
      <c r="BD264" s="23"/>
      <c r="BE264" s="23"/>
      <c r="BF264" s="23"/>
      <c r="BG264" s="23"/>
      <c r="BH264" s="23"/>
    </row>
    <row r="265" spans="1:60" s="39" customFormat="1" ht="39.6">
      <c r="A265" s="31"/>
      <c r="B265" s="23" t="s">
        <v>2412</v>
      </c>
      <c r="C265" s="50" t="s">
        <v>632</v>
      </c>
      <c r="D265" s="23" t="s">
        <v>48</v>
      </c>
      <c r="E265" s="51">
        <v>0.13</v>
      </c>
      <c r="F265" s="51"/>
      <c r="G265" s="51">
        <v>0.13</v>
      </c>
      <c r="H265" s="44" t="s">
        <v>87</v>
      </c>
      <c r="I265" s="44" t="s">
        <v>87</v>
      </c>
      <c r="J265" s="52" t="s">
        <v>41</v>
      </c>
      <c r="K265" s="52"/>
      <c r="L265" s="277">
        <f t="shared" si="25"/>
        <v>0</v>
      </c>
      <c r="M265" s="277">
        <f t="shared" si="26"/>
        <v>0.13</v>
      </c>
      <c r="N265" s="277">
        <f t="shared" si="27"/>
        <v>0.13</v>
      </c>
      <c r="O265" s="36"/>
      <c r="P265" s="46"/>
      <c r="Q265" s="46"/>
      <c r="R265" s="46"/>
      <c r="S265" s="46"/>
      <c r="T265" s="46"/>
      <c r="U265" s="46"/>
      <c r="V265" s="46"/>
      <c r="W265" s="46"/>
      <c r="X265" s="46"/>
      <c r="Y265" s="46"/>
      <c r="Z265" s="46"/>
      <c r="AA265" s="46"/>
      <c r="AB265" s="46"/>
      <c r="AC265" s="46"/>
      <c r="AD265" s="46"/>
      <c r="AE265" s="46"/>
      <c r="AF265" s="46"/>
      <c r="AG265" s="46"/>
      <c r="AH265" s="46"/>
      <c r="AI265" s="46">
        <v>0.13</v>
      </c>
      <c r="AJ265" s="46"/>
      <c r="AK265" s="46"/>
      <c r="AL265" s="46"/>
      <c r="AM265" s="46"/>
      <c r="AN265" s="46"/>
      <c r="AO265" s="46"/>
      <c r="AP265" s="46"/>
      <c r="AQ265" s="46"/>
      <c r="AR265" s="46"/>
      <c r="AS265" s="46"/>
      <c r="AT265" s="46"/>
      <c r="AU265" s="46"/>
      <c r="AV265" s="46"/>
      <c r="AW265" s="46"/>
      <c r="AX265" s="46"/>
      <c r="AY265" s="46" t="s">
        <v>62</v>
      </c>
      <c r="AZ265" s="44" t="s">
        <v>633</v>
      </c>
      <c r="BA265" s="23" t="s">
        <v>105</v>
      </c>
      <c r="BB265" s="23" t="s">
        <v>64</v>
      </c>
      <c r="BC265" s="37" t="s">
        <v>72</v>
      </c>
      <c r="BD265" s="23"/>
      <c r="BE265" s="23"/>
      <c r="BF265" s="23"/>
      <c r="BG265" s="23"/>
      <c r="BH265" s="23"/>
    </row>
    <row r="266" spans="1:60" s="39" customFormat="1" ht="39.6">
      <c r="A266" s="31"/>
      <c r="B266" s="23" t="s">
        <v>2413</v>
      </c>
      <c r="C266" s="50" t="s">
        <v>634</v>
      </c>
      <c r="D266" s="23" t="s">
        <v>48</v>
      </c>
      <c r="E266" s="51">
        <v>0.08</v>
      </c>
      <c r="F266" s="51"/>
      <c r="G266" s="51">
        <v>0.08</v>
      </c>
      <c r="H266" s="44" t="s">
        <v>87</v>
      </c>
      <c r="I266" s="44" t="s">
        <v>87</v>
      </c>
      <c r="J266" s="52" t="s">
        <v>41</v>
      </c>
      <c r="K266" s="52"/>
      <c r="L266" s="277">
        <f t="shared" si="25"/>
        <v>0</v>
      </c>
      <c r="M266" s="277">
        <f t="shared" si="26"/>
        <v>0.08</v>
      </c>
      <c r="N266" s="277">
        <f t="shared" si="27"/>
        <v>0.08</v>
      </c>
      <c r="O266" s="36"/>
      <c r="P266" s="46"/>
      <c r="Q266" s="46"/>
      <c r="R266" s="46"/>
      <c r="S266" s="46"/>
      <c r="T266" s="46"/>
      <c r="U266" s="46"/>
      <c r="V266" s="46"/>
      <c r="W266" s="46"/>
      <c r="X266" s="46"/>
      <c r="Y266" s="46"/>
      <c r="Z266" s="46"/>
      <c r="AA266" s="46"/>
      <c r="AB266" s="46"/>
      <c r="AC266" s="46"/>
      <c r="AD266" s="46"/>
      <c r="AE266" s="46"/>
      <c r="AF266" s="46"/>
      <c r="AG266" s="46"/>
      <c r="AH266" s="46"/>
      <c r="AI266" s="46">
        <v>0.08</v>
      </c>
      <c r="AJ266" s="46"/>
      <c r="AK266" s="46"/>
      <c r="AL266" s="46"/>
      <c r="AM266" s="46"/>
      <c r="AN266" s="46"/>
      <c r="AO266" s="46"/>
      <c r="AP266" s="46"/>
      <c r="AQ266" s="46"/>
      <c r="AR266" s="46"/>
      <c r="AS266" s="46"/>
      <c r="AT266" s="46"/>
      <c r="AU266" s="46"/>
      <c r="AV266" s="46"/>
      <c r="AW266" s="46"/>
      <c r="AX266" s="46"/>
      <c r="AY266" s="46" t="s">
        <v>62</v>
      </c>
      <c r="AZ266" s="44" t="s">
        <v>635</v>
      </c>
      <c r="BA266" s="23" t="s">
        <v>105</v>
      </c>
      <c r="BB266" s="23" t="s">
        <v>64</v>
      </c>
      <c r="BC266" s="37" t="s">
        <v>72</v>
      </c>
      <c r="BD266" s="23"/>
      <c r="BE266" s="23"/>
      <c r="BF266" s="23"/>
      <c r="BG266" s="23"/>
      <c r="BH266" s="23"/>
    </row>
    <row r="267" spans="1:60" s="39" customFormat="1" ht="39.6">
      <c r="A267" s="31"/>
      <c r="B267" s="23" t="s">
        <v>2414</v>
      </c>
      <c r="C267" s="50" t="s">
        <v>636</v>
      </c>
      <c r="D267" s="23" t="s">
        <v>48</v>
      </c>
      <c r="E267" s="51">
        <v>0.03</v>
      </c>
      <c r="F267" s="51"/>
      <c r="G267" s="51">
        <v>0.03</v>
      </c>
      <c r="H267" s="44" t="s">
        <v>87</v>
      </c>
      <c r="I267" s="44" t="s">
        <v>87</v>
      </c>
      <c r="J267" s="52" t="s">
        <v>41</v>
      </c>
      <c r="K267" s="52"/>
      <c r="L267" s="277">
        <f t="shared" si="25"/>
        <v>0</v>
      </c>
      <c r="M267" s="277">
        <f t="shared" si="26"/>
        <v>0.03</v>
      </c>
      <c r="N267" s="277">
        <f t="shared" si="27"/>
        <v>0.03</v>
      </c>
      <c r="O267" s="36"/>
      <c r="P267" s="46"/>
      <c r="Q267" s="46"/>
      <c r="R267" s="46"/>
      <c r="S267" s="46"/>
      <c r="T267" s="46"/>
      <c r="U267" s="46"/>
      <c r="V267" s="46"/>
      <c r="W267" s="46"/>
      <c r="X267" s="46"/>
      <c r="Y267" s="46"/>
      <c r="Z267" s="46"/>
      <c r="AA267" s="46"/>
      <c r="AB267" s="46"/>
      <c r="AC267" s="46"/>
      <c r="AD267" s="46"/>
      <c r="AE267" s="46"/>
      <c r="AF267" s="46"/>
      <c r="AG267" s="46"/>
      <c r="AH267" s="46"/>
      <c r="AI267" s="46">
        <v>0.03</v>
      </c>
      <c r="AJ267" s="46"/>
      <c r="AK267" s="46"/>
      <c r="AL267" s="46"/>
      <c r="AM267" s="46"/>
      <c r="AN267" s="46"/>
      <c r="AO267" s="46"/>
      <c r="AP267" s="46"/>
      <c r="AQ267" s="46"/>
      <c r="AR267" s="46"/>
      <c r="AS267" s="46"/>
      <c r="AT267" s="46"/>
      <c r="AU267" s="46"/>
      <c r="AV267" s="46"/>
      <c r="AW267" s="46"/>
      <c r="AX267" s="46"/>
      <c r="AY267" s="46" t="s">
        <v>62</v>
      </c>
      <c r="AZ267" s="44" t="s">
        <v>637</v>
      </c>
      <c r="BA267" s="23" t="s">
        <v>105</v>
      </c>
      <c r="BB267" s="23" t="s">
        <v>64</v>
      </c>
      <c r="BC267" s="37" t="s">
        <v>72</v>
      </c>
      <c r="BD267" s="23"/>
      <c r="BE267" s="23"/>
      <c r="BF267" s="23"/>
      <c r="BG267" s="23"/>
      <c r="BH267" s="23"/>
    </row>
    <row r="268" spans="1:60" s="39" customFormat="1" ht="39.6">
      <c r="A268" s="31"/>
      <c r="B268" s="23" t="s">
        <v>2415</v>
      </c>
      <c r="C268" s="50" t="s">
        <v>638</v>
      </c>
      <c r="D268" s="23" t="s">
        <v>48</v>
      </c>
      <c r="E268" s="51">
        <v>0.05</v>
      </c>
      <c r="F268" s="51"/>
      <c r="G268" s="51">
        <v>0.05</v>
      </c>
      <c r="H268" s="44" t="s">
        <v>87</v>
      </c>
      <c r="I268" s="44" t="s">
        <v>87</v>
      </c>
      <c r="J268" s="52" t="s">
        <v>41</v>
      </c>
      <c r="K268" s="52"/>
      <c r="L268" s="277">
        <f t="shared" si="25"/>
        <v>0</v>
      </c>
      <c r="M268" s="277">
        <f t="shared" si="26"/>
        <v>0.05</v>
      </c>
      <c r="N268" s="277">
        <f t="shared" si="27"/>
        <v>0.05</v>
      </c>
      <c r="O268" s="36"/>
      <c r="P268" s="46"/>
      <c r="Q268" s="46"/>
      <c r="R268" s="46"/>
      <c r="S268" s="46"/>
      <c r="T268" s="46"/>
      <c r="U268" s="46"/>
      <c r="V268" s="46"/>
      <c r="W268" s="46"/>
      <c r="X268" s="46"/>
      <c r="Y268" s="46"/>
      <c r="Z268" s="46"/>
      <c r="AA268" s="46"/>
      <c r="AB268" s="46"/>
      <c r="AC268" s="46"/>
      <c r="AD268" s="46"/>
      <c r="AE268" s="46"/>
      <c r="AF268" s="46"/>
      <c r="AG268" s="46"/>
      <c r="AH268" s="46"/>
      <c r="AI268" s="46">
        <v>0.05</v>
      </c>
      <c r="AJ268" s="46"/>
      <c r="AK268" s="46"/>
      <c r="AL268" s="46"/>
      <c r="AM268" s="46"/>
      <c r="AN268" s="46"/>
      <c r="AO268" s="46"/>
      <c r="AP268" s="46"/>
      <c r="AQ268" s="46"/>
      <c r="AR268" s="46"/>
      <c r="AS268" s="46"/>
      <c r="AT268" s="46"/>
      <c r="AU268" s="46"/>
      <c r="AV268" s="46"/>
      <c r="AW268" s="46"/>
      <c r="AX268" s="46"/>
      <c r="AY268" s="46" t="s">
        <v>62</v>
      </c>
      <c r="AZ268" s="44" t="s">
        <v>639</v>
      </c>
      <c r="BA268" s="23" t="s">
        <v>105</v>
      </c>
      <c r="BB268" s="23" t="s">
        <v>64</v>
      </c>
      <c r="BC268" s="37" t="s">
        <v>72</v>
      </c>
      <c r="BD268" s="23"/>
      <c r="BE268" s="23"/>
      <c r="BF268" s="23"/>
      <c r="BG268" s="23"/>
      <c r="BH268" s="23"/>
    </row>
    <row r="269" spans="1:60" s="39" customFormat="1" ht="39.6">
      <c r="A269" s="31"/>
      <c r="B269" s="23" t="s">
        <v>2416</v>
      </c>
      <c r="C269" s="50" t="s">
        <v>640</v>
      </c>
      <c r="D269" s="23" t="s">
        <v>48</v>
      </c>
      <c r="E269" s="51">
        <v>7.0000000000000007E-2</v>
      </c>
      <c r="F269" s="51"/>
      <c r="G269" s="51">
        <v>7.0000000000000007E-2</v>
      </c>
      <c r="H269" s="44" t="s">
        <v>87</v>
      </c>
      <c r="I269" s="44" t="s">
        <v>87</v>
      </c>
      <c r="J269" s="52" t="s">
        <v>43</v>
      </c>
      <c r="K269" s="52"/>
      <c r="L269" s="277">
        <f t="shared" si="25"/>
        <v>0</v>
      </c>
      <c r="M269" s="277">
        <f t="shared" si="26"/>
        <v>7.0000000000000007E-2</v>
      </c>
      <c r="N269" s="277">
        <f t="shared" si="27"/>
        <v>7.0000000000000007E-2</v>
      </c>
      <c r="O269" s="36"/>
      <c r="P269" s="46"/>
      <c r="Q269" s="46"/>
      <c r="R269" s="46"/>
      <c r="S269" s="46"/>
      <c r="T269" s="46"/>
      <c r="U269" s="46"/>
      <c r="V269" s="46"/>
      <c r="W269" s="46"/>
      <c r="X269" s="46"/>
      <c r="Y269" s="46"/>
      <c r="Z269" s="46"/>
      <c r="AA269" s="46"/>
      <c r="AB269" s="46"/>
      <c r="AC269" s="46"/>
      <c r="AD269" s="46"/>
      <c r="AE269" s="46"/>
      <c r="AF269" s="46"/>
      <c r="AG269" s="46"/>
      <c r="AH269" s="46"/>
      <c r="AI269" s="46"/>
      <c r="AJ269" s="46"/>
      <c r="AK269" s="46">
        <v>7.0000000000000007E-2</v>
      </c>
      <c r="AL269" s="46"/>
      <c r="AM269" s="46"/>
      <c r="AN269" s="46"/>
      <c r="AO269" s="46"/>
      <c r="AP269" s="46"/>
      <c r="AQ269" s="46"/>
      <c r="AR269" s="46"/>
      <c r="AS269" s="46"/>
      <c r="AT269" s="46"/>
      <c r="AU269" s="46"/>
      <c r="AV269" s="46"/>
      <c r="AW269" s="46"/>
      <c r="AX269" s="46"/>
      <c r="AY269" s="46" t="s">
        <v>62</v>
      </c>
      <c r="AZ269" s="44" t="s">
        <v>641</v>
      </c>
      <c r="BA269" s="23" t="s">
        <v>105</v>
      </c>
      <c r="BB269" s="23" t="s">
        <v>64</v>
      </c>
      <c r="BC269" s="37" t="s">
        <v>72</v>
      </c>
      <c r="BD269" s="23"/>
      <c r="BE269" s="23"/>
      <c r="BF269" s="23"/>
      <c r="BG269" s="23"/>
      <c r="BH269" s="23"/>
    </row>
    <row r="270" spans="1:60" s="39" customFormat="1" ht="46.8">
      <c r="A270" s="31"/>
      <c r="B270" s="23" t="s">
        <v>2417</v>
      </c>
      <c r="C270" s="50" t="s">
        <v>642</v>
      </c>
      <c r="D270" s="23" t="s">
        <v>48</v>
      </c>
      <c r="E270" s="69">
        <v>7.49</v>
      </c>
      <c r="F270" s="69"/>
      <c r="G270" s="69">
        <v>7.49</v>
      </c>
      <c r="H270" s="44" t="s">
        <v>87</v>
      </c>
      <c r="I270" s="44" t="s">
        <v>87</v>
      </c>
      <c r="J270" s="64" t="s">
        <v>643</v>
      </c>
      <c r="K270" s="64"/>
      <c r="L270" s="277">
        <f t="shared" si="25"/>
        <v>0</v>
      </c>
      <c r="M270" s="277">
        <f t="shared" si="26"/>
        <v>7.4899999999999993</v>
      </c>
      <c r="N270" s="277">
        <f t="shared" si="27"/>
        <v>7.4899999999999993</v>
      </c>
      <c r="O270" s="36"/>
      <c r="P270" s="58">
        <v>0.38</v>
      </c>
      <c r="Q270" s="58">
        <v>2.56</v>
      </c>
      <c r="R270" s="58"/>
      <c r="S270" s="58"/>
      <c r="T270" s="58">
        <v>1.03</v>
      </c>
      <c r="U270" s="58"/>
      <c r="V270" s="261"/>
      <c r="W270" s="261"/>
      <c r="X270" s="58"/>
      <c r="Y270" s="58"/>
      <c r="Z270" s="261"/>
      <c r="AA270" s="261"/>
      <c r="AB270" s="261"/>
      <c r="AC270" s="261"/>
      <c r="AD270" s="261"/>
      <c r="AE270" s="261"/>
      <c r="AF270" s="261"/>
      <c r="AG270" s="261"/>
      <c r="AH270" s="261"/>
      <c r="AI270" s="261"/>
      <c r="AJ270" s="261"/>
      <c r="AK270" s="261"/>
      <c r="AL270" s="261"/>
      <c r="AM270" s="261"/>
      <c r="AN270" s="261"/>
      <c r="AO270" s="261"/>
      <c r="AP270" s="261"/>
      <c r="AQ270" s="261"/>
      <c r="AR270" s="261"/>
      <c r="AS270" s="261"/>
      <c r="AT270" s="261"/>
      <c r="AU270" s="261">
        <v>2.2200000000000002</v>
      </c>
      <c r="AV270" s="261"/>
      <c r="AW270" s="261">
        <v>1.3</v>
      </c>
      <c r="AX270" s="261"/>
      <c r="AY270" s="46" t="s">
        <v>62</v>
      </c>
      <c r="AZ270" s="44" t="s">
        <v>644</v>
      </c>
      <c r="BA270" s="23" t="s">
        <v>149</v>
      </c>
      <c r="BB270" s="23" t="s">
        <v>64</v>
      </c>
      <c r="BC270" s="37" t="s">
        <v>72</v>
      </c>
      <c r="BD270" s="23" t="s">
        <v>88</v>
      </c>
      <c r="BE270" s="23" t="s">
        <v>74</v>
      </c>
      <c r="BF270" s="23"/>
      <c r="BG270" s="23"/>
      <c r="BH270" s="23"/>
    </row>
    <row r="271" spans="1:60" s="232" customFormat="1" ht="39.6">
      <c r="A271" s="229"/>
      <c r="B271" s="23" t="s">
        <v>2418</v>
      </c>
      <c r="C271" s="50" t="s">
        <v>645</v>
      </c>
      <c r="D271" s="23" t="s">
        <v>48</v>
      </c>
      <c r="E271" s="51">
        <v>1</v>
      </c>
      <c r="F271" s="51"/>
      <c r="G271" s="51">
        <v>1</v>
      </c>
      <c r="H271" s="44" t="s">
        <v>87</v>
      </c>
      <c r="I271" s="44" t="s">
        <v>87</v>
      </c>
      <c r="J271" s="72" t="s">
        <v>2640</v>
      </c>
      <c r="K271" s="72"/>
      <c r="L271" s="277">
        <f t="shared" si="25"/>
        <v>0</v>
      </c>
      <c r="M271" s="277">
        <f t="shared" si="26"/>
        <v>1</v>
      </c>
      <c r="N271" s="277">
        <f t="shared" si="27"/>
        <v>1</v>
      </c>
      <c r="O271" s="36"/>
      <c r="P271" s="55"/>
      <c r="Q271" s="55"/>
      <c r="R271" s="55"/>
      <c r="S271" s="55">
        <v>0.2</v>
      </c>
      <c r="T271" s="55"/>
      <c r="U271" s="55">
        <v>0.5</v>
      </c>
      <c r="V271" s="260"/>
      <c r="W271" s="260"/>
      <c r="X271" s="55"/>
      <c r="Y271" s="55"/>
      <c r="Z271" s="260">
        <v>0.3</v>
      </c>
      <c r="AA271" s="260"/>
      <c r="AB271" s="260"/>
      <c r="AC271" s="260"/>
      <c r="AD271" s="260"/>
      <c r="AE271" s="260"/>
      <c r="AF271" s="260"/>
      <c r="AG271" s="260"/>
      <c r="AH271" s="260"/>
      <c r="AI271" s="260"/>
      <c r="AJ271" s="260"/>
      <c r="AK271" s="260"/>
      <c r="AL271" s="260"/>
      <c r="AM271" s="260"/>
      <c r="AN271" s="260"/>
      <c r="AO271" s="260"/>
      <c r="AP271" s="260"/>
      <c r="AQ271" s="260"/>
      <c r="AR271" s="260"/>
      <c r="AS271" s="260"/>
      <c r="AT271" s="260"/>
      <c r="AU271" s="260"/>
      <c r="AV271" s="260"/>
      <c r="AW271" s="260"/>
      <c r="AX271" s="260"/>
      <c r="AY271" s="46" t="s">
        <v>62</v>
      </c>
      <c r="AZ271" s="44" t="s">
        <v>646</v>
      </c>
      <c r="BA271" s="23" t="s">
        <v>105</v>
      </c>
      <c r="BB271" s="23" t="s">
        <v>64</v>
      </c>
      <c r="BC271" s="37" t="s">
        <v>72</v>
      </c>
      <c r="BD271" s="23" t="s">
        <v>88</v>
      </c>
      <c r="BE271" s="23" t="s">
        <v>102</v>
      </c>
      <c r="BF271" s="23"/>
      <c r="BG271" s="234"/>
      <c r="BH271" s="214"/>
    </row>
    <row r="272" spans="1:60" s="39" customFormat="1" ht="39.6">
      <c r="A272" s="31"/>
      <c r="B272" s="23" t="s">
        <v>2419</v>
      </c>
      <c r="C272" s="50" t="s">
        <v>463</v>
      </c>
      <c r="D272" s="23" t="s">
        <v>48</v>
      </c>
      <c r="E272" s="51"/>
      <c r="F272" s="51"/>
      <c r="G272" s="51"/>
      <c r="H272" s="44" t="s">
        <v>188</v>
      </c>
      <c r="I272" s="44" t="s">
        <v>188</v>
      </c>
      <c r="J272" s="52"/>
      <c r="K272" s="52"/>
      <c r="L272" s="277">
        <f t="shared" si="25"/>
        <v>0</v>
      </c>
      <c r="M272" s="277">
        <f t="shared" si="26"/>
        <v>0</v>
      </c>
      <c r="N272" s="277">
        <f t="shared" si="27"/>
        <v>0</v>
      </c>
      <c r="O272" s="3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t="s">
        <v>62</v>
      </c>
      <c r="AZ272" s="44" t="s">
        <v>464</v>
      </c>
      <c r="BA272" s="23" t="s">
        <v>105</v>
      </c>
      <c r="BB272" s="23"/>
      <c r="BC272" s="37"/>
      <c r="BD272" s="23"/>
      <c r="BE272" s="23"/>
      <c r="BF272" s="23"/>
      <c r="BG272" s="23"/>
      <c r="BH272" s="23"/>
    </row>
    <row r="273" spans="1:60" s="39" customFormat="1" ht="46.8">
      <c r="A273" s="31"/>
      <c r="B273" s="23"/>
      <c r="C273" s="106" t="s">
        <v>647</v>
      </c>
      <c r="D273" s="23" t="s">
        <v>48</v>
      </c>
      <c r="E273" s="69">
        <v>0.96</v>
      </c>
      <c r="F273" s="69"/>
      <c r="G273" s="69">
        <v>0.96</v>
      </c>
      <c r="H273" s="44" t="s">
        <v>188</v>
      </c>
      <c r="I273" s="44" t="s">
        <v>188</v>
      </c>
      <c r="J273" s="64" t="s">
        <v>648</v>
      </c>
      <c r="K273" s="64"/>
      <c r="L273" s="277">
        <f t="shared" si="25"/>
        <v>0</v>
      </c>
      <c r="M273" s="277">
        <f t="shared" si="26"/>
        <v>0.96000000000000008</v>
      </c>
      <c r="N273" s="277">
        <f t="shared" si="27"/>
        <v>0.96000000000000008</v>
      </c>
      <c r="O273" s="36"/>
      <c r="P273" s="58">
        <v>0.78</v>
      </c>
      <c r="Q273" s="58">
        <v>0.05</v>
      </c>
      <c r="R273" s="58"/>
      <c r="S273" s="58"/>
      <c r="T273" s="58">
        <v>0.08</v>
      </c>
      <c r="U273" s="58">
        <v>0.04</v>
      </c>
      <c r="V273" s="261"/>
      <c r="W273" s="261"/>
      <c r="X273" s="58"/>
      <c r="Y273" s="58"/>
      <c r="Z273" s="261"/>
      <c r="AA273" s="261"/>
      <c r="AB273" s="261"/>
      <c r="AC273" s="261"/>
      <c r="AD273" s="261"/>
      <c r="AE273" s="261"/>
      <c r="AF273" s="261"/>
      <c r="AG273" s="261"/>
      <c r="AH273" s="261"/>
      <c r="AI273" s="261"/>
      <c r="AJ273" s="261"/>
      <c r="AK273" s="261"/>
      <c r="AL273" s="261"/>
      <c r="AM273" s="261">
        <v>0.01</v>
      </c>
      <c r="AN273" s="261"/>
      <c r="AO273" s="261"/>
      <c r="AP273" s="261"/>
      <c r="AQ273" s="261"/>
      <c r="AR273" s="261"/>
      <c r="AS273" s="261"/>
      <c r="AT273" s="261"/>
      <c r="AU273" s="261"/>
      <c r="AV273" s="261"/>
      <c r="AW273" s="261"/>
      <c r="AX273" s="261"/>
      <c r="AY273" s="46" t="s">
        <v>62</v>
      </c>
      <c r="AZ273" s="23"/>
      <c r="BA273" s="23" t="s">
        <v>105</v>
      </c>
      <c r="BB273" s="23" t="s">
        <v>64</v>
      </c>
      <c r="BC273" s="37" t="s">
        <v>72</v>
      </c>
      <c r="BD273" s="23" t="s">
        <v>190</v>
      </c>
      <c r="BE273" s="23" t="s">
        <v>74</v>
      </c>
      <c r="BF273" s="23"/>
      <c r="BG273" s="23"/>
      <c r="BH273" s="23"/>
    </row>
    <row r="274" spans="1:60" s="39" customFormat="1" ht="39.6">
      <c r="A274" s="31"/>
      <c r="B274" s="23"/>
      <c r="C274" s="106" t="s">
        <v>649</v>
      </c>
      <c r="D274" s="23" t="s">
        <v>48</v>
      </c>
      <c r="E274" s="69">
        <v>1.1651</v>
      </c>
      <c r="F274" s="69"/>
      <c r="G274" s="69">
        <v>1.1651</v>
      </c>
      <c r="H274" s="44" t="s">
        <v>188</v>
      </c>
      <c r="I274" s="44" t="s">
        <v>188</v>
      </c>
      <c r="J274" s="64" t="s">
        <v>650</v>
      </c>
      <c r="K274" s="64"/>
      <c r="L274" s="277">
        <f t="shared" si="25"/>
        <v>-4.8999999999999044E-3</v>
      </c>
      <c r="M274" s="277">
        <f t="shared" si="26"/>
        <v>1.17</v>
      </c>
      <c r="N274" s="277">
        <f t="shared" si="27"/>
        <v>1.17</v>
      </c>
      <c r="O274" s="36"/>
      <c r="P274" s="58">
        <v>0.52</v>
      </c>
      <c r="Q274" s="58"/>
      <c r="R274" s="58"/>
      <c r="S274" s="58"/>
      <c r="T274" s="58"/>
      <c r="U274" s="58">
        <v>0.4</v>
      </c>
      <c r="V274" s="261"/>
      <c r="W274" s="261"/>
      <c r="X274" s="58"/>
      <c r="Y274" s="58"/>
      <c r="Z274" s="261"/>
      <c r="AA274" s="261"/>
      <c r="AB274" s="261"/>
      <c r="AC274" s="261"/>
      <c r="AD274" s="261"/>
      <c r="AE274" s="261"/>
      <c r="AF274" s="261"/>
      <c r="AG274" s="261"/>
      <c r="AH274" s="261"/>
      <c r="AI274" s="261"/>
      <c r="AJ274" s="261"/>
      <c r="AK274" s="261"/>
      <c r="AL274" s="261"/>
      <c r="AM274" s="261"/>
      <c r="AN274" s="261"/>
      <c r="AO274" s="261"/>
      <c r="AP274" s="261"/>
      <c r="AQ274" s="261"/>
      <c r="AR274" s="261"/>
      <c r="AS274" s="261"/>
      <c r="AT274" s="261"/>
      <c r="AU274" s="261"/>
      <c r="AV274" s="261"/>
      <c r="AW274" s="261"/>
      <c r="AX274" s="261">
        <v>0.25</v>
      </c>
      <c r="AY274" s="46" t="s">
        <v>62</v>
      </c>
      <c r="AZ274" s="23"/>
      <c r="BA274" s="23" t="s">
        <v>105</v>
      </c>
      <c r="BB274" s="23" t="s">
        <v>64</v>
      </c>
      <c r="BC274" s="37" t="s">
        <v>64</v>
      </c>
      <c r="BD274" s="23" t="s">
        <v>190</v>
      </c>
      <c r="BE274" s="23" t="s">
        <v>74</v>
      </c>
      <c r="BF274" s="23"/>
      <c r="BG274" s="23"/>
      <c r="BH274" s="23"/>
    </row>
    <row r="275" spans="1:60" s="39" customFormat="1" ht="33.6">
      <c r="A275" s="31"/>
      <c r="B275" s="23"/>
      <c r="C275" s="106" t="s">
        <v>651</v>
      </c>
      <c r="D275" s="23" t="s">
        <v>48</v>
      </c>
      <c r="E275" s="69">
        <v>0.27</v>
      </c>
      <c r="F275" s="69"/>
      <c r="G275" s="69">
        <v>0.27</v>
      </c>
      <c r="H275" s="44"/>
      <c r="I275" s="44" t="s">
        <v>188</v>
      </c>
      <c r="J275" s="64" t="s">
        <v>652</v>
      </c>
      <c r="K275" s="64"/>
      <c r="L275" s="277">
        <f t="shared" si="25"/>
        <v>0</v>
      </c>
      <c r="M275" s="277">
        <f t="shared" si="26"/>
        <v>0.27</v>
      </c>
      <c r="N275" s="277">
        <f t="shared" si="27"/>
        <v>0.27</v>
      </c>
      <c r="O275" s="36"/>
      <c r="P275" s="58">
        <v>0.27</v>
      </c>
      <c r="Q275" s="58"/>
      <c r="R275" s="58"/>
      <c r="S275" s="58"/>
      <c r="T275" s="58"/>
      <c r="U275" s="58"/>
      <c r="V275" s="261"/>
      <c r="W275" s="261"/>
      <c r="X275" s="58"/>
      <c r="Y275" s="58"/>
      <c r="Z275" s="261"/>
      <c r="AA275" s="261"/>
      <c r="AB275" s="261"/>
      <c r="AC275" s="261"/>
      <c r="AD275" s="261"/>
      <c r="AE275" s="261"/>
      <c r="AF275" s="261"/>
      <c r="AG275" s="261"/>
      <c r="AH275" s="261"/>
      <c r="AI275" s="261"/>
      <c r="AJ275" s="261"/>
      <c r="AK275" s="261"/>
      <c r="AL275" s="261"/>
      <c r="AM275" s="261"/>
      <c r="AN275" s="261"/>
      <c r="AO275" s="261"/>
      <c r="AP275" s="261"/>
      <c r="AQ275" s="261"/>
      <c r="AR275" s="261"/>
      <c r="AS275" s="261"/>
      <c r="AT275" s="261"/>
      <c r="AU275" s="261"/>
      <c r="AV275" s="261"/>
      <c r="AW275" s="261"/>
      <c r="AX275" s="261"/>
      <c r="AY275" s="46" t="s">
        <v>653</v>
      </c>
      <c r="AZ275" s="23"/>
      <c r="BA275" s="23" t="s">
        <v>105</v>
      </c>
      <c r="BB275" s="23" t="s">
        <v>72</v>
      </c>
      <c r="BC275" s="37"/>
      <c r="BD275" s="23" t="s">
        <v>190</v>
      </c>
      <c r="BE275" s="23" t="s">
        <v>74</v>
      </c>
      <c r="BF275" s="23"/>
      <c r="BG275" s="23"/>
    </row>
    <row r="276" spans="1:60" s="39" customFormat="1" ht="33.6">
      <c r="A276" s="31"/>
      <c r="B276" s="23"/>
      <c r="C276" s="106" t="s">
        <v>654</v>
      </c>
      <c r="D276" s="23" t="s">
        <v>48</v>
      </c>
      <c r="E276" s="69">
        <f>3.81-0.74-0.27</f>
        <v>2.8000000000000003</v>
      </c>
      <c r="F276" s="69"/>
      <c r="G276" s="69">
        <f>E276</f>
        <v>2.8000000000000003</v>
      </c>
      <c r="H276" s="44"/>
      <c r="I276" s="44" t="s">
        <v>188</v>
      </c>
      <c r="J276" s="64" t="s">
        <v>655</v>
      </c>
      <c r="K276" s="64"/>
      <c r="L276" s="277">
        <f t="shared" si="25"/>
        <v>0</v>
      </c>
      <c r="M276" s="277">
        <f t="shared" si="26"/>
        <v>2.8000000000000003</v>
      </c>
      <c r="N276" s="277">
        <f t="shared" si="27"/>
        <v>2.8000000000000003</v>
      </c>
      <c r="O276" s="36"/>
      <c r="P276" s="58"/>
      <c r="Q276" s="58">
        <v>1.6</v>
      </c>
      <c r="R276" s="58"/>
      <c r="S276" s="58"/>
      <c r="T276" s="58">
        <v>0.68</v>
      </c>
      <c r="U276" s="58">
        <v>0.36</v>
      </c>
      <c r="V276" s="261"/>
      <c r="W276" s="261"/>
      <c r="X276" s="58"/>
      <c r="Y276" s="58"/>
      <c r="Z276" s="261"/>
      <c r="AA276" s="261"/>
      <c r="AB276" s="261"/>
      <c r="AC276" s="261"/>
      <c r="AD276" s="261"/>
      <c r="AE276" s="261"/>
      <c r="AF276" s="261"/>
      <c r="AG276" s="261"/>
      <c r="AH276" s="261">
        <v>0.16</v>
      </c>
      <c r="AI276" s="261"/>
      <c r="AJ276" s="261"/>
      <c r="AK276" s="261"/>
      <c r="AL276" s="261"/>
      <c r="AM276" s="261"/>
      <c r="AN276" s="261"/>
      <c r="AO276" s="261"/>
      <c r="AP276" s="261"/>
      <c r="AQ276" s="261"/>
      <c r="AR276" s="261"/>
      <c r="AS276" s="261"/>
      <c r="AT276" s="261"/>
      <c r="AU276" s="261"/>
      <c r="AV276" s="261"/>
      <c r="AW276" s="261"/>
      <c r="AX276" s="261"/>
      <c r="AY276" s="46" t="s">
        <v>653</v>
      </c>
      <c r="AZ276" s="23"/>
      <c r="BA276" s="23" t="s">
        <v>105</v>
      </c>
      <c r="BB276" s="23" t="s">
        <v>72</v>
      </c>
      <c r="BC276" s="37"/>
      <c r="BD276" s="23" t="s">
        <v>190</v>
      </c>
      <c r="BE276" s="23" t="s">
        <v>74</v>
      </c>
      <c r="BF276" s="23"/>
      <c r="BG276" s="23"/>
    </row>
    <row r="277" spans="1:60" s="39" customFormat="1" ht="62.4">
      <c r="A277" s="31"/>
      <c r="B277" s="23"/>
      <c r="C277" s="106" t="s">
        <v>656</v>
      </c>
      <c r="D277" s="23" t="s">
        <v>48</v>
      </c>
      <c r="E277" s="69">
        <f>0.78+10.34</f>
        <v>11.12</v>
      </c>
      <c r="F277" s="69"/>
      <c r="G277" s="69">
        <f>0.78+10.34</f>
        <v>11.12</v>
      </c>
      <c r="H277" s="44" t="s">
        <v>188</v>
      </c>
      <c r="I277" s="44" t="s">
        <v>188</v>
      </c>
      <c r="J277" s="64" t="s">
        <v>657</v>
      </c>
      <c r="K277" s="64"/>
      <c r="L277" s="277">
        <f t="shared" si="25"/>
        <v>0</v>
      </c>
      <c r="M277" s="277">
        <f t="shared" si="26"/>
        <v>11.120000000000001</v>
      </c>
      <c r="N277" s="277">
        <f t="shared" si="27"/>
        <v>11.120000000000001</v>
      </c>
      <c r="O277" s="36"/>
      <c r="P277" s="58">
        <v>0.25</v>
      </c>
      <c r="Q277" s="58">
        <v>0.15</v>
      </c>
      <c r="R277" s="58"/>
      <c r="S277" s="58">
        <v>1.05</v>
      </c>
      <c r="T277" s="58">
        <f>0.38+4.83</f>
        <v>5.21</v>
      </c>
      <c r="U277" s="58">
        <v>0.95</v>
      </c>
      <c r="V277" s="261"/>
      <c r="W277" s="261"/>
      <c r="X277" s="58"/>
      <c r="Y277" s="58">
        <v>1.51</v>
      </c>
      <c r="Z277" s="261"/>
      <c r="AA277" s="261"/>
      <c r="AB277" s="261"/>
      <c r="AC277" s="261"/>
      <c r="AD277" s="261"/>
      <c r="AE277" s="261"/>
      <c r="AF277" s="261"/>
      <c r="AG277" s="261"/>
      <c r="AH277" s="261"/>
      <c r="AI277" s="261"/>
      <c r="AJ277" s="261"/>
      <c r="AK277" s="261"/>
      <c r="AL277" s="261"/>
      <c r="AM277" s="261"/>
      <c r="AN277" s="261"/>
      <c r="AO277" s="261"/>
      <c r="AP277" s="261"/>
      <c r="AQ277" s="261"/>
      <c r="AR277" s="261"/>
      <c r="AS277" s="261"/>
      <c r="AT277" s="261"/>
      <c r="AU277" s="261"/>
      <c r="AV277" s="261"/>
      <c r="AW277" s="261"/>
      <c r="AX277" s="261">
        <v>2</v>
      </c>
      <c r="AY277" s="46" t="s">
        <v>62</v>
      </c>
      <c r="AZ277" s="23"/>
      <c r="BA277" s="23" t="s">
        <v>105</v>
      </c>
      <c r="BB277" s="23" t="s">
        <v>64</v>
      </c>
      <c r="BC277" s="37" t="s">
        <v>64</v>
      </c>
      <c r="BD277" s="23" t="s">
        <v>190</v>
      </c>
      <c r="BE277" s="23" t="s">
        <v>74</v>
      </c>
      <c r="BF277" s="23" t="s">
        <v>658</v>
      </c>
      <c r="BG277" s="23"/>
      <c r="BH277" s="23"/>
    </row>
    <row r="278" spans="1:60" s="39" customFormat="1" ht="39.6">
      <c r="A278" s="31"/>
      <c r="B278" s="23"/>
      <c r="C278" s="106" t="s">
        <v>659</v>
      </c>
      <c r="D278" s="23" t="s">
        <v>48</v>
      </c>
      <c r="E278" s="69">
        <v>0.32</v>
      </c>
      <c r="F278" s="69"/>
      <c r="G278" s="69">
        <v>0.32</v>
      </c>
      <c r="H278" s="44" t="s">
        <v>188</v>
      </c>
      <c r="I278" s="44" t="s">
        <v>188</v>
      </c>
      <c r="J278" s="64" t="s">
        <v>26</v>
      </c>
      <c r="K278" s="64"/>
      <c r="L278" s="277">
        <f t="shared" si="25"/>
        <v>0</v>
      </c>
      <c r="M278" s="277">
        <f t="shared" si="26"/>
        <v>0.32</v>
      </c>
      <c r="N278" s="277">
        <f t="shared" si="27"/>
        <v>0.32</v>
      </c>
      <c r="O278" s="36"/>
      <c r="P278" s="58"/>
      <c r="Q278" s="58"/>
      <c r="R278" s="58"/>
      <c r="S278" s="58"/>
      <c r="T278" s="58">
        <v>0.32</v>
      </c>
      <c r="U278" s="58"/>
      <c r="V278" s="261"/>
      <c r="W278" s="261"/>
      <c r="X278" s="58"/>
      <c r="Y278" s="58"/>
      <c r="Z278" s="261"/>
      <c r="AA278" s="261"/>
      <c r="AB278" s="261"/>
      <c r="AC278" s="261"/>
      <c r="AD278" s="261"/>
      <c r="AE278" s="261"/>
      <c r="AF278" s="261"/>
      <c r="AG278" s="261"/>
      <c r="AH278" s="261"/>
      <c r="AI278" s="261"/>
      <c r="AJ278" s="261"/>
      <c r="AK278" s="261"/>
      <c r="AL278" s="261"/>
      <c r="AM278" s="261"/>
      <c r="AN278" s="261"/>
      <c r="AO278" s="261"/>
      <c r="AP278" s="261"/>
      <c r="AQ278" s="261"/>
      <c r="AR278" s="261"/>
      <c r="AS278" s="261"/>
      <c r="AT278" s="261"/>
      <c r="AU278" s="261"/>
      <c r="AV278" s="261"/>
      <c r="AW278" s="261"/>
      <c r="AX278" s="261"/>
      <c r="AY278" s="46" t="s">
        <v>62</v>
      </c>
      <c r="AZ278" s="23"/>
      <c r="BA278" s="23" t="s">
        <v>105</v>
      </c>
      <c r="BB278" s="23" t="s">
        <v>64</v>
      </c>
      <c r="BC278" s="37" t="s">
        <v>64</v>
      </c>
      <c r="BD278" s="23" t="s">
        <v>190</v>
      </c>
      <c r="BE278" s="23" t="s">
        <v>74</v>
      </c>
      <c r="BF278" s="23"/>
      <c r="BG278" s="23"/>
      <c r="BH278" s="23"/>
    </row>
    <row r="279" spans="1:60" s="39" customFormat="1" ht="39.6">
      <c r="A279" s="31"/>
      <c r="B279" s="23"/>
      <c r="C279" s="106" t="s">
        <v>660</v>
      </c>
      <c r="D279" s="23" t="s">
        <v>48</v>
      </c>
      <c r="E279" s="69">
        <v>0.5</v>
      </c>
      <c r="F279" s="69"/>
      <c r="G279" s="69">
        <v>0.5</v>
      </c>
      <c r="H279" s="44" t="s">
        <v>188</v>
      </c>
      <c r="I279" s="44" t="s">
        <v>188</v>
      </c>
      <c r="J279" s="64" t="s">
        <v>22</v>
      </c>
      <c r="K279" s="64"/>
      <c r="L279" s="277">
        <f t="shared" si="25"/>
        <v>0</v>
      </c>
      <c r="M279" s="277">
        <f t="shared" si="26"/>
        <v>0.5</v>
      </c>
      <c r="N279" s="277">
        <f t="shared" si="27"/>
        <v>0.5</v>
      </c>
      <c r="O279" s="36"/>
      <c r="P279" s="58">
        <v>0.5</v>
      </c>
      <c r="Q279" s="58"/>
      <c r="R279" s="58"/>
      <c r="S279" s="58"/>
      <c r="T279" s="58"/>
      <c r="U279" s="58"/>
      <c r="V279" s="261"/>
      <c r="W279" s="261"/>
      <c r="X279" s="58"/>
      <c r="Y279" s="58"/>
      <c r="Z279" s="261"/>
      <c r="AA279" s="261"/>
      <c r="AB279" s="261"/>
      <c r="AC279" s="261"/>
      <c r="AD279" s="261"/>
      <c r="AE279" s="261"/>
      <c r="AF279" s="261"/>
      <c r="AG279" s="261"/>
      <c r="AH279" s="261"/>
      <c r="AI279" s="261"/>
      <c r="AJ279" s="261"/>
      <c r="AK279" s="261"/>
      <c r="AL279" s="261"/>
      <c r="AM279" s="261"/>
      <c r="AN279" s="261"/>
      <c r="AO279" s="261"/>
      <c r="AP279" s="261"/>
      <c r="AQ279" s="261"/>
      <c r="AR279" s="261"/>
      <c r="AS279" s="261"/>
      <c r="AT279" s="261"/>
      <c r="AU279" s="261"/>
      <c r="AV279" s="261"/>
      <c r="AW279" s="261"/>
      <c r="AX279" s="261"/>
      <c r="AY279" s="46" t="s">
        <v>62</v>
      </c>
      <c r="AZ279" s="23"/>
      <c r="BA279" s="23" t="s">
        <v>105</v>
      </c>
      <c r="BB279" s="23" t="s">
        <v>64</v>
      </c>
      <c r="BC279" s="37" t="s">
        <v>72</v>
      </c>
      <c r="BD279" s="23" t="s">
        <v>190</v>
      </c>
      <c r="BE279" s="23" t="s">
        <v>74</v>
      </c>
      <c r="BF279" s="23"/>
      <c r="BG279" s="23"/>
      <c r="BH279" s="23"/>
    </row>
    <row r="280" spans="1:60" s="39" customFormat="1" ht="33.6">
      <c r="A280" s="31"/>
      <c r="B280" s="23"/>
      <c r="C280" s="106" t="s">
        <v>661</v>
      </c>
      <c r="D280" s="23" t="s">
        <v>48</v>
      </c>
      <c r="E280" s="69">
        <v>0.57999999999999996</v>
      </c>
      <c r="F280" s="69"/>
      <c r="G280" s="69">
        <v>0.57999999999999996</v>
      </c>
      <c r="H280" s="44"/>
      <c r="I280" s="44" t="s">
        <v>188</v>
      </c>
      <c r="J280" s="64" t="s">
        <v>23</v>
      </c>
      <c r="K280" s="64"/>
      <c r="L280" s="277">
        <f t="shared" si="25"/>
        <v>0</v>
      </c>
      <c r="M280" s="277">
        <f t="shared" si="26"/>
        <v>0.57999999999999996</v>
      </c>
      <c r="N280" s="277">
        <f t="shared" si="27"/>
        <v>0.57999999999999996</v>
      </c>
      <c r="O280" s="36"/>
      <c r="P280" s="58"/>
      <c r="Q280" s="58">
        <v>0.57999999999999996</v>
      </c>
      <c r="R280" s="58"/>
      <c r="S280" s="58"/>
      <c r="T280" s="58"/>
      <c r="U280" s="58"/>
      <c r="V280" s="261"/>
      <c r="W280" s="261"/>
      <c r="X280" s="58"/>
      <c r="Y280" s="58"/>
      <c r="Z280" s="261"/>
      <c r="AA280" s="261"/>
      <c r="AB280" s="261"/>
      <c r="AC280" s="261"/>
      <c r="AD280" s="261"/>
      <c r="AE280" s="261"/>
      <c r="AF280" s="261"/>
      <c r="AG280" s="261"/>
      <c r="AH280" s="261"/>
      <c r="AI280" s="261"/>
      <c r="AJ280" s="261"/>
      <c r="AK280" s="261"/>
      <c r="AL280" s="261"/>
      <c r="AM280" s="261"/>
      <c r="AN280" s="261"/>
      <c r="AO280" s="261"/>
      <c r="AP280" s="261"/>
      <c r="AQ280" s="261"/>
      <c r="AR280" s="261"/>
      <c r="AS280" s="261"/>
      <c r="AT280" s="261"/>
      <c r="AU280" s="261"/>
      <c r="AV280" s="261"/>
      <c r="AW280" s="261"/>
      <c r="AX280" s="261"/>
      <c r="AY280" s="46" t="s">
        <v>653</v>
      </c>
      <c r="AZ280" s="23"/>
      <c r="BA280" s="23" t="s">
        <v>105</v>
      </c>
      <c r="BB280" s="23" t="s">
        <v>72</v>
      </c>
      <c r="BC280" s="37"/>
      <c r="BD280" s="23" t="s">
        <v>190</v>
      </c>
      <c r="BE280" s="23" t="s">
        <v>74</v>
      </c>
      <c r="BF280" s="23"/>
      <c r="BG280" s="23"/>
    </row>
    <row r="281" spans="1:60" s="39" customFormat="1" ht="39.6">
      <c r="A281" s="31"/>
      <c r="B281" s="23"/>
      <c r="C281" s="106" t="s">
        <v>662</v>
      </c>
      <c r="D281" s="23" t="s">
        <v>48</v>
      </c>
      <c r="E281" s="69">
        <v>0.85</v>
      </c>
      <c r="F281" s="69"/>
      <c r="G281" s="69">
        <v>0.85</v>
      </c>
      <c r="H281" s="44" t="s">
        <v>188</v>
      </c>
      <c r="I281" s="44" t="s">
        <v>188</v>
      </c>
      <c r="J281" s="64" t="s">
        <v>663</v>
      </c>
      <c r="K281" s="64"/>
      <c r="L281" s="277">
        <f t="shared" si="25"/>
        <v>0</v>
      </c>
      <c r="M281" s="277">
        <f t="shared" si="26"/>
        <v>0.85000000000000009</v>
      </c>
      <c r="N281" s="277">
        <f t="shared" si="27"/>
        <v>0.85000000000000009</v>
      </c>
      <c r="O281" s="36"/>
      <c r="P281" s="58"/>
      <c r="Q281" s="58">
        <v>0.78</v>
      </c>
      <c r="R281" s="58"/>
      <c r="S281" s="58"/>
      <c r="T281" s="58"/>
      <c r="U281" s="58">
        <v>7.0000000000000007E-2</v>
      </c>
      <c r="V281" s="261"/>
      <c r="W281" s="261"/>
      <c r="X281" s="58"/>
      <c r="Y281" s="58"/>
      <c r="Z281" s="261"/>
      <c r="AA281" s="261"/>
      <c r="AB281" s="261"/>
      <c r="AC281" s="261"/>
      <c r="AD281" s="261"/>
      <c r="AE281" s="261"/>
      <c r="AF281" s="261"/>
      <c r="AG281" s="261"/>
      <c r="AH281" s="261"/>
      <c r="AI281" s="261"/>
      <c r="AJ281" s="261"/>
      <c r="AK281" s="261"/>
      <c r="AL281" s="261"/>
      <c r="AM281" s="261"/>
      <c r="AN281" s="261"/>
      <c r="AO281" s="261"/>
      <c r="AP281" s="261"/>
      <c r="AQ281" s="261"/>
      <c r="AR281" s="261"/>
      <c r="AS281" s="261"/>
      <c r="AT281" s="261"/>
      <c r="AU281" s="261"/>
      <c r="AV281" s="261"/>
      <c r="AW281" s="261"/>
      <c r="AX281" s="261"/>
      <c r="AY281" s="46" t="s">
        <v>62</v>
      </c>
      <c r="AZ281" s="23"/>
      <c r="BA281" s="23" t="s">
        <v>105</v>
      </c>
      <c r="BB281" s="23" t="s">
        <v>64</v>
      </c>
      <c r="BC281" s="37" t="s">
        <v>72</v>
      </c>
      <c r="BD281" s="23" t="s">
        <v>190</v>
      </c>
      <c r="BE281" s="23" t="s">
        <v>74</v>
      </c>
      <c r="BF281" s="23"/>
      <c r="BG281" s="23"/>
      <c r="BH281" s="23"/>
    </row>
    <row r="282" spans="1:60" s="39" customFormat="1" ht="39.6">
      <c r="A282" s="31"/>
      <c r="B282" s="23"/>
      <c r="C282" s="106" t="s">
        <v>664</v>
      </c>
      <c r="D282" s="23" t="s">
        <v>48</v>
      </c>
      <c r="E282" s="69">
        <v>0.25</v>
      </c>
      <c r="F282" s="69"/>
      <c r="G282" s="69">
        <v>0.25</v>
      </c>
      <c r="H282" s="44" t="s">
        <v>188</v>
      </c>
      <c r="I282" s="44" t="s">
        <v>188</v>
      </c>
      <c r="J282" s="64" t="s">
        <v>23</v>
      </c>
      <c r="K282" s="64"/>
      <c r="L282" s="277">
        <f t="shared" si="25"/>
        <v>0</v>
      </c>
      <c r="M282" s="277">
        <f t="shared" si="26"/>
        <v>0.25</v>
      </c>
      <c r="N282" s="277">
        <f t="shared" si="27"/>
        <v>0.25</v>
      </c>
      <c r="O282" s="36"/>
      <c r="P282" s="58"/>
      <c r="Q282" s="58">
        <v>0.25</v>
      </c>
      <c r="R282" s="58"/>
      <c r="S282" s="58"/>
      <c r="T282" s="58"/>
      <c r="U282" s="58"/>
      <c r="V282" s="261"/>
      <c r="W282" s="261"/>
      <c r="X282" s="58"/>
      <c r="Y282" s="58"/>
      <c r="Z282" s="261"/>
      <c r="AA282" s="261"/>
      <c r="AB282" s="261"/>
      <c r="AC282" s="261"/>
      <c r="AD282" s="261"/>
      <c r="AE282" s="261"/>
      <c r="AF282" s="261"/>
      <c r="AG282" s="261"/>
      <c r="AH282" s="261"/>
      <c r="AI282" s="261"/>
      <c r="AJ282" s="261"/>
      <c r="AK282" s="261"/>
      <c r="AL282" s="261"/>
      <c r="AM282" s="261"/>
      <c r="AN282" s="261"/>
      <c r="AO282" s="261"/>
      <c r="AP282" s="261"/>
      <c r="AQ282" s="261"/>
      <c r="AR282" s="261"/>
      <c r="AS282" s="261"/>
      <c r="AT282" s="261"/>
      <c r="AU282" s="261"/>
      <c r="AV282" s="261"/>
      <c r="AW282" s="261"/>
      <c r="AX282" s="261"/>
      <c r="AY282" s="46" t="s">
        <v>62</v>
      </c>
      <c r="AZ282" s="23"/>
      <c r="BA282" s="23" t="s">
        <v>105</v>
      </c>
      <c r="BB282" s="23" t="s">
        <v>64</v>
      </c>
      <c r="BC282" s="37" t="s">
        <v>72</v>
      </c>
      <c r="BD282" s="23" t="s">
        <v>190</v>
      </c>
      <c r="BE282" s="23" t="s">
        <v>74</v>
      </c>
      <c r="BF282" s="23"/>
      <c r="BG282" s="23"/>
      <c r="BH282" s="23"/>
    </row>
    <row r="283" spans="1:60" s="39" customFormat="1" ht="39.6">
      <c r="A283" s="31"/>
      <c r="B283" s="23"/>
      <c r="C283" s="106" t="s">
        <v>665</v>
      </c>
      <c r="D283" s="23" t="s">
        <v>48</v>
      </c>
      <c r="E283" s="69">
        <v>0.3</v>
      </c>
      <c r="F283" s="69"/>
      <c r="G283" s="69">
        <v>0.3</v>
      </c>
      <c r="H283" s="44" t="s">
        <v>188</v>
      </c>
      <c r="I283" s="44" t="s">
        <v>188</v>
      </c>
      <c r="J283" s="64" t="s">
        <v>23</v>
      </c>
      <c r="K283" s="64"/>
      <c r="L283" s="277">
        <f t="shared" si="25"/>
        <v>0</v>
      </c>
      <c r="M283" s="277">
        <f t="shared" si="26"/>
        <v>0.3</v>
      </c>
      <c r="N283" s="277">
        <f t="shared" si="27"/>
        <v>0.3</v>
      </c>
      <c r="O283" s="36"/>
      <c r="P283" s="58"/>
      <c r="Q283" s="58">
        <v>0.3</v>
      </c>
      <c r="R283" s="58"/>
      <c r="S283" s="58"/>
      <c r="T283" s="58"/>
      <c r="U283" s="58"/>
      <c r="V283" s="261"/>
      <c r="W283" s="261"/>
      <c r="X283" s="58"/>
      <c r="Y283" s="58"/>
      <c r="Z283" s="261"/>
      <c r="AA283" s="261"/>
      <c r="AB283" s="261"/>
      <c r="AC283" s="261"/>
      <c r="AD283" s="261"/>
      <c r="AE283" s="261"/>
      <c r="AF283" s="261"/>
      <c r="AG283" s="261"/>
      <c r="AH283" s="261"/>
      <c r="AI283" s="261"/>
      <c r="AJ283" s="261"/>
      <c r="AK283" s="261"/>
      <c r="AL283" s="261"/>
      <c r="AM283" s="261"/>
      <c r="AN283" s="261"/>
      <c r="AO283" s="261"/>
      <c r="AP283" s="261"/>
      <c r="AQ283" s="261"/>
      <c r="AR283" s="261"/>
      <c r="AS283" s="261"/>
      <c r="AT283" s="261"/>
      <c r="AU283" s="261"/>
      <c r="AV283" s="261"/>
      <c r="AW283" s="261"/>
      <c r="AX283" s="261"/>
      <c r="AY283" s="46" t="s">
        <v>62</v>
      </c>
      <c r="AZ283" s="23"/>
      <c r="BA283" s="23" t="s">
        <v>105</v>
      </c>
      <c r="BB283" s="23" t="s">
        <v>64</v>
      </c>
      <c r="BC283" s="37" t="s">
        <v>72</v>
      </c>
      <c r="BD283" s="23" t="s">
        <v>190</v>
      </c>
      <c r="BE283" s="23" t="s">
        <v>74</v>
      </c>
      <c r="BF283" s="23"/>
      <c r="BG283" s="23"/>
      <c r="BH283" s="23"/>
    </row>
    <row r="284" spans="1:60" s="39" customFormat="1" ht="39.6">
      <c r="A284" s="31"/>
      <c r="B284" s="23"/>
      <c r="C284" s="106" t="s">
        <v>666</v>
      </c>
      <c r="D284" s="23" t="s">
        <v>48</v>
      </c>
      <c r="E284" s="69">
        <v>0.99</v>
      </c>
      <c r="F284" s="69"/>
      <c r="G284" s="69">
        <v>0.99</v>
      </c>
      <c r="H284" s="44" t="s">
        <v>188</v>
      </c>
      <c r="I284" s="44" t="s">
        <v>188</v>
      </c>
      <c r="J284" s="64" t="s">
        <v>23</v>
      </c>
      <c r="K284" s="64"/>
      <c r="L284" s="277">
        <f t="shared" si="25"/>
        <v>0</v>
      </c>
      <c r="M284" s="277">
        <f t="shared" si="26"/>
        <v>0.99</v>
      </c>
      <c r="N284" s="277">
        <f t="shared" si="27"/>
        <v>0.99</v>
      </c>
      <c r="O284" s="36"/>
      <c r="P284" s="58"/>
      <c r="Q284" s="58">
        <v>0.99</v>
      </c>
      <c r="R284" s="58"/>
      <c r="S284" s="58"/>
      <c r="T284" s="58"/>
      <c r="U284" s="58"/>
      <c r="V284" s="261"/>
      <c r="W284" s="261"/>
      <c r="X284" s="58"/>
      <c r="Y284" s="58"/>
      <c r="Z284" s="261"/>
      <c r="AA284" s="261"/>
      <c r="AB284" s="261"/>
      <c r="AC284" s="261"/>
      <c r="AD284" s="261"/>
      <c r="AE284" s="261"/>
      <c r="AF284" s="261"/>
      <c r="AG284" s="261"/>
      <c r="AH284" s="261"/>
      <c r="AI284" s="261"/>
      <c r="AJ284" s="261"/>
      <c r="AK284" s="261"/>
      <c r="AL284" s="261"/>
      <c r="AM284" s="261"/>
      <c r="AN284" s="261"/>
      <c r="AO284" s="261"/>
      <c r="AP284" s="261"/>
      <c r="AQ284" s="261"/>
      <c r="AR284" s="261"/>
      <c r="AS284" s="261"/>
      <c r="AT284" s="261"/>
      <c r="AU284" s="261"/>
      <c r="AV284" s="261"/>
      <c r="AW284" s="261"/>
      <c r="AX284" s="261"/>
      <c r="AY284" s="46" t="s">
        <v>62</v>
      </c>
      <c r="AZ284" s="23"/>
      <c r="BA284" s="23" t="s">
        <v>105</v>
      </c>
      <c r="BB284" s="23" t="s">
        <v>64</v>
      </c>
      <c r="BC284" s="37" t="s">
        <v>64</v>
      </c>
      <c r="BD284" s="23" t="s">
        <v>190</v>
      </c>
      <c r="BE284" s="23" t="s">
        <v>74</v>
      </c>
      <c r="BF284" s="23"/>
      <c r="BG284" s="23"/>
      <c r="BH284" s="23"/>
    </row>
    <row r="285" spans="1:60" s="39" customFormat="1" ht="39.6">
      <c r="A285" s="31"/>
      <c r="B285" s="23"/>
      <c r="C285" s="106" t="s">
        <v>667</v>
      </c>
      <c r="D285" s="23" t="s">
        <v>48</v>
      </c>
      <c r="E285" s="69">
        <v>1.81</v>
      </c>
      <c r="F285" s="69"/>
      <c r="G285" s="69">
        <v>1.81</v>
      </c>
      <c r="H285" s="44" t="s">
        <v>188</v>
      </c>
      <c r="I285" s="44" t="s">
        <v>188</v>
      </c>
      <c r="J285" s="64" t="s">
        <v>23</v>
      </c>
      <c r="K285" s="64"/>
      <c r="L285" s="277">
        <f t="shared" si="25"/>
        <v>0</v>
      </c>
      <c r="M285" s="277">
        <f t="shared" si="26"/>
        <v>1.8100000000000003</v>
      </c>
      <c r="N285" s="277">
        <f t="shared" si="27"/>
        <v>1.8100000000000003</v>
      </c>
      <c r="O285" s="36"/>
      <c r="P285" s="58"/>
      <c r="Q285" s="58">
        <v>1.8100000000000003</v>
      </c>
      <c r="R285" s="58"/>
      <c r="S285" s="58"/>
      <c r="T285" s="58"/>
      <c r="U285" s="58"/>
      <c r="V285" s="261"/>
      <c r="W285" s="261"/>
      <c r="X285" s="58"/>
      <c r="Y285" s="58"/>
      <c r="Z285" s="261"/>
      <c r="AA285" s="261"/>
      <c r="AB285" s="261"/>
      <c r="AC285" s="261"/>
      <c r="AD285" s="261"/>
      <c r="AE285" s="261"/>
      <c r="AF285" s="261"/>
      <c r="AG285" s="261"/>
      <c r="AH285" s="261"/>
      <c r="AI285" s="261"/>
      <c r="AJ285" s="261"/>
      <c r="AK285" s="261"/>
      <c r="AL285" s="261"/>
      <c r="AM285" s="261"/>
      <c r="AN285" s="261"/>
      <c r="AO285" s="261"/>
      <c r="AP285" s="261"/>
      <c r="AQ285" s="261"/>
      <c r="AR285" s="261"/>
      <c r="AS285" s="261"/>
      <c r="AT285" s="261"/>
      <c r="AU285" s="261"/>
      <c r="AV285" s="261"/>
      <c r="AW285" s="261"/>
      <c r="AX285" s="261"/>
      <c r="AY285" s="46" t="s">
        <v>62</v>
      </c>
      <c r="AZ285" s="23"/>
      <c r="BA285" s="23" t="s">
        <v>105</v>
      </c>
      <c r="BB285" s="23" t="s">
        <v>64</v>
      </c>
      <c r="BC285" s="37" t="s">
        <v>72</v>
      </c>
      <c r="BD285" s="23" t="s">
        <v>190</v>
      </c>
      <c r="BE285" s="23" t="s">
        <v>74</v>
      </c>
      <c r="BF285" s="23"/>
      <c r="BG285" s="23"/>
      <c r="BH285" s="23"/>
    </row>
    <row r="286" spans="1:60" s="39" customFormat="1" ht="39.6">
      <c r="A286" s="31"/>
      <c r="B286" s="23"/>
      <c r="C286" s="106" t="s">
        <v>668</v>
      </c>
      <c r="D286" s="23" t="s">
        <v>48</v>
      </c>
      <c r="E286" s="69">
        <v>1.1499999999999999</v>
      </c>
      <c r="F286" s="69"/>
      <c r="G286" s="69">
        <v>1.1499999999999999</v>
      </c>
      <c r="H286" s="44" t="s">
        <v>188</v>
      </c>
      <c r="I286" s="44" t="s">
        <v>188</v>
      </c>
      <c r="J286" s="64" t="s">
        <v>669</v>
      </c>
      <c r="K286" s="64"/>
      <c r="L286" s="277">
        <f t="shared" si="25"/>
        <v>0</v>
      </c>
      <c r="M286" s="277">
        <f t="shared" si="26"/>
        <v>1.1500000000000001</v>
      </c>
      <c r="N286" s="277">
        <f t="shared" si="27"/>
        <v>1.1500000000000001</v>
      </c>
      <c r="O286" s="36"/>
      <c r="P286" s="58"/>
      <c r="Q286" s="58">
        <v>1.03</v>
      </c>
      <c r="R286" s="58"/>
      <c r="S286" s="58"/>
      <c r="T286" s="58">
        <v>0.11</v>
      </c>
      <c r="U286" s="58"/>
      <c r="V286" s="261"/>
      <c r="W286" s="261"/>
      <c r="X286" s="58"/>
      <c r="Y286" s="58"/>
      <c r="Z286" s="261"/>
      <c r="AA286" s="261"/>
      <c r="AB286" s="261"/>
      <c r="AC286" s="261"/>
      <c r="AD286" s="261"/>
      <c r="AE286" s="261"/>
      <c r="AF286" s="261"/>
      <c r="AG286" s="261"/>
      <c r="AH286" s="261"/>
      <c r="AI286" s="261"/>
      <c r="AJ286" s="261"/>
      <c r="AK286" s="261"/>
      <c r="AL286" s="261"/>
      <c r="AM286" s="261">
        <v>0.01</v>
      </c>
      <c r="AN286" s="261"/>
      <c r="AO286" s="261"/>
      <c r="AP286" s="261"/>
      <c r="AQ286" s="261"/>
      <c r="AR286" s="261"/>
      <c r="AS286" s="261"/>
      <c r="AT286" s="261"/>
      <c r="AU286" s="261"/>
      <c r="AV286" s="261"/>
      <c r="AW286" s="261"/>
      <c r="AX286" s="261"/>
      <c r="AY286" s="46" t="s">
        <v>62</v>
      </c>
      <c r="AZ286" s="23"/>
      <c r="BA286" s="23" t="s">
        <v>105</v>
      </c>
      <c r="BB286" s="23" t="s">
        <v>64</v>
      </c>
      <c r="BC286" s="37" t="s">
        <v>64</v>
      </c>
      <c r="BD286" s="23" t="s">
        <v>190</v>
      </c>
      <c r="BE286" s="23" t="s">
        <v>74</v>
      </c>
      <c r="BF286" s="23"/>
      <c r="BG286" s="23"/>
      <c r="BH286" s="23"/>
    </row>
    <row r="287" spans="1:60" s="39" customFormat="1" ht="46.8">
      <c r="A287" s="31"/>
      <c r="B287" s="23"/>
      <c r="C287" s="106" t="s">
        <v>670</v>
      </c>
      <c r="D287" s="23" t="s">
        <v>48</v>
      </c>
      <c r="E287" s="69">
        <v>6.69</v>
      </c>
      <c r="F287" s="69"/>
      <c r="G287" s="69">
        <v>6.69</v>
      </c>
      <c r="H287" s="44" t="s">
        <v>188</v>
      </c>
      <c r="I287" s="44" t="s">
        <v>188</v>
      </c>
      <c r="J287" s="64" t="s">
        <v>671</v>
      </c>
      <c r="K287" s="64"/>
      <c r="L287" s="277">
        <f t="shared" si="25"/>
        <v>0</v>
      </c>
      <c r="M287" s="277">
        <f t="shared" si="26"/>
        <v>6.69</v>
      </c>
      <c r="N287" s="277">
        <f t="shared" si="27"/>
        <v>6.69</v>
      </c>
      <c r="O287" s="36"/>
      <c r="P287" s="58"/>
      <c r="Q287" s="58">
        <v>4.9400000000000004</v>
      </c>
      <c r="R287" s="58"/>
      <c r="S287" s="58"/>
      <c r="T287" s="58">
        <v>0.56999999999999995</v>
      </c>
      <c r="U287" s="58">
        <v>0.75</v>
      </c>
      <c r="V287" s="261"/>
      <c r="W287" s="261"/>
      <c r="X287" s="58"/>
      <c r="Y287" s="58"/>
      <c r="Z287" s="261"/>
      <c r="AA287" s="261"/>
      <c r="AB287" s="261"/>
      <c r="AC287" s="261"/>
      <c r="AD287" s="261"/>
      <c r="AE287" s="261"/>
      <c r="AF287" s="261"/>
      <c r="AG287" s="261"/>
      <c r="AH287" s="261"/>
      <c r="AI287" s="261"/>
      <c r="AJ287" s="261"/>
      <c r="AK287" s="261"/>
      <c r="AL287" s="261"/>
      <c r="AM287" s="261">
        <v>0.04</v>
      </c>
      <c r="AN287" s="261"/>
      <c r="AO287" s="261"/>
      <c r="AP287" s="261"/>
      <c r="AQ287" s="261"/>
      <c r="AR287" s="261"/>
      <c r="AS287" s="261"/>
      <c r="AT287" s="261"/>
      <c r="AU287" s="261"/>
      <c r="AV287" s="261"/>
      <c r="AW287" s="261">
        <v>0.39</v>
      </c>
      <c r="AX287" s="261"/>
      <c r="AY287" s="46" t="s">
        <v>62</v>
      </c>
      <c r="AZ287" s="23"/>
      <c r="BA287" s="23" t="s">
        <v>105</v>
      </c>
      <c r="BB287" s="23" t="s">
        <v>64</v>
      </c>
      <c r="BC287" s="37" t="s">
        <v>72</v>
      </c>
      <c r="BD287" s="23" t="s">
        <v>190</v>
      </c>
      <c r="BE287" s="23" t="s">
        <v>74</v>
      </c>
      <c r="BF287" s="23"/>
      <c r="BG287" s="23"/>
      <c r="BH287" s="23"/>
    </row>
    <row r="288" spans="1:60" s="39" customFormat="1" ht="39.6">
      <c r="A288" s="31"/>
      <c r="B288" s="23"/>
      <c r="C288" s="106" t="s">
        <v>672</v>
      </c>
      <c r="D288" s="23" t="s">
        <v>48</v>
      </c>
      <c r="E288" s="69">
        <v>0.3</v>
      </c>
      <c r="F288" s="69"/>
      <c r="G288" s="69">
        <v>0.3</v>
      </c>
      <c r="H288" s="44" t="s">
        <v>188</v>
      </c>
      <c r="I288" s="44" t="s">
        <v>188</v>
      </c>
      <c r="J288" s="64" t="s">
        <v>673</v>
      </c>
      <c r="K288" s="64"/>
      <c r="L288" s="277">
        <f t="shared" si="25"/>
        <v>0</v>
      </c>
      <c r="M288" s="277">
        <f t="shared" si="26"/>
        <v>0.30000000000000004</v>
      </c>
      <c r="N288" s="277">
        <f t="shared" si="27"/>
        <v>0.30000000000000004</v>
      </c>
      <c r="O288" s="36"/>
      <c r="P288" s="58"/>
      <c r="Q288" s="58">
        <v>0.1</v>
      </c>
      <c r="R288" s="58"/>
      <c r="S288" s="58"/>
      <c r="T288" s="58">
        <v>0.2</v>
      </c>
      <c r="U288" s="58"/>
      <c r="V288" s="261"/>
      <c r="W288" s="261"/>
      <c r="X288" s="58"/>
      <c r="Y288" s="58"/>
      <c r="Z288" s="261"/>
      <c r="AA288" s="261"/>
      <c r="AB288" s="261"/>
      <c r="AC288" s="261"/>
      <c r="AD288" s="261"/>
      <c r="AE288" s="261"/>
      <c r="AF288" s="261"/>
      <c r="AG288" s="261"/>
      <c r="AH288" s="261"/>
      <c r="AI288" s="261"/>
      <c r="AJ288" s="261"/>
      <c r="AK288" s="261"/>
      <c r="AL288" s="261"/>
      <c r="AM288" s="261"/>
      <c r="AN288" s="261"/>
      <c r="AO288" s="261"/>
      <c r="AP288" s="261"/>
      <c r="AQ288" s="261"/>
      <c r="AR288" s="261"/>
      <c r="AS288" s="261"/>
      <c r="AT288" s="261"/>
      <c r="AU288" s="261"/>
      <c r="AV288" s="261"/>
      <c r="AW288" s="261"/>
      <c r="AX288" s="261"/>
      <c r="AY288" s="46" t="s">
        <v>62</v>
      </c>
      <c r="AZ288" s="23"/>
      <c r="BA288" s="23" t="s">
        <v>105</v>
      </c>
      <c r="BB288" s="23" t="s">
        <v>64</v>
      </c>
      <c r="BC288" s="37" t="s">
        <v>72</v>
      </c>
      <c r="BD288" s="23" t="s">
        <v>190</v>
      </c>
      <c r="BE288" s="23" t="s">
        <v>74</v>
      </c>
      <c r="BF288" s="23"/>
      <c r="BG288" s="23"/>
      <c r="BH288" s="23"/>
    </row>
    <row r="289" spans="1:60" s="39" customFormat="1" ht="39.6">
      <c r="A289" s="31"/>
      <c r="B289" s="23"/>
      <c r="C289" s="106" t="s">
        <v>666</v>
      </c>
      <c r="D289" s="23" t="s">
        <v>48</v>
      </c>
      <c r="E289" s="69">
        <v>2.88</v>
      </c>
      <c r="F289" s="69"/>
      <c r="G289" s="69">
        <v>2.88</v>
      </c>
      <c r="H289" s="44" t="s">
        <v>188</v>
      </c>
      <c r="I289" s="44" t="s">
        <v>188</v>
      </c>
      <c r="J289" s="64" t="s">
        <v>23</v>
      </c>
      <c r="K289" s="64"/>
      <c r="L289" s="277">
        <f t="shared" si="25"/>
        <v>0</v>
      </c>
      <c r="M289" s="277">
        <f t="shared" si="26"/>
        <v>2.88</v>
      </c>
      <c r="N289" s="277">
        <f t="shared" si="27"/>
        <v>2.88</v>
      </c>
      <c r="O289" s="36"/>
      <c r="P289" s="58"/>
      <c r="Q289" s="58">
        <v>2.88</v>
      </c>
      <c r="R289" s="58"/>
      <c r="S289" s="58"/>
      <c r="T289" s="58"/>
      <c r="U289" s="58"/>
      <c r="V289" s="261"/>
      <c r="W289" s="261"/>
      <c r="X289" s="58"/>
      <c r="Y289" s="58"/>
      <c r="Z289" s="261"/>
      <c r="AA289" s="261"/>
      <c r="AB289" s="261"/>
      <c r="AC289" s="261"/>
      <c r="AD289" s="261"/>
      <c r="AE289" s="261"/>
      <c r="AF289" s="261"/>
      <c r="AG289" s="261"/>
      <c r="AH289" s="261"/>
      <c r="AI289" s="261"/>
      <c r="AJ289" s="261"/>
      <c r="AK289" s="261"/>
      <c r="AL289" s="261"/>
      <c r="AM289" s="261"/>
      <c r="AN289" s="261"/>
      <c r="AO289" s="261"/>
      <c r="AP289" s="261"/>
      <c r="AQ289" s="261"/>
      <c r="AR289" s="261"/>
      <c r="AS289" s="261"/>
      <c r="AT289" s="261"/>
      <c r="AU289" s="261"/>
      <c r="AV289" s="261"/>
      <c r="AW289" s="261"/>
      <c r="AX289" s="261"/>
      <c r="AY289" s="46" t="s">
        <v>62</v>
      </c>
      <c r="AZ289" s="23"/>
      <c r="BA289" s="23" t="s">
        <v>105</v>
      </c>
      <c r="BB289" s="23" t="s">
        <v>64</v>
      </c>
      <c r="BC289" s="37" t="s">
        <v>72</v>
      </c>
      <c r="BD289" s="23" t="s">
        <v>190</v>
      </c>
      <c r="BE289" s="23" t="s">
        <v>74</v>
      </c>
      <c r="BF289" s="23"/>
      <c r="BG289" s="23"/>
      <c r="BH289" s="23"/>
    </row>
    <row r="290" spans="1:60" s="39" customFormat="1" ht="39.6">
      <c r="A290" s="31"/>
      <c r="B290" s="23"/>
      <c r="C290" s="106" t="s">
        <v>674</v>
      </c>
      <c r="D290" s="23" t="s">
        <v>48</v>
      </c>
      <c r="E290" s="69">
        <v>0.3</v>
      </c>
      <c r="F290" s="69"/>
      <c r="G290" s="69">
        <v>0.3</v>
      </c>
      <c r="H290" s="44" t="s">
        <v>188</v>
      </c>
      <c r="I290" s="44" t="s">
        <v>188</v>
      </c>
      <c r="J290" s="64" t="s">
        <v>675</v>
      </c>
      <c r="K290" s="64"/>
      <c r="L290" s="277">
        <f t="shared" si="25"/>
        <v>0</v>
      </c>
      <c r="M290" s="277">
        <f t="shared" si="26"/>
        <v>0.30000000000000004</v>
      </c>
      <c r="N290" s="277">
        <f t="shared" si="27"/>
        <v>0.30000000000000004</v>
      </c>
      <c r="O290" s="36"/>
      <c r="P290" s="58">
        <v>0.2</v>
      </c>
      <c r="Q290" s="58"/>
      <c r="R290" s="58"/>
      <c r="S290" s="58"/>
      <c r="T290" s="58"/>
      <c r="U290" s="58">
        <v>0.1</v>
      </c>
      <c r="V290" s="261"/>
      <c r="W290" s="261"/>
      <c r="X290" s="58"/>
      <c r="Y290" s="58"/>
      <c r="Z290" s="261"/>
      <c r="AA290" s="261"/>
      <c r="AB290" s="261"/>
      <c r="AC290" s="261"/>
      <c r="AD290" s="261"/>
      <c r="AE290" s="261"/>
      <c r="AF290" s="261"/>
      <c r="AG290" s="261"/>
      <c r="AH290" s="261"/>
      <c r="AI290" s="261"/>
      <c r="AJ290" s="261"/>
      <c r="AK290" s="261"/>
      <c r="AL290" s="261"/>
      <c r="AM290" s="261"/>
      <c r="AN290" s="261"/>
      <c r="AO290" s="261"/>
      <c r="AP290" s="261"/>
      <c r="AQ290" s="261"/>
      <c r="AR290" s="261"/>
      <c r="AS290" s="261"/>
      <c r="AT290" s="261"/>
      <c r="AU290" s="261"/>
      <c r="AV290" s="261"/>
      <c r="AW290" s="261"/>
      <c r="AX290" s="261"/>
      <c r="AY290" s="46" t="s">
        <v>62</v>
      </c>
      <c r="AZ290" s="23"/>
      <c r="BA290" s="23" t="s">
        <v>105</v>
      </c>
      <c r="BB290" s="23" t="s">
        <v>64</v>
      </c>
      <c r="BC290" s="37" t="s">
        <v>72</v>
      </c>
      <c r="BD290" s="23" t="s">
        <v>190</v>
      </c>
      <c r="BE290" s="23" t="s">
        <v>74</v>
      </c>
      <c r="BF290" s="23"/>
      <c r="BG290" s="23"/>
      <c r="BH290" s="23"/>
    </row>
    <row r="291" spans="1:60" s="39" customFormat="1" ht="33.6">
      <c r="A291" s="31"/>
      <c r="B291" s="23"/>
      <c r="C291" s="106" t="s">
        <v>676</v>
      </c>
      <c r="D291" s="23" t="s">
        <v>48</v>
      </c>
      <c r="E291" s="69">
        <v>2.3199999999999998</v>
      </c>
      <c r="F291" s="69"/>
      <c r="G291" s="69">
        <f>1.95+0.37</f>
        <v>2.3199999999999998</v>
      </c>
      <c r="H291" s="44"/>
      <c r="I291" s="44" t="s">
        <v>188</v>
      </c>
      <c r="J291" s="64" t="s">
        <v>23</v>
      </c>
      <c r="K291" s="64"/>
      <c r="L291" s="277">
        <f t="shared" si="25"/>
        <v>0</v>
      </c>
      <c r="M291" s="277">
        <f t="shared" si="26"/>
        <v>2.3199999999999998</v>
      </c>
      <c r="N291" s="277">
        <f t="shared" si="27"/>
        <v>2.3199999999999998</v>
      </c>
      <c r="O291" s="36"/>
      <c r="P291" s="58"/>
      <c r="Q291" s="58">
        <v>2.3199999999999998</v>
      </c>
      <c r="R291" s="58"/>
      <c r="S291" s="58"/>
      <c r="T291" s="58"/>
      <c r="U291" s="58"/>
      <c r="V291" s="261"/>
      <c r="W291" s="261"/>
      <c r="X291" s="58"/>
      <c r="Y291" s="58"/>
      <c r="Z291" s="261"/>
      <c r="AA291" s="261"/>
      <c r="AB291" s="261"/>
      <c r="AC291" s="261"/>
      <c r="AD291" s="261"/>
      <c r="AE291" s="261"/>
      <c r="AF291" s="261"/>
      <c r="AG291" s="261"/>
      <c r="AH291" s="261"/>
      <c r="AI291" s="261"/>
      <c r="AJ291" s="261"/>
      <c r="AK291" s="261"/>
      <c r="AL291" s="261"/>
      <c r="AM291" s="261"/>
      <c r="AN291" s="261"/>
      <c r="AO291" s="261"/>
      <c r="AP291" s="261"/>
      <c r="AQ291" s="261"/>
      <c r="AR291" s="261"/>
      <c r="AS291" s="261"/>
      <c r="AT291" s="261"/>
      <c r="AU291" s="261"/>
      <c r="AV291" s="261"/>
      <c r="AW291" s="261"/>
      <c r="AX291" s="261"/>
      <c r="AY291" s="46" t="s">
        <v>653</v>
      </c>
      <c r="AZ291" s="23"/>
      <c r="BA291" s="23" t="s">
        <v>105</v>
      </c>
      <c r="BB291" s="23" t="s">
        <v>72</v>
      </c>
      <c r="BC291" s="37"/>
      <c r="BD291" s="23" t="s">
        <v>190</v>
      </c>
      <c r="BE291" s="23" t="s">
        <v>74</v>
      </c>
      <c r="BF291" s="23"/>
      <c r="BG291" s="23"/>
    </row>
    <row r="292" spans="1:60" s="232" customFormat="1" ht="39.6">
      <c r="A292" s="229"/>
      <c r="B292" s="23" t="s">
        <v>2421</v>
      </c>
      <c r="C292" s="50" t="s">
        <v>645</v>
      </c>
      <c r="D292" s="23" t="s">
        <v>48</v>
      </c>
      <c r="E292" s="51">
        <v>1.5</v>
      </c>
      <c r="F292" s="51"/>
      <c r="G292" s="51">
        <v>1.5</v>
      </c>
      <c r="H292" s="44" t="s">
        <v>188</v>
      </c>
      <c r="I292" s="44" t="s">
        <v>188</v>
      </c>
      <c r="J292" s="72" t="s">
        <v>677</v>
      </c>
      <c r="K292" s="72"/>
      <c r="L292" s="277">
        <f t="shared" si="25"/>
        <v>0</v>
      </c>
      <c r="M292" s="277">
        <f t="shared" si="26"/>
        <v>1.5</v>
      </c>
      <c r="N292" s="277">
        <f t="shared" si="27"/>
        <v>1.5</v>
      </c>
      <c r="O292" s="36"/>
      <c r="P292" s="55"/>
      <c r="Q292" s="55"/>
      <c r="R292" s="55"/>
      <c r="S292" s="55"/>
      <c r="T292" s="55"/>
      <c r="U292" s="55">
        <v>1.5</v>
      </c>
      <c r="V292" s="260"/>
      <c r="W292" s="260"/>
      <c r="X292" s="55"/>
      <c r="Y292" s="55"/>
      <c r="Z292" s="260"/>
      <c r="AA292" s="260"/>
      <c r="AB292" s="260"/>
      <c r="AC292" s="260"/>
      <c r="AD292" s="260"/>
      <c r="AE292" s="260"/>
      <c r="AF292" s="260"/>
      <c r="AG292" s="260"/>
      <c r="AH292" s="260"/>
      <c r="AI292" s="260"/>
      <c r="AJ292" s="260"/>
      <c r="AK292" s="260"/>
      <c r="AL292" s="260"/>
      <c r="AM292" s="260"/>
      <c r="AN292" s="260"/>
      <c r="AO292" s="260"/>
      <c r="AP292" s="260"/>
      <c r="AQ292" s="260"/>
      <c r="AR292" s="260"/>
      <c r="AS292" s="260"/>
      <c r="AT292" s="260"/>
      <c r="AU292" s="260"/>
      <c r="AV292" s="260"/>
      <c r="AW292" s="260"/>
      <c r="AX292" s="260"/>
      <c r="AY292" s="46" t="s">
        <v>62</v>
      </c>
      <c r="AZ292" s="44" t="s">
        <v>646</v>
      </c>
      <c r="BA292" s="23" t="s">
        <v>105</v>
      </c>
      <c r="BB292" s="23" t="s">
        <v>64</v>
      </c>
      <c r="BC292" s="37" t="s">
        <v>72</v>
      </c>
      <c r="BD292" s="23" t="s">
        <v>190</v>
      </c>
      <c r="BE292" s="23" t="s">
        <v>102</v>
      </c>
      <c r="BF292" s="23"/>
      <c r="BG292" s="234"/>
      <c r="BH292" s="214"/>
    </row>
    <row r="293" spans="1:60" s="48" customFormat="1" ht="50.4">
      <c r="A293" s="40"/>
      <c r="B293" s="23" t="s">
        <v>2420</v>
      </c>
      <c r="C293" s="50" t="s">
        <v>2351</v>
      </c>
      <c r="D293" s="23" t="s">
        <v>48</v>
      </c>
      <c r="E293" s="272">
        <v>9.7200000000000006</v>
      </c>
      <c r="F293" s="273"/>
      <c r="G293" s="272">
        <v>9.7200000000000006</v>
      </c>
      <c r="H293" s="44" t="s">
        <v>61</v>
      </c>
      <c r="I293" s="44" t="s">
        <v>61</v>
      </c>
      <c r="J293" s="133" t="s">
        <v>2352</v>
      </c>
      <c r="K293" s="133"/>
      <c r="L293" s="277">
        <f t="shared" si="25"/>
        <v>0</v>
      </c>
      <c r="M293" s="277">
        <f t="shared" si="26"/>
        <v>9.7199999999999989</v>
      </c>
      <c r="N293" s="277">
        <f t="shared" si="27"/>
        <v>9.7199999999999989</v>
      </c>
      <c r="O293" s="36"/>
      <c r="P293" s="58">
        <v>2.33</v>
      </c>
      <c r="Q293" s="58"/>
      <c r="R293" s="58"/>
      <c r="S293" s="58"/>
      <c r="T293" s="58">
        <v>6.56</v>
      </c>
      <c r="U293" s="58">
        <v>0.75</v>
      </c>
      <c r="V293" s="261"/>
      <c r="W293" s="261"/>
      <c r="X293" s="58"/>
      <c r="Y293" s="58">
        <v>0.04</v>
      </c>
      <c r="Z293" s="261">
        <v>0.04</v>
      </c>
      <c r="AA293" s="261"/>
      <c r="AB293" s="261"/>
      <c r="AC293" s="261"/>
      <c r="AD293" s="261"/>
      <c r="AE293" s="261"/>
      <c r="AF293" s="261"/>
      <c r="AG293" s="261"/>
      <c r="AH293" s="261"/>
      <c r="AI293" s="261"/>
      <c r="AJ293" s="261"/>
      <c r="AK293" s="261"/>
      <c r="AL293" s="261"/>
      <c r="AM293" s="261"/>
      <c r="AN293" s="261"/>
      <c r="AO293" s="261"/>
      <c r="AP293" s="261"/>
      <c r="AQ293" s="261"/>
      <c r="AR293" s="261"/>
      <c r="AS293" s="261"/>
      <c r="AT293" s="261"/>
      <c r="AU293" s="261"/>
      <c r="AV293" s="261"/>
      <c r="AW293" s="261"/>
      <c r="AX293" s="261"/>
      <c r="AY293" s="46" t="s">
        <v>678</v>
      </c>
      <c r="AZ293" s="44" t="s">
        <v>679</v>
      </c>
      <c r="BA293" s="23" t="s">
        <v>1248</v>
      </c>
      <c r="BB293" s="23" t="s">
        <v>64</v>
      </c>
      <c r="BC293" s="37" t="s">
        <v>680</v>
      </c>
      <c r="BD293" s="23"/>
      <c r="BE293" s="23"/>
      <c r="BF293" s="42"/>
      <c r="BG293" s="42"/>
      <c r="BH293" s="42"/>
    </row>
    <row r="294" spans="1:60" s="100" customFormat="1" ht="16.8">
      <c r="A294" s="31" t="s">
        <v>56</v>
      </c>
      <c r="B294" s="16" t="s">
        <v>813</v>
      </c>
      <c r="C294" s="107" t="s">
        <v>682</v>
      </c>
      <c r="D294" s="16" t="s">
        <v>49</v>
      </c>
      <c r="E294" s="54">
        <f>SUM(E295:E338)</f>
        <v>160.37000000000006</v>
      </c>
      <c r="F294" s="54">
        <f>SUM(F295:F338)</f>
        <v>0.08</v>
      </c>
      <c r="G294" s="54">
        <f>SUM(G295:G338)</f>
        <v>160.29000000000005</v>
      </c>
      <c r="H294" s="44"/>
      <c r="I294" s="44"/>
      <c r="J294" s="52"/>
      <c r="K294" s="52"/>
      <c r="L294" s="277">
        <f t="shared" si="25"/>
        <v>27.850000000000023</v>
      </c>
      <c r="M294" s="277">
        <f t="shared" si="26"/>
        <v>132.44000000000003</v>
      </c>
      <c r="N294" s="277">
        <f t="shared" si="27"/>
        <v>132.44000000000003</v>
      </c>
      <c r="O294" s="36"/>
      <c r="P294" s="46">
        <f>SUM(P296:P338)</f>
        <v>20.91</v>
      </c>
      <c r="Q294" s="46">
        <f t="shared" ref="Q294:AX294" si="28">SUM(Q296:Q338)</f>
        <v>17.649999999999999</v>
      </c>
      <c r="R294" s="46">
        <f t="shared" si="28"/>
        <v>0</v>
      </c>
      <c r="S294" s="46">
        <f t="shared" si="28"/>
        <v>6.9999999999999991</v>
      </c>
      <c r="T294" s="46">
        <f t="shared" si="28"/>
        <v>13.669999999999998</v>
      </c>
      <c r="U294" s="46">
        <f t="shared" si="28"/>
        <v>60.47</v>
      </c>
      <c r="V294" s="46">
        <f t="shared" si="28"/>
        <v>0</v>
      </c>
      <c r="W294" s="46">
        <f t="shared" si="28"/>
        <v>0</v>
      </c>
      <c r="X294" s="46">
        <f t="shared" si="28"/>
        <v>0</v>
      </c>
      <c r="Y294" s="46">
        <f t="shared" si="28"/>
        <v>0.37</v>
      </c>
      <c r="Z294" s="46">
        <f t="shared" si="28"/>
        <v>2.3400000000000003</v>
      </c>
      <c r="AA294" s="46">
        <f t="shared" si="28"/>
        <v>0</v>
      </c>
      <c r="AB294" s="46">
        <f t="shared" si="28"/>
        <v>0</v>
      </c>
      <c r="AC294" s="46">
        <f t="shared" si="28"/>
        <v>0</v>
      </c>
      <c r="AD294" s="46">
        <f t="shared" si="28"/>
        <v>0</v>
      </c>
      <c r="AE294" s="46">
        <f t="shared" si="28"/>
        <v>0</v>
      </c>
      <c r="AF294" s="46">
        <f t="shared" si="28"/>
        <v>0</v>
      </c>
      <c r="AG294" s="46">
        <f t="shared" si="28"/>
        <v>0</v>
      </c>
      <c r="AH294" s="46">
        <f t="shared" si="28"/>
        <v>1.1800000000000002</v>
      </c>
      <c r="AI294" s="46">
        <f t="shared" si="28"/>
        <v>0.25</v>
      </c>
      <c r="AJ294" s="46">
        <f t="shared" si="28"/>
        <v>0.31</v>
      </c>
      <c r="AK294" s="46">
        <f t="shared" si="28"/>
        <v>0.03</v>
      </c>
      <c r="AL294" s="46">
        <f t="shared" si="28"/>
        <v>0.35</v>
      </c>
      <c r="AM294" s="46">
        <f t="shared" si="28"/>
        <v>1.1800000000000002</v>
      </c>
      <c r="AN294" s="46">
        <f t="shared" si="28"/>
        <v>0</v>
      </c>
      <c r="AO294" s="46">
        <f t="shared" si="28"/>
        <v>0</v>
      </c>
      <c r="AP294" s="46">
        <f t="shared" si="28"/>
        <v>0</v>
      </c>
      <c r="AQ294" s="46">
        <f t="shared" si="28"/>
        <v>0</v>
      </c>
      <c r="AR294" s="46">
        <f t="shared" si="28"/>
        <v>0</v>
      </c>
      <c r="AS294" s="46">
        <f t="shared" si="28"/>
        <v>0</v>
      </c>
      <c r="AT294" s="46">
        <f t="shared" si="28"/>
        <v>0</v>
      </c>
      <c r="AU294" s="46">
        <f>SUM(AU296:AU338)</f>
        <v>0.14000000000000001</v>
      </c>
      <c r="AV294" s="46">
        <f t="shared" si="28"/>
        <v>0</v>
      </c>
      <c r="AW294" s="46">
        <f t="shared" si="28"/>
        <v>4.6100000000000003</v>
      </c>
      <c r="AX294" s="46">
        <f t="shared" si="28"/>
        <v>1.9800000000000002</v>
      </c>
      <c r="AY294" s="46"/>
      <c r="AZ294" s="16" t="s">
        <v>681</v>
      </c>
      <c r="BA294" s="16"/>
      <c r="BB294" s="16"/>
      <c r="BC294" s="104"/>
      <c r="BD294" s="16"/>
      <c r="BE294" s="16"/>
      <c r="BF294" s="34">
        <f>E294-F294</f>
        <v>160.29000000000005</v>
      </c>
      <c r="BG294" s="385">
        <f>G294-BF294</f>
        <v>0</v>
      </c>
      <c r="BH294" s="16"/>
    </row>
    <row r="295" spans="1:60" s="237" customFormat="1" ht="67.2">
      <c r="A295" s="235"/>
      <c r="B295" s="23" t="s">
        <v>815</v>
      </c>
      <c r="C295" s="50" t="s">
        <v>751</v>
      </c>
      <c r="D295" s="23" t="s">
        <v>49</v>
      </c>
      <c r="E295" s="51">
        <v>27.7</v>
      </c>
      <c r="F295" s="51"/>
      <c r="G295" s="51">
        <v>27.7</v>
      </c>
      <c r="H295" s="44" t="s">
        <v>130</v>
      </c>
      <c r="I295" s="44" t="s">
        <v>130</v>
      </c>
      <c r="J295" s="58" t="s">
        <v>752</v>
      </c>
      <c r="K295" s="58"/>
      <c r="L295" s="277">
        <f t="shared" si="25"/>
        <v>0</v>
      </c>
      <c r="M295" s="277">
        <f t="shared" si="26"/>
        <v>27.7</v>
      </c>
      <c r="N295" s="277">
        <f t="shared" si="27"/>
        <v>27.04</v>
      </c>
      <c r="O295" s="36">
        <v>0.66</v>
      </c>
      <c r="P295" s="55">
        <v>1.7</v>
      </c>
      <c r="Q295" s="55"/>
      <c r="R295" s="55"/>
      <c r="S295" s="55">
        <v>1.77</v>
      </c>
      <c r="T295" s="55"/>
      <c r="U295" s="55">
        <v>14.7</v>
      </c>
      <c r="V295" s="260"/>
      <c r="W295" s="260"/>
      <c r="X295" s="55"/>
      <c r="Y295" s="55"/>
      <c r="Z295" s="260">
        <v>0.38</v>
      </c>
      <c r="AA295" s="260"/>
      <c r="AB295" s="260"/>
      <c r="AC295" s="260"/>
      <c r="AD295" s="260"/>
      <c r="AE295" s="260"/>
      <c r="AF295" s="260"/>
      <c r="AG295" s="260"/>
      <c r="AH295" s="260">
        <v>1.28</v>
      </c>
      <c r="AI295" s="260"/>
      <c r="AJ295" s="260"/>
      <c r="AK295" s="260"/>
      <c r="AL295" s="260"/>
      <c r="AM295" s="260"/>
      <c r="AN295" s="260"/>
      <c r="AO295" s="260"/>
      <c r="AP295" s="260"/>
      <c r="AQ295" s="260"/>
      <c r="AR295" s="260">
        <v>1.54</v>
      </c>
      <c r="AS295" s="260"/>
      <c r="AT295" s="260"/>
      <c r="AU295" s="260">
        <v>0.48</v>
      </c>
      <c r="AV295" s="260"/>
      <c r="AW295" s="260"/>
      <c r="AX295" s="260">
        <v>5.19</v>
      </c>
      <c r="AY295" s="46" t="s">
        <v>678</v>
      </c>
      <c r="AZ295" s="44" t="s">
        <v>753</v>
      </c>
      <c r="BA295" s="23" t="s">
        <v>1248</v>
      </c>
      <c r="BB295" s="23" t="s">
        <v>64</v>
      </c>
      <c r="BC295" s="37" t="s">
        <v>64</v>
      </c>
      <c r="BD295" s="23" t="s">
        <v>754</v>
      </c>
      <c r="BE295" s="44" t="s">
        <v>74</v>
      </c>
      <c r="BF295" s="42"/>
      <c r="BG295" s="259"/>
      <c r="BH295" s="236"/>
    </row>
    <row r="296" spans="1:60" s="48" customFormat="1" ht="168">
      <c r="A296" s="40"/>
      <c r="B296" s="23" t="s">
        <v>818</v>
      </c>
      <c r="C296" s="50" t="s">
        <v>684</v>
      </c>
      <c r="D296" s="23" t="s">
        <v>49</v>
      </c>
      <c r="E296" s="51">
        <v>2</v>
      </c>
      <c r="F296" s="51"/>
      <c r="G296" s="51">
        <v>2</v>
      </c>
      <c r="H296" s="44" t="s">
        <v>130</v>
      </c>
      <c r="I296" s="44" t="s">
        <v>130</v>
      </c>
      <c r="J296" s="58" t="s">
        <v>685</v>
      </c>
      <c r="K296" s="58"/>
      <c r="L296" s="277">
        <f t="shared" si="25"/>
        <v>0</v>
      </c>
      <c r="M296" s="277">
        <f t="shared" si="26"/>
        <v>2</v>
      </c>
      <c r="N296" s="277">
        <f t="shared" si="27"/>
        <v>2</v>
      </c>
      <c r="O296" s="36"/>
      <c r="P296" s="58"/>
      <c r="Q296" s="58"/>
      <c r="R296" s="58"/>
      <c r="S296" s="58"/>
      <c r="T296" s="58"/>
      <c r="U296" s="58"/>
      <c r="V296" s="261"/>
      <c r="W296" s="261"/>
      <c r="X296" s="58"/>
      <c r="Y296" s="58"/>
      <c r="Z296" s="261"/>
      <c r="AA296" s="261"/>
      <c r="AB296" s="261"/>
      <c r="AC296" s="261"/>
      <c r="AD296" s="261"/>
      <c r="AE296" s="261"/>
      <c r="AF296" s="261"/>
      <c r="AG296" s="261"/>
      <c r="AH296" s="261"/>
      <c r="AI296" s="261">
        <v>0.1</v>
      </c>
      <c r="AJ296" s="261">
        <v>0.06</v>
      </c>
      <c r="AK296" s="261"/>
      <c r="AL296" s="261"/>
      <c r="AM296" s="261"/>
      <c r="AN296" s="261"/>
      <c r="AO296" s="261"/>
      <c r="AP296" s="261"/>
      <c r="AQ296" s="261"/>
      <c r="AR296" s="261"/>
      <c r="AS296" s="261"/>
      <c r="AT296" s="261"/>
      <c r="AU296" s="261"/>
      <c r="AV296" s="261"/>
      <c r="AW296" s="261">
        <v>0.94</v>
      </c>
      <c r="AX296" s="261">
        <v>0.9</v>
      </c>
      <c r="AY296" s="46" t="s">
        <v>678</v>
      </c>
      <c r="AZ296" s="44"/>
      <c r="BA296" s="23" t="s">
        <v>1248</v>
      </c>
      <c r="BB296" s="23" t="s">
        <v>64</v>
      </c>
      <c r="BC296" s="37" t="s">
        <v>64</v>
      </c>
      <c r="BD296" s="23" t="s">
        <v>131</v>
      </c>
      <c r="BE296" s="23"/>
      <c r="BF296" s="42" t="s">
        <v>65</v>
      </c>
      <c r="BG296" s="42"/>
      <c r="BH296" s="42"/>
    </row>
    <row r="297" spans="1:60" s="255" customFormat="1" ht="50.4">
      <c r="A297" s="254"/>
      <c r="B297" s="23" t="s">
        <v>821</v>
      </c>
      <c r="C297" s="79" t="s">
        <v>687</v>
      </c>
      <c r="D297" s="23" t="s">
        <v>49</v>
      </c>
      <c r="E297" s="80">
        <v>1</v>
      </c>
      <c r="F297" s="80">
        <v>0.08</v>
      </c>
      <c r="G297" s="80">
        <v>0.92</v>
      </c>
      <c r="H297" s="81" t="s">
        <v>130</v>
      </c>
      <c r="I297" s="81" t="s">
        <v>130</v>
      </c>
      <c r="J297" s="289" t="s">
        <v>54</v>
      </c>
      <c r="K297" s="289"/>
      <c r="L297" s="277">
        <f t="shared" si="25"/>
        <v>0</v>
      </c>
      <c r="M297" s="277">
        <f t="shared" si="26"/>
        <v>0.92</v>
      </c>
      <c r="N297" s="277">
        <f t="shared" si="27"/>
        <v>0.92</v>
      </c>
      <c r="O297" s="36"/>
      <c r="P297" s="58"/>
      <c r="Q297" s="83"/>
      <c r="R297" s="58"/>
      <c r="S297" s="58"/>
      <c r="T297" s="83"/>
      <c r="U297" s="83"/>
      <c r="V297" s="261"/>
      <c r="W297" s="261"/>
      <c r="X297" s="83"/>
      <c r="Y297" s="58"/>
      <c r="Z297" s="261"/>
      <c r="AA297" s="261"/>
      <c r="AB297" s="261"/>
      <c r="AC297" s="261"/>
      <c r="AD297" s="261"/>
      <c r="AE297" s="261"/>
      <c r="AF297" s="261"/>
      <c r="AG297" s="261"/>
      <c r="AH297" s="261"/>
      <c r="AI297" s="261"/>
      <c r="AJ297" s="261"/>
      <c r="AK297" s="261"/>
      <c r="AL297" s="261"/>
      <c r="AM297" s="261"/>
      <c r="AN297" s="261"/>
      <c r="AO297" s="261"/>
      <c r="AP297" s="261"/>
      <c r="AQ297" s="261"/>
      <c r="AR297" s="261"/>
      <c r="AS297" s="261"/>
      <c r="AT297" s="261"/>
      <c r="AU297" s="261"/>
      <c r="AV297" s="261"/>
      <c r="AW297" s="261">
        <v>0.92</v>
      </c>
      <c r="AX297" s="261"/>
      <c r="AY297" s="46" t="s">
        <v>678</v>
      </c>
      <c r="AZ297" s="44" t="s">
        <v>688</v>
      </c>
      <c r="BA297" s="23" t="s">
        <v>1248</v>
      </c>
      <c r="BB297" s="23" t="s">
        <v>64</v>
      </c>
      <c r="BC297" s="37" t="s">
        <v>64</v>
      </c>
      <c r="BD297" s="23" t="s">
        <v>131</v>
      </c>
      <c r="BE297" s="23"/>
      <c r="BF297" s="42"/>
      <c r="BG297" s="259"/>
      <c r="BH297" s="236"/>
    </row>
    <row r="298" spans="1:60" s="39" customFormat="1" ht="50.4">
      <c r="A298" s="31"/>
      <c r="B298" s="23" t="s">
        <v>824</v>
      </c>
      <c r="C298" s="50" t="s">
        <v>690</v>
      </c>
      <c r="D298" s="23" t="s">
        <v>49</v>
      </c>
      <c r="E298" s="51">
        <v>1</v>
      </c>
      <c r="F298" s="51"/>
      <c r="G298" s="51">
        <v>1</v>
      </c>
      <c r="H298" s="44" t="s">
        <v>130</v>
      </c>
      <c r="I298" s="44" t="s">
        <v>130</v>
      </c>
      <c r="J298" s="225" t="s">
        <v>691</v>
      </c>
      <c r="K298" s="225"/>
      <c r="L298" s="277">
        <f t="shared" si="25"/>
        <v>0</v>
      </c>
      <c r="M298" s="277">
        <f t="shared" si="26"/>
        <v>1</v>
      </c>
      <c r="N298" s="277">
        <f t="shared" si="27"/>
        <v>1</v>
      </c>
      <c r="O298" s="36"/>
      <c r="P298" s="55"/>
      <c r="Q298" s="55">
        <v>0.5</v>
      </c>
      <c r="R298" s="55"/>
      <c r="S298" s="55"/>
      <c r="T298" s="55">
        <v>0.3</v>
      </c>
      <c r="U298" s="55">
        <v>0.1</v>
      </c>
      <c r="V298" s="260"/>
      <c r="W298" s="260"/>
      <c r="X298" s="55"/>
      <c r="Y298" s="55"/>
      <c r="Z298" s="260">
        <v>0.1</v>
      </c>
      <c r="AA298" s="260"/>
      <c r="AB298" s="260"/>
      <c r="AC298" s="260"/>
      <c r="AD298" s="260"/>
      <c r="AE298" s="260"/>
      <c r="AF298" s="260"/>
      <c r="AG298" s="260"/>
      <c r="AH298" s="260"/>
      <c r="AI298" s="260"/>
      <c r="AJ298" s="260"/>
      <c r="AK298" s="260"/>
      <c r="AL298" s="260"/>
      <c r="AM298" s="260"/>
      <c r="AN298" s="260"/>
      <c r="AO298" s="260"/>
      <c r="AP298" s="260"/>
      <c r="AQ298" s="260"/>
      <c r="AR298" s="260"/>
      <c r="AS298" s="260"/>
      <c r="AT298" s="260"/>
      <c r="AU298" s="260"/>
      <c r="AV298" s="260"/>
      <c r="AW298" s="260"/>
      <c r="AX298" s="260"/>
      <c r="AY298" s="46" t="s">
        <v>62</v>
      </c>
      <c r="AZ298" s="44" t="s">
        <v>692</v>
      </c>
      <c r="BA298" s="23" t="s">
        <v>105</v>
      </c>
      <c r="BB298" s="23" t="s">
        <v>64</v>
      </c>
      <c r="BC298" s="89" t="s">
        <v>64</v>
      </c>
      <c r="BD298" s="23" t="s">
        <v>131</v>
      </c>
      <c r="BE298" s="44" t="s">
        <v>74</v>
      </c>
      <c r="BF298" s="44"/>
      <c r="BG298" s="44"/>
      <c r="BH298" s="44"/>
    </row>
    <row r="299" spans="1:60" s="39" customFormat="1" ht="39.6">
      <c r="A299" s="31"/>
      <c r="B299" s="23" t="s">
        <v>827</v>
      </c>
      <c r="C299" s="50" t="s">
        <v>694</v>
      </c>
      <c r="D299" s="23" t="s">
        <v>49</v>
      </c>
      <c r="E299" s="51">
        <v>0.96</v>
      </c>
      <c r="F299" s="51"/>
      <c r="G299" s="51">
        <v>0.96</v>
      </c>
      <c r="H299" s="44" t="s">
        <v>130</v>
      </c>
      <c r="I299" s="44" t="s">
        <v>130</v>
      </c>
      <c r="J299" s="225" t="s">
        <v>695</v>
      </c>
      <c r="K299" s="225"/>
      <c r="L299" s="277">
        <f t="shared" si="25"/>
        <v>0</v>
      </c>
      <c r="M299" s="277">
        <f t="shared" si="26"/>
        <v>0.96</v>
      </c>
      <c r="N299" s="277">
        <f t="shared" si="27"/>
        <v>0.96</v>
      </c>
      <c r="O299" s="36"/>
      <c r="P299" s="55"/>
      <c r="Q299" s="55"/>
      <c r="R299" s="55"/>
      <c r="S299" s="55">
        <v>0.36</v>
      </c>
      <c r="T299" s="55"/>
      <c r="U299" s="55"/>
      <c r="V299" s="260"/>
      <c r="W299" s="260"/>
      <c r="X299" s="55"/>
      <c r="Y299" s="55"/>
      <c r="Z299" s="260"/>
      <c r="AA299" s="260"/>
      <c r="AB299" s="260"/>
      <c r="AC299" s="260"/>
      <c r="AD299" s="260"/>
      <c r="AE299" s="260"/>
      <c r="AF299" s="260"/>
      <c r="AG299" s="260"/>
      <c r="AH299" s="260"/>
      <c r="AI299" s="260"/>
      <c r="AJ299" s="260">
        <v>0.25</v>
      </c>
      <c r="AK299" s="260"/>
      <c r="AL299" s="260">
        <v>0.35</v>
      </c>
      <c r="AM299" s="260"/>
      <c r="AN299" s="260"/>
      <c r="AO299" s="260"/>
      <c r="AP299" s="260"/>
      <c r="AQ299" s="260"/>
      <c r="AR299" s="260"/>
      <c r="AS299" s="260"/>
      <c r="AT299" s="260"/>
      <c r="AU299" s="260"/>
      <c r="AV299" s="260"/>
      <c r="AW299" s="260"/>
      <c r="AX299" s="260"/>
      <c r="AY299" s="46" t="s">
        <v>62</v>
      </c>
      <c r="AZ299" s="44" t="s">
        <v>696</v>
      </c>
      <c r="BA299" s="23" t="s">
        <v>105</v>
      </c>
      <c r="BB299" s="23" t="s">
        <v>64</v>
      </c>
      <c r="BC299" s="89" t="s">
        <v>64</v>
      </c>
      <c r="BD299" s="23" t="s">
        <v>131</v>
      </c>
      <c r="BE299" s="44" t="s">
        <v>74</v>
      </c>
      <c r="BF299" s="44"/>
      <c r="BG299" s="44"/>
      <c r="BH299" s="44"/>
    </row>
    <row r="300" spans="1:60" s="39" customFormat="1" ht="78">
      <c r="A300" s="31" t="s">
        <v>61</v>
      </c>
      <c r="B300" s="23" t="s">
        <v>830</v>
      </c>
      <c r="C300" s="50" t="s">
        <v>698</v>
      </c>
      <c r="D300" s="23" t="s">
        <v>49</v>
      </c>
      <c r="E300" s="51">
        <v>44.08</v>
      </c>
      <c r="F300" s="51"/>
      <c r="G300" s="51">
        <v>44.08</v>
      </c>
      <c r="H300" s="44" t="s">
        <v>130</v>
      </c>
      <c r="I300" s="44" t="s">
        <v>130</v>
      </c>
      <c r="J300" s="64" t="s">
        <v>2642</v>
      </c>
      <c r="K300" s="64" t="s">
        <v>2641</v>
      </c>
      <c r="L300" s="277">
        <f t="shared" si="25"/>
        <v>0</v>
      </c>
      <c r="M300" s="277">
        <f t="shared" si="26"/>
        <v>44.08</v>
      </c>
      <c r="N300" s="277">
        <f t="shared" si="27"/>
        <v>44.08</v>
      </c>
      <c r="O300" s="36"/>
      <c r="P300" s="55">
        <v>3</v>
      </c>
      <c r="Q300" s="55">
        <v>4</v>
      </c>
      <c r="R300" s="55"/>
      <c r="S300" s="55">
        <v>1</v>
      </c>
      <c r="T300" s="55">
        <v>2</v>
      </c>
      <c r="U300" s="55">
        <f>19.4+11.58</f>
        <v>30.979999999999997</v>
      </c>
      <c r="V300" s="260"/>
      <c r="W300" s="260"/>
      <c r="X300" s="55"/>
      <c r="Y300" s="55"/>
      <c r="Z300" s="260">
        <v>1</v>
      </c>
      <c r="AA300" s="260"/>
      <c r="AB300" s="260"/>
      <c r="AC300" s="260"/>
      <c r="AD300" s="260"/>
      <c r="AE300" s="260"/>
      <c r="AF300" s="260"/>
      <c r="AG300" s="260"/>
      <c r="AH300" s="260">
        <v>1</v>
      </c>
      <c r="AI300" s="260"/>
      <c r="AJ300" s="260"/>
      <c r="AK300" s="260"/>
      <c r="AL300" s="260"/>
      <c r="AM300" s="260">
        <v>1</v>
      </c>
      <c r="AN300" s="260"/>
      <c r="AO300" s="260"/>
      <c r="AP300" s="260"/>
      <c r="AQ300" s="260"/>
      <c r="AR300" s="260"/>
      <c r="AS300" s="260"/>
      <c r="AT300" s="260"/>
      <c r="AU300" s="260"/>
      <c r="AV300" s="260"/>
      <c r="AW300" s="260">
        <v>0.1</v>
      </c>
      <c r="AX300" s="260"/>
      <c r="AY300" s="46" t="s">
        <v>62</v>
      </c>
      <c r="AZ300" s="44" t="s">
        <v>699</v>
      </c>
      <c r="BA300" s="23" t="s">
        <v>149</v>
      </c>
      <c r="BB300" s="23" t="s">
        <v>64</v>
      </c>
      <c r="BC300" s="89" t="s">
        <v>72</v>
      </c>
      <c r="BD300" s="23" t="s">
        <v>131</v>
      </c>
      <c r="BE300" s="44" t="s">
        <v>74</v>
      </c>
      <c r="BF300" s="44" t="s">
        <v>1805</v>
      </c>
      <c r="BG300" s="44"/>
      <c r="BH300" s="44"/>
    </row>
    <row r="301" spans="1:60" s="39" customFormat="1" ht="39.6">
      <c r="A301" s="31"/>
      <c r="B301" s="23" t="s">
        <v>1848</v>
      </c>
      <c r="C301" s="50" t="s">
        <v>701</v>
      </c>
      <c r="D301" s="23" t="s">
        <v>49</v>
      </c>
      <c r="E301" s="51"/>
      <c r="F301" s="51"/>
      <c r="G301" s="51"/>
      <c r="H301" s="44" t="s">
        <v>130</v>
      </c>
      <c r="I301" s="44" t="s">
        <v>130</v>
      </c>
      <c r="J301" s="52"/>
      <c r="K301" s="52"/>
      <c r="L301" s="277">
        <f t="shared" si="25"/>
        <v>0</v>
      </c>
      <c r="M301" s="277">
        <f t="shared" si="26"/>
        <v>0</v>
      </c>
      <c r="N301" s="277">
        <f t="shared" si="27"/>
        <v>0</v>
      </c>
      <c r="O301" s="3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t="s">
        <v>62</v>
      </c>
      <c r="AZ301" s="44" t="s">
        <v>702</v>
      </c>
      <c r="BA301" s="23" t="s">
        <v>105</v>
      </c>
      <c r="BB301" s="23"/>
      <c r="BC301" s="89"/>
      <c r="BD301" s="23" t="s">
        <v>131</v>
      </c>
      <c r="BE301" s="44" t="s">
        <v>74</v>
      </c>
      <c r="BF301" s="44"/>
      <c r="BG301" s="44"/>
      <c r="BH301" s="44"/>
    </row>
    <row r="302" spans="1:60" s="39" customFormat="1" ht="39.6">
      <c r="A302" s="31"/>
      <c r="B302" s="23"/>
      <c r="C302" s="106" t="s">
        <v>703</v>
      </c>
      <c r="D302" s="23" t="s">
        <v>49</v>
      </c>
      <c r="E302" s="69">
        <v>15.2</v>
      </c>
      <c r="F302" s="69"/>
      <c r="G302" s="69">
        <v>15.2</v>
      </c>
      <c r="H302" s="44" t="s">
        <v>130</v>
      </c>
      <c r="I302" s="44" t="s">
        <v>130</v>
      </c>
      <c r="J302" s="64" t="s">
        <v>704</v>
      </c>
      <c r="K302" s="64"/>
      <c r="L302" s="277">
        <f t="shared" si="25"/>
        <v>0</v>
      </c>
      <c r="M302" s="277">
        <f t="shared" si="26"/>
        <v>15.200000000000001</v>
      </c>
      <c r="N302" s="277">
        <f t="shared" si="27"/>
        <v>15.200000000000001</v>
      </c>
      <c r="O302" s="36"/>
      <c r="P302" s="58">
        <v>1.25</v>
      </c>
      <c r="Q302" s="58">
        <v>4.49</v>
      </c>
      <c r="R302" s="58"/>
      <c r="S302" s="58"/>
      <c r="T302" s="58"/>
      <c r="U302" s="58">
        <v>9.4600000000000009</v>
      </c>
      <c r="V302" s="261"/>
      <c r="W302" s="261"/>
      <c r="X302" s="58"/>
      <c r="Y302" s="58"/>
      <c r="Z302" s="261"/>
      <c r="AA302" s="261"/>
      <c r="AB302" s="261"/>
      <c r="AC302" s="261"/>
      <c r="AD302" s="261"/>
      <c r="AE302" s="261"/>
      <c r="AF302" s="261"/>
      <c r="AG302" s="261"/>
      <c r="AH302" s="261"/>
      <c r="AI302" s="261"/>
      <c r="AJ302" s="261"/>
      <c r="AK302" s="261"/>
      <c r="AL302" s="261"/>
      <c r="AM302" s="261"/>
      <c r="AN302" s="261"/>
      <c r="AO302" s="261"/>
      <c r="AP302" s="261"/>
      <c r="AQ302" s="261"/>
      <c r="AR302" s="261"/>
      <c r="AS302" s="261"/>
      <c r="AT302" s="261"/>
      <c r="AU302" s="261"/>
      <c r="AV302" s="261"/>
      <c r="AW302" s="261"/>
      <c r="AX302" s="261"/>
      <c r="AY302" s="46" t="s">
        <v>62</v>
      </c>
      <c r="AZ302" s="23"/>
      <c r="BA302" s="23" t="s">
        <v>105</v>
      </c>
      <c r="BB302" s="23" t="s">
        <v>64</v>
      </c>
      <c r="BC302" s="37" t="s">
        <v>705</v>
      </c>
      <c r="BD302" s="23" t="s">
        <v>131</v>
      </c>
      <c r="BE302" s="44" t="s">
        <v>74</v>
      </c>
      <c r="BF302" s="23"/>
      <c r="BG302" s="23"/>
      <c r="BH302" s="23"/>
    </row>
    <row r="303" spans="1:60" s="39" customFormat="1" ht="33.6">
      <c r="A303" s="31"/>
      <c r="B303" s="23"/>
      <c r="C303" s="106" t="s">
        <v>706</v>
      </c>
      <c r="D303" s="23" t="s">
        <v>49</v>
      </c>
      <c r="E303" s="69">
        <v>2.0699999999999998</v>
      </c>
      <c r="F303" s="69"/>
      <c r="G303" s="69">
        <v>2.0699999999999998</v>
      </c>
      <c r="H303" s="44"/>
      <c r="I303" s="44" t="s">
        <v>130</v>
      </c>
      <c r="J303" s="64" t="s">
        <v>2247</v>
      </c>
      <c r="K303" s="64"/>
      <c r="L303" s="277">
        <f t="shared" si="25"/>
        <v>0</v>
      </c>
      <c r="M303" s="277">
        <f t="shared" si="26"/>
        <v>2.0700000000000003</v>
      </c>
      <c r="N303" s="277">
        <f t="shared" si="27"/>
        <v>2.0700000000000003</v>
      </c>
      <c r="O303" s="36"/>
      <c r="P303" s="58">
        <v>0.28000000000000003</v>
      </c>
      <c r="Q303" s="58"/>
      <c r="R303" s="58"/>
      <c r="S303" s="58"/>
      <c r="T303" s="58">
        <v>0.44</v>
      </c>
      <c r="U303" s="58">
        <f>0.58+0.77</f>
        <v>1.35</v>
      </c>
      <c r="V303" s="261"/>
      <c r="W303" s="261"/>
      <c r="X303" s="58"/>
      <c r="Y303" s="58"/>
      <c r="Z303" s="261"/>
      <c r="AA303" s="261"/>
      <c r="AB303" s="261"/>
      <c r="AC303" s="261"/>
      <c r="AD303" s="261"/>
      <c r="AE303" s="261"/>
      <c r="AF303" s="261"/>
      <c r="AG303" s="261"/>
      <c r="AH303" s="261"/>
      <c r="AI303" s="261"/>
      <c r="AJ303" s="261"/>
      <c r="AK303" s="261"/>
      <c r="AL303" s="261"/>
      <c r="AM303" s="261"/>
      <c r="AN303" s="261"/>
      <c r="AO303" s="261"/>
      <c r="AP303" s="261"/>
      <c r="AQ303" s="261"/>
      <c r="AR303" s="261"/>
      <c r="AS303" s="261"/>
      <c r="AT303" s="261"/>
      <c r="AU303" s="261"/>
      <c r="AV303" s="261"/>
      <c r="AW303" s="261"/>
      <c r="AX303" s="261"/>
      <c r="AY303" s="46" t="s">
        <v>280</v>
      </c>
      <c r="AZ303" s="23"/>
      <c r="BA303" s="23" t="s">
        <v>114</v>
      </c>
      <c r="BB303" s="23" t="s">
        <v>72</v>
      </c>
      <c r="BC303" s="37"/>
      <c r="BD303" s="23" t="s">
        <v>131</v>
      </c>
      <c r="BE303" s="23"/>
      <c r="BF303" s="23"/>
      <c r="BG303" s="23"/>
      <c r="BH303" s="23"/>
    </row>
    <row r="304" spans="1:60" s="39" customFormat="1" ht="33.6">
      <c r="A304" s="31"/>
      <c r="B304" s="23"/>
      <c r="C304" s="106" t="s">
        <v>707</v>
      </c>
      <c r="D304" s="23" t="s">
        <v>49</v>
      </c>
      <c r="E304" s="69">
        <v>1</v>
      </c>
      <c r="F304" s="69"/>
      <c r="G304" s="69">
        <v>1</v>
      </c>
      <c r="H304" s="44"/>
      <c r="I304" s="44" t="s">
        <v>130</v>
      </c>
      <c r="J304" s="64" t="s">
        <v>2155</v>
      </c>
      <c r="K304" s="64"/>
      <c r="L304" s="277">
        <f t="shared" si="25"/>
        <v>0</v>
      </c>
      <c r="M304" s="277">
        <f t="shared" si="26"/>
        <v>1</v>
      </c>
      <c r="N304" s="277">
        <f t="shared" si="27"/>
        <v>1</v>
      </c>
      <c r="O304" s="36"/>
      <c r="P304" s="58">
        <v>0.4</v>
      </c>
      <c r="Q304" s="58"/>
      <c r="R304" s="58"/>
      <c r="S304" s="58"/>
      <c r="T304" s="58">
        <v>0.27</v>
      </c>
      <c r="U304" s="58"/>
      <c r="V304" s="261"/>
      <c r="W304" s="261"/>
      <c r="X304" s="58"/>
      <c r="Y304" s="58"/>
      <c r="Z304" s="261">
        <v>0.33</v>
      </c>
      <c r="AA304" s="261"/>
      <c r="AB304" s="261"/>
      <c r="AC304" s="261"/>
      <c r="AD304" s="261"/>
      <c r="AE304" s="261"/>
      <c r="AF304" s="261"/>
      <c r="AG304" s="261"/>
      <c r="AH304" s="261"/>
      <c r="AI304" s="261"/>
      <c r="AJ304" s="261"/>
      <c r="AK304" s="261"/>
      <c r="AL304" s="261"/>
      <c r="AM304" s="261"/>
      <c r="AN304" s="261"/>
      <c r="AO304" s="261"/>
      <c r="AP304" s="261"/>
      <c r="AQ304" s="261"/>
      <c r="AR304" s="261"/>
      <c r="AS304" s="261"/>
      <c r="AT304" s="261"/>
      <c r="AU304" s="261"/>
      <c r="AV304" s="261"/>
      <c r="AW304" s="261"/>
      <c r="AX304" s="261"/>
      <c r="AY304" s="46" t="s">
        <v>280</v>
      </c>
      <c r="AZ304" s="23"/>
      <c r="BA304" s="23" t="s">
        <v>114</v>
      </c>
      <c r="BB304" s="23" t="s">
        <v>72</v>
      </c>
      <c r="BC304" s="37"/>
      <c r="BD304" s="23" t="s">
        <v>131</v>
      </c>
      <c r="BE304" s="23"/>
      <c r="BF304" s="23"/>
      <c r="BG304" s="23"/>
      <c r="BH304" s="23"/>
    </row>
    <row r="305" spans="1:60" s="39" customFormat="1" ht="46.8">
      <c r="A305" s="31"/>
      <c r="B305" s="23"/>
      <c r="C305" s="106" t="s">
        <v>708</v>
      </c>
      <c r="D305" s="23" t="s">
        <v>49</v>
      </c>
      <c r="E305" s="69">
        <v>1.78</v>
      </c>
      <c r="F305" s="69"/>
      <c r="G305" s="69">
        <v>1.78</v>
      </c>
      <c r="H305" s="44"/>
      <c r="I305" s="44" t="s">
        <v>130</v>
      </c>
      <c r="J305" s="64" t="s">
        <v>2248</v>
      </c>
      <c r="K305" s="64"/>
      <c r="L305" s="277">
        <f t="shared" si="25"/>
        <v>0</v>
      </c>
      <c r="M305" s="277">
        <f t="shared" si="26"/>
        <v>1.7800000000000002</v>
      </c>
      <c r="N305" s="277">
        <f t="shared" si="27"/>
        <v>1.7800000000000002</v>
      </c>
      <c r="O305" s="36"/>
      <c r="P305" s="58">
        <v>0.55000000000000004</v>
      </c>
      <c r="Q305" s="58"/>
      <c r="R305" s="58"/>
      <c r="S305" s="58"/>
      <c r="T305" s="58">
        <v>0.05</v>
      </c>
      <c r="U305" s="58">
        <v>0.5</v>
      </c>
      <c r="V305" s="261"/>
      <c r="W305" s="261"/>
      <c r="X305" s="58"/>
      <c r="Y305" s="58"/>
      <c r="Z305" s="261"/>
      <c r="AA305" s="261"/>
      <c r="AB305" s="261"/>
      <c r="AC305" s="261"/>
      <c r="AD305" s="261"/>
      <c r="AE305" s="261"/>
      <c r="AF305" s="261"/>
      <c r="AG305" s="261"/>
      <c r="AH305" s="261">
        <v>0.03</v>
      </c>
      <c r="AI305" s="261"/>
      <c r="AJ305" s="261"/>
      <c r="AK305" s="261"/>
      <c r="AL305" s="261"/>
      <c r="AM305" s="261">
        <v>0.03</v>
      </c>
      <c r="AN305" s="261"/>
      <c r="AO305" s="261"/>
      <c r="AP305" s="261"/>
      <c r="AQ305" s="261"/>
      <c r="AR305" s="261"/>
      <c r="AS305" s="261"/>
      <c r="AT305" s="261"/>
      <c r="AU305" s="261"/>
      <c r="AV305" s="261"/>
      <c r="AW305" s="261"/>
      <c r="AX305" s="261">
        <f>0.5+0.12</f>
        <v>0.62</v>
      </c>
      <c r="AY305" s="46" t="s">
        <v>280</v>
      </c>
      <c r="AZ305" s="23"/>
      <c r="BA305" s="23" t="s">
        <v>114</v>
      </c>
      <c r="BB305" s="23" t="s">
        <v>72</v>
      </c>
      <c r="BC305" s="37"/>
      <c r="BD305" s="23" t="s">
        <v>131</v>
      </c>
      <c r="BE305" s="23"/>
      <c r="BF305" s="23" t="s">
        <v>709</v>
      </c>
      <c r="BG305" s="23"/>
      <c r="BH305" s="23"/>
    </row>
    <row r="306" spans="1:60" s="39" customFormat="1" ht="39.6">
      <c r="A306" s="31"/>
      <c r="B306" s="23"/>
      <c r="C306" s="106" t="s">
        <v>711</v>
      </c>
      <c r="D306" s="23" t="s">
        <v>49</v>
      </c>
      <c r="E306" s="69">
        <v>2.11</v>
      </c>
      <c r="F306" s="69"/>
      <c r="G306" s="69">
        <v>2.11</v>
      </c>
      <c r="H306" s="44" t="s">
        <v>130</v>
      </c>
      <c r="I306" s="44" t="s">
        <v>130</v>
      </c>
      <c r="J306" s="64" t="s">
        <v>712</v>
      </c>
      <c r="K306" s="64"/>
      <c r="L306" s="277">
        <f t="shared" si="25"/>
        <v>0</v>
      </c>
      <c r="M306" s="277">
        <f t="shared" si="26"/>
        <v>2.11</v>
      </c>
      <c r="N306" s="277">
        <f t="shared" si="27"/>
        <v>2.11</v>
      </c>
      <c r="O306" s="36"/>
      <c r="P306" s="58">
        <v>1.78</v>
      </c>
      <c r="Q306" s="58"/>
      <c r="R306" s="58"/>
      <c r="S306" s="58"/>
      <c r="T306" s="58"/>
      <c r="U306" s="58"/>
      <c r="V306" s="261"/>
      <c r="W306" s="261"/>
      <c r="X306" s="58"/>
      <c r="Y306" s="58"/>
      <c r="Z306" s="261"/>
      <c r="AA306" s="261"/>
      <c r="AB306" s="261"/>
      <c r="AC306" s="261"/>
      <c r="AD306" s="261"/>
      <c r="AE306" s="261"/>
      <c r="AF306" s="261"/>
      <c r="AG306" s="261"/>
      <c r="AH306" s="261"/>
      <c r="AI306" s="261"/>
      <c r="AJ306" s="261"/>
      <c r="AK306" s="261"/>
      <c r="AL306" s="261"/>
      <c r="AM306" s="261"/>
      <c r="AN306" s="261"/>
      <c r="AO306" s="261"/>
      <c r="AP306" s="261"/>
      <c r="AQ306" s="261"/>
      <c r="AR306" s="261"/>
      <c r="AS306" s="261"/>
      <c r="AT306" s="261"/>
      <c r="AU306" s="261"/>
      <c r="AV306" s="261"/>
      <c r="AW306" s="261">
        <v>0.33</v>
      </c>
      <c r="AX306" s="261"/>
      <c r="AY306" s="46" t="s">
        <v>62</v>
      </c>
      <c r="AZ306" s="23"/>
      <c r="BA306" s="23" t="s">
        <v>105</v>
      </c>
      <c r="BB306" s="23" t="s">
        <v>64</v>
      </c>
      <c r="BC306" s="89" t="s">
        <v>72</v>
      </c>
      <c r="BD306" s="23" t="s">
        <v>131</v>
      </c>
      <c r="BE306" s="44" t="s">
        <v>74</v>
      </c>
      <c r="BF306" s="44"/>
      <c r="BG306" s="44"/>
      <c r="BH306" s="44"/>
    </row>
    <row r="307" spans="1:60" s="39" customFormat="1" ht="39.6">
      <c r="A307" s="31"/>
      <c r="B307" s="23"/>
      <c r="C307" s="106" t="s">
        <v>713</v>
      </c>
      <c r="D307" s="23" t="s">
        <v>49</v>
      </c>
      <c r="E307" s="69">
        <v>1.48</v>
      </c>
      <c r="F307" s="69"/>
      <c r="G307" s="69">
        <v>1.48</v>
      </c>
      <c r="H307" s="44" t="s">
        <v>130</v>
      </c>
      <c r="I307" s="44" t="s">
        <v>130</v>
      </c>
      <c r="J307" s="64" t="s">
        <v>714</v>
      </c>
      <c r="K307" s="64"/>
      <c r="L307" s="277">
        <f t="shared" si="25"/>
        <v>0</v>
      </c>
      <c r="M307" s="277">
        <f t="shared" si="26"/>
        <v>1.48</v>
      </c>
      <c r="N307" s="277">
        <f t="shared" si="27"/>
        <v>1.48</v>
      </c>
      <c r="O307" s="36"/>
      <c r="P307" s="58">
        <v>0.16</v>
      </c>
      <c r="Q307" s="58">
        <v>0.15</v>
      </c>
      <c r="R307" s="58"/>
      <c r="S307" s="58"/>
      <c r="T307" s="58">
        <v>0.85</v>
      </c>
      <c r="U307" s="58">
        <v>0.32</v>
      </c>
      <c r="V307" s="261"/>
      <c r="W307" s="261"/>
      <c r="X307" s="58"/>
      <c r="Y307" s="58"/>
      <c r="Z307" s="261"/>
      <c r="AA307" s="261"/>
      <c r="AB307" s="261"/>
      <c r="AC307" s="261"/>
      <c r="AD307" s="261"/>
      <c r="AE307" s="261"/>
      <c r="AF307" s="261"/>
      <c r="AG307" s="261"/>
      <c r="AH307" s="261"/>
      <c r="AI307" s="261"/>
      <c r="AJ307" s="261"/>
      <c r="AK307" s="261"/>
      <c r="AL307" s="261"/>
      <c r="AM307" s="261"/>
      <c r="AN307" s="261"/>
      <c r="AO307" s="261"/>
      <c r="AP307" s="261"/>
      <c r="AQ307" s="261"/>
      <c r="AR307" s="261"/>
      <c r="AS307" s="261"/>
      <c r="AT307" s="261"/>
      <c r="AU307" s="261"/>
      <c r="AV307" s="261"/>
      <c r="AW307" s="261"/>
      <c r="AX307" s="261"/>
      <c r="AY307" s="46" t="s">
        <v>62</v>
      </c>
      <c r="AZ307" s="23"/>
      <c r="BA307" s="23" t="s">
        <v>105</v>
      </c>
      <c r="BB307" s="23" t="s">
        <v>64</v>
      </c>
      <c r="BC307" s="89" t="s">
        <v>72</v>
      </c>
      <c r="BD307" s="23" t="s">
        <v>131</v>
      </c>
      <c r="BE307" s="44" t="s">
        <v>74</v>
      </c>
      <c r="BF307" s="44"/>
      <c r="BG307" s="44"/>
      <c r="BH307" s="44"/>
    </row>
    <row r="308" spans="1:60" s="39" customFormat="1" ht="46.8">
      <c r="A308" s="31"/>
      <c r="B308" s="23"/>
      <c r="C308" s="106" t="s">
        <v>715</v>
      </c>
      <c r="D308" s="23" t="s">
        <v>49</v>
      </c>
      <c r="E308" s="69">
        <v>3.36</v>
      </c>
      <c r="F308" s="69"/>
      <c r="G308" s="69">
        <v>3.36</v>
      </c>
      <c r="H308" s="44"/>
      <c r="I308" s="44" t="s">
        <v>130</v>
      </c>
      <c r="J308" s="64" t="s">
        <v>2249</v>
      </c>
      <c r="K308" s="64"/>
      <c r="L308" s="277">
        <f t="shared" si="25"/>
        <v>0</v>
      </c>
      <c r="M308" s="277">
        <f t="shared" si="26"/>
        <v>3.3599999999999994</v>
      </c>
      <c r="N308" s="277">
        <f t="shared" si="27"/>
        <v>3.3599999999999994</v>
      </c>
      <c r="O308" s="36"/>
      <c r="P308" s="58"/>
      <c r="Q308" s="58">
        <v>0.35</v>
      </c>
      <c r="R308" s="58"/>
      <c r="S308" s="58"/>
      <c r="T308" s="58">
        <v>1.22</v>
      </c>
      <c r="U308" s="58">
        <v>1.58</v>
      </c>
      <c r="V308" s="261"/>
      <c r="W308" s="261"/>
      <c r="X308" s="58"/>
      <c r="Y308" s="58"/>
      <c r="Z308" s="261"/>
      <c r="AA308" s="261"/>
      <c r="AB308" s="261"/>
      <c r="AC308" s="261"/>
      <c r="AD308" s="261"/>
      <c r="AE308" s="261"/>
      <c r="AF308" s="261"/>
      <c r="AG308" s="261"/>
      <c r="AH308" s="261">
        <v>0.05</v>
      </c>
      <c r="AI308" s="261"/>
      <c r="AJ308" s="261"/>
      <c r="AK308" s="261"/>
      <c r="AL308" s="261"/>
      <c r="AM308" s="261">
        <v>0.05</v>
      </c>
      <c r="AN308" s="261"/>
      <c r="AO308" s="261"/>
      <c r="AP308" s="261"/>
      <c r="AQ308" s="261"/>
      <c r="AR308" s="261"/>
      <c r="AS308" s="261"/>
      <c r="AT308" s="261"/>
      <c r="AU308" s="261"/>
      <c r="AV308" s="261"/>
      <c r="AW308" s="261"/>
      <c r="AX308" s="261">
        <v>0.11</v>
      </c>
      <c r="AY308" s="46" t="s">
        <v>280</v>
      </c>
      <c r="AZ308" s="23"/>
      <c r="BA308" s="23" t="s">
        <v>114</v>
      </c>
      <c r="BB308" s="23" t="s">
        <v>72</v>
      </c>
      <c r="BC308" s="37"/>
      <c r="BD308" s="23" t="s">
        <v>131</v>
      </c>
      <c r="BE308" s="23"/>
      <c r="BF308" s="23" t="s">
        <v>716</v>
      </c>
      <c r="BG308" s="44"/>
      <c r="BH308" s="44"/>
    </row>
    <row r="309" spans="1:60" s="39" customFormat="1" ht="33.6">
      <c r="A309" s="31"/>
      <c r="B309" s="23"/>
      <c r="C309" s="106" t="s">
        <v>717</v>
      </c>
      <c r="D309" s="23" t="s">
        <v>49</v>
      </c>
      <c r="E309" s="69">
        <v>0.93</v>
      </c>
      <c r="F309" s="69"/>
      <c r="G309" s="69">
        <v>0.93</v>
      </c>
      <c r="H309" s="44"/>
      <c r="I309" s="44" t="s">
        <v>130</v>
      </c>
      <c r="J309" s="64" t="s">
        <v>2250</v>
      </c>
      <c r="K309" s="64"/>
      <c r="L309" s="277">
        <f t="shared" si="25"/>
        <v>0</v>
      </c>
      <c r="M309" s="277">
        <f t="shared" si="26"/>
        <v>0.92999999999999994</v>
      </c>
      <c r="N309" s="277">
        <f t="shared" si="27"/>
        <v>0.92999999999999994</v>
      </c>
      <c r="O309" s="36"/>
      <c r="P309" s="58"/>
      <c r="Q309" s="58"/>
      <c r="R309" s="58"/>
      <c r="S309" s="58"/>
      <c r="T309" s="58">
        <v>0.34</v>
      </c>
      <c r="U309" s="58">
        <v>0.39</v>
      </c>
      <c r="V309" s="261"/>
      <c r="W309" s="261"/>
      <c r="X309" s="58"/>
      <c r="Y309" s="58"/>
      <c r="Z309" s="261"/>
      <c r="AA309" s="261"/>
      <c r="AB309" s="261"/>
      <c r="AC309" s="261"/>
      <c r="AD309" s="261"/>
      <c r="AE309" s="261"/>
      <c r="AF309" s="261"/>
      <c r="AG309" s="261"/>
      <c r="AH309" s="261">
        <v>0.1</v>
      </c>
      <c r="AI309" s="261"/>
      <c r="AJ309" s="261"/>
      <c r="AK309" s="261"/>
      <c r="AL309" s="261"/>
      <c r="AM309" s="261">
        <v>0.1</v>
      </c>
      <c r="AN309" s="261"/>
      <c r="AO309" s="261"/>
      <c r="AP309" s="261"/>
      <c r="AQ309" s="261"/>
      <c r="AR309" s="261"/>
      <c r="AS309" s="261"/>
      <c r="AT309" s="261"/>
      <c r="AU309" s="261"/>
      <c r="AV309" s="261"/>
      <c r="AW309" s="261"/>
      <c r="AX309" s="261"/>
      <c r="AY309" s="46" t="s">
        <v>280</v>
      </c>
      <c r="AZ309" s="23"/>
      <c r="BA309" s="23" t="s">
        <v>114</v>
      </c>
      <c r="BB309" s="23" t="s">
        <v>72</v>
      </c>
      <c r="BC309" s="37"/>
      <c r="BD309" s="23" t="s">
        <v>131</v>
      </c>
      <c r="BE309" s="23"/>
      <c r="BF309" s="23"/>
      <c r="BG309" s="44"/>
      <c r="BH309" s="44"/>
    </row>
    <row r="310" spans="1:60" s="39" customFormat="1" ht="40.950000000000003" customHeight="1">
      <c r="A310" s="31"/>
      <c r="B310" s="23"/>
      <c r="C310" s="106" t="s">
        <v>718</v>
      </c>
      <c r="D310" s="23" t="s">
        <v>49</v>
      </c>
      <c r="E310" s="69">
        <v>1.82</v>
      </c>
      <c r="F310" s="69"/>
      <c r="G310" s="69">
        <v>1.82</v>
      </c>
      <c r="H310" s="44" t="s">
        <v>130</v>
      </c>
      <c r="I310" s="44" t="s">
        <v>130</v>
      </c>
      <c r="J310" s="64" t="s">
        <v>719</v>
      </c>
      <c r="K310" s="64"/>
      <c r="L310" s="277">
        <f t="shared" si="25"/>
        <v>0</v>
      </c>
      <c r="M310" s="277">
        <f t="shared" si="26"/>
        <v>1.82</v>
      </c>
      <c r="N310" s="277">
        <f t="shared" si="27"/>
        <v>1.82</v>
      </c>
      <c r="O310" s="36"/>
      <c r="P310" s="58"/>
      <c r="Q310" s="58">
        <v>0.12</v>
      </c>
      <c r="R310" s="58"/>
      <c r="S310" s="58"/>
      <c r="T310" s="58">
        <v>0.25</v>
      </c>
      <c r="U310" s="58">
        <v>1.4</v>
      </c>
      <c r="V310" s="261"/>
      <c r="W310" s="261"/>
      <c r="X310" s="58"/>
      <c r="Y310" s="58"/>
      <c r="Z310" s="261"/>
      <c r="AA310" s="261"/>
      <c r="AB310" s="261"/>
      <c r="AC310" s="261"/>
      <c r="AD310" s="261"/>
      <c r="AE310" s="261"/>
      <c r="AF310" s="261"/>
      <c r="AG310" s="261"/>
      <c r="AH310" s="261"/>
      <c r="AI310" s="261"/>
      <c r="AJ310" s="261"/>
      <c r="AK310" s="261"/>
      <c r="AL310" s="261"/>
      <c r="AM310" s="261"/>
      <c r="AN310" s="261"/>
      <c r="AO310" s="261"/>
      <c r="AP310" s="261"/>
      <c r="AQ310" s="261"/>
      <c r="AR310" s="261"/>
      <c r="AS310" s="261"/>
      <c r="AT310" s="261"/>
      <c r="AU310" s="261"/>
      <c r="AV310" s="261"/>
      <c r="AW310" s="261"/>
      <c r="AX310" s="261">
        <v>0.05</v>
      </c>
      <c r="AY310" s="46" t="s">
        <v>62</v>
      </c>
      <c r="AZ310" s="23"/>
      <c r="BA310" s="23" t="s">
        <v>105</v>
      </c>
      <c r="BB310" s="23" t="s">
        <v>64</v>
      </c>
      <c r="BC310" s="89" t="s">
        <v>72</v>
      </c>
      <c r="BD310" s="23" t="s">
        <v>131</v>
      </c>
      <c r="BE310" s="44" t="s">
        <v>74</v>
      </c>
      <c r="BF310" s="44"/>
      <c r="BG310" s="44"/>
      <c r="BH310" s="44"/>
    </row>
    <row r="311" spans="1:60" s="48" customFormat="1" ht="34.950000000000003" customHeight="1">
      <c r="A311" s="40"/>
      <c r="B311" s="42"/>
      <c r="C311" s="309" t="s">
        <v>2251</v>
      </c>
      <c r="D311" s="42" t="s">
        <v>49</v>
      </c>
      <c r="E311" s="88">
        <f>0.84+0.81</f>
        <v>1.65</v>
      </c>
      <c r="F311" s="88"/>
      <c r="G311" s="88">
        <f>0.84+0.81</f>
        <v>1.65</v>
      </c>
      <c r="H311" s="45"/>
      <c r="I311" s="45" t="s">
        <v>130</v>
      </c>
      <c r="J311" s="72" t="s">
        <v>2252</v>
      </c>
      <c r="K311" s="72"/>
      <c r="L311" s="277">
        <f t="shared" si="25"/>
        <v>0</v>
      </c>
      <c r="M311" s="277">
        <f t="shared" si="26"/>
        <v>1.65</v>
      </c>
      <c r="N311" s="277">
        <f t="shared" si="27"/>
        <v>1.65</v>
      </c>
      <c r="O311" s="307"/>
      <c r="P311" s="217"/>
      <c r="Q311" s="217">
        <v>0.2</v>
      </c>
      <c r="R311" s="217"/>
      <c r="S311" s="217"/>
      <c r="T311" s="217">
        <v>0.45</v>
      </c>
      <c r="U311" s="217">
        <v>1</v>
      </c>
      <c r="V311" s="312"/>
      <c r="W311" s="312"/>
      <c r="X311" s="217"/>
      <c r="Y311" s="217"/>
      <c r="Z311" s="312"/>
      <c r="AA311" s="312"/>
      <c r="AB311" s="312"/>
      <c r="AC311" s="312"/>
      <c r="AD311" s="312"/>
      <c r="AE311" s="312"/>
      <c r="AF311" s="312"/>
      <c r="AG311" s="312"/>
      <c r="AH311" s="312"/>
      <c r="AI311" s="312"/>
      <c r="AJ311" s="312"/>
      <c r="AK311" s="312"/>
      <c r="AL311" s="312"/>
      <c r="AM311" s="312"/>
      <c r="AN311" s="312"/>
      <c r="AO311" s="312"/>
      <c r="AP311" s="312"/>
      <c r="AQ311" s="312"/>
      <c r="AR311" s="312"/>
      <c r="AS311" s="312"/>
      <c r="AT311" s="312"/>
      <c r="AU311" s="312"/>
      <c r="AV311" s="312"/>
      <c r="AW311" s="312"/>
      <c r="AX311" s="312"/>
      <c r="AY311" s="47" t="s">
        <v>280</v>
      </c>
      <c r="AZ311" s="42"/>
      <c r="BA311" s="42" t="s">
        <v>114</v>
      </c>
      <c r="BB311" s="42" t="s">
        <v>72</v>
      </c>
      <c r="BC311" s="308"/>
      <c r="BD311" s="42" t="s">
        <v>131</v>
      </c>
      <c r="BE311" s="42"/>
      <c r="BF311" s="45"/>
      <c r="BG311" s="45"/>
      <c r="BH311" s="45"/>
    </row>
    <row r="312" spans="1:60" s="39" customFormat="1" ht="39.6">
      <c r="A312" s="31"/>
      <c r="B312" s="23"/>
      <c r="C312" s="106" t="s">
        <v>720</v>
      </c>
      <c r="D312" s="23" t="s">
        <v>49</v>
      </c>
      <c r="E312" s="69">
        <v>2.54</v>
      </c>
      <c r="F312" s="69"/>
      <c r="G312" s="69">
        <f>2.06+0.48</f>
        <v>2.54</v>
      </c>
      <c r="H312" s="44" t="s">
        <v>130</v>
      </c>
      <c r="I312" s="44" t="s">
        <v>130</v>
      </c>
      <c r="J312" s="64" t="s">
        <v>721</v>
      </c>
      <c r="K312" s="64"/>
      <c r="L312" s="277">
        <f t="shared" si="25"/>
        <v>0</v>
      </c>
      <c r="M312" s="277">
        <f t="shared" si="26"/>
        <v>2.54</v>
      </c>
      <c r="N312" s="277">
        <f t="shared" si="27"/>
        <v>2.54</v>
      </c>
      <c r="O312" s="36"/>
      <c r="P312" s="58"/>
      <c r="Q312" s="58"/>
      <c r="R312" s="58"/>
      <c r="S312" s="58"/>
      <c r="T312" s="58">
        <v>1.1399999999999999</v>
      </c>
      <c r="U312" s="58">
        <v>1.22</v>
      </c>
      <c r="V312" s="261"/>
      <c r="W312" s="261"/>
      <c r="X312" s="58"/>
      <c r="Y312" s="58"/>
      <c r="Z312" s="261">
        <v>0.18</v>
      </c>
      <c r="AA312" s="261"/>
      <c r="AB312" s="261"/>
      <c r="AC312" s="261"/>
      <c r="AD312" s="261"/>
      <c r="AE312" s="261"/>
      <c r="AF312" s="261"/>
      <c r="AG312" s="261"/>
      <c r="AH312" s="261"/>
      <c r="AI312" s="261"/>
      <c r="AJ312" s="261"/>
      <c r="AK312" s="261"/>
      <c r="AL312" s="261"/>
      <c r="AM312" s="261"/>
      <c r="AN312" s="261"/>
      <c r="AO312" s="261"/>
      <c r="AP312" s="261"/>
      <c r="AQ312" s="261"/>
      <c r="AR312" s="261"/>
      <c r="AS312" s="261"/>
      <c r="AT312" s="261"/>
      <c r="AU312" s="261"/>
      <c r="AV312" s="261"/>
      <c r="AW312" s="261"/>
      <c r="AX312" s="261"/>
      <c r="AY312" s="46" t="s">
        <v>62</v>
      </c>
      <c r="AZ312" s="23"/>
      <c r="BA312" s="23" t="s">
        <v>105</v>
      </c>
      <c r="BB312" s="23" t="s">
        <v>64</v>
      </c>
      <c r="BC312" s="89" t="s">
        <v>64</v>
      </c>
      <c r="BD312" s="23" t="s">
        <v>131</v>
      </c>
      <c r="BE312" s="44" t="s">
        <v>74</v>
      </c>
      <c r="BF312" s="44"/>
      <c r="BG312" s="44"/>
      <c r="BH312" s="44"/>
    </row>
    <row r="313" spans="1:60" s="39" customFormat="1" ht="39.6">
      <c r="A313" s="31"/>
      <c r="B313" s="23"/>
      <c r="C313" s="106" t="s">
        <v>722</v>
      </c>
      <c r="D313" s="23" t="s">
        <v>49</v>
      </c>
      <c r="E313" s="69">
        <v>0.5</v>
      </c>
      <c r="F313" s="69"/>
      <c r="G313" s="69">
        <v>0.5</v>
      </c>
      <c r="H313" s="44" t="s">
        <v>130</v>
      </c>
      <c r="I313" s="44" t="s">
        <v>130</v>
      </c>
      <c r="J313" s="64" t="s">
        <v>22</v>
      </c>
      <c r="K313" s="64"/>
      <c r="L313" s="277">
        <f t="shared" si="25"/>
        <v>0</v>
      </c>
      <c r="M313" s="277">
        <f t="shared" si="26"/>
        <v>0.5</v>
      </c>
      <c r="N313" s="277">
        <f t="shared" si="27"/>
        <v>0.5</v>
      </c>
      <c r="O313" s="36"/>
      <c r="P313" s="58">
        <v>0.5</v>
      </c>
      <c r="Q313" s="58"/>
      <c r="R313" s="58"/>
      <c r="S313" s="58"/>
      <c r="T313" s="58"/>
      <c r="U313" s="58"/>
      <c r="V313" s="261"/>
      <c r="W313" s="261"/>
      <c r="X313" s="58"/>
      <c r="Y313" s="58"/>
      <c r="Z313" s="261"/>
      <c r="AA313" s="261"/>
      <c r="AB313" s="261"/>
      <c r="AC313" s="261"/>
      <c r="AD313" s="261"/>
      <c r="AE313" s="261"/>
      <c r="AF313" s="261"/>
      <c r="AG313" s="261"/>
      <c r="AH313" s="261"/>
      <c r="AI313" s="261"/>
      <c r="AJ313" s="261"/>
      <c r="AK313" s="261"/>
      <c r="AL313" s="261"/>
      <c r="AM313" s="261"/>
      <c r="AN313" s="261"/>
      <c r="AO313" s="261"/>
      <c r="AP313" s="261"/>
      <c r="AQ313" s="261"/>
      <c r="AR313" s="261"/>
      <c r="AS313" s="261"/>
      <c r="AT313" s="261"/>
      <c r="AU313" s="261"/>
      <c r="AV313" s="261"/>
      <c r="AW313" s="261"/>
      <c r="AX313" s="261"/>
      <c r="AY313" s="46" t="s">
        <v>62</v>
      </c>
      <c r="AZ313" s="23"/>
      <c r="BA313" s="23" t="s">
        <v>105</v>
      </c>
      <c r="BB313" s="23" t="s">
        <v>64</v>
      </c>
      <c r="BC313" s="89" t="s">
        <v>64</v>
      </c>
      <c r="BD313" s="23" t="s">
        <v>131</v>
      </c>
      <c r="BE313" s="44" t="s">
        <v>74</v>
      </c>
      <c r="BF313" s="44"/>
      <c r="BG313" s="44"/>
      <c r="BH313" s="44"/>
    </row>
    <row r="314" spans="1:60" s="39" customFormat="1" ht="33.6">
      <c r="A314" s="31"/>
      <c r="B314" s="23"/>
      <c r="C314" s="106" t="s">
        <v>723</v>
      </c>
      <c r="D314" s="23" t="s">
        <v>49</v>
      </c>
      <c r="E314" s="69">
        <v>0.64</v>
      </c>
      <c r="F314" s="69"/>
      <c r="G314" s="69">
        <v>0.64</v>
      </c>
      <c r="H314" s="44"/>
      <c r="I314" s="44" t="s">
        <v>130</v>
      </c>
      <c r="J314" s="64" t="s">
        <v>2158</v>
      </c>
      <c r="K314" s="64"/>
      <c r="L314" s="277">
        <f t="shared" si="25"/>
        <v>0</v>
      </c>
      <c r="M314" s="277">
        <f t="shared" si="26"/>
        <v>0.64</v>
      </c>
      <c r="N314" s="277">
        <f t="shared" si="27"/>
        <v>0.64</v>
      </c>
      <c r="O314" s="36"/>
      <c r="P314" s="58"/>
      <c r="Q314" s="58"/>
      <c r="R314" s="58"/>
      <c r="S314" s="58"/>
      <c r="T314" s="58">
        <v>0.51</v>
      </c>
      <c r="U314" s="58"/>
      <c r="V314" s="261"/>
      <c r="W314" s="261"/>
      <c r="X314" s="58"/>
      <c r="Y314" s="58"/>
      <c r="Z314" s="261">
        <v>0.13</v>
      </c>
      <c r="AA314" s="261"/>
      <c r="AB314" s="261"/>
      <c r="AC314" s="261"/>
      <c r="AD314" s="261"/>
      <c r="AE314" s="261"/>
      <c r="AF314" s="261"/>
      <c r="AG314" s="261"/>
      <c r="AH314" s="261"/>
      <c r="AI314" s="261"/>
      <c r="AJ314" s="261"/>
      <c r="AK314" s="261"/>
      <c r="AL314" s="261"/>
      <c r="AM314" s="261"/>
      <c r="AN314" s="261"/>
      <c r="AO314" s="261"/>
      <c r="AP314" s="261"/>
      <c r="AQ314" s="261"/>
      <c r="AR314" s="261"/>
      <c r="AS314" s="261"/>
      <c r="AT314" s="261"/>
      <c r="AU314" s="261"/>
      <c r="AV314" s="261"/>
      <c r="AW314" s="261"/>
      <c r="AX314" s="261"/>
      <c r="AY314" s="46" t="s">
        <v>280</v>
      </c>
      <c r="AZ314" s="23"/>
      <c r="BA314" s="23" t="s">
        <v>114</v>
      </c>
      <c r="BB314" s="23" t="s">
        <v>72</v>
      </c>
      <c r="BC314" s="37"/>
      <c r="BD314" s="23" t="s">
        <v>131</v>
      </c>
      <c r="BE314" s="44"/>
      <c r="BF314" s="44"/>
      <c r="BG314" s="44"/>
      <c r="BH314" s="44"/>
    </row>
    <row r="315" spans="1:60" s="39" customFormat="1" ht="39.6">
      <c r="A315" s="31"/>
      <c r="B315" s="23"/>
      <c r="C315" s="106" t="s">
        <v>724</v>
      </c>
      <c r="D315" s="23" t="s">
        <v>49</v>
      </c>
      <c r="E315" s="69">
        <f>0.7+0.56</f>
        <v>1.26</v>
      </c>
      <c r="F315" s="69"/>
      <c r="G315" s="69">
        <f>0.7+0.56</f>
        <v>1.26</v>
      </c>
      <c r="H315" s="44" t="s">
        <v>130</v>
      </c>
      <c r="I315" s="44" t="s">
        <v>130</v>
      </c>
      <c r="J315" s="64" t="s">
        <v>725</v>
      </c>
      <c r="K315" s="64"/>
      <c r="L315" s="277">
        <f t="shared" si="25"/>
        <v>0</v>
      </c>
      <c r="M315" s="277">
        <f t="shared" si="26"/>
        <v>1.26</v>
      </c>
      <c r="N315" s="277">
        <f t="shared" si="27"/>
        <v>1.26</v>
      </c>
      <c r="O315" s="36"/>
      <c r="P315" s="58"/>
      <c r="Q315" s="58">
        <v>0.15</v>
      </c>
      <c r="R315" s="58"/>
      <c r="S315" s="58"/>
      <c r="T315" s="58"/>
      <c r="U315" s="58">
        <v>1.1100000000000001</v>
      </c>
      <c r="V315" s="261"/>
      <c r="W315" s="261"/>
      <c r="X315" s="58"/>
      <c r="Y315" s="58"/>
      <c r="Z315" s="261"/>
      <c r="AA315" s="261"/>
      <c r="AB315" s="261"/>
      <c r="AC315" s="261"/>
      <c r="AD315" s="261"/>
      <c r="AE315" s="261"/>
      <c r="AF315" s="261"/>
      <c r="AG315" s="261"/>
      <c r="AH315" s="261"/>
      <c r="AI315" s="261"/>
      <c r="AJ315" s="261"/>
      <c r="AK315" s="261"/>
      <c r="AL315" s="261"/>
      <c r="AM315" s="261"/>
      <c r="AN315" s="261"/>
      <c r="AO315" s="261"/>
      <c r="AP315" s="261"/>
      <c r="AQ315" s="261"/>
      <c r="AR315" s="261"/>
      <c r="AS315" s="261"/>
      <c r="AT315" s="261"/>
      <c r="AU315" s="261"/>
      <c r="AV315" s="261"/>
      <c r="AW315" s="261"/>
      <c r="AX315" s="261"/>
      <c r="AY315" s="46" t="s">
        <v>62</v>
      </c>
      <c r="AZ315" s="23"/>
      <c r="BA315" s="23" t="s">
        <v>105</v>
      </c>
      <c r="BB315" s="23" t="s">
        <v>64</v>
      </c>
      <c r="BC315" s="89" t="s">
        <v>64</v>
      </c>
      <c r="BD315" s="23" t="s">
        <v>131</v>
      </c>
      <c r="BE315" s="44" t="s">
        <v>74</v>
      </c>
      <c r="BF315" s="44"/>
      <c r="BG315" s="44"/>
      <c r="BH315" s="44"/>
    </row>
    <row r="316" spans="1:60" s="39" customFormat="1" ht="39.6">
      <c r="A316" s="31"/>
      <c r="B316" s="23"/>
      <c r="C316" s="106" t="s">
        <v>726</v>
      </c>
      <c r="D316" s="23" t="s">
        <v>49</v>
      </c>
      <c r="E316" s="69">
        <v>2.77</v>
      </c>
      <c r="F316" s="69"/>
      <c r="G316" s="69">
        <v>2.77</v>
      </c>
      <c r="H316" s="44" t="s">
        <v>130</v>
      </c>
      <c r="I316" s="44" t="s">
        <v>130</v>
      </c>
      <c r="J316" s="64" t="s">
        <v>727</v>
      </c>
      <c r="K316" s="64"/>
      <c r="L316" s="277">
        <f t="shared" si="25"/>
        <v>0</v>
      </c>
      <c r="M316" s="277">
        <f t="shared" si="26"/>
        <v>2.77</v>
      </c>
      <c r="N316" s="277">
        <f t="shared" si="27"/>
        <v>2.77</v>
      </c>
      <c r="O316" s="36"/>
      <c r="P316" s="58">
        <v>0.72</v>
      </c>
      <c r="Q316" s="58"/>
      <c r="R316" s="58"/>
      <c r="S316" s="58"/>
      <c r="T316" s="58">
        <v>1.49</v>
      </c>
      <c r="U316" s="58"/>
      <c r="V316" s="261"/>
      <c r="W316" s="261"/>
      <c r="X316" s="58"/>
      <c r="Y316" s="58"/>
      <c r="Z316" s="261"/>
      <c r="AA316" s="261"/>
      <c r="AB316" s="261"/>
      <c r="AC316" s="261"/>
      <c r="AD316" s="261"/>
      <c r="AE316" s="261"/>
      <c r="AF316" s="261"/>
      <c r="AG316" s="261"/>
      <c r="AH316" s="261"/>
      <c r="AI316" s="261"/>
      <c r="AJ316" s="261"/>
      <c r="AK316" s="261"/>
      <c r="AL316" s="261"/>
      <c r="AM316" s="261"/>
      <c r="AN316" s="261"/>
      <c r="AO316" s="261"/>
      <c r="AP316" s="261"/>
      <c r="AQ316" s="261"/>
      <c r="AR316" s="261"/>
      <c r="AS316" s="261"/>
      <c r="AT316" s="261"/>
      <c r="AU316" s="261"/>
      <c r="AV316" s="261"/>
      <c r="AW316" s="261">
        <v>0.56000000000000005</v>
      </c>
      <c r="AX316" s="261"/>
      <c r="AY316" s="46" t="s">
        <v>62</v>
      </c>
      <c r="AZ316" s="23"/>
      <c r="BA316" s="23" t="s">
        <v>105</v>
      </c>
      <c r="BB316" s="23" t="s">
        <v>64</v>
      </c>
      <c r="BC316" s="89" t="s">
        <v>72</v>
      </c>
      <c r="BD316" s="23" t="s">
        <v>131</v>
      </c>
      <c r="BE316" s="44" t="s">
        <v>74</v>
      </c>
      <c r="BF316" s="44"/>
      <c r="BG316" s="44"/>
      <c r="BH316" s="44"/>
    </row>
    <row r="317" spans="1:60" s="48" customFormat="1" ht="34.950000000000003" customHeight="1">
      <c r="A317" s="40"/>
      <c r="B317" s="42"/>
      <c r="C317" s="309" t="s">
        <v>2253</v>
      </c>
      <c r="D317" s="42" t="s">
        <v>49</v>
      </c>
      <c r="E317" s="88">
        <f>0.96+0.33+0.38+0.68+0.22</f>
        <v>2.5700000000000003</v>
      </c>
      <c r="F317" s="88"/>
      <c r="G317" s="88">
        <f>1.29+0.38+0.68+0.22</f>
        <v>2.5700000000000003</v>
      </c>
      <c r="H317" s="45"/>
      <c r="I317" s="45" t="s">
        <v>130</v>
      </c>
      <c r="J317" s="72" t="s">
        <v>2254</v>
      </c>
      <c r="K317" s="72"/>
      <c r="L317" s="277">
        <f t="shared" si="25"/>
        <v>0</v>
      </c>
      <c r="M317" s="277">
        <f t="shared" si="26"/>
        <v>2.5700000000000003</v>
      </c>
      <c r="N317" s="277">
        <f t="shared" si="27"/>
        <v>2.5700000000000003</v>
      </c>
      <c r="O317" s="307"/>
      <c r="P317" s="217">
        <v>1.5</v>
      </c>
      <c r="Q317" s="217"/>
      <c r="R317" s="217"/>
      <c r="S317" s="217"/>
      <c r="T317" s="217">
        <v>1.07</v>
      </c>
      <c r="U317" s="217"/>
      <c r="V317" s="312"/>
      <c r="W317" s="312"/>
      <c r="X317" s="217"/>
      <c r="Y317" s="217"/>
      <c r="Z317" s="312"/>
      <c r="AA317" s="312"/>
      <c r="AB317" s="312"/>
      <c r="AC317" s="312"/>
      <c r="AD317" s="312"/>
      <c r="AE317" s="312"/>
      <c r="AF317" s="312"/>
      <c r="AG317" s="312"/>
      <c r="AH317" s="312"/>
      <c r="AI317" s="312"/>
      <c r="AJ317" s="312"/>
      <c r="AK317" s="312"/>
      <c r="AL317" s="312"/>
      <c r="AM317" s="312"/>
      <c r="AN317" s="312"/>
      <c r="AO317" s="312"/>
      <c r="AP317" s="312"/>
      <c r="AQ317" s="312"/>
      <c r="AR317" s="312"/>
      <c r="AS317" s="312"/>
      <c r="AT317" s="312"/>
      <c r="AU317" s="312"/>
      <c r="AV317" s="312"/>
      <c r="AW317" s="312"/>
      <c r="AX317" s="312"/>
      <c r="AY317" s="47" t="s">
        <v>280</v>
      </c>
      <c r="AZ317" s="42"/>
      <c r="BA317" s="42" t="s">
        <v>114</v>
      </c>
      <c r="BB317" s="42" t="s">
        <v>72</v>
      </c>
      <c r="BC317" s="308"/>
      <c r="BD317" s="42" t="s">
        <v>131</v>
      </c>
      <c r="BE317" s="45"/>
      <c r="BF317" s="45"/>
      <c r="BG317" s="45"/>
      <c r="BH317" s="45"/>
    </row>
    <row r="318" spans="1:60" s="39" customFormat="1" ht="39.6">
      <c r="A318" s="31"/>
      <c r="B318" s="23"/>
      <c r="C318" s="106" t="s">
        <v>728</v>
      </c>
      <c r="D318" s="23" t="s">
        <v>49</v>
      </c>
      <c r="E318" s="69">
        <v>2.57</v>
      </c>
      <c r="F318" s="69"/>
      <c r="G318" s="69">
        <v>2.57</v>
      </c>
      <c r="H318" s="44" t="s">
        <v>130</v>
      </c>
      <c r="I318" s="44" t="s">
        <v>130</v>
      </c>
      <c r="J318" s="64" t="s">
        <v>729</v>
      </c>
      <c r="K318" s="64"/>
      <c r="L318" s="277">
        <f t="shared" si="25"/>
        <v>0</v>
      </c>
      <c r="M318" s="277">
        <f t="shared" si="26"/>
        <v>2.57</v>
      </c>
      <c r="N318" s="277">
        <f t="shared" si="27"/>
        <v>2.57</v>
      </c>
      <c r="O318" s="36"/>
      <c r="P318" s="58">
        <v>0.82</v>
      </c>
      <c r="Q318" s="58"/>
      <c r="R318" s="58"/>
      <c r="S318" s="58"/>
      <c r="T318" s="58">
        <v>1.25</v>
      </c>
      <c r="U318" s="58">
        <v>0.5</v>
      </c>
      <c r="V318" s="261"/>
      <c r="W318" s="261"/>
      <c r="X318" s="58"/>
      <c r="Y318" s="58"/>
      <c r="Z318" s="261"/>
      <c r="AA318" s="261"/>
      <c r="AB318" s="261"/>
      <c r="AC318" s="261"/>
      <c r="AD318" s="261"/>
      <c r="AE318" s="261"/>
      <c r="AF318" s="261"/>
      <c r="AG318" s="261"/>
      <c r="AH318" s="261"/>
      <c r="AI318" s="261"/>
      <c r="AJ318" s="261"/>
      <c r="AK318" s="261"/>
      <c r="AL318" s="261"/>
      <c r="AM318" s="261"/>
      <c r="AN318" s="261"/>
      <c r="AO318" s="261"/>
      <c r="AP318" s="261"/>
      <c r="AQ318" s="261"/>
      <c r="AR318" s="261"/>
      <c r="AS318" s="261"/>
      <c r="AT318" s="261"/>
      <c r="AU318" s="261"/>
      <c r="AV318" s="261"/>
      <c r="AW318" s="261"/>
      <c r="AX318" s="261"/>
      <c r="AY318" s="46" t="s">
        <v>62</v>
      </c>
      <c r="AZ318" s="23"/>
      <c r="BA318" s="23" t="s">
        <v>105</v>
      </c>
      <c r="BB318" s="23" t="s">
        <v>64</v>
      </c>
      <c r="BC318" s="89" t="s">
        <v>72</v>
      </c>
      <c r="BD318" s="23" t="s">
        <v>131</v>
      </c>
      <c r="BE318" s="44" t="s">
        <v>74</v>
      </c>
      <c r="BF318" s="44"/>
      <c r="BG318" s="44"/>
      <c r="BH318" s="44"/>
    </row>
    <row r="319" spans="1:60" s="39" customFormat="1" ht="39.6">
      <c r="A319" s="31"/>
      <c r="B319" s="23"/>
      <c r="C319" s="106" t="s">
        <v>730</v>
      </c>
      <c r="D319" s="23" t="s">
        <v>49</v>
      </c>
      <c r="E319" s="69">
        <f>2.78+0.24</f>
        <v>3.0199999999999996</v>
      </c>
      <c r="F319" s="69"/>
      <c r="G319" s="69">
        <f>2.78+0.24</f>
        <v>3.0199999999999996</v>
      </c>
      <c r="H319" s="44" t="s">
        <v>130</v>
      </c>
      <c r="I319" s="44" t="s">
        <v>130</v>
      </c>
      <c r="J319" s="64" t="s">
        <v>731</v>
      </c>
      <c r="K319" s="64"/>
      <c r="L319" s="277">
        <f t="shared" si="25"/>
        <v>0</v>
      </c>
      <c r="M319" s="277">
        <f t="shared" si="26"/>
        <v>3.02</v>
      </c>
      <c r="N319" s="277">
        <f t="shared" si="27"/>
        <v>3.02</v>
      </c>
      <c r="O319" s="36"/>
      <c r="P319" s="58">
        <v>0.38</v>
      </c>
      <c r="Q319" s="58">
        <v>1.68</v>
      </c>
      <c r="R319" s="58"/>
      <c r="S319" s="58"/>
      <c r="T319" s="58"/>
      <c r="U319" s="58">
        <v>0.57999999999999996</v>
      </c>
      <c r="V319" s="261"/>
      <c r="W319" s="261"/>
      <c r="X319" s="58"/>
      <c r="Y319" s="58"/>
      <c r="Z319" s="261"/>
      <c r="AA319" s="261"/>
      <c r="AB319" s="261"/>
      <c r="AC319" s="261"/>
      <c r="AD319" s="261"/>
      <c r="AE319" s="261"/>
      <c r="AF319" s="261"/>
      <c r="AG319" s="261"/>
      <c r="AH319" s="261"/>
      <c r="AI319" s="261"/>
      <c r="AJ319" s="261"/>
      <c r="AK319" s="261"/>
      <c r="AL319" s="261"/>
      <c r="AM319" s="261"/>
      <c r="AN319" s="261"/>
      <c r="AO319" s="261"/>
      <c r="AP319" s="261"/>
      <c r="AQ319" s="261"/>
      <c r="AR319" s="261"/>
      <c r="AS319" s="261"/>
      <c r="AT319" s="261"/>
      <c r="AU319" s="261"/>
      <c r="AV319" s="261"/>
      <c r="AW319" s="261">
        <v>0.38</v>
      </c>
      <c r="AX319" s="261"/>
      <c r="AY319" s="46" t="s">
        <v>62</v>
      </c>
      <c r="AZ319" s="23"/>
      <c r="BA319" s="23" t="s">
        <v>105</v>
      </c>
      <c r="BB319" s="23" t="s">
        <v>64</v>
      </c>
      <c r="BC319" s="89" t="s">
        <v>72</v>
      </c>
      <c r="BD319" s="23" t="s">
        <v>131</v>
      </c>
      <c r="BE319" s="44" t="s">
        <v>74</v>
      </c>
      <c r="BF319" s="44"/>
      <c r="BG319" s="44"/>
      <c r="BH319" s="44"/>
    </row>
    <row r="320" spans="1:60" s="39" customFormat="1" ht="39.6">
      <c r="A320" s="31"/>
      <c r="B320" s="23"/>
      <c r="C320" s="106" t="s">
        <v>732</v>
      </c>
      <c r="D320" s="23" t="s">
        <v>49</v>
      </c>
      <c r="E320" s="69">
        <v>0.37</v>
      </c>
      <c r="F320" s="69"/>
      <c r="G320" s="69">
        <v>0.37</v>
      </c>
      <c r="H320" s="44" t="s">
        <v>130</v>
      </c>
      <c r="I320" s="44" t="s">
        <v>130</v>
      </c>
      <c r="J320" s="52" t="s">
        <v>135</v>
      </c>
      <c r="K320" s="52"/>
      <c r="L320" s="277">
        <f t="shared" si="25"/>
        <v>0</v>
      </c>
      <c r="M320" s="277">
        <f t="shared" si="26"/>
        <v>0.37</v>
      </c>
      <c r="N320" s="277">
        <f t="shared" si="27"/>
        <v>0.37</v>
      </c>
      <c r="O320" s="36"/>
      <c r="P320" s="46"/>
      <c r="Q320" s="46"/>
      <c r="R320" s="46"/>
      <c r="S320" s="46"/>
      <c r="T320" s="46"/>
      <c r="U320" s="46"/>
      <c r="V320" s="46"/>
      <c r="W320" s="46"/>
      <c r="X320" s="46"/>
      <c r="Y320" s="46">
        <v>0.37</v>
      </c>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t="s">
        <v>62</v>
      </c>
      <c r="AZ320" s="23"/>
      <c r="BA320" s="23" t="s">
        <v>105</v>
      </c>
      <c r="BB320" s="23" t="s">
        <v>64</v>
      </c>
      <c r="BC320" s="89" t="s">
        <v>72</v>
      </c>
      <c r="BD320" s="23" t="s">
        <v>131</v>
      </c>
      <c r="BE320" s="44" t="s">
        <v>74</v>
      </c>
      <c r="BF320" s="44"/>
      <c r="BG320" s="44"/>
      <c r="BH320" s="44"/>
    </row>
    <row r="321" spans="1:60" s="39" customFormat="1" ht="39.6">
      <c r="A321" s="31"/>
      <c r="B321" s="23"/>
      <c r="C321" s="106" t="s">
        <v>733</v>
      </c>
      <c r="D321" s="23" t="s">
        <v>49</v>
      </c>
      <c r="E321" s="69">
        <v>0.92</v>
      </c>
      <c r="F321" s="69"/>
      <c r="G321" s="69">
        <v>0.92</v>
      </c>
      <c r="H321" s="44" t="s">
        <v>130</v>
      </c>
      <c r="I321" s="44" t="s">
        <v>130</v>
      </c>
      <c r="J321" s="52" t="s">
        <v>734</v>
      </c>
      <c r="K321" s="52"/>
      <c r="L321" s="277">
        <f t="shared" si="25"/>
        <v>0</v>
      </c>
      <c r="M321" s="277">
        <f t="shared" si="26"/>
        <v>0.92</v>
      </c>
      <c r="N321" s="277">
        <f t="shared" si="27"/>
        <v>0.92</v>
      </c>
      <c r="O321" s="36"/>
      <c r="P321" s="46"/>
      <c r="Q321" s="46">
        <v>0.87</v>
      </c>
      <c r="R321" s="46"/>
      <c r="S321" s="46"/>
      <c r="T321" s="46"/>
      <c r="U321" s="46">
        <v>0.05</v>
      </c>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t="s">
        <v>62</v>
      </c>
      <c r="AZ321" s="23"/>
      <c r="BA321" s="23" t="s">
        <v>105</v>
      </c>
      <c r="BB321" s="23" t="s">
        <v>64</v>
      </c>
      <c r="BC321" s="89" t="s">
        <v>72</v>
      </c>
      <c r="BD321" s="23" t="s">
        <v>131</v>
      </c>
      <c r="BE321" s="44" t="s">
        <v>74</v>
      </c>
      <c r="BF321" s="44"/>
      <c r="BG321" s="44"/>
      <c r="BH321" s="44"/>
    </row>
    <row r="322" spans="1:60" s="232" customFormat="1" ht="33.6">
      <c r="A322" s="229"/>
      <c r="B322" s="23"/>
      <c r="C322" s="106" t="s">
        <v>1806</v>
      </c>
      <c r="D322" s="23" t="s">
        <v>49</v>
      </c>
      <c r="E322" s="69">
        <v>0.1</v>
      </c>
      <c r="F322" s="69"/>
      <c r="G322" s="69">
        <v>0.1</v>
      </c>
      <c r="H322" s="44" t="s">
        <v>130</v>
      </c>
      <c r="I322" s="44" t="s">
        <v>130</v>
      </c>
      <c r="J322" s="52" t="s">
        <v>27</v>
      </c>
      <c r="K322" s="52"/>
      <c r="L322" s="277">
        <f t="shared" si="25"/>
        <v>0</v>
      </c>
      <c r="M322" s="277">
        <f t="shared" si="26"/>
        <v>0.1</v>
      </c>
      <c r="N322" s="277">
        <f t="shared" si="27"/>
        <v>0.1</v>
      </c>
      <c r="O322" s="36"/>
      <c r="P322" s="46"/>
      <c r="Q322" s="46"/>
      <c r="R322" s="46"/>
      <c r="S322" s="46"/>
      <c r="T322" s="46"/>
      <c r="U322" s="46">
        <v>0.1</v>
      </c>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t="s">
        <v>280</v>
      </c>
      <c r="AZ322" s="23"/>
      <c r="BA322" s="23" t="s">
        <v>105</v>
      </c>
      <c r="BB322" s="23" t="s">
        <v>72</v>
      </c>
      <c r="BC322" s="89"/>
      <c r="BD322" s="23" t="s">
        <v>131</v>
      </c>
      <c r="BE322" s="44"/>
      <c r="BF322" s="44"/>
      <c r="BG322" s="231"/>
      <c r="BH322" s="241"/>
    </row>
    <row r="323" spans="1:60" s="39" customFormat="1" ht="39.6">
      <c r="A323" s="31"/>
      <c r="B323" s="23"/>
      <c r="C323" s="106" t="s">
        <v>735</v>
      </c>
      <c r="D323" s="23" t="s">
        <v>49</v>
      </c>
      <c r="E323" s="69">
        <v>1.45</v>
      </c>
      <c r="F323" s="69"/>
      <c r="G323" s="69">
        <v>1.45</v>
      </c>
      <c r="H323" s="44" t="s">
        <v>130</v>
      </c>
      <c r="I323" s="44" t="s">
        <v>130</v>
      </c>
      <c r="J323" s="52" t="s">
        <v>22</v>
      </c>
      <c r="K323" s="52"/>
      <c r="L323" s="277">
        <f t="shared" si="25"/>
        <v>0</v>
      </c>
      <c r="M323" s="277">
        <f t="shared" si="26"/>
        <v>1.45</v>
      </c>
      <c r="N323" s="277">
        <f t="shared" si="27"/>
        <v>1.45</v>
      </c>
      <c r="O323" s="36"/>
      <c r="P323" s="46">
        <v>1.45</v>
      </c>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t="s">
        <v>62</v>
      </c>
      <c r="AZ323" s="23"/>
      <c r="BA323" s="23" t="s">
        <v>105</v>
      </c>
      <c r="BB323" s="23" t="s">
        <v>64</v>
      </c>
      <c r="BC323" s="89" t="s">
        <v>72</v>
      </c>
      <c r="BD323" s="23" t="s">
        <v>131</v>
      </c>
      <c r="BE323" s="44" t="s">
        <v>74</v>
      </c>
      <c r="BF323" s="44"/>
      <c r="BG323" s="44"/>
      <c r="BH323" s="44"/>
    </row>
    <row r="324" spans="1:60" s="48" customFormat="1" ht="33.6">
      <c r="A324" s="40"/>
      <c r="B324" s="42"/>
      <c r="C324" s="309" t="s">
        <v>2255</v>
      </c>
      <c r="D324" s="42" t="s">
        <v>49</v>
      </c>
      <c r="E324" s="88">
        <v>0.2</v>
      </c>
      <c r="F324" s="88"/>
      <c r="G324" s="88">
        <v>0.2</v>
      </c>
      <c r="H324" s="45"/>
      <c r="I324" s="45" t="s">
        <v>130</v>
      </c>
      <c r="J324" s="310" t="s">
        <v>27</v>
      </c>
      <c r="K324" s="310"/>
      <c r="L324" s="277">
        <f t="shared" si="25"/>
        <v>0</v>
      </c>
      <c r="M324" s="277">
        <f t="shared" si="26"/>
        <v>0.2</v>
      </c>
      <c r="N324" s="277">
        <f t="shared" si="27"/>
        <v>0.2</v>
      </c>
      <c r="O324" s="307"/>
      <c r="P324" s="47"/>
      <c r="Q324" s="47"/>
      <c r="R324" s="47"/>
      <c r="S324" s="47"/>
      <c r="T324" s="47"/>
      <c r="U324" s="47">
        <v>0.2</v>
      </c>
      <c r="V324" s="47"/>
      <c r="W324" s="47"/>
      <c r="X324" s="47"/>
      <c r="Y324" s="47"/>
      <c r="Z324" s="47"/>
      <c r="AA324" s="47"/>
      <c r="AB324" s="47"/>
      <c r="AC324" s="47"/>
      <c r="AD324" s="47"/>
      <c r="AE324" s="47"/>
      <c r="AF324" s="47"/>
      <c r="AG324" s="47"/>
      <c r="AH324" s="47"/>
      <c r="AI324" s="47"/>
      <c r="AJ324" s="47"/>
      <c r="AK324" s="47"/>
      <c r="AL324" s="47"/>
      <c r="AM324" s="47"/>
      <c r="AN324" s="47"/>
      <c r="AO324" s="47"/>
      <c r="AP324" s="47"/>
      <c r="AQ324" s="47"/>
      <c r="AR324" s="47"/>
      <c r="AS324" s="47"/>
      <c r="AT324" s="47"/>
      <c r="AU324" s="47"/>
      <c r="AV324" s="47"/>
      <c r="AW324" s="47"/>
      <c r="AX324" s="47"/>
      <c r="AY324" s="47" t="s">
        <v>280</v>
      </c>
      <c r="AZ324" s="42"/>
      <c r="BA324" s="42" t="s">
        <v>114</v>
      </c>
      <c r="BB324" s="42" t="s">
        <v>72</v>
      </c>
      <c r="BC324" s="311"/>
      <c r="BD324" s="42" t="s">
        <v>131</v>
      </c>
      <c r="BE324" s="45"/>
      <c r="BF324" s="45"/>
      <c r="BG324" s="45"/>
      <c r="BH324" s="45"/>
    </row>
    <row r="325" spans="1:60" s="39" customFormat="1" ht="39.6">
      <c r="A325" s="31"/>
      <c r="B325" s="23"/>
      <c r="C325" s="106" t="s">
        <v>736</v>
      </c>
      <c r="D325" s="23" t="s">
        <v>49</v>
      </c>
      <c r="E325" s="69">
        <v>7.11</v>
      </c>
      <c r="F325" s="69"/>
      <c r="G325" s="69">
        <v>7.11</v>
      </c>
      <c r="H325" s="44" t="s">
        <v>130</v>
      </c>
      <c r="I325" s="44" t="s">
        <v>130</v>
      </c>
      <c r="J325" s="52" t="s">
        <v>737</v>
      </c>
      <c r="K325" s="52"/>
      <c r="L325" s="277">
        <f t="shared" si="25"/>
        <v>0</v>
      </c>
      <c r="M325" s="277">
        <f t="shared" si="26"/>
        <v>7.11</v>
      </c>
      <c r="N325" s="277">
        <f t="shared" si="27"/>
        <v>7.11</v>
      </c>
      <c r="O325" s="36"/>
      <c r="P325" s="46"/>
      <c r="Q325" s="46"/>
      <c r="R325" s="46"/>
      <c r="S325" s="46"/>
      <c r="T325" s="46">
        <v>2.04</v>
      </c>
      <c r="U325" s="46">
        <v>5.07</v>
      </c>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t="s">
        <v>62</v>
      </c>
      <c r="AZ325" s="23"/>
      <c r="BA325" s="23" t="s">
        <v>105</v>
      </c>
      <c r="BB325" s="23" t="s">
        <v>64</v>
      </c>
      <c r="BC325" s="89" t="s">
        <v>72</v>
      </c>
      <c r="BD325" s="23" t="s">
        <v>131</v>
      </c>
      <c r="BE325" s="44" t="s">
        <v>74</v>
      </c>
      <c r="BF325" s="44"/>
      <c r="BG325" s="44"/>
      <c r="BH325" s="44"/>
    </row>
    <row r="326" spans="1:60" s="48" customFormat="1" ht="26.4">
      <c r="A326" s="40"/>
      <c r="B326" s="42"/>
      <c r="C326" s="309" t="s">
        <v>2256</v>
      </c>
      <c r="D326" s="42" t="s">
        <v>49</v>
      </c>
      <c r="E326" s="88">
        <v>0.46</v>
      </c>
      <c r="F326" s="88"/>
      <c r="G326" s="88">
        <v>0.46</v>
      </c>
      <c r="H326" s="45"/>
      <c r="I326" s="45" t="s">
        <v>130</v>
      </c>
      <c r="J326" s="310" t="s">
        <v>22</v>
      </c>
      <c r="K326" s="310"/>
      <c r="L326" s="277">
        <f t="shared" ref="L326:L384" si="29">G326-M326</f>
        <v>0</v>
      </c>
      <c r="M326" s="277">
        <f t="shared" ref="M326:M384" si="30">SUM(O326:AX326)</f>
        <v>0.46</v>
      </c>
      <c r="N326" s="277">
        <f t="shared" ref="N326:N384" si="31">SUM(P326:AX326)</f>
        <v>0.46</v>
      </c>
      <c r="O326" s="307"/>
      <c r="P326" s="47">
        <v>0.46</v>
      </c>
      <c r="Q326" s="47"/>
      <c r="R326" s="47"/>
      <c r="S326" s="47"/>
      <c r="T326" s="47"/>
      <c r="U326" s="47"/>
      <c r="V326" s="47"/>
      <c r="W326" s="47"/>
      <c r="X326" s="47"/>
      <c r="Y326" s="47"/>
      <c r="Z326" s="47"/>
      <c r="AA326" s="47"/>
      <c r="AB326" s="47"/>
      <c r="AC326" s="47"/>
      <c r="AD326" s="47"/>
      <c r="AE326" s="47"/>
      <c r="AF326" s="47"/>
      <c r="AG326" s="47"/>
      <c r="AH326" s="47"/>
      <c r="AI326" s="47"/>
      <c r="AJ326" s="47"/>
      <c r="AK326" s="47"/>
      <c r="AL326" s="47"/>
      <c r="AM326" s="47"/>
      <c r="AN326" s="47"/>
      <c r="AO326" s="47"/>
      <c r="AP326" s="47"/>
      <c r="AQ326" s="47"/>
      <c r="AR326" s="47"/>
      <c r="AS326" s="47"/>
      <c r="AT326" s="47"/>
      <c r="AU326" s="47"/>
      <c r="AV326" s="47"/>
      <c r="AW326" s="47"/>
      <c r="AX326" s="47"/>
      <c r="AY326" s="47" t="s">
        <v>280</v>
      </c>
      <c r="AZ326" s="42"/>
      <c r="BA326" s="42" t="s">
        <v>114</v>
      </c>
      <c r="BB326" s="42" t="s">
        <v>72</v>
      </c>
      <c r="BC326" s="311"/>
      <c r="BD326" s="42"/>
      <c r="BE326" s="45"/>
      <c r="BF326" s="45"/>
      <c r="BG326" s="45"/>
      <c r="BH326" s="45"/>
    </row>
    <row r="327" spans="1:60" s="39" customFormat="1" ht="39.6">
      <c r="A327" s="31"/>
      <c r="B327" s="23"/>
      <c r="C327" s="106" t="s">
        <v>738</v>
      </c>
      <c r="D327" s="23" t="s">
        <v>49</v>
      </c>
      <c r="E327" s="69">
        <v>1.1399999999999999</v>
      </c>
      <c r="F327" s="69"/>
      <c r="G327" s="69">
        <v>1.1399999999999999</v>
      </c>
      <c r="H327" s="44" t="s">
        <v>130</v>
      </c>
      <c r="I327" s="44" t="s">
        <v>130</v>
      </c>
      <c r="J327" s="52" t="s">
        <v>22</v>
      </c>
      <c r="K327" s="52"/>
      <c r="L327" s="277">
        <f t="shared" si="29"/>
        <v>0</v>
      </c>
      <c r="M327" s="277">
        <f t="shared" si="30"/>
        <v>1.1399999999999999</v>
      </c>
      <c r="N327" s="277">
        <f t="shared" si="31"/>
        <v>1.1399999999999999</v>
      </c>
      <c r="O327" s="36"/>
      <c r="P327" s="46">
        <v>1.1399999999999999</v>
      </c>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t="s">
        <v>62</v>
      </c>
      <c r="AZ327" s="23"/>
      <c r="BA327" s="23" t="s">
        <v>105</v>
      </c>
      <c r="BB327" s="23" t="s">
        <v>64</v>
      </c>
      <c r="BC327" s="89" t="s">
        <v>72</v>
      </c>
      <c r="BD327" s="23" t="s">
        <v>131</v>
      </c>
      <c r="BE327" s="44" t="s">
        <v>74</v>
      </c>
      <c r="BF327" s="44"/>
      <c r="BG327" s="44"/>
      <c r="BH327" s="44"/>
    </row>
    <row r="328" spans="1:60" s="232" customFormat="1" ht="33.6">
      <c r="A328" s="229"/>
      <c r="B328" s="23"/>
      <c r="C328" s="106" t="s">
        <v>2186</v>
      </c>
      <c r="D328" s="23" t="s">
        <v>49</v>
      </c>
      <c r="E328" s="69">
        <v>0.3</v>
      </c>
      <c r="F328" s="69"/>
      <c r="G328" s="69">
        <v>0.3</v>
      </c>
      <c r="H328" s="44" t="s">
        <v>130</v>
      </c>
      <c r="I328" s="44" t="s">
        <v>130</v>
      </c>
      <c r="J328" s="52" t="s">
        <v>27</v>
      </c>
      <c r="K328" s="52"/>
      <c r="L328" s="277">
        <f t="shared" si="29"/>
        <v>0</v>
      </c>
      <c r="M328" s="277">
        <f t="shared" si="30"/>
        <v>0.3</v>
      </c>
      <c r="N328" s="277">
        <f t="shared" si="31"/>
        <v>0.3</v>
      </c>
      <c r="O328" s="36"/>
      <c r="P328" s="46"/>
      <c r="Q328" s="46"/>
      <c r="R328" s="46"/>
      <c r="S328" s="46"/>
      <c r="T328" s="46"/>
      <c r="U328" s="46">
        <v>0.3</v>
      </c>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t="s">
        <v>280</v>
      </c>
      <c r="AZ328" s="23"/>
      <c r="BA328" s="23" t="s">
        <v>105</v>
      </c>
      <c r="BB328" s="23" t="s">
        <v>72</v>
      </c>
      <c r="BC328" s="89"/>
      <c r="BD328" s="23" t="s">
        <v>131</v>
      </c>
      <c r="BE328" s="44"/>
      <c r="BF328" s="44"/>
      <c r="BG328" s="231"/>
      <c r="BH328" s="241"/>
    </row>
    <row r="329" spans="1:60" s="39" customFormat="1" ht="39.6">
      <c r="A329" s="31"/>
      <c r="B329" s="23"/>
      <c r="C329" s="106" t="s">
        <v>739</v>
      </c>
      <c r="D329" s="23" t="s">
        <v>49</v>
      </c>
      <c r="E329" s="69">
        <v>2.2999999999999998</v>
      </c>
      <c r="F329" s="69"/>
      <c r="G329" s="69">
        <v>2.2999999999999998</v>
      </c>
      <c r="H329" s="44" t="s">
        <v>130</v>
      </c>
      <c r="I329" s="44" t="s">
        <v>130</v>
      </c>
      <c r="J329" s="52" t="s">
        <v>740</v>
      </c>
      <c r="K329" s="52"/>
      <c r="L329" s="277">
        <f t="shared" si="29"/>
        <v>0</v>
      </c>
      <c r="M329" s="277">
        <f t="shared" si="30"/>
        <v>2.2999999999999998</v>
      </c>
      <c r="N329" s="277">
        <f t="shared" si="31"/>
        <v>2.2999999999999998</v>
      </c>
      <c r="O329" s="36"/>
      <c r="P329" s="46">
        <v>0.2</v>
      </c>
      <c r="Q329" s="46"/>
      <c r="R329" s="46"/>
      <c r="S329" s="46">
        <v>1.4</v>
      </c>
      <c r="T329" s="46"/>
      <c r="U329" s="46">
        <v>0.5</v>
      </c>
      <c r="V329" s="46"/>
      <c r="W329" s="46"/>
      <c r="X329" s="46"/>
      <c r="Y329" s="46"/>
      <c r="Z329" s="46">
        <v>0.2</v>
      </c>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t="s">
        <v>62</v>
      </c>
      <c r="AZ329" s="23"/>
      <c r="BA329" s="23" t="s">
        <v>105</v>
      </c>
      <c r="BB329" s="23" t="s">
        <v>64</v>
      </c>
      <c r="BC329" s="89" t="s">
        <v>72</v>
      </c>
      <c r="BD329" s="23" t="s">
        <v>131</v>
      </c>
      <c r="BE329" s="44" t="s">
        <v>74</v>
      </c>
      <c r="BF329" s="44"/>
      <c r="BG329" s="44"/>
      <c r="BH329" s="44"/>
    </row>
    <row r="330" spans="1:60" s="48" customFormat="1" ht="50.4">
      <c r="A330" s="40"/>
      <c r="B330" s="23" t="s">
        <v>834</v>
      </c>
      <c r="C330" s="41" t="s">
        <v>742</v>
      </c>
      <c r="D330" s="42" t="s">
        <v>49</v>
      </c>
      <c r="E330" s="88">
        <v>7.0000000000000007E-2</v>
      </c>
      <c r="F330" s="88"/>
      <c r="G330" s="88">
        <v>7.0000000000000007E-2</v>
      </c>
      <c r="H330" s="45" t="s">
        <v>130</v>
      </c>
      <c r="I330" s="45" t="s">
        <v>130</v>
      </c>
      <c r="J330" s="310" t="s">
        <v>41</v>
      </c>
      <c r="K330" s="310"/>
      <c r="L330" s="277">
        <f t="shared" si="29"/>
        <v>0</v>
      </c>
      <c r="M330" s="277">
        <f t="shared" si="30"/>
        <v>7.0000000000000007E-2</v>
      </c>
      <c r="N330" s="277">
        <f t="shared" si="31"/>
        <v>7.0000000000000007E-2</v>
      </c>
      <c r="O330" s="307"/>
      <c r="P330" s="47"/>
      <c r="Q330" s="47"/>
      <c r="R330" s="47"/>
      <c r="S330" s="47"/>
      <c r="T330" s="47"/>
      <c r="U330" s="47"/>
      <c r="V330" s="47"/>
      <c r="W330" s="47"/>
      <c r="X330" s="47"/>
      <c r="Y330" s="47"/>
      <c r="Z330" s="47"/>
      <c r="AA330" s="47"/>
      <c r="AB330" s="47"/>
      <c r="AC330" s="47"/>
      <c r="AD330" s="47"/>
      <c r="AE330" s="47"/>
      <c r="AF330" s="47"/>
      <c r="AG330" s="47"/>
      <c r="AH330" s="47"/>
      <c r="AI330" s="47">
        <v>7.0000000000000007E-2</v>
      </c>
      <c r="AJ330" s="47"/>
      <c r="AK330" s="47"/>
      <c r="AL330" s="47"/>
      <c r="AM330" s="47"/>
      <c r="AN330" s="47"/>
      <c r="AO330" s="47"/>
      <c r="AP330" s="47"/>
      <c r="AQ330" s="47"/>
      <c r="AR330" s="47"/>
      <c r="AS330" s="47"/>
      <c r="AT330" s="47"/>
      <c r="AU330" s="47"/>
      <c r="AV330" s="47"/>
      <c r="AW330" s="47"/>
      <c r="AX330" s="47"/>
      <c r="AY330" s="47" t="s">
        <v>62</v>
      </c>
      <c r="AZ330" s="45" t="s">
        <v>743</v>
      </c>
      <c r="BA330" s="23" t="s">
        <v>105</v>
      </c>
      <c r="BB330" s="42" t="s">
        <v>64</v>
      </c>
      <c r="BC330" s="311" t="s">
        <v>72</v>
      </c>
      <c r="BD330" s="42" t="s">
        <v>131</v>
      </c>
      <c r="BE330" s="45" t="s">
        <v>2257</v>
      </c>
      <c r="BF330" s="45"/>
      <c r="BG330" s="45"/>
      <c r="BH330" s="45"/>
    </row>
    <row r="331" spans="1:60" s="39" customFormat="1" ht="39.6">
      <c r="A331" s="31"/>
      <c r="B331" s="23" t="s">
        <v>838</v>
      </c>
      <c r="C331" s="50" t="s">
        <v>745</v>
      </c>
      <c r="D331" s="23" t="s">
        <v>49</v>
      </c>
      <c r="E331" s="69">
        <v>0.03</v>
      </c>
      <c r="F331" s="69"/>
      <c r="G331" s="69">
        <v>0.03</v>
      </c>
      <c r="H331" s="44" t="s">
        <v>130</v>
      </c>
      <c r="I331" s="44" t="s">
        <v>130</v>
      </c>
      <c r="J331" s="52" t="s">
        <v>43</v>
      </c>
      <c r="K331" s="52"/>
      <c r="L331" s="277">
        <f t="shared" si="29"/>
        <v>0</v>
      </c>
      <c r="M331" s="277">
        <f t="shared" si="30"/>
        <v>0.03</v>
      </c>
      <c r="N331" s="277">
        <f t="shared" si="31"/>
        <v>0.03</v>
      </c>
      <c r="O331" s="36"/>
      <c r="P331" s="46"/>
      <c r="Q331" s="46"/>
      <c r="R331" s="46"/>
      <c r="S331" s="46"/>
      <c r="T331" s="46"/>
      <c r="U331" s="46"/>
      <c r="V331" s="46"/>
      <c r="W331" s="46"/>
      <c r="X331" s="46"/>
      <c r="Y331" s="46"/>
      <c r="Z331" s="46"/>
      <c r="AA331" s="46"/>
      <c r="AB331" s="46"/>
      <c r="AC331" s="46"/>
      <c r="AD331" s="46"/>
      <c r="AE331" s="46"/>
      <c r="AF331" s="46"/>
      <c r="AG331" s="46"/>
      <c r="AH331" s="46"/>
      <c r="AI331" s="46"/>
      <c r="AJ331" s="46"/>
      <c r="AK331" s="46">
        <v>0.03</v>
      </c>
      <c r="AL331" s="46"/>
      <c r="AM331" s="46"/>
      <c r="AN331" s="46"/>
      <c r="AO331" s="46"/>
      <c r="AP331" s="46"/>
      <c r="AQ331" s="46"/>
      <c r="AR331" s="46"/>
      <c r="AS331" s="46"/>
      <c r="AT331" s="46"/>
      <c r="AU331" s="46"/>
      <c r="AV331" s="46"/>
      <c r="AW331" s="46"/>
      <c r="AX331" s="46"/>
      <c r="AY331" s="46" t="s">
        <v>62</v>
      </c>
      <c r="AZ331" s="44" t="s">
        <v>746</v>
      </c>
      <c r="BA331" s="23" t="s">
        <v>105</v>
      </c>
      <c r="BB331" s="23" t="s">
        <v>64</v>
      </c>
      <c r="BC331" s="89" t="s">
        <v>72</v>
      </c>
      <c r="BD331" s="23" t="s">
        <v>131</v>
      </c>
      <c r="BE331" s="44" t="s">
        <v>74</v>
      </c>
      <c r="BF331" s="44"/>
      <c r="BG331" s="44"/>
      <c r="BH331" s="44"/>
    </row>
    <row r="332" spans="1:60" s="39" customFormat="1" ht="39.6">
      <c r="A332" s="31"/>
      <c r="B332" s="23" t="s">
        <v>841</v>
      </c>
      <c r="C332" s="50" t="s">
        <v>748</v>
      </c>
      <c r="D332" s="23" t="s">
        <v>49</v>
      </c>
      <c r="E332" s="51">
        <v>3.36</v>
      </c>
      <c r="F332" s="51"/>
      <c r="G332" s="51">
        <v>3.36</v>
      </c>
      <c r="H332" s="44" t="s">
        <v>130</v>
      </c>
      <c r="I332" s="44" t="s">
        <v>130</v>
      </c>
      <c r="J332" s="225" t="s">
        <v>749</v>
      </c>
      <c r="K332" s="225"/>
      <c r="L332" s="277">
        <f t="shared" si="29"/>
        <v>0</v>
      </c>
      <c r="M332" s="277">
        <f t="shared" si="30"/>
        <v>3.3600000000000003</v>
      </c>
      <c r="N332" s="277">
        <f t="shared" si="31"/>
        <v>3.3600000000000003</v>
      </c>
      <c r="O332" s="36"/>
      <c r="P332" s="58"/>
      <c r="Q332" s="58"/>
      <c r="R332" s="58"/>
      <c r="S332" s="58">
        <v>1.5</v>
      </c>
      <c r="T332" s="58"/>
      <c r="U332" s="58">
        <v>1.86</v>
      </c>
      <c r="V332" s="261"/>
      <c r="W332" s="261"/>
      <c r="X332" s="58"/>
      <c r="Y332" s="58"/>
      <c r="Z332" s="261"/>
      <c r="AA332" s="261"/>
      <c r="AB332" s="261"/>
      <c r="AC332" s="261"/>
      <c r="AD332" s="261"/>
      <c r="AE332" s="261"/>
      <c r="AF332" s="261"/>
      <c r="AG332" s="261"/>
      <c r="AH332" s="261"/>
      <c r="AI332" s="261"/>
      <c r="AJ332" s="261"/>
      <c r="AK332" s="261"/>
      <c r="AL332" s="261"/>
      <c r="AM332" s="261"/>
      <c r="AN332" s="261"/>
      <c r="AO332" s="261"/>
      <c r="AP332" s="261"/>
      <c r="AQ332" s="261"/>
      <c r="AR332" s="261"/>
      <c r="AS332" s="261"/>
      <c r="AT332" s="261"/>
      <c r="AU332" s="261"/>
      <c r="AV332" s="261"/>
      <c r="AW332" s="261"/>
      <c r="AX332" s="261"/>
      <c r="AY332" s="46" t="s">
        <v>62</v>
      </c>
      <c r="AZ332" s="44" t="s">
        <v>750</v>
      </c>
      <c r="BA332" s="23" t="s">
        <v>149</v>
      </c>
      <c r="BB332" s="23" t="s">
        <v>64</v>
      </c>
      <c r="BC332" s="89" t="s">
        <v>64</v>
      </c>
      <c r="BD332" s="23" t="s">
        <v>131</v>
      </c>
      <c r="BE332" s="44" t="s">
        <v>74</v>
      </c>
      <c r="BF332" s="44"/>
      <c r="BG332" s="44"/>
      <c r="BH332" s="44"/>
    </row>
    <row r="333" spans="1:60" s="237" customFormat="1" ht="67.2">
      <c r="A333" s="235"/>
      <c r="B333" s="23" t="s">
        <v>845</v>
      </c>
      <c r="C333" s="50" t="s">
        <v>756</v>
      </c>
      <c r="D333" s="23" t="s">
        <v>49</v>
      </c>
      <c r="E333" s="51">
        <v>6.9999999999999991</v>
      </c>
      <c r="F333" s="51"/>
      <c r="G333" s="51">
        <v>6.9999999999999991</v>
      </c>
      <c r="H333" s="44" t="s">
        <v>130</v>
      </c>
      <c r="I333" s="44" t="s">
        <v>130</v>
      </c>
      <c r="J333" s="58" t="s">
        <v>757</v>
      </c>
      <c r="K333" s="58"/>
      <c r="L333" s="277">
        <f t="shared" si="29"/>
        <v>0</v>
      </c>
      <c r="M333" s="277">
        <f t="shared" si="30"/>
        <v>7</v>
      </c>
      <c r="N333" s="277">
        <f t="shared" si="31"/>
        <v>6.85</v>
      </c>
      <c r="O333" s="36">
        <v>0.15</v>
      </c>
      <c r="P333" s="55"/>
      <c r="Q333" s="55">
        <v>4.8499999999999996</v>
      </c>
      <c r="R333" s="55"/>
      <c r="S333" s="55">
        <v>0.8</v>
      </c>
      <c r="T333" s="55"/>
      <c r="U333" s="55">
        <v>0.86</v>
      </c>
      <c r="V333" s="260"/>
      <c r="W333" s="260"/>
      <c r="X333" s="55"/>
      <c r="Y333" s="55"/>
      <c r="Z333" s="260">
        <v>0.2</v>
      </c>
      <c r="AA333" s="260"/>
      <c r="AB333" s="260"/>
      <c r="AC333" s="260"/>
      <c r="AD333" s="260"/>
      <c r="AE333" s="260"/>
      <c r="AF333" s="260"/>
      <c r="AG333" s="260"/>
      <c r="AH333" s="260"/>
      <c r="AI333" s="260"/>
      <c r="AJ333" s="260"/>
      <c r="AK333" s="260"/>
      <c r="AL333" s="260"/>
      <c r="AM333" s="260"/>
      <c r="AN333" s="260"/>
      <c r="AO333" s="260"/>
      <c r="AP333" s="260"/>
      <c r="AQ333" s="260"/>
      <c r="AR333" s="260"/>
      <c r="AS333" s="260"/>
      <c r="AT333" s="260"/>
      <c r="AU333" s="260">
        <v>0.14000000000000001</v>
      </c>
      <c r="AV333" s="260"/>
      <c r="AW333" s="260"/>
      <c r="AX333" s="260"/>
      <c r="AY333" s="46" t="s">
        <v>678</v>
      </c>
      <c r="AZ333" s="44" t="s">
        <v>758</v>
      </c>
      <c r="BA333" s="23" t="s">
        <v>1248</v>
      </c>
      <c r="BB333" s="23" t="s">
        <v>64</v>
      </c>
      <c r="BC333" s="37" t="s">
        <v>64</v>
      </c>
      <c r="BD333" s="23" t="s">
        <v>131</v>
      </c>
      <c r="BE333" s="44" t="s">
        <v>74</v>
      </c>
      <c r="BF333" s="42"/>
      <c r="BG333" s="259"/>
      <c r="BH333" s="236"/>
    </row>
    <row r="334" spans="1:60" s="39" customFormat="1" ht="39.6">
      <c r="A334" s="31"/>
      <c r="B334" s="23" t="s">
        <v>1948</v>
      </c>
      <c r="C334" s="50" t="s">
        <v>760</v>
      </c>
      <c r="D334" s="23" t="s">
        <v>49</v>
      </c>
      <c r="E334" s="51">
        <v>0.08</v>
      </c>
      <c r="F334" s="51"/>
      <c r="G334" s="51">
        <v>0.08</v>
      </c>
      <c r="H334" s="44" t="s">
        <v>130</v>
      </c>
      <c r="I334" s="44" t="s">
        <v>130</v>
      </c>
      <c r="J334" s="64" t="s">
        <v>41</v>
      </c>
      <c r="K334" s="64"/>
      <c r="L334" s="277">
        <f t="shared" si="29"/>
        <v>0</v>
      </c>
      <c r="M334" s="277">
        <f t="shared" si="30"/>
        <v>0.08</v>
      </c>
      <c r="N334" s="277">
        <f t="shared" si="31"/>
        <v>0.08</v>
      </c>
      <c r="O334" s="36"/>
      <c r="P334" s="55"/>
      <c r="Q334" s="55"/>
      <c r="R334" s="55"/>
      <c r="S334" s="55"/>
      <c r="T334" s="55"/>
      <c r="U334" s="55"/>
      <c r="V334" s="260"/>
      <c r="W334" s="260"/>
      <c r="X334" s="55"/>
      <c r="Y334" s="55"/>
      <c r="Z334" s="260"/>
      <c r="AA334" s="260"/>
      <c r="AB334" s="260"/>
      <c r="AC334" s="260"/>
      <c r="AD334" s="260"/>
      <c r="AE334" s="260"/>
      <c r="AF334" s="260"/>
      <c r="AG334" s="260"/>
      <c r="AH334" s="260"/>
      <c r="AI334" s="260">
        <v>0.08</v>
      </c>
      <c r="AJ334" s="260"/>
      <c r="AK334" s="260"/>
      <c r="AL334" s="260"/>
      <c r="AM334" s="260"/>
      <c r="AN334" s="260"/>
      <c r="AO334" s="260"/>
      <c r="AP334" s="260"/>
      <c r="AQ334" s="260"/>
      <c r="AR334" s="260"/>
      <c r="AS334" s="260"/>
      <c r="AT334" s="260"/>
      <c r="AU334" s="260"/>
      <c r="AV334" s="260"/>
      <c r="AW334" s="260"/>
      <c r="AX334" s="260"/>
      <c r="AY334" s="46" t="s">
        <v>62</v>
      </c>
      <c r="AZ334" s="44" t="s">
        <v>761</v>
      </c>
      <c r="BA334" s="23" t="s">
        <v>1248</v>
      </c>
      <c r="BB334" s="23" t="s">
        <v>64</v>
      </c>
      <c r="BC334" s="37" t="s">
        <v>72</v>
      </c>
      <c r="BD334" s="23" t="s">
        <v>131</v>
      </c>
      <c r="BE334" s="44" t="s">
        <v>74</v>
      </c>
      <c r="BF334" s="23"/>
      <c r="BG334" s="23"/>
      <c r="BH334" s="23"/>
    </row>
    <row r="335" spans="1:60" s="39" customFormat="1" ht="39.6">
      <c r="A335" s="31"/>
      <c r="B335" s="23" t="s">
        <v>1951</v>
      </c>
      <c r="C335" s="50" t="s">
        <v>763</v>
      </c>
      <c r="D335" s="23" t="s">
        <v>49</v>
      </c>
      <c r="E335" s="51">
        <v>6.7</v>
      </c>
      <c r="F335" s="51"/>
      <c r="G335" s="51">
        <v>6.7</v>
      </c>
      <c r="H335" s="44" t="s">
        <v>130</v>
      </c>
      <c r="I335" s="44" t="s">
        <v>130</v>
      </c>
      <c r="J335" s="52" t="s">
        <v>764</v>
      </c>
      <c r="K335" s="52"/>
      <c r="L335" s="277">
        <f t="shared" si="29"/>
        <v>0</v>
      </c>
      <c r="M335" s="277">
        <f t="shared" si="30"/>
        <v>6.6999999999999993</v>
      </c>
      <c r="N335" s="277">
        <f t="shared" si="31"/>
        <v>6.6999999999999993</v>
      </c>
      <c r="O335" s="36"/>
      <c r="P335" s="46">
        <v>6.3</v>
      </c>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v>0.1</v>
      </c>
      <c r="AX335" s="46">
        <v>0.3</v>
      </c>
      <c r="AY335" s="46" t="s">
        <v>62</v>
      </c>
      <c r="AZ335" s="44" t="s">
        <v>765</v>
      </c>
      <c r="BA335" s="23" t="s">
        <v>105</v>
      </c>
      <c r="BB335" s="23" t="s">
        <v>64</v>
      </c>
      <c r="BC335" s="37" t="s">
        <v>72</v>
      </c>
      <c r="BD335" s="23" t="s">
        <v>131</v>
      </c>
      <c r="BE335" s="44" t="s">
        <v>74</v>
      </c>
      <c r="BF335" s="23"/>
      <c r="BG335" s="23"/>
      <c r="BH335" s="23"/>
    </row>
    <row r="336" spans="1:60" s="48" customFormat="1" ht="50.4">
      <c r="A336" s="40"/>
      <c r="B336" s="23" t="s">
        <v>1602</v>
      </c>
      <c r="C336" s="50" t="s">
        <v>768</v>
      </c>
      <c r="D336" s="23" t="s">
        <v>49</v>
      </c>
      <c r="E336" s="51">
        <v>1.28</v>
      </c>
      <c r="F336" s="51"/>
      <c r="G336" s="51">
        <v>1.28</v>
      </c>
      <c r="H336" s="44"/>
      <c r="I336" s="44" t="s">
        <v>130</v>
      </c>
      <c r="J336" s="52" t="s">
        <v>54</v>
      </c>
      <c r="K336" s="52"/>
      <c r="L336" s="277">
        <f t="shared" si="29"/>
        <v>0</v>
      </c>
      <c r="M336" s="277">
        <f t="shared" si="30"/>
        <v>1.28</v>
      </c>
      <c r="N336" s="277">
        <f t="shared" si="31"/>
        <v>1.28</v>
      </c>
      <c r="O336" s="3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v>1.28</v>
      </c>
      <c r="AX336" s="46"/>
      <c r="AY336" s="46" t="s">
        <v>678</v>
      </c>
      <c r="AZ336" s="44"/>
      <c r="BA336" s="23" t="s">
        <v>1248</v>
      </c>
      <c r="BB336" s="23" t="s">
        <v>64</v>
      </c>
      <c r="BC336" s="37" t="s">
        <v>72</v>
      </c>
      <c r="BD336" s="23" t="s">
        <v>131</v>
      </c>
      <c r="BE336" s="44" t="s">
        <v>74</v>
      </c>
      <c r="BF336" s="42" t="s">
        <v>65</v>
      </c>
      <c r="BG336" s="42"/>
      <c r="BH336" s="42"/>
    </row>
    <row r="337" spans="1:60" s="39" customFormat="1" ht="39.6">
      <c r="A337" s="31"/>
      <c r="B337" s="23" t="s">
        <v>1604</v>
      </c>
      <c r="C337" s="50" t="s">
        <v>770</v>
      </c>
      <c r="D337" s="23" t="s">
        <v>49</v>
      </c>
      <c r="E337" s="51">
        <v>1</v>
      </c>
      <c r="F337" s="51"/>
      <c r="G337" s="51">
        <v>1</v>
      </c>
      <c r="H337" s="44" t="s">
        <v>130</v>
      </c>
      <c r="I337" s="44" t="s">
        <v>130</v>
      </c>
      <c r="J337" s="225" t="s">
        <v>771</v>
      </c>
      <c r="K337" s="225"/>
      <c r="L337" s="277">
        <f t="shared" si="29"/>
        <v>0</v>
      </c>
      <c r="M337" s="277">
        <f t="shared" si="30"/>
        <v>1</v>
      </c>
      <c r="N337" s="277">
        <f t="shared" si="31"/>
        <v>1</v>
      </c>
      <c r="O337" s="36"/>
      <c r="P337" s="55"/>
      <c r="Q337" s="55"/>
      <c r="R337" s="55"/>
      <c r="S337" s="55">
        <v>0.1</v>
      </c>
      <c r="T337" s="55"/>
      <c r="U337" s="55">
        <v>0.7</v>
      </c>
      <c r="V337" s="260"/>
      <c r="W337" s="260"/>
      <c r="X337" s="55"/>
      <c r="Y337" s="55"/>
      <c r="Z337" s="260">
        <v>0.2</v>
      </c>
      <c r="AA337" s="260"/>
      <c r="AB337" s="260"/>
      <c r="AC337" s="260"/>
      <c r="AD337" s="260"/>
      <c r="AE337" s="260"/>
      <c r="AF337" s="260"/>
      <c r="AG337" s="260"/>
      <c r="AH337" s="260"/>
      <c r="AI337" s="260"/>
      <c r="AJ337" s="260"/>
      <c r="AK337" s="260"/>
      <c r="AL337" s="260"/>
      <c r="AM337" s="260"/>
      <c r="AN337" s="260"/>
      <c r="AO337" s="260"/>
      <c r="AP337" s="260"/>
      <c r="AQ337" s="260"/>
      <c r="AR337" s="260"/>
      <c r="AS337" s="260"/>
      <c r="AT337" s="260"/>
      <c r="AU337" s="260"/>
      <c r="AV337" s="260"/>
      <c r="AW337" s="260"/>
      <c r="AX337" s="260"/>
      <c r="AY337" s="46" t="s">
        <v>62</v>
      </c>
      <c r="AZ337" s="44" t="s">
        <v>772</v>
      </c>
      <c r="BA337" s="23" t="s">
        <v>149</v>
      </c>
      <c r="BB337" s="23" t="s">
        <v>64</v>
      </c>
      <c r="BC337" s="37" t="s">
        <v>64</v>
      </c>
      <c r="BD337" s="23" t="s">
        <v>131</v>
      </c>
      <c r="BE337" s="44" t="s">
        <v>74</v>
      </c>
      <c r="BF337" s="23"/>
      <c r="BG337" s="23"/>
      <c r="BH337" s="23"/>
    </row>
    <row r="338" spans="1:60" s="48" customFormat="1" ht="39.6">
      <c r="A338" s="40"/>
      <c r="B338" s="23" t="s">
        <v>1608</v>
      </c>
      <c r="C338" s="50" t="s">
        <v>2349</v>
      </c>
      <c r="D338" s="23" t="s">
        <v>49</v>
      </c>
      <c r="E338" s="271">
        <v>2.4900000000000002</v>
      </c>
      <c r="F338" s="273"/>
      <c r="G338" s="272">
        <f>E338-F338</f>
        <v>2.4900000000000002</v>
      </c>
      <c r="H338" s="44" t="s">
        <v>130</v>
      </c>
      <c r="I338" s="44" t="s">
        <v>130</v>
      </c>
      <c r="J338" s="133" t="s">
        <v>2350</v>
      </c>
      <c r="K338" s="133"/>
      <c r="L338" s="277">
        <f t="shared" si="29"/>
        <v>0</v>
      </c>
      <c r="M338" s="277">
        <f t="shared" si="30"/>
        <v>2.4899999999999998</v>
      </c>
      <c r="N338" s="277">
        <f t="shared" si="31"/>
        <v>2.4899999999999998</v>
      </c>
      <c r="O338" s="36"/>
      <c r="P338" s="55">
        <v>0.02</v>
      </c>
      <c r="Q338" s="55">
        <v>0.28999999999999998</v>
      </c>
      <c r="R338" s="55"/>
      <c r="S338" s="55">
        <v>1.84</v>
      </c>
      <c r="T338" s="55"/>
      <c r="U338" s="55">
        <v>0.34</v>
      </c>
      <c r="V338" s="260"/>
      <c r="W338" s="260"/>
      <c r="X338" s="55"/>
      <c r="Y338" s="55"/>
      <c r="Z338" s="260"/>
      <c r="AA338" s="260"/>
      <c r="AB338" s="260"/>
      <c r="AC338" s="260"/>
      <c r="AD338" s="260"/>
      <c r="AE338" s="260"/>
      <c r="AF338" s="260"/>
      <c r="AG338" s="260"/>
      <c r="AH338" s="260"/>
      <c r="AI338" s="260"/>
      <c r="AJ338" s="260"/>
      <c r="AK338" s="260"/>
      <c r="AL338" s="260"/>
      <c r="AM338" s="260"/>
      <c r="AN338" s="260"/>
      <c r="AO338" s="260"/>
      <c r="AP338" s="260"/>
      <c r="AQ338" s="260"/>
      <c r="AR338" s="260"/>
      <c r="AS338" s="260"/>
      <c r="AT338" s="260"/>
      <c r="AU338" s="260"/>
      <c r="AV338" s="260"/>
      <c r="AW338" s="260"/>
      <c r="AX338" s="260"/>
      <c r="AY338" s="46" t="s">
        <v>678</v>
      </c>
      <c r="AZ338" s="44" t="s">
        <v>774</v>
      </c>
      <c r="BA338" s="23" t="s">
        <v>1248</v>
      </c>
      <c r="BB338" s="23" t="s">
        <v>64</v>
      </c>
      <c r="BC338" s="37" t="s">
        <v>64</v>
      </c>
      <c r="BD338" s="23" t="s">
        <v>131</v>
      </c>
      <c r="BE338" s="44" t="s">
        <v>74</v>
      </c>
      <c r="BF338" s="42" t="s">
        <v>775</v>
      </c>
      <c r="BG338" s="42"/>
      <c r="BH338" s="42"/>
    </row>
    <row r="339" spans="1:60" s="39" customFormat="1" ht="16.8">
      <c r="A339" s="31" t="s">
        <v>56</v>
      </c>
      <c r="B339" s="16" t="s">
        <v>848</v>
      </c>
      <c r="C339" s="32" t="s">
        <v>777</v>
      </c>
      <c r="D339" s="16" t="s">
        <v>778</v>
      </c>
      <c r="E339" s="33">
        <f>SUM(E340:E350)</f>
        <v>7.9</v>
      </c>
      <c r="F339" s="33">
        <f>SUM(F340:F350)</f>
        <v>0</v>
      </c>
      <c r="G339" s="33">
        <f>SUM(G340:G350)</f>
        <v>7.9</v>
      </c>
      <c r="H339" s="34"/>
      <c r="I339" s="34"/>
      <c r="J339" s="35"/>
      <c r="K339" s="35"/>
      <c r="L339" s="277">
        <f t="shared" si="29"/>
        <v>0</v>
      </c>
      <c r="M339" s="277">
        <f t="shared" si="30"/>
        <v>7.9</v>
      </c>
      <c r="N339" s="277">
        <f t="shared" si="31"/>
        <v>7.9</v>
      </c>
      <c r="O339" s="36">
        <f t="shared" ref="O339:AX339" si="32">SUM(O340:O350)</f>
        <v>0</v>
      </c>
      <c r="P339" s="36">
        <f t="shared" si="32"/>
        <v>0.3</v>
      </c>
      <c r="Q339" s="36">
        <f t="shared" si="32"/>
        <v>0.15000000000000002</v>
      </c>
      <c r="R339" s="36">
        <f t="shared" si="32"/>
        <v>0</v>
      </c>
      <c r="S339" s="36">
        <f t="shared" si="32"/>
        <v>0.2</v>
      </c>
      <c r="T339" s="36">
        <f t="shared" si="32"/>
        <v>1</v>
      </c>
      <c r="U339" s="36">
        <f t="shared" si="32"/>
        <v>0.99999999999999989</v>
      </c>
      <c r="V339" s="36">
        <f t="shared" si="32"/>
        <v>0</v>
      </c>
      <c r="W339" s="36">
        <f t="shared" si="32"/>
        <v>0</v>
      </c>
      <c r="X339" s="36">
        <f t="shared" si="32"/>
        <v>0.32</v>
      </c>
      <c r="Y339" s="36">
        <f t="shared" si="32"/>
        <v>0.85</v>
      </c>
      <c r="Z339" s="36">
        <f t="shared" si="32"/>
        <v>0</v>
      </c>
      <c r="AA339" s="36">
        <f t="shared" si="32"/>
        <v>0</v>
      </c>
      <c r="AB339" s="36">
        <f t="shared" si="32"/>
        <v>0</v>
      </c>
      <c r="AC339" s="36">
        <f t="shared" si="32"/>
        <v>0</v>
      </c>
      <c r="AD339" s="36">
        <f t="shared" si="32"/>
        <v>0</v>
      </c>
      <c r="AE339" s="36">
        <f t="shared" si="32"/>
        <v>0</v>
      </c>
      <c r="AF339" s="36">
        <f t="shared" si="32"/>
        <v>0</v>
      </c>
      <c r="AG339" s="36">
        <f t="shared" si="32"/>
        <v>0</v>
      </c>
      <c r="AH339" s="36">
        <f t="shared" si="32"/>
        <v>0</v>
      </c>
      <c r="AI339" s="36">
        <f t="shared" si="32"/>
        <v>0</v>
      </c>
      <c r="AJ339" s="36">
        <f t="shared" si="32"/>
        <v>0</v>
      </c>
      <c r="AK339" s="36">
        <f t="shared" si="32"/>
        <v>0</v>
      </c>
      <c r="AL339" s="36">
        <f t="shared" si="32"/>
        <v>0</v>
      </c>
      <c r="AM339" s="36">
        <f t="shared" si="32"/>
        <v>0</v>
      </c>
      <c r="AN339" s="36">
        <f t="shared" si="32"/>
        <v>0</v>
      </c>
      <c r="AO339" s="36">
        <f t="shared" si="32"/>
        <v>0</v>
      </c>
      <c r="AP339" s="36">
        <f t="shared" si="32"/>
        <v>0</v>
      </c>
      <c r="AQ339" s="36">
        <f t="shared" si="32"/>
        <v>0</v>
      </c>
      <c r="AR339" s="36">
        <f t="shared" si="32"/>
        <v>0</v>
      </c>
      <c r="AS339" s="36">
        <f t="shared" si="32"/>
        <v>0</v>
      </c>
      <c r="AT339" s="36">
        <f t="shared" si="32"/>
        <v>0</v>
      </c>
      <c r="AU339" s="36">
        <f t="shared" si="32"/>
        <v>0</v>
      </c>
      <c r="AV339" s="36">
        <f t="shared" si="32"/>
        <v>0</v>
      </c>
      <c r="AW339" s="36">
        <f t="shared" si="32"/>
        <v>0</v>
      </c>
      <c r="AX339" s="36">
        <f t="shared" si="32"/>
        <v>4.08</v>
      </c>
      <c r="AY339" s="36"/>
      <c r="AZ339" s="16" t="s">
        <v>776</v>
      </c>
      <c r="BA339" s="15"/>
      <c r="BB339" s="15"/>
      <c r="BC339" s="67"/>
      <c r="BD339" s="15"/>
      <c r="BE339" s="15"/>
      <c r="BF339" s="34">
        <f>E339-F339</f>
        <v>7.9</v>
      </c>
      <c r="BG339" s="385">
        <f>G339-BF339</f>
        <v>0</v>
      </c>
      <c r="BH339" s="15"/>
    </row>
    <row r="340" spans="1:60" s="48" customFormat="1" ht="46.8">
      <c r="A340" s="40"/>
      <c r="B340" s="23" t="s">
        <v>850</v>
      </c>
      <c r="C340" s="50" t="s">
        <v>780</v>
      </c>
      <c r="D340" s="23" t="s">
        <v>778</v>
      </c>
      <c r="E340" s="51">
        <v>0.5</v>
      </c>
      <c r="F340" s="51"/>
      <c r="G340" s="51">
        <v>0.5</v>
      </c>
      <c r="H340" s="44" t="s">
        <v>152</v>
      </c>
      <c r="I340" s="44" t="s">
        <v>152</v>
      </c>
      <c r="J340" s="64" t="s">
        <v>781</v>
      </c>
      <c r="K340" s="64"/>
      <c r="L340" s="277">
        <f t="shared" si="29"/>
        <v>0</v>
      </c>
      <c r="M340" s="277">
        <f t="shared" si="30"/>
        <v>0.5</v>
      </c>
      <c r="N340" s="277">
        <f t="shared" si="31"/>
        <v>0.5</v>
      </c>
      <c r="O340" s="36"/>
      <c r="P340" s="55">
        <v>0.1</v>
      </c>
      <c r="Q340" s="55"/>
      <c r="R340" s="55"/>
      <c r="S340" s="55">
        <v>0.2</v>
      </c>
      <c r="T340" s="55">
        <v>0.05</v>
      </c>
      <c r="U340" s="55">
        <v>0.05</v>
      </c>
      <c r="V340" s="260"/>
      <c r="W340" s="260"/>
      <c r="X340" s="55"/>
      <c r="Y340" s="55"/>
      <c r="Z340" s="260"/>
      <c r="AA340" s="260"/>
      <c r="AB340" s="260"/>
      <c r="AC340" s="260"/>
      <c r="AD340" s="260"/>
      <c r="AE340" s="260"/>
      <c r="AF340" s="260"/>
      <c r="AG340" s="260"/>
      <c r="AH340" s="260"/>
      <c r="AI340" s="260"/>
      <c r="AJ340" s="260"/>
      <c r="AK340" s="260"/>
      <c r="AL340" s="260"/>
      <c r="AM340" s="260"/>
      <c r="AN340" s="260"/>
      <c r="AO340" s="260"/>
      <c r="AP340" s="260"/>
      <c r="AQ340" s="260"/>
      <c r="AR340" s="260"/>
      <c r="AS340" s="260"/>
      <c r="AT340" s="260"/>
      <c r="AU340" s="260"/>
      <c r="AV340" s="260"/>
      <c r="AW340" s="260"/>
      <c r="AX340" s="260">
        <v>0.1</v>
      </c>
      <c r="AY340" s="46" t="s">
        <v>678</v>
      </c>
      <c r="AZ340" s="44" t="s">
        <v>782</v>
      </c>
      <c r="BA340" s="23" t="s">
        <v>1248</v>
      </c>
      <c r="BB340" s="23" t="s">
        <v>64</v>
      </c>
      <c r="BC340" s="37" t="s">
        <v>64</v>
      </c>
      <c r="BD340" s="23" t="s">
        <v>169</v>
      </c>
      <c r="BE340" s="23" t="s">
        <v>783</v>
      </c>
      <c r="BF340" s="42"/>
      <c r="BG340" s="42" t="s">
        <v>172</v>
      </c>
      <c r="BH340" s="42"/>
    </row>
    <row r="341" spans="1:60" s="39" customFormat="1" ht="39.6">
      <c r="A341" s="31"/>
      <c r="B341" s="23" t="s">
        <v>854</v>
      </c>
      <c r="C341" s="50" t="s">
        <v>785</v>
      </c>
      <c r="D341" s="23" t="s">
        <v>778</v>
      </c>
      <c r="E341" s="51">
        <v>0.5</v>
      </c>
      <c r="F341" s="51"/>
      <c r="G341" s="51">
        <v>0.5</v>
      </c>
      <c r="H341" s="44" t="s">
        <v>82</v>
      </c>
      <c r="I341" s="44" t="s">
        <v>82</v>
      </c>
      <c r="J341" s="64" t="s">
        <v>55</v>
      </c>
      <c r="K341" s="64" t="s">
        <v>2646</v>
      </c>
      <c r="L341" s="277">
        <f t="shared" si="29"/>
        <v>0</v>
      </c>
      <c r="M341" s="277">
        <f t="shared" si="30"/>
        <v>0.5</v>
      </c>
      <c r="N341" s="277">
        <f t="shared" si="31"/>
        <v>0.5</v>
      </c>
      <c r="O341" s="36"/>
      <c r="P341" s="55"/>
      <c r="Q341" s="55"/>
      <c r="R341" s="55"/>
      <c r="S341" s="55"/>
      <c r="T341" s="55"/>
      <c r="U341" s="55"/>
      <c r="V341" s="260"/>
      <c r="W341" s="260"/>
      <c r="X341" s="55"/>
      <c r="Y341" s="55"/>
      <c r="Z341" s="260"/>
      <c r="AA341" s="260"/>
      <c r="AB341" s="260"/>
      <c r="AC341" s="260"/>
      <c r="AD341" s="260"/>
      <c r="AE341" s="260"/>
      <c r="AF341" s="260"/>
      <c r="AG341" s="260"/>
      <c r="AH341" s="260"/>
      <c r="AI341" s="260"/>
      <c r="AJ341" s="260"/>
      <c r="AK341" s="260"/>
      <c r="AL341" s="260"/>
      <c r="AM341" s="260"/>
      <c r="AN341" s="260"/>
      <c r="AO341" s="260"/>
      <c r="AP341" s="260"/>
      <c r="AQ341" s="260"/>
      <c r="AR341" s="260"/>
      <c r="AS341" s="260"/>
      <c r="AT341" s="260"/>
      <c r="AU341" s="260"/>
      <c r="AV341" s="260"/>
      <c r="AW341" s="260"/>
      <c r="AX341" s="260">
        <v>0.5</v>
      </c>
      <c r="AY341" s="46" t="s">
        <v>62</v>
      </c>
      <c r="AZ341" s="44" t="s">
        <v>786</v>
      </c>
      <c r="BA341" s="23" t="s">
        <v>105</v>
      </c>
      <c r="BB341" s="23" t="s">
        <v>64</v>
      </c>
      <c r="BC341" s="37" t="s">
        <v>64</v>
      </c>
      <c r="BD341" s="23" t="s">
        <v>787</v>
      </c>
      <c r="BE341" s="23" t="s">
        <v>783</v>
      </c>
      <c r="BF341" s="23"/>
      <c r="BG341" s="23"/>
      <c r="BH341" s="23"/>
    </row>
    <row r="342" spans="1:60" s="39" customFormat="1" ht="39.6">
      <c r="A342" s="31"/>
      <c r="B342" s="23" t="s">
        <v>857</v>
      </c>
      <c r="C342" s="50" t="s">
        <v>789</v>
      </c>
      <c r="D342" s="23" t="s">
        <v>778</v>
      </c>
      <c r="E342" s="51">
        <v>0.5</v>
      </c>
      <c r="F342" s="51"/>
      <c r="G342" s="51">
        <v>0.5</v>
      </c>
      <c r="H342" s="44" t="s">
        <v>77</v>
      </c>
      <c r="I342" s="44" t="s">
        <v>77</v>
      </c>
      <c r="J342" s="64" t="s">
        <v>2607</v>
      </c>
      <c r="K342" s="64"/>
      <c r="L342" s="277">
        <f t="shared" si="29"/>
        <v>0</v>
      </c>
      <c r="M342" s="277">
        <f t="shared" si="30"/>
        <v>0.5</v>
      </c>
      <c r="N342" s="277">
        <f t="shared" si="31"/>
        <v>0.5</v>
      </c>
      <c r="O342" s="36"/>
      <c r="P342" s="55"/>
      <c r="Q342" s="55"/>
      <c r="R342" s="55"/>
      <c r="S342" s="55"/>
      <c r="T342" s="55"/>
      <c r="U342" s="55"/>
      <c r="V342" s="260"/>
      <c r="W342" s="260"/>
      <c r="X342" s="55">
        <v>0.32</v>
      </c>
      <c r="Y342" s="55"/>
      <c r="Z342" s="260"/>
      <c r="AA342" s="260"/>
      <c r="AB342" s="260"/>
      <c r="AC342" s="260"/>
      <c r="AD342" s="260"/>
      <c r="AE342" s="260"/>
      <c r="AF342" s="260"/>
      <c r="AG342" s="260"/>
      <c r="AH342" s="260"/>
      <c r="AI342" s="260"/>
      <c r="AJ342" s="260"/>
      <c r="AK342" s="260"/>
      <c r="AL342" s="260"/>
      <c r="AM342" s="260"/>
      <c r="AN342" s="260"/>
      <c r="AO342" s="260"/>
      <c r="AP342" s="260"/>
      <c r="AQ342" s="260"/>
      <c r="AR342" s="260"/>
      <c r="AS342" s="260"/>
      <c r="AT342" s="260"/>
      <c r="AU342" s="260"/>
      <c r="AV342" s="260"/>
      <c r="AW342" s="260"/>
      <c r="AX342" s="260">
        <v>0.18</v>
      </c>
      <c r="AY342" s="46" t="s">
        <v>62</v>
      </c>
      <c r="AZ342" s="44" t="s">
        <v>790</v>
      </c>
      <c r="BA342" s="23" t="s">
        <v>105</v>
      </c>
      <c r="BB342" s="23" t="s">
        <v>64</v>
      </c>
      <c r="BC342" s="37" t="s">
        <v>64</v>
      </c>
      <c r="BD342" s="23" t="s">
        <v>258</v>
      </c>
      <c r="BE342" s="23" t="s">
        <v>74</v>
      </c>
      <c r="BF342" s="23" t="s">
        <v>791</v>
      </c>
      <c r="BG342" s="23"/>
      <c r="BH342" s="23"/>
    </row>
    <row r="343" spans="1:60" s="39" customFormat="1" ht="50.4">
      <c r="A343" s="31"/>
      <c r="B343" s="23" t="s">
        <v>859</v>
      </c>
      <c r="C343" s="50" t="s">
        <v>793</v>
      </c>
      <c r="D343" s="23" t="s">
        <v>778</v>
      </c>
      <c r="E343" s="51">
        <v>0.5</v>
      </c>
      <c r="F343" s="51"/>
      <c r="G343" s="51">
        <v>0.5</v>
      </c>
      <c r="H343" s="44" t="s">
        <v>188</v>
      </c>
      <c r="I343" s="44" t="s">
        <v>188</v>
      </c>
      <c r="J343" s="64" t="s">
        <v>2647</v>
      </c>
      <c r="K343" s="64" t="s">
        <v>2649</v>
      </c>
      <c r="L343" s="277">
        <f t="shared" si="29"/>
        <v>0</v>
      </c>
      <c r="M343" s="277">
        <f t="shared" si="30"/>
        <v>0.5</v>
      </c>
      <c r="N343" s="277">
        <f t="shared" si="31"/>
        <v>0.5</v>
      </c>
      <c r="O343" s="36"/>
      <c r="P343" s="55"/>
      <c r="Q343" s="55"/>
      <c r="R343" s="55"/>
      <c r="S343" s="55"/>
      <c r="T343" s="55"/>
      <c r="U343" s="55">
        <v>0.3</v>
      </c>
      <c r="V343" s="260"/>
      <c r="W343" s="260"/>
      <c r="X343" s="55"/>
      <c r="Y343" s="55"/>
      <c r="Z343" s="260"/>
      <c r="AA343" s="260"/>
      <c r="AB343" s="260"/>
      <c r="AC343" s="260"/>
      <c r="AD343" s="260"/>
      <c r="AE343" s="260"/>
      <c r="AF343" s="260"/>
      <c r="AG343" s="260"/>
      <c r="AH343" s="260"/>
      <c r="AI343" s="260"/>
      <c r="AJ343" s="260"/>
      <c r="AK343" s="260"/>
      <c r="AL343" s="260"/>
      <c r="AM343" s="260"/>
      <c r="AN343" s="260"/>
      <c r="AO343" s="260"/>
      <c r="AP343" s="260"/>
      <c r="AQ343" s="260"/>
      <c r="AR343" s="260"/>
      <c r="AS343" s="260"/>
      <c r="AT343" s="260"/>
      <c r="AU343" s="260"/>
      <c r="AV343" s="260"/>
      <c r="AW343" s="260"/>
      <c r="AX343" s="260">
        <v>0.2</v>
      </c>
      <c r="AY343" s="46" t="s">
        <v>62</v>
      </c>
      <c r="AZ343" s="44" t="s">
        <v>794</v>
      </c>
      <c r="BA343" s="23" t="s">
        <v>105</v>
      </c>
      <c r="BB343" s="23" t="s">
        <v>64</v>
      </c>
      <c r="BC343" s="37" t="s">
        <v>72</v>
      </c>
      <c r="BD343" s="23" t="s">
        <v>190</v>
      </c>
      <c r="BE343" s="23" t="s">
        <v>783</v>
      </c>
      <c r="BF343" s="23" t="s">
        <v>795</v>
      </c>
      <c r="BG343" s="23"/>
      <c r="BH343" s="23"/>
    </row>
    <row r="344" spans="1:60" s="48" customFormat="1" ht="39.6">
      <c r="A344" s="40"/>
      <c r="B344" s="23" t="s">
        <v>2422</v>
      </c>
      <c r="C344" s="50" t="s">
        <v>797</v>
      </c>
      <c r="D344" s="23" t="s">
        <v>778</v>
      </c>
      <c r="E344" s="51">
        <v>0.5</v>
      </c>
      <c r="F344" s="51"/>
      <c r="G344" s="51">
        <v>0.5</v>
      </c>
      <c r="H344" s="44" t="s">
        <v>241</v>
      </c>
      <c r="I344" s="44" t="s">
        <v>241</v>
      </c>
      <c r="J344" s="64" t="s">
        <v>798</v>
      </c>
      <c r="K344" s="64"/>
      <c r="L344" s="277">
        <f t="shared" si="29"/>
        <v>0</v>
      </c>
      <c r="M344" s="277">
        <f t="shared" si="30"/>
        <v>0.5</v>
      </c>
      <c r="N344" s="277">
        <f t="shared" si="31"/>
        <v>0.5</v>
      </c>
      <c r="O344" s="36"/>
      <c r="P344" s="55">
        <v>0.05</v>
      </c>
      <c r="Q344" s="55">
        <v>0.05</v>
      </c>
      <c r="R344" s="55"/>
      <c r="S344" s="55"/>
      <c r="T344" s="55"/>
      <c r="U344" s="55">
        <v>0.3</v>
      </c>
      <c r="V344" s="260"/>
      <c r="W344" s="260"/>
      <c r="X344" s="55"/>
      <c r="Y344" s="55"/>
      <c r="Z344" s="260"/>
      <c r="AA344" s="260"/>
      <c r="AB344" s="260"/>
      <c r="AC344" s="260"/>
      <c r="AD344" s="260"/>
      <c r="AE344" s="260"/>
      <c r="AF344" s="260"/>
      <c r="AG344" s="260"/>
      <c r="AH344" s="260"/>
      <c r="AI344" s="260"/>
      <c r="AJ344" s="260"/>
      <c r="AK344" s="260"/>
      <c r="AL344" s="260"/>
      <c r="AM344" s="260"/>
      <c r="AN344" s="260"/>
      <c r="AO344" s="260"/>
      <c r="AP344" s="260"/>
      <c r="AQ344" s="260"/>
      <c r="AR344" s="260"/>
      <c r="AS344" s="260"/>
      <c r="AT344" s="260"/>
      <c r="AU344" s="260"/>
      <c r="AV344" s="260"/>
      <c r="AW344" s="260"/>
      <c r="AX344" s="260">
        <v>0.1</v>
      </c>
      <c r="AY344" s="46" t="s">
        <v>678</v>
      </c>
      <c r="AZ344" s="44" t="s">
        <v>799</v>
      </c>
      <c r="BA344" s="23" t="s">
        <v>1248</v>
      </c>
      <c r="BB344" s="23" t="s">
        <v>64</v>
      </c>
      <c r="BC344" s="37" t="s">
        <v>64</v>
      </c>
      <c r="BD344" s="23" t="s">
        <v>242</v>
      </c>
      <c r="BE344" s="23" t="s">
        <v>783</v>
      </c>
      <c r="BF344" s="42"/>
      <c r="BG344" s="42"/>
      <c r="BH344" s="42"/>
    </row>
    <row r="345" spans="1:60" s="48" customFormat="1" ht="46.8">
      <c r="A345" s="40"/>
      <c r="B345" s="23" t="s">
        <v>863</v>
      </c>
      <c r="C345" s="50" t="s">
        <v>801</v>
      </c>
      <c r="D345" s="23" t="s">
        <v>778</v>
      </c>
      <c r="E345" s="51">
        <v>0.5</v>
      </c>
      <c r="F345" s="51"/>
      <c r="G345" s="51">
        <v>0.5</v>
      </c>
      <c r="H345" s="44" t="s">
        <v>70</v>
      </c>
      <c r="I345" s="44" t="s">
        <v>70</v>
      </c>
      <c r="J345" s="64" t="s">
        <v>802</v>
      </c>
      <c r="K345" s="64"/>
      <c r="L345" s="277">
        <f t="shared" si="29"/>
        <v>0</v>
      </c>
      <c r="M345" s="277">
        <f t="shared" si="30"/>
        <v>0.5</v>
      </c>
      <c r="N345" s="277">
        <f t="shared" si="31"/>
        <v>0.5</v>
      </c>
      <c r="O345" s="36"/>
      <c r="P345" s="55">
        <v>0.1</v>
      </c>
      <c r="Q345" s="55">
        <v>0.05</v>
      </c>
      <c r="R345" s="55"/>
      <c r="S345" s="55"/>
      <c r="T345" s="55">
        <v>0.1</v>
      </c>
      <c r="U345" s="55">
        <v>0.05</v>
      </c>
      <c r="V345" s="260"/>
      <c r="W345" s="260"/>
      <c r="X345" s="55"/>
      <c r="Y345" s="55">
        <v>0.1</v>
      </c>
      <c r="Z345" s="260"/>
      <c r="AA345" s="260"/>
      <c r="AB345" s="260"/>
      <c r="AC345" s="260"/>
      <c r="AD345" s="260"/>
      <c r="AE345" s="260"/>
      <c r="AF345" s="260"/>
      <c r="AG345" s="260"/>
      <c r="AH345" s="260"/>
      <c r="AI345" s="260"/>
      <c r="AJ345" s="260"/>
      <c r="AK345" s="260"/>
      <c r="AL345" s="260"/>
      <c r="AM345" s="260"/>
      <c r="AN345" s="260"/>
      <c r="AO345" s="260"/>
      <c r="AP345" s="260"/>
      <c r="AQ345" s="260"/>
      <c r="AR345" s="260"/>
      <c r="AS345" s="260"/>
      <c r="AT345" s="260"/>
      <c r="AU345" s="260"/>
      <c r="AV345" s="260"/>
      <c r="AW345" s="260"/>
      <c r="AX345" s="260">
        <v>0.1</v>
      </c>
      <c r="AY345" s="46" t="s">
        <v>678</v>
      </c>
      <c r="AZ345" s="44" t="s">
        <v>803</v>
      </c>
      <c r="BA345" s="23" t="s">
        <v>1248</v>
      </c>
      <c r="BB345" s="23" t="s">
        <v>64</v>
      </c>
      <c r="BC345" s="37" t="s">
        <v>64</v>
      </c>
      <c r="BD345" s="23" t="s">
        <v>126</v>
      </c>
      <c r="BE345" s="23" t="s">
        <v>783</v>
      </c>
      <c r="BF345" s="42"/>
      <c r="BG345" s="42"/>
      <c r="BH345" s="42"/>
    </row>
    <row r="346" spans="1:60" s="39" customFormat="1" ht="39.6">
      <c r="A346" s="31"/>
      <c r="B346" s="23" t="s">
        <v>867</v>
      </c>
      <c r="C346" s="50" t="s">
        <v>805</v>
      </c>
      <c r="D346" s="23" t="s">
        <v>778</v>
      </c>
      <c r="E346" s="51">
        <v>0.7</v>
      </c>
      <c r="F346" s="51"/>
      <c r="G346" s="51">
        <v>0.7</v>
      </c>
      <c r="H346" s="44" t="s">
        <v>100</v>
      </c>
      <c r="I346" s="44" t="s">
        <v>100</v>
      </c>
      <c r="J346" s="64" t="s">
        <v>26</v>
      </c>
      <c r="K346" s="64"/>
      <c r="L346" s="277">
        <f t="shared" si="29"/>
        <v>0</v>
      </c>
      <c r="M346" s="277">
        <f t="shared" si="30"/>
        <v>0.7</v>
      </c>
      <c r="N346" s="277">
        <f t="shared" si="31"/>
        <v>0.7</v>
      </c>
      <c r="O346" s="36"/>
      <c r="P346" s="55"/>
      <c r="Q346" s="55"/>
      <c r="R346" s="55"/>
      <c r="S346" s="55"/>
      <c r="T346" s="55">
        <v>0.7</v>
      </c>
      <c r="U346" s="55"/>
      <c r="V346" s="260"/>
      <c r="W346" s="260"/>
      <c r="X346" s="55"/>
      <c r="Y346" s="55"/>
      <c r="Z346" s="260"/>
      <c r="AA346" s="260"/>
      <c r="AB346" s="260"/>
      <c r="AC346" s="260"/>
      <c r="AD346" s="260"/>
      <c r="AE346" s="260"/>
      <c r="AF346" s="260"/>
      <c r="AG346" s="260"/>
      <c r="AH346" s="260"/>
      <c r="AI346" s="260"/>
      <c r="AJ346" s="260"/>
      <c r="AK346" s="260"/>
      <c r="AL346" s="260"/>
      <c r="AM346" s="260"/>
      <c r="AN346" s="260"/>
      <c r="AO346" s="260"/>
      <c r="AP346" s="260"/>
      <c r="AQ346" s="260"/>
      <c r="AR346" s="260"/>
      <c r="AS346" s="260"/>
      <c r="AT346" s="260"/>
      <c r="AU346" s="260"/>
      <c r="AV346" s="260"/>
      <c r="AW346" s="260"/>
      <c r="AX346" s="260"/>
      <c r="AY346" s="46" t="s">
        <v>62</v>
      </c>
      <c r="AZ346" s="44" t="s">
        <v>806</v>
      </c>
      <c r="BA346" s="23" t="s">
        <v>105</v>
      </c>
      <c r="BB346" s="23" t="s">
        <v>64</v>
      </c>
      <c r="BC346" s="37" t="s">
        <v>64</v>
      </c>
      <c r="BD346" s="23" t="s">
        <v>101</v>
      </c>
      <c r="BE346" s="23" t="s">
        <v>807</v>
      </c>
      <c r="BF346" s="23" t="s">
        <v>64</v>
      </c>
      <c r="BG346" s="23"/>
      <c r="BH346" s="23"/>
    </row>
    <row r="347" spans="1:60" s="48" customFormat="1" ht="47.4" customHeight="1">
      <c r="A347" s="40"/>
      <c r="B347" s="23" t="s">
        <v>871</v>
      </c>
      <c r="C347" s="50" t="s">
        <v>809</v>
      </c>
      <c r="D347" s="23" t="s">
        <v>778</v>
      </c>
      <c r="E347" s="51">
        <v>0.5</v>
      </c>
      <c r="F347" s="51"/>
      <c r="G347" s="51">
        <v>0.5</v>
      </c>
      <c r="H347" s="44" t="s">
        <v>87</v>
      </c>
      <c r="I347" s="44" t="s">
        <v>87</v>
      </c>
      <c r="J347" s="64" t="s">
        <v>810</v>
      </c>
      <c r="K347" s="64"/>
      <c r="L347" s="277">
        <f t="shared" si="29"/>
        <v>0</v>
      </c>
      <c r="M347" s="277">
        <f t="shared" si="30"/>
        <v>0.5</v>
      </c>
      <c r="N347" s="277">
        <f t="shared" si="31"/>
        <v>0.5</v>
      </c>
      <c r="O347" s="36"/>
      <c r="P347" s="55">
        <v>0.05</v>
      </c>
      <c r="Q347" s="55">
        <v>0.05</v>
      </c>
      <c r="R347" s="55"/>
      <c r="S347" s="55"/>
      <c r="T347" s="55">
        <v>0.05</v>
      </c>
      <c r="U347" s="55">
        <v>0.2</v>
      </c>
      <c r="V347" s="260"/>
      <c r="W347" s="260"/>
      <c r="X347" s="55"/>
      <c r="Y347" s="55">
        <v>0.05</v>
      </c>
      <c r="Z347" s="260"/>
      <c r="AA347" s="260"/>
      <c r="AB347" s="260"/>
      <c r="AC347" s="260"/>
      <c r="AD347" s="260"/>
      <c r="AE347" s="260"/>
      <c r="AF347" s="260"/>
      <c r="AG347" s="260"/>
      <c r="AH347" s="260"/>
      <c r="AI347" s="260"/>
      <c r="AJ347" s="260"/>
      <c r="AK347" s="260"/>
      <c r="AL347" s="260"/>
      <c r="AM347" s="260"/>
      <c r="AN347" s="260"/>
      <c r="AO347" s="260"/>
      <c r="AP347" s="260"/>
      <c r="AQ347" s="260"/>
      <c r="AR347" s="260"/>
      <c r="AS347" s="260"/>
      <c r="AT347" s="260"/>
      <c r="AU347" s="260"/>
      <c r="AV347" s="260"/>
      <c r="AW347" s="260"/>
      <c r="AX347" s="260">
        <v>0.1</v>
      </c>
      <c r="AY347" s="46" t="s">
        <v>678</v>
      </c>
      <c r="AZ347" s="44" t="s">
        <v>811</v>
      </c>
      <c r="BA347" s="23" t="s">
        <v>1248</v>
      </c>
      <c r="BB347" s="23" t="s">
        <v>64</v>
      </c>
      <c r="BC347" s="37" t="s">
        <v>64</v>
      </c>
      <c r="BD347" s="23" t="s">
        <v>88</v>
      </c>
      <c r="BE347" s="23" t="s">
        <v>783</v>
      </c>
      <c r="BF347" s="42"/>
      <c r="BG347" s="42"/>
      <c r="BH347" s="42"/>
    </row>
    <row r="348" spans="1:60" s="48" customFormat="1" ht="33.6">
      <c r="A348" s="40"/>
      <c r="B348" s="23" t="s">
        <v>880</v>
      </c>
      <c r="C348" s="50" t="s">
        <v>1800</v>
      </c>
      <c r="D348" s="23" t="s">
        <v>778</v>
      </c>
      <c r="E348" s="51">
        <v>2</v>
      </c>
      <c r="F348" s="51"/>
      <c r="G348" s="51">
        <v>2</v>
      </c>
      <c r="H348" s="44"/>
      <c r="I348" s="44" t="s">
        <v>130</v>
      </c>
      <c r="J348" s="64" t="s">
        <v>55</v>
      </c>
      <c r="K348" s="64"/>
      <c r="L348" s="277">
        <f t="shared" si="29"/>
        <v>0</v>
      </c>
      <c r="M348" s="277">
        <f t="shared" si="30"/>
        <v>2</v>
      </c>
      <c r="N348" s="277">
        <f t="shared" si="31"/>
        <v>2</v>
      </c>
      <c r="O348" s="36"/>
      <c r="P348" s="55"/>
      <c r="Q348" s="55"/>
      <c r="R348" s="55"/>
      <c r="S348" s="55"/>
      <c r="T348" s="55"/>
      <c r="U348" s="55"/>
      <c r="V348" s="260"/>
      <c r="W348" s="260"/>
      <c r="X348" s="55"/>
      <c r="Y348" s="55"/>
      <c r="Z348" s="260"/>
      <c r="AA348" s="260"/>
      <c r="AB348" s="260"/>
      <c r="AC348" s="260"/>
      <c r="AD348" s="260"/>
      <c r="AE348" s="260"/>
      <c r="AF348" s="260"/>
      <c r="AG348" s="260"/>
      <c r="AH348" s="260"/>
      <c r="AI348" s="260"/>
      <c r="AJ348" s="260"/>
      <c r="AK348" s="260"/>
      <c r="AL348" s="260"/>
      <c r="AM348" s="260"/>
      <c r="AN348" s="260"/>
      <c r="AO348" s="260"/>
      <c r="AP348" s="260"/>
      <c r="AQ348" s="260"/>
      <c r="AR348" s="260"/>
      <c r="AS348" s="260"/>
      <c r="AT348" s="260"/>
      <c r="AU348" s="260"/>
      <c r="AV348" s="260"/>
      <c r="AW348" s="260"/>
      <c r="AX348" s="260">
        <v>2</v>
      </c>
      <c r="AY348" s="46" t="s">
        <v>2212</v>
      </c>
      <c r="AZ348" s="44"/>
      <c r="BA348" s="23" t="s">
        <v>114</v>
      </c>
      <c r="BB348" s="23" t="s">
        <v>72</v>
      </c>
      <c r="BC348" s="37"/>
      <c r="BD348" s="23"/>
      <c r="BE348" s="23" t="s">
        <v>74</v>
      </c>
      <c r="BF348" s="23" t="s">
        <v>2142</v>
      </c>
      <c r="BG348" s="42"/>
      <c r="BH348" s="42"/>
    </row>
    <row r="349" spans="1:60" s="48" customFormat="1" ht="33.6">
      <c r="A349" s="40"/>
      <c r="B349" s="23" t="s">
        <v>883</v>
      </c>
      <c r="C349" s="50" t="s">
        <v>1799</v>
      </c>
      <c r="D349" s="23" t="s">
        <v>778</v>
      </c>
      <c r="E349" s="51">
        <f>2.1-0.5</f>
        <v>1.6</v>
      </c>
      <c r="F349" s="51"/>
      <c r="G349" s="51">
        <f>2.1-0.5</f>
        <v>1.6</v>
      </c>
      <c r="H349" s="44"/>
      <c r="I349" s="44" t="s">
        <v>188</v>
      </c>
      <c r="J349" s="64" t="s">
        <v>2648</v>
      </c>
      <c r="K349" s="64" t="s">
        <v>2650</v>
      </c>
      <c r="L349" s="277">
        <f t="shared" si="29"/>
        <v>0</v>
      </c>
      <c r="M349" s="277">
        <f t="shared" si="30"/>
        <v>1.5999999999999999</v>
      </c>
      <c r="N349" s="277">
        <f t="shared" si="31"/>
        <v>1.5999999999999999</v>
      </c>
      <c r="O349" s="36"/>
      <c r="P349" s="55"/>
      <c r="Q349" s="55"/>
      <c r="R349" s="55"/>
      <c r="S349" s="55"/>
      <c r="T349" s="55">
        <v>0.1</v>
      </c>
      <c r="U349" s="55">
        <v>0.1</v>
      </c>
      <c r="V349" s="260"/>
      <c r="W349" s="260"/>
      <c r="X349" s="55"/>
      <c r="Y349" s="55">
        <v>0.7</v>
      </c>
      <c r="Z349" s="260"/>
      <c r="AA349" s="260"/>
      <c r="AB349" s="260"/>
      <c r="AC349" s="260"/>
      <c r="AD349" s="260"/>
      <c r="AE349" s="260"/>
      <c r="AF349" s="260"/>
      <c r="AG349" s="260"/>
      <c r="AH349" s="260"/>
      <c r="AI349" s="260"/>
      <c r="AJ349" s="260"/>
      <c r="AK349" s="260"/>
      <c r="AL349" s="260"/>
      <c r="AM349" s="260"/>
      <c r="AN349" s="260"/>
      <c r="AO349" s="260"/>
      <c r="AP349" s="260"/>
      <c r="AQ349" s="260"/>
      <c r="AR349" s="260"/>
      <c r="AS349" s="260"/>
      <c r="AT349" s="260"/>
      <c r="AU349" s="260"/>
      <c r="AV349" s="260"/>
      <c r="AW349" s="260"/>
      <c r="AX349" s="260">
        <v>0.7</v>
      </c>
      <c r="AY349" s="46" t="s">
        <v>1801</v>
      </c>
      <c r="AZ349" s="44"/>
      <c r="BA349" s="23" t="s">
        <v>114</v>
      </c>
      <c r="BB349" s="23" t="s">
        <v>72</v>
      </c>
      <c r="BC349" s="37"/>
      <c r="BD349" s="23"/>
      <c r="BE349" s="23" t="s">
        <v>74</v>
      </c>
      <c r="BF349" s="23" t="s">
        <v>2245</v>
      </c>
      <c r="BG349" s="42"/>
      <c r="BH349" s="42"/>
    </row>
    <row r="350" spans="1:60" s="39" customFormat="1" ht="33.6">
      <c r="A350" s="31"/>
      <c r="B350" s="23" t="s">
        <v>888</v>
      </c>
      <c r="C350" s="50" t="s">
        <v>2322</v>
      </c>
      <c r="D350" s="23" t="s">
        <v>778</v>
      </c>
      <c r="E350" s="51">
        <v>0.1</v>
      </c>
      <c r="F350" s="51"/>
      <c r="G350" s="51">
        <v>0.1</v>
      </c>
      <c r="H350" s="44"/>
      <c r="I350" s="44" t="s">
        <v>91</v>
      </c>
      <c r="J350" s="64" t="s">
        <v>55</v>
      </c>
      <c r="K350" s="64"/>
      <c r="L350" s="277">
        <f t="shared" si="29"/>
        <v>0</v>
      </c>
      <c r="M350" s="277">
        <f t="shared" si="30"/>
        <v>0.1</v>
      </c>
      <c r="N350" s="277">
        <f t="shared" si="31"/>
        <v>0.1</v>
      </c>
      <c r="O350" s="36"/>
      <c r="P350" s="55"/>
      <c r="Q350" s="55"/>
      <c r="R350" s="55"/>
      <c r="S350" s="55"/>
      <c r="T350" s="55"/>
      <c r="U350" s="55"/>
      <c r="V350" s="260"/>
      <c r="W350" s="260"/>
      <c r="X350" s="55"/>
      <c r="Y350" s="55"/>
      <c r="Z350" s="260"/>
      <c r="AA350" s="260"/>
      <c r="AB350" s="260"/>
      <c r="AC350" s="260"/>
      <c r="AD350" s="260"/>
      <c r="AE350" s="260"/>
      <c r="AF350" s="260"/>
      <c r="AG350" s="260"/>
      <c r="AH350" s="260"/>
      <c r="AI350" s="260"/>
      <c r="AJ350" s="260"/>
      <c r="AK350" s="260"/>
      <c r="AL350" s="260"/>
      <c r="AM350" s="260"/>
      <c r="AN350" s="260"/>
      <c r="AO350" s="260"/>
      <c r="AP350" s="260"/>
      <c r="AQ350" s="260"/>
      <c r="AR350" s="260"/>
      <c r="AS350" s="260"/>
      <c r="AT350" s="260"/>
      <c r="AU350" s="260"/>
      <c r="AV350" s="260"/>
      <c r="AW350" s="260"/>
      <c r="AX350" s="260">
        <v>0.1</v>
      </c>
      <c r="AY350" s="46" t="s">
        <v>1801</v>
      </c>
      <c r="AZ350" s="23"/>
      <c r="BA350" s="23" t="s">
        <v>114</v>
      </c>
      <c r="BB350" s="23" t="s">
        <v>72</v>
      </c>
      <c r="BC350" s="37"/>
      <c r="BD350" s="23"/>
      <c r="BE350" s="23" t="s">
        <v>74</v>
      </c>
      <c r="BF350" s="23" t="s">
        <v>2142</v>
      </c>
      <c r="BG350" s="64"/>
      <c r="BH350" s="23"/>
    </row>
    <row r="351" spans="1:60" s="39" customFormat="1" ht="16.8">
      <c r="A351" s="31" t="s">
        <v>56</v>
      </c>
      <c r="B351" s="16" t="s">
        <v>954</v>
      </c>
      <c r="C351" s="32" t="s">
        <v>814</v>
      </c>
      <c r="D351" s="16" t="s">
        <v>52</v>
      </c>
      <c r="E351" s="33">
        <f>SUM(E352:E362)</f>
        <v>33.129999999999995</v>
      </c>
      <c r="F351" s="33">
        <f>SUM(F352:F362)</f>
        <v>0</v>
      </c>
      <c r="G351" s="33">
        <f>SUM(G352:G362)</f>
        <v>33.129999999999995</v>
      </c>
      <c r="H351" s="33">
        <f>SUM(H352:H362)</f>
        <v>0</v>
      </c>
      <c r="I351" s="34"/>
      <c r="J351" s="35"/>
      <c r="K351" s="35"/>
      <c r="L351" s="277">
        <f t="shared" si="29"/>
        <v>0</v>
      </c>
      <c r="M351" s="277">
        <f t="shared" si="30"/>
        <v>33.129999999999995</v>
      </c>
      <c r="N351" s="277">
        <f t="shared" si="31"/>
        <v>33.129999999999995</v>
      </c>
      <c r="O351" s="36">
        <f t="shared" ref="O351:AX351" si="33">SUM(O352:O362)</f>
        <v>0</v>
      </c>
      <c r="P351" s="36">
        <f t="shared" si="33"/>
        <v>1.3199999999999998</v>
      </c>
      <c r="Q351" s="36">
        <f t="shared" si="33"/>
        <v>0</v>
      </c>
      <c r="R351" s="36">
        <f t="shared" si="33"/>
        <v>0</v>
      </c>
      <c r="S351" s="36">
        <f t="shared" si="33"/>
        <v>0</v>
      </c>
      <c r="T351" s="36">
        <f t="shared" si="33"/>
        <v>0.28999999999999998</v>
      </c>
      <c r="U351" s="36">
        <f t="shared" si="33"/>
        <v>20.52</v>
      </c>
      <c r="V351" s="36">
        <f t="shared" si="33"/>
        <v>0</v>
      </c>
      <c r="W351" s="36">
        <f t="shared" si="33"/>
        <v>0</v>
      </c>
      <c r="X351" s="36">
        <f t="shared" si="33"/>
        <v>2.75</v>
      </c>
      <c r="Y351" s="36">
        <f t="shared" si="33"/>
        <v>0.5</v>
      </c>
      <c r="Z351" s="36">
        <f t="shared" si="33"/>
        <v>0</v>
      </c>
      <c r="AA351" s="36">
        <f t="shared" si="33"/>
        <v>0</v>
      </c>
      <c r="AB351" s="36">
        <f t="shared" si="33"/>
        <v>0</v>
      </c>
      <c r="AC351" s="36">
        <f t="shared" si="33"/>
        <v>0</v>
      </c>
      <c r="AD351" s="36">
        <f t="shared" si="33"/>
        <v>0</v>
      </c>
      <c r="AE351" s="36">
        <f t="shared" si="33"/>
        <v>0</v>
      </c>
      <c r="AF351" s="36">
        <f t="shared" si="33"/>
        <v>0</v>
      </c>
      <c r="AG351" s="36">
        <f t="shared" si="33"/>
        <v>0</v>
      </c>
      <c r="AH351" s="36">
        <f t="shared" si="33"/>
        <v>0</v>
      </c>
      <c r="AI351" s="36">
        <f t="shared" si="33"/>
        <v>0</v>
      </c>
      <c r="AJ351" s="36">
        <f t="shared" si="33"/>
        <v>0</v>
      </c>
      <c r="AK351" s="36">
        <f t="shared" si="33"/>
        <v>0</v>
      </c>
      <c r="AL351" s="36">
        <f t="shared" si="33"/>
        <v>0</v>
      </c>
      <c r="AM351" s="36">
        <f t="shared" si="33"/>
        <v>0</v>
      </c>
      <c r="AN351" s="36">
        <f t="shared" si="33"/>
        <v>0</v>
      </c>
      <c r="AO351" s="36">
        <f t="shared" si="33"/>
        <v>0</v>
      </c>
      <c r="AP351" s="36">
        <f t="shared" si="33"/>
        <v>0</v>
      </c>
      <c r="AQ351" s="36">
        <f t="shared" si="33"/>
        <v>0</v>
      </c>
      <c r="AR351" s="36">
        <f t="shared" si="33"/>
        <v>0</v>
      </c>
      <c r="AS351" s="36">
        <f t="shared" si="33"/>
        <v>0</v>
      </c>
      <c r="AT351" s="36">
        <f t="shared" si="33"/>
        <v>0</v>
      </c>
      <c r="AU351" s="36">
        <f t="shared" si="33"/>
        <v>0</v>
      </c>
      <c r="AV351" s="36">
        <f t="shared" si="33"/>
        <v>0</v>
      </c>
      <c r="AW351" s="36">
        <f t="shared" si="33"/>
        <v>0</v>
      </c>
      <c r="AX351" s="36">
        <f t="shared" si="33"/>
        <v>7.75</v>
      </c>
      <c r="AY351" s="36"/>
      <c r="AZ351" s="16" t="s">
        <v>813</v>
      </c>
      <c r="BA351" s="15"/>
      <c r="BB351" s="15"/>
      <c r="BC351" s="67"/>
      <c r="BD351" s="15"/>
      <c r="BE351" s="15"/>
      <c r="BF351" s="34">
        <f>E351-F351</f>
        <v>33.129999999999995</v>
      </c>
      <c r="BG351" s="385">
        <f>G351-BF351</f>
        <v>0</v>
      </c>
      <c r="BH351" s="15"/>
    </row>
    <row r="352" spans="1:60" s="39" customFormat="1" ht="39.6">
      <c r="A352" s="31"/>
      <c r="B352" s="23" t="s">
        <v>458</v>
      </c>
      <c r="C352" s="50" t="s">
        <v>816</v>
      </c>
      <c r="D352" s="23" t="s">
        <v>52</v>
      </c>
      <c r="E352" s="51">
        <v>0.25</v>
      </c>
      <c r="F352" s="51"/>
      <c r="G352" s="51">
        <v>0.25</v>
      </c>
      <c r="H352" s="44" t="s">
        <v>82</v>
      </c>
      <c r="I352" s="44" t="s">
        <v>82</v>
      </c>
      <c r="J352" s="64" t="s">
        <v>55</v>
      </c>
      <c r="K352" s="64"/>
      <c r="L352" s="277">
        <f t="shared" si="29"/>
        <v>0</v>
      </c>
      <c r="M352" s="277">
        <f t="shared" si="30"/>
        <v>0.25</v>
      </c>
      <c r="N352" s="277">
        <f t="shared" si="31"/>
        <v>0.25</v>
      </c>
      <c r="O352" s="36"/>
      <c r="P352" s="58"/>
      <c r="Q352" s="58"/>
      <c r="R352" s="58"/>
      <c r="S352" s="58"/>
      <c r="T352" s="58"/>
      <c r="U352" s="58"/>
      <c r="V352" s="261"/>
      <c r="W352" s="261"/>
      <c r="X352" s="58"/>
      <c r="Y352" s="58"/>
      <c r="Z352" s="261"/>
      <c r="AA352" s="261"/>
      <c r="AB352" s="261"/>
      <c r="AC352" s="261"/>
      <c r="AD352" s="261"/>
      <c r="AE352" s="261"/>
      <c r="AF352" s="261"/>
      <c r="AG352" s="261"/>
      <c r="AH352" s="261"/>
      <c r="AI352" s="261"/>
      <c r="AJ352" s="261"/>
      <c r="AK352" s="261"/>
      <c r="AL352" s="261"/>
      <c r="AM352" s="261"/>
      <c r="AN352" s="261"/>
      <c r="AO352" s="261"/>
      <c r="AP352" s="261"/>
      <c r="AQ352" s="261"/>
      <c r="AR352" s="261"/>
      <c r="AS352" s="261"/>
      <c r="AT352" s="261"/>
      <c r="AU352" s="261"/>
      <c r="AV352" s="261"/>
      <c r="AW352" s="261"/>
      <c r="AX352" s="261">
        <v>0.25</v>
      </c>
      <c r="AY352" s="46" t="s">
        <v>62</v>
      </c>
      <c r="AZ352" s="44" t="s">
        <v>817</v>
      </c>
      <c r="BA352" s="23" t="s">
        <v>105</v>
      </c>
      <c r="BB352" s="23" t="s">
        <v>64</v>
      </c>
      <c r="BC352" s="37" t="s">
        <v>64</v>
      </c>
      <c r="BD352" s="23" t="s">
        <v>84</v>
      </c>
      <c r="BE352" s="23" t="s">
        <v>74</v>
      </c>
      <c r="BF352" s="23"/>
      <c r="BG352" s="23"/>
      <c r="BH352" s="23"/>
    </row>
    <row r="353" spans="1:60" s="39" customFormat="1" ht="39.6">
      <c r="A353" s="31"/>
      <c r="B353" s="23" t="s">
        <v>961</v>
      </c>
      <c r="C353" s="50" t="s">
        <v>819</v>
      </c>
      <c r="D353" s="23" t="s">
        <v>52</v>
      </c>
      <c r="E353" s="51">
        <v>0.25</v>
      </c>
      <c r="F353" s="51"/>
      <c r="G353" s="51">
        <v>0.25</v>
      </c>
      <c r="H353" s="44" t="s">
        <v>82</v>
      </c>
      <c r="I353" s="44" t="s">
        <v>82</v>
      </c>
      <c r="J353" s="64" t="s">
        <v>30</v>
      </c>
      <c r="K353" s="64"/>
      <c r="L353" s="277">
        <f t="shared" si="29"/>
        <v>0</v>
      </c>
      <c r="M353" s="277">
        <f t="shared" si="30"/>
        <v>0.25</v>
      </c>
      <c r="N353" s="277">
        <f t="shared" si="31"/>
        <v>0.25</v>
      </c>
      <c r="O353" s="36"/>
      <c r="P353" s="58"/>
      <c r="Q353" s="58"/>
      <c r="R353" s="58"/>
      <c r="S353" s="58"/>
      <c r="T353" s="58"/>
      <c r="U353" s="58"/>
      <c r="V353" s="261"/>
      <c r="W353" s="261"/>
      <c r="X353" s="58">
        <v>0.25</v>
      </c>
      <c r="Y353" s="58"/>
      <c r="Z353" s="261"/>
      <c r="AA353" s="261"/>
      <c r="AB353" s="261"/>
      <c r="AC353" s="261"/>
      <c r="AD353" s="261"/>
      <c r="AE353" s="261"/>
      <c r="AF353" s="261"/>
      <c r="AG353" s="261"/>
      <c r="AH353" s="261"/>
      <c r="AI353" s="261"/>
      <c r="AJ353" s="261"/>
      <c r="AK353" s="261"/>
      <c r="AL353" s="261"/>
      <c r="AM353" s="261"/>
      <c r="AN353" s="261"/>
      <c r="AO353" s="261"/>
      <c r="AP353" s="261"/>
      <c r="AQ353" s="261"/>
      <c r="AR353" s="261"/>
      <c r="AS353" s="261"/>
      <c r="AT353" s="261"/>
      <c r="AU353" s="261"/>
      <c r="AV353" s="261"/>
      <c r="AW353" s="261"/>
      <c r="AX353" s="261"/>
      <c r="AY353" s="46" t="s">
        <v>62</v>
      </c>
      <c r="AZ353" s="44" t="s">
        <v>820</v>
      </c>
      <c r="BA353" s="23" t="s">
        <v>105</v>
      </c>
      <c r="BB353" s="23" t="s">
        <v>64</v>
      </c>
      <c r="BC353" s="37" t="s">
        <v>64</v>
      </c>
      <c r="BD353" s="23" t="s">
        <v>84</v>
      </c>
      <c r="BE353" s="23" t="s">
        <v>74</v>
      </c>
      <c r="BF353" s="23"/>
      <c r="BG353" s="23"/>
      <c r="BH353" s="23"/>
    </row>
    <row r="354" spans="1:60" s="39" customFormat="1" ht="39.6">
      <c r="A354" s="31"/>
      <c r="B354" s="23" t="s">
        <v>964</v>
      </c>
      <c r="C354" s="50" t="s">
        <v>822</v>
      </c>
      <c r="D354" s="23" t="s">
        <v>52</v>
      </c>
      <c r="E354" s="51">
        <v>0.25</v>
      </c>
      <c r="F354" s="51"/>
      <c r="G354" s="51">
        <v>0.25</v>
      </c>
      <c r="H354" s="44" t="s">
        <v>82</v>
      </c>
      <c r="I354" s="44" t="s">
        <v>82</v>
      </c>
      <c r="J354" s="64" t="s">
        <v>55</v>
      </c>
      <c r="K354" s="64"/>
      <c r="L354" s="277">
        <f t="shared" si="29"/>
        <v>0</v>
      </c>
      <c r="M354" s="277">
        <f t="shared" si="30"/>
        <v>0.25</v>
      </c>
      <c r="N354" s="277">
        <f t="shared" si="31"/>
        <v>0.25</v>
      </c>
      <c r="O354" s="36"/>
      <c r="P354" s="58"/>
      <c r="Q354" s="58"/>
      <c r="R354" s="58"/>
      <c r="S354" s="58"/>
      <c r="T354" s="58"/>
      <c r="U354" s="58"/>
      <c r="V354" s="261"/>
      <c r="W354" s="261"/>
      <c r="X354" s="58"/>
      <c r="Y354" s="58"/>
      <c r="Z354" s="261"/>
      <c r="AA354" s="261"/>
      <c r="AB354" s="261"/>
      <c r="AC354" s="261"/>
      <c r="AD354" s="261"/>
      <c r="AE354" s="261"/>
      <c r="AF354" s="261"/>
      <c r="AG354" s="261"/>
      <c r="AH354" s="261"/>
      <c r="AI354" s="261"/>
      <c r="AJ354" s="261"/>
      <c r="AK354" s="261"/>
      <c r="AL354" s="261"/>
      <c r="AM354" s="261"/>
      <c r="AN354" s="261"/>
      <c r="AO354" s="261"/>
      <c r="AP354" s="261"/>
      <c r="AQ354" s="261"/>
      <c r="AR354" s="261"/>
      <c r="AS354" s="261"/>
      <c r="AT354" s="261"/>
      <c r="AU354" s="261"/>
      <c r="AV354" s="261"/>
      <c r="AW354" s="261"/>
      <c r="AX354" s="261">
        <v>0.25</v>
      </c>
      <c r="AY354" s="46" t="s">
        <v>62</v>
      </c>
      <c r="AZ354" s="44" t="s">
        <v>823</v>
      </c>
      <c r="BA354" s="23" t="s">
        <v>105</v>
      </c>
      <c r="BB354" s="23" t="s">
        <v>64</v>
      </c>
      <c r="BC354" s="37" t="s">
        <v>72</v>
      </c>
      <c r="BD354" s="23" t="s">
        <v>84</v>
      </c>
      <c r="BE354" s="23" t="s">
        <v>74</v>
      </c>
      <c r="BF354" s="23"/>
      <c r="BG354" s="23"/>
      <c r="BH354" s="23"/>
    </row>
    <row r="355" spans="1:60" s="39" customFormat="1" ht="39.6">
      <c r="A355" s="31"/>
      <c r="B355" s="23" t="s">
        <v>967</v>
      </c>
      <c r="C355" s="50" t="s">
        <v>825</v>
      </c>
      <c r="D355" s="23" t="s">
        <v>52</v>
      </c>
      <c r="E355" s="51">
        <v>0.25</v>
      </c>
      <c r="F355" s="51"/>
      <c r="G355" s="51">
        <v>0.25</v>
      </c>
      <c r="H355" s="44" t="s">
        <v>82</v>
      </c>
      <c r="I355" s="44" t="s">
        <v>82</v>
      </c>
      <c r="J355" s="64" t="s">
        <v>55</v>
      </c>
      <c r="K355" s="64"/>
      <c r="L355" s="277">
        <f t="shared" si="29"/>
        <v>0</v>
      </c>
      <c r="M355" s="277">
        <f t="shared" si="30"/>
        <v>0.25</v>
      </c>
      <c r="N355" s="277">
        <f t="shared" si="31"/>
        <v>0.25</v>
      </c>
      <c r="O355" s="36"/>
      <c r="P355" s="58"/>
      <c r="Q355" s="58"/>
      <c r="R355" s="58"/>
      <c r="S355" s="58"/>
      <c r="T355" s="58"/>
      <c r="U355" s="58"/>
      <c r="V355" s="261"/>
      <c r="W355" s="261"/>
      <c r="X355" s="58"/>
      <c r="Y355" s="58"/>
      <c r="Z355" s="261"/>
      <c r="AA355" s="261"/>
      <c r="AB355" s="261"/>
      <c r="AC355" s="261"/>
      <c r="AD355" s="261"/>
      <c r="AE355" s="261"/>
      <c r="AF355" s="261"/>
      <c r="AG355" s="261"/>
      <c r="AH355" s="261"/>
      <c r="AI355" s="261"/>
      <c r="AJ355" s="261"/>
      <c r="AK355" s="261"/>
      <c r="AL355" s="261"/>
      <c r="AM355" s="261"/>
      <c r="AN355" s="261"/>
      <c r="AO355" s="261"/>
      <c r="AP355" s="261"/>
      <c r="AQ355" s="261"/>
      <c r="AR355" s="261"/>
      <c r="AS355" s="261"/>
      <c r="AT355" s="261"/>
      <c r="AU355" s="261"/>
      <c r="AV355" s="261"/>
      <c r="AW355" s="261"/>
      <c r="AX355" s="261">
        <v>0.25</v>
      </c>
      <c r="AY355" s="46" t="s">
        <v>62</v>
      </c>
      <c r="AZ355" s="44" t="s">
        <v>826</v>
      </c>
      <c r="BA355" s="23" t="s">
        <v>105</v>
      </c>
      <c r="BB355" s="23" t="s">
        <v>64</v>
      </c>
      <c r="BC355" s="37" t="s">
        <v>72</v>
      </c>
      <c r="BD355" s="23" t="s">
        <v>84</v>
      </c>
      <c r="BE355" s="23" t="s">
        <v>74</v>
      </c>
      <c r="BF355" s="23"/>
      <c r="BG355" s="23"/>
      <c r="BH355" s="23"/>
    </row>
    <row r="356" spans="1:60" s="39" customFormat="1" ht="39.6">
      <c r="A356" s="31"/>
      <c r="B356" s="23" t="s">
        <v>970</v>
      </c>
      <c r="C356" s="50" t="s">
        <v>828</v>
      </c>
      <c r="D356" s="23" t="s">
        <v>52</v>
      </c>
      <c r="E356" s="51">
        <v>0.25</v>
      </c>
      <c r="F356" s="51"/>
      <c r="G356" s="51">
        <v>0.25</v>
      </c>
      <c r="H356" s="44" t="s">
        <v>82</v>
      </c>
      <c r="I356" s="44" t="s">
        <v>82</v>
      </c>
      <c r="J356" s="64" t="s">
        <v>55</v>
      </c>
      <c r="K356" s="64"/>
      <c r="L356" s="277">
        <f t="shared" si="29"/>
        <v>0</v>
      </c>
      <c r="M356" s="277">
        <f t="shared" si="30"/>
        <v>0.25</v>
      </c>
      <c r="N356" s="277">
        <f t="shared" si="31"/>
        <v>0.25</v>
      </c>
      <c r="O356" s="36"/>
      <c r="P356" s="58"/>
      <c r="Q356" s="58"/>
      <c r="R356" s="58"/>
      <c r="S356" s="58"/>
      <c r="T356" s="58"/>
      <c r="U356" s="58"/>
      <c r="V356" s="261"/>
      <c r="W356" s="261"/>
      <c r="X356" s="58"/>
      <c r="Y356" s="58"/>
      <c r="Z356" s="261"/>
      <c r="AA356" s="261"/>
      <c r="AB356" s="261"/>
      <c r="AC356" s="261"/>
      <c r="AD356" s="261"/>
      <c r="AE356" s="261"/>
      <c r="AF356" s="261"/>
      <c r="AG356" s="261"/>
      <c r="AH356" s="261"/>
      <c r="AI356" s="261"/>
      <c r="AJ356" s="261"/>
      <c r="AK356" s="261"/>
      <c r="AL356" s="261"/>
      <c r="AM356" s="261"/>
      <c r="AN356" s="261"/>
      <c r="AO356" s="261"/>
      <c r="AP356" s="261"/>
      <c r="AQ356" s="261"/>
      <c r="AR356" s="261"/>
      <c r="AS356" s="261"/>
      <c r="AT356" s="261"/>
      <c r="AU356" s="261"/>
      <c r="AV356" s="261"/>
      <c r="AW356" s="261"/>
      <c r="AX356" s="261">
        <v>0.25</v>
      </c>
      <c r="AY356" s="46" t="s">
        <v>62</v>
      </c>
      <c r="AZ356" s="44" t="s">
        <v>829</v>
      </c>
      <c r="BA356" s="23" t="s">
        <v>105</v>
      </c>
      <c r="BB356" s="23" t="s">
        <v>64</v>
      </c>
      <c r="BC356" s="37" t="s">
        <v>72</v>
      </c>
      <c r="BD356" s="23" t="s">
        <v>84</v>
      </c>
      <c r="BE356" s="23" t="s">
        <v>74</v>
      </c>
      <c r="BF356" s="23"/>
      <c r="BG356" s="23"/>
      <c r="BH356" s="23"/>
    </row>
    <row r="357" spans="1:60" s="39" customFormat="1" ht="39.6">
      <c r="A357" s="31"/>
      <c r="B357" s="23" t="s">
        <v>973</v>
      </c>
      <c r="C357" s="50" t="s">
        <v>831</v>
      </c>
      <c r="D357" s="23" t="s">
        <v>52</v>
      </c>
      <c r="E357" s="51">
        <v>0.5</v>
      </c>
      <c r="F357" s="51"/>
      <c r="G357" s="51">
        <v>0.5</v>
      </c>
      <c r="H357" s="44" t="s">
        <v>241</v>
      </c>
      <c r="I357" s="44" t="s">
        <v>241</v>
      </c>
      <c r="J357" s="64" t="s">
        <v>832</v>
      </c>
      <c r="K357" s="64"/>
      <c r="L357" s="277">
        <f t="shared" si="29"/>
        <v>0</v>
      </c>
      <c r="M357" s="277">
        <f t="shared" si="30"/>
        <v>0.5</v>
      </c>
      <c r="N357" s="277">
        <f t="shared" si="31"/>
        <v>0.5</v>
      </c>
      <c r="O357" s="36"/>
      <c r="P357" s="58"/>
      <c r="Q357" s="58"/>
      <c r="R357" s="58"/>
      <c r="S357" s="58"/>
      <c r="T357" s="58"/>
      <c r="U357" s="58">
        <v>0.25</v>
      </c>
      <c r="V357" s="261"/>
      <c r="W357" s="261"/>
      <c r="X357" s="58"/>
      <c r="Y357" s="58"/>
      <c r="Z357" s="261"/>
      <c r="AA357" s="261"/>
      <c r="AB357" s="261"/>
      <c r="AC357" s="261"/>
      <c r="AD357" s="261"/>
      <c r="AE357" s="261"/>
      <c r="AF357" s="261"/>
      <c r="AG357" s="261"/>
      <c r="AH357" s="261"/>
      <c r="AI357" s="261"/>
      <c r="AJ357" s="261"/>
      <c r="AK357" s="261"/>
      <c r="AL357" s="261"/>
      <c r="AM357" s="261"/>
      <c r="AN357" s="261"/>
      <c r="AO357" s="261"/>
      <c r="AP357" s="261"/>
      <c r="AQ357" s="261"/>
      <c r="AR357" s="261"/>
      <c r="AS357" s="261"/>
      <c r="AT357" s="261"/>
      <c r="AU357" s="261"/>
      <c r="AV357" s="261"/>
      <c r="AW357" s="261"/>
      <c r="AX357" s="261">
        <v>0.25</v>
      </c>
      <c r="AY357" s="46" t="s">
        <v>62</v>
      </c>
      <c r="AZ357" s="44" t="s">
        <v>833</v>
      </c>
      <c r="BA357" s="23" t="s">
        <v>105</v>
      </c>
      <c r="BB357" s="23" t="s">
        <v>64</v>
      </c>
      <c r="BC357" s="37" t="s">
        <v>64</v>
      </c>
      <c r="BD357" s="23" t="s">
        <v>242</v>
      </c>
      <c r="BE357" s="23" t="s">
        <v>74</v>
      </c>
      <c r="BF357" s="23"/>
      <c r="BG357" s="23"/>
      <c r="BH357" s="23"/>
    </row>
    <row r="358" spans="1:60" s="39" customFormat="1" ht="39.6">
      <c r="A358" s="31"/>
      <c r="B358" s="23" t="s">
        <v>2423</v>
      </c>
      <c r="C358" s="59" t="s">
        <v>835</v>
      </c>
      <c r="D358" s="23" t="s">
        <v>52</v>
      </c>
      <c r="E358" s="62">
        <v>0.5</v>
      </c>
      <c r="F358" s="62"/>
      <c r="G358" s="62">
        <v>0.5</v>
      </c>
      <c r="H358" s="34" t="s">
        <v>188</v>
      </c>
      <c r="I358" s="34" t="s">
        <v>188</v>
      </c>
      <c r="J358" s="110" t="s">
        <v>27</v>
      </c>
      <c r="K358" s="110"/>
      <c r="L358" s="277">
        <f t="shared" si="29"/>
        <v>0</v>
      </c>
      <c r="M358" s="277">
        <f t="shared" si="30"/>
        <v>0.5</v>
      </c>
      <c r="N358" s="277">
        <f t="shared" si="31"/>
        <v>0.5</v>
      </c>
      <c r="O358" s="36"/>
      <c r="P358" s="58"/>
      <c r="Q358" s="58"/>
      <c r="R358" s="58"/>
      <c r="S358" s="58"/>
      <c r="T358" s="58"/>
      <c r="U358" s="58">
        <v>0.5</v>
      </c>
      <c r="V358" s="261"/>
      <c r="W358" s="261"/>
      <c r="X358" s="58"/>
      <c r="Y358" s="58"/>
      <c r="Z358" s="261"/>
      <c r="AA358" s="261"/>
      <c r="AB358" s="261"/>
      <c r="AC358" s="261"/>
      <c r="AD358" s="261"/>
      <c r="AE358" s="261"/>
      <c r="AF358" s="261"/>
      <c r="AG358" s="261"/>
      <c r="AH358" s="261"/>
      <c r="AI358" s="261"/>
      <c r="AJ358" s="261"/>
      <c r="AK358" s="261"/>
      <c r="AL358" s="261"/>
      <c r="AM358" s="261"/>
      <c r="AN358" s="261"/>
      <c r="AO358" s="261"/>
      <c r="AP358" s="261"/>
      <c r="AQ358" s="261"/>
      <c r="AR358" s="261"/>
      <c r="AS358" s="261"/>
      <c r="AT358" s="261"/>
      <c r="AU358" s="261"/>
      <c r="AV358" s="261"/>
      <c r="AW358" s="261"/>
      <c r="AX358" s="261"/>
      <c r="AY358" s="46" t="s">
        <v>62</v>
      </c>
      <c r="AZ358" s="44" t="s">
        <v>836</v>
      </c>
      <c r="BA358" s="23" t="s">
        <v>105</v>
      </c>
      <c r="BB358" s="23" t="s">
        <v>64</v>
      </c>
      <c r="BC358" s="37" t="s">
        <v>72</v>
      </c>
      <c r="BD358" s="23" t="s">
        <v>190</v>
      </c>
      <c r="BE358" s="23"/>
      <c r="BF358" s="23" t="s">
        <v>837</v>
      </c>
      <c r="BG358" s="23"/>
      <c r="BH358" s="23"/>
    </row>
    <row r="359" spans="1:60" s="39" customFormat="1" ht="39.6">
      <c r="A359" s="31"/>
      <c r="B359" s="23" t="s">
        <v>976</v>
      </c>
      <c r="C359" s="59" t="s">
        <v>839</v>
      </c>
      <c r="D359" s="23" t="s">
        <v>52</v>
      </c>
      <c r="E359" s="62">
        <v>0.5</v>
      </c>
      <c r="F359" s="62"/>
      <c r="G359" s="62">
        <v>0.5</v>
      </c>
      <c r="H359" s="34" t="s">
        <v>188</v>
      </c>
      <c r="I359" s="34" t="s">
        <v>188</v>
      </c>
      <c r="J359" s="110" t="s">
        <v>135</v>
      </c>
      <c r="K359" s="110"/>
      <c r="L359" s="277">
        <f t="shared" si="29"/>
        <v>0</v>
      </c>
      <c r="M359" s="277">
        <f t="shared" si="30"/>
        <v>0.5</v>
      </c>
      <c r="N359" s="277">
        <f t="shared" si="31"/>
        <v>0.5</v>
      </c>
      <c r="O359" s="36"/>
      <c r="P359" s="58"/>
      <c r="Q359" s="58"/>
      <c r="R359" s="58"/>
      <c r="S359" s="58"/>
      <c r="T359" s="58"/>
      <c r="U359" s="58"/>
      <c r="V359" s="261"/>
      <c r="W359" s="261"/>
      <c r="X359" s="58"/>
      <c r="Y359" s="58">
        <v>0.5</v>
      </c>
      <c r="Z359" s="261"/>
      <c r="AA359" s="261"/>
      <c r="AB359" s="261"/>
      <c r="AC359" s="261"/>
      <c r="AD359" s="261"/>
      <c r="AE359" s="261"/>
      <c r="AF359" s="261"/>
      <c r="AG359" s="261"/>
      <c r="AH359" s="261"/>
      <c r="AI359" s="261"/>
      <c r="AJ359" s="261"/>
      <c r="AK359" s="261"/>
      <c r="AL359" s="261"/>
      <c r="AM359" s="261"/>
      <c r="AN359" s="261"/>
      <c r="AO359" s="261"/>
      <c r="AP359" s="261"/>
      <c r="AQ359" s="261"/>
      <c r="AR359" s="261"/>
      <c r="AS359" s="261"/>
      <c r="AT359" s="261"/>
      <c r="AU359" s="261"/>
      <c r="AV359" s="261"/>
      <c r="AW359" s="261"/>
      <c r="AX359" s="261"/>
      <c r="AY359" s="46" t="s">
        <v>62</v>
      </c>
      <c r="AZ359" s="44" t="s">
        <v>840</v>
      </c>
      <c r="BA359" s="23" t="s">
        <v>105</v>
      </c>
      <c r="BB359" s="23" t="s">
        <v>64</v>
      </c>
      <c r="BC359" s="37" t="s">
        <v>72</v>
      </c>
      <c r="BD359" s="23" t="s">
        <v>190</v>
      </c>
      <c r="BE359" s="23"/>
      <c r="BF359" s="23" t="s">
        <v>837</v>
      </c>
      <c r="BG359" s="23"/>
      <c r="BH359" s="23"/>
    </row>
    <row r="360" spans="1:60" s="39" customFormat="1" ht="39.6">
      <c r="A360" s="31"/>
      <c r="B360" s="23" t="s">
        <v>979</v>
      </c>
      <c r="C360" s="50" t="s">
        <v>842</v>
      </c>
      <c r="D360" s="23" t="s">
        <v>52</v>
      </c>
      <c r="E360" s="51">
        <v>1.38</v>
      </c>
      <c r="F360" s="51"/>
      <c r="G360" s="51">
        <v>1.38</v>
      </c>
      <c r="H360" s="34" t="s">
        <v>188</v>
      </c>
      <c r="I360" s="34" t="s">
        <v>188</v>
      </c>
      <c r="J360" s="64" t="s">
        <v>843</v>
      </c>
      <c r="K360" s="64"/>
      <c r="L360" s="277">
        <f t="shared" si="29"/>
        <v>0</v>
      </c>
      <c r="M360" s="277">
        <f t="shared" si="30"/>
        <v>1.38</v>
      </c>
      <c r="N360" s="277">
        <f t="shared" si="31"/>
        <v>1.38</v>
      </c>
      <c r="O360" s="36"/>
      <c r="P360" s="58">
        <v>0.82</v>
      </c>
      <c r="Q360" s="58"/>
      <c r="R360" s="58"/>
      <c r="S360" s="58"/>
      <c r="T360" s="58">
        <v>0.28999999999999998</v>
      </c>
      <c r="U360" s="58">
        <v>0.27</v>
      </c>
      <c r="V360" s="261"/>
      <c r="W360" s="261"/>
      <c r="X360" s="58"/>
      <c r="Y360" s="58"/>
      <c r="Z360" s="261"/>
      <c r="AA360" s="261"/>
      <c r="AB360" s="261"/>
      <c r="AC360" s="261"/>
      <c r="AD360" s="261"/>
      <c r="AE360" s="261"/>
      <c r="AF360" s="261"/>
      <c r="AG360" s="261"/>
      <c r="AH360" s="261"/>
      <c r="AI360" s="261"/>
      <c r="AJ360" s="261"/>
      <c r="AK360" s="261"/>
      <c r="AL360" s="261"/>
      <c r="AM360" s="261"/>
      <c r="AN360" s="261"/>
      <c r="AO360" s="261"/>
      <c r="AP360" s="261"/>
      <c r="AQ360" s="261"/>
      <c r="AR360" s="261"/>
      <c r="AS360" s="261"/>
      <c r="AT360" s="261"/>
      <c r="AU360" s="261"/>
      <c r="AV360" s="261"/>
      <c r="AW360" s="261"/>
      <c r="AX360" s="261"/>
      <c r="AY360" s="46" t="s">
        <v>62</v>
      </c>
      <c r="AZ360" s="44" t="s">
        <v>844</v>
      </c>
      <c r="BA360" s="23" t="s">
        <v>105</v>
      </c>
      <c r="BB360" s="23" t="s">
        <v>64</v>
      </c>
      <c r="BC360" s="37" t="s">
        <v>64</v>
      </c>
      <c r="BD360" s="23" t="s">
        <v>190</v>
      </c>
      <c r="BE360" s="23"/>
      <c r="BF360" s="23" t="s">
        <v>837</v>
      </c>
      <c r="BG360" s="23"/>
      <c r="BH360" s="23"/>
    </row>
    <row r="361" spans="1:60" s="359" customFormat="1" ht="33.6">
      <c r="A361" s="348"/>
      <c r="B361" s="349" t="s">
        <v>982</v>
      </c>
      <c r="C361" s="350" t="s">
        <v>2326</v>
      </c>
      <c r="D361" s="349" t="s">
        <v>52</v>
      </c>
      <c r="E361" s="351">
        <v>27</v>
      </c>
      <c r="F361" s="351"/>
      <c r="G361" s="351">
        <v>27</v>
      </c>
      <c r="H361" s="34"/>
      <c r="I361" s="361" t="s">
        <v>111</v>
      </c>
      <c r="J361" s="362" t="s">
        <v>2594</v>
      </c>
      <c r="K361" s="362"/>
      <c r="L361" s="277">
        <f t="shared" si="29"/>
        <v>0</v>
      </c>
      <c r="M361" s="277">
        <f t="shared" si="30"/>
        <v>27</v>
      </c>
      <c r="N361" s="277">
        <f t="shared" si="31"/>
        <v>27</v>
      </c>
      <c r="O361" s="36"/>
      <c r="P361" s="36">
        <v>0.5</v>
      </c>
      <c r="Q361" s="36"/>
      <c r="R361" s="36"/>
      <c r="S361" s="36"/>
      <c r="T361" s="36"/>
      <c r="U361" s="36">
        <v>18</v>
      </c>
      <c r="V361" s="36"/>
      <c r="W361" s="36"/>
      <c r="X361" s="36">
        <v>2.5</v>
      </c>
      <c r="Y361" s="36"/>
      <c r="Z361" s="36"/>
      <c r="AA361" s="36"/>
      <c r="AB361" s="36"/>
      <c r="AC361" s="36"/>
      <c r="AD361" s="36"/>
      <c r="AE361" s="36"/>
      <c r="AF361" s="36"/>
      <c r="AG361" s="36"/>
      <c r="AH361" s="36"/>
      <c r="AI361" s="36"/>
      <c r="AJ361" s="36"/>
      <c r="AK361" s="36"/>
      <c r="AL361" s="36"/>
      <c r="AM361" s="36"/>
      <c r="AN361" s="36"/>
      <c r="AO361" s="36"/>
      <c r="AP361" s="36"/>
      <c r="AQ361" s="36"/>
      <c r="AR361" s="36"/>
      <c r="AS361" s="36"/>
      <c r="AT361" s="36"/>
      <c r="AU361" s="36"/>
      <c r="AV361" s="36"/>
      <c r="AW361" s="36"/>
      <c r="AX361" s="36">
        <v>6</v>
      </c>
      <c r="AY361" s="357" t="s">
        <v>2592</v>
      </c>
      <c r="AZ361" s="352"/>
      <c r="BA361" s="349" t="s">
        <v>105</v>
      </c>
      <c r="BB361" s="349" t="s">
        <v>72</v>
      </c>
      <c r="BC361" s="37"/>
      <c r="BD361" s="23"/>
      <c r="BE361" s="349" t="s">
        <v>74</v>
      </c>
      <c r="BF361" s="349" t="s">
        <v>2327</v>
      </c>
      <c r="BG361" s="349"/>
      <c r="BH361" s="349"/>
    </row>
    <row r="362" spans="1:60" s="39" customFormat="1" ht="33.6">
      <c r="A362" s="31"/>
      <c r="B362" s="23" t="s">
        <v>985</v>
      </c>
      <c r="C362" s="50" t="s">
        <v>2225</v>
      </c>
      <c r="D362" s="23" t="s">
        <v>52</v>
      </c>
      <c r="E362" s="51">
        <v>2</v>
      </c>
      <c r="F362" s="51"/>
      <c r="G362" s="51">
        <v>2</v>
      </c>
      <c r="H362" s="34"/>
      <c r="I362" s="34" t="s">
        <v>130</v>
      </c>
      <c r="J362" s="35" t="s">
        <v>2289</v>
      </c>
      <c r="K362" s="35"/>
      <c r="L362" s="277">
        <f t="shared" si="29"/>
        <v>0</v>
      </c>
      <c r="M362" s="277">
        <f t="shared" si="30"/>
        <v>2</v>
      </c>
      <c r="N362" s="277">
        <f t="shared" si="31"/>
        <v>2</v>
      </c>
      <c r="O362" s="36"/>
      <c r="P362" s="36"/>
      <c r="Q362" s="36"/>
      <c r="R362" s="36"/>
      <c r="S362" s="36"/>
      <c r="T362" s="36"/>
      <c r="U362" s="36">
        <v>1.5</v>
      </c>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c r="AW362" s="36"/>
      <c r="AX362" s="36">
        <v>0.5</v>
      </c>
      <c r="AY362" s="46" t="s">
        <v>2226</v>
      </c>
      <c r="AZ362" s="44"/>
      <c r="BA362" s="23" t="s">
        <v>105</v>
      </c>
      <c r="BB362" s="23" t="s">
        <v>72</v>
      </c>
      <c r="BC362" s="37"/>
      <c r="BD362" s="23" t="s">
        <v>131</v>
      </c>
      <c r="BE362" s="23"/>
      <c r="BF362" s="23"/>
      <c r="BG362" s="23"/>
      <c r="BH362" s="23"/>
    </row>
    <row r="363" spans="1:60" s="39" customFormat="1" ht="16.8">
      <c r="A363" s="31" t="s">
        <v>56</v>
      </c>
      <c r="B363" s="16" t="s">
        <v>1012</v>
      </c>
      <c r="C363" s="32" t="s">
        <v>849</v>
      </c>
      <c r="D363" s="16" t="s">
        <v>41</v>
      </c>
      <c r="E363" s="33">
        <f>SUM(E364:E410)</f>
        <v>7.6099999999999985</v>
      </c>
      <c r="F363" s="33">
        <f>SUM(F364:F410)</f>
        <v>0</v>
      </c>
      <c r="G363" s="33">
        <f>SUM(G364:G410)</f>
        <v>7.6099999999999985</v>
      </c>
      <c r="H363" s="34"/>
      <c r="I363" s="34"/>
      <c r="J363" s="35"/>
      <c r="K363" s="35"/>
      <c r="L363" s="277">
        <f t="shared" si="29"/>
        <v>0</v>
      </c>
      <c r="M363" s="277">
        <f t="shared" si="30"/>
        <v>7.6099999999999994</v>
      </c>
      <c r="N363" s="277">
        <f t="shared" si="31"/>
        <v>6.6999999999999993</v>
      </c>
      <c r="O363" s="36">
        <f>SUM(O364:O410)</f>
        <v>0.91</v>
      </c>
      <c r="P363" s="36">
        <f t="shared" ref="P363:AX363" si="34">SUM(P364:P410)</f>
        <v>0.61</v>
      </c>
      <c r="Q363" s="36">
        <f t="shared" si="34"/>
        <v>0.1</v>
      </c>
      <c r="R363" s="36">
        <f t="shared" si="34"/>
        <v>0</v>
      </c>
      <c r="S363" s="36">
        <f t="shared" si="34"/>
        <v>0.03</v>
      </c>
      <c r="T363" s="36">
        <f t="shared" si="34"/>
        <v>0.22000000000000003</v>
      </c>
      <c r="U363" s="36">
        <f t="shared" si="34"/>
        <v>0.54999999999999993</v>
      </c>
      <c r="V363" s="36">
        <f t="shared" si="34"/>
        <v>0</v>
      </c>
      <c r="W363" s="36">
        <f t="shared" si="34"/>
        <v>0</v>
      </c>
      <c r="X363" s="36">
        <f t="shared" si="34"/>
        <v>0</v>
      </c>
      <c r="Y363" s="36">
        <f t="shared" si="34"/>
        <v>3.3299999999999996</v>
      </c>
      <c r="Z363" s="36">
        <f t="shared" si="34"/>
        <v>0</v>
      </c>
      <c r="AA363" s="36">
        <f t="shared" si="34"/>
        <v>0</v>
      </c>
      <c r="AB363" s="36">
        <f t="shared" si="34"/>
        <v>0</v>
      </c>
      <c r="AC363" s="36">
        <f t="shared" si="34"/>
        <v>0</v>
      </c>
      <c r="AD363" s="36">
        <f t="shared" si="34"/>
        <v>0</v>
      </c>
      <c r="AE363" s="36">
        <f t="shared" si="34"/>
        <v>0</v>
      </c>
      <c r="AF363" s="36">
        <f t="shared" si="34"/>
        <v>0</v>
      </c>
      <c r="AG363" s="36">
        <f t="shared" si="34"/>
        <v>0</v>
      </c>
      <c r="AH363" s="36">
        <f t="shared" si="34"/>
        <v>0</v>
      </c>
      <c r="AI363" s="36">
        <f t="shared" si="34"/>
        <v>0</v>
      </c>
      <c r="AJ363" s="36">
        <f t="shared" si="34"/>
        <v>0.15</v>
      </c>
      <c r="AK363" s="36">
        <f t="shared" si="34"/>
        <v>1.1800000000000002</v>
      </c>
      <c r="AL363" s="36">
        <f t="shared" si="34"/>
        <v>0.27</v>
      </c>
      <c r="AM363" s="36">
        <f t="shared" si="34"/>
        <v>0</v>
      </c>
      <c r="AN363" s="36">
        <f t="shared" si="34"/>
        <v>0</v>
      </c>
      <c r="AO363" s="36">
        <f t="shared" si="34"/>
        <v>0</v>
      </c>
      <c r="AP363" s="36">
        <f t="shared" si="34"/>
        <v>0</v>
      </c>
      <c r="AQ363" s="36">
        <f t="shared" si="34"/>
        <v>0</v>
      </c>
      <c r="AR363" s="36">
        <f t="shared" si="34"/>
        <v>0</v>
      </c>
      <c r="AS363" s="36">
        <f t="shared" si="34"/>
        <v>0</v>
      </c>
      <c r="AT363" s="36">
        <f t="shared" si="34"/>
        <v>0</v>
      </c>
      <c r="AU363" s="36">
        <f t="shared" si="34"/>
        <v>0</v>
      </c>
      <c r="AV363" s="36">
        <f t="shared" si="34"/>
        <v>0</v>
      </c>
      <c r="AW363" s="36">
        <f t="shared" si="34"/>
        <v>0</v>
      </c>
      <c r="AX363" s="36">
        <f t="shared" si="34"/>
        <v>0.26</v>
      </c>
      <c r="AY363" s="36"/>
      <c r="AZ363" s="16" t="s">
        <v>848</v>
      </c>
      <c r="BA363" s="15"/>
      <c r="BB363" s="15"/>
      <c r="BC363" s="37"/>
      <c r="BD363" s="23"/>
      <c r="BE363" s="23"/>
      <c r="BF363" s="34">
        <f>E363-F363</f>
        <v>7.6099999999999985</v>
      </c>
      <c r="BG363" s="385">
        <f>G363-BF363</f>
        <v>0</v>
      </c>
      <c r="BH363" s="23"/>
    </row>
    <row r="364" spans="1:60" s="232" customFormat="1" ht="50.4">
      <c r="A364" s="229"/>
      <c r="B364" s="23" t="s">
        <v>782</v>
      </c>
      <c r="C364" s="50" t="s">
        <v>851</v>
      </c>
      <c r="D364" s="23" t="s">
        <v>41</v>
      </c>
      <c r="E364" s="69">
        <v>0.09</v>
      </c>
      <c r="F364" s="69"/>
      <c r="G364" s="69">
        <v>0.09</v>
      </c>
      <c r="H364" s="44" t="s">
        <v>130</v>
      </c>
      <c r="I364" s="44" t="s">
        <v>130</v>
      </c>
      <c r="J364" s="64" t="s">
        <v>2290</v>
      </c>
      <c r="K364" s="64"/>
      <c r="L364" s="277">
        <f t="shared" si="29"/>
        <v>0</v>
      </c>
      <c r="M364" s="277">
        <f t="shared" si="30"/>
        <v>9.0000000000000011E-2</v>
      </c>
      <c r="N364" s="277">
        <f t="shared" si="31"/>
        <v>9.0000000000000011E-2</v>
      </c>
      <c r="O364" s="36"/>
      <c r="P364" s="58"/>
      <c r="Q364" s="58"/>
      <c r="R364" s="58"/>
      <c r="S364" s="58"/>
      <c r="T364" s="58"/>
      <c r="U364" s="58">
        <v>7.0000000000000007E-2</v>
      </c>
      <c r="V364" s="261"/>
      <c r="W364" s="261"/>
      <c r="X364" s="58"/>
      <c r="Y364" s="58"/>
      <c r="Z364" s="261"/>
      <c r="AA364" s="261"/>
      <c r="AB364" s="261"/>
      <c r="AC364" s="261"/>
      <c r="AD364" s="261"/>
      <c r="AE364" s="261"/>
      <c r="AF364" s="261"/>
      <c r="AG364" s="261"/>
      <c r="AH364" s="261"/>
      <c r="AI364" s="261"/>
      <c r="AJ364" s="261"/>
      <c r="AK364" s="261"/>
      <c r="AL364" s="261">
        <v>0.02</v>
      </c>
      <c r="AM364" s="261"/>
      <c r="AN364" s="261"/>
      <c r="AO364" s="261"/>
      <c r="AP364" s="261"/>
      <c r="AQ364" s="261"/>
      <c r="AR364" s="261"/>
      <c r="AS364" s="261"/>
      <c r="AT364" s="261"/>
      <c r="AU364" s="261"/>
      <c r="AV364" s="261"/>
      <c r="AW364" s="261"/>
      <c r="AX364" s="261"/>
      <c r="AY364" s="46" t="s">
        <v>62</v>
      </c>
      <c r="AZ364" s="44" t="s">
        <v>430</v>
      </c>
      <c r="BA364" s="23" t="s">
        <v>105</v>
      </c>
      <c r="BB364" s="23" t="s">
        <v>64</v>
      </c>
      <c r="BC364" s="37" t="s">
        <v>64</v>
      </c>
      <c r="BD364" s="23" t="s">
        <v>131</v>
      </c>
      <c r="BE364" s="23" t="s">
        <v>852</v>
      </c>
      <c r="BF364" s="23" t="s">
        <v>853</v>
      </c>
      <c r="BG364" s="234"/>
      <c r="BH364" s="214"/>
    </row>
    <row r="365" spans="1:60" s="39" customFormat="1" ht="39.6">
      <c r="A365" s="31"/>
      <c r="B365" s="23" t="s">
        <v>786</v>
      </c>
      <c r="C365" s="50" t="s">
        <v>855</v>
      </c>
      <c r="D365" s="23" t="s">
        <v>41</v>
      </c>
      <c r="E365" s="51">
        <v>0.2</v>
      </c>
      <c r="F365" s="51"/>
      <c r="G365" s="51">
        <v>0.2</v>
      </c>
      <c r="H365" s="44" t="s">
        <v>130</v>
      </c>
      <c r="I365" s="44" t="s">
        <v>130</v>
      </c>
      <c r="J365" s="64" t="s">
        <v>22</v>
      </c>
      <c r="K365" s="64"/>
      <c r="L365" s="277">
        <f t="shared" si="29"/>
        <v>0</v>
      </c>
      <c r="M365" s="277">
        <f t="shared" si="30"/>
        <v>0.2</v>
      </c>
      <c r="N365" s="277">
        <f t="shared" si="31"/>
        <v>0.2</v>
      </c>
      <c r="O365" s="36"/>
      <c r="P365" s="58">
        <v>0.2</v>
      </c>
      <c r="Q365" s="58"/>
      <c r="R365" s="58"/>
      <c r="S365" s="58"/>
      <c r="T365" s="58"/>
      <c r="U365" s="58"/>
      <c r="V365" s="261"/>
      <c r="W365" s="261"/>
      <c r="X365" s="58"/>
      <c r="Y365" s="58"/>
      <c r="Z365" s="261"/>
      <c r="AA365" s="261"/>
      <c r="AB365" s="261"/>
      <c r="AC365" s="261"/>
      <c r="AD365" s="261"/>
      <c r="AE365" s="261"/>
      <c r="AF365" s="261"/>
      <c r="AG365" s="261"/>
      <c r="AH365" s="261"/>
      <c r="AI365" s="261"/>
      <c r="AJ365" s="261"/>
      <c r="AK365" s="261"/>
      <c r="AL365" s="261"/>
      <c r="AM365" s="261"/>
      <c r="AN365" s="261"/>
      <c r="AO365" s="261"/>
      <c r="AP365" s="261"/>
      <c r="AQ365" s="261"/>
      <c r="AR365" s="261"/>
      <c r="AS365" s="261"/>
      <c r="AT365" s="261"/>
      <c r="AU365" s="261"/>
      <c r="AV365" s="261"/>
      <c r="AW365" s="261"/>
      <c r="AX365" s="261"/>
      <c r="AY365" s="46" t="s">
        <v>62</v>
      </c>
      <c r="AZ365" s="44" t="s">
        <v>433</v>
      </c>
      <c r="BA365" s="23" t="s">
        <v>105</v>
      </c>
      <c r="BB365" s="23" t="s">
        <v>64</v>
      </c>
      <c r="BC365" s="37" t="s">
        <v>64</v>
      </c>
      <c r="BD365" s="23" t="s">
        <v>131</v>
      </c>
      <c r="BE365" s="23" t="s">
        <v>74</v>
      </c>
      <c r="BF365" s="23" t="s">
        <v>856</v>
      </c>
      <c r="BG365" s="23"/>
      <c r="BH365" s="23"/>
    </row>
    <row r="366" spans="1:60" s="39" customFormat="1" ht="39.6">
      <c r="A366" s="31"/>
      <c r="B366" s="23" t="s">
        <v>790</v>
      </c>
      <c r="C366" s="50" t="s">
        <v>858</v>
      </c>
      <c r="D366" s="23" t="s">
        <v>41</v>
      </c>
      <c r="E366" s="51">
        <v>0.1</v>
      </c>
      <c r="F366" s="51"/>
      <c r="G366" s="51">
        <v>0.1</v>
      </c>
      <c r="H366" s="44" t="s">
        <v>130</v>
      </c>
      <c r="I366" s="44" t="s">
        <v>130</v>
      </c>
      <c r="J366" s="64" t="s">
        <v>44</v>
      </c>
      <c r="K366" s="64"/>
      <c r="L366" s="277">
        <f t="shared" si="29"/>
        <v>0</v>
      </c>
      <c r="M366" s="277">
        <f t="shared" si="30"/>
        <v>0.1</v>
      </c>
      <c r="N366" s="277">
        <f t="shared" si="31"/>
        <v>0.1</v>
      </c>
      <c r="O366" s="36"/>
      <c r="P366" s="58"/>
      <c r="Q366" s="58"/>
      <c r="R366" s="58"/>
      <c r="S366" s="58"/>
      <c r="T366" s="58"/>
      <c r="U366" s="58"/>
      <c r="V366" s="261"/>
      <c r="W366" s="261"/>
      <c r="X366" s="58"/>
      <c r="Y366" s="58"/>
      <c r="Z366" s="261"/>
      <c r="AA366" s="261"/>
      <c r="AB366" s="261"/>
      <c r="AC366" s="261"/>
      <c r="AD366" s="261"/>
      <c r="AE366" s="261"/>
      <c r="AF366" s="261"/>
      <c r="AG366" s="261"/>
      <c r="AH366" s="261"/>
      <c r="AI366" s="261"/>
      <c r="AJ366" s="261"/>
      <c r="AK366" s="261"/>
      <c r="AL366" s="261">
        <v>0.1</v>
      </c>
      <c r="AM366" s="261"/>
      <c r="AN366" s="261"/>
      <c r="AO366" s="261"/>
      <c r="AP366" s="261"/>
      <c r="AQ366" s="261"/>
      <c r="AR366" s="261"/>
      <c r="AS366" s="261"/>
      <c r="AT366" s="261"/>
      <c r="AU366" s="261"/>
      <c r="AV366" s="261"/>
      <c r="AW366" s="261"/>
      <c r="AX366" s="261"/>
      <c r="AY366" s="46" t="s">
        <v>62</v>
      </c>
      <c r="AZ366" s="44" t="s">
        <v>437</v>
      </c>
      <c r="BA366" s="23" t="s">
        <v>105</v>
      </c>
      <c r="BB366" s="23" t="s">
        <v>64</v>
      </c>
      <c r="BC366" s="37" t="s">
        <v>72</v>
      </c>
      <c r="BD366" s="23" t="s">
        <v>131</v>
      </c>
      <c r="BE366" s="23" t="s">
        <v>74</v>
      </c>
      <c r="BF366" s="23"/>
      <c r="BG366" s="23"/>
      <c r="BH366" s="23"/>
    </row>
    <row r="367" spans="1:60" s="39" customFormat="1" ht="39.6">
      <c r="A367" s="31"/>
      <c r="B367" s="23" t="s">
        <v>794</v>
      </c>
      <c r="C367" s="50" t="s">
        <v>860</v>
      </c>
      <c r="D367" s="23" t="s">
        <v>41</v>
      </c>
      <c r="E367" s="51">
        <v>7.0000000000000007E-2</v>
      </c>
      <c r="F367" s="51"/>
      <c r="G367" s="51">
        <v>7.0000000000000007E-2</v>
      </c>
      <c r="H367" s="44" t="s">
        <v>130</v>
      </c>
      <c r="I367" s="44" t="s">
        <v>130</v>
      </c>
      <c r="J367" s="64" t="s">
        <v>43</v>
      </c>
      <c r="K367" s="64"/>
      <c r="L367" s="277">
        <f t="shared" si="29"/>
        <v>0</v>
      </c>
      <c r="M367" s="277">
        <f t="shared" si="30"/>
        <v>7.0000000000000007E-2</v>
      </c>
      <c r="N367" s="277">
        <f t="shared" si="31"/>
        <v>7.0000000000000007E-2</v>
      </c>
      <c r="O367" s="36"/>
      <c r="P367" s="58"/>
      <c r="Q367" s="58"/>
      <c r="R367" s="58"/>
      <c r="S367" s="58"/>
      <c r="T367" s="58"/>
      <c r="U367" s="58"/>
      <c r="V367" s="261"/>
      <c r="W367" s="261"/>
      <c r="X367" s="58"/>
      <c r="Y367" s="58"/>
      <c r="Z367" s="261"/>
      <c r="AA367" s="261"/>
      <c r="AB367" s="261"/>
      <c r="AC367" s="261"/>
      <c r="AD367" s="261"/>
      <c r="AE367" s="261"/>
      <c r="AF367" s="261"/>
      <c r="AG367" s="261"/>
      <c r="AH367" s="261"/>
      <c r="AI367" s="261"/>
      <c r="AJ367" s="261"/>
      <c r="AK367" s="261">
        <v>7.0000000000000007E-2</v>
      </c>
      <c r="AL367" s="261"/>
      <c r="AM367" s="261"/>
      <c r="AN367" s="261"/>
      <c r="AO367" s="261"/>
      <c r="AP367" s="261"/>
      <c r="AQ367" s="261"/>
      <c r="AR367" s="261"/>
      <c r="AS367" s="261"/>
      <c r="AT367" s="261"/>
      <c r="AU367" s="261"/>
      <c r="AV367" s="261"/>
      <c r="AW367" s="261"/>
      <c r="AX367" s="261"/>
      <c r="AY367" s="46" t="s">
        <v>62</v>
      </c>
      <c r="AZ367" s="44" t="s">
        <v>861</v>
      </c>
      <c r="BA367" s="23" t="s">
        <v>105</v>
      </c>
      <c r="BB367" s="23" t="s">
        <v>64</v>
      </c>
      <c r="BC367" s="37" t="s">
        <v>72</v>
      </c>
      <c r="BD367" s="23" t="s">
        <v>131</v>
      </c>
      <c r="BE367" s="23" t="s">
        <v>74</v>
      </c>
      <c r="BF367" s="23" t="s">
        <v>862</v>
      </c>
      <c r="BG367" s="23"/>
      <c r="BH367" s="23"/>
    </row>
    <row r="368" spans="1:60" s="232" customFormat="1" ht="39.6">
      <c r="A368" s="229"/>
      <c r="B368" s="23" t="s">
        <v>799</v>
      </c>
      <c r="C368" s="50" t="s">
        <v>864</v>
      </c>
      <c r="D368" s="23" t="s">
        <v>41</v>
      </c>
      <c r="E368" s="51">
        <v>7.0000000000000007E-2</v>
      </c>
      <c r="F368" s="51"/>
      <c r="G368" s="51">
        <v>7.0000000000000007E-2</v>
      </c>
      <c r="H368" s="44" t="s">
        <v>130</v>
      </c>
      <c r="I368" s="44" t="s">
        <v>130</v>
      </c>
      <c r="J368" s="64" t="s">
        <v>2291</v>
      </c>
      <c r="K368" s="64"/>
      <c r="L368" s="277">
        <f t="shared" si="29"/>
        <v>0</v>
      </c>
      <c r="M368" s="277">
        <f t="shared" si="30"/>
        <v>7.0000000000000007E-2</v>
      </c>
      <c r="N368" s="277">
        <f t="shared" si="31"/>
        <v>7.0000000000000007E-2</v>
      </c>
      <c r="O368" s="36"/>
      <c r="P368" s="58"/>
      <c r="Q368" s="58"/>
      <c r="R368" s="58"/>
      <c r="S368" s="58">
        <v>0.03</v>
      </c>
      <c r="T368" s="58"/>
      <c r="U368" s="58">
        <v>0.04</v>
      </c>
      <c r="V368" s="261"/>
      <c r="W368" s="261"/>
      <c r="X368" s="58"/>
      <c r="Y368" s="58"/>
      <c r="Z368" s="261"/>
      <c r="AA368" s="261"/>
      <c r="AB368" s="261"/>
      <c r="AC368" s="261"/>
      <c r="AD368" s="261"/>
      <c r="AE368" s="261"/>
      <c r="AF368" s="261"/>
      <c r="AG368" s="261"/>
      <c r="AH368" s="261"/>
      <c r="AI368" s="261"/>
      <c r="AJ368" s="261"/>
      <c r="AK368" s="261"/>
      <c r="AL368" s="261"/>
      <c r="AM368" s="261"/>
      <c r="AN368" s="261"/>
      <c r="AO368" s="261"/>
      <c r="AP368" s="261"/>
      <c r="AQ368" s="261"/>
      <c r="AR368" s="261"/>
      <c r="AS368" s="261"/>
      <c r="AT368" s="261"/>
      <c r="AU368" s="261"/>
      <c r="AV368" s="261"/>
      <c r="AW368" s="261"/>
      <c r="AX368" s="261"/>
      <c r="AY368" s="46" t="s">
        <v>62</v>
      </c>
      <c r="AZ368" s="44" t="s">
        <v>865</v>
      </c>
      <c r="BA368" s="23" t="s">
        <v>105</v>
      </c>
      <c r="BB368" s="23" t="s">
        <v>64</v>
      </c>
      <c r="BC368" s="37" t="s">
        <v>72</v>
      </c>
      <c r="BD368" s="23" t="s">
        <v>131</v>
      </c>
      <c r="BE368" s="23" t="s">
        <v>74</v>
      </c>
      <c r="BF368" s="23" t="s">
        <v>866</v>
      </c>
      <c r="BG368" s="234"/>
      <c r="BH368" s="214"/>
    </row>
    <row r="369" spans="1:60" s="39" customFormat="1" ht="39.6">
      <c r="A369" s="31"/>
      <c r="B369" s="23" t="s">
        <v>803</v>
      </c>
      <c r="C369" s="50" t="s">
        <v>868</v>
      </c>
      <c r="D369" s="23" t="s">
        <v>41</v>
      </c>
      <c r="E369" s="51">
        <v>0.1</v>
      </c>
      <c r="F369" s="51"/>
      <c r="G369" s="51">
        <v>0.1</v>
      </c>
      <c r="H369" s="44" t="s">
        <v>130</v>
      </c>
      <c r="I369" s="44" t="s">
        <v>130</v>
      </c>
      <c r="J369" s="52" t="s">
        <v>43</v>
      </c>
      <c r="K369" s="52"/>
      <c r="L369" s="277">
        <f t="shared" si="29"/>
        <v>0</v>
      </c>
      <c r="M369" s="277">
        <f t="shared" si="30"/>
        <v>0.1</v>
      </c>
      <c r="N369" s="277">
        <f t="shared" si="31"/>
        <v>0.1</v>
      </c>
      <c r="O369" s="36"/>
      <c r="P369" s="46"/>
      <c r="Q369" s="46"/>
      <c r="R369" s="46"/>
      <c r="S369" s="46"/>
      <c r="T369" s="46"/>
      <c r="U369" s="46"/>
      <c r="V369" s="46"/>
      <c r="W369" s="46"/>
      <c r="X369" s="46"/>
      <c r="Y369" s="46"/>
      <c r="Z369" s="46"/>
      <c r="AA369" s="46"/>
      <c r="AB369" s="46"/>
      <c r="AC369" s="46"/>
      <c r="AD369" s="46"/>
      <c r="AE369" s="46"/>
      <c r="AF369" s="46"/>
      <c r="AG369" s="46"/>
      <c r="AH369" s="46"/>
      <c r="AI369" s="46"/>
      <c r="AJ369" s="46"/>
      <c r="AK369" s="46">
        <v>0.1</v>
      </c>
      <c r="AL369" s="46"/>
      <c r="AM369" s="46"/>
      <c r="AN369" s="46"/>
      <c r="AO369" s="46"/>
      <c r="AP369" s="46"/>
      <c r="AQ369" s="46"/>
      <c r="AR369" s="46"/>
      <c r="AS369" s="46"/>
      <c r="AT369" s="46"/>
      <c r="AU369" s="46"/>
      <c r="AV369" s="46"/>
      <c r="AW369" s="46"/>
      <c r="AX369" s="46"/>
      <c r="AY369" s="46" t="s">
        <v>62</v>
      </c>
      <c r="AZ369" s="44" t="s">
        <v>869</v>
      </c>
      <c r="BA369" s="23" t="s">
        <v>105</v>
      </c>
      <c r="BB369" s="23" t="s">
        <v>64</v>
      </c>
      <c r="BC369" s="37" t="s">
        <v>72</v>
      </c>
      <c r="BD369" s="23" t="s">
        <v>131</v>
      </c>
      <c r="BE369" s="23"/>
      <c r="BF369" s="23" t="s">
        <v>870</v>
      </c>
      <c r="BG369" s="23"/>
      <c r="BH369" s="23"/>
    </row>
    <row r="370" spans="1:60" s="39" customFormat="1" ht="39.6">
      <c r="A370" s="31"/>
      <c r="B370" s="23" t="s">
        <v>806</v>
      </c>
      <c r="C370" s="50" t="s">
        <v>872</v>
      </c>
      <c r="D370" s="23" t="s">
        <v>41</v>
      </c>
      <c r="E370" s="51">
        <v>0.09</v>
      </c>
      <c r="F370" s="51"/>
      <c r="G370" s="51">
        <v>0.09</v>
      </c>
      <c r="H370" s="44" t="s">
        <v>130</v>
      </c>
      <c r="I370" s="44" t="s">
        <v>130</v>
      </c>
      <c r="J370" s="52" t="s">
        <v>43</v>
      </c>
      <c r="K370" s="52"/>
      <c r="L370" s="277">
        <f t="shared" si="29"/>
        <v>0</v>
      </c>
      <c r="M370" s="277">
        <f t="shared" si="30"/>
        <v>0.09</v>
      </c>
      <c r="N370" s="277">
        <f t="shared" si="31"/>
        <v>0.09</v>
      </c>
      <c r="O370" s="36"/>
      <c r="P370" s="46"/>
      <c r="Q370" s="46"/>
      <c r="R370" s="46"/>
      <c r="S370" s="46"/>
      <c r="T370" s="46"/>
      <c r="U370" s="46"/>
      <c r="V370" s="46"/>
      <c r="W370" s="46"/>
      <c r="X370" s="46"/>
      <c r="Y370" s="46"/>
      <c r="Z370" s="46"/>
      <c r="AA370" s="46"/>
      <c r="AB370" s="46"/>
      <c r="AC370" s="46"/>
      <c r="AD370" s="46"/>
      <c r="AE370" s="46"/>
      <c r="AF370" s="46"/>
      <c r="AG370" s="46"/>
      <c r="AH370" s="46"/>
      <c r="AI370" s="46"/>
      <c r="AJ370" s="46"/>
      <c r="AK370" s="46">
        <v>0.09</v>
      </c>
      <c r="AL370" s="46"/>
      <c r="AM370" s="46"/>
      <c r="AN370" s="46"/>
      <c r="AO370" s="46"/>
      <c r="AP370" s="46"/>
      <c r="AQ370" s="46"/>
      <c r="AR370" s="46"/>
      <c r="AS370" s="46"/>
      <c r="AT370" s="46"/>
      <c r="AU370" s="46"/>
      <c r="AV370" s="46"/>
      <c r="AW370" s="46"/>
      <c r="AX370" s="46"/>
      <c r="AY370" s="46" t="s">
        <v>62</v>
      </c>
      <c r="AZ370" s="44" t="s">
        <v>873</v>
      </c>
      <c r="BA370" s="23" t="s">
        <v>105</v>
      </c>
      <c r="BB370" s="23" t="s">
        <v>64</v>
      </c>
      <c r="BC370" s="37" t="s">
        <v>72</v>
      </c>
      <c r="BD370" s="23" t="s">
        <v>131</v>
      </c>
      <c r="BE370" s="23" t="s">
        <v>406</v>
      </c>
      <c r="BF370" s="23"/>
      <c r="BG370" s="23"/>
      <c r="BH370" s="23"/>
    </row>
    <row r="371" spans="1:60" s="39" customFormat="1" ht="33.6">
      <c r="A371" s="31"/>
      <c r="B371" s="23" t="s">
        <v>811</v>
      </c>
      <c r="C371" s="50" t="s">
        <v>874</v>
      </c>
      <c r="D371" s="23" t="s">
        <v>41</v>
      </c>
      <c r="E371" s="51">
        <v>0.08</v>
      </c>
      <c r="F371" s="51"/>
      <c r="G371" s="51">
        <v>0.08</v>
      </c>
      <c r="H371" s="44"/>
      <c r="I371" s="44" t="s">
        <v>130</v>
      </c>
      <c r="J371" s="52" t="s">
        <v>41</v>
      </c>
      <c r="K371" s="52"/>
      <c r="L371" s="277">
        <f t="shared" si="29"/>
        <v>0</v>
      </c>
      <c r="M371" s="277">
        <f t="shared" si="30"/>
        <v>0.08</v>
      </c>
      <c r="N371" s="277">
        <f t="shared" si="31"/>
        <v>0</v>
      </c>
      <c r="O371" s="36">
        <v>0.08</v>
      </c>
      <c r="P371" s="46"/>
      <c r="Q371" s="46"/>
      <c r="R371" s="46"/>
      <c r="S371" s="46"/>
      <c r="T371" s="46"/>
      <c r="U371" s="46"/>
      <c r="V371" s="46"/>
      <c r="W371" s="46"/>
      <c r="X371" s="46"/>
      <c r="Y371" s="46"/>
      <c r="Z371" s="46"/>
      <c r="AA371" s="46"/>
      <c r="AB371" s="46"/>
      <c r="AC371" s="46"/>
      <c r="AD371" s="46"/>
      <c r="AE371" s="46"/>
      <c r="AF371" s="46"/>
      <c r="AG371" s="46"/>
      <c r="AH371" s="46"/>
      <c r="AI371" s="46"/>
      <c r="AJ371" s="46"/>
      <c r="AK371" s="46"/>
      <c r="AL371" s="46"/>
      <c r="AM371" s="46"/>
      <c r="AN371" s="46"/>
      <c r="AO371" s="46"/>
      <c r="AP371" s="46"/>
      <c r="AQ371" s="46"/>
      <c r="AR371" s="46"/>
      <c r="AS371" s="46"/>
      <c r="AT371" s="46"/>
      <c r="AU371" s="46"/>
      <c r="AV371" s="46"/>
      <c r="AW371" s="46"/>
      <c r="AX371" s="46"/>
      <c r="AY371" s="46" t="s">
        <v>280</v>
      </c>
      <c r="AZ371" s="44"/>
      <c r="BA371" s="23" t="s">
        <v>114</v>
      </c>
      <c r="BB371" s="23" t="s">
        <v>72</v>
      </c>
      <c r="BC371" s="37"/>
      <c r="BD371" s="23" t="s">
        <v>131</v>
      </c>
      <c r="BE371" s="23" t="s">
        <v>875</v>
      </c>
      <c r="BF371" s="23" t="s">
        <v>876</v>
      </c>
      <c r="BG371" s="23"/>
      <c r="BH371" s="23"/>
    </row>
    <row r="372" spans="1:60" s="39" customFormat="1" ht="33.6">
      <c r="A372" s="31"/>
      <c r="B372" s="23" t="s">
        <v>2424</v>
      </c>
      <c r="C372" s="50" t="s">
        <v>877</v>
      </c>
      <c r="D372" s="23" t="s">
        <v>41</v>
      </c>
      <c r="E372" s="51">
        <v>0.04</v>
      </c>
      <c r="F372" s="51"/>
      <c r="G372" s="51">
        <v>0.04</v>
      </c>
      <c r="H372" s="44"/>
      <c r="I372" s="44" t="s">
        <v>130</v>
      </c>
      <c r="J372" s="52" t="s">
        <v>41</v>
      </c>
      <c r="K372" s="52"/>
      <c r="L372" s="277">
        <f t="shared" si="29"/>
        <v>0</v>
      </c>
      <c r="M372" s="277">
        <f t="shared" si="30"/>
        <v>0.04</v>
      </c>
      <c r="N372" s="277">
        <f t="shared" si="31"/>
        <v>0</v>
      </c>
      <c r="O372" s="36">
        <v>0.04</v>
      </c>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c r="AX372" s="46"/>
      <c r="AY372" s="46" t="s">
        <v>280</v>
      </c>
      <c r="AZ372" s="44"/>
      <c r="BA372" s="23" t="s">
        <v>114</v>
      </c>
      <c r="BB372" s="23" t="s">
        <v>72</v>
      </c>
      <c r="BC372" s="37"/>
      <c r="BD372" s="23" t="s">
        <v>131</v>
      </c>
      <c r="BE372" s="23" t="s">
        <v>875</v>
      </c>
      <c r="BF372" s="23" t="s">
        <v>876</v>
      </c>
      <c r="BG372" s="23"/>
      <c r="BH372" s="23"/>
    </row>
    <row r="373" spans="1:60" s="39" customFormat="1" ht="33.6">
      <c r="A373" s="31"/>
      <c r="B373" s="23" t="s">
        <v>2425</v>
      </c>
      <c r="C373" s="50" t="s">
        <v>868</v>
      </c>
      <c r="D373" s="23" t="s">
        <v>41</v>
      </c>
      <c r="E373" s="51">
        <v>0.45</v>
      </c>
      <c r="F373" s="51"/>
      <c r="G373" s="51">
        <v>0.45</v>
      </c>
      <c r="H373" s="44"/>
      <c r="I373" s="44" t="s">
        <v>130</v>
      </c>
      <c r="J373" s="52" t="s">
        <v>41</v>
      </c>
      <c r="K373" s="52"/>
      <c r="L373" s="277">
        <f t="shared" si="29"/>
        <v>0</v>
      </c>
      <c r="M373" s="277">
        <f t="shared" si="30"/>
        <v>0.45</v>
      </c>
      <c r="N373" s="277">
        <f t="shared" si="31"/>
        <v>0</v>
      </c>
      <c r="O373" s="36">
        <v>0.45</v>
      </c>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6"/>
      <c r="AY373" s="46" t="s">
        <v>280</v>
      </c>
      <c r="AZ373" s="44"/>
      <c r="BA373" s="23" t="s">
        <v>114</v>
      </c>
      <c r="BB373" s="23" t="s">
        <v>72</v>
      </c>
      <c r="BC373" s="37"/>
      <c r="BD373" s="23" t="s">
        <v>131</v>
      </c>
      <c r="BE373" s="23" t="s">
        <v>875</v>
      </c>
      <c r="BF373" s="23" t="s">
        <v>876</v>
      </c>
      <c r="BG373" s="23"/>
      <c r="BH373" s="23"/>
    </row>
    <row r="374" spans="1:60" s="39" customFormat="1" ht="33.6">
      <c r="A374" s="31"/>
      <c r="B374" s="23" t="s">
        <v>2426</v>
      </c>
      <c r="C374" s="50" t="s">
        <v>878</v>
      </c>
      <c r="D374" s="23" t="s">
        <v>41</v>
      </c>
      <c r="E374" s="51">
        <v>0.26</v>
      </c>
      <c r="F374" s="51"/>
      <c r="G374" s="51">
        <v>0.26</v>
      </c>
      <c r="H374" s="44"/>
      <c r="I374" s="44" t="s">
        <v>130</v>
      </c>
      <c r="J374" s="52" t="s">
        <v>41</v>
      </c>
      <c r="K374" s="52"/>
      <c r="L374" s="277">
        <f t="shared" si="29"/>
        <v>0</v>
      </c>
      <c r="M374" s="277">
        <f t="shared" si="30"/>
        <v>0.26</v>
      </c>
      <c r="N374" s="277">
        <f t="shared" si="31"/>
        <v>0</v>
      </c>
      <c r="O374" s="36">
        <v>0.26</v>
      </c>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c r="AX374" s="46"/>
      <c r="AY374" s="46" t="s">
        <v>280</v>
      </c>
      <c r="AZ374" s="44"/>
      <c r="BA374" s="23" t="s">
        <v>114</v>
      </c>
      <c r="BB374" s="23" t="s">
        <v>72</v>
      </c>
      <c r="BC374" s="37"/>
      <c r="BD374" s="23" t="s">
        <v>131</v>
      </c>
      <c r="BE374" s="23" t="s">
        <v>875</v>
      </c>
      <c r="BF374" s="23" t="s">
        <v>876</v>
      </c>
      <c r="BG374" s="23"/>
      <c r="BH374" s="23"/>
    </row>
    <row r="375" spans="1:60" s="39" customFormat="1" ht="33.6">
      <c r="A375" s="31"/>
      <c r="B375" s="23" t="s">
        <v>2427</v>
      </c>
      <c r="C375" s="50" t="s">
        <v>879</v>
      </c>
      <c r="D375" s="23" t="s">
        <v>41</v>
      </c>
      <c r="E375" s="51">
        <v>0.08</v>
      </c>
      <c r="F375" s="51"/>
      <c r="G375" s="51">
        <v>0.08</v>
      </c>
      <c r="H375" s="44"/>
      <c r="I375" s="44" t="s">
        <v>130</v>
      </c>
      <c r="J375" s="52" t="s">
        <v>41</v>
      </c>
      <c r="K375" s="52"/>
      <c r="L375" s="277">
        <f t="shared" si="29"/>
        <v>0</v>
      </c>
      <c r="M375" s="277">
        <f t="shared" si="30"/>
        <v>0.08</v>
      </c>
      <c r="N375" s="277">
        <f t="shared" si="31"/>
        <v>0</v>
      </c>
      <c r="O375" s="36">
        <v>0.08</v>
      </c>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t="s">
        <v>280</v>
      </c>
      <c r="AZ375" s="44"/>
      <c r="BA375" s="23" t="s">
        <v>114</v>
      </c>
      <c r="BB375" s="23" t="s">
        <v>72</v>
      </c>
      <c r="BC375" s="37"/>
      <c r="BD375" s="23" t="s">
        <v>131</v>
      </c>
      <c r="BE375" s="23" t="s">
        <v>875</v>
      </c>
      <c r="BF375" s="23" t="s">
        <v>876</v>
      </c>
      <c r="BG375" s="23"/>
      <c r="BH375" s="23"/>
    </row>
    <row r="376" spans="1:60" s="39" customFormat="1" ht="39.6">
      <c r="A376" s="31"/>
      <c r="B376" s="23" t="s">
        <v>2428</v>
      </c>
      <c r="C376" s="85" t="s">
        <v>881</v>
      </c>
      <c r="D376" s="23" t="s">
        <v>41</v>
      </c>
      <c r="E376" s="51">
        <v>0.15</v>
      </c>
      <c r="F376" s="51"/>
      <c r="G376" s="51">
        <v>0.15</v>
      </c>
      <c r="H376" s="44" t="s">
        <v>241</v>
      </c>
      <c r="I376" s="44" t="s">
        <v>241</v>
      </c>
      <c r="J376" s="110" t="s">
        <v>44</v>
      </c>
      <c r="K376" s="110"/>
      <c r="L376" s="277">
        <f t="shared" si="29"/>
        <v>0</v>
      </c>
      <c r="M376" s="277">
        <f t="shared" si="30"/>
        <v>0.15</v>
      </c>
      <c r="N376" s="277">
        <f t="shared" si="31"/>
        <v>0.15</v>
      </c>
      <c r="O376" s="36"/>
      <c r="P376" s="58"/>
      <c r="Q376" s="58"/>
      <c r="R376" s="58"/>
      <c r="S376" s="58"/>
      <c r="T376" s="58"/>
      <c r="U376" s="58"/>
      <c r="V376" s="261"/>
      <c r="W376" s="261"/>
      <c r="X376" s="58"/>
      <c r="Y376" s="58"/>
      <c r="Z376" s="261"/>
      <c r="AA376" s="261"/>
      <c r="AB376" s="261"/>
      <c r="AC376" s="261"/>
      <c r="AD376" s="261"/>
      <c r="AE376" s="261"/>
      <c r="AF376" s="261"/>
      <c r="AG376" s="261"/>
      <c r="AH376" s="261"/>
      <c r="AI376" s="261"/>
      <c r="AJ376" s="261"/>
      <c r="AK376" s="261"/>
      <c r="AL376" s="261">
        <v>0.15</v>
      </c>
      <c r="AM376" s="261"/>
      <c r="AN376" s="261"/>
      <c r="AO376" s="261"/>
      <c r="AP376" s="261"/>
      <c r="AQ376" s="261"/>
      <c r="AR376" s="261"/>
      <c r="AS376" s="261"/>
      <c r="AT376" s="261"/>
      <c r="AU376" s="261"/>
      <c r="AV376" s="261"/>
      <c r="AW376" s="261"/>
      <c r="AX376" s="261"/>
      <c r="AY376" s="46" t="s">
        <v>62</v>
      </c>
      <c r="AZ376" s="44" t="s">
        <v>882</v>
      </c>
      <c r="BA376" s="23" t="s">
        <v>105</v>
      </c>
      <c r="BB376" s="23" t="s">
        <v>64</v>
      </c>
      <c r="BC376" s="112" t="s">
        <v>72</v>
      </c>
      <c r="BD376" s="23" t="s">
        <v>242</v>
      </c>
      <c r="BE376" s="113" t="s">
        <v>102</v>
      </c>
      <c r="BF376" s="113"/>
      <c r="BG376" s="113"/>
      <c r="BH376" s="113"/>
    </row>
    <row r="377" spans="1:60" s="39" customFormat="1" ht="39.6">
      <c r="A377" s="31"/>
      <c r="B377" s="23" t="s">
        <v>2429</v>
      </c>
      <c r="C377" s="50" t="s">
        <v>884</v>
      </c>
      <c r="D377" s="23" t="s">
        <v>41</v>
      </c>
      <c r="E377" s="51">
        <v>0.05</v>
      </c>
      <c r="F377" s="51"/>
      <c r="G377" s="51">
        <v>0.05</v>
      </c>
      <c r="H377" s="44" t="s">
        <v>70</v>
      </c>
      <c r="I377" s="44" t="s">
        <v>70</v>
      </c>
      <c r="J377" s="64" t="s">
        <v>26</v>
      </c>
      <c r="K377" s="64"/>
      <c r="L377" s="277">
        <f t="shared" si="29"/>
        <v>0</v>
      </c>
      <c r="M377" s="277">
        <f t="shared" si="30"/>
        <v>0.05</v>
      </c>
      <c r="N377" s="277">
        <f t="shared" si="31"/>
        <v>0.05</v>
      </c>
      <c r="O377" s="36"/>
      <c r="P377" s="58"/>
      <c r="Q377" s="58"/>
      <c r="R377" s="58"/>
      <c r="S377" s="58"/>
      <c r="T377" s="58">
        <v>0.05</v>
      </c>
      <c r="U377" s="58"/>
      <c r="V377" s="261"/>
      <c r="W377" s="261"/>
      <c r="X377" s="58"/>
      <c r="Y377" s="58"/>
      <c r="Z377" s="261"/>
      <c r="AA377" s="261"/>
      <c r="AB377" s="261"/>
      <c r="AC377" s="261"/>
      <c r="AD377" s="261"/>
      <c r="AE377" s="261"/>
      <c r="AF377" s="261"/>
      <c r="AG377" s="261"/>
      <c r="AH377" s="261"/>
      <c r="AI377" s="261"/>
      <c r="AJ377" s="261"/>
      <c r="AK377" s="261"/>
      <c r="AL377" s="261"/>
      <c r="AM377" s="261"/>
      <c r="AN377" s="261"/>
      <c r="AO377" s="261"/>
      <c r="AP377" s="261"/>
      <c r="AQ377" s="261"/>
      <c r="AR377" s="261"/>
      <c r="AS377" s="261"/>
      <c r="AT377" s="261"/>
      <c r="AU377" s="261"/>
      <c r="AV377" s="261"/>
      <c r="AW377" s="261"/>
      <c r="AX377" s="261"/>
      <c r="AY377" s="46" t="s">
        <v>62</v>
      </c>
      <c r="AZ377" s="23" t="s">
        <v>885</v>
      </c>
      <c r="BA377" s="23" t="s">
        <v>105</v>
      </c>
      <c r="BB377" s="23" t="s">
        <v>64</v>
      </c>
      <c r="BC377" s="37" t="s">
        <v>64</v>
      </c>
      <c r="BD377" s="23" t="s">
        <v>126</v>
      </c>
      <c r="BE377" s="23" t="s">
        <v>886</v>
      </c>
      <c r="BF377" s="23" t="s">
        <v>887</v>
      </c>
      <c r="BG377" s="23"/>
      <c r="BH377" s="23"/>
    </row>
    <row r="378" spans="1:60" s="232" customFormat="1" ht="39.6">
      <c r="A378" s="229"/>
      <c r="B378" s="23" t="s">
        <v>2430</v>
      </c>
      <c r="C378" s="50" t="s">
        <v>889</v>
      </c>
      <c r="D378" s="23" t="s">
        <v>41</v>
      </c>
      <c r="E378" s="51">
        <f>0.05-0.02</f>
        <v>3.0000000000000002E-2</v>
      </c>
      <c r="F378" s="51"/>
      <c r="G378" s="51">
        <f>0.05-0.02</f>
        <v>3.0000000000000002E-2</v>
      </c>
      <c r="H378" s="44" t="s">
        <v>70</v>
      </c>
      <c r="I378" s="44" t="s">
        <v>70</v>
      </c>
      <c r="J378" s="64" t="s">
        <v>55</v>
      </c>
      <c r="K378" s="64"/>
      <c r="L378" s="277">
        <f t="shared" si="29"/>
        <v>0</v>
      </c>
      <c r="M378" s="277">
        <f t="shared" si="30"/>
        <v>0.03</v>
      </c>
      <c r="N378" s="277">
        <f t="shared" si="31"/>
        <v>0.03</v>
      </c>
      <c r="O378" s="36"/>
      <c r="P378" s="58"/>
      <c r="Q378" s="58"/>
      <c r="R378" s="58"/>
      <c r="S378" s="58"/>
      <c r="T378" s="58"/>
      <c r="U378" s="58"/>
      <c r="V378" s="261"/>
      <c r="W378" s="261"/>
      <c r="X378" s="58"/>
      <c r="Y378" s="58"/>
      <c r="Z378" s="261"/>
      <c r="AA378" s="261"/>
      <c r="AB378" s="261"/>
      <c r="AC378" s="261"/>
      <c r="AD378" s="261"/>
      <c r="AE378" s="261"/>
      <c r="AF378" s="261"/>
      <c r="AG378" s="261"/>
      <c r="AH378" s="261"/>
      <c r="AI378" s="261"/>
      <c r="AJ378" s="261"/>
      <c r="AK378" s="261"/>
      <c r="AL378" s="261"/>
      <c r="AM378" s="261"/>
      <c r="AN378" s="261"/>
      <c r="AO378" s="261"/>
      <c r="AP378" s="261"/>
      <c r="AQ378" s="261"/>
      <c r="AR378" s="261"/>
      <c r="AS378" s="261"/>
      <c r="AT378" s="261"/>
      <c r="AU378" s="261"/>
      <c r="AV378" s="261"/>
      <c r="AW378" s="261"/>
      <c r="AX378" s="261">
        <v>0.03</v>
      </c>
      <c r="AY378" s="46" t="s">
        <v>62</v>
      </c>
      <c r="AZ378" s="23" t="s">
        <v>890</v>
      </c>
      <c r="BA378" s="23" t="s">
        <v>105</v>
      </c>
      <c r="BB378" s="23" t="s">
        <v>64</v>
      </c>
      <c r="BC378" s="37" t="s">
        <v>64</v>
      </c>
      <c r="BD378" s="23" t="s">
        <v>126</v>
      </c>
      <c r="BE378" s="23" t="s">
        <v>886</v>
      </c>
      <c r="BF378" s="23" t="s">
        <v>891</v>
      </c>
      <c r="BG378" s="234"/>
      <c r="BH378" s="214"/>
    </row>
    <row r="379" spans="1:60" s="39" customFormat="1" ht="39.6">
      <c r="A379" s="31"/>
      <c r="B379" s="23" t="s">
        <v>2431</v>
      </c>
      <c r="C379" s="50" t="s">
        <v>892</v>
      </c>
      <c r="D379" s="23" t="s">
        <v>41</v>
      </c>
      <c r="E379" s="51">
        <v>0.05</v>
      </c>
      <c r="F379" s="51"/>
      <c r="G379" s="51">
        <v>0.05</v>
      </c>
      <c r="H379" s="44" t="s">
        <v>70</v>
      </c>
      <c r="I379" s="44" t="s">
        <v>70</v>
      </c>
      <c r="J379" s="64" t="s">
        <v>23</v>
      </c>
      <c r="K379" s="64"/>
      <c r="L379" s="277">
        <f t="shared" si="29"/>
        <v>0</v>
      </c>
      <c r="M379" s="277">
        <f t="shared" si="30"/>
        <v>0.05</v>
      </c>
      <c r="N379" s="277">
        <f t="shared" si="31"/>
        <v>0.05</v>
      </c>
      <c r="O379" s="36"/>
      <c r="P379" s="58"/>
      <c r="Q379" s="58">
        <v>0.05</v>
      </c>
      <c r="R379" s="58"/>
      <c r="S379" s="58"/>
      <c r="T379" s="58"/>
      <c r="U379" s="58"/>
      <c r="V379" s="261"/>
      <c r="W379" s="261"/>
      <c r="X379" s="58"/>
      <c r="Y379" s="58"/>
      <c r="Z379" s="261"/>
      <c r="AA379" s="261"/>
      <c r="AB379" s="261"/>
      <c r="AC379" s="261"/>
      <c r="AD379" s="261"/>
      <c r="AE379" s="261"/>
      <c r="AF379" s="261"/>
      <c r="AG379" s="261"/>
      <c r="AH379" s="261"/>
      <c r="AI379" s="261"/>
      <c r="AJ379" s="261"/>
      <c r="AK379" s="261"/>
      <c r="AL379" s="261"/>
      <c r="AM379" s="261"/>
      <c r="AN379" s="261"/>
      <c r="AO379" s="261"/>
      <c r="AP379" s="261"/>
      <c r="AQ379" s="261"/>
      <c r="AR379" s="261"/>
      <c r="AS379" s="261"/>
      <c r="AT379" s="261"/>
      <c r="AU379" s="261"/>
      <c r="AV379" s="261"/>
      <c r="AW379" s="261"/>
      <c r="AX379" s="261"/>
      <c r="AY379" s="46" t="s">
        <v>62</v>
      </c>
      <c r="AZ379" s="23" t="s">
        <v>893</v>
      </c>
      <c r="BA379" s="23" t="s">
        <v>105</v>
      </c>
      <c r="BB379" s="23" t="s">
        <v>64</v>
      </c>
      <c r="BC379" s="37" t="s">
        <v>64</v>
      </c>
      <c r="BD379" s="23" t="s">
        <v>126</v>
      </c>
      <c r="BE379" s="23" t="s">
        <v>886</v>
      </c>
      <c r="BF379" s="23" t="s">
        <v>64</v>
      </c>
      <c r="BG379" s="23"/>
      <c r="BH379" s="23"/>
    </row>
    <row r="380" spans="1:60" s="39" customFormat="1" ht="39.6">
      <c r="A380" s="31"/>
      <c r="B380" s="23" t="s">
        <v>2432</v>
      </c>
      <c r="C380" s="50" t="s">
        <v>894</v>
      </c>
      <c r="D380" s="23" t="s">
        <v>41</v>
      </c>
      <c r="E380" s="51">
        <v>0.05</v>
      </c>
      <c r="F380" s="51"/>
      <c r="G380" s="51">
        <v>0.05</v>
      </c>
      <c r="H380" s="44" t="s">
        <v>70</v>
      </c>
      <c r="I380" s="44" t="s">
        <v>70</v>
      </c>
      <c r="J380" s="64" t="s">
        <v>895</v>
      </c>
      <c r="K380" s="64"/>
      <c r="L380" s="277">
        <f t="shared" si="29"/>
        <v>0</v>
      </c>
      <c r="M380" s="277">
        <f t="shared" si="30"/>
        <v>0.05</v>
      </c>
      <c r="N380" s="277">
        <f t="shared" si="31"/>
        <v>0.05</v>
      </c>
      <c r="O380" s="36"/>
      <c r="P380" s="58"/>
      <c r="Q380" s="58"/>
      <c r="R380" s="58"/>
      <c r="S380" s="58"/>
      <c r="T380" s="58">
        <v>0.02</v>
      </c>
      <c r="U380" s="58"/>
      <c r="V380" s="261"/>
      <c r="W380" s="261"/>
      <c r="X380" s="58"/>
      <c r="Y380" s="58"/>
      <c r="Z380" s="261"/>
      <c r="AA380" s="261"/>
      <c r="AB380" s="261"/>
      <c r="AC380" s="261"/>
      <c r="AD380" s="261"/>
      <c r="AE380" s="261"/>
      <c r="AF380" s="261"/>
      <c r="AG380" s="261"/>
      <c r="AH380" s="261"/>
      <c r="AI380" s="261"/>
      <c r="AJ380" s="261"/>
      <c r="AK380" s="261">
        <v>0.03</v>
      </c>
      <c r="AL380" s="261"/>
      <c r="AM380" s="261"/>
      <c r="AN380" s="261"/>
      <c r="AO380" s="261"/>
      <c r="AP380" s="261"/>
      <c r="AQ380" s="261"/>
      <c r="AR380" s="261"/>
      <c r="AS380" s="261"/>
      <c r="AT380" s="261"/>
      <c r="AU380" s="261"/>
      <c r="AV380" s="261"/>
      <c r="AW380" s="261"/>
      <c r="AX380" s="261"/>
      <c r="AY380" s="46" t="s">
        <v>62</v>
      </c>
      <c r="AZ380" s="23" t="s">
        <v>896</v>
      </c>
      <c r="BA380" s="23" t="s">
        <v>105</v>
      </c>
      <c r="BB380" s="23" t="s">
        <v>64</v>
      </c>
      <c r="BC380" s="37" t="s">
        <v>64</v>
      </c>
      <c r="BD380" s="23" t="s">
        <v>126</v>
      </c>
      <c r="BE380" s="23" t="s">
        <v>886</v>
      </c>
      <c r="BF380" s="23" t="s">
        <v>64</v>
      </c>
      <c r="BG380" s="23"/>
      <c r="BH380" s="23"/>
    </row>
    <row r="381" spans="1:60" s="232" customFormat="1" ht="39.6">
      <c r="A381" s="229"/>
      <c r="B381" s="23" t="s">
        <v>2433</v>
      </c>
      <c r="C381" s="50" t="s">
        <v>897</v>
      </c>
      <c r="D381" s="23" t="s">
        <v>41</v>
      </c>
      <c r="E381" s="51">
        <f>0.05-0.02</f>
        <v>3.0000000000000002E-2</v>
      </c>
      <c r="F381" s="51"/>
      <c r="G381" s="51">
        <f>0.05-0.02</f>
        <v>3.0000000000000002E-2</v>
      </c>
      <c r="H381" s="44" t="s">
        <v>70</v>
      </c>
      <c r="I381" s="44" t="s">
        <v>70</v>
      </c>
      <c r="J381" s="64" t="s">
        <v>135</v>
      </c>
      <c r="K381" s="64"/>
      <c r="L381" s="277">
        <f t="shared" si="29"/>
        <v>0</v>
      </c>
      <c r="M381" s="277">
        <f t="shared" si="30"/>
        <v>0.03</v>
      </c>
      <c r="N381" s="277">
        <f t="shared" si="31"/>
        <v>0.03</v>
      </c>
      <c r="O381" s="36"/>
      <c r="P381" s="58"/>
      <c r="Q381" s="58"/>
      <c r="R381" s="58"/>
      <c r="S381" s="58"/>
      <c r="T381" s="58"/>
      <c r="U381" s="58"/>
      <c r="V381" s="261"/>
      <c r="W381" s="261"/>
      <c r="X381" s="58"/>
      <c r="Y381" s="58">
        <v>0.03</v>
      </c>
      <c r="Z381" s="261"/>
      <c r="AA381" s="261"/>
      <c r="AB381" s="261"/>
      <c r="AC381" s="261"/>
      <c r="AD381" s="261"/>
      <c r="AE381" s="261"/>
      <c r="AF381" s="261"/>
      <c r="AG381" s="261"/>
      <c r="AH381" s="261"/>
      <c r="AI381" s="261"/>
      <c r="AJ381" s="261"/>
      <c r="AK381" s="261"/>
      <c r="AL381" s="261"/>
      <c r="AM381" s="261"/>
      <c r="AN381" s="261"/>
      <c r="AO381" s="261"/>
      <c r="AP381" s="261"/>
      <c r="AQ381" s="261"/>
      <c r="AR381" s="261"/>
      <c r="AS381" s="261"/>
      <c r="AT381" s="261"/>
      <c r="AU381" s="261"/>
      <c r="AV381" s="261"/>
      <c r="AW381" s="261"/>
      <c r="AX381" s="261"/>
      <c r="AY381" s="46" t="s">
        <v>62</v>
      </c>
      <c r="AZ381" s="23" t="s">
        <v>898</v>
      </c>
      <c r="BA381" s="23" t="s">
        <v>105</v>
      </c>
      <c r="BB381" s="23" t="s">
        <v>64</v>
      </c>
      <c r="BC381" s="37" t="s">
        <v>64</v>
      </c>
      <c r="BD381" s="23" t="s">
        <v>126</v>
      </c>
      <c r="BE381" s="23" t="s">
        <v>886</v>
      </c>
      <c r="BF381" s="23" t="s">
        <v>891</v>
      </c>
      <c r="BG381" s="234"/>
      <c r="BH381" s="214"/>
    </row>
    <row r="382" spans="1:60" s="39" customFormat="1" ht="39.6">
      <c r="A382" s="31"/>
      <c r="B382" s="23" t="s">
        <v>2434</v>
      </c>
      <c r="C382" s="50" t="s">
        <v>899</v>
      </c>
      <c r="D382" s="23" t="s">
        <v>41</v>
      </c>
      <c r="E382" s="51">
        <v>0.05</v>
      </c>
      <c r="F382" s="51"/>
      <c r="G382" s="51">
        <v>0.05</v>
      </c>
      <c r="H382" s="44" t="s">
        <v>70</v>
      </c>
      <c r="I382" s="44" t="s">
        <v>70</v>
      </c>
      <c r="J382" s="64" t="s">
        <v>23</v>
      </c>
      <c r="K382" s="64"/>
      <c r="L382" s="277">
        <f t="shared" si="29"/>
        <v>0</v>
      </c>
      <c r="M382" s="277">
        <f t="shared" si="30"/>
        <v>0.05</v>
      </c>
      <c r="N382" s="277">
        <f t="shared" si="31"/>
        <v>0.05</v>
      </c>
      <c r="O382" s="36"/>
      <c r="P382" s="58"/>
      <c r="Q382" s="58">
        <v>0.05</v>
      </c>
      <c r="R382" s="58"/>
      <c r="S382" s="58"/>
      <c r="T382" s="58"/>
      <c r="U382" s="58"/>
      <c r="V382" s="261"/>
      <c r="W382" s="261"/>
      <c r="X382" s="58"/>
      <c r="Y382" s="58"/>
      <c r="Z382" s="261"/>
      <c r="AA382" s="261"/>
      <c r="AB382" s="261"/>
      <c r="AC382" s="261"/>
      <c r="AD382" s="261"/>
      <c r="AE382" s="261"/>
      <c r="AF382" s="261"/>
      <c r="AG382" s="261"/>
      <c r="AH382" s="261"/>
      <c r="AI382" s="261"/>
      <c r="AJ382" s="261"/>
      <c r="AK382" s="261"/>
      <c r="AL382" s="261"/>
      <c r="AM382" s="261"/>
      <c r="AN382" s="261"/>
      <c r="AO382" s="261"/>
      <c r="AP382" s="261"/>
      <c r="AQ382" s="261"/>
      <c r="AR382" s="261"/>
      <c r="AS382" s="261"/>
      <c r="AT382" s="261"/>
      <c r="AU382" s="261"/>
      <c r="AV382" s="261"/>
      <c r="AW382" s="261"/>
      <c r="AX382" s="261"/>
      <c r="AY382" s="46" t="s">
        <v>62</v>
      </c>
      <c r="AZ382" s="23" t="s">
        <v>900</v>
      </c>
      <c r="BA382" s="23" t="s">
        <v>105</v>
      </c>
      <c r="BB382" s="23" t="s">
        <v>64</v>
      </c>
      <c r="BC382" s="37" t="s">
        <v>64</v>
      </c>
      <c r="BD382" s="23" t="s">
        <v>126</v>
      </c>
      <c r="BE382" s="23" t="s">
        <v>886</v>
      </c>
      <c r="BF382" s="23" t="s">
        <v>64</v>
      </c>
      <c r="BG382" s="23"/>
      <c r="BH382" s="23"/>
    </row>
    <row r="383" spans="1:60" s="39" customFormat="1" ht="39.6">
      <c r="A383" s="31"/>
      <c r="B383" s="23" t="s">
        <v>2435</v>
      </c>
      <c r="C383" s="50" t="s">
        <v>901</v>
      </c>
      <c r="D383" s="23" t="s">
        <v>41</v>
      </c>
      <c r="E383" s="51">
        <v>0.05</v>
      </c>
      <c r="F383" s="51"/>
      <c r="G383" s="51">
        <v>0.05</v>
      </c>
      <c r="H383" s="44" t="s">
        <v>70</v>
      </c>
      <c r="I383" s="44" t="s">
        <v>70</v>
      </c>
      <c r="J383" s="64" t="s">
        <v>26</v>
      </c>
      <c r="K383" s="64"/>
      <c r="L383" s="277">
        <f t="shared" si="29"/>
        <v>0</v>
      </c>
      <c r="M383" s="277">
        <f t="shared" si="30"/>
        <v>0.05</v>
      </c>
      <c r="N383" s="277">
        <f t="shared" si="31"/>
        <v>0.05</v>
      </c>
      <c r="O383" s="36"/>
      <c r="P383" s="58"/>
      <c r="Q383" s="58"/>
      <c r="R383" s="58"/>
      <c r="S383" s="58"/>
      <c r="T383" s="58">
        <v>0.05</v>
      </c>
      <c r="U383" s="58"/>
      <c r="V383" s="261"/>
      <c r="W383" s="261"/>
      <c r="X383" s="58"/>
      <c r="Y383" s="58"/>
      <c r="Z383" s="261"/>
      <c r="AA383" s="261"/>
      <c r="AB383" s="261"/>
      <c r="AC383" s="261"/>
      <c r="AD383" s="261"/>
      <c r="AE383" s="261"/>
      <c r="AF383" s="261"/>
      <c r="AG383" s="261"/>
      <c r="AH383" s="261"/>
      <c r="AI383" s="261"/>
      <c r="AJ383" s="261"/>
      <c r="AK383" s="261"/>
      <c r="AL383" s="261"/>
      <c r="AM383" s="261"/>
      <c r="AN383" s="261"/>
      <c r="AO383" s="261"/>
      <c r="AP383" s="261"/>
      <c r="AQ383" s="261"/>
      <c r="AR383" s="261"/>
      <c r="AS383" s="261"/>
      <c r="AT383" s="261"/>
      <c r="AU383" s="261"/>
      <c r="AV383" s="261"/>
      <c r="AW383" s="261"/>
      <c r="AX383" s="261"/>
      <c r="AY383" s="46" t="s">
        <v>62</v>
      </c>
      <c r="AZ383" s="23" t="s">
        <v>902</v>
      </c>
      <c r="BA383" s="23" t="s">
        <v>105</v>
      </c>
      <c r="BB383" s="23" t="s">
        <v>64</v>
      </c>
      <c r="BC383" s="37" t="s">
        <v>64</v>
      </c>
      <c r="BD383" s="23" t="s">
        <v>126</v>
      </c>
      <c r="BE383" s="23" t="s">
        <v>886</v>
      </c>
      <c r="BF383" s="23" t="s">
        <v>64</v>
      </c>
      <c r="BG383" s="23"/>
      <c r="BH383" s="23"/>
    </row>
    <row r="384" spans="1:60" s="39" customFormat="1" ht="39.6">
      <c r="A384" s="31"/>
      <c r="B384" s="23" t="s">
        <v>2436</v>
      </c>
      <c r="C384" s="50" t="s">
        <v>903</v>
      </c>
      <c r="D384" s="23" t="s">
        <v>41</v>
      </c>
      <c r="E384" s="51">
        <f>0.05-0.02</f>
        <v>3.0000000000000002E-2</v>
      </c>
      <c r="F384" s="51"/>
      <c r="G384" s="51">
        <f>0.05-0.02</f>
        <v>3.0000000000000002E-2</v>
      </c>
      <c r="H384" s="44" t="s">
        <v>70</v>
      </c>
      <c r="I384" s="44" t="s">
        <v>70</v>
      </c>
      <c r="J384" s="64" t="s">
        <v>55</v>
      </c>
      <c r="K384" s="64"/>
      <c r="L384" s="277">
        <f t="shared" si="29"/>
        <v>0</v>
      </c>
      <c r="M384" s="277">
        <f t="shared" si="30"/>
        <v>0.03</v>
      </c>
      <c r="N384" s="277">
        <f t="shared" si="31"/>
        <v>0.03</v>
      </c>
      <c r="O384" s="36"/>
      <c r="P384" s="58"/>
      <c r="Q384" s="58"/>
      <c r="R384" s="58"/>
      <c r="S384" s="58"/>
      <c r="T384" s="58"/>
      <c r="U384" s="58"/>
      <c r="V384" s="261"/>
      <c r="W384" s="261"/>
      <c r="X384" s="58"/>
      <c r="Y384" s="58"/>
      <c r="Z384" s="261"/>
      <c r="AA384" s="261"/>
      <c r="AB384" s="261"/>
      <c r="AC384" s="261"/>
      <c r="AD384" s="261"/>
      <c r="AE384" s="261"/>
      <c r="AF384" s="261"/>
      <c r="AG384" s="261"/>
      <c r="AH384" s="261"/>
      <c r="AI384" s="261"/>
      <c r="AJ384" s="261"/>
      <c r="AK384" s="261"/>
      <c r="AL384" s="261"/>
      <c r="AM384" s="261"/>
      <c r="AN384" s="261"/>
      <c r="AO384" s="261"/>
      <c r="AP384" s="261"/>
      <c r="AQ384" s="261"/>
      <c r="AR384" s="261"/>
      <c r="AS384" s="261"/>
      <c r="AT384" s="261"/>
      <c r="AU384" s="261"/>
      <c r="AV384" s="261"/>
      <c r="AW384" s="261"/>
      <c r="AX384" s="261">
        <v>0.03</v>
      </c>
      <c r="AY384" s="46" t="s">
        <v>62</v>
      </c>
      <c r="AZ384" s="23" t="s">
        <v>904</v>
      </c>
      <c r="BA384" s="23" t="s">
        <v>105</v>
      </c>
      <c r="BB384" s="23" t="s">
        <v>64</v>
      </c>
      <c r="BC384" s="37" t="s">
        <v>64</v>
      </c>
      <c r="BD384" s="23" t="s">
        <v>126</v>
      </c>
      <c r="BE384" s="23" t="s">
        <v>886</v>
      </c>
      <c r="BF384" s="23" t="s">
        <v>891</v>
      </c>
      <c r="BG384" s="23"/>
      <c r="BH384" s="23"/>
    </row>
    <row r="385" spans="1:61" s="39" customFormat="1" ht="39.6">
      <c r="A385" s="31"/>
      <c r="B385" s="23" t="s">
        <v>2437</v>
      </c>
      <c r="C385" s="50" t="s">
        <v>905</v>
      </c>
      <c r="D385" s="23" t="s">
        <v>41</v>
      </c>
      <c r="E385" s="51">
        <f>0.05-0.02</f>
        <v>3.0000000000000002E-2</v>
      </c>
      <c r="F385" s="51"/>
      <c r="G385" s="51">
        <f>0.05-0.02</f>
        <v>3.0000000000000002E-2</v>
      </c>
      <c r="H385" s="44" t="s">
        <v>70</v>
      </c>
      <c r="I385" s="44" t="s">
        <v>70</v>
      </c>
      <c r="J385" s="64" t="s">
        <v>55</v>
      </c>
      <c r="K385" s="64"/>
      <c r="L385" s="277">
        <f t="shared" ref="L385:L450" si="35">G385-M385</f>
        <v>0</v>
      </c>
      <c r="M385" s="277">
        <f t="shared" ref="M385:M450" si="36">SUM(O385:AX385)</f>
        <v>0.03</v>
      </c>
      <c r="N385" s="277">
        <f t="shared" ref="N385:N450" si="37">SUM(P385:AX385)</f>
        <v>0.03</v>
      </c>
      <c r="O385" s="36"/>
      <c r="P385" s="58"/>
      <c r="Q385" s="58"/>
      <c r="R385" s="58"/>
      <c r="S385" s="58"/>
      <c r="T385" s="58"/>
      <c r="U385" s="58"/>
      <c r="V385" s="261"/>
      <c r="W385" s="261"/>
      <c r="X385" s="58"/>
      <c r="Y385" s="58"/>
      <c r="Z385" s="261"/>
      <c r="AA385" s="261"/>
      <c r="AB385" s="261"/>
      <c r="AC385" s="261"/>
      <c r="AD385" s="261"/>
      <c r="AE385" s="261"/>
      <c r="AF385" s="261"/>
      <c r="AG385" s="261"/>
      <c r="AH385" s="261"/>
      <c r="AI385" s="261"/>
      <c r="AJ385" s="261"/>
      <c r="AK385" s="261"/>
      <c r="AL385" s="261"/>
      <c r="AM385" s="261"/>
      <c r="AN385" s="261"/>
      <c r="AO385" s="261"/>
      <c r="AP385" s="261"/>
      <c r="AQ385" s="261"/>
      <c r="AR385" s="261"/>
      <c r="AS385" s="261"/>
      <c r="AT385" s="261"/>
      <c r="AU385" s="261"/>
      <c r="AV385" s="261"/>
      <c r="AW385" s="261"/>
      <c r="AX385" s="261">
        <v>0.03</v>
      </c>
      <c r="AY385" s="46" t="s">
        <v>62</v>
      </c>
      <c r="AZ385" s="23" t="s">
        <v>906</v>
      </c>
      <c r="BA385" s="23" t="s">
        <v>105</v>
      </c>
      <c r="BB385" s="23" t="s">
        <v>64</v>
      </c>
      <c r="BC385" s="37" t="s">
        <v>64</v>
      </c>
      <c r="BD385" s="23" t="s">
        <v>126</v>
      </c>
      <c r="BE385" s="23" t="s">
        <v>886</v>
      </c>
      <c r="BF385" s="23" t="s">
        <v>907</v>
      </c>
      <c r="BG385" s="23"/>
      <c r="BH385" s="23"/>
    </row>
    <row r="386" spans="1:61" s="39" customFormat="1" ht="39.6">
      <c r="A386" s="31"/>
      <c r="B386" s="23" t="s">
        <v>2438</v>
      </c>
      <c r="C386" s="50" t="s">
        <v>908</v>
      </c>
      <c r="D386" s="23" t="s">
        <v>41</v>
      </c>
      <c r="E386" s="51">
        <v>0.06</v>
      </c>
      <c r="F386" s="51"/>
      <c r="G386" s="51">
        <v>0.06</v>
      </c>
      <c r="H386" s="44" t="s">
        <v>70</v>
      </c>
      <c r="I386" s="44" t="s">
        <v>70</v>
      </c>
      <c r="J386" s="52" t="s">
        <v>43</v>
      </c>
      <c r="K386" s="52"/>
      <c r="L386" s="277">
        <f t="shared" si="35"/>
        <v>0</v>
      </c>
      <c r="M386" s="277">
        <f t="shared" si="36"/>
        <v>0.06</v>
      </c>
      <c r="N386" s="277">
        <f t="shared" si="37"/>
        <v>0.06</v>
      </c>
      <c r="O386" s="36"/>
      <c r="P386" s="46"/>
      <c r="Q386" s="46"/>
      <c r="R386" s="46"/>
      <c r="S386" s="46"/>
      <c r="T386" s="46"/>
      <c r="U386" s="46"/>
      <c r="V386" s="46"/>
      <c r="W386" s="46"/>
      <c r="X386" s="46"/>
      <c r="Y386" s="46"/>
      <c r="Z386" s="46"/>
      <c r="AA386" s="46"/>
      <c r="AB386" s="46"/>
      <c r="AC386" s="46"/>
      <c r="AD386" s="46"/>
      <c r="AE386" s="46"/>
      <c r="AF386" s="46"/>
      <c r="AG386" s="46"/>
      <c r="AH386" s="46"/>
      <c r="AI386" s="46"/>
      <c r="AJ386" s="46"/>
      <c r="AK386" s="46">
        <v>0.06</v>
      </c>
      <c r="AL386" s="46"/>
      <c r="AM386" s="46"/>
      <c r="AN386" s="46"/>
      <c r="AO386" s="46"/>
      <c r="AP386" s="46"/>
      <c r="AQ386" s="46"/>
      <c r="AR386" s="46"/>
      <c r="AS386" s="46"/>
      <c r="AT386" s="46"/>
      <c r="AU386" s="46"/>
      <c r="AV386" s="46"/>
      <c r="AW386" s="46"/>
      <c r="AX386" s="46"/>
      <c r="AY386" s="46" t="s">
        <v>62</v>
      </c>
      <c r="AZ386" s="23" t="s">
        <v>909</v>
      </c>
      <c r="BA386" s="23" t="s">
        <v>149</v>
      </c>
      <c r="BB386" s="23" t="s">
        <v>64</v>
      </c>
      <c r="BC386" s="37" t="s">
        <v>72</v>
      </c>
      <c r="BD386" s="23" t="s">
        <v>126</v>
      </c>
      <c r="BE386" s="23" t="s">
        <v>886</v>
      </c>
      <c r="BF386" s="23" t="s">
        <v>910</v>
      </c>
      <c r="BG386" s="23"/>
      <c r="BH386" s="23"/>
    </row>
    <row r="387" spans="1:61" s="39" customFormat="1" ht="39.6">
      <c r="A387" s="31"/>
      <c r="B387" s="23" t="s">
        <v>2439</v>
      </c>
      <c r="C387" s="50" t="s">
        <v>911</v>
      </c>
      <c r="D387" s="23" t="s">
        <v>41</v>
      </c>
      <c r="E387" s="51">
        <v>0.24</v>
      </c>
      <c r="F387" s="51"/>
      <c r="G387" s="51">
        <v>0.24</v>
      </c>
      <c r="H387" s="44" t="s">
        <v>70</v>
      </c>
      <c r="I387" s="44" t="s">
        <v>70</v>
      </c>
      <c r="J387" s="52" t="s">
        <v>43</v>
      </c>
      <c r="K387" s="52"/>
      <c r="L387" s="277">
        <f t="shared" si="35"/>
        <v>0</v>
      </c>
      <c r="M387" s="277">
        <f t="shared" si="36"/>
        <v>0.24</v>
      </c>
      <c r="N387" s="277">
        <f t="shared" si="37"/>
        <v>0.24</v>
      </c>
      <c r="O387" s="36"/>
      <c r="P387" s="46"/>
      <c r="Q387" s="46"/>
      <c r="R387" s="46"/>
      <c r="S387" s="46"/>
      <c r="T387" s="46"/>
      <c r="U387" s="46"/>
      <c r="V387" s="46"/>
      <c r="W387" s="46"/>
      <c r="X387" s="46"/>
      <c r="Y387" s="46"/>
      <c r="Z387" s="46"/>
      <c r="AA387" s="46"/>
      <c r="AB387" s="46"/>
      <c r="AC387" s="46"/>
      <c r="AD387" s="46"/>
      <c r="AE387" s="46"/>
      <c r="AF387" s="46"/>
      <c r="AG387" s="46"/>
      <c r="AH387" s="46"/>
      <c r="AI387" s="46"/>
      <c r="AJ387" s="46"/>
      <c r="AK387" s="46">
        <v>0.24</v>
      </c>
      <c r="AL387" s="46"/>
      <c r="AM387" s="46"/>
      <c r="AN387" s="46"/>
      <c r="AO387" s="46"/>
      <c r="AP387" s="46"/>
      <c r="AQ387" s="46"/>
      <c r="AR387" s="46"/>
      <c r="AS387" s="46"/>
      <c r="AT387" s="46"/>
      <c r="AU387" s="46"/>
      <c r="AV387" s="46"/>
      <c r="AW387" s="46"/>
      <c r="AX387" s="46"/>
      <c r="AY387" s="46" t="s">
        <v>62</v>
      </c>
      <c r="AZ387" s="23" t="s">
        <v>912</v>
      </c>
      <c r="BA387" s="23" t="s">
        <v>149</v>
      </c>
      <c r="BB387" s="23" t="s">
        <v>64</v>
      </c>
      <c r="BC387" s="37" t="s">
        <v>72</v>
      </c>
      <c r="BD387" s="23" t="s">
        <v>126</v>
      </c>
      <c r="BE387" s="23" t="s">
        <v>886</v>
      </c>
      <c r="BF387" s="23" t="s">
        <v>910</v>
      </c>
      <c r="BG387" s="23"/>
      <c r="BH387" s="23"/>
    </row>
    <row r="388" spans="1:61" s="232" customFormat="1" ht="39.6">
      <c r="A388" s="229"/>
      <c r="B388" s="23" t="s">
        <v>2440</v>
      </c>
      <c r="C388" s="50" t="s">
        <v>913</v>
      </c>
      <c r="D388" s="23" t="s">
        <v>41</v>
      </c>
      <c r="E388" s="51">
        <f>0.05-0.02</f>
        <v>3.0000000000000002E-2</v>
      </c>
      <c r="F388" s="51"/>
      <c r="G388" s="51">
        <f>0.05-0.02</f>
        <v>3.0000000000000002E-2</v>
      </c>
      <c r="H388" s="44" t="s">
        <v>70</v>
      </c>
      <c r="I388" s="44" t="s">
        <v>70</v>
      </c>
      <c r="J388" s="52" t="s">
        <v>55</v>
      </c>
      <c r="K388" s="52"/>
      <c r="L388" s="277">
        <f t="shared" si="35"/>
        <v>0</v>
      </c>
      <c r="M388" s="277">
        <f t="shared" si="36"/>
        <v>0.03</v>
      </c>
      <c r="N388" s="277">
        <f t="shared" si="37"/>
        <v>0.03</v>
      </c>
      <c r="O388" s="3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c r="AM388" s="46"/>
      <c r="AN388" s="46"/>
      <c r="AO388" s="46"/>
      <c r="AP388" s="46"/>
      <c r="AQ388" s="46"/>
      <c r="AR388" s="46"/>
      <c r="AS388" s="46"/>
      <c r="AT388" s="46"/>
      <c r="AU388" s="46"/>
      <c r="AV388" s="46"/>
      <c r="AW388" s="46"/>
      <c r="AX388" s="261">
        <v>0.03</v>
      </c>
      <c r="AY388" s="46" t="s">
        <v>62</v>
      </c>
      <c r="AZ388" s="23" t="s">
        <v>914</v>
      </c>
      <c r="BA388" s="23" t="s">
        <v>105</v>
      </c>
      <c r="BB388" s="23" t="s">
        <v>64</v>
      </c>
      <c r="BC388" s="37" t="s">
        <v>72</v>
      </c>
      <c r="BD388" s="23" t="s">
        <v>126</v>
      </c>
      <c r="BE388" s="23" t="s">
        <v>74</v>
      </c>
      <c r="BF388" s="23" t="s">
        <v>907</v>
      </c>
      <c r="BG388" s="234"/>
      <c r="BH388" s="214"/>
    </row>
    <row r="389" spans="1:61" s="39" customFormat="1" ht="39.6">
      <c r="A389" s="31"/>
      <c r="B389" s="23" t="s">
        <v>2441</v>
      </c>
      <c r="C389" s="85" t="s">
        <v>915</v>
      </c>
      <c r="D389" s="23" t="s">
        <v>41</v>
      </c>
      <c r="E389" s="51">
        <v>0.02</v>
      </c>
      <c r="F389" s="51"/>
      <c r="G389" s="51">
        <v>0.02</v>
      </c>
      <c r="H389" s="44" t="s">
        <v>111</v>
      </c>
      <c r="I389" s="44" t="s">
        <v>111</v>
      </c>
      <c r="J389" s="64" t="s">
        <v>43</v>
      </c>
      <c r="K389" s="64"/>
      <c r="L389" s="277">
        <f t="shared" si="35"/>
        <v>0</v>
      </c>
      <c r="M389" s="277">
        <f t="shared" si="36"/>
        <v>0.02</v>
      </c>
      <c r="N389" s="277">
        <f t="shared" si="37"/>
        <v>0.02</v>
      </c>
      <c r="O389" s="36"/>
      <c r="P389" s="58"/>
      <c r="Q389" s="58"/>
      <c r="R389" s="58"/>
      <c r="S389" s="58"/>
      <c r="T389" s="58"/>
      <c r="U389" s="58"/>
      <c r="V389" s="261"/>
      <c r="W389" s="261"/>
      <c r="X389" s="58"/>
      <c r="Y389" s="58"/>
      <c r="Z389" s="261"/>
      <c r="AA389" s="261"/>
      <c r="AB389" s="261"/>
      <c r="AC389" s="261"/>
      <c r="AD389" s="261"/>
      <c r="AE389" s="261"/>
      <c r="AF389" s="261"/>
      <c r="AG389" s="261"/>
      <c r="AH389" s="261"/>
      <c r="AI389" s="261"/>
      <c r="AJ389" s="261"/>
      <c r="AK389" s="261">
        <v>0.02</v>
      </c>
      <c r="AL389" s="261"/>
      <c r="AM389" s="261"/>
      <c r="AN389" s="261"/>
      <c r="AO389" s="261"/>
      <c r="AP389" s="261"/>
      <c r="AQ389" s="261"/>
      <c r="AR389" s="261"/>
      <c r="AS389" s="261"/>
      <c r="AT389" s="261"/>
      <c r="AU389" s="261"/>
      <c r="AV389" s="261"/>
      <c r="AW389" s="261"/>
      <c r="AX389" s="261"/>
      <c r="AY389" s="46" t="s">
        <v>62</v>
      </c>
      <c r="AZ389" s="44" t="s">
        <v>916</v>
      </c>
      <c r="BA389" s="23" t="s">
        <v>105</v>
      </c>
      <c r="BB389" s="23" t="s">
        <v>64</v>
      </c>
      <c r="BC389" s="37" t="s">
        <v>72</v>
      </c>
      <c r="BD389" s="23" t="s">
        <v>112</v>
      </c>
      <c r="BE389" s="23" t="s">
        <v>74</v>
      </c>
      <c r="BF389" s="23"/>
      <c r="BG389" s="23"/>
      <c r="BH389" s="23"/>
    </row>
    <row r="390" spans="1:61" s="39" customFormat="1" ht="39.6">
      <c r="A390" s="31"/>
      <c r="B390" s="23" t="s">
        <v>2442</v>
      </c>
      <c r="C390" s="50" t="s">
        <v>917</v>
      </c>
      <c r="D390" s="23" t="s">
        <v>41</v>
      </c>
      <c r="E390" s="51">
        <v>0.05</v>
      </c>
      <c r="F390" s="51"/>
      <c r="G390" s="51">
        <v>0.05</v>
      </c>
      <c r="H390" s="44" t="s">
        <v>152</v>
      </c>
      <c r="I390" s="44" t="s">
        <v>152</v>
      </c>
      <c r="J390" s="64" t="s">
        <v>27</v>
      </c>
      <c r="K390" s="64"/>
      <c r="L390" s="277">
        <f t="shared" si="35"/>
        <v>0</v>
      </c>
      <c r="M390" s="277">
        <f t="shared" si="36"/>
        <v>0.05</v>
      </c>
      <c r="N390" s="277">
        <f t="shared" si="37"/>
        <v>0.05</v>
      </c>
      <c r="O390" s="36"/>
      <c r="P390" s="58"/>
      <c r="Q390" s="58"/>
      <c r="R390" s="58"/>
      <c r="S390" s="58"/>
      <c r="T390" s="58"/>
      <c r="U390" s="58">
        <v>0.05</v>
      </c>
      <c r="V390" s="261"/>
      <c r="W390" s="261"/>
      <c r="X390" s="58"/>
      <c r="Y390" s="58"/>
      <c r="Z390" s="261"/>
      <c r="AA390" s="261"/>
      <c r="AB390" s="261"/>
      <c r="AC390" s="261"/>
      <c r="AD390" s="261"/>
      <c r="AE390" s="261"/>
      <c r="AF390" s="261"/>
      <c r="AG390" s="261"/>
      <c r="AH390" s="261"/>
      <c r="AI390" s="261"/>
      <c r="AJ390" s="261"/>
      <c r="AK390" s="261"/>
      <c r="AL390" s="261"/>
      <c r="AM390" s="261"/>
      <c r="AN390" s="261"/>
      <c r="AO390" s="261"/>
      <c r="AP390" s="261"/>
      <c r="AQ390" s="261"/>
      <c r="AR390" s="261"/>
      <c r="AS390" s="261"/>
      <c r="AT390" s="261"/>
      <c r="AU390" s="261"/>
      <c r="AV390" s="261"/>
      <c r="AW390" s="261"/>
      <c r="AX390" s="261"/>
      <c r="AY390" s="46" t="s">
        <v>62</v>
      </c>
      <c r="AZ390" s="23"/>
      <c r="BA390" s="23" t="s">
        <v>105</v>
      </c>
      <c r="BB390" s="23" t="s">
        <v>64</v>
      </c>
      <c r="BC390" s="37" t="s">
        <v>64</v>
      </c>
      <c r="BD390" s="23" t="s">
        <v>169</v>
      </c>
      <c r="BE390" s="23" t="s">
        <v>102</v>
      </c>
      <c r="BF390" s="23" t="s">
        <v>918</v>
      </c>
      <c r="BG390" s="23" t="s">
        <v>172</v>
      </c>
      <c r="BH390" s="23"/>
      <c r="BI390" s="23"/>
    </row>
    <row r="391" spans="1:61" s="39" customFormat="1" ht="39.6">
      <c r="A391" s="31"/>
      <c r="B391" s="23" t="s">
        <v>2443</v>
      </c>
      <c r="C391" s="50" t="s">
        <v>919</v>
      </c>
      <c r="D391" s="23" t="s">
        <v>41</v>
      </c>
      <c r="E391" s="51">
        <v>0.15</v>
      </c>
      <c r="F391" s="51"/>
      <c r="G391" s="51">
        <v>0.15</v>
      </c>
      <c r="H391" s="44" t="s">
        <v>152</v>
      </c>
      <c r="I391" s="44" t="s">
        <v>152</v>
      </c>
      <c r="J391" s="52" t="s">
        <v>42</v>
      </c>
      <c r="K391" s="52"/>
      <c r="L391" s="277">
        <f t="shared" si="35"/>
        <v>0</v>
      </c>
      <c r="M391" s="277">
        <f t="shared" si="36"/>
        <v>0.15</v>
      </c>
      <c r="N391" s="277">
        <f t="shared" si="37"/>
        <v>0.15</v>
      </c>
      <c r="O391" s="36"/>
      <c r="P391" s="46"/>
      <c r="Q391" s="46"/>
      <c r="R391" s="46"/>
      <c r="S391" s="46"/>
      <c r="T391" s="46"/>
      <c r="U391" s="46"/>
      <c r="V391" s="46"/>
      <c r="W391" s="46"/>
      <c r="X391" s="46"/>
      <c r="Y391" s="46"/>
      <c r="Z391" s="46"/>
      <c r="AA391" s="46"/>
      <c r="AB391" s="46"/>
      <c r="AC391" s="46"/>
      <c r="AD391" s="46"/>
      <c r="AE391" s="46"/>
      <c r="AF391" s="46"/>
      <c r="AG391" s="46"/>
      <c r="AH391" s="46"/>
      <c r="AI391" s="46"/>
      <c r="AJ391" s="46">
        <v>0.15</v>
      </c>
      <c r="AK391" s="46"/>
      <c r="AL391" s="46"/>
      <c r="AM391" s="46"/>
      <c r="AN391" s="46"/>
      <c r="AO391" s="46"/>
      <c r="AP391" s="46"/>
      <c r="AQ391" s="46"/>
      <c r="AR391" s="46"/>
      <c r="AS391" s="46"/>
      <c r="AT391" s="46"/>
      <c r="AU391" s="46"/>
      <c r="AV391" s="46"/>
      <c r="AW391" s="46"/>
      <c r="AX391" s="46"/>
      <c r="AY391" s="46" t="s">
        <v>62</v>
      </c>
      <c r="AZ391" s="23"/>
      <c r="BA391" s="23" t="s">
        <v>105</v>
      </c>
      <c r="BB391" s="23" t="s">
        <v>64</v>
      </c>
      <c r="BC391" s="37" t="s">
        <v>72</v>
      </c>
      <c r="BD391" s="23" t="s">
        <v>169</v>
      </c>
      <c r="BE391" s="23" t="s">
        <v>102</v>
      </c>
      <c r="BF391" s="23" t="s">
        <v>918</v>
      </c>
      <c r="BG391" s="23" t="s">
        <v>172</v>
      </c>
      <c r="BH391" s="23"/>
      <c r="BI391" s="23"/>
    </row>
    <row r="392" spans="1:61" s="39" customFormat="1" ht="39.6">
      <c r="A392" s="31"/>
      <c r="B392" s="23" t="s">
        <v>2444</v>
      </c>
      <c r="C392" s="50" t="s">
        <v>920</v>
      </c>
      <c r="D392" s="23" t="s">
        <v>41</v>
      </c>
      <c r="E392" s="51">
        <v>0.18</v>
      </c>
      <c r="F392" s="51"/>
      <c r="G392" s="51">
        <v>0.18</v>
      </c>
      <c r="H392" s="44" t="s">
        <v>152</v>
      </c>
      <c r="I392" s="44" t="s">
        <v>152</v>
      </c>
      <c r="J392" s="52" t="s">
        <v>43</v>
      </c>
      <c r="K392" s="52"/>
      <c r="L392" s="277">
        <f t="shared" si="35"/>
        <v>0</v>
      </c>
      <c r="M392" s="277">
        <f t="shared" si="36"/>
        <v>0.18</v>
      </c>
      <c r="N392" s="277">
        <f t="shared" si="37"/>
        <v>0.18</v>
      </c>
      <c r="O392" s="36"/>
      <c r="P392" s="46"/>
      <c r="Q392" s="46"/>
      <c r="R392" s="46"/>
      <c r="S392" s="46"/>
      <c r="T392" s="46"/>
      <c r="U392" s="46"/>
      <c r="V392" s="46"/>
      <c r="W392" s="46"/>
      <c r="X392" s="46"/>
      <c r="Y392" s="46"/>
      <c r="Z392" s="46"/>
      <c r="AA392" s="46"/>
      <c r="AB392" s="46"/>
      <c r="AC392" s="46"/>
      <c r="AD392" s="46"/>
      <c r="AE392" s="46"/>
      <c r="AF392" s="46"/>
      <c r="AG392" s="46"/>
      <c r="AH392" s="46"/>
      <c r="AI392" s="46"/>
      <c r="AJ392" s="46"/>
      <c r="AK392" s="46">
        <v>0.18</v>
      </c>
      <c r="AL392" s="46"/>
      <c r="AM392" s="46"/>
      <c r="AN392" s="46"/>
      <c r="AO392" s="46"/>
      <c r="AP392" s="46"/>
      <c r="AQ392" s="46"/>
      <c r="AR392" s="46"/>
      <c r="AS392" s="46"/>
      <c r="AT392" s="46"/>
      <c r="AU392" s="46"/>
      <c r="AV392" s="46"/>
      <c r="AW392" s="46"/>
      <c r="AX392" s="46"/>
      <c r="AY392" s="46" t="s">
        <v>62</v>
      </c>
      <c r="AZ392" s="23"/>
      <c r="BA392" s="23" t="s">
        <v>105</v>
      </c>
      <c r="BB392" s="23" t="s">
        <v>64</v>
      </c>
      <c r="BC392" s="37" t="s">
        <v>72</v>
      </c>
      <c r="BD392" s="23" t="s">
        <v>169</v>
      </c>
      <c r="BE392" s="23" t="s">
        <v>921</v>
      </c>
      <c r="BF392" s="23" t="s">
        <v>64</v>
      </c>
      <c r="BG392" s="23" t="s">
        <v>172</v>
      </c>
      <c r="BH392" s="23"/>
      <c r="BI392" s="23"/>
    </row>
    <row r="393" spans="1:61" s="39" customFormat="1" ht="39.6">
      <c r="A393" s="31"/>
      <c r="B393" s="23" t="s">
        <v>2445</v>
      </c>
      <c r="C393" s="50" t="s">
        <v>922</v>
      </c>
      <c r="D393" s="23" t="s">
        <v>41</v>
      </c>
      <c r="E393" s="51">
        <v>0.1</v>
      </c>
      <c r="F393" s="51"/>
      <c r="G393" s="51">
        <v>0.1</v>
      </c>
      <c r="H393" s="44" t="s">
        <v>188</v>
      </c>
      <c r="I393" s="44" t="s">
        <v>188</v>
      </c>
      <c r="J393" s="64" t="s">
        <v>27</v>
      </c>
      <c r="K393" s="64"/>
      <c r="L393" s="277">
        <f t="shared" si="35"/>
        <v>0</v>
      </c>
      <c r="M393" s="277">
        <f t="shared" si="36"/>
        <v>0.1</v>
      </c>
      <c r="N393" s="277">
        <f t="shared" si="37"/>
        <v>0.1</v>
      </c>
      <c r="O393" s="36"/>
      <c r="P393" s="58"/>
      <c r="Q393" s="58"/>
      <c r="R393" s="58"/>
      <c r="S393" s="58"/>
      <c r="T393" s="58"/>
      <c r="U393" s="58">
        <v>0.1</v>
      </c>
      <c r="V393" s="261"/>
      <c r="W393" s="261"/>
      <c r="X393" s="58"/>
      <c r="Y393" s="58"/>
      <c r="Z393" s="261"/>
      <c r="AA393" s="261"/>
      <c r="AB393" s="261"/>
      <c r="AC393" s="261"/>
      <c r="AD393" s="261"/>
      <c r="AE393" s="261"/>
      <c r="AF393" s="261"/>
      <c r="AG393" s="261"/>
      <c r="AH393" s="261"/>
      <c r="AI393" s="261"/>
      <c r="AJ393" s="261"/>
      <c r="AK393" s="261"/>
      <c r="AL393" s="261"/>
      <c r="AM393" s="261"/>
      <c r="AN393" s="261"/>
      <c r="AO393" s="261"/>
      <c r="AP393" s="261"/>
      <c r="AQ393" s="261"/>
      <c r="AR393" s="261"/>
      <c r="AS393" s="261"/>
      <c r="AT393" s="261"/>
      <c r="AU393" s="261"/>
      <c r="AV393" s="261"/>
      <c r="AW393" s="261"/>
      <c r="AX393" s="261"/>
      <c r="AY393" s="46" t="s">
        <v>62</v>
      </c>
      <c r="AZ393" s="44" t="s">
        <v>923</v>
      </c>
      <c r="BA393" s="23" t="s">
        <v>105</v>
      </c>
      <c r="BB393" s="23" t="s">
        <v>64</v>
      </c>
      <c r="BC393" s="37" t="s">
        <v>64</v>
      </c>
      <c r="BD393" s="23" t="s">
        <v>190</v>
      </c>
      <c r="BE393" s="23" t="s">
        <v>924</v>
      </c>
      <c r="BF393" s="23"/>
      <c r="BG393" s="23"/>
      <c r="BH393" s="23"/>
    </row>
    <row r="394" spans="1:61" s="39" customFormat="1" ht="39.6">
      <c r="A394" s="31"/>
      <c r="B394" s="23" t="s">
        <v>2446</v>
      </c>
      <c r="C394" s="50" t="s">
        <v>925</v>
      </c>
      <c r="D394" s="23" t="s">
        <v>41</v>
      </c>
      <c r="E394" s="51">
        <v>0.04</v>
      </c>
      <c r="F394" s="51"/>
      <c r="G394" s="51">
        <v>0.04</v>
      </c>
      <c r="H394" s="44" t="s">
        <v>82</v>
      </c>
      <c r="I394" s="44" t="s">
        <v>82</v>
      </c>
      <c r="J394" s="52" t="s">
        <v>43</v>
      </c>
      <c r="K394" s="52"/>
      <c r="L394" s="277">
        <f t="shared" si="35"/>
        <v>0</v>
      </c>
      <c r="M394" s="277">
        <f t="shared" si="36"/>
        <v>0.04</v>
      </c>
      <c r="N394" s="277">
        <f t="shared" si="37"/>
        <v>0.04</v>
      </c>
      <c r="O394" s="36"/>
      <c r="P394" s="46"/>
      <c r="Q394" s="46"/>
      <c r="R394" s="46"/>
      <c r="S394" s="46"/>
      <c r="T394" s="46"/>
      <c r="U394" s="46"/>
      <c r="V394" s="46"/>
      <c r="W394" s="46"/>
      <c r="X394" s="46"/>
      <c r="Y394" s="46"/>
      <c r="Z394" s="46"/>
      <c r="AA394" s="46"/>
      <c r="AB394" s="46"/>
      <c r="AC394" s="46"/>
      <c r="AD394" s="46"/>
      <c r="AE394" s="46"/>
      <c r="AF394" s="46"/>
      <c r="AG394" s="46"/>
      <c r="AH394" s="46"/>
      <c r="AI394" s="46"/>
      <c r="AJ394" s="46"/>
      <c r="AK394" s="46">
        <v>0.04</v>
      </c>
      <c r="AL394" s="46"/>
      <c r="AM394" s="46"/>
      <c r="AN394" s="46"/>
      <c r="AO394" s="46"/>
      <c r="AP394" s="46"/>
      <c r="AQ394" s="46"/>
      <c r="AR394" s="46"/>
      <c r="AS394" s="46"/>
      <c r="AT394" s="46"/>
      <c r="AU394" s="46"/>
      <c r="AV394" s="46"/>
      <c r="AW394" s="46"/>
      <c r="AX394" s="46"/>
      <c r="AY394" s="46" t="s">
        <v>62</v>
      </c>
      <c r="AZ394" s="44" t="s">
        <v>926</v>
      </c>
      <c r="BA394" s="23" t="s">
        <v>105</v>
      </c>
      <c r="BB394" s="23" t="s">
        <v>64</v>
      </c>
      <c r="BC394" s="37" t="s">
        <v>72</v>
      </c>
      <c r="BD394" s="23" t="s">
        <v>84</v>
      </c>
      <c r="BE394" s="23" t="s">
        <v>74</v>
      </c>
      <c r="BF394" s="23"/>
      <c r="BG394" s="23"/>
      <c r="BH394" s="23"/>
    </row>
    <row r="395" spans="1:61" s="39" customFormat="1" ht="50.4">
      <c r="A395" s="31"/>
      <c r="B395" s="23" t="s">
        <v>2447</v>
      </c>
      <c r="C395" s="50" t="s">
        <v>927</v>
      </c>
      <c r="D395" s="23" t="s">
        <v>41</v>
      </c>
      <c r="E395" s="51">
        <v>0.18</v>
      </c>
      <c r="F395" s="51"/>
      <c r="G395" s="51">
        <v>0.18</v>
      </c>
      <c r="H395" s="44" t="s">
        <v>82</v>
      </c>
      <c r="I395" s="44" t="s">
        <v>82</v>
      </c>
      <c r="J395" s="52" t="s">
        <v>43</v>
      </c>
      <c r="K395" s="52"/>
      <c r="L395" s="277">
        <f t="shared" si="35"/>
        <v>0</v>
      </c>
      <c r="M395" s="277">
        <f t="shared" si="36"/>
        <v>0.18</v>
      </c>
      <c r="N395" s="277">
        <f t="shared" si="37"/>
        <v>0.18</v>
      </c>
      <c r="O395" s="36"/>
      <c r="P395" s="46"/>
      <c r="Q395" s="46"/>
      <c r="R395" s="46"/>
      <c r="S395" s="46"/>
      <c r="T395" s="46"/>
      <c r="U395" s="46"/>
      <c r="V395" s="46"/>
      <c r="W395" s="46"/>
      <c r="X395" s="46"/>
      <c r="Y395" s="46"/>
      <c r="Z395" s="46"/>
      <c r="AA395" s="46"/>
      <c r="AB395" s="46"/>
      <c r="AC395" s="46"/>
      <c r="AD395" s="46"/>
      <c r="AE395" s="46"/>
      <c r="AF395" s="46"/>
      <c r="AG395" s="46"/>
      <c r="AH395" s="46"/>
      <c r="AI395" s="46"/>
      <c r="AJ395" s="46"/>
      <c r="AK395" s="46">
        <v>0.18</v>
      </c>
      <c r="AL395" s="46"/>
      <c r="AM395" s="46"/>
      <c r="AN395" s="46"/>
      <c r="AO395" s="46"/>
      <c r="AP395" s="46"/>
      <c r="AQ395" s="46"/>
      <c r="AR395" s="46"/>
      <c r="AS395" s="46"/>
      <c r="AT395" s="46"/>
      <c r="AU395" s="46"/>
      <c r="AV395" s="46"/>
      <c r="AW395" s="46"/>
      <c r="AX395" s="46"/>
      <c r="AY395" s="46" t="s">
        <v>62</v>
      </c>
      <c r="AZ395" s="44" t="s">
        <v>928</v>
      </c>
      <c r="BA395" s="23" t="s">
        <v>105</v>
      </c>
      <c r="BB395" s="23" t="s">
        <v>64</v>
      </c>
      <c r="BC395" s="37" t="s">
        <v>72</v>
      </c>
      <c r="BD395" s="23" t="s">
        <v>84</v>
      </c>
      <c r="BE395" s="23" t="s">
        <v>577</v>
      </c>
      <c r="BF395" s="23" t="s">
        <v>929</v>
      </c>
      <c r="BG395" s="23"/>
      <c r="BH395" s="23"/>
    </row>
    <row r="396" spans="1:61" s="39" customFormat="1" ht="39.6">
      <c r="A396" s="31"/>
      <c r="B396" s="23" t="s">
        <v>2448</v>
      </c>
      <c r="C396" s="50" t="s">
        <v>930</v>
      </c>
      <c r="D396" s="23" t="s">
        <v>41</v>
      </c>
      <c r="E396" s="51">
        <v>0.05</v>
      </c>
      <c r="F396" s="51"/>
      <c r="G396" s="51">
        <v>0.05</v>
      </c>
      <c r="H396" s="44" t="s">
        <v>82</v>
      </c>
      <c r="I396" s="44" t="s">
        <v>82</v>
      </c>
      <c r="J396" s="52" t="s">
        <v>26</v>
      </c>
      <c r="K396" s="52"/>
      <c r="L396" s="277">
        <f t="shared" si="35"/>
        <v>0</v>
      </c>
      <c r="M396" s="277">
        <f t="shared" si="36"/>
        <v>0.05</v>
      </c>
      <c r="N396" s="277">
        <f t="shared" si="37"/>
        <v>0.05</v>
      </c>
      <c r="O396" s="36"/>
      <c r="P396" s="46"/>
      <c r="Q396" s="46"/>
      <c r="R396" s="46"/>
      <c r="S396" s="46"/>
      <c r="T396" s="46">
        <v>0.05</v>
      </c>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t="s">
        <v>62</v>
      </c>
      <c r="AZ396" s="44" t="s">
        <v>931</v>
      </c>
      <c r="BA396" s="23" t="s">
        <v>105</v>
      </c>
      <c r="BB396" s="23" t="s">
        <v>64</v>
      </c>
      <c r="BC396" s="37" t="s">
        <v>72</v>
      </c>
      <c r="BD396" s="23" t="s">
        <v>84</v>
      </c>
      <c r="BE396" s="23" t="s">
        <v>74</v>
      </c>
      <c r="BF396" s="23"/>
      <c r="BG396" s="23"/>
      <c r="BH396" s="23"/>
    </row>
    <row r="397" spans="1:61" s="39" customFormat="1" ht="39.6">
      <c r="A397" s="31"/>
      <c r="B397" s="23" t="s">
        <v>2449</v>
      </c>
      <c r="C397" s="50" t="s">
        <v>932</v>
      </c>
      <c r="D397" s="23" t="s">
        <v>41</v>
      </c>
      <c r="E397" s="51">
        <v>7.0000000000000007E-2</v>
      </c>
      <c r="F397" s="51"/>
      <c r="G397" s="51">
        <v>7.0000000000000007E-2</v>
      </c>
      <c r="H397" s="44" t="s">
        <v>100</v>
      </c>
      <c r="I397" s="44" t="s">
        <v>100</v>
      </c>
      <c r="J397" s="52" t="s">
        <v>22</v>
      </c>
      <c r="K397" s="52"/>
      <c r="L397" s="277">
        <f t="shared" si="35"/>
        <v>0</v>
      </c>
      <c r="M397" s="277">
        <f t="shared" si="36"/>
        <v>7.0000000000000007E-2</v>
      </c>
      <c r="N397" s="277">
        <f t="shared" si="37"/>
        <v>7.0000000000000007E-2</v>
      </c>
      <c r="O397" s="36"/>
      <c r="P397" s="46">
        <v>7.0000000000000007E-2</v>
      </c>
      <c r="Q397" s="46"/>
      <c r="R397" s="46"/>
      <c r="S397" s="46"/>
      <c r="T397" s="46"/>
      <c r="U397" s="46"/>
      <c r="V397" s="46"/>
      <c r="W397" s="46"/>
      <c r="X397" s="46"/>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c r="AX397" s="46"/>
      <c r="AY397" s="46" t="s">
        <v>62</v>
      </c>
      <c r="AZ397" s="44" t="s">
        <v>933</v>
      </c>
      <c r="BA397" s="23" t="s">
        <v>105</v>
      </c>
      <c r="BB397" s="23" t="s">
        <v>64</v>
      </c>
      <c r="BC397" s="37" t="s">
        <v>72</v>
      </c>
      <c r="BD397" s="23" t="s">
        <v>101</v>
      </c>
      <c r="BE397" s="23" t="s">
        <v>74</v>
      </c>
      <c r="BF397" s="23" t="s">
        <v>934</v>
      </c>
      <c r="BG397" s="23"/>
      <c r="BH397" s="23"/>
    </row>
    <row r="398" spans="1:61" s="39" customFormat="1" ht="67.2">
      <c r="A398" s="31"/>
      <c r="B398" s="23" t="s">
        <v>2450</v>
      </c>
      <c r="C398" s="50" t="s">
        <v>935</v>
      </c>
      <c r="D398" s="23" t="s">
        <v>41</v>
      </c>
      <c r="E398" s="51">
        <v>0.1</v>
      </c>
      <c r="F398" s="51"/>
      <c r="G398" s="51">
        <v>0.1</v>
      </c>
      <c r="H398" s="44" t="s">
        <v>100</v>
      </c>
      <c r="I398" s="44" t="s">
        <v>100</v>
      </c>
      <c r="J398" s="52" t="s">
        <v>27</v>
      </c>
      <c r="K398" s="52"/>
      <c r="L398" s="277">
        <f t="shared" si="35"/>
        <v>0</v>
      </c>
      <c r="M398" s="277">
        <f t="shared" si="36"/>
        <v>0.1</v>
      </c>
      <c r="N398" s="277">
        <f t="shared" si="37"/>
        <v>0.1</v>
      </c>
      <c r="O398" s="36"/>
      <c r="P398" s="46"/>
      <c r="Q398" s="46"/>
      <c r="R398" s="46"/>
      <c r="S398" s="46"/>
      <c r="T398" s="46"/>
      <c r="U398" s="46">
        <v>0.1</v>
      </c>
      <c r="V398" s="46"/>
      <c r="W398" s="46"/>
      <c r="X398" s="46"/>
      <c r="Y398" s="46"/>
      <c r="Z398" s="46"/>
      <c r="AA398" s="46"/>
      <c r="AB398" s="46"/>
      <c r="AC398" s="46"/>
      <c r="AD398" s="46"/>
      <c r="AE398" s="46"/>
      <c r="AF398" s="46"/>
      <c r="AG398" s="46"/>
      <c r="AH398" s="46"/>
      <c r="AI398" s="46"/>
      <c r="AJ398" s="46"/>
      <c r="AK398" s="46"/>
      <c r="AL398" s="46"/>
      <c r="AM398" s="46"/>
      <c r="AN398" s="46"/>
      <c r="AO398" s="46"/>
      <c r="AP398" s="46"/>
      <c r="AQ398" s="46"/>
      <c r="AR398" s="46"/>
      <c r="AS398" s="46"/>
      <c r="AT398" s="46"/>
      <c r="AU398" s="46"/>
      <c r="AV398" s="46"/>
      <c r="AW398" s="46"/>
      <c r="AX398" s="46"/>
      <c r="AY398" s="46" t="s">
        <v>62</v>
      </c>
      <c r="AZ398" s="44" t="s">
        <v>936</v>
      </c>
      <c r="BA398" s="23" t="s">
        <v>105</v>
      </c>
      <c r="BB398" s="23" t="s">
        <v>64</v>
      </c>
      <c r="BC398" s="37" t="s">
        <v>72</v>
      </c>
      <c r="BD398" s="23" t="s">
        <v>101</v>
      </c>
      <c r="BE398" s="23" t="s">
        <v>937</v>
      </c>
      <c r="BF398" s="23" t="s">
        <v>64</v>
      </c>
      <c r="BG398" s="23"/>
      <c r="BH398" s="23"/>
    </row>
    <row r="399" spans="1:61" s="39" customFormat="1" ht="39.6">
      <c r="A399" s="31"/>
      <c r="B399" s="23" t="s">
        <v>2451</v>
      </c>
      <c r="C399" s="50" t="s">
        <v>938</v>
      </c>
      <c r="D399" s="23" t="s">
        <v>41</v>
      </c>
      <c r="E399" s="51">
        <v>0.09</v>
      </c>
      <c r="F399" s="51"/>
      <c r="G399" s="51">
        <v>0.09</v>
      </c>
      <c r="H399" s="44" t="s">
        <v>100</v>
      </c>
      <c r="I399" s="44" t="s">
        <v>100</v>
      </c>
      <c r="J399" s="52" t="s">
        <v>55</v>
      </c>
      <c r="K399" s="52"/>
      <c r="L399" s="277">
        <f t="shared" si="35"/>
        <v>0</v>
      </c>
      <c r="M399" s="277">
        <f t="shared" si="36"/>
        <v>0.09</v>
      </c>
      <c r="N399" s="277">
        <f t="shared" si="37"/>
        <v>0.09</v>
      </c>
      <c r="O399" s="3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c r="AX399" s="46">
        <v>0.09</v>
      </c>
      <c r="AY399" s="46" t="s">
        <v>62</v>
      </c>
      <c r="AZ399" s="44" t="s">
        <v>939</v>
      </c>
      <c r="BA399" s="23" t="s">
        <v>105</v>
      </c>
      <c r="BB399" s="23" t="s">
        <v>64</v>
      </c>
      <c r="BC399" s="37" t="s">
        <v>72</v>
      </c>
      <c r="BD399" s="23" t="s">
        <v>101</v>
      </c>
      <c r="BE399" s="23" t="s">
        <v>74</v>
      </c>
      <c r="BF399" s="23" t="s">
        <v>934</v>
      </c>
      <c r="BG399" s="23"/>
      <c r="BH399" s="23"/>
    </row>
    <row r="400" spans="1:61" s="39" customFormat="1" ht="67.2">
      <c r="A400" s="31"/>
      <c r="B400" s="23" t="s">
        <v>2452</v>
      </c>
      <c r="C400" s="50" t="s">
        <v>940</v>
      </c>
      <c r="D400" s="23" t="s">
        <v>41</v>
      </c>
      <c r="E400" s="51">
        <v>0.06</v>
      </c>
      <c r="F400" s="51"/>
      <c r="G400" s="51">
        <v>0.06</v>
      </c>
      <c r="H400" s="44"/>
      <c r="I400" s="44" t="s">
        <v>100</v>
      </c>
      <c r="J400" s="52" t="s">
        <v>22</v>
      </c>
      <c r="K400" s="52"/>
      <c r="L400" s="277">
        <f t="shared" si="35"/>
        <v>0</v>
      </c>
      <c r="M400" s="277">
        <f t="shared" si="36"/>
        <v>0.06</v>
      </c>
      <c r="N400" s="277">
        <f t="shared" si="37"/>
        <v>0.06</v>
      </c>
      <c r="O400" s="36"/>
      <c r="P400" s="46">
        <v>0.06</v>
      </c>
      <c r="Q400" s="46"/>
      <c r="R400" s="46"/>
      <c r="S400" s="46"/>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t="s">
        <v>585</v>
      </c>
      <c r="AZ400" s="44"/>
      <c r="BA400" s="23" t="s">
        <v>114</v>
      </c>
      <c r="BB400" s="23" t="s">
        <v>72</v>
      </c>
      <c r="BC400" s="37"/>
      <c r="BD400" s="23" t="s">
        <v>101</v>
      </c>
      <c r="BE400" s="23" t="s">
        <v>937</v>
      </c>
      <c r="BF400" s="23" t="s">
        <v>72</v>
      </c>
      <c r="BG400" s="23"/>
      <c r="BH400" s="23"/>
    </row>
    <row r="401" spans="1:60" s="39" customFormat="1" ht="67.2">
      <c r="A401" s="31"/>
      <c r="B401" s="23" t="s">
        <v>2453</v>
      </c>
      <c r="C401" s="50" t="s">
        <v>941</v>
      </c>
      <c r="D401" s="23" t="s">
        <v>41</v>
      </c>
      <c r="E401" s="51">
        <v>0.05</v>
      </c>
      <c r="F401" s="51"/>
      <c r="G401" s="51">
        <v>0.05</v>
      </c>
      <c r="H401" s="44"/>
      <c r="I401" s="44" t="s">
        <v>100</v>
      </c>
      <c r="J401" s="52" t="s">
        <v>55</v>
      </c>
      <c r="K401" s="52"/>
      <c r="L401" s="277">
        <f t="shared" si="35"/>
        <v>0</v>
      </c>
      <c r="M401" s="277">
        <f t="shared" si="36"/>
        <v>0.05</v>
      </c>
      <c r="N401" s="277">
        <f t="shared" si="37"/>
        <v>0.05</v>
      </c>
      <c r="O401" s="3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v>0.05</v>
      </c>
      <c r="AY401" s="46" t="s">
        <v>585</v>
      </c>
      <c r="AZ401" s="44"/>
      <c r="BA401" s="23" t="s">
        <v>114</v>
      </c>
      <c r="BB401" s="23" t="s">
        <v>72</v>
      </c>
      <c r="BC401" s="37"/>
      <c r="BD401" s="23" t="s">
        <v>101</v>
      </c>
      <c r="BE401" s="23" t="s">
        <v>937</v>
      </c>
      <c r="BF401" s="23" t="s">
        <v>72</v>
      </c>
      <c r="BG401" s="23"/>
      <c r="BH401" s="23"/>
    </row>
    <row r="402" spans="1:60" s="39" customFormat="1" ht="67.2">
      <c r="A402" s="31"/>
      <c r="B402" s="23" t="s">
        <v>2454</v>
      </c>
      <c r="C402" s="50" t="s">
        <v>942</v>
      </c>
      <c r="D402" s="23" t="s">
        <v>41</v>
      </c>
      <c r="E402" s="51">
        <v>0.05</v>
      </c>
      <c r="F402" s="51"/>
      <c r="G402" s="51">
        <v>0.05</v>
      </c>
      <c r="H402" s="44"/>
      <c r="I402" s="44" t="s">
        <v>100</v>
      </c>
      <c r="J402" s="52" t="s">
        <v>22</v>
      </c>
      <c r="K402" s="52"/>
      <c r="L402" s="277">
        <f t="shared" si="35"/>
        <v>0</v>
      </c>
      <c r="M402" s="277">
        <f t="shared" si="36"/>
        <v>0.05</v>
      </c>
      <c r="N402" s="277">
        <f t="shared" si="37"/>
        <v>0.05</v>
      </c>
      <c r="O402" s="36"/>
      <c r="P402" s="46">
        <v>0.05</v>
      </c>
      <c r="Q402" s="46"/>
      <c r="R402" s="46"/>
      <c r="S402" s="46"/>
      <c r="T402" s="46"/>
      <c r="U402" s="46"/>
      <c r="V402" s="46"/>
      <c r="W402" s="46"/>
      <c r="X402" s="46"/>
      <c r="Y402" s="46"/>
      <c r="Z402" s="46"/>
      <c r="AA402" s="46"/>
      <c r="AB402" s="46"/>
      <c r="AC402" s="46"/>
      <c r="AD402" s="46"/>
      <c r="AE402" s="46"/>
      <c r="AF402" s="46"/>
      <c r="AG402" s="46"/>
      <c r="AH402" s="46"/>
      <c r="AI402" s="46"/>
      <c r="AJ402" s="46"/>
      <c r="AK402" s="46"/>
      <c r="AL402" s="46"/>
      <c r="AM402" s="46"/>
      <c r="AN402" s="46"/>
      <c r="AO402" s="46"/>
      <c r="AP402" s="46"/>
      <c r="AQ402" s="46"/>
      <c r="AR402" s="46"/>
      <c r="AS402" s="46"/>
      <c r="AT402" s="46"/>
      <c r="AU402" s="46"/>
      <c r="AV402" s="46"/>
      <c r="AW402" s="46"/>
      <c r="AX402" s="46"/>
      <c r="AY402" s="46" t="s">
        <v>585</v>
      </c>
      <c r="AZ402" s="44"/>
      <c r="BA402" s="23" t="s">
        <v>114</v>
      </c>
      <c r="BB402" s="23" t="s">
        <v>72</v>
      </c>
      <c r="BC402" s="37"/>
      <c r="BD402" s="23" t="s">
        <v>101</v>
      </c>
      <c r="BE402" s="23" t="s">
        <v>937</v>
      </c>
      <c r="BF402" s="23" t="s">
        <v>72</v>
      </c>
      <c r="BG402" s="23"/>
      <c r="BH402" s="23"/>
    </row>
    <row r="403" spans="1:60" s="39" customFormat="1" ht="67.2">
      <c r="A403" s="31"/>
      <c r="B403" s="23" t="s">
        <v>2455</v>
      </c>
      <c r="C403" s="50" t="s">
        <v>943</v>
      </c>
      <c r="D403" s="23" t="s">
        <v>41</v>
      </c>
      <c r="E403" s="51">
        <v>0.08</v>
      </c>
      <c r="F403" s="51"/>
      <c r="G403" s="51">
        <v>0.08</v>
      </c>
      <c r="H403" s="44"/>
      <c r="I403" s="44" t="s">
        <v>100</v>
      </c>
      <c r="J403" s="52" t="s">
        <v>22</v>
      </c>
      <c r="K403" s="52"/>
      <c r="L403" s="277">
        <f t="shared" si="35"/>
        <v>0</v>
      </c>
      <c r="M403" s="277">
        <f t="shared" si="36"/>
        <v>0.08</v>
      </c>
      <c r="N403" s="277">
        <f t="shared" si="37"/>
        <v>0.08</v>
      </c>
      <c r="O403" s="36"/>
      <c r="P403" s="46">
        <v>0.08</v>
      </c>
      <c r="Q403" s="46"/>
      <c r="R403" s="46"/>
      <c r="S403" s="46"/>
      <c r="T403" s="46"/>
      <c r="U403" s="46"/>
      <c r="V403" s="46"/>
      <c r="W403" s="46"/>
      <c r="X403" s="46"/>
      <c r="Y403" s="46"/>
      <c r="Z403" s="46"/>
      <c r="AA403" s="46"/>
      <c r="AB403" s="46"/>
      <c r="AC403" s="46"/>
      <c r="AD403" s="46"/>
      <c r="AE403" s="46"/>
      <c r="AF403" s="46"/>
      <c r="AG403" s="46"/>
      <c r="AH403" s="46"/>
      <c r="AI403" s="46"/>
      <c r="AJ403" s="46"/>
      <c r="AK403" s="46"/>
      <c r="AL403" s="46"/>
      <c r="AM403" s="46"/>
      <c r="AN403" s="46"/>
      <c r="AO403" s="46"/>
      <c r="AP403" s="46"/>
      <c r="AQ403" s="46"/>
      <c r="AR403" s="46"/>
      <c r="AS403" s="46"/>
      <c r="AT403" s="46"/>
      <c r="AU403" s="46"/>
      <c r="AV403" s="46"/>
      <c r="AW403" s="46"/>
      <c r="AX403" s="46"/>
      <c r="AY403" s="46" t="s">
        <v>585</v>
      </c>
      <c r="AZ403" s="44"/>
      <c r="BA403" s="23" t="s">
        <v>114</v>
      </c>
      <c r="BB403" s="23" t="s">
        <v>72</v>
      </c>
      <c r="BC403" s="37"/>
      <c r="BD403" s="23" t="s">
        <v>101</v>
      </c>
      <c r="BE403" s="23" t="s">
        <v>937</v>
      </c>
      <c r="BF403" s="23" t="s">
        <v>72</v>
      </c>
      <c r="BG403" s="23"/>
      <c r="BH403" s="23"/>
    </row>
    <row r="404" spans="1:60" s="39" customFormat="1" ht="67.2">
      <c r="A404" s="31"/>
      <c r="B404" s="23" t="s">
        <v>2456</v>
      </c>
      <c r="C404" s="50" t="s">
        <v>944</v>
      </c>
      <c r="D404" s="23" t="s">
        <v>41</v>
      </c>
      <c r="E404" s="51">
        <v>0.05</v>
      </c>
      <c r="F404" s="51"/>
      <c r="G404" s="51">
        <v>0.05</v>
      </c>
      <c r="H404" s="44"/>
      <c r="I404" s="44" t="s">
        <v>100</v>
      </c>
      <c r="J404" s="52" t="s">
        <v>566</v>
      </c>
      <c r="K404" s="52"/>
      <c r="L404" s="277">
        <f t="shared" si="35"/>
        <v>0</v>
      </c>
      <c r="M404" s="277">
        <f t="shared" si="36"/>
        <v>0.05</v>
      </c>
      <c r="N404" s="277">
        <f t="shared" si="37"/>
        <v>0.05</v>
      </c>
      <c r="O404" s="36"/>
      <c r="P404" s="46"/>
      <c r="Q404" s="46"/>
      <c r="R404" s="46"/>
      <c r="S404" s="46"/>
      <c r="T404" s="46">
        <v>0.05</v>
      </c>
      <c r="U404" s="46"/>
      <c r="V404" s="46"/>
      <c r="W404" s="46"/>
      <c r="X404" s="46"/>
      <c r="Y404" s="46"/>
      <c r="Z404" s="46"/>
      <c r="AA404" s="46"/>
      <c r="AB404" s="46"/>
      <c r="AC404" s="46"/>
      <c r="AD404" s="46"/>
      <c r="AE404" s="46"/>
      <c r="AF404" s="46"/>
      <c r="AG404" s="46"/>
      <c r="AH404" s="46"/>
      <c r="AI404" s="46"/>
      <c r="AJ404" s="46"/>
      <c r="AK404" s="46"/>
      <c r="AL404" s="46"/>
      <c r="AM404" s="46"/>
      <c r="AN404" s="46"/>
      <c r="AO404" s="46"/>
      <c r="AP404" s="46"/>
      <c r="AQ404" s="46"/>
      <c r="AR404" s="46"/>
      <c r="AS404" s="46"/>
      <c r="AT404" s="46"/>
      <c r="AU404" s="46"/>
      <c r="AV404" s="46"/>
      <c r="AW404" s="46"/>
      <c r="AX404" s="46"/>
      <c r="AY404" s="46" t="s">
        <v>585</v>
      </c>
      <c r="AZ404" s="44"/>
      <c r="BA404" s="23" t="s">
        <v>114</v>
      </c>
      <c r="BB404" s="23" t="s">
        <v>72</v>
      </c>
      <c r="BC404" s="37"/>
      <c r="BD404" s="23" t="s">
        <v>101</v>
      </c>
      <c r="BE404" s="23" t="s">
        <v>937</v>
      </c>
      <c r="BF404" s="23" t="s">
        <v>72</v>
      </c>
      <c r="BG404" s="23"/>
      <c r="BH404" s="23"/>
    </row>
    <row r="405" spans="1:60" s="39" customFormat="1" ht="67.2">
      <c r="A405" s="31"/>
      <c r="B405" s="23" t="s">
        <v>2457</v>
      </c>
      <c r="C405" s="50" t="s">
        <v>945</v>
      </c>
      <c r="D405" s="23" t="s">
        <v>41</v>
      </c>
      <c r="E405" s="51">
        <v>0.1</v>
      </c>
      <c r="F405" s="51"/>
      <c r="G405" s="51">
        <v>0.1</v>
      </c>
      <c r="H405" s="44"/>
      <c r="I405" s="44" t="s">
        <v>100</v>
      </c>
      <c r="J405" s="52" t="s">
        <v>27</v>
      </c>
      <c r="K405" s="52"/>
      <c r="L405" s="277">
        <f t="shared" si="35"/>
        <v>0</v>
      </c>
      <c r="M405" s="277">
        <f t="shared" si="36"/>
        <v>0.1</v>
      </c>
      <c r="N405" s="277">
        <f t="shared" si="37"/>
        <v>0.1</v>
      </c>
      <c r="O405" s="36"/>
      <c r="P405" s="46"/>
      <c r="Q405" s="46"/>
      <c r="R405" s="46"/>
      <c r="S405" s="46"/>
      <c r="T405" s="46"/>
      <c r="U405" s="46">
        <v>0.1</v>
      </c>
      <c r="V405" s="46"/>
      <c r="W405" s="46"/>
      <c r="X405" s="46"/>
      <c r="Y405" s="46"/>
      <c r="Z405" s="46"/>
      <c r="AA405" s="46"/>
      <c r="AB405" s="46"/>
      <c r="AC405" s="46"/>
      <c r="AD405" s="46"/>
      <c r="AE405" s="46"/>
      <c r="AF405" s="46"/>
      <c r="AG405" s="46"/>
      <c r="AH405" s="46"/>
      <c r="AI405" s="46"/>
      <c r="AJ405" s="46"/>
      <c r="AK405" s="46"/>
      <c r="AL405" s="46"/>
      <c r="AM405" s="46"/>
      <c r="AN405" s="46"/>
      <c r="AO405" s="46"/>
      <c r="AP405" s="46"/>
      <c r="AQ405" s="46"/>
      <c r="AR405" s="46"/>
      <c r="AS405" s="46"/>
      <c r="AT405" s="46"/>
      <c r="AU405" s="46"/>
      <c r="AV405" s="46"/>
      <c r="AW405" s="46"/>
      <c r="AX405" s="46"/>
      <c r="AY405" s="46" t="s">
        <v>585</v>
      </c>
      <c r="AZ405" s="44"/>
      <c r="BA405" s="23" t="s">
        <v>114</v>
      </c>
      <c r="BB405" s="23" t="s">
        <v>72</v>
      </c>
      <c r="BC405" s="37"/>
      <c r="BD405" s="23" t="s">
        <v>101</v>
      </c>
      <c r="BE405" s="23" t="s">
        <v>937</v>
      </c>
      <c r="BF405" s="23" t="s">
        <v>72</v>
      </c>
      <c r="BG405" s="23"/>
      <c r="BH405" s="23"/>
    </row>
    <row r="406" spans="1:60" s="39" customFormat="1" ht="39.6">
      <c r="A406" s="31"/>
      <c r="B406" s="23" t="s">
        <v>2458</v>
      </c>
      <c r="C406" s="50" t="s">
        <v>946</v>
      </c>
      <c r="D406" s="23" t="s">
        <v>41</v>
      </c>
      <c r="E406" s="51">
        <v>0.15</v>
      </c>
      <c r="F406" s="51"/>
      <c r="G406" s="51">
        <v>0.15</v>
      </c>
      <c r="H406" s="44" t="s">
        <v>87</v>
      </c>
      <c r="I406" s="44" t="s">
        <v>87</v>
      </c>
      <c r="J406" s="52" t="s">
        <v>22</v>
      </c>
      <c r="K406" s="52"/>
      <c r="L406" s="277">
        <f t="shared" si="35"/>
        <v>0</v>
      </c>
      <c r="M406" s="277">
        <f t="shared" si="36"/>
        <v>0.15</v>
      </c>
      <c r="N406" s="277">
        <f t="shared" si="37"/>
        <v>0.15</v>
      </c>
      <c r="O406" s="36"/>
      <c r="P406" s="46">
        <v>0.15</v>
      </c>
      <c r="Q406" s="46"/>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t="s">
        <v>62</v>
      </c>
      <c r="AZ406" s="44" t="s">
        <v>947</v>
      </c>
      <c r="BA406" s="23" t="s">
        <v>105</v>
      </c>
      <c r="BB406" s="23" t="s">
        <v>64</v>
      </c>
      <c r="BC406" s="37" t="s">
        <v>72</v>
      </c>
      <c r="BD406" s="23" t="s">
        <v>88</v>
      </c>
      <c r="BE406" s="23" t="s">
        <v>74</v>
      </c>
      <c r="BF406" s="23"/>
      <c r="BG406" s="23"/>
      <c r="BH406" s="23"/>
    </row>
    <row r="407" spans="1:60" s="39" customFormat="1" ht="39.6">
      <c r="A407" s="31"/>
      <c r="B407" s="23" t="s">
        <v>2459</v>
      </c>
      <c r="C407" s="50" t="s">
        <v>948</v>
      </c>
      <c r="D407" s="23" t="s">
        <v>41</v>
      </c>
      <c r="E407" s="51">
        <v>0.04</v>
      </c>
      <c r="F407" s="51"/>
      <c r="G407" s="51">
        <v>0.04</v>
      </c>
      <c r="H407" s="44" t="s">
        <v>87</v>
      </c>
      <c r="I407" s="44" t="s">
        <v>87</v>
      </c>
      <c r="J407" s="52" t="s">
        <v>43</v>
      </c>
      <c r="K407" s="52"/>
      <c r="L407" s="277">
        <f t="shared" si="35"/>
        <v>0</v>
      </c>
      <c r="M407" s="277">
        <f t="shared" si="36"/>
        <v>0.04</v>
      </c>
      <c r="N407" s="277">
        <f t="shared" si="37"/>
        <v>0.04</v>
      </c>
      <c r="O407" s="36"/>
      <c r="P407" s="46"/>
      <c r="Q407" s="46"/>
      <c r="R407" s="46"/>
      <c r="S407" s="46"/>
      <c r="T407" s="46"/>
      <c r="U407" s="46"/>
      <c r="V407" s="46"/>
      <c r="W407" s="46"/>
      <c r="X407" s="46"/>
      <c r="Y407" s="46"/>
      <c r="Z407" s="46"/>
      <c r="AA407" s="46"/>
      <c r="AB407" s="46"/>
      <c r="AC407" s="46"/>
      <c r="AD407" s="46"/>
      <c r="AE407" s="46"/>
      <c r="AF407" s="46"/>
      <c r="AG407" s="46"/>
      <c r="AH407" s="46"/>
      <c r="AI407" s="46"/>
      <c r="AJ407" s="46"/>
      <c r="AK407" s="46">
        <v>0.04</v>
      </c>
      <c r="AL407" s="46"/>
      <c r="AM407" s="46"/>
      <c r="AN407" s="46"/>
      <c r="AO407" s="46"/>
      <c r="AP407" s="46"/>
      <c r="AQ407" s="46"/>
      <c r="AR407" s="46"/>
      <c r="AS407" s="46"/>
      <c r="AT407" s="46"/>
      <c r="AU407" s="46"/>
      <c r="AV407" s="46"/>
      <c r="AW407" s="46"/>
      <c r="AX407" s="46"/>
      <c r="AY407" s="46" t="s">
        <v>62</v>
      </c>
      <c r="AZ407" s="44" t="s">
        <v>949</v>
      </c>
      <c r="BA407" s="23" t="s">
        <v>105</v>
      </c>
      <c r="BB407" s="23" t="s">
        <v>64</v>
      </c>
      <c r="BC407" s="37" t="s">
        <v>72</v>
      </c>
      <c r="BD407" s="23" t="s">
        <v>88</v>
      </c>
      <c r="BE407" s="23" t="s">
        <v>74</v>
      </c>
      <c r="BF407" s="23"/>
      <c r="BG407" s="23"/>
      <c r="BH407" s="23"/>
    </row>
    <row r="408" spans="1:60" s="39" customFormat="1" ht="39.6">
      <c r="A408" s="31"/>
      <c r="B408" s="23" t="s">
        <v>2460</v>
      </c>
      <c r="C408" s="50" t="s">
        <v>950</v>
      </c>
      <c r="D408" s="23" t="s">
        <v>41</v>
      </c>
      <c r="E408" s="51">
        <v>0.09</v>
      </c>
      <c r="F408" s="51"/>
      <c r="G408" s="51">
        <v>0.09</v>
      </c>
      <c r="H408" s="44" t="s">
        <v>111</v>
      </c>
      <c r="I408" s="44" t="s">
        <v>111</v>
      </c>
      <c r="J408" s="52" t="s">
        <v>27</v>
      </c>
      <c r="K408" s="52"/>
      <c r="L408" s="277">
        <f t="shared" si="35"/>
        <v>0</v>
      </c>
      <c r="M408" s="277">
        <f t="shared" si="36"/>
        <v>0.09</v>
      </c>
      <c r="N408" s="277">
        <f t="shared" si="37"/>
        <v>0.09</v>
      </c>
      <c r="O408" s="36"/>
      <c r="P408" s="46"/>
      <c r="Q408" s="46"/>
      <c r="R408" s="46"/>
      <c r="S408" s="46"/>
      <c r="T408" s="46"/>
      <c r="U408" s="46">
        <v>0.09</v>
      </c>
      <c r="V408" s="46"/>
      <c r="W408" s="46"/>
      <c r="X408" s="46"/>
      <c r="Y408" s="46"/>
      <c r="Z408" s="46"/>
      <c r="AA408" s="46"/>
      <c r="AB408" s="46"/>
      <c r="AC408" s="46"/>
      <c r="AD408" s="46"/>
      <c r="AE408" s="46"/>
      <c r="AF408" s="46"/>
      <c r="AG408" s="46"/>
      <c r="AH408" s="46"/>
      <c r="AI408" s="46"/>
      <c r="AJ408" s="46"/>
      <c r="AK408" s="46"/>
      <c r="AL408" s="46"/>
      <c r="AM408" s="46"/>
      <c r="AN408" s="46"/>
      <c r="AO408" s="46"/>
      <c r="AP408" s="46"/>
      <c r="AQ408" s="46"/>
      <c r="AR408" s="46"/>
      <c r="AS408" s="46"/>
      <c r="AT408" s="46"/>
      <c r="AU408" s="46"/>
      <c r="AV408" s="46"/>
      <c r="AW408" s="46"/>
      <c r="AX408" s="46"/>
      <c r="AY408" s="46" t="s">
        <v>62</v>
      </c>
      <c r="AZ408" s="44" t="s">
        <v>951</v>
      </c>
      <c r="BA408" s="23" t="s">
        <v>105</v>
      </c>
      <c r="BB408" s="23" t="s">
        <v>64</v>
      </c>
      <c r="BC408" s="37" t="s">
        <v>72</v>
      </c>
      <c r="BD408" s="23" t="s">
        <v>112</v>
      </c>
      <c r="BE408" s="23" t="s">
        <v>74</v>
      </c>
      <c r="BF408" s="23"/>
      <c r="BG408" s="23"/>
      <c r="BH408" s="23"/>
    </row>
    <row r="409" spans="1:60" s="39" customFormat="1" ht="39.6">
      <c r="A409" s="31"/>
      <c r="B409" s="23" t="s">
        <v>2461</v>
      </c>
      <c r="C409" s="50" t="s">
        <v>952</v>
      </c>
      <c r="D409" s="23" t="s">
        <v>41</v>
      </c>
      <c r="E409" s="51">
        <v>0.13</v>
      </c>
      <c r="F409" s="51"/>
      <c r="G409" s="51">
        <v>0.13</v>
      </c>
      <c r="H409" s="44" t="s">
        <v>111</v>
      </c>
      <c r="I409" s="44" t="s">
        <v>111</v>
      </c>
      <c r="J409" s="52" t="s">
        <v>43</v>
      </c>
      <c r="K409" s="52"/>
      <c r="L409" s="277">
        <f>G409-M409</f>
        <v>0</v>
      </c>
      <c r="M409" s="277">
        <f>SUM(O409:AX409)</f>
        <v>0.13</v>
      </c>
      <c r="N409" s="277">
        <f>SUM(P409:AX409)</f>
        <v>0.13</v>
      </c>
      <c r="O409" s="36"/>
      <c r="P409" s="46"/>
      <c r="Q409" s="46"/>
      <c r="R409" s="46"/>
      <c r="S409" s="46"/>
      <c r="T409" s="46"/>
      <c r="U409" s="46"/>
      <c r="V409" s="46"/>
      <c r="W409" s="46"/>
      <c r="X409" s="46"/>
      <c r="Y409" s="46"/>
      <c r="Z409" s="46"/>
      <c r="AA409" s="46"/>
      <c r="AB409" s="46"/>
      <c r="AC409" s="46"/>
      <c r="AD409" s="46"/>
      <c r="AE409" s="46"/>
      <c r="AF409" s="46"/>
      <c r="AG409" s="46"/>
      <c r="AH409" s="46"/>
      <c r="AI409" s="46"/>
      <c r="AJ409" s="46"/>
      <c r="AK409" s="46">
        <v>0.13</v>
      </c>
      <c r="AL409" s="46"/>
      <c r="AM409" s="46"/>
      <c r="AN409" s="46"/>
      <c r="AO409" s="46"/>
      <c r="AP409" s="46"/>
      <c r="AQ409" s="46"/>
      <c r="AR409" s="46"/>
      <c r="AS409" s="46"/>
      <c r="AT409" s="46"/>
      <c r="AU409" s="46"/>
      <c r="AV409" s="46"/>
      <c r="AW409" s="46"/>
      <c r="AX409" s="46"/>
      <c r="AY409" s="46" t="s">
        <v>62</v>
      </c>
      <c r="AZ409" s="44" t="s">
        <v>953</v>
      </c>
      <c r="BA409" s="23" t="s">
        <v>105</v>
      </c>
      <c r="BB409" s="23" t="s">
        <v>64</v>
      </c>
      <c r="BC409" s="37" t="s">
        <v>72</v>
      </c>
      <c r="BD409" s="23" t="s">
        <v>112</v>
      </c>
      <c r="BE409" s="23" t="s">
        <v>74</v>
      </c>
      <c r="BF409" s="23"/>
      <c r="BG409" s="23"/>
      <c r="BH409" s="23"/>
    </row>
    <row r="410" spans="1:60" s="39" customFormat="1" ht="33.6">
      <c r="A410" s="31"/>
      <c r="B410" s="23" t="s">
        <v>2694</v>
      </c>
      <c r="C410" s="50" t="s">
        <v>2630</v>
      </c>
      <c r="D410" s="23" t="s">
        <v>41</v>
      </c>
      <c r="E410" s="51">
        <v>3.3</v>
      </c>
      <c r="F410" s="51"/>
      <c r="G410" s="51">
        <v>3.3</v>
      </c>
      <c r="H410" s="44"/>
      <c r="I410" s="44" t="s">
        <v>91</v>
      </c>
      <c r="J410" s="52" t="s">
        <v>135</v>
      </c>
      <c r="K410" s="52"/>
      <c r="L410" s="277">
        <f>G410-M410</f>
        <v>0</v>
      </c>
      <c r="M410" s="277">
        <f>SUM(O410:AX410)</f>
        <v>3.3</v>
      </c>
      <c r="N410" s="277">
        <f>SUM(P410:AX410)</f>
        <v>3.3</v>
      </c>
      <c r="O410" s="36"/>
      <c r="P410" s="46"/>
      <c r="Q410" s="46"/>
      <c r="R410" s="46"/>
      <c r="S410" s="46"/>
      <c r="T410" s="46"/>
      <c r="U410" s="46"/>
      <c r="V410" s="46"/>
      <c r="W410" s="46"/>
      <c r="X410" s="46"/>
      <c r="Y410" s="46">
        <v>3.3</v>
      </c>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c r="AX410" s="46"/>
      <c r="AY410" s="46" t="s">
        <v>2631</v>
      </c>
      <c r="AZ410" s="44"/>
      <c r="BA410" s="23" t="s">
        <v>149</v>
      </c>
      <c r="BB410" s="23" t="s">
        <v>72</v>
      </c>
      <c r="BC410" s="37"/>
      <c r="BD410" s="23"/>
      <c r="BE410" s="23"/>
      <c r="BF410" s="23"/>
      <c r="BG410" s="23"/>
      <c r="BH410" s="23"/>
    </row>
    <row r="411" spans="1:60" s="105" customFormat="1" ht="16.8">
      <c r="A411" s="103" t="s">
        <v>56</v>
      </c>
      <c r="B411" s="16" t="s">
        <v>1024</v>
      </c>
      <c r="C411" s="107" t="s">
        <v>955</v>
      </c>
      <c r="D411" s="16" t="s">
        <v>956</v>
      </c>
      <c r="E411" s="54">
        <f>SUM(E412:E432)</f>
        <v>1.4500000000000002</v>
      </c>
      <c r="F411" s="54">
        <f>SUM(F412:F432)</f>
        <v>0</v>
      </c>
      <c r="G411" s="54">
        <f>SUM(G412:G432)</f>
        <v>1.4500000000000002</v>
      </c>
      <c r="H411" s="95"/>
      <c r="I411" s="95"/>
      <c r="J411" s="96"/>
      <c r="K411" s="96"/>
      <c r="L411" s="277">
        <f t="shared" si="35"/>
        <v>0</v>
      </c>
      <c r="M411" s="277">
        <f t="shared" si="36"/>
        <v>1.4500000000000002</v>
      </c>
      <c r="N411" s="277">
        <f t="shared" si="37"/>
        <v>1.4500000000000002</v>
      </c>
      <c r="O411" s="36">
        <f>SUM(O412:O432)</f>
        <v>0</v>
      </c>
      <c r="P411" s="36">
        <f t="shared" ref="P411:AX411" si="38">SUM(P412:P432)</f>
        <v>0</v>
      </c>
      <c r="Q411" s="36">
        <f t="shared" si="38"/>
        <v>0</v>
      </c>
      <c r="R411" s="36">
        <f t="shared" si="38"/>
        <v>0</v>
      </c>
      <c r="S411" s="36">
        <f t="shared" si="38"/>
        <v>0</v>
      </c>
      <c r="T411" s="36">
        <f t="shared" si="38"/>
        <v>0</v>
      </c>
      <c r="U411" s="36">
        <f t="shared" si="38"/>
        <v>0</v>
      </c>
      <c r="V411" s="36">
        <f t="shared" si="38"/>
        <v>0</v>
      </c>
      <c r="W411" s="36">
        <f t="shared" si="38"/>
        <v>0</v>
      </c>
      <c r="X411" s="36">
        <f t="shared" si="38"/>
        <v>0</v>
      </c>
      <c r="Y411" s="36">
        <f t="shared" si="38"/>
        <v>0</v>
      </c>
      <c r="Z411" s="36">
        <f t="shared" si="38"/>
        <v>0</v>
      </c>
      <c r="AA411" s="36">
        <f t="shared" si="38"/>
        <v>0</v>
      </c>
      <c r="AB411" s="36">
        <f t="shared" si="38"/>
        <v>0</v>
      </c>
      <c r="AC411" s="36">
        <f t="shared" si="38"/>
        <v>0</v>
      </c>
      <c r="AD411" s="36">
        <f t="shared" si="38"/>
        <v>0</v>
      </c>
      <c r="AE411" s="36">
        <f t="shared" si="38"/>
        <v>0</v>
      </c>
      <c r="AF411" s="36">
        <f t="shared" si="38"/>
        <v>0</v>
      </c>
      <c r="AG411" s="36">
        <f t="shared" si="38"/>
        <v>0</v>
      </c>
      <c r="AH411" s="36">
        <f t="shared" si="38"/>
        <v>0</v>
      </c>
      <c r="AI411" s="36">
        <f t="shared" si="38"/>
        <v>0.29000000000000004</v>
      </c>
      <c r="AJ411" s="36">
        <f t="shared" si="38"/>
        <v>0</v>
      </c>
      <c r="AK411" s="36">
        <f t="shared" si="38"/>
        <v>1.1600000000000001</v>
      </c>
      <c r="AL411" s="36">
        <f t="shared" si="38"/>
        <v>0</v>
      </c>
      <c r="AM411" s="36">
        <f t="shared" si="38"/>
        <v>0</v>
      </c>
      <c r="AN411" s="36">
        <f t="shared" si="38"/>
        <v>0</v>
      </c>
      <c r="AO411" s="36">
        <f t="shared" si="38"/>
        <v>0</v>
      </c>
      <c r="AP411" s="36">
        <f t="shared" si="38"/>
        <v>0</v>
      </c>
      <c r="AQ411" s="36">
        <f t="shared" si="38"/>
        <v>0</v>
      </c>
      <c r="AR411" s="36">
        <f t="shared" si="38"/>
        <v>0</v>
      </c>
      <c r="AS411" s="36">
        <f t="shared" si="38"/>
        <v>0</v>
      </c>
      <c r="AT411" s="36">
        <f t="shared" si="38"/>
        <v>0</v>
      </c>
      <c r="AU411" s="36">
        <f t="shared" si="38"/>
        <v>0</v>
      </c>
      <c r="AV411" s="36">
        <f t="shared" si="38"/>
        <v>0</v>
      </c>
      <c r="AW411" s="36">
        <f t="shared" si="38"/>
        <v>0</v>
      </c>
      <c r="AX411" s="36">
        <f t="shared" si="38"/>
        <v>0</v>
      </c>
      <c r="AY411" s="98"/>
      <c r="AZ411" s="16" t="s">
        <v>954</v>
      </c>
      <c r="BA411" s="16"/>
      <c r="BB411" s="16"/>
      <c r="BC411" s="104"/>
      <c r="BD411" s="16"/>
      <c r="BE411" s="16"/>
      <c r="BF411" s="34">
        <f>E411-F411</f>
        <v>1.4500000000000002</v>
      </c>
      <c r="BG411" s="385">
        <f>G411-BF411</f>
        <v>0</v>
      </c>
      <c r="BH411" s="16"/>
    </row>
    <row r="412" spans="1:60" s="39" customFormat="1" ht="39.6">
      <c r="A412" s="31"/>
      <c r="B412" s="23" t="s">
        <v>464</v>
      </c>
      <c r="C412" s="50" t="s">
        <v>957</v>
      </c>
      <c r="D412" s="23" t="s">
        <v>956</v>
      </c>
      <c r="E412" s="51">
        <v>0.06</v>
      </c>
      <c r="F412" s="51"/>
      <c r="G412" s="51">
        <v>0.06</v>
      </c>
      <c r="H412" s="44" t="s">
        <v>130</v>
      </c>
      <c r="I412" s="44" t="s">
        <v>130</v>
      </c>
      <c r="J412" s="52" t="s">
        <v>41</v>
      </c>
      <c r="K412" s="52"/>
      <c r="L412" s="277">
        <f t="shared" si="35"/>
        <v>0</v>
      </c>
      <c r="M412" s="277">
        <f t="shared" si="36"/>
        <v>0.06</v>
      </c>
      <c r="N412" s="277">
        <f t="shared" si="37"/>
        <v>0.06</v>
      </c>
      <c r="O412" s="36"/>
      <c r="P412" s="46"/>
      <c r="Q412" s="46"/>
      <c r="R412" s="46"/>
      <c r="S412" s="46"/>
      <c r="T412" s="46"/>
      <c r="U412" s="46"/>
      <c r="V412" s="46"/>
      <c r="W412" s="46"/>
      <c r="X412" s="46"/>
      <c r="Y412" s="46"/>
      <c r="Z412" s="46"/>
      <c r="AA412" s="46"/>
      <c r="AB412" s="46"/>
      <c r="AC412" s="46"/>
      <c r="AD412" s="46"/>
      <c r="AE412" s="46"/>
      <c r="AF412" s="46"/>
      <c r="AG412" s="46"/>
      <c r="AH412" s="46"/>
      <c r="AI412" s="46">
        <v>0.06</v>
      </c>
      <c r="AJ412" s="46"/>
      <c r="AK412" s="46"/>
      <c r="AL412" s="46"/>
      <c r="AM412" s="46"/>
      <c r="AN412" s="46"/>
      <c r="AO412" s="46"/>
      <c r="AP412" s="46"/>
      <c r="AQ412" s="46"/>
      <c r="AR412" s="46"/>
      <c r="AS412" s="46"/>
      <c r="AT412" s="46"/>
      <c r="AU412" s="46"/>
      <c r="AV412" s="46"/>
      <c r="AW412" s="46"/>
      <c r="AX412" s="46"/>
      <c r="AY412" s="46" t="s">
        <v>62</v>
      </c>
      <c r="AZ412" s="44" t="s">
        <v>958</v>
      </c>
      <c r="BA412" s="23" t="s">
        <v>105</v>
      </c>
      <c r="BB412" s="23" t="s">
        <v>64</v>
      </c>
      <c r="BC412" s="37" t="s">
        <v>72</v>
      </c>
      <c r="BD412" s="23" t="s">
        <v>131</v>
      </c>
      <c r="BE412" s="23" t="s">
        <v>959</v>
      </c>
      <c r="BF412" s="23" t="s">
        <v>960</v>
      </c>
      <c r="BG412" s="23"/>
      <c r="BH412" s="23"/>
    </row>
    <row r="413" spans="1:60" s="39" customFormat="1" ht="39.6">
      <c r="A413" s="31"/>
      <c r="B413" s="23" t="s">
        <v>476</v>
      </c>
      <c r="C413" s="50" t="s">
        <v>962</v>
      </c>
      <c r="D413" s="23" t="s">
        <v>956</v>
      </c>
      <c r="E413" s="51">
        <v>0.02</v>
      </c>
      <c r="F413" s="51"/>
      <c r="G413" s="51">
        <v>0.02</v>
      </c>
      <c r="H413" s="44" t="s">
        <v>130</v>
      </c>
      <c r="I413" s="44" t="s">
        <v>130</v>
      </c>
      <c r="J413" s="52" t="s">
        <v>41</v>
      </c>
      <c r="K413" s="52"/>
      <c r="L413" s="277">
        <f t="shared" si="35"/>
        <v>0</v>
      </c>
      <c r="M413" s="277">
        <f t="shared" si="36"/>
        <v>0.02</v>
      </c>
      <c r="N413" s="277">
        <f t="shared" si="37"/>
        <v>0.02</v>
      </c>
      <c r="O413" s="36"/>
      <c r="P413" s="46"/>
      <c r="Q413" s="46"/>
      <c r="R413" s="46"/>
      <c r="S413" s="46"/>
      <c r="T413" s="46"/>
      <c r="U413" s="46"/>
      <c r="V413" s="46"/>
      <c r="W413" s="46"/>
      <c r="X413" s="46"/>
      <c r="Y413" s="46"/>
      <c r="Z413" s="46"/>
      <c r="AA413" s="46"/>
      <c r="AB413" s="46"/>
      <c r="AC413" s="46"/>
      <c r="AD413" s="46"/>
      <c r="AE413" s="46"/>
      <c r="AF413" s="46"/>
      <c r="AG413" s="46"/>
      <c r="AH413" s="46"/>
      <c r="AI413" s="46">
        <v>0.02</v>
      </c>
      <c r="AJ413" s="46"/>
      <c r="AK413" s="46"/>
      <c r="AL413" s="46"/>
      <c r="AM413" s="46"/>
      <c r="AN413" s="46"/>
      <c r="AO413" s="46"/>
      <c r="AP413" s="46"/>
      <c r="AQ413" s="46"/>
      <c r="AR413" s="46"/>
      <c r="AS413" s="46"/>
      <c r="AT413" s="46"/>
      <c r="AU413" s="46"/>
      <c r="AV413" s="46"/>
      <c r="AW413" s="46"/>
      <c r="AX413" s="46"/>
      <c r="AY413" s="46" t="s">
        <v>62</v>
      </c>
      <c r="AZ413" s="44" t="s">
        <v>963</v>
      </c>
      <c r="BA413" s="23" t="s">
        <v>105</v>
      </c>
      <c r="BB413" s="23" t="s">
        <v>64</v>
      </c>
      <c r="BC413" s="37" t="s">
        <v>72</v>
      </c>
      <c r="BD413" s="23" t="s">
        <v>131</v>
      </c>
      <c r="BE413" s="23" t="s">
        <v>959</v>
      </c>
      <c r="BF413" s="23" t="s">
        <v>960</v>
      </c>
      <c r="BG413" s="23"/>
      <c r="BH413" s="23"/>
    </row>
    <row r="414" spans="1:60" s="39" customFormat="1" ht="39.6">
      <c r="A414" s="31"/>
      <c r="B414" s="23" t="s">
        <v>1031</v>
      </c>
      <c r="C414" s="50" t="s">
        <v>965</v>
      </c>
      <c r="D414" s="23" t="s">
        <v>956</v>
      </c>
      <c r="E414" s="51">
        <v>0.05</v>
      </c>
      <c r="F414" s="51"/>
      <c r="G414" s="51">
        <v>0.05</v>
      </c>
      <c r="H414" s="44" t="s">
        <v>82</v>
      </c>
      <c r="I414" s="44" t="s">
        <v>82</v>
      </c>
      <c r="J414" s="52" t="s">
        <v>43</v>
      </c>
      <c r="K414" s="52"/>
      <c r="L414" s="277">
        <f t="shared" si="35"/>
        <v>0</v>
      </c>
      <c r="M414" s="277">
        <f t="shared" si="36"/>
        <v>0.05</v>
      </c>
      <c r="N414" s="277">
        <f t="shared" si="37"/>
        <v>0.05</v>
      </c>
      <c r="O414" s="36"/>
      <c r="P414" s="46"/>
      <c r="Q414" s="46"/>
      <c r="R414" s="46"/>
      <c r="S414" s="46"/>
      <c r="T414" s="46"/>
      <c r="U414" s="46"/>
      <c r="V414" s="46"/>
      <c r="W414" s="46"/>
      <c r="X414" s="46"/>
      <c r="Y414" s="46"/>
      <c r="Z414" s="46"/>
      <c r="AA414" s="46"/>
      <c r="AB414" s="46"/>
      <c r="AC414" s="46"/>
      <c r="AD414" s="46"/>
      <c r="AE414" s="46"/>
      <c r="AF414" s="46"/>
      <c r="AG414" s="46"/>
      <c r="AH414" s="46"/>
      <c r="AI414" s="46"/>
      <c r="AJ414" s="46"/>
      <c r="AK414" s="46">
        <v>0.05</v>
      </c>
      <c r="AL414" s="46"/>
      <c r="AM414" s="46"/>
      <c r="AN414" s="46"/>
      <c r="AO414" s="46"/>
      <c r="AP414" s="46"/>
      <c r="AQ414" s="46"/>
      <c r="AR414" s="46"/>
      <c r="AS414" s="46"/>
      <c r="AT414" s="46"/>
      <c r="AU414" s="46"/>
      <c r="AV414" s="46"/>
      <c r="AW414" s="46"/>
      <c r="AX414" s="46"/>
      <c r="AY414" s="46" t="s">
        <v>62</v>
      </c>
      <c r="AZ414" s="44" t="s">
        <v>966</v>
      </c>
      <c r="BA414" s="23" t="s">
        <v>105</v>
      </c>
      <c r="BB414" s="23" t="s">
        <v>64</v>
      </c>
      <c r="BC414" s="37" t="s">
        <v>72</v>
      </c>
      <c r="BD414" s="23" t="s">
        <v>84</v>
      </c>
      <c r="BE414" s="23" t="s">
        <v>74</v>
      </c>
      <c r="BF414" s="23"/>
      <c r="BG414" s="23"/>
      <c r="BH414" s="23"/>
    </row>
    <row r="415" spans="1:60" s="39" customFormat="1" ht="39.6">
      <c r="A415" s="31"/>
      <c r="B415" s="23" t="s">
        <v>487</v>
      </c>
      <c r="C415" s="50" t="s">
        <v>968</v>
      </c>
      <c r="D415" s="23" t="s">
        <v>956</v>
      </c>
      <c r="E415" s="51">
        <v>0.12</v>
      </c>
      <c r="F415" s="51"/>
      <c r="G415" s="51">
        <v>0.12</v>
      </c>
      <c r="H415" s="44" t="s">
        <v>82</v>
      </c>
      <c r="I415" s="44" t="s">
        <v>82</v>
      </c>
      <c r="J415" s="52" t="s">
        <v>43</v>
      </c>
      <c r="K415" s="52"/>
      <c r="L415" s="277">
        <f t="shared" si="35"/>
        <v>0</v>
      </c>
      <c r="M415" s="277">
        <f t="shared" si="36"/>
        <v>0.12</v>
      </c>
      <c r="N415" s="277">
        <f t="shared" si="37"/>
        <v>0.12</v>
      </c>
      <c r="O415" s="36"/>
      <c r="P415" s="46"/>
      <c r="Q415" s="46"/>
      <c r="R415" s="46"/>
      <c r="S415" s="46"/>
      <c r="T415" s="46"/>
      <c r="U415" s="46"/>
      <c r="V415" s="46"/>
      <c r="W415" s="46"/>
      <c r="X415" s="46"/>
      <c r="Y415" s="46"/>
      <c r="Z415" s="46"/>
      <c r="AA415" s="46"/>
      <c r="AB415" s="46"/>
      <c r="AC415" s="46"/>
      <c r="AD415" s="46"/>
      <c r="AE415" s="46"/>
      <c r="AF415" s="46"/>
      <c r="AG415" s="46"/>
      <c r="AH415" s="46"/>
      <c r="AI415" s="46"/>
      <c r="AJ415" s="46"/>
      <c r="AK415" s="46">
        <v>0.12</v>
      </c>
      <c r="AL415" s="46"/>
      <c r="AM415" s="46"/>
      <c r="AN415" s="46"/>
      <c r="AO415" s="46"/>
      <c r="AP415" s="46"/>
      <c r="AQ415" s="46"/>
      <c r="AR415" s="46"/>
      <c r="AS415" s="46"/>
      <c r="AT415" s="46"/>
      <c r="AU415" s="46"/>
      <c r="AV415" s="46"/>
      <c r="AW415" s="46"/>
      <c r="AX415" s="46"/>
      <c r="AY415" s="46" t="s">
        <v>62</v>
      </c>
      <c r="AZ415" s="44" t="s">
        <v>969</v>
      </c>
      <c r="BA415" s="23" t="s">
        <v>105</v>
      </c>
      <c r="BB415" s="23" t="s">
        <v>64</v>
      </c>
      <c r="BC415" s="37" t="s">
        <v>72</v>
      </c>
      <c r="BD415" s="23" t="s">
        <v>84</v>
      </c>
      <c r="BE415" s="23" t="s">
        <v>74</v>
      </c>
      <c r="BF415" s="23"/>
      <c r="BG415" s="23"/>
      <c r="BH415" s="23"/>
    </row>
    <row r="416" spans="1:60" s="39" customFormat="1" ht="39.6">
      <c r="A416" s="31"/>
      <c r="B416" s="23" t="s">
        <v>1037</v>
      </c>
      <c r="C416" s="50" t="s">
        <v>971</v>
      </c>
      <c r="D416" s="23" t="s">
        <v>956</v>
      </c>
      <c r="E416" s="51">
        <v>0.06</v>
      </c>
      <c r="F416" s="51"/>
      <c r="G416" s="51">
        <v>0.06</v>
      </c>
      <c r="H416" s="44" t="s">
        <v>100</v>
      </c>
      <c r="I416" s="44" t="s">
        <v>100</v>
      </c>
      <c r="J416" s="52" t="s">
        <v>41</v>
      </c>
      <c r="K416" s="52"/>
      <c r="L416" s="277">
        <f t="shared" si="35"/>
        <v>0</v>
      </c>
      <c r="M416" s="277">
        <f t="shared" si="36"/>
        <v>0.06</v>
      </c>
      <c r="N416" s="277">
        <f t="shared" si="37"/>
        <v>0.06</v>
      </c>
      <c r="O416" s="36"/>
      <c r="P416" s="46"/>
      <c r="Q416" s="46"/>
      <c r="R416" s="46"/>
      <c r="S416" s="46"/>
      <c r="T416" s="46"/>
      <c r="U416" s="46"/>
      <c r="V416" s="46"/>
      <c r="W416" s="46"/>
      <c r="X416" s="46"/>
      <c r="Y416" s="46"/>
      <c r="Z416" s="46"/>
      <c r="AA416" s="46"/>
      <c r="AB416" s="46"/>
      <c r="AC416" s="46"/>
      <c r="AD416" s="46"/>
      <c r="AE416" s="46"/>
      <c r="AF416" s="46"/>
      <c r="AG416" s="46"/>
      <c r="AH416" s="46"/>
      <c r="AI416" s="46">
        <v>0.06</v>
      </c>
      <c r="AJ416" s="46"/>
      <c r="AK416" s="46"/>
      <c r="AL416" s="46"/>
      <c r="AM416" s="46"/>
      <c r="AN416" s="46"/>
      <c r="AO416" s="46"/>
      <c r="AP416" s="46"/>
      <c r="AQ416" s="46"/>
      <c r="AR416" s="46"/>
      <c r="AS416" s="46"/>
      <c r="AT416" s="46"/>
      <c r="AU416" s="46"/>
      <c r="AV416" s="46"/>
      <c r="AW416" s="46"/>
      <c r="AX416" s="46"/>
      <c r="AY416" s="46" t="s">
        <v>62</v>
      </c>
      <c r="AZ416" s="44" t="s">
        <v>972</v>
      </c>
      <c r="BA416" s="23" t="s">
        <v>105</v>
      </c>
      <c r="BB416" s="23" t="s">
        <v>64</v>
      </c>
      <c r="BC416" s="37" t="s">
        <v>72</v>
      </c>
      <c r="BD416" s="23" t="s">
        <v>101</v>
      </c>
      <c r="BE416" s="23" t="s">
        <v>74</v>
      </c>
      <c r="BF416" s="23" t="s">
        <v>934</v>
      </c>
      <c r="BG416" s="23"/>
      <c r="BH416" s="23"/>
    </row>
    <row r="417" spans="1:60" s="39" customFormat="1" ht="39.6">
      <c r="A417" s="31"/>
      <c r="B417" s="23" t="s">
        <v>1041</v>
      </c>
      <c r="C417" s="50" t="s">
        <v>974</v>
      </c>
      <c r="D417" s="23" t="s">
        <v>956</v>
      </c>
      <c r="E417" s="51">
        <v>0.04</v>
      </c>
      <c r="F417" s="51"/>
      <c r="G417" s="51">
        <v>0.04</v>
      </c>
      <c r="H417" s="44" t="s">
        <v>100</v>
      </c>
      <c r="I417" s="44" t="s">
        <v>100</v>
      </c>
      <c r="J417" s="52" t="s">
        <v>43</v>
      </c>
      <c r="K417" s="52"/>
      <c r="L417" s="277">
        <f t="shared" si="35"/>
        <v>0</v>
      </c>
      <c r="M417" s="277">
        <f t="shared" si="36"/>
        <v>0.04</v>
      </c>
      <c r="N417" s="277">
        <f t="shared" si="37"/>
        <v>0.04</v>
      </c>
      <c r="O417" s="36"/>
      <c r="P417" s="46"/>
      <c r="Q417" s="46"/>
      <c r="R417" s="46"/>
      <c r="S417" s="46"/>
      <c r="T417" s="46"/>
      <c r="U417" s="46"/>
      <c r="V417" s="46"/>
      <c r="W417" s="46"/>
      <c r="X417" s="46"/>
      <c r="Y417" s="46"/>
      <c r="Z417" s="46"/>
      <c r="AA417" s="46"/>
      <c r="AB417" s="46"/>
      <c r="AC417" s="46"/>
      <c r="AD417" s="46"/>
      <c r="AE417" s="46"/>
      <c r="AF417" s="46"/>
      <c r="AG417" s="46"/>
      <c r="AH417" s="46"/>
      <c r="AI417" s="46"/>
      <c r="AJ417" s="46"/>
      <c r="AK417" s="46">
        <v>0.04</v>
      </c>
      <c r="AL417" s="46"/>
      <c r="AM417" s="46"/>
      <c r="AN417" s="46"/>
      <c r="AO417" s="46"/>
      <c r="AP417" s="46"/>
      <c r="AQ417" s="46"/>
      <c r="AR417" s="46"/>
      <c r="AS417" s="46"/>
      <c r="AT417" s="46"/>
      <c r="AU417" s="46"/>
      <c r="AV417" s="46"/>
      <c r="AW417" s="46"/>
      <c r="AX417" s="46"/>
      <c r="AY417" s="46" t="s">
        <v>62</v>
      </c>
      <c r="AZ417" s="44" t="s">
        <v>975</v>
      </c>
      <c r="BA417" s="23" t="s">
        <v>105</v>
      </c>
      <c r="BB417" s="23" t="s">
        <v>64</v>
      </c>
      <c r="BC417" s="37" t="s">
        <v>72</v>
      </c>
      <c r="BD417" s="23" t="s">
        <v>101</v>
      </c>
      <c r="BE417" s="23" t="s">
        <v>74</v>
      </c>
      <c r="BF417" s="23" t="s">
        <v>934</v>
      </c>
      <c r="BG417" s="23"/>
      <c r="BH417" s="23"/>
    </row>
    <row r="418" spans="1:60" s="39" customFormat="1" ht="39.6">
      <c r="A418" s="31"/>
      <c r="B418" s="23" t="s">
        <v>505</v>
      </c>
      <c r="C418" s="50" t="s">
        <v>977</v>
      </c>
      <c r="D418" s="23" t="s">
        <v>956</v>
      </c>
      <c r="E418" s="51">
        <v>0.04</v>
      </c>
      <c r="F418" s="51"/>
      <c r="G418" s="51">
        <v>0.04</v>
      </c>
      <c r="H418" s="44" t="s">
        <v>152</v>
      </c>
      <c r="I418" s="44" t="s">
        <v>152</v>
      </c>
      <c r="J418" s="52" t="s">
        <v>43</v>
      </c>
      <c r="K418" s="52"/>
      <c r="L418" s="277">
        <f t="shared" si="35"/>
        <v>0</v>
      </c>
      <c r="M418" s="277">
        <f t="shared" si="36"/>
        <v>0.04</v>
      </c>
      <c r="N418" s="277">
        <f t="shared" si="37"/>
        <v>0.04</v>
      </c>
      <c r="O418" s="36"/>
      <c r="P418" s="46"/>
      <c r="Q418" s="46"/>
      <c r="R418" s="46"/>
      <c r="S418" s="46"/>
      <c r="T418" s="46"/>
      <c r="U418" s="46"/>
      <c r="V418" s="46"/>
      <c r="W418" s="46"/>
      <c r="X418" s="46"/>
      <c r="Y418" s="46"/>
      <c r="Z418" s="46"/>
      <c r="AA418" s="46"/>
      <c r="AB418" s="46"/>
      <c r="AC418" s="46"/>
      <c r="AD418" s="46"/>
      <c r="AE418" s="46"/>
      <c r="AF418" s="46"/>
      <c r="AG418" s="46"/>
      <c r="AH418" s="46"/>
      <c r="AI418" s="46"/>
      <c r="AJ418" s="46"/>
      <c r="AK418" s="46">
        <v>0.04</v>
      </c>
      <c r="AL418" s="46"/>
      <c r="AM418" s="46"/>
      <c r="AN418" s="46"/>
      <c r="AO418" s="46"/>
      <c r="AP418" s="46"/>
      <c r="AQ418" s="46"/>
      <c r="AR418" s="46"/>
      <c r="AS418" s="46"/>
      <c r="AT418" s="46"/>
      <c r="AU418" s="46"/>
      <c r="AV418" s="46"/>
      <c r="AW418" s="46"/>
      <c r="AX418" s="46"/>
      <c r="AY418" s="46" t="s">
        <v>62</v>
      </c>
      <c r="AZ418" s="44" t="s">
        <v>978</v>
      </c>
      <c r="BA418" s="23" t="s">
        <v>105</v>
      </c>
      <c r="BB418" s="23" t="s">
        <v>64</v>
      </c>
      <c r="BC418" s="37" t="s">
        <v>72</v>
      </c>
      <c r="BD418" s="23" t="s">
        <v>169</v>
      </c>
      <c r="BE418" s="23" t="s">
        <v>102</v>
      </c>
      <c r="BF418" s="23"/>
      <c r="BG418" s="23"/>
      <c r="BH418" s="23"/>
    </row>
    <row r="419" spans="1:60" s="39" customFormat="1" ht="39.6">
      <c r="A419" s="31"/>
      <c r="B419" s="23" t="s">
        <v>508</v>
      </c>
      <c r="C419" s="50" t="s">
        <v>980</v>
      </c>
      <c r="D419" s="23" t="s">
        <v>956</v>
      </c>
      <c r="E419" s="51">
        <v>0.1</v>
      </c>
      <c r="F419" s="51"/>
      <c r="G419" s="51">
        <v>0.1</v>
      </c>
      <c r="H419" s="44" t="s">
        <v>70</v>
      </c>
      <c r="I419" s="44" t="s">
        <v>70</v>
      </c>
      <c r="J419" s="52" t="s">
        <v>43</v>
      </c>
      <c r="K419" s="52"/>
      <c r="L419" s="277">
        <f t="shared" si="35"/>
        <v>0</v>
      </c>
      <c r="M419" s="277">
        <f t="shared" si="36"/>
        <v>0.1</v>
      </c>
      <c r="N419" s="277">
        <f t="shared" si="37"/>
        <v>0.1</v>
      </c>
      <c r="O419" s="36"/>
      <c r="P419" s="46"/>
      <c r="Q419" s="46"/>
      <c r="R419" s="46"/>
      <c r="S419" s="46"/>
      <c r="T419" s="46"/>
      <c r="U419" s="46"/>
      <c r="V419" s="46"/>
      <c r="W419" s="46"/>
      <c r="X419" s="46"/>
      <c r="Y419" s="46"/>
      <c r="Z419" s="46"/>
      <c r="AA419" s="46"/>
      <c r="AB419" s="46"/>
      <c r="AC419" s="46"/>
      <c r="AD419" s="46"/>
      <c r="AE419" s="46"/>
      <c r="AF419" s="46"/>
      <c r="AG419" s="46"/>
      <c r="AH419" s="46"/>
      <c r="AI419" s="46"/>
      <c r="AJ419" s="46"/>
      <c r="AK419" s="46">
        <v>0.1</v>
      </c>
      <c r="AL419" s="46"/>
      <c r="AM419" s="46"/>
      <c r="AN419" s="46"/>
      <c r="AO419" s="46"/>
      <c r="AP419" s="46"/>
      <c r="AQ419" s="46"/>
      <c r="AR419" s="46"/>
      <c r="AS419" s="46"/>
      <c r="AT419" s="46"/>
      <c r="AU419" s="46"/>
      <c r="AV419" s="46"/>
      <c r="AW419" s="46"/>
      <c r="AX419" s="46"/>
      <c r="AY419" s="46" t="s">
        <v>62</v>
      </c>
      <c r="AZ419" s="44" t="s">
        <v>981</v>
      </c>
      <c r="BA419" s="23" t="s">
        <v>105</v>
      </c>
      <c r="BB419" s="23" t="s">
        <v>64</v>
      </c>
      <c r="BC419" s="37" t="s">
        <v>72</v>
      </c>
      <c r="BD419" s="23" t="s">
        <v>126</v>
      </c>
      <c r="BE419" s="23" t="s">
        <v>74</v>
      </c>
      <c r="BF419" s="23"/>
      <c r="BG419" s="23"/>
      <c r="BH419" s="23"/>
    </row>
    <row r="420" spans="1:60" s="39" customFormat="1" ht="39.6">
      <c r="A420" s="31"/>
      <c r="B420" s="23" t="s">
        <v>511</v>
      </c>
      <c r="C420" s="50" t="s">
        <v>983</v>
      </c>
      <c r="D420" s="23" t="s">
        <v>956</v>
      </c>
      <c r="E420" s="51">
        <v>0.06</v>
      </c>
      <c r="F420" s="51"/>
      <c r="G420" s="51">
        <v>0.06</v>
      </c>
      <c r="H420" s="44" t="s">
        <v>70</v>
      </c>
      <c r="I420" s="44" t="s">
        <v>70</v>
      </c>
      <c r="J420" s="52" t="s">
        <v>43</v>
      </c>
      <c r="K420" s="52"/>
      <c r="L420" s="277">
        <f t="shared" si="35"/>
        <v>0</v>
      </c>
      <c r="M420" s="277">
        <f t="shared" si="36"/>
        <v>0.06</v>
      </c>
      <c r="N420" s="277">
        <f t="shared" si="37"/>
        <v>0.06</v>
      </c>
      <c r="O420" s="36"/>
      <c r="P420" s="46"/>
      <c r="Q420" s="46"/>
      <c r="R420" s="46"/>
      <c r="S420" s="46"/>
      <c r="T420" s="46"/>
      <c r="U420" s="46"/>
      <c r="V420" s="46"/>
      <c r="W420" s="46"/>
      <c r="X420" s="46"/>
      <c r="Y420" s="46"/>
      <c r="Z420" s="46"/>
      <c r="AA420" s="46"/>
      <c r="AB420" s="46"/>
      <c r="AC420" s="46"/>
      <c r="AD420" s="46"/>
      <c r="AE420" s="46"/>
      <c r="AF420" s="46"/>
      <c r="AG420" s="46"/>
      <c r="AH420" s="46"/>
      <c r="AI420" s="46"/>
      <c r="AJ420" s="46"/>
      <c r="AK420" s="46">
        <v>0.06</v>
      </c>
      <c r="AL420" s="46"/>
      <c r="AM420" s="46"/>
      <c r="AN420" s="46"/>
      <c r="AO420" s="46"/>
      <c r="AP420" s="46"/>
      <c r="AQ420" s="46"/>
      <c r="AR420" s="46"/>
      <c r="AS420" s="46"/>
      <c r="AT420" s="46"/>
      <c r="AU420" s="46"/>
      <c r="AV420" s="46"/>
      <c r="AW420" s="46"/>
      <c r="AX420" s="46"/>
      <c r="AY420" s="46" t="s">
        <v>62</v>
      </c>
      <c r="AZ420" s="44" t="s">
        <v>984</v>
      </c>
      <c r="BA420" s="23" t="s">
        <v>105</v>
      </c>
      <c r="BB420" s="23" t="s">
        <v>64</v>
      </c>
      <c r="BC420" s="37" t="s">
        <v>72</v>
      </c>
      <c r="BD420" s="23" t="s">
        <v>126</v>
      </c>
      <c r="BE420" s="23" t="s">
        <v>74</v>
      </c>
      <c r="BF420" s="23"/>
      <c r="BG420" s="23"/>
      <c r="BH420" s="23"/>
    </row>
    <row r="421" spans="1:60" s="39" customFormat="1" ht="39.6">
      <c r="A421" s="31"/>
      <c r="B421" s="23" t="s">
        <v>514</v>
      </c>
      <c r="C421" s="50" t="s">
        <v>986</v>
      </c>
      <c r="D421" s="23" t="s">
        <v>956</v>
      </c>
      <c r="E421" s="51">
        <v>0.08</v>
      </c>
      <c r="F421" s="51"/>
      <c r="G421" s="51">
        <v>0.08</v>
      </c>
      <c r="H421" s="44" t="s">
        <v>87</v>
      </c>
      <c r="I421" s="44" t="s">
        <v>87</v>
      </c>
      <c r="J421" s="52" t="s">
        <v>43</v>
      </c>
      <c r="K421" s="52"/>
      <c r="L421" s="277">
        <f t="shared" si="35"/>
        <v>0</v>
      </c>
      <c r="M421" s="277">
        <f t="shared" si="36"/>
        <v>0.08</v>
      </c>
      <c r="N421" s="277">
        <f t="shared" si="37"/>
        <v>0.08</v>
      </c>
      <c r="O421" s="36"/>
      <c r="P421" s="46"/>
      <c r="Q421" s="46"/>
      <c r="R421" s="46"/>
      <c r="S421" s="46"/>
      <c r="T421" s="46"/>
      <c r="U421" s="46"/>
      <c r="V421" s="46"/>
      <c r="W421" s="46"/>
      <c r="X421" s="46"/>
      <c r="Y421" s="46"/>
      <c r="Z421" s="46"/>
      <c r="AA421" s="46"/>
      <c r="AB421" s="46"/>
      <c r="AC421" s="46"/>
      <c r="AD421" s="46"/>
      <c r="AE421" s="46"/>
      <c r="AF421" s="46"/>
      <c r="AG421" s="46"/>
      <c r="AH421" s="46"/>
      <c r="AI421" s="46"/>
      <c r="AJ421" s="46"/>
      <c r="AK421" s="46">
        <v>0.08</v>
      </c>
      <c r="AL421" s="46"/>
      <c r="AM421" s="46"/>
      <c r="AN421" s="46"/>
      <c r="AO421" s="46"/>
      <c r="AP421" s="46"/>
      <c r="AQ421" s="46"/>
      <c r="AR421" s="46"/>
      <c r="AS421" s="46"/>
      <c r="AT421" s="46"/>
      <c r="AU421" s="46"/>
      <c r="AV421" s="46"/>
      <c r="AW421" s="46"/>
      <c r="AX421" s="46"/>
      <c r="AY421" s="46" t="s">
        <v>62</v>
      </c>
      <c r="AZ421" s="44" t="s">
        <v>987</v>
      </c>
      <c r="BA421" s="23" t="s">
        <v>105</v>
      </c>
      <c r="BB421" s="23" t="s">
        <v>64</v>
      </c>
      <c r="BC421" s="37" t="s">
        <v>72</v>
      </c>
      <c r="BD421" s="23" t="s">
        <v>88</v>
      </c>
      <c r="BE421" s="23" t="s">
        <v>74</v>
      </c>
      <c r="BF421" s="23"/>
      <c r="BG421" s="23"/>
      <c r="BH421" s="23"/>
    </row>
    <row r="422" spans="1:60" s="39" customFormat="1" ht="39.6">
      <c r="A422" s="31"/>
      <c r="B422" s="23" t="s">
        <v>1057</v>
      </c>
      <c r="C422" s="50" t="s">
        <v>988</v>
      </c>
      <c r="D422" s="23" t="s">
        <v>956</v>
      </c>
      <c r="E422" s="51">
        <v>0.1</v>
      </c>
      <c r="F422" s="51"/>
      <c r="G422" s="51">
        <v>0.1</v>
      </c>
      <c r="H422" s="44" t="s">
        <v>77</v>
      </c>
      <c r="I422" s="44" t="s">
        <v>77</v>
      </c>
      <c r="J422" s="52" t="s">
        <v>989</v>
      </c>
      <c r="K422" s="52"/>
      <c r="L422" s="277">
        <f t="shared" si="35"/>
        <v>0</v>
      </c>
      <c r="M422" s="277">
        <f t="shared" si="36"/>
        <v>0.1</v>
      </c>
      <c r="N422" s="277">
        <f t="shared" si="37"/>
        <v>0.1</v>
      </c>
      <c r="O422" s="36"/>
      <c r="P422" s="46"/>
      <c r="Q422" s="46"/>
      <c r="R422" s="46"/>
      <c r="S422" s="46"/>
      <c r="T422" s="46"/>
      <c r="U422" s="46"/>
      <c r="V422" s="46"/>
      <c r="W422" s="46"/>
      <c r="X422" s="46"/>
      <c r="Y422" s="46"/>
      <c r="Z422" s="46"/>
      <c r="AA422" s="46"/>
      <c r="AB422" s="46"/>
      <c r="AC422" s="46"/>
      <c r="AD422" s="46"/>
      <c r="AE422" s="46"/>
      <c r="AF422" s="46"/>
      <c r="AG422" s="46"/>
      <c r="AH422" s="46"/>
      <c r="AI422" s="46">
        <v>0.05</v>
      </c>
      <c r="AJ422" s="46"/>
      <c r="AK422" s="46">
        <v>0.05</v>
      </c>
      <c r="AL422" s="46"/>
      <c r="AM422" s="46"/>
      <c r="AN422" s="46"/>
      <c r="AO422" s="46"/>
      <c r="AP422" s="46"/>
      <c r="AQ422" s="46"/>
      <c r="AR422" s="46"/>
      <c r="AS422" s="46"/>
      <c r="AT422" s="46"/>
      <c r="AU422" s="46"/>
      <c r="AV422" s="46"/>
      <c r="AW422" s="46"/>
      <c r="AX422" s="46"/>
      <c r="AY422" s="46" t="s">
        <v>62</v>
      </c>
      <c r="AZ422" s="44" t="s">
        <v>990</v>
      </c>
      <c r="BA422" s="23" t="s">
        <v>105</v>
      </c>
      <c r="BB422" s="23" t="s">
        <v>64</v>
      </c>
      <c r="BC422" s="37" t="s">
        <v>72</v>
      </c>
      <c r="BD422" s="23" t="s">
        <v>258</v>
      </c>
      <c r="BE422" s="23" t="s">
        <v>74</v>
      </c>
      <c r="BF422" s="23"/>
      <c r="BG422" s="23"/>
      <c r="BH422" s="23"/>
    </row>
    <row r="423" spans="1:60" s="39" customFormat="1" ht="84">
      <c r="A423" s="31"/>
      <c r="B423" s="23" t="s">
        <v>1063</v>
      </c>
      <c r="C423" s="50" t="s">
        <v>991</v>
      </c>
      <c r="D423" s="23" t="s">
        <v>956</v>
      </c>
      <c r="E423" s="51">
        <v>0.13</v>
      </c>
      <c r="F423" s="51"/>
      <c r="G423" s="51">
        <v>0.13</v>
      </c>
      <c r="H423" s="44" t="s">
        <v>241</v>
      </c>
      <c r="I423" s="44" t="s">
        <v>241</v>
      </c>
      <c r="J423" s="52" t="s">
        <v>43</v>
      </c>
      <c r="K423" s="52"/>
      <c r="L423" s="277">
        <f t="shared" si="35"/>
        <v>0</v>
      </c>
      <c r="M423" s="277">
        <f t="shared" si="36"/>
        <v>0.13</v>
      </c>
      <c r="N423" s="277">
        <f t="shared" si="37"/>
        <v>0.13</v>
      </c>
      <c r="O423" s="36"/>
      <c r="P423" s="46"/>
      <c r="Q423" s="46"/>
      <c r="R423" s="46"/>
      <c r="S423" s="46"/>
      <c r="T423" s="46"/>
      <c r="U423" s="46"/>
      <c r="V423" s="46"/>
      <c r="W423" s="46"/>
      <c r="X423" s="46"/>
      <c r="Y423" s="46"/>
      <c r="Z423" s="46"/>
      <c r="AA423" s="46"/>
      <c r="AB423" s="46"/>
      <c r="AC423" s="46"/>
      <c r="AD423" s="46"/>
      <c r="AE423" s="46"/>
      <c r="AF423" s="46"/>
      <c r="AG423" s="46"/>
      <c r="AH423" s="46"/>
      <c r="AI423" s="46"/>
      <c r="AJ423" s="46"/>
      <c r="AK423" s="46">
        <v>0.13</v>
      </c>
      <c r="AL423" s="46"/>
      <c r="AM423" s="46"/>
      <c r="AN423" s="46"/>
      <c r="AO423" s="46"/>
      <c r="AP423" s="46"/>
      <c r="AQ423" s="46"/>
      <c r="AR423" s="46"/>
      <c r="AS423" s="46"/>
      <c r="AT423" s="46"/>
      <c r="AU423" s="46"/>
      <c r="AV423" s="46"/>
      <c r="AW423" s="46"/>
      <c r="AX423" s="46"/>
      <c r="AY423" s="46" t="s">
        <v>62</v>
      </c>
      <c r="AZ423" s="44" t="s">
        <v>992</v>
      </c>
      <c r="BA423" s="23" t="s">
        <v>105</v>
      </c>
      <c r="BB423" s="23" t="s">
        <v>64</v>
      </c>
      <c r="BC423" s="37" t="s">
        <v>72</v>
      </c>
      <c r="BD423" s="23" t="s">
        <v>242</v>
      </c>
      <c r="BE423" s="23" t="s">
        <v>993</v>
      </c>
      <c r="BF423" s="23"/>
      <c r="BG423" s="23"/>
      <c r="BH423" s="23"/>
    </row>
    <row r="424" spans="1:60" s="39" customFormat="1" ht="39.6">
      <c r="A424" s="31"/>
      <c r="B424" s="23" t="s">
        <v>1066</v>
      </c>
      <c r="C424" s="50" t="s">
        <v>994</v>
      </c>
      <c r="D424" s="23" t="s">
        <v>956</v>
      </c>
      <c r="E424" s="51">
        <v>0.11</v>
      </c>
      <c r="F424" s="51"/>
      <c r="G424" s="51">
        <v>0.11</v>
      </c>
      <c r="H424" s="44" t="s">
        <v>241</v>
      </c>
      <c r="I424" s="44" t="s">
        <v>241</v>
      </c>
      <c r="J424" s="52" t="s">
        <v>43</v>
      </c>
      <c r="K424" s="52"/>
      <c r="L424" s="277">
        <f t="shared" si="35"/>
        <v>0</v>
      </c>
      <c r="M424" s="277">
        <f t="shared" si="36"/>
        <v>0.11</v>
      </c>
      <c r="N424" s="277">
        <f t="shared" si="37"/>
        <v>0.11</v>
      </c>
      <c r="O424" s="36"/>
      <c r="P424" s="46"/>
      <c r="Q424" s="46"/>
      <c r="R424" s="46"/>
      <c r="S424" s="46"/>
      <c r="T424" s="46"/>
      <c r="U424" s="46"/>
      <c r="V424" s="46"/>
      <c r="W424" s="46"/>
      <c r="X424" s="46"/>
      <c r="Y424" s="46"/>
      <c r="Z424" s="46"/>
      <c r="AA424" s="46"/>
      <c r="AB424" s="46"/>
      <c r="AC424" s="46"/>
      <c r="AD424" s="46"/>
      <c r="AE424" s="46"/>
      <c r="AF424" s="46"/>
      <c r="AG424" s="46"/>
      <c r="AH424" s="46"/>
      <c r="AI424" s="46"/>
      <c r="AJ424" s="46"/>
      <c r="AK424" s="46">
        <v>0.11</v>
      </c>
      <c r="AL424" s="46"/>
      <c r="AM424" s="46"/>
      <c r="AN424" s="46"/>
      <c r="AO424" s="46"/>
      <c r="AP424" s="46"/>
      <c r="AQ424" s="46"/>
      <c r="AR424" s="46"/>
      <c r="AS424" s="46"/>
      <c r="AT424" s="46"/>
      <c r="AU424" s="46"/>
      <c r="AV424" s="46"/>
      <c r="AW424" s="46"/>
      <c r="AX424" s="46"/>
      <c r="AY424" s="46" t="s">
        <v>62</v>
      </c>
      <c r="AZ424" s="44" t="s">
        <v>995</v>
      </c>
      <c r="BA424" s="23" t="s">
        <v>105</v>
      </c>
      <c r="BB424" s="23" t="s">
        <v>64</v>
      </c>
      <c r="BC424" s="37" t="s">
        <v>72</v>
      </c>
      <c r="BD424" s="23" t="s">
        <v>242</v>
      </c>
      <c r="BE424" s="23" t="s">
        <v>74</v>
      </c>
      <c r="BF424" s="23"/>
      <c r="BG424" s="23"/>
      <c r="BH424" s="23"/>
    </row>
    <row r="425" spans="1:60" s="39" customFormat="1" ht="39.6">
      <c r="A425" s="31"/>
      <c r="B425" s="23" t="s">
        <v>1069</v>
      </c>
      <c r="C425" s="50" t="s">
        <v>996</v>
      </c>
      <c r="D425" s="23" t="s">
        <v>956</v>
      </c>
      <c r="E425" s="51">
        <v>0.01</v>
      </c>
      <c r="F425" s="51"/>
      <c r="G425" s="51">
        <v>0.01</v>
      </c>
      <c r="H425" s="44" t="s">
        <v>111</v>
      </c>
      <c r="I425" s="44" t="s">
        <v>111</v>
      </c>
      <c r="J425" s="52" t="s">
        <v>43</v>
      </c>
      <c r="K425" s="52"/>
      <c r="L425" s="277">
        <f t="shared" si="35"/>
        <v>0</v>
      </c>
      <c r="M425" s="277">
        <f t="shared" si="36"/>
        <v>0.01</v>
      </c>
      <c r="N425" s="277">
        <f t="shared" si="37"/>
        <v>0.01</v>
      </c>
      <c r="O425" s="36"/>
      <c r="P425" s="46"/>
      <c r="Q425" s="46"/>
      <c r="R425" s="46"/>
      <c r="S425" s="46"/>
      <c r="T425" s="46"/>
      <c r="U425" s="46"/>
      <c r="V425" s="46"/>
      <c r="W425" s="46"/>
      <c r="X425" s="46"/>
      <c r="Y425" s="46"/>
      <c r="Z425" s="46"/>
      <c r="AA425" s="46"/>
      <c r="AB425" s="46"/>
      <c r="AC425" s="46"/>
      <c r="AD425" s="46"/>
      <c r="AE425" s="46"/>
      <c r="AF425" s="46"/>
      <c r="AG425" s="46"/>
      <c r="AH425" s="46"/>
      <c r="AI425" s="46"/>
      <c r="AJ425" s="46"/>
      <c r="AK425" s="46">
        <v>0.01</v>
      </c>
      <c r="AL425" s="46"/>
      <c r="AM425" s="46"/>
      <c r="AN425" s="46"/>
      <c r="AO425" s="46"/>
      <c r="AP425" s="46"/>
      <c r="AQ425" s="46"/>
      <c r="AR425" s="46"/>
      <c r="AS425" s="46"/>
      <c r="AT425" s="46"/>
      <c r="AU425" s="46"/>
      <c r="AV425" s="46"/>
      <c r="AW425" s="46"/>
      <c r="AX425" s="46"/>
      <c r="AY425" s="46" t="s">
        <v>62</v>
      </c>
      <c r="AZ425" s="44" t="s">
        <v>997</v>
      </c>
      <c r="BA425" s="23" t="s">
        <v>105</v>
      </c>
      <c r="BB425" s="23" t="s">
        <v>64</v>
      </c>
      <c r="BC425" s="37" t="s">
        <v>72</v>
      </c>
      <c r="BD425" s="23" t="s">
        <v>112</v>
      </c>
      <c r="BE425" s="23" t="s">
        <v>74</v>
      </c>
      <c r="BF425" s="23"/>
      <c r="BG425" s="23"/>
      <c r="BH425" s="23"/>
    </row>
    <row r="426" spans="1:60" s="39" customFormat="1" ht="39.6">
      <c r="A426" s="31"/>
      <c r="B426" s="23" t="s">
        <v>1073</v>
      </c>
      <c r="C426" s="50" t="s">
        <v>998</v>
      </c>
      <c r="D426" s="23" t="s">
        <v>956</v>
      </c>
      <c r="E426" s="51">
        <v>0.03</v>
      </c>
      <c r="F426" s="51"/>
      <c r="G426" s="51">
        <v>0.03</v>
      </c>
      <c r="H426" s="44" t="s">
        <v>111</v>
      </c>
      <c r="I426" s="44" t="s">
        <v>111</v>
      </c>
      <c r="J426" s="52" t="s">
        <v>43</v>
      </c>
      <c r="K426" s="52"/>
      <c r="L426" s="277">
        <f t="shared" si="35"/>
        <v>0</v>
      </c>
      <c r="M426" s="277">
        <f t="shared" si="36"/>
        <v>0.03</v>
      </c>
      <c r="N426" s="277">
        <f t="shared" si="37"/>
        <v>0.03</v>
      </c>
      <c r="O426" s="36"/>
      <c r="P426" s="46"/>
      <c r="Q426" s="46"/>
      <c r="R426" s="46"/>
      <c r="S426" s="46"/>
      <c r="T426" s="46"/>
      <c r="U426" s="46"/>
      <c r="V426" s="46"/>
      <c r="W426" s="46"/>
      <c r="X426" s="46"/>
      <c r="Y426" s="46"/>
      <c r="Z426" s="46"/>
      <c r="AA426" s="46"/>
      <c r="AB426" s="46"/>
      <c r="AC426" s="46"/>
      <c r="AD426" s="46"/>
      <c r="AE426" s="46"/>
      <c r="AF426" s="46"/>
      <c r="AG426" s="46"/>
      <c r="AH426" s="46"/>
      <c r="AI426" s="46"/>
      <c r="AJ426" s="46"/>
      <c r="AK426" s="46">
        <v>0.03</v>
      </c>
      <c r="AL426" s="46"/>
      <c r="AM426" s="46"/>
      <c r="AN426" s="46"/>
      <c r="AO426" s="46"/>
      <c r="AP426" s="46"/>
      <c r="AQ426" s="46"/>
      <c r="AR426" s="46"/>
      <c r="AS426" s="46"/>
      <c r="AT426" s="46"/>
      <c r="AU426" s="46"/>
      <c r="AV426" s="46"/>
      <c r="AW426" s="46"/>
      <c r="AX426" s="46"/>
      <c r="AY426" s="46" t="s">
        <v>62</v>
      </c>
      <c r="AZ426" s="44" t="s">
        <v>999</v>
      </c>
      <c r="BA426" s="23" t="s">
        <v>105</v>
      </c>
      <c r="BB426" s="23" t="s">
        <v>64</v>
      </c>
      <c r="BC426" s="37" t="s">
        <v>72</v>
      </c>
      <c r="BD426" s="23" t="s">
        <v>112</v>
      </c>
      <c r="BE426" s="23" t="s">
        <v>74</v>
      </c>
      <c r="BF426" s="23"/>
      <c r="BG426" s="23"/>
      <c r="BH426" s="23"/>
    </row>
    <row r="427" spans="1:60" s="39" customFormat="1" ht="39.6">
      <c r="A427" s="31"/>
      <c r="B427" s="23" t="s">
        <v>545</v>
      </c>
      <c r="C427" s="50" t="s">
        <v>1000</v>
      </c>
      <c r="D427" s="23" t="s">
        <v>956</v>
      </c>
      <c r="E427" s="51">
        <v>0.05</v>
      </c>
      <c r="F427" s="51"/>
      <c r="G427" s="51">
        <v>0.05</v>
      </c>
      <c r="H427" s="44" t="s">
        <v>111</v>
      </c>
      <c r="I427" s="44" t="s">
        <v>111</v>
      </c>
      <c r="J427" s="52" t="s">
        <v>43</v>
      </c>
      <c r="K427" s="52"/>
      <c r="L427" s="277">
        <f t="shared" si="35"/>
        <v>0</v>
      </c>
      <c r="M427" s="277">
        <f t="shared" si="36"/>
        <v>0.05</v>
      </c>
      <c r="N427" s="277">
        <f t="shared" si="37"/>
        <v>0.05</v>
      </c>
      <c r="O427" s="36"/>
      <c r="P427" s="46"/>
      <c r="Q427" s="46"/>
      <c r="R427" s="46"/>
      <c r="S427" s="46"/>
      <c r="T427" s="46"/>
      <c r="U427" s="46"/>
      <c r="V427" s="46"/>
      <c r="W427" s="46"/>
      <c r="X427" s="46"/>
      <c r="Y427" s="46"/>
      <c r="Z427" s="46"/>
      <c r="AA427" s="46"/>
      <c r="AB427" s="46"/>
      <c r="AC427" s="46"/>
      <c r="AD427" s="46"/>
      <c r="AE427" s="46"/>
      <c r="AF427" s="46"/>
      <c r="AG427" s="46"/>
      <c r="AH427" s="46"/>
      <c r="AI427" s="46"/>
      <c r="AJ427" s="46"/>
      <c r="AK427" s="46">
        <v>0.05</v>
      </c>
      <c r="AL427" s="46"/>
      <c r="AM427" s="46"/>
      <c r="AN427" s="46"/>
      <c r="AO427" s="46"/>
      <c r="AP427" s="46"/>
      <c r="AQ427" s="46"/>
      <c r="AR427" s="46"/>
      <c r="AS427" s="46"/>
      <c r="AT427" s="46"/>
      <c r="AU427" s="46"/>
      <c r="AV427" s="46"/>
      <c r="AW427" s="46"/>
      <c r="AX427" s="46"/>
      <c r="AY427" s="46" t="s">
        <v>62</v>
      </c>
      <c r="AZ427" s="44" t="s">
        <v>1001</v>
      </c>
      <c r="BA427" s="23" t="s">
        <v>105</v>
      </c>
      <c r="BB427" s="23" t="s">
        <v>64</v>
      </c>
      <c r="BC427" s="37" t="s">
        <v>72</v>
      </c>
      <c r="BD427" s="23" t="s">
        <v>112</v>
      </c>
      <c r="BE427" s="23" t="s">
        <v>74</v>
      </c>
      <c r="BF427" s="23"/>
      <c r="BG427" s="23"/>
      <c r="BH427" s="23"/>
    </row>
    <row r="428" spans="1:60" s="39" customFormat="1" ht="39.6">
      <c r="A428" s="31"/>
      <c r="B428" s="23" t="s">
        <v>1079</v>
      </c>
      <c r="C428" s="50" t="s">
        <v>1002</v>
      </c>
      <c r="D428" s="23" t="s">
        <v>956</v>
      </c>
      <c r="E428" s="51">
        <v>0.02</v>
      </c>
      <c r="F428" s="51"/>
      <c r="G428" s="51">
        <v>0.02</v>
      </c>
      <c r="H428" s="44" t="s">
        <v>111</v>
      </c>
      <c r="I428" s="44" t="s">
        <v>111</v>
      </c>
      <c r="J428" s="52" t="s">
        <v>41</v>
      </c>
      <c r="K428" s="52"/>
      <c r="L428" s="277">
        <f t="shared" si="35"/>
        <v>0</v>
      </c>
      <c r="M428" s="277">
        <f t="shared" si="36"/>
        <v>0.02</v>
      </c>
      <c r="N428" s="277">
        <f t="shared" si="37"/>
        <v>0.02</v>
      </c>
      <c r="O428" s="36"/>
      <c r="P428" s="46"/>
      <c r="Q428" s="46"/>
      <c r="R428" s="46"/>
      <c r="S428" s="46"/>
      <c r="T428" s="46"/>
      <c r="U428" s="46"/>
      <c r="V428" s="46"/>
      <c r="W428" s="46"/>
      <c r="X428" s="46"/>
      <c r="Y428" s="46"/>
      <c r="Z428" s="46"/>
      <c r="AA428" s="46"/>
      <c r="AB428" s="46"/>
      <c r="AC428" s="46"/>
      <c r="AD428" s="46"/>
      <c r="AE428" s="46"/>
      <c r="AF428" s="46"/>
      <c r="AG428" s="46"/>
      <c r="AH428" s="46"/>
      <c r="AI428" s="46">
        <v>0.02</v>
      </c>
      <c r="AJ428" s="46"/>
      <c r="AK428" s="46"/>
      <c r="AL428" s="46"/>
      <c r="AM428" s="46"/>
      <c r="AN428" s="46"/>
      <c r="AO428" s="46"/>
      <c r="AP428" s="46"/>
      <c r="AQ428" s="46"/>
      <c r="AR428" s="46"/>
      <c r="AS428" s="46"/>
      <c r="AT428" s="46"/>
      <c r="AU428" s="46"/>
      <c r="AV428" s="46"/>
      <c r="AW428" s="46"/>
      <c r="AX428" s="46"/>
      <c r="AY428" s="46" t="s">
        <v>62</v>
      </c>
      <c r="AZ428" s="44" t="s">
        <v>1003</v>
      </c>
      <c r="BA428" s="23" t="s">
        <v>105</v>
      </c>
      <c r="BB428" s="23" t="s">
        <v>64</v>
      </c>
      <c r="BC428" s="37" t="s">
        <v>72</v>
      </c>
      <c r="BD428" s="23" t="s">
        <v>112</v>
      </c>
      <c r="BE428" s="23" t="s">
        <v>74</v>
      </c>
      <c r="BF428" s="23"/>
      <c r="BG428" s="23"/>
      <c r="BH428" s="23"/>
    </row>
    <row r="429" spans="1:60" s="39" customFormat="1" ht="39.6">
      <c r="A429" s="31"/>
      <c r="B429" s="23" t="s">
        <v>548</v>
      </c>
      <c r="C429" s="50" t="s">
        <v>1004</v>
      </c>
      <c r="D429" s="23" t="s">
        <v>956</v>
      </c>
      <c r="E429" s="51">
        <v>0.05</v>
      </c>
      <c r="F429" s="51"/>
      <c r="G429" s="51">
        <v>0.05</v>
      </c>
      <c r="H429" s="44" t="s">
        <v>111</v>
      </c>
      <c r="I429" s="44" t="s">
        <v>111</v>
      </c>
      <c r="J429" s="52" t="s">
        <v>41</v>
      </c>
      <c r="K429" s="52"/>
      <c r="L429" s="277">
        <f t="shared" si="35"/>
        <v>0</v>
      </c>
      <c r="M429" s="277">
        <f t="shared" si="36"/>
        <v>0.05</v>
      </c>
      <c r="N429" s="277">
        <f t="shared" si="37"/>
        <v>0.05</v>
      </c>
      <c r="O429" s="36"/>
      <c r="P429" s="46"/>
      <c r="Q429" s="46"/>
      <c r="R429" s="46"/>
      <c r="S429" s="46"/>
      <c r="T429" s="46"/>
      <c r="U429" s="46"/>
      <c r="V429" s="46"/>
      <c r="W429" s="46"/>
      <c r="X429" s="46"/>
      <c r="Y429" s="46"/>
      <c r="Z429" s="46"/>
      <c r="AA429" s="46"/>
      <c r="AB429" s="46"/>
      <c r="AC429" s="46"/>
      <c r="AD429" s="46"/>
      <c r="AE429" s="46"/>
      <c r="AF429" s="46"/>
      <c r="AG429" s="46"/>
      <c r="AH429" s="46"/>
      <c r="AI429" s="46">
        <v>0.05</v>
      </c>
      <c r="AJ429" s="46"/>
      <c r="AK429" s="46"/>
      <c r="AL429" s="46"/>
      <c r="AM429" s="46"/>
      <c r="AN429" s="46"/>
      <c r="AO429" s="46"/>
      <c r="AP429" s="46"/>
      <c r="AQ429" s="46"/>
      <c r="AR429" s="46"/>
      <c r="AS429" s="46"/>
      <c r="AT429" s="46"/>
      <c r="AU429" s="46"/>
      <c r="AV429" s="46"/>
      <c r="AW429" s="46"/>
      <c r="AX429" s="46"/>
      <c r="AY429" s="46" t="s">
        <v>62</v>
      </c>
      <c r="AZ429" s="44" t="s">
        <v>1005</v>
      </c>
      <c r="BA429" s="23" t="s">
        <v>105</v>
      </c>
      <c r="BB429" s="23" t="s">
        <v>64</v>
      </c>
      <c r="BC429" s="37" t="s">
        <v>72</v>
      </c>
      <c r="BD429" s="23" t="s">
        <v>112</v>
      </c>
      <c r="BE429" s="23" t="s">
        <v>74</v>
      </c>
      <c r="BF429" s="23"/>
      <c r="BG429" s="23"/>
      <c r="BH429" s="23"/>
    </row>
    <row r="430" spans="1:60" s="39" customFormat="1" ht="39.6">
      <c r="A430" s="31"/>
      <c r="B430" s="23" t="s">
        <v>1087</v>
      </c>
      <c r="C430" s="50" t="s">
        <v>1006</v>
      </c>
      <c r="D430" s="23" t="s">
        <v>956</v>
      </c>
      <c r="E430" s="51">
        <v>0.09</v>
      </c>
      <c r="F430" s="51"/>
      <c r="G430" s="51">
        <v>0.09</v>
      </c>
      <c r="H430" s="44" t="s">
        <v>188</v>
      </c>
      <c r="I430" s="44" t="s">
        <v>188</v>
      </c>
      <c r="J430" s="52" t="s">
        <v>43</v>
      </c>
      <c r="K430" s="52"/>
      <c r="L430" s="277">
        <f t="shared" si="35"/>
        <v>0</v>
      </c>
      <c r="M430" s="277">
        <f t="shared" si="36"/>
        <v>0.09</v>
      </c>
      <c r="N430" s="277">
        <f t="shared" si="37"/>
        <v>0.09</v>
      </c>
      <c r="O430" s="36"/>
      <c r="P430" s="46"/>
      <c r="Q430" s="46"/>
      <c r="R430" s="46"/>
      <c r="S430" s="46"/>
      <c r="T430" s="46"/>
      <c r="U430" s="46"/>
      <c r="V430" s="46"/>
      <c r="W430" s="46"/>
      <c r="X430" s="46"/>
      <c r="Y430" s="46"/>
      <c r="Z430" s="46"/>
      <c r="AA430" s="46"/>
      <c r="AB430" s="46"/>
      <c r="AC430" s="46"/>
      <c r="AD430" s="46"/>
      <c r="AE430" s="46"/>
      <c r="AF430" s="46"/>
      <c r="AG430" s="46"/>
      <c r="AH430" s="46"/>
      <c r="AI430" s="46"/>
      <c r="AJ430" s="46"/>
      <c r="AK430" s="46">
        <v>0.09</v>
      </c>
      <c r="AL430" s="46"/>
      <c r="AM430" s="46"/>
      <c r="AN430" s="46"/>
      <c r="AO430" s="46"/>
      <c r="AP430" s="46"/>
      <c r="AQ430" s="46"/>
      <c r="AR430" s="46"/>
      <c r="AS430" s="46"/>
      <c r="AT430" s="46"/>
      <c r="AU430" s="46"/>
      <c r="AV430" s="46"/>
      <c r="AW430" s="46"/>
      <c r="AX430" s="46"/>
      <c r="AY430" s="46" t="s">
        <v>62</v>
      </c>
      <c r="AZ430" s="44" t="s">
        <v>1007</v>
      </c>
      <c r="BA430" s="23" t="s">
        <v>149</v>
      </c>
      <c r="BB430" s="23" t="s">
        <v>64</v>
      </c>
      <c r="BC430" s="37" t="s">
        <v>72</v>
      </c>
      <c r="BD430" s="23" t="s">
        <v>190</v>
      </c>
      <c r="BE430" s="23" t="s">
        <v>74</v>
      </c>
      <c r="BF430" s="23"/>
      <c r="BG430" s="23"/>
      <c r="BH430" s="23"/>
    </row>
    <row r="431" spans="1:60" s="39" customFormat="1" ht="39.6">
      <c r="A431" s="31"/>
      <c r="B431" s="23" t="s">
        <v>570</v>
      </c>
      <c r="C431" s="50" t="s">
        <v>1008</v>
      </c>
      <c r="D431" s="23" t="s">
        <v>956</v>
      </c>
      <c r="E431" s="51">
        <v>0.2</v>
      </c>
      <c r="F431" s="51"/>
      <c r="G431" s="51">
        <v>0.2</v>
      </c>
      <c r="H431" s="44" t="s">
        <v>188</v>
      </c>
      <c r="I431" s="44" t="s">
        <v>188</v>
      </c>
      <c r="J431" s="52" t="s">
        <v>43</v>
      </c>
      <c r="K431" s="52"/>
      <c r="L431" s="277">
        <f t="shared" si="35"/>
        <v>0</v>
      </c>
      <c r="M431" s="277">
        <f t="shared" si="36"/>
        <v>0.2</v>
      </c>
      <c r="N431" s="277">
        <f t="shared" si="37"/>
        <v>0.2</v>
      </c>
      <c r="O431" s="36"/>
      <c r="P431" s="46"/>
      <c r="Q431" s="46"/>
      <c r="R431" s="46"/>
      <c r="S431" s="46"/>
      <c r="T431" s="46"/>
      <c r="U431" s="46"/>
      <c r="V431" s="46"/>
      <c r="W431" s="46"/>
      <c r="X431" s="46"/>
      <c r="Y431" s="46"/>
      <c r="Z431" s="46"/>
      <c r="AA431" s="46"/>
      <c r="AB431" s="46"/>
      <c r="AC431" s="46"/>
      <c r="AD431" s="46"/>
      <c r="AE431" s="46"/>
      <c r="AF431" s="46"/>
      <c r="AG431" s="46"/>
      <c r="AH431" s="46"/>
      <c r="AI431" s="46"/>
      <c r="AJ431" s="46"/>
      <c r="AK431" s="46">
        <v>0.2</v>
      </c>
      <c r="AL431" s="46"/>
      <c r="AM431" s="46"/>
      <c r="AN431" s="46"/>
      <c r="AO431" s="46"/>
      <c r="AP431" s="46"/>
      <c r="AQ431" s="46"/>
      <c r="AR431" s="46"/>
      <c r="AS431" s="46"/>
      <c r="AT431" s="46"/>
      <c r="AU431" s="46"/>
      <c r="AV431" s="46"/>
      <c r="AW431" s="46"/>
      <c r="AX431" s="46"/>
      <c r="AY431" s="46" t="s">
        <v>62</v>
      </c>
      <c r="AZ431" s="44" t="s">
        <v>1009</v>
      </c>
      <c r="BA431" s="23" t="s">
        <v>149</v>
      </c>
      <c r="BB431" s="23" t="s">
        <v>64</v>
      </c>
      <c r="BC431" s="37" t="s">
        <v>72</v>
      </c>
      <c r="BD431" s="23" t="s">
        <v>190</v>
      </c>
      <c r="BE431" s="23" t="s">
        <v>74</v>
      </c>
      <c r="BF431" s="23"/>
      <c r="BG431" s="23"/>
      <c r="BH431" s="23"/>
    </row>
    <row r="432" spans="1:60" s="39" customFormat="1" ht="39.6">
      <c r="A432" s="31"/>
      <c r="B432" s="23" t="s">
        <v>572</v>
      </c>
      <c r="C432" s="50" t="s">
        <v>1010</v>
      </c>
      <c r="D432" s="23" t="s">
        <v>956</v>
      </c>
      <c r="E432" s="51">
        <v>0.03</v>
      </c>
      <c r="F432" s="51"/>
      <c r="G432" s="51">
        <v>0.03</v>
      </c>
      <c r="H432" s="44" t="s">
        <v>188</v>
      </c>
      <c r="I432" s="44" t="s">
        <v>188</v>
      </c>
      <c r="J432" s="52" t="s">
        <v>41</v>
      </c>
      <c r="K432" s="52"/>
      <c r="L432" s="277">
        <f t="shared" si="35"/>
        <v>0</v>
      </c>
      <c r="M432" s="277">
        <f t="shared" si="36"/>
        <v>0.03</v>
      </c>
      <c r="N432" s="277">
        <f t="shared" si="37"/>
        <v>0.03</v>
      </c>
      <c r="O432" s="36"/>
      <c r="P432" s="46"/>
      <c r="Q432" s="46"/>
      <c r="R432" s="46"/>
      <c r="S432" s="46"/>
      <c r="T432" s="46"/>
      <c r="U432" s="46"/>
      <c r="V432" s="46"/>
      <c r="W432" s="46"/>
      <c r="X432" s="46"/>
      <c r="Y432" s="46"/>
      <c r="Z432" s="46"/>
      <c r="AA432" s="46"/>
      <c r="AB432" s="46"/>
      <c r="AC432" s="46"/>
      <c r="AD432" s="46"/>
      <c r="AE432" s="46"/>
      <c r="AF432" s="46"/>
      <c r="AG432" s="46"/>
      <c r="AH432" s="46"/>
      <c r="AI432" s="46">
        <v>0.03</v>
      </c>
      <c r="AJ432" s="46"/>
      <c r="AK432" s="46"/>
      <c r="AL432" s="46"/>
      <c r="AM432" s="46"/>
      <c r="AN432" s="46"/>
      <c r="AO432" s="46"/>
      <c r="AP432" s="46"/>
      <c r="AQ432" s="46"/>
      <c r="AR432" s="46"/>
      <c r="AS432" s="46"/>
      <c r="AT432" s="46"/>
      <c r="AU432" s="46"/>
      <c r="AV432" s="46"/>
      <c r="AW432" s="46"/>
      <c r="AX432" s="46"/>
      <c r="AY432" s="46" t="s">
        <v>62</v>
      </c>
      <c r="AZ432" s="44" t="s">
        <v>1011</v>
      </c>
      <c r="BA432" s="23" t="s">
        <v>105</v>
      </c>
      <c r="BB432" s="23" t="s">
        <v>64</v>
      </c>
      <c r="BC432" s="37" t="s">
        <v>72</v>
      </c>
      <c r="BD432" s="23" t="s">
        <v>190</v>
      </c>
      <c r="BE432" s="23" t="s">
        <v>74</v>
      </c>
      <c r="BF432" s="23"/>
      <c r="BG432" s="23"/>
      <c r="BH432" s="23"/>
    </row>
    <row r="433" spans="1:60" s="39" customFormat="1" ht="16.8">
      <c r="A433" s="31" t="s">
        <v>56</v>
      </c>
      <c r="B433" s="16" t="s">
        <v>1239</v>
      </c>
      <c r="C433" s="32" t="s">
        <v>1013</v>
      </c>
      <c r="D433" s="16" t="s">
        <v>42</v>
      </c>
      <c r="E433" s="33">
        <f>SUM(E434:E437)</f>
        <v>2.3899999999999997</v>
      </c>
      <c r="F433" s="33">
        <f>SUM(F434:F437)</f>
        <v>0</v>
      </c>
      <c r="G433" s="33">
        <f>SUM(G434:G437)</f>
        <v>2.3899999999999997</v>
      </c>
      <c r="H433" s="33">
        <f>SUM(H434:H437)</f>
        <v>0</v>
      </c>
      <c r="I433" s="34"/>
      <c r="J433" s="35"/>
      <c r="K433" s="35"/>
      <c r="L433" s="277">
        <f t="shared" si="35"/>
        <v>0</v>
      </c>
      <c r="M433" s="277">
        <f t="shared" si="36"/>
        <v>2.3899999999999997</v>
      </c>
      <c r="N433" s="277">
        <f t="shared" si="37"/>
        <v>2.3899999999999997</v>
      </c>
      <c r="O433" s="36"/>
      <c r="P433" s="36">
        <f>SUM(P434:P437)</f>
        <v>0.05</v>
      </c>
      <c r="Q433" s="36">
        <f t="shared" ref="Q433:AX433" si="39">SUM(Q434:Q437)</f>
        <v>0.4</v>
      </c>
      <c r="R433" s="36">
        <f t="shared" si="39"/>
        <v>0</v>
      </c>
      <c r="S433" s="36">
        <f t="shared" si="39"/>
        <v>0.13</v>
      </c>
      <c r="T433" s="36">
        <f t="shared" si="39"/>
        <v>0.1</v>
      </c>
      <c r="U433" s="36">
        <f t="shared" si="39"/>
        <v>0</v>
      </c>
      <c r="V433" s="36">
        <f t="shared" si="39"/>
        <v>0</v>
      </c>
      <c r="W433" s="36">
        <f t="shared" si="39"/>
        <v>0</v>
      </c>
      <c r="X433" s="36">
        <f t="shared" si="39"/>
        <v>0</v>
      </c>
      <c r="Y433" s="36">
        <f t="shared" si="39"/>
        <v>1.45</v>
      </c>
      <c r="Z433" s="36">
        <f t="shared" si="39"/>
        <v>0.05</v>
      </c>
      <c r="AA433" s="36">
        <f t="shared" si="39"/>
        <v>0</v>
      </c>
      <c r="AB433" s="36">
        <f t="shared" si="39"/>
        <v>0</v>
      </c>
      <c r="AC433" s="36">
        <f t="shared" si="39"/>
        <v>0</v>
      </c>
      <c r="AD433" s="36">
        <f t="shared" si="39"/>
        <v>0</v>
      </c>
      <c r="AE433" s="36">
        <f t="shared" si="39"/>
        <v>0</v>
      </c>
      <c r="AF433" s="36">
        <f t="shared" si="39"/>
        <v>0</v>
      </c>
      <c r="AG433" s="36">
        <f t="shared" si="39"/>
        <v>0</v>
      </c>
      <c r="AH433" s="36">
        <f t="shared" si="39"/>
        <v>0</v>
      </c>
      <c r="AI433" s="36">
        <f t="shared" si="39"/>
        <v>0</v>
      </c>
      <c r="AJ433" s="36">
        <f t="shared" si="39"/>
        <v>0</v>
      </c>
      <c r="AK433" s="36">
        <f t="shared" si="39"/>
        <v>0</v>
      </c>
      <c r="AL433" s="36">
        <f t="shared" si="39"/>
        <v>0</v>
      </c>
      <c r="AM433" s="36">
        <f t="shared" si="39"/>
        <v>0</v>
      </c>
      <c r="AN433" s="36">
        <f t="shared" si="39"/>
        <v>0</v>
      </c>
      <c r="AO433" s="36">
        <f t="shared" si="39"/>
        <v>0</v>
      </c>
      <c r="AP433" s="36">
        <f t="shared" si="39"/>
        <v>0</v>
      </c>
      <c r="AQ433" s="36">
        <f t="shared" si="39"/>
        <v>0</v>
      </c>
      <c r="AR433" s="36">
        <f t="shared" si="39"/>
        <v>0</v>
      </c>
      <c r="AS433" s="36">
        <f t="shared" si="39"/>
        <v>0</v>
      </c>
      <c r="AT433" s="36">
        <f t="shared" si="39"/>
        <v>0</v>
      </c>
      <c r="AU433" s="36">
        <f t="shared" si="39"/>
        <v>0</v>
      </c>
      <c r="AV433" s="36">
        <f t="shared" si="39"/>
        <v>0</v>
      </c>
      <c r="AW433" s="36">
        <f t="shared" si="39"/>
        <v>0.21</v>
      </c>
      <c r="AX433" s="36">
        <f t="shared" si="39"/>
        <v>0</v>
      </c>
      <c r="AY433" s="36"/>
      <c r="AZ433" s="16" t="s">
        <v>1012</v>
      </c>
      <c r="BA433" s="15"/>
      <c r="BB433" s="15"/>
      <c r="BC433" s="37"/>
      <c r="BD433" s="23"/>
      <c r="BE433" s="23"/>
      <c r="BF433" s="34">
        <f>E433-F433</f>
        <v>2.3899999999999997</v>
      </c>
      <c r="BG433" s="385">
        <f>G433-BF433</f>
        <v>0</v>
      </c>
      <c r="BH433" s="23"/>
    </row>
    <row r="434" spans="1:60" s="48" customFormat="1" ht="39.6">
      <c r="A434" s="40"/>
      <c r="B434" s="23" t="s">
        <v>1241</v>
      </c>
      <c r="C434" s="50" t="s">
        <v>1014</v>
      </c>
      <c r="D434" s="23" t="s">
        <v>42</v>
      </c>
      <c r="E434" s="51">
        <v>0.18</v>
      </c>
      <c r="F434" s="51"/>
      <c r="G434" s="51">
        <v>0.18</v>
      </c>
      <c r="H434" s="44" t="s">
        <v>130</v>
      </c>
      <c r="I434" s="44" t="s">
        <v>130</v>
      </c>
      <c r="J434" s="64" t="s">
        <v>1015</v>
      </c>
      <c r="K434" s="64" t="s">
        <v>2609</v>
      </c>
      <c r="L434" s="277">
        <f t="shared" si="35"/>
        <v>0</v>
      </c>
      <c r="M434" s="277">
        <f t="shared" si="36"/>
        <v>0.18</v>
      </c>
      <c r="N434" s="277">
        <f t="shared" si="37"/>
        <v>0.18</v>
      </c>
      <c r="O434" s="36"/>
      <c r="P434" s="58"/>
      <c r="Q434" s="58"/>
      <c r="R434" s="58"/>
      <c r="S434" s="58">
        <v>0.09</v>
      </c>
      <c r="T434" s="58"/>
      <c r="U434" s="58"/>
      <c r="V434" s="261"/>
      <c r="W434" s="261"/>
      <c r="X434" s="58"/>
      <c r="Y434" s="58"/>
      <c r="Z434" s="261"/>
      <c r="AA434" s="261"/>
      <c r="AB434" s="261"/>
      <c r="AC434" s="261"/>
      <c r="AD434" s="261"/>
      <c r="AE434" s="261"/>
      <c r="AF434" s="261"/>
      <c r="AG434" s="261"/>
      <c r="AH434" s="261"/>
      <c r="AI434" s="261"/>
      <c r="AJ434" s="261"/>
      <c r="AK434" s="261"/>
      <c r="AL434" s="261"/>
      <c r="AM434" s="261"/>
      <c r="AN434" s="261"/>
      <c r="AO434" s="261"/>
      <c r="AP434" s="261"/>
      <c r="AQ434" s="261"/>
      <c r="AR434" s="261"/>
      <c r="AS434" s="261"/>
      <c r="AT434" s="261"/>
      <c r="AU434" s="261"/>
      <c r="AV434" s="261"/>
      <c r="AW434" s="261">
        <v>0.09</v>
      </c>
      <c r="AX434" s="261"/>
      <c r="AY434" s="46" t="s">
        <v>678</v>
      </c>
      <c r="AZ434" s="44" t="s">
        <v>444</v>
      </c>
      <c r="BA434" s="23" t="s">
        <v>1248</v>
      </c>
      <c r="BB434" s="23" t="s">
        <v>64</v>
      </c>
      <c r="BC434" s="37" t="s">
        <v>64</v>
      </c>
      <c r="BD434" s="23" t="s">
        <v>131</v>
      </c>
      <c r="BE434" s="23" t="s">
        <v>1016</v>
      </c>
      <c r="BF434" s="42"/>
      <c r="BG434" s="42"/>
      <c r="BH434" s="42"/>
    </row>
    <row r="435" spans="1:60" s="48" customFormat="1" ht="62.4">
      <c r="A435" s="40"/>
      <c r="B435" s="23" t="s">
        <v>688</v>
      </c>
      <c r="C435" s="50" t="s">
        <v>1017</v>
      </c>
      <c r="D435" s="23" t="s">
        <v>42</v>
      </c>
      <c r="E435" s="51">
        <v>0.26</v>
      </c>
      <c r="F435" s="51"/>
      <c r="G435" s="51">
        <v>0.26</v>
      </c>
      <c r="H435" s="44" t="s">
        <v>152</v>
      </c>
      <c r="I435" s="44" t="s">
        <v>152</v>
      </c>
      <c r="J435" s="58" t="s">
        <v>1018</v>
      </c>
      <c r="K435" s="64" t="s">
        <v>2609</v>
      </c>
      <c r="L435" s="277">
        <f t="shared" si="35"/>
        <v>0</v>
      </c>
      <c r="M435" s="277">
        <f t="shared" si="36"/>
        <v>0.26</v>
      </c>
      <c r="N435" s="277">
        <f t="shared" si="37"/>
        <v>0.26</v>
      </c>
      <c r="O435" s="36"/>
      <c r="P435" s="58">
        <v>0.05</v>
      </c>
      <c r="Q435" s="58"/>
      <c r="R435" s="58"/>
      <c r="S435" s="58">
        <v>0.04</v>
      </c>
      <c r="T435" s="58"/>
      <c r="U435" s="58"/>
      <c r="V435" s="261"/>
      <c r="W435" s="261"/>
      <c r="X435" s="58"/>
      <c r="Y435" s="58"/>
      <c r="Z435" s="261">
        <v>0.05</v>
      </c>
      <c r="AA435" s="261"/>
      <c r="AB435" s="261"/>
      <c r="AC435" s="261"/>
      <c r="AD435" s="261"/>
      <c r="AE435" s="261"/>
      <c r="AF435" s="261"/>
      <c r="AG435" s="261"/>
      <c r="AH435" s="261"/>
      <c r="AI435" s="261"/>
      <c r="AJ435" s="261"/>
      <c r="AK435" s="261"/>
      <c r="AL435" s="261"/>
      <c r="AM435" s="261"/>
      <c r="AN435" s="261"/>
      <c r="AO435" s="261"/>
      <c r="AP435" s="261"/>
      <c r="AQ435" s="261"/>
      <c r="AR435" s="261"/>
      <c r="AS435" s="261"/>
      <c r="AT435" s="261"/>
      <c r="AU435" s="261"/>
      <c r="AV435" s="261"/>
      <c r="AW435" s="261">
        <v>0.12</v>
      </c>
      <c r="AX435" s="261"/>
      <c r="AY435" s="46" t="s">
        <v>678</v>
      </c>
      <c r="AZ435" s="44" t="s">
        <v>1019</v>
      </c>
      <c r="BA435" s="23" t="s">
        <v>1248</v>
      </c>
      <c r="BB435" s="23" t="s">
        <v>64</v>
      </c>
      <c r="BC435" s="37" t="s">
        <v>64</v>
      </c>
      <c r="BD435" s="23" t="s">
        <v>169</v>
      </c>
      <c r="BE435" s="114" t="s">
        <v>1020</v>
      </c>
      <c r="BF435" s="42"/>
      <c r="BG435" s="42"/>
      <c r="BH435" s="42"/>
    </row>
    <row r="436" spans="1:60" s="48" customFormat="1" ht="39.6">
      <c r="A436" s="40"/>
      <c r="B436" s="23" t="s">
        <v>692</v>
      </c>
      <c r="C436" s="50" t="s">
        <v>1021</v>
      </c>
      <c r="D436" s="23" t="s">
        <v>42</v>
      </c>
      <c r="E436" s="51">
        <v>0.5</v>
      </c>
      <c r="F436" s="51"/>
      <c r="G436" s="51">
        <v>0.5</v>
      </c>
      <c r="H436" s="44" t="s">
        <v>77</v>
      </c>
      <c r="I436" s="44" t="s">
        <v>77</v>
      </c>
      <c r="J436" s="58" t="s">
        <v>1022</v>
      </c>
      <c r="K436" s="64" t="s">
        <v>2609</v>
      </c>
      <c r="L436" s="277">
        <f>G436-M436</f>
        <v>0</v>
      </c>
      <c r="M436" s="277">
        <f>SUM(O436:AX436)</f>
        <v>0.5</v>
      </c>
      <c r="N436" s="277">
        <f>SUM(P436:AX436)</f>
        <v>0.5</v>
      </c>
      <c r="O436" s="36"/>
      <c r="P436" s="58"/>
      <c r="Q436" s="58">
        <v>0.4</v>
      </c>
      <c r="R436" s="58"/>
      <c r="S436" s="58"/>
      <c r="T436" s="58">
        <v>0.1</v>
      </c>
      <c r="U436" s="58"/>
      <c r="V436" s="261"/>
      <c r="W436" s="261"/>
      <c r="X436" s="58"/>
      <c r="Y436" s="58"/>
      <c r="Z436" s="261"/>
      <c r="AA436" s="261"/>
      <c r="AB436" s="261"/>
      <c r="AC436" s="261"/>
      <c r="AD436" s="261"/>
      <c r="AE436" s="261"/>
      <c r="AF436" s="261"/>
      <c r="AG436" s="261"/>
      <c r="AH436" s="261"/>
      <c r="AI436" s="261"/>
      <c r="AJ436" s="261"/>
      <c r="AK436" s="261"/>
      <c r="AL436" s="261"/>
      <c r="AM436" s="261"/>
      <c r="AN436" s="261"/>
      <c r="AO436" s="261"/>
      <c r="AP436" s="261"/>
      <c r="AQ436" s="261"/>
      <c r="AR436" s="261"/>
      <c r="AS436" s="261"/>
      <c r="AT436" s="261"/>
      <c r="AU436" s="261"/>
      <c r="AV436" s="261"/>
      <c r="AW436" s="261"/>
      <c r="AX436" s="261"/>
      <c r="AY436" s="46" t="s">
        <v>678</v>
      </c>
      <c r="AZ436" s="44" t="s">
        <v>1023</v>
      </c>
      <c r="BA436" s="23" t="s">
        <v>1248</v>
      </c>
      <c r="BB436" s="23" t="s">
        <v>64</v>
      </c>
      <c r="BC436" s="37" t="s">
        <v>64</v>
      </c>
      <c r="BD436" s="23" t="s">
        <v>258</v>
      </c>
      <c r="BE436" s="23" t="s">
        <v>74</v>
      </c>
      <c r="BF436" s="42"/>
      <c r="BG436" s="42"/>
      <c r="BH436" s="42"/>
    </row>
    <row r="437" spans="1:60" s="48" customFormat="1" ht="33.6">
      <c r="A437" s="40"/>
      <c r="B437" s="23" t="s">
        <v>696</v>
      </c>
      <c r="C437" s="50" t="s">
        <v>2632</v>
      </c>
      <c r="D437" s="23" t="s">
        <v>42</v>
      </c>
      <c r="E437" s="51">
        <v>1.45</v>
      </c>
      <c r="F437" s="51"/>
      <c r="G437" s="51">
        <v>1.45</v>
      </c>
      <c r="H437" s="44"/>
      <c r="I437" s="44" t="s">
        <v>91</v>
      </c>
      <c r="J437" s="58" t="s">
        <v>135</v>
      </c>
      <c r="K437" s="64"/>
      <c r="L437" s="277">
        <f>G437-M437</f>
        <v>0</v>
      </c>
      <c r="M437" s="277">
        <f>SUM(O437:AX437)</f>
        <v>1.45</v>
      </c>
      <c r="N437" s="277">
        <f>SUM(P437:AX437)</f>
        <v>1.45</v>
      </c>
      <c r="O437" s="36"/>
      <c r="P437" s="58"/>
      <c r="Q437" s="58"/>
      <c r="R437" s="58"/>
      <c r="S437" s="58"/>
      <c r="T437" s="58"/>
      <c r="U437" s="58"/>
      <c r="V437" s="261"/>
      <c r="W437" s="261"/>
      <c r="X437" s="58"/>
      <c r="Y437" s="58">
        <v>1.45</v>
      </c>
      <c r="Z437" s="261"/>
      <c r="AA437" s="261"/>
      <c r="AB437" s="261"/>
      <c r="AC437" s="261"/>
      <c r="AD437" s="261"/>
      <c r="AE437" s="261"/>
      <c r="AF437" s="261"/>
      <c r="AG437" s="261"/>
      <c r="AH437" s="261"/>
      <c r="AI437" s="261"/>
      <c r="AJ437" s="261"/>
      <c r="AK437" s="261"/>
      <c r="AL437" s="261"/>
      <c r="AM437" s="261"/>
      <c r="AN437" s="261"/>
      <c r="AO437" s="261"/>
      <c r="AP437" s="261"/>
      <c r="AQ437" s="261"/>
      <c r="AR437" s="261"/>
      <c r="AS437" s="261"/>
      <c r="AT437" s="261"/>
      <c r="AU437" s="261"/>
      <c r="AV437" s="261"/>
      <c r="AW437" s="261"/>
      <c r="AX437" s="261"/>
      <c r="AY437" s="46" t="s">
        <v>2631</v>
      </c>
      <c r="AZ437" s="44"/>
      <c r="BA437" s="23" t="s">
        <v>2633</v>
      </c>
      <c r="BB437" s="23" t="s">
        <v>72</v>
      </c>
      <c r="BC437" s="37"/>
      <c r="BD437" s="23"/>
      <c r="BE437" s="23"/>
      <c r="BF437" s="42"/>
      <c r="BG437" s="42"/>
      <c r="BH437" s="42"/>
    </row>
    <row r="438" spans="1:60" s="39" customFormat="1" ht="17.399999999999999" customHeight="1">
      <c r="A438" s="31" t="s">
        <v>56</v>
      </c>
      <c r="B438" s="16" t="s">
        <v>1256</v>
      </c>
      <c r="C438" s="32" t="s">
        <v>1025</v>
      </c>
      <c r="D438" s="16" t="s">
        <v>43</v>
      </c>
      <c r="E438" s="33">
        <f>SUM(E439:E512)</f>
        <v>37.870000000000012</v>
      </c>
      <c r="F438" s="33">
        <f>SUM(F439:F512)</f>
        <v>0</v>
      </c>
      <c r="G438" s="33">
        <f>SUM(G439:G512)</f>
        <v>37.870000000000012</v>
      </c>
      <c r="H438" s="34"/>
      <c r="I438" s="34"/>
      <c r="J438" s="35"/>
      <c r="K438" s="35"/>
      <c r="L438" s="277">
        <f t="shared" si="35"/>
        <v>0</v>
      </c>
      <c r="M438" s="277">
        <f t="shared" si="36"/>
        <v>37.870000000000012</v>
      </c>
      <c r="N438" s="277">
        <f t="shared" si="37"/>
        <v>37.870000000000012</v>
      </c>
      <c r="O438" s="36"/>
      <c r="P438" s="36">
        <f>SUM(P439:P512)</f>
        <v>4.18</v>
      </c>
      <c r="Q438" s="36">
        <f t="shared" ref="Q438:AX438" si="40">SUM(Q439:Q512)</f>
        <v>2.23</v>
      </c>
      <c r="R438" s="36">
        <f t="shared" si="40"/>
        <v>0.03</v>
      </c>
      <c r="S438" s="36">
        <f t="shared" si="40"/>
        <v>0.52</v>
      </c>
      <c r="T438" s="36">
        <f t="shared" si="40"/>
        <v>4.1500000000000004</v>
      </c>
      <c r="U438" s="36">
        <f t="shared" si="40"/>
        <v>18.440000000000001</v>
      </c>
      <c r="V438" s="36">
        <f t="shared" si="40"/>
        <v>0</v>
      </c>
      <c r="W438" s="36">
        <f t="shared" si="40"/>
        <v>0</v>
      </c>
      <c r="X438" s="36">
        <f t="shared" si="40"/>
        <v>0</v>
      </c>
      <c r="Y438" s="36">
        <f t="shared" si="40"/>
        <v>1.06</v>
      </c>
      <c r="Z438" s="36">
        <f t="shared" si="40"/>
        <v>0.68000000000000016</v>
      </c>
      <c r="AA438" s="36">
        <f t="shared" si="40"/>
        <v>0</v>
      </c>
      <c r="AB438" s="36">
        <f t="shared" si="40"/>
        <v>0</v>
      </c>
      <c r="AC438" s="36">
        <f t="shared" si="40"/>
        <v>0</v>
      </c>
      <c r="AD438" s="36">
        <f t="shared" si="40"/>
        <v>0</v>
      </c>
      <c r="AE438" s="36">
        <f t="shared" si="40"/>
        <v>0</v>
      </c>
      <c r="AF438" s="36">
        <f t="shared" si="40"/>
        <v>0</v>
      </c>
      <c r="AG438" s="36">
        <f t="shared" si="40"/>
        <v>0</v>
      </c>
      <c r="AH438" s="36">
        <f t="shared" si="40"/>
        <v>0.22</v>
      </c>
      <c r="AI438" s="36">
        <f t="shared" si="40"/>
        <v>7.0000000000000007E-2</v>
      </c>
      <c r="AJ438" s="36">
        <f t="shared" si="40"/>
        <v>0.19</v>
      </c>
      <c r="AK438" s="36">
        <f t="shared" si="40"/>
        <v>0</v>
      </c>
      <c r="AL438" s="36">
        <f t="shared" si="40"/>
        <v>0</v>
      </c>
      <c r="AM438" s="36">
        <f t="shared" si="40"/>
        <v>0</v>
      </c>
      <c r="AN438" s="36">
        <f t="shared" si="40"/>
        <v>0</v>
      </c>
      <c r="AO438" s="36">
        <f t="shared" si="40"/>
        <v>0</v>
      </c>
      <c r="AP438" s="36">
        <f t="shared" si="40"/>
        <v>3.4200000000000004</v>
      </c>
      <c r="AQ438" s="36">
        <f t="shared" si="40"/>
        <v>0.62999999999999989</v>
      </c>
      <c r="AR438" s="36">
        <f t="shared" si="40"/>
        <v>0</v>
      </c>
      <c r="AS438" s="36">
        <f t="shared" si="40"/>
        <v>0</v>
      </c>
      <c r="AT438" s="36">
        <f t="shared" si="40"/>
        <v>0</v>
      </c>
      <c r="AU438" s="36">
        <f t="shared" si="40"/>
        <v>0</v>
      </c>
      <c r="AV438" s="36">
        <f t="shared" si="40"/>
        <v>0</v>
      </c>
      <c r="AW438" s="36">
        <f t="shared" si="40"/>
        <v>0.42</v>
      </c>
      <c r="AX438" s="36">
        <f t="shared" si="40"/>
        <v>1.63</v>
      </c>
      <c r="AY438" s="36"/>
      <c r="AZ438" s="16" t="s">
        <v>1024</v>
      </c>
      <c r="BA438" s="15"/>
      <c r="BB438" s="15"/>
      <c r="BC438" s="37"/>
      <c r="BD438" s="23"/>
      <c r="BE438" s="23"/>
      <c r="BF438" s="34">
        <f>E438-F438</f>
        <v>37.870000000000012</v>
      </c>
      <c r="BG438" s="385">
        <f>G438-BF438</f>
        <v>0</v>
      </c>
      <c r="BH438" s="23"/>
    </row>
    <row r="439" spans="1:60" s="39" customFormat="1" ht="33.6">
      <c r="A439" s="31"/>
      <c r="B439" s="23" t="s">
        <v>432</v>
      </c>
      <c r="C439" s="50" t="s">
        <v>1796</v>
      </c>
      <c r="D439" s="23" t="s">
        <v>43</v>
      </c>
      <c r="E439" s="51">
        <f>10-1.94</f>
        <v>8.06</v>
      </c>
      <c r="F439" s="51"/>
      <c r="G439" s="51">
        <f>10-1.94</f>
        <v>8.06</v>
      </c>
      <c r="H439" s="44"/>
      <c r="I439" s="44" t="s">
        <v>188</v>
      </c>
      <c r="J439" s="64" t="s">
        <v>27</v>
      </c>
      <c r="K439" s="64" t="s">
        <v>2634</v>
      </c>
      <c r="L439" s="277">
        <f t="shared" si="35"/>
        <v>0</v>
      </c>
      <c r="M439" s="277">
        <f t="shared" si="36"/>
        <v>8.06</v>
      </c>
      <c r="N439" s="277">
        <f t="shared" si="37"/>
        <v>8.06</v>
      </c>
      <c r="O439" s="36"/>
      <c r="P439" s="58"/>
      <c r="Q439" s="58"/>
      <c r="R439" s="58"/>
      <c r="S439" s="58"/>
      <c r="T439" s="58"/>
      <c r="U439" s="58">
        <f>10-1.94</f>
        <v>8.06</v>
      </c>
      <c r="V439" s="261"/>
      <c r="W439" s="261"/>
      <c r="X439" s="58"/>
      <c r="Y439" s="58"/>
      <c r="Z439" s="261"/>
      <c r="AA439" s="261"/>
      <c r="AB439" s="261"/>
      <c r="AC439" s="261"/>
      <c r="AD439" s="261"/>
      <c r="AE439" s="261"/>
      <c r="AF439" s="261"/>
      <c r="AG439" s="261"/>
      <c r="AH439" s="261"/>
      <c r="AI439" s="261"/>
      <c r="AJ439" s="261"/>
      <c r="AK439" s="261"/>
      <c r="AL439" s="261"/>
      <c r="AM439" s="261"/>
      <c r="AN439" s="261"/>
      <c r="AO439" s="261"/>
      <c r="AP439" s="261"/>
      <c r="AQ439" s="261"/>
      <c r="AR439" s="261"/>
      <c r="AS439" s="261"/>
      <c r="AT439" s="261"/>
      <c r="AU439" s="261"/>
      <c r="AV439" s="261"/>
      <c r="AW439" s="261"/>
      <c r="AX439" s="261"/>
      <c r="AY439" s="46" t="s">
        <v>1801</v>
      </c>
      <c r="AZ439" s="44"/>
      <c r="BA439" s="23" t="s">
        <v>105</v>
      </c>
      <c r="BB439" s="23" t="s">
        <v>72</v>
      </c>
      <c r="BC439" s="37"/>
      <c r="BD439" s="23" t="s">
        <v>1797</v>
      </c>
      <c r="BE439" s="23"/>
      <c r="BF439" s="23" t="s">
        <v>1798</v>
      </c>
      <c r="BG439" s="23"/>
      <c r="BH439" s="23"/>
    </row>
    <row r="440" spans="1:60" s="39" customFormat="1" ht="39.6">
      <c r="A440" s="31"/>
      <c r="B440" s="23" t="s">
        <v>435</v>
      </c>
      <c r="C440" s="50" t="s">
        <v>1026</v>
      </c>
      <c r="D440" s="23" t="s">
        <v>43</v>
      </c>
      <c r="E440" s="51">
        <v>0.5</v>
      </c>
      <c r="F440" s="51"/>
      <c r="G440" s="51">
        <v>0.5</v>
      </c>
      <c r="H440" s="44" t="s">
        <v>130</v>
      </c>
      <c r="I440" s="44" t="s">
        <v>130</v>
      </c>
      <c r="J440" s="64" t="s">
        <v>1027</v>
      </c>
      <c r="K440" s="64"/>
      <c r="L440" s="277">
        <f t="shared" si="35"/>
        <v>0</v>
      </c>
      <c r="M440" s="277">
        <f t="shared" si="36"/>
        <v>0.5</v>
      </c>
      <c r="N440" s="277">
        <f t="shared" si="37"/>
        <v>0.5</v>
      </c>
      <c r="O440" s="36"/>
      <c r="P440" s="58"/>
      <c r="Q440" s="58"/>
      <c r="R440" s="58"/>
      <c r="S440" s="58">
        <v>0.1</v>
      </c>
      <c r="T440" s="58"/>
      <c r="U440" s="58">
        <v>0.3</v>
      </c>
      <c r="V440" s="261"/>
      <c r="W440" s="261"/>
      <c r="X440" s="58"/>
      <c r="Y440" s="58"/>
      <c r="Z440" s="261"/>
      <c r="AA440" s="261"/>
      <c r="AB440" s="261"/>
      <c r="AC440" s="261"/>
      <c r="AD440" s="261"/>
      <c r="AE440" s="261"/>
      <c r="AF440" s="261"/>
      <c r="AG440" s="261"/>
      <c r="AH440" s="261"/>
      <c r="AI440" s="261"/>
      <c r="AJ440" s="261"/>
      <c r="AK440" s="261"/>
      <c r="AL440" s="261"/>
      <c r="AM440" s="261"/>
      <c r="AN440" s="261"/>
      <c r="AO440" s="261"/>
      <c r="AP440" s="261"/>
      <c r="AQ440" s="261">
        <v>0.1</v>
      </c>
      <c r="AR440" s="261"/>
      <c r="AS440" s="261"/>
      <c r="AT440" s="261"/>
      <c r="AU440" s="261"/>
      <c r="AV440" s="261"/>
      <c r="AW440" s="261"/>
      <c r="AX440" s="261"/>
      <c r="AY440" s="46" t="s">
        <v>62</v>
      </c>
      <c r="AZ440" s="44" t="s">
        <v>455</v>
      </c>
      <c r="BA440" s="23" t="s">
        <v>105</v>
      </c>
      <c r="BB440" s="23" t="s">
        <v>64</v>
      </c>
      <c r="BC440" s="37" t="s">
        <v>64</v>
      </c>
      <c r="BD440" s="23" t="s">
        <v>131</v>
      </c>
      <c r="BE440" s="23" t="s">
        <v>406</v>
      </c>
      <c r="BF440" s="23"/>
      <c r="BG440" s="23"/>
      <c r="BH440" s="23"/>
    </row>
    <row r="441" spans="1:60" s="39" customFormat="1" ht="39.6">
      <c r="A441" s="31"/>
      <c r="B441" s="23" t="s">
        <v>439</v>
      </c>
      <c r="C441" s="50" t="s">
        <v>1028</v>
      </c>
      <c r="D441" s="23" t="s">
        <v>43</v>
      </c>
      <c r="E441" s="51">
        <v>0.3</v>
      </c>
      <c r="F441" s="51"/>
      <c r="G441" s="51">
        <v>0.3</v>
      </c>
      <c r="H441" s="44" t="s">
        <v>130</v>
      </c>
      <c r="I441" s="44" t="s">
        <v>130</v>
      </c>
      <c r="J441" s="64" t="s">
        <v>23</v>
      </c>
      <c r="K441" s="64"/>
      <c r="L441" s="277">
        <f t="shared" si="35"/>
        <v>0</v>
      </c>
      <c r="M441" s="277">
        <f t="shared" si="36"/>
        <v>0.3</v>
      </c>
      <c r="N441" s="277">
        <f t="shared" si="37"/>
        <v>0.3</v>
      </c>
      <c r="O441" s="36"/>
      <c r="P441" s="58"/>
      <c r="Q441" s="58">
        <v>0.3</v>
      </c>
      <c r="R441" s="58"/>
      <c r="S441" s="58"/>
      <c r="T441" s="58"/>
      <c r="U441" s="58"/>
      <c r="V441" s="261"/>
      <c r="W441" s="261"/>
      <c r="X441" s="58"/>
      <c r="Y441" s="58"/>
      <c r="Z441" s="261"/>
      <c r="AA441" s="261"/>
      <c r="AB441" s="261"/>
      <c r="AC441" s="261"/>
      <c r="AD441" s="261"/>
      <c r="AE441" s="261"/>
      <c r="AF441" s="261"/>
      <c r="AG441" s="261"/>
      <c r="AH441" s="261"/>
      <c r="AI441" s="261"/>
      <c r="AJ441" s="261"/>
      <c r="AK441" s="261"/>
      <c r="AL441" s="261"/>
      <c r="AM441" s="261"/>
      <c r="AN441" s="261"/>
      <c r="AO441" s="261"/>
      <c r="AP441" s="261"/>
      <c r="AQ441" s="261"/>
      <c r="AR441" s="261"/>
      <c r="AS441" s="261"/>
      <c r="AT441" s="261"/>
      <c r="AU441" s="261"/>
      <c r="AV441" s="261"/>
      <c r="AW441" s="261"/>
      <c r="AX441" s="261"/>
      <c r="AY441" s="46" t="s">
        <v>62</v>
      </c>
      <c r="AZ441" s="44" t="s">
        <v>1029</v>
      </c>
      <c r="BA441" s="23" t="s">
        <v>105</v>
      </c>
      <c r="BB441" s="23" t="s">
        <v>64</v>
      </c>
      <c r="BC441" s="37" t="s">
        <v>64</v>
      </c>
      <c r="BD441" s="23" t="s">
        <v>131</v>
      </c>
      <c r="BE441" s="23" t="s">
        <v>74</v>
      </c>
      <c r="BF441" s="23" t="s">
        <v>1030</v>
      </c>
      <c r="BG441" s="23"/>
      <c r="BH441" s="23"/>
    </row>
    <row r="442" spans="1:60" s="39" customFormat="1" ht="39.6">
      <c r="A442" s="31"/>
      <c r="B442" s="23" t="s">
        <v>1269</v>
      </c>
      <c r="C442" s="50" t="s">
        <v>1032</v>
      </c>
      <c r="D442" s="23" t="s">
        <v>43</v>
      </c>
      <c r="E442" s="51">
        <v>0.2</v>
      </c>
      <c r="F442" s="51"/>
      <c r="G442" s="51">
        <v>0.2</v>
      </c>
      <c r="H442" s="44" t="s">
        <v>130</v>
      </c>
      <c r="I442" s="44" t="s">
        <v>130</v>
      </c>
      <c r="J442" s="64" t="s">
        <v>1033</v>
      </c>
      <c r="K442" s="64"/>
      <c r="L442" s="277">
        <f t="shared" si="35"/>
        <v>0</v>
      </c>
      <c r="M442" s="277">
        <f t="shared" si="36"/>
        <v>0.2</v>
      </c>
      <c r="N442" s="277">
        <f t="shared" si="37"/>
        <v>0.2</v>
      </c>
      <c r="O442" s="36"/>
      <c r="P442" s="58"/>
      <c r="Q442" s="58"/>
      <c r="R442" s="58"/>
      <c r="S442" s="58"/>
      <c r="T442" s="58"/>
      <c r="U442" s="58">
        <v>0.02</v>
      </c>
      <c r="V442" s="261"/>
      <c r="W442" s="261"/>
      <c r="X442" s="58"/>
      <c r="Y442" s="58"/>
      <c r="Z442" s="261"/>
      <c r="AA442" s="261"/>
      <c r="AB442" s="261"/>
      <c r="AC442" s="261"/>
      <c r="AD442" s="261"/>
      <c r="AE442" s="261"/>
      <c r="AF442" s="261"/>
      <c r="AG442" s="261"/>
      <c r="AH442" s="261">
        <v>0.02</v>
      </c>
      <c r="AI442" s="261"/>
      <c r="AJ442" s="261"/>
      <c r="AK442" s="261"/>
      <c r="AL442" s="261"/>
      <c r="AM442" s="261"/>
      <c r="AN442" s="261"/>
      <c r="AO442" s="261"/>
      <c r="AP442" s="261"/>
      <c r="AQ442" s="261">
        <v>0.1</v>
      </c>
      <c r="AR442" s="261"/>
      <c r="AS442" s="261"/>
      <c r="AT442" s="261"/>
      <c r="AU442" s="261"/>
      <c r="AV442" s="261"/>
      <c r="AW442" s="261">
        <v>0.06</v>
      </c>
      <c r="AX442" s="261"/>
      <c r="AY442" s="46" t="s">
        <v>62</v>
      </c>
      <c r="AZ442" s="44" t="s">
        <v>1034</v>
      </c>
      <c r="BA442" s="23" t="s">
        <v>105</v>
      </c>
      <c r="BB442" s="23" t="s">
        <v>64</v>
      </c>
      <c r="BC442" s="37" t="s">
        <v>72</v>
      </c>
      <c r="BD442" s="23" t="s">
        <v>131</v>
      </c>
      <c r="BE442" s="23" t="s">
        <v>74</v>
      </c>
      <c r="BF442" s="23" t="s">
        <v>1030</v>
      </c>
      <c r="BG442" s="23"/>
      <c r="BH442" s="23"/>
    </row>
    <row r="443" spans="1:60" s="39" customFormat="1" ht="39.6">
      <c r="A443" s="31"/>
      <c r="B443" s="23" t="s">
        <v>1274</v>
      </c>
      <c r="C443" s="50" t="s">
        <v>1035</v>
      </c>
      <c r="D443" s="23" t="s">
        <v>43</v>
      </c>
      <c r="E443" s="51">
        <v>4.2</v>
      </c>
      <c r="F443" s="51"/>
      <c r="G443" s="51">
        <v>4.2</v>
      </c>
      <c r="H443" s="44" t="s">
        <v>130</v>
      </c>
      <c r="I443" s="44" t="s">
        <v>130</v>
      </c>
      <c r="J443" s="64" t="s">
        <v>27</v>
      </c>
      <c r="K443" s="64"/>
      <c r="L443" s="277">
        <f t="shared" si="35"/>
        <v>0</v>
      </c>
      <c r="M443" s="277">
        <f t="shared" si="36"/>
        <v>4.2</v>
      </c>
      <c r="N443" s="277">
        <f t="shared" si="37"/>
        <v>4.2</v>
      </c>
      <c r="O443" s="36"/>
      <c r="P443" s="58"/>
      <c r="Q443" s="58"/>
      <c r="R443" s="58"/>
      <c r="S443" s="58"/>
      <c r="T443" s="58"/>
      <c r="U443" s="58">
        <v>4.2</v>
      </c>
      <c r="V443" s="261"/>
      <c r="W443" s="261"/>
      <c r="X443" s="58"/>
      <c r="Y443" s="58"/>
      <c r="Z443" s="261"/>
      <c r="AA443" s="261"/>
      <c r="AB443" s="261"/>
      <c r="AC443" s="261"/>
      <c r="AD443" s="261"/>
      <c r="AE443" s="261"/>
      <c r="AF443" s="261"/>
      <c r="AG443" s="261"/>
      <c r="AH443" s="261"/>
      <c r="AI443" s="261"/>
      <c r="AJ443" s="261"/>
      <c r="AK443" s="261"/>
      <c r="AL443" s="261"/>
      <c r="AM443" s="261"/>
      <c r="AN443" s="261"/>
      <c r="AO443" s="261"/>
      <c r="AP443" s="261"/>
      <c r="AQ443" s="261"/>
      <c r="AR443" s="261"/>
      <c r="AS443" s="261"/>
      <c r="AT443" s="261"/>
      <c r="AU443" s="261"/>
      <c r="AV443" s="261"/>
      <c r="AW443" s="261"/>
      <c r="AX443" s="261"/>
      <c r="AY443" s="46" t="s">
        <v>62</v>
      </c>
      <c r="AZ443" s="44" t="s">
        <v>1036</v>
      </c>
      <c r="BA443" s="23" t="s">
        <v>149</v>
      </c>
      <c r="BB443" s="23" t="s">
        <v>64</v>
      </c>
      <c r="BC443" s="37" t="s">
        <v>72</v>
      </c>
      <c r="BD443" s="23" t="s">
        <v>131</v>
      </c>
      <c r="BE443" s="23" t="s">
        <v>406</v>
      </c>
      <c r="BF443" s="23"/>
      <c r="BG443" s="23"/>
      <c r="BH443" s="23"/>
    </row>
    <row r="444" spans="1:60" s="92" customFormat="1" ht="39.6">
      <c r="A444" s="85"/>
      <c r="B444" s="23" t="s">
        <v>1276</v>
      </c>
      <c r="C444" s="61" t="s">
        <v>1038</v>
      </c>
      <c r="D444" s="23" t="s">
        <v>43</v>
      </c>
      <c r="E444" s="51">
        <v>0.05</v>
      </c>
      <c r="F444" s="91"/>
      <c r="G444" s="69">
        <v>0.05</v>
      </c>
      <c r="H444" s="44" t="s">
        <v>130</v>
      </c>
      <c r="I444" s="44" t="s">
        <v>130</v>
      </c>
      <c r="J444" s="58" t="s">
        <v>49</v>
      </c>
      <c r="K444" s="58"/>
      <c r="L444" s="277">
        <f t="shared" si="35"/>
        <v>0</v>
      </c>
      <c r="M444" s="277">
        <f t="shared" si="36"/>
        <v>0.05</v>
      </c>
      <c r="N444" s="277">
        <f t="shared" si="37"/>
        <v>0.05</v>
      </c>
      <c r="O444" s="36"/>
      <c r="P444" s="225"/>
      <c r="Q444" s="225"/>
      <c r="R444" s="225"/>
      <c r="S444" s="225"/>
      <c r="T444" s="225"/>
      <c r="U444" s="225"/>
      <c r="V444" s="225"/>
      <c r="W444" s="225"/>
      <c r="X444" s="225"/>
      <c r="Y444" s="225"/>
      <c r="Z444" s="225"/>
      <c r="AA444" s="225"/>
      <c r="AB444" s="225"/>
      <c r="AC444" s="225"/>
      <c r="AD444" s="225"/>
      <c r="AE444" s="225"/>
      <c r="AF444" s="225"/>
      <c r="AG444" s="225"/>
      <c r="AH444" s="225"/>
      <c r="AI444" s="225"/>
      <c r="AJ444" s="225"/>
      <c r="AK444" s="225"/>
      <c r="AL444" s="225"/>
      <c r="AM444" s="225"/>
      <c r="AN444" s="225"/>
      <c r="AO444" s="225"/>
      <c r="AP444" s="225"/>
      <c r="AQ444" s="225">
        <v>0.05</v>
      </c>
      <c r="AR444" s="225"/>
      <c r="AS444" s="225"/>
      <c r="AT444" s="225"/>
      <c r="AU444" s="225"/>
      <c r="AV444" s="225"/>
      <c r="AW444" s="225"/>
      <c r="AX444" s="225"/>
      <c r="AY444" s="46" t="s">
        <v>678</v>
      </c>
      <c r="AZ444" s="44"/>
      <c r="BA444" s="115" t="s">
        <v>1248</v>
      </c>
      <c r="BB444" s="23" t="s">
        <v>64</v>
      </c>
      <c r="BC444" s="89" t="s">
        <v>72</v>
      </c>
      <c r="BD444" s="44" t="s">
        <v>1039</v>
      </c>
      <c r="BE444" s="44" t="s">
        <v>1040</v>
      </c>
      <c r="BF444" s="44"/>
      <c r="BG444" s="44"/>
      <c r="BH444" s="44">
        <f>700-BH443</f>
        <v>700</v>
      </c>
    </row>
    <row r="445" spans="1:60" s="39" customFormat="1" ht="46.8">
      <c r="A445" s="31"/>
      <c r="B445" s="23" t="s">
        <v>1278</v>
      </c>
      <c r="C445" s="50" t="s">
        <v>1042</v>
      </c>
      <c r="D445" s="23" t="s">
        <v>43</v>
      </c>
      <c r="E445" s="51">
        <v>0.5</v>
      </c>
      <c r="F445" s="51"/>
      <c r="G445" s="51">
        <v>0.5</v>
      </c>
      <c r="H445" s="44" t="s">
        <v>130</v>
      </c>
      <c r="I445" s="44" t="s">
        <v>130</v>
      </c>
      <c r="J445" s="64" t="s">
        <v>1043</v>
      </c>
      <c r="K445" s="64"/>
      <c r="L445" s="277">
        <f t="shared" si="35"/>
        <v>0</v>
      </c>
      <c r="M445" s="277">
        <f t="shared" si="36"/>
        <v>0.5</v>
      </c>
      <c r="N445" s="277">
        <f t="shared" si="37"/>
        <v>0.5</v>
      </c>
      <c r="O445" s="36"/>
      <c r="P445" s="58"/>
      <c r="Q445" s="58"/>
      <c r="R445" s="58"/>
      <c r="S445" s="58">
        <v>0.15</v>
      </c>
      <c r="T445" s="58"/>
      <c r="U445" s="58">
        <v>0.23</v>
      </c>
      <c r="V445" s="261"/>
      <c r="W445" s="261"/>
      <c r="X445" s="58"/>
      <c r="Y445" s="58"/>
      <c r="Z445" s="261"/>
      <c r="AA445" s="261"/>
      <c r="AB445" s="261"/>
      <c r="AC445" s="261"/>
      <c r="AD445" s="261"/>
      <c r="AE445" s="261"/>
      <c r="AF445" s="261"/>
      <c r="AG445" s="261"/>
      <c r="AH445" s="261">
        <v>0.01</v>
      </c>
      <c r="AI445" s="261"/>
      <c r="AJ445" s="261"/>
      <c r="AK445" s="261"/>
      <c r="AL445" s="261"/>
      <c r="AM445" s="261"/>
      <c r="AN445" s="261"/>
      <c r="AO445" s="261"/>
      <c r="AP445" s="261"/>
      <c r="AQ445" s="261">
        <v>0.1</v>
      </c>
      <c r="AR445" s="261"/>
      <c r="AS445" s="261"/>
      <c r="AT445" s="261"/>
      <c r="AU445" s="261"/>
      <c r="AV445" s="261"/>
      <c r="AW445" s="261">
        <v>0.01</v>
      </c>
      <c r="AX445" s="261"/>
      <c r="AY445" s="46" t="s">
        <v>62</v>
      </c>
      <c r="AZ445" s="44" t="s">
        <v>1044</v>
      </c>
      <c r="BA445" s="23" t="s">
        <v>105</v>
      </c>
      <c r="BB445" s="23" t="s">
        <v>64</v>
      </c>
      <c r="BC445" s="37" t="s">
        <v>72</v>
      </c>
      <c r="BD445" s="23" t="s">
        <v>131</v>
      </c>
      <c r="BE445" s="23" t="s">
        <v>406</v>
      </c>
      <c r="BF445" s="23"/>
      <c r="BG445" s="23"/>
      <c r="BH445" s="23"/>
    </row>
    <row r="446" spans="1:60" s="39" customFormat="1" ht="39.6">
      <c r="A446" s="31"/>
      <c r="B446" s="23" t="s">
        <v>1280</v>
      </c>
      <c r="C446" s="61" t="s">
        <v>1045</v>
      </c>
      <c r="D446" s="23" t="s">
        <v>43</v>
      </c>
      <c r="E446" s="51">
        <v>0.2</v>
      </c>
      <c r="F446" s="51"/>
      <c r="G446" s="51">
        <v>0.2</v>
      </c>
      <c r="H446" s="44" t="s">
        <v>130</v>
      </c>
      <c r="I446" s="44" t="s">
        <v>130</v>
      </c>
      <c r="J446" s="58" t="s">
        <v>27</v>
      </c>
      <c r="K446" s="58"/>
      <c r="L446" s="277">
        <f t="shared" si="35"/>
        <v>0</v>
      </c>
      <c r="M446" s="277">
        <f t="shared" si="36"/>
        <v>0.2</v>
      </c>
      <c r="N446" s="277">
        <f t="shared" si="37"/>
        <v>0.2</v>
      </c>
      <c r="O446" s="36"/>
      <c r="P446" s="58"/>
      <c r="Q446" s="58"/>
      <c r="R446" s="58"/>
      <c r="S446" s="58"/>
      <c r="T446" s="58"/>
      <c r="U446" s="58">
        <v>0.2</v>
      </c>
      <c r="V446" s="261"/>
      <c r="W446" s="261"/>
      <c r="X446" s="58"/>
      <c r="Y446" s="58"/>
      <c r="Z446" s="261"/>
      <c r="AA446" s="261"/>
      <c r="AB446" s="261"/>
      <c r="AC446" s="261"/>
      <c r="AD446" s="261"/>
      <c r="AE446" s="261"/>
      <c r="AF446" s="261"/>
      <c r="AG446" s="261"/>
      <c r="AH446" s="261"/>
      <c r="AI446" s="261"/>
      <c r="AJ446" s="261"/>
      <c r="AK446" s="261"/>
      <c r="AL446" s="261"/>
      <c r="AM446" s="261"/>
      <c r="AN446" s="261"/>
      <c r="AO446" s="261"/>
      <c r="AP446" s="261"/>
      <c r="AQ446" s="261"/>
      <c r="AR446" s="261"/>
      <c r="AS446" s="261"/>
      <c r="AT446" s="261"/>
      <c r="AU446" s="261"/>
      <c r="AV446" s="261"/>
      <c r="AW446" s="261"/>
      <c r="AX446" s="261"/>
      <c r="AY446" s="46" t="s">
        <v>62</v>
      </c>
      <c r="AZ446" s="44" t="s">
        <v>1046</v>
      </c>
      <c r="BA446" s="23" t="s">
        <v>105</v>
      </c>
      <c r="BB446" s="23" t="s">
        <v>64</v>
      </c>
      <c r="BC446" s="37" t="s">
        <v>72</v>
      </c>
      <c r="BD446" s="23" t="s">
        <v>131</v>
      </c>
      <c r="BE446" s="23" t="s">
        <v>1047</v>
      </c>
      <c r="BF446" s="23"/>
      <c r="BG446" s="23"/>
      <c r="BH446" s="23"/>
    </row>
    <row r="447" spans="1:60" s="39" customFormat="1" ht="39.6">
      <c r="A447" s="31"/>
      <c r="B447" s="23" t="s">
        <v>1283</v>
      </c>
      <c r="C447" s="61" t="s">
        <v>1048</v>
      </c>
      <c r="D447" s="23" t="s">
        <v>43</v>
      </c>
      <c r="E447" s="51">
        <v>0.2</v>
      </c>
      <c r="F447" s="51"/>
      <c r="G447" s="51">
        <v>0.2</v>
      </c>
      <c r="H447" s="44" t="s">
        <v>130</v>
      </c>
      <c r="I447" s="44" t="s">
        <v>130</v>
      </c>
      <c r="J447" s="58" t="s">
        <v>1049</v>
      </c>
      <c r="K447" s="58"/>
      <c r="L447" s="277">
        <f t="shared" si="35"/>
        <v>0</v>
      </c>
      <c r="M447" s="277">
        <f t="shared" si="36"/>
        <v>0.2</v>
      </c>
      <c r="N447" s="277">
        <f t="shared" si="37"/>
        <v>0.2</v>
      </c>
      <c r="O447" s="36"/>
      <c r="P447" s="58"/>
      <c r="Q447" s="58"/>
      <c r="R447" s="58"/>
      <c r="S447" s="58"/>
      <c r="T447" s="58"/>
      <c r="U447" s="58"/>
      <c r="V447" s="261"/>
      <c r="W447" s="261"/>
      <c r="X447" s="58"/>
      <c r="Y447" s="58"/>
      <c r="Z447" s="261"/>
      <c r="AA447" s="261"/>
      <c r="AB447" s="261"/>
      <c r="AC447" s="261"/>
      <c r="AD447" s="261"/>
      <c r="AE447" s="261"/>
      <c r="AF447" s="261"/>
      <c r="AG447" s="261"/>
      <c r="AH447" s="261"/>
      <c r="AI447" s="261"/>
      <c r="AJ447" s="261"/>
      <c r="AK447" s="261"/>
      <c r="AL447" s="261"/>
      <c r="AM447" s="261"/>
      <c r="AN447" s="261"/>
      <c r="AO447" s="261"/>
      <c r="AP447" s="261"/>
      <c r="AQ447" s="261">
        <v>0.1</v>
      </c>
      <c r="AR447" s="261"/>
      <c r="AS447" s="261"/>
      <c r="AT447" s="261"/>
      <c r="AU447" s="261"/>
      <c r="AV447" s="261"/>
      <c r="AW447" s="261">
        <v>0.1</v>
      </c>
      <c r="AX447" s="261"/>
      <c r="AY447" s="46" t="s">
        <v>62</v>
      </c>
      <c r="AZ447" s="44" t="s">
        <v>1050</v>
      </c>
      <c r="BA447" s="23" t="s">
        <v>105</v>
      </c>
      <c r="BB447" s="23" t="s">
        <v>64</v>
      </c>
      <c r="BC447" s="37" t="s">
        <v>72</v>
      </c>
      <c r="BD447" s="23" t="s">
        <v>131</v>
      </c>
      <c r="BE447" s="23" t="s">
        <v>406</v>
      </c>
      <c r="BF447" s="23"/>
      <c r="BG447" s="23"/>
      <c r="BH447" s="23"/>
    </row>
    <row r="448" spans="1:60" s="39" customFormat="1" ht="39.6">
      <c r="A448" s="31"/>
      <c r="B448" s="23" t="s">
        <v>1285</v>
      </c>
      <c r="C448" s="61" t="s">
        <v>1051</v>
      </c>
      <c r="D448" s="23" t="s">
        <v>43</v>
      </c>
      <c r="E448" s="51">
        <v>0.3</v>
      </c>
      <c r="F448" s="51"/>
      <c r="G448" s="51">
        <v>0.3</v>
      </c>
      <c r="H448" s="44" t="s">
        <v>130</v>
      </c>
      <c r="I448" s="44" t="s">
        <v>130</v>
      </c>
      <c r="J448" s="58" t="s">
        <v>22</v>
      </c>
      <c r="K448" s="58"/>
      <c r="L448" s="277">
        <f t="shared" si="35"/>
        <v>0</v>
      </c>
      <c r="M448" s="277">
        <f t="shared" si="36"/>
        <v>0.3</v>
      </c>
      <c r="N448" s="277">
        <f t="shared" si="37"/>
        <v>0.3</v>
      </c>
      <c r="O448" s="36"/>
      <c r="P448" s="58">
        <v>0.3</v>
      </c>
      <c r="Q448" s="58"/>
      <c r="R448" s="58"/>
      <c r="S448" s="58"/>
      <c r="T448" s="58"/>
      <c r="U448" s="58"/>
      <c r="V448" s="261"/>
      <c r="W448" s="261"/>
      <c r="X448" s="58"/>
      <c r="Y448" s="58"/>
      <c r="Z448" s="261"/>
      <c r="AA448" s="261"/>
      <c r="AB448" s="261"/>
      <c r="AC448" s="261"/>
      <c r="AD448" s="261"/>
      <c r="AE448" s="261"/>
      <c r="AF448" s="261"/>
      <c r="AG448" s="261"/>
      <c r="AH448" s="261"/>
      <c r="AI448" s="261"/>
      <c r="AJ448" s="261"/>
      <c r="AK448" s="261"/>
      <c r="AL448" s="261"/>
      <c r="AM448" s="261"/>
      <c r="AN448" s="261"/>
      <c r="AO448" s="261"/>
      <c r="AP448" s="261"/>
      <c r="AQ448" s="261"/>
      <c r="AR448" s="261"/>
      <c r="AS448" s="261"/>
      <c r="AT448" s="261"/>
      <c r="AU448" s="261"/>
      <c r="AV448" s="261"/>
      <c r="AW448" s="261"/>
      <c r="AX448" s="261"/>
      <c r="AY448" s="46" t="s">
        <v>62</v>
      </c>
      <c r="AZ448" s="44" t="s">
        <v>1052</v>
      </c>
      <c r="BA448" s="23" t="s">
        <v>105</v>
      </c>
      <c r="BB448" s="23" t="s">
        <v>64</v>
      </c>
      <c r="BC448" s="37" t="s">
        <v>72</v>
      </c>
      <c r="BD448" s="23" t="s">
        <v>131</v>
      </c>
      <c r="BE448" s="23" t="s">
        <v>406</v>
      </c>
      <c r="BF448" s="23"/>
      <c r="BG448" s="23"/>
      <c r="BH448" s="23"/>
    </row>
    <row r="449" spans="1:60" s="39" customFormat="1" ht="39.6">
      <c r="A449" s="31"/>
      <c r="B449" s="23" t="s">
        <v>1290</v>
      </c>
      <c r="C449" s="61" t="s">
        <v>1053</v>
      </c>
      <c r="D449" s="23" t="s">
        <v>43</v>
      </c>
      <c r="E449" s="51">
        <v>0.3</v>
      </c>
      <c r="F449" s="51"/>
      <c r="G449" s="51">
        <v>0.3</v>
      </c>
      <c r="H449" s="44" t="s">
        <v>130</v>
      </c>
      <c r="I449" s="44" t="s">
        <v>130</v>
      </c>
      <c r="J449" s="58" t="s">
        <v>1054</v>
      </c>
      <c r="K449" s="58"/>
      <c r="L449" s="277">
        <f t="shared" si="35"/>
        <v>0</v>
      </c>
      <c r="M449" s="277">
        <f t="shared" si="36"/>
        <v>0.30000000000000004</v>
      </c>
      <c r="N449" s="277">
        <f t="shared" si="37"/>
        <v>0.30000000000000004</v>
      </c>
      <c r="O449" s="36"/>
      <c r="P449" s="58"/>
      <c r="Q449" s="58"/>
      <c r="R449" s="58"/>
      <c r="S449" s="58"/>
      <c r="T449" s="58">
        <v>0.1</v>
      </c>
      <c r="U449" s="58"/>
      <c r="V449" s="261"/>
      <c r="W449" s="261"/>
      <c r="X449" s="58"/>
      <c r="Y449" s="58"/>
      <c r="Z449" s="261"/>
      <c r="AA449" s="261"/>
      <c r="AB449" s="261"/>
      <c r="AC449" s="261"/>
      <c r="AD449" s="261"/>
      <c r="AE449" s="261"/>
      <c r="AF449" s="261"/>
      <c r="AG449" s="261"/>
      <c r="AH449" s="261">
        <v>0.03</v>
      </c>
      <c r="AI449" s="261"/>
      <c r="AJ449" s="261"/>
      <c r="AK449" s="261"/>
      <c r="AL449" s="261"/>
      <c r="AM449" s="261"/>
      <c r="AN449" s="261"/>
      <c r="AO449" s="261"/>
      <c r="AP449" s="261"/>
      <c r="AQ449" s="261">
        <v>0.1</v>
      </c>
      <c r="AR449" s="261"/>
      <c r="AS449" s="261"/>
      <c r="AT449" s="261"/>
      <c r="AU449" s="261"/>
      <c r="AV449" s="261"/>
      <c r="AW449" s="261">
        <v>7.0000000000000007E-2</v>
      </c>
      <c r="AX449" s="261"/>
      <c r="AY449" s="46" t="s">
        <v>62</v>
      </c>
      <c r="AZ449" s="44" t="s">
        <v>1055</v>
      </c>
      <c r="BA449" s="23" t="s">
        <v>105</v>
      </c>
      <c r="BB449" s="23" t="s">
        <v>64</v>
      </c>
      <c r="BC449" s="37" t="s">
        <v>72</v>
      </c>
      <c r="BD449" s="23" t="s">
        <v>131</v>
      </c>
      <c r="BE449" s="23" t="s">
        <v>406</v>
      </c>
      <c r="BF449" s="23" t="s">
        <v>1056</v>
      </c>
      <c r="BG449" s="23"/>
      <c r="BH449" s="23"/>
    </row>
    <row r="450" spans="1:60" s="39" customFormat="1" ht="39.6">
      <c r="A450" s="31"/>
      <c r="B450" s="23" t="s">
        <v>1295</v>
      </c>
      <c r="C450" s="61" t="s">
        <v>1058</v>
      </c>
      <c r="D450" s="23" t="s">
        <v>43</v>
      </c>
      <c r="E450" s="51">
        <v>0.5</v>
      </c>
      <c r="F450" s="51"/>
      <c r="G450" s="51">
        <v>0.5</v>
      </c>
      <c r="H450" s="44" t="s">
        <v>130</v>
      </c>
      <c r="I450" s="44" t="s">
        <v>130</v>
      </c>
      <c r="J450" s="58" t="s">
        <v>1059</v>
      </c>
      <c r="K450" s="58"/>
      <c r="L450" s="277">
        <f t="shared" si="35"/>
        <v>0</v>
      </c>
      <c r="M450" s="277">
        <f t="shared" si="36"/>
        <v>0.5</v>
      </c>
      <c r="N450" s="277">
        <f t="shared" si="37"/>
        <v>0.5</v>
      </c>
      <c r="O450" s="36"/>
      <c r="P450" s="58"/>
      <c r="Q450" s="58"/>
      <c r="R450" s="58"/>
      <c r="S450" s="58"/>
      <c r="T450" s="58"/>
      <c r="U450" s="58">
        <v>0.27</v>
      </c>
      <c r="V450" s="261"/>
      <c r="W450" s="261"/>
      <c r="X450" s="58"/>
      <c r="Y450" s="58"/>
      <c r="Z450" s="261"/>
      <c r="AA450" s="261"/>
      <c r="AB450" s="261"/>
      <c r="AC450" s="261"/>
      <c r="AD450" s="261"/>
      <c r="AE450" s="261"/>
      <c r="AF450" s="261"/>
      <c r="AG450" s="261"/>
      <c r="AH450" s="261">
        <v>0.04</v>
      </c>
      <c r="AI450" s="261"/>
      <c r="AJ450" s="261"/>
      <c r="AK450" s="261"/>
      <c r="AL450" s="261"/>
      <c r="AM450" s="261"/>
      <c r="AN450" s="261"/>
      <c r="AO450" s="261"/>
      <c r="AP450" s="261"/>
      <c r="AQ450" s="261">
        <v>0.08</v>
      </c>
      <c r="AR450" s="261"/>
      <c r="AS450" s="261"/>
      <c r="AT450" s="261"/>
      <c r="AU450" s="261"/>
      <c r="AV450" s="261"/>
      <c r="AW450" s="261">
        <v>0.11</v>
      </c>
      <c r="AX450" s="261"/>
      <c r="AY450" s="46" t="s">
        <v>62</v>
      </c>
      <c r="AZ450" s="44" t="s">
        <v>1060</v>
      </c>
      <c r="BA450" s="23" t="s">
        <v>105</v>
      </c>
      <c r="BB450" s="23" t="s">
        <v>64</v>
      </c>
      <c r="BC450" s="37" t="s">
        <v>72</v>
      </c>
      <c r="BD450" s="23" t="s">
        <v>131</v>
      </c>
      <c r="BE450" s="23" t="s">
        <v>1061</v>
      </c>
      <c r="BF450" s="23" t="s">
        <v>1062</v>
      </c>
      <c r="BG450" s="23"/>
      <c r="BH450" s="23"/>
    </row>
    <row r="451" spans="1:60" s="39" customFormat="1" ht="39.6">
      <c r="A451" s="31"/>
      <c r="B451" s="23" t="s">
        <v>1299</v>
      </c>
      <c r="C451" s="61" t="s">
        <v>1064</v>
      </c>
      <c r="D451" s="23" t="s">
        <v>43</v>
      </c>
      <c r="E451" s="51">
        <v>0.1</v>
      </c>
      <c r="F451" s="51"/>
      <c r="G451" s="51">
        <v>0.1</v>
      </c>
      <c r="H451" s="44" t="s">
        <v>87</v>
      </c>
      <c r="I451" s="44" t="s">
        <v>87</v>
      </c>
      <c r="J451" s="58" t="s">
        <v>55</v>
      </c>
      <c r="K451" s="58"/>
      <c r="L451" s="277">
        <f t="shared" ref="L451:L514" si="41">G451-M451</f>
        <v>0</v>
      </c>
      <c r="M451" s="277">
        <f t="shared" ref="M451:M514" si="42">SUM(O451:AX451)</f>
        <v>0.1</v>
      </c>
      <c r="N451" s="277">
        <f t="shared" ref="N451:N514" si="43">SUM(P451:AX451)</f>
        <v>0.1</v>
      </c>
      <c r="O451" s="36"/>
      <c r="P451" s="58"/>
      <c r="Q451" s="58"/>
      <c r="R451" s="58"/>
      <c r="S451" s="58"/>
      <c r="T451" s="58"/>
      <c r="U451" s="58"/>
      <c r="V451" s="261"/>
      <c r="W451" s="261"/>
      <c r="X451" s="58"/>
      <c r="Y451" s="58"/>
      <c r="Z451" s="261"/>
      <c r="AA451" s="261"/>
      <c r="AB451" s="261"/>
      <c r="AC451" s="261"/>
      <c r="AD451" s="261"/>
      <c r="AE451" s="261"/>
      <c r="AF451" s="261"/>
      <c r="AG451" s="261"/>
      <c r="AH451" s="261"/>
      <c r="AI451" s="261"/>
      <c r="AJ451" s="261"/>
      <c r="AK451" s="261"/>
      <c r="AL451" s="261"/>
      <c r="AM451" s="261"/>
      <c r="AN451" s="261"/>
      <c r="AO451" s="261"/>
      <c r="AP451" s="261"/>
      <c r="AQ451" s="261"/>
      <c r="AR451" s="261"/>
      <c r="AS451" s="261"/>
      <c r="AT451" s="261"/>
      <c r="AU451" s="261"/>
      <c r="AV451" s="261"/>
      <c r="AW451" s="261"/>
      <c r="AX451" s="261">
        <v>0.1</v>
      </c>
      <c r="AY451" s="46" t="s">
        <v>62</v>
      </c>
      <c r="AZ451" s="44" t="s">
        <v>1065</v>
      </c>
      <c r="BA451" s="23" t="s">
        <v>105</v>
      </c>
      <c r="BB451" s="23" t="s">
        <v>64</v>
      </c>
      <c r="BC451" s="37" t="s">
        <v>72</v>
      </c>
      <c r="BD451" s="23"/>
      <c r="BE451" s="23" t="s">
        <v>74</v>
      </c>
      <c r="BF451" s="23"/>
      <c r="BG451" s="23"/>
      <c r="BH451" s="23"/>
    </row>
    <row r="452" spans="1:60" s="39" customFormat="1" ht="39.6">
      <c r="A452" s="31"/>
      <c r="B452" s="23" t="s">
        <v>1302</v>
      </c>
      <c r="C452" s="61" t="s">
        <v>1067</v>
      </c>
      <c r="D452" s="23" t="s">
        <v>43</v>
      </c>
      <c r="E452" s="51">
        <v>0.1</v>
      </c>
      <c r="F452" s="51"/>
      <c r="G452" s="51">
        <v>0.1</v>
      </c>
      <c r="H452" s="44" t="s">
        <v>87</v>
      </c>
      <c r="I452" s="44" t="s">
        <v>87</v>
      </c>
      <c r="J452" s="58" t="s">
        <v>23</v>
      </c>
      <c r="K452" s="58"/>
      <c r="L452" s="277">
        <f t="shared" si="41"/>
        <v>0</v>
      </c>
      <c r="M452" s="277">
        <f t="shared" si="42"/>
        <v>0.1</v>
      </c>
      <c r="N452" s="277">
        <f t="shared" si="43"/>
        <v>0.1</v>
      </c>
      <c r="O452" s="36"/>
      <c r="P452" s="58"/>
      <c r="Q452" s="58">
        <v>0.1</v>
      </c>
      <c r="R452" s="58"/>
      <c r="S452" s="58"/>
      <c r="T452" s="58"/>
      <c r="U452" s="58"/>
      <c r="V452" s="261"/>
      <c r="W452" s="261"/>
      <c r="X452" s="58"/>
      <c r="Y452" s="58"/>
      <c r="Z452" s="261"/>
      <c r="AA452" s="261"/>
      <c r="AB452" s="261"/>
      <c r="AC452" s="261"/>
      <c r="AD452" s="261"/>
      <c r="AE452" s="261"/>
      <c r="AF452" s="261"/>
      <c r="AG452" s="261"/>
      <c r="AH452" s="261"/>
      <c r="AI452" s="261"/>
      <c r="AJ452" s="261"/>
      <c r="AK452" s="261"/>
      <c r="AL452" s="261"/>
      <c r="AM452" s="261"/>
      <c r="AN452" s="261"/>
      <c r="AO452" s="261"/>
      <c r="AP452" s="261"/>
      <c r="AQ452" s="261"/>
      <c r="AR452" s="261"/>
      <c r="AS452" s="261"/>
      <c r="AT452" s="261"/>
      <c r="AU452" s="261"/>
      <c r="AV452" s="261"/>
      <c r="AW452" s="261"/>
      <c r="AX452" s="261"/>
      <c r="AY452" s="46" t="s">
        <v>62</v>
      </c>
      <c r="AZ452" s="44" t="s">
        <v>1068</v>
      </c>
      <c r="BA452" s="23" t="s">
        <v>105</v>
      </c>
      <c r="BB452" s="23" t="s">
        <v>64</v>
      </c>
      <c r="BC452" s="37" t="s">
        <v>72</v>
      </c>
      <c r="BD452" s="23"/>
      <c r="BE452" s="23" t="s">
        <v>74</v>
      </c>
      <c r="BF452" s="23"/>
      <c r="BG452" s="23"/>
      <c r="BH452" s="23"/>
    </row>
    <row r="453" spans="1:60" s="39" customFormat="1" ht="39.6">
      <c r="A453" s="31"/>
      <c r="B453" s="23" t="s">
        <v>1309</v>
      </c>
      <c r="C453" s="61" t="s">
        <v>1070</v>
      </c>
      <c r="D453" s="23" t="s">
        <v>43</v>
      </c>
      <c r="E453" s="51">
        <v>1</v>
      </c>
      <c r="F453" s="51"/>
      <c r="G453" s="51">
        <v>1</v>
      </c>
      <c r="H453" s="44" t="s">
        <v>87</v>
      </c>
      <c r="I453" s="44" t="s">
        <v>87</v>
      </c>
      <c r="J453" s="58" t="s">
        <v>1071</v>
      </c>
      <c r="K453" s="58"/>
      <c r="L453" s="277">
        <f t="shared" si="41"/>
        <v>0</v>
      </c>
      <c r="M453" s="277">
        <f t="shared" si="42"/>
        <v>1</v>
      </c>
      <c r="N453" s="277">
        <f t="shared" si="43"/>
        <v>1</v>
      </c>
      <c r="O453" s="36"/>
      <c r="P453" s="58"/>
      <c r="Q453" s="58"/>
      <c r="R453" s="58"/>
      <c r="S453" s="58">
        <v>0.2</v>
      </c>
      <c r="T453" s="58"/>
      <c r="U453" s="58">
        <v>0.5</v>
      </c>
      <c r="V453" s="261"/>
      <c r="W453" s="261"/>
      <c r="X453" s="58"/>
      <c r="Y453" s="58"/>
      <c r="Z453" s="261"/>
      <c r="AA453" s="261"/>
      <c r="AB453" s="261"/>
      <c r="AC453" s="261"/>
      <c r="AD453" s="261"/>
      <c r="AE453" s="261"/>
      <c r="AF453" s="261"/>
      <c r="AG453" s="261"/>
      <c r="AH453" s="261"/>
      <c r="AI453" s="261"/>
      <c r="AJ453" s="261"/>
      <c r="AK453" s="261"/>
      <c r="AL453" s="261"/>
      <c r="AM453" s="261"/>
      <c r="AN453" s="261"/>
      <c r="AO453" s="261"/>
      <c r="AP453" s="261">
        <v>0.23</v>
      </c>
      <c r="AQ453" s="261"/>
      <c r="AR453" s="261"/>
      <c r="AS453" s="261"/>
      <c r="AT453" s="261"/>
      <c r="AU453" s="261"/>
      <c r="AV453" s="261"/>
      <c r="AW453" s="261">
        <v>7.0000000000000007E-2</v>
      </c>
      <c r="AX453" s="261"/>
      <c r="AY453" s="46" t="s">
        <v>62</v>
      </c>
      <c r="AZ453" s="44" t="s">
        <v>1072</v>
      </c>
      <c r="BA453" s="23" t="s">
        <v>149</v>
      </c>
      <c r="BB453" s="23" t="s">
        <v>64</v>
      </c>
      <c r="BC453" s="37" t="s">
        <v>72</v>
      </c>
      <c r="BD453" s="23"/>
      <c r="BE453" s="23" t="s">
        <v>74</v>
      </c>
      <c r="BF453" s="23"/>
      <c r="BG453" s="23"/>
      <c r="BH453" s="23"/>
    </row>
    <row r="454" spans="1:60" s="39" customFormat="1" ht="39.6">
      <c r="A454" s="31"/>
      <c r="B454" s="23" t="s">
        <v>1314</v>
      </c>
      <c r="C454" s="50" t="s">
        <v>1074</v>
      </c>
      <c r="D454" s="23" t="s">
        <v>43</v>
      </c>
      <c r="E454" s="51">
        <v>0.3</v>
      </c>
      <c r="F454" s="51"/>
      <c r="G454" s="51">
        <v>0.3</v>
      </c>
      <c r="H454" s="44" t="s">
        <v>87</v>
      </c>
      <c r="I454" s="44" t="s">
        <v>87</v>
      </c>
      <c r="J454" s="64" t="s">
        <v>22</v>
      </c>
      <c r="K454" s="64"/>
      <c r="L454" s="277">
        <f t="shared" si="41"/>
        <v>0</v>
      </c>
      <c r="M454" s="277">
        <f t="shared" si="42"/>
        <v>0.3</v>
      </c>
      <c r="N454" s="277">
        <f t="shared" si="43"/>
        <v>0.3</v>
      </c>
      <c r="O454" s="36"/>
      <c r="P454" s="58">
        <v>0.3</v>
      </c>
      <c r="Q454" s="58"/>
      <c r="R454" s="58"/>
      <c r="S454" s="58"/>
      <c r="T454" s="58"/>
      <c r="U454" s="58"/>
      <c r="V454" s="261"/>
      <c r="W454" s="261"/>
      <c r="X454" s="58"/>
      <c r="Y454" s="58"/>
      <c r="Z454" s="261"/>
      <c r="AA454" s="261"/>
      <c r="AB454" s="261"/>
      <c r="AC454" s="261"/>
      <c r="AD454" s="261"/>
      <c r="AE454" s="261"/>
      <c r="AF454" s="261"/>
      <c r="AG454" s="261"/>
      <c r="AH454" s="261"/>
      <c r="AI454" s="261"/>
      <c r="AJ454" s="261"/>
      <c r="AK454" s="261"/>
      <c r="AL454" s="261"/>
      <c r="AM454" s="261"/>
      <c r="AN454" s="261"/>
      <c r="AO454" s="261"/>
      <c r="AP454" s="261"/>
      <c r="AQ454" s="261"/>
      <c r="AR454" s="261"/>
      <c r="AS454" s="261"/>
      <c r="AT454" s="261"/>
      <c r="AU454" s="261"/>
      <c r="AV454" s="261"/>
      <c r="AW454" s="261"/>
      <c r="AX454" s="261"/>
      <c r="AY454" s="46" t="s">
        <v>62</v>
      </c>
      <c r="AZ454" s="44" t="s">
        <v>1075</v>
      </c>
      <c r="BA454" s="23" t="s">
        <v>105</v>
      </c>
      <c r="BB454" s="23" t="s">
        <v>64</v>
      </c>
      <c r="BC454" s="37" t="s">
        <v>72</v>
      </c>
      <c r="BD454" s="23"/>
      <c r="BE454" s="23" t="s">
        <v>74</v>
      </c>
      <c r="BF454" s="23"/>
      <c r="BG454" s="23"/>
      <c r="BH454" s="23"/>
    </row>
    <row r="455" spans="1:60" s="39" customFormat="1" ht="39.6">
      <c r="A455" s="31"/>
      <c r="B455" s="23" t="s">
        <v>1319</v>
      </c>
      <c r="C455" s="50" t="s">
        <v>1076</v>
      </c>
      <c r="D455" s="23" t="s">
        <v>43</v>
      </c>
      <c r="E455" s="51">
        <v>0.5</v>
      </c>
      <c r="F455" s="51"/>
      <c r="G455" s="51">
        <v>0.5</v>
      </c>
      <c r="H455" s="44" t="s">
        <v>87</v>
      </c>
      <c r="I455" s="44" t="s">
        <v>87</v>
      </c>
      <c r="J455" s="64" t="s">
        <v>1077</v>
      </c>
      <c r="K455" s="64"/>
      <c r="L455" s="277">
        <f t="shared" si="41"/>
        <v>0</v>
      </c>
      <c r="M455" s="277">
        <f t="shared" si="42"/>
        <v>0.5</v>
      </c>
      <c r="N455" s="277">
        <f t="shared" si="43"/>
        <v>0.5</v>
      </c>
      <c r="O455" s="36"/>
      <c r="P455" s="58"/>
      <c r="Q455" s="58"/>
      <c r="R455" s="58"/>
      <c r="S455" s="58">
        <v>0.06</v>
      </c>
      <c r="T455" s="58"/>
      <c r="U455" s="58">
        <v>0.32</v>
      </c>
      <c r="V455" s="261"/>
      <c r="W455" s="261"/>
      <c r="X455" s="58"/>
      <c r="Y455" s="58"/>
      <c r="Z455" s="261"/>
      <c r="AA455" s="261"/>
      <c r="AB455" s="261"/>
      <c r="AC455" s="261"/>
      <c r="AD455" s="261"/>
      <c r="AE455" s="261"/>
      <c r="AF455" s="261"/>
      <c r="AG455" s="261"/>
      <c r="AH455" s="261"/>
      <c r="AI455" s="261"/>
      <c r="AJ455" s="261"/>
      <c r="AK455" s="261"/>
      <c r="AL455" s="261"/>
      <c r="AM455" s="261"/>
      <c r="AN455" s="261"/>
      <c r="AO455" s="261"/>
      <c r="AP455" s="261">
        <v>0.12</v>
      </c>
      <c r="AQ455" s="261"/>
      <c r="AR455" s="261"/>
      <c r="AS455" s="261"/>
      <c r="AT455" s="261"/>
      <c r="AU455" s="261"/>
      <c r="AV455" s="261"/>
      <c r="AW455" s="261"/>
      <c r="AX455" s="261"/>
      <c r="AY455" s="46" t="s">
        <v>62</v>
      </c>
      <c r="AZ455" s="44" t="s">
        <v>1078</v>
      </c>
      <c r="BA455" s="23" t="s">
        <v>105</v>
      </c>
      <c r="BB455" s="23" t="s">
        <v>64</v>
      </c>
      <c r="BC455" s="37" t="s">
        <v>72</v>
      </c>
      <c r="BD455" s="23"/>
      <c r="BE455" s="23" t="s">
        <v>74</v>
      </c>
      <c r="BF455" s="23"/>
      <c r="BG455" s="23"/>
      <c r="BH455" s="23"/>
    </row>
    <row r="456" spans="1:60" s="39" customFormat="1" ht="39.6">
      <c r="A456" s="31"/>
      <c r="B456" s="23" t="s">
        <v>1322</v>
      </c>
      <c r="C456" s="50" t="s">
        <v>1080</v>
      </c>
      <c r="D456" s="23" t="s">
        <v>43</v>
      </c>
      <c r="E456" s="51">
        <v>1.2</v>
      </c>
      <c r="F456" s="51"/>
      <c r="G456" s="51">
        <v>1.2</v>
      </c>
      <c r="H456" s="44" t="s">
        <v>152</v>
      </c>
      <c r="I456" s="44" t="s">
        <v>152</v>
      </c>
      <c r="J456" s="64" t="s">
        <v>1081</v>
      </c>
      <c r="K456" s="64"/>
      <c r="L456" s="277">
        <f t="shared" si="41"/>
        <v>0</v>
      </c>
      <c r="M456" s="277">
        <f t="shared" si="42"/>
        <v>1.2000000000000002</v>
      </c>
      <c r="N456" s="277">
        <f t="shared" si="43"/>
        <v>1.2000000000000002</v>
      </c>
      <c r="O456" s="36"/>
      <c r="P456" s="58"/>
      <c r="Q456" s="58"/>
      <c r="R456" s="58"/>
      <c r="S456" s="58"/>
      <c r="T456" s="58"/>
      <c r="U456" s="58"/>
      <c r="V456" s="261"/>
      <c r="W456" s="261"/>
      <c r="X456" s="58"/>
      <c r="Y456" s="58">
        <v>0.66</v>
      </c>
      <c r="Z456" s="261"/>
      <c r="AA456" s="261"/>
      <c r="AB456" s="261"/>
      <c r="AC456" s="261"/>
      <c r="AD456" s="261"/>
      <c r="AE456" s="261"/>
      <c r="AF456" s="261"/>
      <c r="AG456" s="261"/>
      <c r="AH456" s="261"/>
      <c r="AI456" s="261"/>
      <c r="AJ456" s="261"/>
      <c r="AK456" s="261"/>
      <c r="AL456" s="261"/>
      <c r="AM456" s="261"/>
      <c r="AN456" s="261"/>
      <c r="AO456" s="261"/>
      <c r="AP456" s="261"/>
      <c r="AQ456" s="261"/>
      <c r="AR456" s="261"/>
      <c r="AS456" s="261"/>
      <c r="AT456" s="261"/>
      <c r="AU456" s="261"/>
      <c r="AV456" s="261"/>
      <c r="AW456" s="261"/>
      <c r="AX456" s="261">
        <v>0.54</v>
      </c>
      <c r="AY456" s="46" t="s">
        <v>1082</v>
      </c>
      <c r="AZ456" s="44" t="s">
        <v>1083</v>
      </c>
      <c r="BA456" s="23" t="s">
        <v>2337</v>
      </c>
      <c r="BB456" s="23" t="s">
        <v>64</v>
      </c>
      <c r="BC456" s="37" t="s">
        <v>64</v>
      </c>
      <c r="BD456" s="23"/>
      <c r="BE456" s="23" t="s">
        <v>74</v>
      </c>
      <c r="BF456" s="23"/>
      <c r="BG456" s="23"/>
      <c r="BH456" s="23"/>
    </row>
    <row r="457" spans="1:60" s="39" customFormat="1" ht="39.6">
      <c r="A457" s="31"/>
      <c r="B457" s="23" t="s">
        <v>1327</v>
      </c>
      <c r="C457" s="50" t="s">
        <v>1084</v>
      </c>
      <c r="D457" s="23" t="s">
        <v>43</v>
      </c>
      <c r="E457" s="51">
        <v>0.3</v>
      </c>
      <c r="F457" s="51"/>
      <c r="G457" s="51">
        <v>0.3</v>
      </c>
      <c r="H457" s="44" t="s">
        <v>152</v>
      </c>
      <c r="I457" s="44" t="s">
        <v>152</v>
      </c>
      <c r="J457" s="64" t="s">
        <v>1085</v>
      </c>
      <c r="K457" s="64"/>
      <c r="L457" s="277">
        <f t="shared" si="41"/>
        <v>0</v>
      </c>
      <c r="M457" s="277">
        <f t="shared" si="42"/>
        <v>0.3</v>
      </c>
      <c r="N457" s="277">
        <f t="shared" si="43"/>
        <v>0.3</v>
      </c>
      <c r="O457" s="36"/>
      <c r="P457" s="58"/>
      <c r="Q457" s="58"/>
      <c r="R457" s="58"/>
      <c r="S457" s="58"/>
      <c r="T457" s="58"/>
      <c r="U457" s="58"/>
      <c r="V457" s="261"/>
      <c r="W457" s="261"/>
      <c r="X457" s="58"/>
      <c r="Y457" s="58">
        <v>0.15</v>
      </c>
      <c r="Z457" s="261"/>
      <c r="AA457" s="261"/>
      <c r="AB457" s="261"/>
      <c r="AC457" s="261"/>
      <c r="AD457" s="261"/>
      <c r="AE457" s="261"/>
      <c r="AF457" s="261"/>
      <c r="AG457" s="261"/>
      <c r="AH457" s="261"/>
      <c r="AI457" s="261"/>
      <c r="AJ457" s="261"/>
      <c r="AK457" s="261"/>
      <c r="AL457" s="261"/>
      <c r="AM457" s="261"/>
      <c r="AN457" s="261"/>
      <c r="AO457" s="261"/>
      <c r="AP457" s="261"/>
      <c r="AQ457" s="261"/>
      <c r="AR457" s="261"/>
      <c r="AS457" s="261"/>
      <c r="AT457" s="261"/>
      <c r="AU457" s="261"/>
      <c r="AV457" s="261"/>
      <c r="AW457" s="261"/>
      <c r="AX457" s="261">
        <v>0.15</v>
      </c>
      <c r="AY457" s="46" t="s">
        <v>62</v>
      </c>
      <c r="AZ457" s="44" t="s">
        <v>1086</v>
      </c>
      <c r="BA457" s="23" t="s">
        <v>105</v>
      </c>
      <c r="BB457" s="23" t="s">
        <v>64</v>
      </c>
      <c r="BC457" s="37" t="s">
        <v>72</v>
      </c>
      <c r="BD457" s="23"/>
      <c r="BE457" s="23" t="s">
        <v>74</v>
      </c>
      <c r="BF457" s="23"/>
      <c r="BG457" s="23"/>
      <c r="BH457" s="23"/>
    </row>
    <row r="458" spans="1:60" s="39" customFormat="1" ht="39.6">
      <c r="A458" s="31"/>
      <c r="B458" s="23" t="s">
        <v>1332</v>
      </c>
      <c r="C458" s="50" t="s">
        <v>1088</v>
      </c>
      <c r="D458" s="23" t="s">
        <v>43</v>
      </c>
      <c r="E458" s="51">
        <v>0.2</v>
      </c>
      <c r="F458" s="51"/>
      <c r="G458" s="51">
        <v>0.2</v>
      </c>
      <c r="H458" s="44" t="s">
        <v>152</v>
      </c>
      <c r="I458" s="44" t="s">
        <v>152</v>
      </c>
      <c r="J458" s="64" t="s">
        <v>1089</v>
      </c>
      <c r="K458" s="64"/>
      <c r="L458" s="277">
        <f t="shared" si="41"/>
        <v>0</v>
      </c>
      <c r="M458" s="277">
        <f t="shared" si="42"/>
        <v>0.2</v>
      </c>
      <c r="N458" s="277">
        <f t="shared" si="43"/>
        <v>0.2</v>
      </c>
      <c r="O458" s="36"/>
      <c r="P458" s="58"/>
      <c r="Q458" s="58"/>
      <c r="R458" s="58"/>
      <c r="S458" s="58"/>
      <c r="T458" s="58"/>
      <c r="U458" s="58"/>
      <c r="V458" s="261"/>
      <c r="W458" s="261"/>
      <c r="X458" s="58"/>
      <c r="Y458" s="58">
        <v>0.1</v>
      </c>
      <c r="Z458" s="261"/>
      <c r="AA458" s="261"/>
      <c r="AB458" s="261"/>
      <c r="AC458" s="261"/>
      <c r="AD458" s="261"/>
      <c r="AE458" s="261"/>
      <c r="AF458" s="261"/>
      <c r="AG458" s="261"/>
      <c r="AH458" s="261"/>
      <c r="AI458" s="261"/>
      <c r="AJ458" s="261"/>
      <c r="AK458" s="261"/>
      <c r="AL458" s="261"/>
      <c r="AM458" s="261"/>
      <c r="AN458" s="261"/>
      <c r="AO458" s="261"/>
      <c r="AP458" s="261"/>
      <c r="AQ458" s="261"/>
      <c r="AR458" s="261"/>
      <c r="AS458" s="261"/>
      <c r="AT458" s="261"/>
      <c r="AU458" s="261"/>
      <c r="AV458" s="261"/>
      <c r="AW458" s="261"/>
      <c r="AX458" s="261">
        <v>0.1</v>
      </c>
      <c r="AY458" s="46" t="s">
        <v>62</v>
      </c>
      <c r="AZ458" s="44" t="s">
        <v>1090</v>
      </c>
      <c r="BA458" s="23" t="s">
        <v>105</v>
      </c>
      <c r="BB458" s="23" t="s">
        <v>64</v>
      </c>
      <c r="BC458" s="37" t="s">
        <v>72</v>
      </c>
      <c r="BD458" s="23"/>
      <c r="BE458" s="23" t="s">
        <v>74</v>
      </c>
      <c r="BF458" s="23"/>
      <c r="BG458" s="23"/>
      <c r="BH458" s="23"/>
    </row>
    <row r="459" spans="1:60" s="232" customFormat="1" ht="39.6">
      <c r="A459" s="229"/>
      <c r="B459" s="23" t="s">
        <v>1341</v>
      </c>
      <c r="C459" s="50" t="s">
        <v>1091</v>
      </c>
      <c r="D459" s="23" t="s">
        <v>43</v>
      </c>
      <c r="E459" s="51">
        <v>0.95</v>
      </c>
      <c r="F459" s="51"/>
      <c r="G459" s="51">
        <v>0.95</v>
      </c>
      <c r="H459" s="44" t="s">
        <v>152</v>
      </c>
      <c r="I459" s="44" t="s">
        <v>152</v>
      </c>
      <c r="J459" s="64" t="s">
        <v>2292</v>
      </c>
      <c r="K459" s="64"/>
      <c r="L459" s="277">
        <f t="shared" si="41"/>
        <v>0</v>
      </c>
      <c r="M459" s="277">
        <f t="shared" si="42"/>
        <v>0.95000000000000007</v>
      </c>
      <c r="N459" s="277">
        <f t="shared" si="43"/>
        <v>0.95000000000000007</v>
      </c>
      <c r="O459" s="36"/>
      <c r="P459" s="58">
        <v>0.75</v>
      </c>
      <c r="Q459" s="58"/>
      <c r="R459" s="58"/>
      <c r="S459" s="58"/>
      <c r="T459" s="58">
        <v>0.05</v>
      </c>
      <c r="U459" s="58"/>
      <c r="V459" s="261"/>
      <c r="W459" s="261"/>
      <c r="X459" s="58"/>
      <c r="Y459" s="58"/>
      <c r="Z459" s="261"/>
      <c r="AA459" s="261"/>
      <c r="AB459" s="261"/>
      <c r="AC459" s="261"/>
      <c r="AD459" s="261"/>
      <c r="AE459" s="261"/>
      <c r="AF459" s="261"/>
      <c r="AG459" s="261"/>
      <c r="AH459" s="261"/>
      <c r="AI459" s="261"/>
      <c r="AJ459" s="261"/>
      <c r="AK459" s="261"/>
      <c r="AL459" s="261"/>
      <c r="AM459" s="261"/>
      <c r="AN459" s="261"/>
      <c r="AO459" s="261"/>
      <c r="AP459" s="261">
        <v>0.15</v>
      </c>
      <c r="AQ459" s="261"/>
      <c r="AR459" s="261"/>
      <c r="AS459" s="261"/>
      <c r="AT459" s="261"/>
      <c r="AU459" s="261"/>
      <c r="AV459" s="261"/>
      <c r="AW459" s="261"/>
      <c r="AX459" s="261"/>
      <c r="AY459" s="46" t="s">
        <v>62</v>
      </c>
      <c r="AZ459" s="44" t="s">
        <v>1092</v>
      </c>
      <c r="BA459" s="23" t="s">
        <v>105</v>
      </c>
      <c r="BB459" s="23" t="s">
        <v>64</v>
      </c>
      <c r="BC459" s="37" t="s">
        <v>64</v>
      </c>
      <c r="BD459" s="23"/>
      <c r="BE459" s="23" t="s">
        <v>74</v>
      </c>
      <c r="BF459" s="23"/>
      <c r="BG459" s="234"/>
      <c r="BH459" s="214"/>
    </row>
    <row r="460" spans="1:60" s="39" customFormat="1" ht="39.6">
      <c r="A460" s="31"/>
      <c r="B460" s="23" t="s">
        <v>1345</v>
      </c>
      <c r="C460" s="50" t="s">
        <v>1093</v>
      </c>
      <c r="D460" s="23" t="s">
        <v>43</v>
      </c>
      <c r="E460" s="51">
        <v>0.25</v>
      </c>
      <c r="F460" s="51"/>
      <c r="G460" s="51">
        <v>0.25</v>
      </c>
      <c r="H460" s="44" t="s">
        <v>152</v>
      </c>
      <c r="I460" s="44" t="s">
        <v>152</v>
      </c>
      <c r="J460" s="64" t="s">
        <v>1094</v>
      </c>
      <c r="K460" s="64"/>
      <c r="L460" s="277">
        <f t="shared" si="41"/>
        <v>0</v>
      </c>
      <c r="M460" s="277">
        <f t="shared" si="42"/>
        <v>0.25</v>
      </c>
      <c r="N460" s="277">
        <f t="shared" si="43"/>
        <v>0.25</v>
      </c>
      <c r="O460" s="36"/>
      <c r="P460" s="58"/>
      <c r="Q460" s="58"/>
      <c r="R460" s="58"/>
      <c r="S460" s="58"/>
      <c r="T460" s="58"/>
      <c r="U460" s="58">
        <v>0.12</v>
      </c>
      <c r="V460" s="261"/>
      <c r="W460" s="261"/>
      <c r="X460" s="58"/>
      <c r="Y460" s="58"/>
      <c r="Z460" s="261">
        <v>0.08</v>
      </c>
      <c r="AA460" s="261"/>
      <c r="AB460" s="261"/>
      <c r="AC460" s="261"/>
      <c r="AD460" s="261"/>
      <c r="AE460" s="261"/>
      <c r="AF460" s="261"/>
      <c r="AG460" s="261"/>
      <c r="AH460" s="261"/>
      <c r="AI460" s="261"/>
      <c r="AJ460" s="261"/>
      <c r="AK460" s="261"/>
      <c r="AL460" s="261"/>
      <c r="AM460" s="261"/>
      <c r="AN460" s="261"/>
      <c r="AO460" s="261"/>
      <c r="AP460" s="261">
        <v>0.05</v>
      </c>
      <c r="AQ460" s="261"/>
      <c r="AR460" s="261"/>
      <c r="AS460" s="261"/>
      <c r="AT460" s="261"/>
      <c r="AU460" s="261"/>
      <c r="AV460" s="261"/>
      <c r="AW460" s="261"/>
      <c r="AX460" s="261"/>
      <c r="AY460" s="46" t="s">
        <v>62</v>
      </c>
      <c r="AZ460" s="44" t="s">
        <v>1095</v>
      </c>
      <c r="BA460" s="23" t="s">
        <v>105</v>
      </c>
      <c r="BB460" s="23" t="s">
        <v>64</v>
      </c>
      <c r="BC460" s="37" t="s">
        <v>72</v>
      </c>
      <c r="BD460" s="23"/>
      <c r="BE460" s="23" t="s">
        <v>74</v>
      </c>
      <c r="BF460" s="23"/>
      <c r="BG460" s="23"/>
      <c r="BH460" s="23"/>
    </row>
    <row r="461" spans="1:60" s="39" customFormat="1" ht="39.6">
      <c r="A461" s="31"/>
      <c r="B461" s="23" t="s">
        <v>1349</v>
      </c>
      <c r="C461" s="50" t="s">
        <v>1096</v>
      </c>
      <c r="D461" s="23" t="s">
        <v>43</v>
      </c>
      <c r="E461" s="51">
        <v>0.1</v>
      </c>
      <c r="F461" s="51"/>
      <c r="G461" s="51">
        <v>0.1</v>
      </c>
      <c r="H461" s="44" t="s">
        <v>152</v>
      </c>
      <c r="I461" s="44" t="s">
        <v>152</v>
      </c>
      <c r="J461" s="64" t="s">
        <v>1097</v>
      </c>
      <c r="K461" s="64"/>
      <c r="L461" s="277">
        <f t="shared" si="41"/>
        <v>0</v>
      </c>
      <c r="M461" s="277">
        <f t="shared" si="42"/>
        <v>0.1</v>
      </c>
      <c r="N461" s="277">
        <f t="shared" si="43"/>
        <v>0.1</v>
      </c>
      <c r="O461" s="36"/>
      <c r="P461" s="58"/>
      <c r="Q461" s="58"/>
      <c r="R461" s="58"/>
      <c r="S461" s="58"/>
      <c r="T461" s="58">
        <v>0.02</v>
      </c>
      <c r="U461" s="58"/>
      <c r="V461" s="261"/>
      <c r="W461" s="261"/>
      <c r="X461" s="58"/>
      <c r="Y461" s="58">
        <v>0.05</v>
      </c>
      <c r="Z461" s="261"/>
      <c r="AA461" s="261"/>
      <c r="AB461" s="261"/>
      <c r="AC461" s="261"/>
      <c r="AD461" s="261"/>
      <c r="AE461" s="261"/>
      <c r="AF461" s="261"/>
      <c r="AG461" s="261"/>
      <c r="AH461" s="261"/>
      <c r="AI461" s="261"/>
      <c r="AJ461" s="261"/>
      <c r="AK461" s="261"/>
      <c r="AL461" s="261"/>
      <c r="AM461" s="261"/>
      <c r="AN461" s="261"/>
      <c r="AO461" s="261"/>
      <c r="AP461" s="261">
        <v>0.03</v>
      </c>
      <c r="AQ461" s="261"/>
      <c r="AR461" s="261"/>
      <c r="AS461" s="261"/>
      <c r="AT461" s="261"/>
      <c r="AU461" s="261"/>
      <c r="AV461" s="261"/>
      <c r="AW461" s="261"/>
      <c r="AX461" s="261"/>
      <c r="AY461" s="46" t="s">
        <v>62</v>
      </c>
      <c r="AZ461" s="44" t="s">
        <v>1098</v>
      </c>
      <c r="BA461" s="23" t="s">
        <v>105</v>
      </c>
      <c r="BB461" s="23" t="s">
        <v>64</v>
      </c>
      <c r="BC461" s="37" t="s">
        <v>72</v>
      </c>
      <c r="BD461" s="23"/>
      <c r="BE461" s="23" t="s">
        <v>74</v>
      </c>
      <c r="BF461" s="23"/>
      <c r="BG461" s="23"/>
      <c r="BH461" s="23"/>
    </row>
    <row r="462" spans="1:60" s="39" customFormat="1" ht="39.6">
      <c r="A462" s="31"/>
      <c r="B462" s="23" t="s">
        <v>1352</v>
      </c>
      <c r="C462" s="50" t="s">
        <v>1099</v>
      </c>
      <c r="D462" s="23" t="s">
        <v>43</v>
      </c>
      <c r="E462" s="51">
        <v>0.15</v>
      </c>
      <c r="F462" s="51"/>
      <c r="G462" s="51">
        <v>0.15</v>
      </c>
      <c r="H462" s="44" t="s">
        <v>152</v>
      </c>
      <c r="I462" s="44" t="s">
        <v>152</v>
      </c>
      <c r="J462" s="64" t="s">
        <v>1100</v>
      </c>
      <c r="K462" s="64"/>
      <c r="L462" s="277">
        <f t="shared" si="41"/>
        <v>0</v>
      </c>
      <c r="M462" s="277">
        <f t="shared" si="42"/>
        <v>0.15</v>
      </c>
      <c r="N462" s="277">
        <f t="shared" si="43"/>
        <v>0.15</v>
      </c>
      <c r="O462" s="36"/>
      <c r="P462" s="58"/>
      <c r="Q462" s="58"/>
      <c r="R462" s="58"/>
      <c r="S462" s="58"/>
      <c r="T462" s="58"/>
      <c r="U462" s="58"/>
      <c r="V462" s="261"/>
      <c r="W462" s="261"/>
      <c r="X462" s="58"/>
      <c r="Y462" s="58"/>
      <c r="Z462" s="261"/>
      <c r="AA462" s="261"/>
      <c r="AB462" s="261"/>
      <c r="AC462" s="261"/>
      <c r="AD462" s="261"/>
      <c r="AE462" s="261"/>
      <c r="AF462" s="261"/>
      <c r="AG462" s="261"/>
      <c r="AH462" s="261">
        <v>0.03</v>
      </c>
      <c r="AI462" s="261"/>
      <c r="AJ462" s="261"/>
      <c r="AK462" s="261"/>
      <c r="AL462" s="261"/>
      <c r="AM462" s="261"/>
      <c r="AN462" s="261"/>
      <c r="AO462" s="261"/>
      <c r="AP462" s="261">
        <v>0.12</v>
      </c>
      <c r="AQ462" s="261"/>
      <c r="AR462" s="261"/>
      <c r="AS462" s="261"/>
      <c r="AT462" s="261"/>
      <c r="AU462" s="261"/>
      <c r="AV462" s="261"/>
      <c r="AW462" s="261"/>
      <c r="AX462" s="261"/>
      <c r="AY462" s="46" t="s">
        <v>62</v>
      </c>
      <c r="AZ462" s="44" t="s">
        <v>1101</v>
      </c>
      <c r="BA462" s="23" t="s">
        <v>105</v>
      </c>
      <c r="BB462" s="23" t="s">
        <v>64</v>
      </c>
      <c r="BC462" s="37" t="s">
        <v>72</v>
      </c>
      <c r="BD462" s="23"/>
      <c r="BE462" s="23" t="s">
        <v>74</v>
      </c>
      <c r="BF462" s="23"/>
      <c r="BG462" s="23"/>
      <c r="BH462" s="23"/>
    </row>
    <row r="463" spans="1:60" s="92" customFormat="1" ht="46.8">
      <c r="A463" s="85"/>
      <c r="B463" s="23" t="s">
        <v>1359</v>
      </c>
      <c r="C463" s="61" t="s">
        <v>1103</v>
      </c>
      <c r="D463" s="23" t="s">
        <v>43</v>
      </c>
      <c r="E463" s="51">
        <v>1.55</v>
      </c>
      <c r="F463" s="91"/>
      <c r="G463" s="69">
        <v>1.5499999999999998</v>
      </c>
      <c r="H463" s="44" t="s">
        <v>82</v>
      </c>
      <c r="I463" s="44" t="s">
        <v>82</v>
      </c>
      <c r="J463" s="58" t="s">
        <v>1104</v>
      </c>
      <c r="K463" s="58"/>
      <c r="L463" s="277">
        <f t="shared" si="41"/>
        <v>0</v>
      </c>
      <c r="M463" s="277">
        <f t="shared" si="42"/>
        <v>1.5499999999999998</v>
      </c>
      <c r="N463" s="277">
        <f t="shared" si="43"/>
        <v>1.5499999999999998</v>
      </c>
      <c r="O463" s="36"/>
      <c r="P463" s="225">
        <v>0.1</v>
      </c>
      <c r="Q463" s="225"/>
      <c r="R463" s="225"/>
      <c r="S463" s="225"/>
      <c r="T463" s="225">
        <v>0.7</v>
      </c>
      <c r="U463" s="225">
        <v>0.4</v>
      </c>
      <c r="V463" s="225"/>
      <c r="W463" s="225"/>
      <c r="X463" s="225"/>
      <c r="Y463" s="225"/>
      <c r="Z463" s="225">
        <v>0.2</v>
      </c>
      <c r="AA463" s="225"/>
      <c r="AB463" s="225"/>
      <c r="AC463" s="225"/>
      <c r="AD463" s="225"/>
      <c r="AE463" s="225"/>
      <c r="AF463" s="225"/>
      <c r="AG463" s="225"/>
      <c r="AH463" s="225"/>
      <c r="AI463" s="225"/>
      <c r="AJ463" s="225"/>
      <c r="AK463" s="225"/>
      <c r="AL463" s="225"/>
      <c r="AM463" s="225"/>
      <c r="AN463" s="225"/>
      <c r="AO463" s="225"/>
      <c r="AP463" s="225">
        <v>0.15</v>
      </c>
      <c r="AQ463" s="225"/>
      <c r="AR463" s="225"/>
      <c r="AS463" s="225"/>
      <c r="AT463" s="225"/>
      <c r="AU463" s="225"/>
      <c r="AV463" s="225"/>
      <c r="AW463" s="225"/>
      <c r="AX463" s="225"/>
      <c r="AY463" s="46" t="s">
        <v>62</v>
      </c>
      <c r="AZ463" s="44" t="s">
        <v>1105</v>
      </c>
      <c r="BA463" s="23" t="s">
        <v>114</v>
      </c>
      <c r="BB463" s="23" t="s">
        <v>64</v>
      </c>
      <c r="BC463" s="89" t="s">
        <v>64</v>
      </c>
      <c r="BD463" s="44" t="s">
        <v>84</v>
      </c>
      <c r="BE463" s="44" t="s">
        <v>74</v>
      </c>
      <c r="BF463" s="44" t="s">
        <v>1106</v>
      </c>
      <c r="BG463" s="44"/>
      <c r="BH463" s="44"/>
    </row>
    <row r="464" spans="1:60" s="39" customFormat="1" ht="39.6">
      <c r="A464" s="31"/>
      <c r="B464" s="23" t="s">
        <v>1368</v>
      </c>
      <c r="C464" s="50" t="s">
        <v>1107</v>
      </c>
      <c r="D464" s="23" t="s">
        <v>43</v>
      </c>
      <c r="E464" s="51">
        <v>0.3</v>
      </c>
      <c r="F464" s="51"/>
      <c r="G464" s="51">
        <v>0.3</v>
      </c>
      <c r="H464" s="44" t="s">
        <v>82</v>
      </c>
      <c r="I464" s="44" t="s">
        <v>82</v>
      </c>
      <c r="J464" s="64" t="s">
        <v>55</v>
      </c>
      <c r="K464" s="64"/>
      <c r="L464" s="277">
        <f t="shared" si="41"/>
        <v>0</v>
      </c>
      <c r="M464" s="277">
        <f t="shared" si="42"/>
        <v>0.3</v>
      </c>
      <c r="N464" s="277">
        <f t="shared" si="43"/>
        <v>0.3</v>
      </c>
      <c r="O464" s="36"/>
      <c r="P464" s="58"/>
      <c r="Q464" s="58"/>
      <c r="R464" s="58"/>
      <c r="S464" s="58"/>
      <c r="T464" s="58"/>
      <c r="U464" s="58"/>
      <c r="V464" s="261"/>
      <c r="W464" s="261"/>
      <c r="X464" s="58"/>
      <c r="Y464" s="58"/>
      <c r="Z464" s="261"/>
      <c r="AA464" s="261"/>
      <c r="AB464" s="261"/>
      <c r="AC464" s="261"/>
      <c r="AD464" s="261"/>
      <c r="AE464" s="261"/>
      <c r="AF464" s="261"/>
      <c r="AG464" s="261"/>
      <c r="AH464" s="261"/>
      <c r="AI464" s="261"/>
      <c r="AJ464" s="261"/>
      <c r="AK464" s="261"/>
      <c r="AL464" s="261"/>
      <c r="AM464" s="261"/>
      <c r="AN464" s="261"/>
      <c r="AO464" s="261"/>
      <c r="AP464" s="261"/>
      <c r="AQ464" s="261"/>
      <c r="AR464" s="261"/>
      <c r="AS464" s="261"/>
      <c r="AT464" s="261"/>
      <c r="AU464" s="261"/>
      <c r="AV464" s="261"/>
      <c r="AW464" s="261"/>
      <c r="AX464" s="261">
        <v>0.3</v>
      </c>
      <c r="AY464" s="46" t="s">
        <v>62</v>
      </c>
      <c r="AZ464" s="44" t="s">
        <v>1108</v>
      </c>
      <c r="BA464" s="23" t="s">
        <v>105</v>
      </c>
      <c r="BB464" s="23" t="s">
        <v>64</v>
      </c>
      <c r="BC464" s="37" t="s">
        <v>72</v>
      </c>
      <c r="BD464" s="23"/>
      <c r="BE464" s="23" t="s">
        <v>74</v>
      </c>
      <c r="BF464" s="23"/>
      <c r="BG464" s="23"/>
      <c r="BH464" s="23"/>
    </row>
    <row r="465" spans="1:60" s="39" customFormat="1" ht="39.6">
      <c r="A465" s="31"/>
      <c r="B465" s="23" t="s">
        <v>1373</v>
      </c>
      <c r="C465" s="50" t="s">
        <v>1109</v>
      </c>
      <c r="D465" s="23" t="s">
        <v>43</v>
      </c>
      <c r="E465" s="51">
        <v>1</v>
      </c>
      <c r="F465" s="51"/>
      <c r="G465" s="51">
        <v>1</v>
      </c>
      <c r="H465" s="44" t="s">
        <v>82</v>
      </c>
      <c r="I465" s="44" t="s">
        <v>82</v>
      </c>
      <c r="J465" s="64" t="s">
        <v>22</v>
      </c>
      <c r="K465" s="64"/>
      <c r="L465" s="277">
        <f t="shared" si="41"/>
        <v>0</v>
      </c>
      <c r="M465" s="277">
        <f t="shared" si="42"/>
        <v>1</v>
      </c>
      <c r="N465" s="277">
        <f t="shared" si="43"/>
        <v>1</v>
      </c>
      <c r="O465" s="36"/>
      <c r="P465" s="58">
        <v>1</v>
      </c>
      <c r="Q465" s="58"/>
      <c r="R465" s="58"/>
      <c r="S465" s="58"/>
      <c r="T465" s="58"/>
      <c r="U465" s="58"/>
      <c r="V465" s="261"/>
      <c r="W465" s="261"/>
      <c r="X465" s="58"/>
      <c r="Y465" s="58"/>
      <c r="Z465" s="261"/>
      <c r="AA465" s="261"/>
      <c r="AB465" s="261"/>
      <c r="AC465" s="261"/>
      <c r="AD465" s="261"/>
      <c r="AE465" s="261"/>
      <c r="AF465" s="261"/>
      <c r="AG465" s="261"/>
      <c r="AH465" s="261"/>
      <c r="AI465" s="261"/>
      <c r="AJ465" s="261"/>
      <c r="AK465" s="261"/>
      <c r="AL465" s="261"/>
      <c r="AM465" s="261"/>
      <c r="AN465" s="261"/>
      <c r="AO465" s="261"/>
      <c r="AP465" s="261"/>
      <c r="AQ465" s="261"/>
      <c r="AR465" s="261"/>
      <c r="AS465" s="261"/>
      <c r="AT465" s="261"/>
      <c r="AU465" s="261"/>
      <c r="AV465" s="261"/>
      <c r="AW465" s="261"/>
      <c r="AX465" s="261"/>
      <c r="AY465" s="46" t="s">
        <v>62</v>
      </c>
      <c r="AZ465" s="44" t="s">
        <v>1110</v>
      </c>
      <c r="BA465" s="23" t="s">
        <v>149</v>
      </c>
      <c r="BB465" s="23" t="s">
        <v>64</v>
      </c>
      <c r="BC465" s="37" t="s">
        <v>72</v>
      </c>
      <c r="BD465" s="23"/>
      <c r="BE465" s="23" t="s">
        <v>74</v>
      </c>
      <c r="BF465" s="23"/>
      <c r="BG465" s="23"/>
      <c r="BH465" s="23"/>
    </row>
    <row r="466" spans="1:60" s="39" customFormat="1" ht="39.6">
      <c r="A466" s="31"/>
      <c r="B466" s="23" t="s">
        <v>1377</v>
      </c>
      <c r="C466" s="50" t="s">
        <v>1111</v>
      </c>
      <c r="D466" s="23" t="s">
        <v>43</v>
      </c>
      <c r="E466" s="51">
        <v>0.1</v>
      </c>
      <c r="F466" s="51"/>
      <c r="G466" s="51">
        <v>0.1</v>
      </c>
      <c r="H466" s="44" t="s">
        <v>82</v>
      </c>
      <c r="I466" s="44" t="s">
        <v>82</v>
      </c>
      <c r="J466" s="64" t="s">
        <v>22</v>
      </c>
      <c r="K466" s="64"/>
      <c r="L466" s="277">
        <f t="shared" si="41"/>
        <v>0</v>
      </c>
      <c r="M466" s="277">
        <f t="shared" si="42"/>
        <v>0.1</v>
      </c>
      <c r="N466" s="277">
        <f t="shared" si="43"/>
        <v>0.1</v>
      </c>
      <c r="O466" s="36"/>
      <c r="P466" s="58">
        <v>0.1</v>
      </c>
      <c r="Q466" s="58"/>
      <c r="R466" s="58"/>
      <c r="S466" s="58"/>
      <c r="T466" s="58"/>
      <c r="U466" s="58"/>
      <c r="V466" s="261"/>
      <c r="W466" s="261"/>
      <c r="X466" s="58"/>
      <c r="Y466" s="58"/>
      <c r="Z466" s="261"/>
      <c r="AA466" s="261"/>
      <c r="AB466" s="261"/>
      <c r="AC466" s="261"/>
      <c r="AD466" s="261"/>
      <c r="AE466" s="261"/>
      <c r="AF466" s="261"/>
      <c r="AG466" s="261"/>
      <c r="AH466" s="261"/>
      <c r="AI466" s="261"/>
      <c r="AJ466" s="261"/>
      <c r="AK466" s="261"/>
      <c r="AL466" s="261"/>
      <c r="AM466" s="261"/>
      <c r="AN466" s="261"/>
      <c r="AO466" s="261"/>
      <c r="AP466" s="261"/>
      <c r="AQ466" s="261"/>
      <c r="AR466" s="261"/>
      <c r="AS466" s="261"/>
      <c r="AT466" s="261"/>
      <c r="AU466" s="261"/>
      <c r="AV466" s="261"/>
      <c r="AW466" s="261"/>
      <c r="AX466" s="261"/>
      <c r="AY466" s="46" t="s">
        <v>62</v>
      </c>
      <c r="AZ466" s="44" t="s">
        <v>1112</v>
      </c>
      <c r="BA466" s="23" t="s">
        <v>105</v>
      </c>
      <c r="BB466" s="23" t="s">
        <v>64</v>
      </c>
      <c r="BC466" s="37" t="s">
        <v>72</v>
      </c>
      <c r="BD466" s="23"/>
      <c r="BE466" s="23" t="s">
        <v>74</v>
      </c>
      <c r="BF466" s="23"/>
      <c r="BG466" s="23"/>
      <c r="BH466" s="23"/>
    </row>
    <row r="467" spans="1:60" s="39" customFormat="1" ht="39.6">
      <c r="A467" s="31"/>
      <c r="B467" s="23" t="s">
        <v>1380</v>
      </c>
      <c r="C467" s="50" t="s">
        <v>1113</v>
      </c>
      <c r="D467" s="23" t="s">
        <v>43</v>
      </c>
      <c r="E467" s="51">
        <v>0.1</v>
      </c>
      <c r="F467" s="51"/>
      <c r="G467" s="51">
        <v>0.1</v>
      </c>
      <c r="H467" s="44" t="s">
        <v>82</v>
      </c>
      <c r="I467" s="44" t="s">
        <v>82</v>
      </c>
      <c r="J467" s="64" t="s">
        <v>23</v>
      </c>
      <c r="K467" s="64"/>
      <c r="L467" s="277">
        <f t="shared" si="41"/>
        <v>0</v>
      </c>
      <c r="M467" s="277">
        <f t="shared" si="42"/>
        <v>0.1</v>
      </c>
      <c r="N467" s="277">
        <f t="shared" si="43"/>
        <v>0.1</v>
      </c>
      <c r="O467" s="36"/>
      <c r="P467" s="58"/>
      <c r="Q467" s="58">
        <v>0.1</v>
      </c>
      <c r="R467" s="58"/>
      <c r="S467" s="58"/>
      <c r="T467" s="58"/>
      <c r="U467" s="58"/>
      <c r="V467" s="261"/>
      <c r="W467" s="261"/>
      <c r="X467" s="58"/>
      <c r="Y467" s="58"/>
      <c r="Z467" s="261"/>
      <c r="AA467" s="261"/>
      <c r="AB467" s="261"/>
      <c r="AC467" s="261"/>
      <c r="AD467" s="261"/>
      <c r="AE467" s="261"/>
      <c r="AF467" s="261"/>
      <c r="AG467" s="261"/>
      <c r="AH467" s="261"/>
      <c r="AI467" s="261"/>
      <c r="AJ467" s="261"/>
      <c r="AK467" s="261"/>
      <c r="AL467" s="261"/>
      <c r="AM467" s="261"/>
      <c r="AN467" s="261"/>
      <c r="AO467" s="261"/>
      <c r="AP467" s="261"/>
      <c r="AQ467" s="261"/>
      <c r="AR467" s="261"/>
      <c r="AS467" s="261"/>
      <c r="AT467" s="261"/>
      <c r="AU467" s="261"/>
      <c r="AV467" s="261"/>
      <c r="AW467" s="261"/>
      <c r="AX467" s="261"/>
      <c r="AY467" s="46" t="s">
        <v>62</v>
      </c>
      <c r="AZ467" s="44" t="s">
        <v>1114</v>
      </c>
      <c r="BA467" s="23" t="s">
        <v>105</v>
      </c>
      <c r="BB467" s="23" t="s">
        <v>64</v>
      </c>
      <c r="BC467" s="37" t="s">
        <v>72</v>
      </c>
      <c r="BD467" s="23"/>
      <c r="BE467" s="23" t="s">
        <v>74</v>
      </c>
      <c r="BF467" s="23"/>
      <c r="BG467" s="23"/>
      <c r="BH467" s="23"/>
    </row>
    <row r="468" spans="1:60" s="39" customFormat="1" ht="39.6">
      <c r="A468" s="31"/>
      <c r="B468" s="23" t="s">
        <v>1382</v>
      </c>
      <c r="C468" s="50" t="s">
        <v>1115</v>
      </c>
      <c r="D468" s="23" t="s">
        <v>43</v>
      </c>
      <c r="E468" s="51">
        <v>0.05</v>
      </c>
      <c r="F468" s="51"/>
      <c r="G468" s="51">
        <v>0.05</v>
      </c>
      <c r="H468" s="44" t="s">
        <v>82</v>
      </c>
      <c r="I468" s="44" t="s">
        <v>82</v>
      </c>
      <c r="J468" s="64" t="s">
        <v>41</v>
      </c>
      <c r="K468" s="64"/>
      <c r="L468" s="277">
        <f t="shared" si="41"/>
        <v>0</v>
      </c>
      <c r="M468" s="277">
        <f t="shared" si="42"/>
        <v>0.05</v>
      </c>
      <c r="N468" s="277">
        <f t="shared" si="43"/>
        <v>0.05</v>
      </c>
      <c r="O468" s="36"/>
      <c r="P468" s="58"/>
      <c r="Q468" s="58"/>
      <c r="R468" s="58"/>
      <c r="S468" s="58"/>
      <c r="T468" s="58"/>
      <c r="U468" s="58"/>
      <c r="V468" s="261"/>
      <c r="W468" s="261"/>
      <c r="X468" s="58"/>
      <c r="Y468" s="58"/>
      <c r="Z468" s="261"/>
      <c r="AA468" s="261"/>
      <c r="AB468" s="261"/>
      <c r="AC468" s="261"/>
      <c r="AD468" s="261"/>
      <c r="AE468" s="261"/>
      <c r="AF468" s="261"/>
      <c r="AG468" s="261"/>
      <c r="AH468" s="261"/>
      <c r="AI468" s="261">
        <v>0.05</v>
      </c>
      <c r="AJ468" s="261"/>
      <c r="AK468" s="261"/>
      <c r="AL468" s="261"/>
      <c r="AM468" s="261"/>
      <c r="AN468" s="261"/>
      <c r="AO468" s="261"/>
      <c r="AP468" s="261"/>
      <c r="AQ468" s="261"/>
      <c r="AR468" s="261"/>
      <c r="AS468" s="261"/>
      <c r="AT468" s="261"/>
      <c r="AU468" s="261"/>
      <c r="AV468" s="261"/>
      <c r="AW468" s="261"/>
      <c r="AX468" s="261"/>
      <c r="AY468" s="46" t="s">
        <v>62</v>
      </c>
      <c r="AZ468" s="44" t="s">
        <v>1116</v>
      </c>
      <c r="BA468" s="23" t="s">
        <v>105</v>
      </c>
      <c r="BB468" s="23" t="s">
        <v>64</v>
      </c>
      <c r="BC468" s="37" t="s">
        <v>72</v>
      </c>
      <c r="BD468" s="23"/>
      <c r="BE468" s="23" t="s">
        <v>74</v>
      </c>
      <c r="BF468" s="23"/>
      <c r="BG468" s="23"/>
      <c r="BH468" s="23"/>
    </row>
    <row r="469" spans="1:60" s="39" customFormat="1" ht="39.6">
      <c r="A469" s="31"/>
      <c r="B469" s="23" t="s">
        <v>1386</v>
      </c>
      <c r="C469" s="50" t="s">
        <v>1117</v>
      </c>
      <c r="D469" s="23" t="s">
        <v>43</v>
      </c>
      <c r="E469" s="51">
        <v>0.1</v>
      </c>
      <c r="F469" s="51"/>
      <c r="G469" s="51">
        <v>0.1</v>
      </c>
      <c r="H469" s="44" t="s">
        <v>82</v>
      </c>
      <c r="I469" s="44" t="s">
        <v>82</v>
      </c>
      <c r="J469" s="64" t="s">
        <v>27</v>
      </c>
      <c r="K469" s="64"/>
      <c r="L469" s="277">
        <f t="shared" si="41"/>
        <v>0</v>
      </c>
      <c r="M469" s="277">
        <f t="shared" si="42"/>
        <v>0.1</v>
      </c>
      <c r="N469" s="277">
        <f t="shared" si="43"/>
        <v>0.1</v>
      </c>
      <c r="O469" s="36"/>
      <c r="P469" s="58"/>
      <c r="Q469" s="58"/>
      <c r="R469" s="58"/>
      <c r="S469" s="58"/>
      <c r="T469" s="58"/>
      <c r="U469" s="58">
        <v>0.1</v>
      </c>
      <c r="V469" s="261"/>
      <c r="W469" s="261"/>
      <c r="X469" s="58"/>
      <c r="Y469" s="58"/>
      <c r="Z469" s="261"/>
      <c r="AA469" s="261"/>
      <c r="AB469" s="261"/>
      <c r="AC469" s="261"/>
      <c r="AD469" s="261"/>
      <c r="AE469" s="261"/>
      <c r="AF469" s="261"/>
      <c r="AG469" s="261"/>
      <c r="AH469" s="261"/>
      <c r="AI469" s="261"/>
      <c r="AJ469" s="261"/>
      <c r="AK469" s="261"/>
      <c r="AL469" s="261"/>
      <c r="AM469" s="261"/>
      <c r="AN469" s="261"/>
      <c r="AO469" s="261"/>
      <c r="AP469" s="261"/>
      <c r="AQ469" s="261"/>
      <c r="AR469" s="261"/>
      <c r="AS469" s="261"/>
      <c r="AT469" s="261"/>
      <c r="AU469" s="261"/>
      <c r="AV469" s="261"/>
      <c r="AW469" s="261"/>
      <c r="AX469" s="261"/>
      <c r="AY469" s="46" t="s">
        <v>62</v>
      </c>
      <c r="AZ469" s="44" t="s">
        <v>1118</v>
      </c>
      <c r="BA469" s="23" t="s">
        <v>105</v>
      </c>
      <c r="BB469" s="23" t="s">
        <v>64</v>
      </c>
      <c r="BC469" s="37" t="s">
        <v>72</v>
      </c>
      <c r="BD469" s="23"/>
      <c r="BE469" s="23" t="s">
        <v>74</v>
      </c>
      <c r="BF469" s="23"/>
      <c r="BG469" s="23"/>
      <c r="BH469" s="23"/>
    </row>
    <row r="470" spans="1:60" s="39" customFormat="1" ht="39.6">
      <c r="A470" s="31"/>
      <c r="B470" s="23" t="s">
        <v>1389</v>
      </c>
      <c r="C470" s="50" t="s">
        <v>1119</v>
      </c>
      <c r="D470" s="23" t="s">
        <v>43</v>
      </c>
      <c r="E470" s="51">
        <v>0.1</v>
      </c>
      <c r="F470" s="51"/>
      <c r="G470" s="51">
        <v>0.1</v>
      </c>
      <c r="H470" s="44" t="s">
        <v>82</v>
      </c>
      <c r="I470" s="44" t="s">
        <v>82</v>
      </c>
      <c r="J470" s="64" t="s">
        <v>26</v>
      </c>
      <c r="K470" s="64"/>
      <c r="L470" s="277">
        <f t="shared" si="41"/>
        <v>0</v>
      </c>
      <c r="M470" s="277">
        <f t="shared" si="42"/>
        <v>0.1</v>
      </c>
      <c r="N470" s="277">
        <f t="shared" si="43"/>
        <v>0.1</v>
      </c>
      <c r="O470" s="36"/>
      <c r="P470" s="58"/>
      <c r="Q470" s="58"/>
      <c r="R470" s="58"/>
      <c r="S470" s="58"/>
      <c r="T470" s="58">
        <v>0.1</v>
      </c>
      <c r="U470" s="58"/>
      <c r="V470" s="261"/>
      <c r="W470" s="261"/>
      <c r="X470" s="58"/>
      <c r="Y470" s="58"/>
      <c r="Z470" s="261"/>
      <c r="AA470" s="261"/>
      <c r="AB470" s="261"/>
      <c r="AC470" s="261"/>
      <c r="AD470" s="261"/>
      <c r="AE470" s="261"/>
      <c r="AF470" s="261"/>
      <c r="AG470" s="261"/>
      <c r="AH470" s="261"/>
      <c r="AI470" s="261"/>
      <c r="AJ470" s="261"/>
      <c r="AK470" s="261"/>
      <c r="AL470" s="261"/>
      <c r="AM470" s="261"/>
      <c r="AN470" s="261"/>
      <c r="AO470" s="261"/>
      <c r="AP470" s="261"/>
      <c r="AQ470" s="261"/>
      <c r="AR470" s="261"/>
      <c r="AS470" s="261"/>
      <c r="AT470" s="261"/>
      <c r="AU470" s="261"/>
      <c r="AV470" s="261"/>
      <c r="AW470" s="261"/>
      <c r="AX470" s="261"/>
      <c r="AY470" s="46" t="s">
        <v>62</v>
      </c>
      <c r="AZ470" s="44" t="s">
        <v>1120</v>
      </c>
      <c r="BA470" s="23" t="s">
        <v>105</v>
      </c>
      <c r="BB470" s="23" t="s">
        <v>64</v>
      </c>
      <c r="BC470" s="37" t="s">
        <v>72</v>
      </c>
      <c r="BD470" s="23"/>
      <c r="BE470" s="23" t="s">
        <v>74</v>
      </c>
      <c r="BF470" s="23"/>
      <c r="BG470" s="23"/>
      <c r="BH470" s="23"/>
    </row>
    <row r="471" spans="1:60" s="39" customFormat="1" ht="67.2">
      <c r="A471" s="31"/>
      <c r="B471" s="23" t="s">
        <v>1392</v>
      </c>
      <c r="C471" s="50" t="s">
        <v>1121</v>
      </c>
      <c r="D471" s="23" t="s">
        <v>43</v>
      </c>
      <c r="E471" s="51">
        <v>0.15</v>
      </c>
      <c r="F471" s="51"/>
      <c r="G471" s="51">
        <v>0.15</v>
      </c>
      <c r="H471" s="44" t="s">
        <v>241</v>
      </c>
      <c r="I471" s="44" t="s">
        <v>241</v>
      </c>
      <c r="J471" s="64" t="s">
        <v>26</v>
      </c>
      <c r="K471" s="64"/>
      <c r="L471" s="277">
        <f t="shared" si="41"/>
        <v>0</v>
      </c>
      <c r="M471" s="277">
        <f t="shared" si="42"/>
        <v>0.15</v>
      </c>
      <c r="N471" s="277">
        <f t="shared" si="43"/>
        <v>0.15</v>
      </c>
      <c r="O471" s="36"/>
      <c r="P471" s="58"/>
      <c r="Q471" s="58"/>
      <c r="R471" s="58"/>
      <c r="S471" s="58"/>
      <c r="T471" s="58">
        <v>0.15</v>
      </c>
      <c r="U471" s="58"/>
      <c r="V471" s="261"/>
      <c r="W471" s="261"/>
      <c r="X471" s="58"/>
      <c r="Y471" s="58"/>
      <c r="Z471" s="261"/>
      <c r="AA471" s="261"/>
      <c r="AB471" s="261"/>
      <c r="AC471" s="261"/>
      <c r="AD471" s="261"/>
      <c r="AE471" s="261"/>
      <c r="AF471" s="261"/>
      <c r="AG471" s="261"/>
      <c r="AH471" s="261"/>
      <c r="AI471" s="261"/>
      <c r="AJ471" s="261"/>
      <c r="AK471" s="261"/>
      <c r="AL471" s="261"/>
      <c r="AM471" s="261"/>
      <c r="AN471" s="261"/>
      <c r="AO471" s="261"/>
      <c r="AP471" s="261"/>
      <c r="AQ471" s="261"/>
      <c r="AR471" s="261"/>
      <c r="AS471" s="261"/>
      <c r="AT471" s="261"/>
      <c r="AU471" s="261"/>
      <c r="AV471" s="261"/>
      <c r="AW471" s="261"/>
      <c r="AX471" s="261"/>
      <c r="AY471" s="46" t="s">
        <v>62</v>
      </c>
      <c r="AZ471" s="44" t="s">
        <v>1122</v>
      </c>
      <c r="BA471" s="23" t="s">
        <v>105</v>
      </c>
      <c r="BB471" s="23" t="s">
        <v>64</v>
      </c>
      <c r="BC471" s="37" t="s">
        <v>64</v>
      </c>
      <c r="BD471" s="23"/>
      <c r="BE471" s="23" t="s">
        <v>74</v>
      </c>
      <c r="BF471" s="23" t="s">
        <v>1123</v>
      </c>
      <c r="BG471" s="23"/>
      <c r="BH471" s="23"/>
    </row>
    <row r="472" spans="1:60" s="39" customFormat="1" ht="39.6">
      <c r="A472" s="31"/>
      <c r="B472" s="23" t="s">
        <v>1920</v>
      </c>
      <c r="C472" s="50" t="s">
        <v>1124</v>
      </c>
      <c r="D472" s="23" t="s">
        <v>43</v>
      </c>
      <c r="E472" s="51">
        <v>0.18</v>
      </c>
      <c r="F472" s="51"/>
      <c r="G472" s="51">
        <v>0.18</v>
      </c>
      <c r="H472" s="44" t="s">
        <v>241</v>
      </c>
      <c r="I472" s="44" t="s">
        <v>241</v>
      </c>
      <c r="J472" s="64" t="s">
        <v>1125</v>
      </c>
      <c r="K472" s="64"/>
      <c r="L472" s="277">
        <f t="shared" si="41"/>
        <v>0</v>
      </c>
      <c r="M472" s="277">
        <f t="shared" si="42"/>
        <v>0.18</v>
      </c>
      <c r="N472" s="277">
        <f t="shared" si="43"/>
        <v>0.18</v>
      </c>
      <c r="O472" s="36"/>
      <c r="P472" s="58"/>
      <c r="Q472" s="58"/>
      <c r="R472" s="58"/>
      <c r="S472" s="58"/>
      <c r="T472" s="58"/>
      <c r="U472" s="58">
        <v>0.12</v>
      </c>
      <c r="V472" s="261"/>
      <c r="W472" s="261"/>
      <c r="X472" s="58"/>
      <c r="Y472" s="58"/>
      <c r="Z472" s="261"/>
      <c r="AA472" s="261"/>
      <c r="AB472" s="261"/>
      <c r="AC472" s="261"/>
      <c r="AD472" s="261"/>
      <c r="AE472" s="261"/>
      <c r="AF472" s="261"/>
      <c r="AG472" s="261"/>
      <c r="AH472" s="261"/>
      <c r="AI472" s="261"/>
      <c r="AJ472" s="261"/>
      <c r="AK472" s="261"/>
      <c r="AL472" s="261"/>
      <c r="AM472" s="261"/>
      <c r="AN472" s="261"/>
      <c r="AO472" s="261"/>
      <c r="AP472" s="261">
        <v>0.06</v>
      </c>
      <c r="AQ472" s="261"/>
      <c r="AR472" s="261"/>
      <c r="AS472" s="261"/>
      <c r="AT472" s="261"/>
      <c r="AU472" s="261"/>
      <c r="AV472" s="261"/>
      <c r="AW472" s="261"/>
      <c r="AX472" s="261"/>
      <c r="AY472" s="46" t="s">
        <v>62</v>
      </c>
      <c r="AZ472" s="44" t="s">
        <v>1126</v>
      </c>
      <c r="BA472" s="23" t="s">
        <v>105</v>
      </c>
      <c r="BB472" s="23" t="s">
        <v>64</v>
      </c>
      <c r="BC472" s="37" t="s">
        <v>72</v>
      </c>
      <c r="BD472" s="23"/>
      <c r="BE472" s="23" t="s">
        <v>74</v>
      </c>
      <c r="BF472" s="23"/>
      <c r="BG472" s="23"/>
      <c r="BH472" s="23"/>
    </row>
    <row r="473" spans="1:60" s="39" customFormat="1" ht="67.2">
      <c r="A473" s="31"/>
      <c r="B473" s="23" t="s">
        <v>1764</v>
      </c>
      <c r="C473" s="50" t="s">
        <v>1127</v>
      </c>
      <c r="D473" s="23" t="s">
        <v>43</v>
      </c>
      <c r="E473" s="51">
        <v>7.0000000000000007E-2</v>
      </c>
      <c r="F473" s="51"/>
      <c r="G473" s="51">
        <v>7.0000000000000007E-2</v>
      </c>
      <c r="H473" s="44" t="s">
        <v>241</v>
      </c>
      <c r="I473" s="44" t="s">
        <v>241</v>
      </c>
      <c r="J473" s="64" t="s">
        <v>1128</v>
      </c>
      <c r="K473" s="64"/>
      <c r="L473" s="277">
        <f t="shared" si="41"/>
        <v>0</v>
      </c>
      <c r="M473" s="277">
        <f t="shared" si="42"/>
        <v>7.0000000000000007E-2</v>
      </c>
      <c r="N473" s="277">
        <f t="shared" si="43"/>
        <v>7.0000000000000007E-2</v>
      </c>
      <c r="O473" s="36"/>
      <c r="P473" s="58"/>
      <c r="Q473" s="58">
        <v>0.05</v>
      </c>
      <c r="R473" s="58"/>
      <c r="S473" s="58"/>
      <c r="T473" s="58"/>
      <c r="U473" s="58">
        <v>0.02</v>
      </c>
      <c r="V473" s="261"/>
      <c r="W473" s="261"/>
      <c r="X473" s="58"/>
      <c r="Y473" s="58"/>
      <c r="Z473" s="261"/>
      <c r="AA473" s="261"/>
      <c r="AB473" s="261"/>
      <c r="AC473" s="261"/>
      <c r="AD473" s="261"/>
      <c r="AE473" s="261"/>
      <c r="AF473" s="261"/>
      <c r="AG473" s="261"/>
      <c r="AH473" s="261"/>
      <c r="AI473" s="261"/>
      <c r="AJ473" s="261"/>
      <c r="AK473" s="261"/>
      <c r="AL473" s="261"/>
      <c r="AM473" s="261"/>
      <c r="AN473" s="261"/>
      <c r="AO473" s="261"/>
      <c r="AP473" s="261"/>
      <c r="AQ473" s="261"/>
      <c r="AR473" s="261"/>
      <c r="AS473" s="261"/>
      <c r="AT473" s="261"/>
      <c r="AU473" s="261"/>
      <c r="AV473" s="261"/>
      <c r="AW473" s="261"/>
      <c r="AX473" s="261"/>
      <c r="AY473" s="46" t="s">
        <v>62</v>
      </c>
      <c r="AZ473" s="44" t="s">
        <v>1129</v>
      </c>
      <c r="BA473" s="23" t="s">
        <v>105</v>
      </c>
      <c r="BB473" s="23" t="s">
        <v>64</v>
      </c>
      <c r="BC473" s="37" t="s">
        <v>64</v>
      </c>
      <c r="BD473" s="23"/>
      <c r="BE473" s="23" t="s">
        <v>74</v>
      </c>
      <c r="BF473" s="23" t="s">
        <v>1123</v>
      </c>
      <c r="BG473" s="23"/>
      <c r="BH473" s="23"/>
    </row>
    <row r="474" spans="1:60" s="39" customFormat="1" ht="33.6">
      <c r="A474" s="31"/>
      <c r="B474" s="23" t="s">
        <v>1399</v>
      </c>
      <c r="C474" s="50" t="s">
        <v>1130</v>
      </c>
      <c r="D474" s="23" t="s">
        <v>43</v>
      </c>
      <c r="E474" s="51">
        <v>0.6</v>
      </c>
      <c r="F474" s="51"/>
      <c r="G474" s="51">
        <v>0.6</v>
      </c>
      <c r="H474" s="44"/>
      <c r="I474" s="44" t="s">
        <v>241</v>
      </c>
      <c r="J474" s="64" t="s">
        <v>27</v>
      </c>
      <c r="K474" s="64"/>
      <c r="L474" s="277">
        <f t="shared" si="41"/>
        <v>0</v>
      </c>
      <c r="M474" s="277">
        <f t="shared" si="42"/>
        <v>0.6</v>
      </c>
      <c r="N474" s="277">
        <f t="shared" si="43"/>
        <v>0.6</v>
      </c>
      <c r="O474" s="36"/>
      <c r="P474" s="58"/>
      <c r="Q474" s="58"/>
      <c r="R474" s="58"/>
      <c r="S474" s="58"/>
      <c r="T474" s="58"/>
      <c r="U474" s="58">
        <v>0.6</v>
      </c>
      <c r="V474" s="261"/>
      <c r="W474" s="261"/>
      <c r="X474" s="58"/>
      <c r="Y474" s="58"/>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46" t="s">
        <v>579</v>
      </c>
      <c r="AZ474" s="44"/>
      <c r="BA474" s="23" t="s">
        <v>105</v>
      </c>
      <c r="BB474" s="23" t="s">
        <v>72</v>
      </c>
      <c r="BC474" s="37"/>
      <c r="BD474" s="23" t="s">
        <v>1131</v>
      </c>
      <c r="BE474" s="23" t="s">
        <v>74</v>
      </c>
      <c r="BF474" s="23"/>
      <c r="BG474" s="23"/>
      <c r="BH474" s="23"/>
    </row>
    <row r="475" spans="1:60" s="39" customFormat="1" ht="50.4">
      <c r="A475" s="31"/>
      <c r="B475" s="23" t="s">
        <v>1403</v>
      </c>
      <c r="C475" s="50" t="s">
        <v>1132</v>
      </c>
      <c r="D475" s="23" t="s">
        <v>43</v>
      </c>
      <c r="E475" s="69">
        <v>0.16</v>
      </c>
      <c r="F475" s="69"/>
      <c r="G475" s="69">
        <v>0.16</v>
      </c>
      <c r="H475" s="70" t="s">
        <v>77</v>
      </c>
      <c r="I475" s="70" t="s">
        <v>77</v>
      </c>
      <c r="J475" s="64" t="s">
        <v>1133</v>
      </c>
      <c r="K475" s="64"/>
      <c r="L475" s="277">
        <f t="shared" si="41"/>
        <v>0</v>
      </c>
      <c r="M475" s="277">
        <f t="shared" si="42"/>
        <v>0.16</v>
      </c>
      <c r="N475" s="277">
        <f t="shared" si="43"/>
        <v>0.16</v>
      </c>
      <c r="O475" s="36"/>
      <c r="P475" s="58"/>
      <c r="Q475" s="58"/>
      <c r="R475" s="58"/>
      <c r="S475" s="58"/>
      <c r="T475" s="58"/>
      <c r="U475" s="58"/>
      <c r="V475" s="261"/>
      <c r="W475" s="261"/>
      <c r="X475" s="58"/>
      <c r="Y475" s="58"/>
      <c r="Z475" s="261"/>
      <c r="AA475" s="261"/>
      <c r="AB475" s="261"/>
      <c r="AC475" s="261"/>
      <c r="AD475" s="261"/>
      <c r="AE475" s="261"/>
      <c r="AF475" s="261"/>
      <c r="AG475" s="261"/>
      <c r="AH475" s="261">
        <v>0.05</v>
      </c>
      <c r="AI475" s="261"/>
      <c r="AJ475" s="261"/>
      <c r="AK475" s="261"/>
      <c r="AL475" s="261"/>
      <c r="AM475" s="261"/>
      <c r="AN475" s="261"/>
      <c r="AO475" s="261"/>
      <c r="AP475" s="261">
        <v>0.11</v>
      </c>
      <c r="AQ475" s="261"/>
      <c r="AR475" s="261"/>
      <c r="AS475" s="261"/>
      <c r="AT475" s="261"/>
      <c r="AU475" s="261"/>
      <c r="AV475" s="261"/>
      <c r="AW475" s="261"/>
      <c r="AX475" s="261"/>
      <c r="AY475" s="46" t="s">
        <v>1134</v>
      </c>
      <c r="AZ475" s="44" t="s">
        <v>1135</v>
      </c>
      <c r="BA475" s="23" t="s">
        <v>105</v>
      </c>
      <c r="BB475" s="23" t="s">
        <v>64</v>
      </c>
      <c r="BC475" s="37" t="s">
        <v>72</v>
      </c>
      <c r="BD475" s="23" t="s">
        <v>258</v>
      </c>
      <c r="BE475" s="23" t="s">
        <v>74</v>
      </c>
      <c r="BF475" s="23" t="s">
        <v>1136</v>
      </c>
      <c r="BG475" s="23"/>
      <c r="BH475" s="23"/>
    </row>
    <row r="476" spans="1:60" s="39" customFormat="1" ht="39.6">
      <c r="A476" s="31"/>
      <c r="B476" s="23" t="s">
        <v>1408</v>
      </c>
      <c r="C476" s="61" t="s">
        <v>1137</v>
      </c>
      <c r="D476" s="23" t="s">
        <v>43</v>
      </c>
      <c r="E476" s="69">
        <v>0.14000000000000001</v>
      </c>
      <c r="F476" s="69"/>
      <c r="G476" s="69">
        <v>0.14000000000000001</v>
      </c>
      <c r="H476" s="70" t="s">
        <v>77</v>
      </c>
      <c r="I476" s="70" t="s">
        <v>77</v>
      </c>
      <c r="J476" s="64" t="s">
        <v>1138</v>
      </c>
      <c r="K476" s="64"/>
      <c r="L476" s="277">
        <f t="shared" si="41"/>
        <v>0</v>
      </c>
      <c r="M476" s="277">
        <f t="shared" si="42"/>
        <v>0.14000000000000001</v>
      </c>
      <c r="N476" s="277">
        <f t="shared" si="43"/>
        <v>0.14000000000000001</v>
      </c>
      <c r="O476" s="36"/>
      <c r="P476" s="58"/>
      <c r="Q476" s="58"/>
      <c r="R476" s="58"/>
      <c r="S476" s="58"/>
      <c r="T476" s="58"/>
      <c r="U476" s="58"/>
      <c r="V476" s="261"/>
      <c r="W476" s="261"/>
      <c r="X476" s="58"/>
      <c r="Y476" s="58"/>
      <c r="Z476" s="261"/>
      <c r="AA476" s="261"/>
      <c r="AB476" s="261"/>
      <c r="AC476" s="261"/>
      <c r="AD476" s="261"/>
      <c r="AE476" s="261"/>
      <c r="AF476" s="261"/>
      <c r="AG476" s="261"/>
      <c r="AH476" s="261">
        <v>0.04</v>
      </c>
      <c r="AI476" s="261"/>
      <c r="AJ476" s="261"/>
      <c r="AK476" s="261"/>
      <c r="AL476" s="261"/>
      <c r="AM476" s="261"/>
      <c r="AN476" s="261"/>
      <c r="AO476" s="261"/>
      <c r="AP476" s="261">
        <v>0.1</v>
      </c>
      <c r="AQ476" s="261"/>
      <c r="AR476" s="261"/>
      <c r="AS476" s="261"/>
      <c r="AT476" s="261"/>
      <c r="AU476" s="261"/>
      <c r="AV476" s="261"/>
      <c r="AW476" s="261"/>
      <c r="AX476" s="261"/>
      <c r="AY476" s="46" t="s">
        <v>62</v>
      </c>
      <c r="AZ476" s="44" t="s">
        <v>1139</v>
      </c>
      <c r="BA476" s="23" t="s">
        <v>105</v>
      </c>
      <c r="BB476" s="23" t="s">
        <v>64</v>
      </c>
      <c r="BC476" s="37" t="s">
        <v>64</v>
      </c>
      <c r="BD476" s="23" t="s">
        <v>258</v>
      </c>
      <c r="BE476" s="23" t="s">
        <v>74</v>
      </c>
      <c r="BF476" s="23"/>
      <c r="BG476" s="23"/>
      <c r="BH476" s="23"/>
    </row>
    <row r="477" spans="1:60" s="39" customFormat="1" ht="39.6">
      <c r="A477" s="31"/>
      <c r="B477" s="23" t="s">
        <v>2462</v>
      </c>
      <c r="C477" s="50" t="s">
        <v>1140</v>
      </c>
      <c r="D477" s="23" t="s">
        <v>43</v>
      </c>
      <c r="E477" s="51">
        <v>1</v>
      </c>
      <c r="F477" s="51"/>
      <c r="G477" s="51">
        <v>1</v>
      </c>
      <c r="H477" s="70" t="s">
        <v>70</v>
      </c>
      <c r="I477" s="70" t="s">
        <v>70</v>
      </c>
      <c r="J477" s="64" t="s">
        <v>1141</v>
      </c>
      <c r="K477" s="64"/>
      <c r="L477" s="277">
        <f t="shared" si="41"/>
        <v>0</v>
      </c>
      <c r="M477" s="277">
        <f t="shared" si="42"/>
        <v>1</v>
      </c>
      <c r="N477" s="277">
        <f t="shared" si="43"/>
        <v>1</v>
      </c>
      <c r="O477" s="36"/>
      <c r="P477" s="58"/>
      <c r="Q477" s="58"/>
      <c r="R477" s="58"/>
      <c r="S477" s="58"/>
      <c r="T477" s="58">
        <v>0.32</v>
      </c>
      <c r="U477" s="58"/>
      <c r="V477" s="261"/>
      <c r="W477" s="261"/>
      <c r="X477" s="58"/>
      <c r="Y477" s="58"/>
      <c r="Z477" s="261"/>
      <c r="AA477" s="261"/>
      <c r="AB477" s="261"/>
      <c r="AC477" s="261"/>
      <c r="AD477" s="261"/>
      <c r="AE477" s="261"/>
      <c r="AF477" s="261"/>
      <c r="AG477" s="261"/>
      <c r="AH477" s="261"/>
      <c r="AI477" s="261"/>
      <c r="AJ477" s="261"/>
      <c r="AK477" s="261"/>
      <c r="AL477" s="261"/>
      <c r="AM477" s="261"/>
      <c r="AN477" s="261"/>
      <c r="AO477" s="261"/>
      <c r="AP477" s="261">
        <v>0.68</v>
      </c>
      <c r="AQ477" s="261"/>
      <c r="AR477" s="261"/>
      <c r="AS477" s="261"/>
      <c r="AT477" s="261"/>
      <c r="AU477" s="261"/>
      <c r="AV477" s="261"/>
      <c r="AW477" s="261"/>
      <c r="AX477" s="261"/>
      <c r="AY477" s="46" t="s">
        <v>62</v>
      </c>
      <c r="AZ477" s="44" t="s">
        <v>1142</v>
      </c>
      <c r="BA477" s="23" t="s">
        <v>105</v>
      </c>
      <c r="BB477" s="23" t="s">
        <v>64</v>
      </c>
      <c r="BC477" s="37" t="s">
        <v>72</v>
      </c>
      <c r="BD477" s="23"/>
      <c r="BE477" s="23" t="s">
        <v>74</v>
      </c>
      <c r="BF477" s="23"/>
      <c r="BG477" s="23"/>
      <c r="BH477" s="23"/>
    </row>
    <row r="478" spans="1:60" s="39" customFormat="1" ht="39.6">
      <c r="A478" s="31"/>
      <c r="B478" s="23" t="s">
        <v>1768</v>
      </c>
      <c r="C478" s="50" t="s">
        <v>1143</v>
      </c>
      <c r="D478" s="23" t="s">
        <v>43</v>
      </c>
      <c r="E478" s="51">
        <v>0.06</v>
      </c>
      <c r="F478" s="51"/>
      <c r="G478" s="51">
        <v>0.06</v>
      </c>
      <c r="H478" s="70" t="s">
        <v>70</v>
      </c>
      <c r="I478" s="70" t="s">
        <v>70</v>
      </c>
      <c r="J478" s="64" t="s">
        <v>26</v>
      </c>
      <c r="K478" s="64"/>
      <c r="L478" s="277">
        <f t="shared" si="41"/>
        <v>0</v>
      </c>
      <c r="M478" s="277">
        <f t="shared" si="42"/>
        <v>0.06</v>
      </c>
      <c r="N478" s="277">
        <f t="shared" si="43"/>
        <v>0.06</v>
      </c>
      <c r="O478" s="36"/>
      <c r="P478" s="58"/>
      <c r="Q478" s="58"/>
      <c r="R478" s="58"/>
      <c r="S478" s="58"/>
      <c r="T478" s="58">
        <v>0.06</v>
      </c>
      <c r="U478" s="58"/>
      <c r="V478" s="261"/>
      <c r="W478" s="261"/>
      <c r="X478" s="58"/>
      <c r="Y478" s="58"/>
      <c r="Z478" s="261"/>
      <c r="AA478" s="261"/>
      <c r="AB478" s="261"/>
      <c r="AC478" s="261"/>
      <c r="AD478" s="261"/>
      <c r="AE478" s="261"/>
      <c r="AF478" s="261"/>
      <c r="AG478" s="261"/>
      <c r="AH478" s="261"/>
      <c r="AI478" s="261"/>
      <c r="AJ478" s="261"/>
      <c r="AK478" s="261"/>
      <c r="AL478" s="261"/>
      <c r="AM478" s="261"/>
      <c r="AN478" s="261"/>
      <c r="AO478" s="261"/>
      <c r="AP478" s="261"/>
      <c r="AQ478" s="261"/>
      <c r="AR478" s="261"/>
      <c r="AS478" s="261"/>
      <c r="AT478" s="261"/>
      <c r="AU478" s="261"/>
      <c r="AV478" s="261"/>
      <c r="AW478" s="261"/>
      <c r="AX478" s="261"/>
      <c r="AY478" s="46" t="s">
        <v>62</v>
      </c>
      <c r="AZ478" s="44" t="s">
        <v>1144</v>
      </c>
      <c r="BA478" s="23" t="s">
        <v>105</v>
      </c>
      <c r="BB478" s="23" t="s">
        <v>64</v>
      </c>
      <c r="BC478" s="37" t="s">
        <v>72</v>
      </c>
      <c r="BD478" s="23"/>
      <c r="BE478" s="23" t="s">
        <v>74</v>
      </c>
      <c r="BF478" s="23"/>
      <c r="BG478" s="23"/>
      <c r="BH478" s="23"/>
    </row>
    <row r="479" spans="1:60" s="253" customFormat="1" ht="39.6">
      <c r="A479" s="248"/>
      <c r="B479" s="23" t="s">
        <v>1771</v>
      </c>
      <c r="C479" s="50" t="s">
        <v>1145</v>
      </c>
      <c r="D479" s="23" t="s">
        <v>43</v>
      </c>
      <c r="E479" s="51">
        <v>0.14000000000000001</v>
      </c>
      <c r="F479" s="51"/>
      <c r="G479" s="51">
        <v>0.14000000000000001</v>
      </c>
      <c r="H479" s="256" t="s">
        <v>70</v>
      </c>
      <c r="I479" s="70" t="s">
        <v>70</v>
      </c>
      <c r="J479" s="64" t="s">
        <v>1146</v>
      </c>
      <c r="K479" s="64"/>
      <c r="L479" s="277">
        <f t="shared" si="41"/>
        <v>0</v>
      </c>
      <c r="M479" s="277">
        <f t="shared" si="42"/>
        <v>0.13999999999999999</v>
      </c>
      <c r="N479" s="277">
        <f t="shared" si="43"/>
        <v>0.13999999999999999</v>
      </c>
      <c r="O479" s="251"/>
      <c r="P479" s="266"/>
      <c r="Q479" s="266"/>
      <c r="R479" s="266"/>
      <c r="S479" s="266"/>
      <c r="T479" s="266"/>
      <c r="U479" s="266"/>
      <c r="V479" s="267"/>
      <c r="W479" s="267"/>
      <c r="X479" s="266"/>
      <c r="Y479" s="266"/>
      <c r="Z479" s="267">
        <v>0.12</v>
      </c>
      <c r="AA479" s="267"/>
      <c r="AB479" s="267"/>
      <c r="AC479" s="267"/>
      <c r="AD479" s="267"/>
      <c r="AE479" s="267"/>
      <c r="AF479" s="267"/>
      <c r="AG479" s="267"/>
      <c r="AH479" s="267"/>
      <c r="AI479" s="267"/>
      <c r="AJ479" s="267"/>
      <c r="AK479" s="267"/>
      <c r="AL479" s="267"/>
      <c r="AM479" s="267"/>
      <c r="AN479" s="267"/>
      <c r="AO479" s="267"/>
      <c r="AP479" s="267">
        <v>0.02</v>
      </c>
      <c r="AQ479" s="267"/>
      <c r="AR479" s="267"/>
      <c r="AS479" s="267"/>
      <c r="AT479" s="267"/>
      <c r="AU479" s="267"/>
      <c r="AV479" s="267"/>
      <c r="AW479" s="267"/>
      <c r="AX479" s="267"/>
      <c r="AY479" s="46" t="s">
        <v>62</v>
      </c>
      <c r="AZ479" s="44" t="s">
        <v>1147</v>
      </c>
      <c r="BA479" s="23" t="s">
        <v>105</v>
      </c>
      <c r="BB479" s="23" t="s">
        <v>64</v>
      </c>
      <c r="BC479" s="252" t="s">
        <v>72</v>
      </c>
      <c r="BD479" s="23"/>
      <c r="BE479" s="23" t="s">
        <v>74</v>
      </c>
      <c r="BF479" s="249"/>
      <c r="BG479" s="249"/>
      <c r="BH479" s="249"/>
    </row>
    <row r="480" spans="1:60" s="39" customFormat="1" ht="39.6">
      <c r="A480" s="31"/>
      <c r="B480" s="23" t="s">
        <v>1412</v>
      </c>
      <c r="C480" s="50" t="s">
        <v>1148</v>
      </c>
      <c r="D480" s="23" t="s">
        <v>43</v>
      </c>
      <c r="E480" s="51">
        <v>0.45</v>
      </c>
      <c r="F480" s="51"/>
      <c r="G480" s="51">
        <v>0.45</v>
      </c>
      <c r="H480" s="70" t="s">
        <v>70</v>
      </c>
      <c r="I480" s="70" t="s">
        <v>70</v>
      </c>
      <c r="J480" s="64" t="s">
        <v>23</v>
      </c>
      <c r="K480" s="64"/>
      <c r="L480" s="277">
        <f t="shared" si="41"/>
        <v>0</v>
      </c>
      <c r="M480" s="277">
        <f t="shared" si="42"/>
        <v>0.45</v>
      </c>
      <c r="N480" s="277">
        <f t="shared" si="43"/>
        <v>0.45</v>
      </c>
      <c r="O480" s="36"/>
      <c r="P480" s="58"/>
      <c r="Q480" s="58">
        <v>0.45</v>
      </c>
      <c r="R480" s="58"/>
      <c r="S480" s="58"/>
      <c r="T480" s="58"/>
      <c r="U480" s="58"/>
      <c r="V480" s="261"/>
      <c r="W480" s="261"/>
      <c r="X480" s="58"/>
      <c r="Y480" s="58"/>
      <c r="Z480" s="261"/>
      <c r="AA480" s="261"/>
      <c r="AB480" s="261"/>
      <c r="AC480" s="261"/>
      <c r="AD480" s="261"/>
      <c r="AE480" s="261"/>
      <c r="AF480" s="261"/>
      <c r="AG480" s="261"/>
      <c r="AH480" s="261"/>
      <c r="AI480" s="261"/>
      <c r="AJ480" s="261"/>
      <c r="AK480" s="261"/>
      <c r="AL480" s="261"/>
      <c r="AM480" s="261"/>
      <c r="AN480" s="261"/>
      <c r="AO480" s="261"/>
      <c r="AP480" s="261"/>
      <c r="AQ480" s="261"/>
      <c r="AR480" s="261"/>
      <c r="AS480" s="261"/>
      <c r="AT480" s="261"/>
      <c r="AU480" s="261"/>
      <c r="AV480" s="261"/>
      <c r="AW480" s="261"/>
      <c r="AX480" s="261"/>
      <c r="AY480" s="46" t="s">
        <v>62</v>
      </c>
      <c r="AZ480" s="44" t="s">
        <v>1149</v>
      </c>
      <c r="BA480" s="23" t="s">
        <v>105</v>
      </c>
      <c r="BB480" s="23" t="s">
        <v>64</v>
      </c>
      <c r="BC480" s="37" t="s">
        <v>72</v>
      </c>
      <c r="BD480" s="23"/>
      <c r="BE480" s="23" t="s">
        <v>74</v>
      </c>
      <c r="BF480" s="23"/>
      <c r="BG480" s="23"/>
      <c r="BH480" s="23"/>
    </row>
    <row r="481" spans="1:60" s="39" customFormat="1" ht="39.6">
      <c r="A481" s="31"/>
      <c r="B481" s="23" t="s">
        <v>2463</v>
      </c>
      <c r="C481" s="50" t="s">
        <v>1150</v>
      </c>
      <c r="D481" s="23" t="s">
        <v>43</v>
      </c>
      <c r="E481" s="51">
        <v>0.25</v>
      </c>
      <c r="F481" s="51"/>
      <c r="G481" s="51">
        <v>0.25</v>
      </c>
      <c r="H481" s="70" t="s">
        <v>70</v>
      </c>
      <c r="I481" s="70" t="s">
        <v>70</v>
      </c>
      <c r="J481" s="64" t="s">
        <v>22</v>
      </c>
      <c r="K481" s="64"/>
      <c r="L481" s="277">
        <f t="shared" si="41"/>
        <v>0</v>
      </c>
      <c r="M481" s="277">
        <f t="shared" si="42"/>
        <v>0.25</v>
      </c>
      <c r="N481" s="277">
        <f t="shared" si="43"/>
        <v>0.25</v>
      </c>
      <c r="O481" s="36"/>
      <c r="P481" s="58"/>
      <c r="Q481" s="58">
        <v>0.25</v>
      </c>
      <c r="R481" s="58"/>
      <c r="S481" s="58"/>
      <c r="T481" s="58"/>
      <c r="U481" s="58"/>
      <c r="V481" s="261"/>
      <c r="W481" s="261"/>
      <c r="X481" s="58"/>
      <c r="Y481" s="58"/>
      <c r="Z481" s="261"/>
      <c r="AA481" s="261"/>
      <c r="AB481" s="261"/>
      <c r="AC481" s="261"/>
      <c r="AD481" s="261"/>
      <c r="AE481" s="261"/>
      <c r="AF481" s="261"/>
      <c r="AG481" s="261"/>
      <c r="AH481" s="261"/>
      <c r="AI481" s="261"/>
      <c r="AJ481" s="261"/>
      <c r="AK481" s="261"/>
      <c r="AL481" s="261"/>
      <c r="AM481" s="261"/>
      <c r="AN481" s="261"/>
      <c r="AO481" s="261"/>
      <c r="AP481" s="261"/>
      <c r="AQ481" s="261"/>
      <c r="AR481" s="261"/>
      <c r="AS481" s="261"/>
      <c r="AT481" s="261"/>
      <c r="AU481" s="261"/>
      <c r="AV481" s="261"/>
      <c r="AW481" s="261"/>
      <c r="AX481" s="261"/>
      <c r="AY481" s="46" t="s">
        <v>62</v>
      </c>
      <c r="AZ481" s="44" t="s">
        <v>1151</v>
      </c>
      <c r="BA481" s="23" t="s">
        <v>105</v>
      </c>
      <c r="BB481" s="23" t="s">
        <v>64</v>
      </c>
      <c r="BC481" s="37" t="s">
        <v>64</v>
      </c>
      <c r="BD481" s="23"/>
      <c r="BE481" s="23" t="s">
        <v>74</v>
      </c>
      <c r="BF481" s="23"/>
      <c r="BG481" s="23"/>
      <c r="BH481" s="23"/>
    </row>
    <row r="482" spans="1:60" s="39" customFormat="1" ht="39.6">
      <c r="A482" s="31"/>
      <c r="B482" s="23" t="s">
        <v>1417</v>
      </c>
      <c r="C482" s="50" t="s">
        <v>1152</v>
      </c>
      <c r="D482" s="23" t="s">
        <v>43</v>
      </c>
      <c r="E482" s="51">
        <v>0.15</v>
      </c>
      <c r="F482" s="51"/>
      <c r="G482" s="51">
        <v>0.15</v>
      </c>
      <c r="H482" s="70" t="s">
        <v>70</v>
      </c>
      <c r="I482" s="70" t="s">
        <v>70</v>
      </c>
      <c r="J482" s="64" t="s">
        <v>1153</v>
      </c>
      <c r="K482" s="64"/>
      <c r="L482" s="277">
        <f t="shared" si="41"/>
        <v>0</v>
      </c>
      <c r="M482" s="277">
        <f t="shared" si="42"/>
        <v>0.15</v>
      </c>
      <c r="N482" s="277">
        <f t="shared" si="43"/>
        <v>0.15</v>
      </c>
      <c r="O482" s="36"/>
      <c r="P482" s="58"/>
      <c r="Q482" s="58"/>
      <c r="R482" s="58">
        <v>0.03</v>
      </c>
      <c r="S482" s="58"/>
      <c r="T482" s="58"/>
      <c r="U482" s="58"/>
      <c r="V482" s="261"/>
      <c r="W482" s="261"/>
      <c r="X482" s="58"/>
      <c r="Y482" s="58"/>
      <c r="Z482" s="261"/>
      <c r="AA482" s="261"/>
      <c r="AB482" s="261"/>
      <c r="AC482" s="261"/>
      <c r="AD482" s="261"/>
      <c r="AE482" s="261"/>
      <c r="AF482" s="261"/>
      <c r="AG482" s="261"/>
      <c r="AH482" s="261"/>
      <c r="AI482" s="261"/>
      <c r="AJ482" s="261"/>
      <c r="AK482" s="261"/>
      <c r="AL482" s="261"/>
      <c r="AM482" s="261"/>
      <c r="AN482" s="261"/>
      <c r="AO482" s="261"/>
      <c r="AP482" s="261">
        <v>0.12</v>
      </c>
      <c r="AQ482" s="261"/>
      <c r="AR482" s="261"/>
      <c r="AS482" s="261"/>
      <c r="AT482" s="261"/>
      <c r="AU482" s="261"/>
      <c r="AV482" s="261"/>
      <c r="AW482" s="261"/>
      <c r="AX482" s="261"/>
      <c r="AY482" s="46" t="s">
        <v>62</v>
      </c>
      <c r="AZ482" s="44" t="s">
        <v>1154</v>
      </c>
      <c r="BA482" s="23" t="s">
        <v>105</v>
      </c>
      <c r="BB482" s="23" t="s">
        <v>64</v>
      </c>
      <c r="BC482" s="37" t="s">
        <v>72</v>
      </c>
      <c r="BD482" s="23"/>
      <c r="BE482" s="23" t="s">
        <v>74</v>
      </c>
      <c r="BF482" s="23"/>
      <c r="BG482" s="23"/>
      <c r="BH482" s="23"/>
    </row>
    <row r="483" spans="1:60" s="39" customFormat="1" ht="39.6">
      <c r="A483" s="31"/>
      <c r="B483" s="23" t="s">
        <v>1420</v>
      </c>
      <c r="C483" s="50" t="s">
        <v>1155</v>
      </c>
      <c r="D483" s="23" t="s">
        <v>43</v>
      </c>
      <c r="E483" s="51">
        <v>0.09</v>
      </c>
      <c r="F483" s="51"/>
      <c r="G483" s="51">
        <v>0.09</v>
      </c>
      <c r="H483" s="70" t="s">
        <v>70</v>
      </c>
      <c r="I483" s="70" t="s">
        <v>70</v>
      </c>
      <c r="J483" s="64" t="s">
        <v>26</v>
      </c>
      <c r="K483" s="64"/>
      <c r="L483" s="277">
        <f t="shared" si="41"/>
        <v>0</v>
      </c>
      <c r="M483" s="277">
        <f t="shared" si="42"/>
        <v>0.09</v>
      </c>
      <c r="N483" s="277">
        <f t="shared" si="43"/>
        <v>0.09</v>
      </c>
      <c r="O483" s="36"/>
      <c r="P483" s="58"/>
      <c r="Q483" s="58"/>
      <c r="R483" s="58"/>
      <c r="S483" s="58"/>
      <c r="T483" s="58">
        <v>0.09</v>
      </c>
      <c r="U483" s="58"/>
      <c r="V483" s="261"/>
      <c r="W483" s="261"/>
      <c r="X483" s="58"/>
      <c r="Y483" s="58"/>
      <c r="Z483" s="261"/>
      <c r="AA483" s="261"/>
      <c r="AB483" s="261"/>
      <c r="AC483" s="261"/>
      <c r="AD483" s="261"/>
      <c r="AE483" s="261"/>
      <c r="AF483" s="261"/>
      <c r="AG483" s="261"/>
      <c r="AH483" s="261"/>
      <c r="AI483" s="261"/>
      <c r="AJ483" s="261"/>
      <c r="AK483" s="261"/>
      <c r="AL483" s="261"/>
      <c r="AM483" s="261"/>
      <c r="AN483" s="261"/>
      <c r="AO483" s="261"/>
      <c r="AP483" s="261"/>
      <c r="AQ483" s="261"/>
      <c r="AR483" s="261"/>
      <c r="AS483" s="261"/>
      <c r="AT483" s="261"/>
      <c r="AU483" s="261"/>
      <c r="AV483" s="261"/>
      <c r="AW483" s="261"/>
      <c r="AX483" s="261"/>
      <c r="AY483" s="46" t="s">
        <v>62</v>
      </c>
      <c r="AZ483" s="44" t="s">
        <v>1156</v>
      </c>
      <c r="BA483" s="23" t="s">
        <v>105</v>
      </c>
      <c r="BB483" s="23" t="s">
        <v>64</v>
      </c>
      <c r="BC483" s="37" t="s">
        <v>64</v>
      </c>
      <c r="BD483" s="23"/>
      <c r="BE483" s="23" t="s">
        <v>74</v>
      </c>
      <c r="BF483" s="23"/>
      <c r="BG483" s="23"/>
      <c r="BH483" s="23"/>
    </row>
    <row r="484" spans="1:60" s="39" customFormat="1" ht="39.6">
      <c r="A484" s="31"/>
      <c r="B484" s="23" t="s">
        <v>1423</v>
      </c>
      <c r="C484" s="50" t="s">
        <v>1157</v>
      </c>
      <c r="D484" s="23" t="s">
        <v>43</v>
      </c>
      <c r="E484" s="51">
        <v>0.52</v>
      </c>
      <c r="F484" s="51"/>
      <c r="G484" s="51">
        <v>0.52</v>
      </c>
      <c r="H484" s="70" t="s">
        <v>70</v>
      </c>
      <c r="I484" s="70" t="s">
        <v>70</v>
      </c>
      <c r="J484" s="64" t="s">
        <v>1158</v>
      </c>
      <c r="K484" s="64"/>
      <c r="L484" s="277">
        <f t="shared" si="41"/>
        <v>0</v>
      </c>
      <c r="M484" s="277">
        <f t="shared" si="42"/>
        <v>0.52</v>
      </c>
      <c r="N484" s="277">
        <f t="shared" si="43"/>
        <v>0.52</v>
      </c>
      <c r="O484" s="36"/>
      <c r="P484" s="58"/>
      <c r="Q484" s="58"/>
      <c r="R484" s="58"/>
      <c r="S484" s="58"/>
      <c r="T484" s="58"/>
      <c r="U484" s="58"/>
      <c r="V484" s="261"/>
      <c r="W484" s="261"/>
      <c r="X484" s="58"/>
      <c r="Y484" s="58"/>
      <c r="Z484" s="261">
        <v>0.17</v>
      </c>
      <c r="AA484" s="261"/>
      <c r="AB484" s="261"/>
      <c r="AC484" s="261"/>
      <c r="AD484" s="261"/>
      <c r="AE484" s="261"/>
      <c r="AF484" s="261"/>
      <c r="AG484" s="261"/>
      <c r="AH484" s="261"/>
      <c r="AI484" s="261"/>
      <c r="AJ484" s="261"/>
      <c r="AK484" s="261"/>
      <c r="AL484" s="261"/>
      <c r="AM484" s="261"/>
      <c r="AN484" s="261"/>
      <c r="AO484" s="261"/>
      <c r="AP484" s="261">
        <v>0.35</v>
      </c>
      <c r="AQ484" s="261"/>
      <c r="AR484" s="261"/>
      <c r="AS484" s="261"/>
      <c r="AT484" s="261"/>
      <c r="AU484" s="261"/>
      <c r="AV484" s="261"/>
      <c r="AW484" s="261"/>
      <c r="AX484" s="261"/>
      <c r="AY484" s="46" t="s">
        <v>62</v>
      </c>
      <c r="AZ484" s="44" t="s">
        <v>1159</v>
      </c>
      <c r="BA484" s="23" t="s">
        <v>105</v>
      </c>
      <c r="BB484" s="23" t="s">
        <v>64</v>
      </c>
      <c r="BC484" s="37" t="s">
        <v>64</v>
      </c>
      <c r="BD484" s="23"/>
      <c r="BE484" s="23" t="s">
        <v>74</v>
      </c>
      <c r="BF484" s="23"/>
      <c r="BG484" s="23"/>
      <c r="BH484" s="23"/>
    </row>
    <row r="485" spans="1:60" s="39" customFormat="1" ht="39.6">
      <c r="A485" s="31"/>
      <c r="B485" s="23" t="s">
        <v>1440</v>
      </c>
      <c r="C485" s="50" t="s">
        <v>1160</v>
      </c>
      <c r="D485" s="23" t="s">
        <v>43</v>
      </c>
      <c r="E485" s="51">
        <v>0.23</v>
      </c>
      <c r="F485" s="51"/>
      <c r="G485" s="51">
        <v>0.23</v>
      </c>
      <c r="H485" s="70" t="s">
        <v>70</v>
      </c>
      <c r="I485" s="70" t="s">
        <v>70</v>
      </c>
      <c r="J485" s="64" t="s">
        <v>1161</v>
      </c>
      <c r="K485" s="64"/>
      <c r="L485" s="277">
        <f t="shared" si="41"/>
        <v>0</v>
      </c>
      <c r="M485" s="277">
        <f t="shared" si="42"/>
        <v>0.22999999999999998</v>
      </c>
      <c r="N485" s="277">
        <f t="shared" si="43"/>
        <v>0.22999999999999998</v>
      </c>
      <c r="O485" s="36"/>
      <c r="P485" s="58"/>
      <c r="Q485" s="58">
        <v>0.05</v>
      </c>
      <c r="R485" s="58"/>
      <c r="S485" s="58"/>
      <c r="T485" s="58"/>
      <c r="U485" s="58"/>
      <c r="V485" s="261"/>
      <c r="W485" s="261"/>
      <c r="X485" s="58"/>
      <c r="Y485" s="58"/>
      <c r="Z485" s="261"/>
      <c r="AA485" s="261"/>
      <c r="AB485" s="261"/>
      <c r="AC485" s="261"/>
      <c r="AD485" s="261"/>
      <c r="AE485" s="261"/>
      <c r="AF485" s="261"/>
      <c r="AG485" s="261"/>
      <c r="AH485" s="261"/>
      <c r="AI485" s="261"/>
      <c r="AJ485" s="261"/>
      <c r="AK485" s="261"/>
      <c r="AL485" s="261"/>
      <c r="AM485" s="261"/>
      <c r="AN485" s="261"/>
      <c r="AO485" s="261"/>
      <c r="AP485" s="261">
        <v>0.18</v>
      </c>
      <c r="AQ485" s="261"/>
      <c r="AR485" s="261"/>
      <c r="AS485" s="261"/>
      <c r="AT485" s="261"/>
      <c r="AU485" s="261"/>
      <c r="AV485" s="261"/>
      <c r="AW485" s="261"/>
      <c r="AX485" s="261"/>
      <c r="AY485" s="46" t="s">
        <v>62</v>
      </c>
      <c r="AZ485" s="44" t="s">
        <v>1162</v>
      </c>
      <c r="BA485" s="23" t="s">
        <v>105</v>
      </c>
      <c r="BB485" s="23" t="s">
        <v>64</v>
      </c>
      <c r="BC485" s="37" t="s">
        <v>64</v>
      </c>
      <c r="BD485" s="23"/>
      <c r="BE485" s="23" t="s">
        <v>74</v>
      </c>
      <c r="BF485" s="23"/>
      <c r="BG485" s="23"/>
      <c r="BH485" s="23"/>
    </row>
    <row r="486" spans="1:60" s="39" customFormat="1" ht="39.6">
      <c r="A486" s="31"/>
      <c r="B486" s="23" t="s">
        <v>1444</v>
      </c>
      <c r="C486" s="50" t="s">
        <v>1163</v>
      </c>
      <c r="D486" s="23" t="s">
        <v>43</v>
      </c>
      <c r="E486" s="51">
        <v>0.17</v>
      </c>
      <c r="F486" s="51"/>
      <c r="G486" s="51">
        <v>0.17</v>
      </c>
      <c r="H486" s="44" t="s">
        <v>70</v>
      </c>
      <c r="I486" s="44" t="s">
        <v>70</v>
      </c>
      <c r="J486" s="64" t="s">
        <v>1164</v>
      </c>
      <c r="K486" s="64"/>
      <c r="L486" s="277">
        <f t="shared" si="41"/>
        <v>0</v>
      </c>
      <c r="M486" s="277">
        <f t="shared" si="42"/>
        <v>0.16999999999999998</v>
      </c>
      <c r="N486" s="277">
        <f t="shared" si="43"/>
        <v>0.16999999999999998</v>
      </c>
      <c r="O486" s="36"/>
      <c r="P486" s="58"/>
      <c r="Q486" s="58"/>
      <c r="R486" s="58"/>
      <c r="S486" s="58"/>
      <c r="T486" s="58"/>
      <c r="U486" s="58">
        <v>0.05</v>
      </c>
      <c r="V486" s="261"/>
      <c r="W486" s="261"/>
      <c r="X486" s="58"/>
      <c r="Y486" s="58"/>
      <c r="Z486" s="261"/>
      <c r="AA486" s="261"/>
      <c r="AB486" s="261"/>
      <c r="AC486" s="261"/>
      <c r="AD486" s="261"/>
      <c r="AE486" s="261"/>
      <c r="AF486" s="261"/>
      <c r="AG486" s="261"/>
      <c r="AH486" s="261"/>
      <c r="AI486" s="261"/>
      <c r="AJ486" s="261"/>
      <c r="AK486" s="261"/>
      <c r="AL486" s="261"/>
      <c r="AM486" s="261"/>
      <c r="AN486" s="261"/>
      <c r="AO486" s="261"/>
      <c r="AP486" s="261">
        <v>0.12</v>
      </c>
      <c r="AQ486" s="261"/>
      <c r="AR486" s="261"/>
      <c r="AS486" s="261"/>
      <c r="AT486" s="261"/>
      <c r="AU486" s="261"/>
      <c r="AV486" s="261"/>
      <c r="AW486" s="261"/>
      <c r="AX486" s="261"/>
      <c r="AY486" s="46" t="s">
        <v>62</v>
      </c>
      <c r="AZ486" s="44" t="s">
        <v>1165</v>
      </c>
      <c r="BA486" s="23" t="s">
        <v>105</v>
      </c>
      <c r="BB486" s="23" t="s">
        <v>64</v>
      </c>
      <c r="BC486" s="37" t="s">
        <v>72</v>
      </c>
      <c r="BD486" s="23"/>
      <c r="BE486" s="23" t="s">
        <v>74</v>
      </c>
      <c r="BF486" s="23"/>
      <c r="BG486" s="23"/>
      <c r="BH486" s="23"/>
    </row>
    <row r="487" spans="1:60" s="39" customFormat="1" ht="46.8">
      <c r="A487" s="31"/>
      <c r="B487" s="23" t="s">
        <v>1448</v>
      </c>
      <c r="C487" s="50" t="s">
        <v>1166</v>
      </c>
      <c r="D487" s="23" t="s">
        <v>43</v>
      </c>
      <c r="E487" s="51">
        <v>1.04</v>
      </c>
      <c r="F487" s="51"/>
      <c r="G487" s="51">
        <v>1.04</v>
      </c>
      <c r="H487" s="44" t="s">
        <v>70</v>
      </c>
      <c r="I487" s="44" t="s">
        <v>70</v>
      </c>
      <c r="J487" s="64" t="s">
        <v>2145</v>
      </c>
      <c r="K487" s="64"/>
      <c r="L487" s="277">
        <f t="shared" si="41"/>
        <v>0</v>
      </c>
      <c r="M487" s="277">
        <f t="shared" si="42"/>
        <v>1.04</v>
      </c>
      <c r="N487" s="277">
        <f t="shared" si="43"/>
        <v>1.04</v>
      </c>
      <c r="O487" s="36"/>
      <c r="P487" s="58"/>
      <c r="Q487" s="58">
        <v>0.08</v>
      </c>
      <c r="R487" s="58"/>
      <c r="S487" s="58"/>
      <c r="T487" s="58">
        <v>0.2</v>
      </c>
      <c r="U487" s="58">
        <v>0.64</v>
      </c>
      <c r="V487" s="261"/>
      <c r="W487" s="261"/>
      <c r="X487" s="58"/>
      <c r="Y487" s="58">
        <v>0.1</v>
      </c>
      <c r="Z487" s="261"/>
      <c r="AA487" s="261"/>
      <c r="AB487" s="261"/>
      <c r="AC487" s="261"/>
      <c r="AD487" s="261"/>
      <c r="AE487" s="261"/>
      <c r="AF487" s="261"/>
      <c r="AG487" s="261"/>
      <c r="AH487" s="261"/>
      <c r="AI487" s="261"/>
      <c r="AJ487" s="261"/>
      <c r="AK487" s="261"/>
      <c r="AL487" s="261"/>
      <c r="AM487" s="261"/>
      <c r="AN487" s="261"/>
      <c r="AO487" s="261"/>
      <c r="AP487" s="261">
        <v>0.02</v>
      </c>
      <c r="AQ487" s="261"/>
      <c r="AR487" s="261"/>
      <c r="AS487" s="261"/>
      <c r="AT487" s="261"/>
      <c r="AU487" s="261"/>
      <c r="AV487" s="261"/>
      <c r="AW487" s="261"/>
      <c r="AX487" s="261"/>
      <c r="AY487" s="46" t="s">
        <v>62</v>
      </c>
      <c r="AZ487" s="44" t="s">
        <v>1167</v>
      </c>
      <c r="BA487" s="23" t="s">
        <v>105</v>
      </c>
      <c r="BB487" s="23" t="s">
        <v>64</v>
      </c>
      <c r="BC487" s="37" t="s">
        <v>72</v>
      </c>
      <c r="BD487" s="23"/>
      <c r="BE487" s="23" t="s">
        <v>74</v>
      </c>
      <c r="BF487" s="23"/>
      <c r="BG487" s="23"/>
      <c r="BH487" s="23"/>
    </row>
    <row r="488" spans="1:60" s="39" customFormat="1" ht="39.6">
      <c r="A488" s="31"/>
      <c r="B488" s="23" t="s">
        <v>1451</v>
      </c>
      <c r="C488" s="50" t="s">
        <v>1168</v>
      </c>
      <c r="D488" s="23" t="s">
        <v>43</v>
      </c>
      <c r="E488" s="69">
        <v>2</v>
      </c>
      <c r="F488" s="69"/>
      <c r="G488" s="69">
        <v>2</v>
      </c>
      <c r="H488" s="70" t="s">
        <v>70</v>
      </c>
      <c r="I488" s="70" t="s">
        <v>70</v>
      </c>
      <c r="J488" s="64" t="s">
        <v>1169</v>
      </c>
      <c r="K488" s="64"/>
      <c r="L488" s="277">
        <f t="shared" si="41"/>
        <v>0</v>
      </c>
      <c r="M488" s="277">
        <f t="shared" si="42"/>
        <v>2</v>
      </c>
      <c r="N488" s="277">
        <f t="shared" si="43"/>
        <v>2</v>
      </c>
      <c r="O488" s="36"/>
      <c r="P488" s="58"/>
      <c r="Q488" s="58">
        <v>0.85</v>
      </c>
      <c r="R488" s="58"/>
      <c r="S488" s="58"/>
      <c r="T488" s="58">
        <v>1.1000000000000001</v>
      </c>
      <c r="U488" s="58"/>
      <c r="V488" s="261"/>
      <c r="W488" s="261"/>
      <c r="X488" s="58"/>
      <c r="Y488" s="58"/>
      <c r="Z488" s="261">
        <v>0.05</v>
      </c>
      <c r="AA488" s="261"/>
      <c r="AB488" s="261"/>
      <c r="AC488" s="261"/>
      <c r="AD488" s="261"/>
      <c r="AE488" s="261"/>
      <c r="AF488" s="261"/>
      <c r="AG488" s="261"/>
      <c r="AH488" s="261"/>
      <c r="AI488" s="261"/>
      <c r="AJ488" s="261"/>
      <c r="AK488" s="261"/>
      <c r="AL488" s="261"/>
      <c r="AM488" s="261"/>
      <c r="AN488" s="261"/>
      <c r="AO488" s="261"/>
      <c r="AP488" s="261"/>
      <c r="AQ488" s="261"/>
      <c r="AR488" s="261"/>
      <c r="AS488" s="261"/>
      <c r="AT488" s="261"/>
      <c r="AU488" s="261"/>
      <c r="AV488" s="261"/>
      <c r="AW488" s="261"/>
      <c r="AX488" s="261"/>
      <c r="AY488" s="46" t="s">
        <v>62</v>
      </c>
      <c r="AZ488" s="44" t="s">
        <v>1170</v>
      </c>
      <c r="BA488" s="23" t="s">
        <v>149</v>
      </c>
      <c r="BB488" s="23" t="s">
        <v>64</v>
      </c>
      <c r="BC488" s="37" t="s">
        <v>64</v>
      </c>
      <c r="BD488" s="23"/>
      <c r="BE488" s="23" t="s">
        <v>74</v>
      </c>
      <c r="BF488" s="23"/>
      <c r="BG488" s="23"/>
      <c r="BH488" s="23"/>
    </row>
    <row r="489" spans="1:60" s="39" customFormat="1" ht="39.6">
      <c r="A489" s="31"/>
      <c r="B489" s="23" t="s">
        <v>1455</v>
      </c>
      <c r="C489" s="50" t="s">
        <v>1171</v>
      </c>
      <c r="D489" s="23" t="s">
        <v>43</v>
      </c>
      <c r="E489" s="69">
        <v>0.36</v>
      </c>
      <c r="F489" s="69"/>
      <c r="G489" s="69">
        <v>0.36</v>
      </c>
      <c r="H489" s="70" t="s">
        <v>70</v>
      </c>
      <c r="I489" s="70" t="s">
        <v>70</v>
      </c>
      <c r="J489" s="64" t="s">
        <v>1172</v>
      </c>
      <c r="K489" s="64"/>
      <c r="L489" s="277">
        <f t="shared" si="41"/>
        <v>0</v>
      </c>
      <c r="M489" s="277">
        <f t="shared" si="42"/>
        <v>0.36</v>
      </c>
      <c r="N489" s="277">
        <f t="shared" si="43"/>
        <v>0.36</v>
      </c>
      <c r="O489" s="36"/>
      <c r="P489" s="58"/>
      <c r="Q489" s="58"/>
      <c r="R489" s="58"/>
      <c r="S489" s="58"/>
      <c r="T489" s="58">
        <v>0.22</v>
      </c>
      <c r="U489" s="58"/>
      <c r="V489" s="261"/>
      <c r="W489" s="261"/>
      <c r="X489" s="58"/>
      <c r="Y489" s="58"/>
      <c r="Z489" s="261"/>
      <c r="AA489" s="261"/>
      <c r="AB489" s="261"/>
      <c r="AC489" s="261"/>
      <c r="AD489" s="261"/>
      <c r="AE489" s="261"/>
      <c r="AF489" s="261"/>
      <c r="AG489" s="261"/>
      <c r="AH489" s="261"/>
      <c r="AI489" s="261"/>
      <c r="AJ489" s="261"/>
      <c r="AK489" s="261"/>
      <c r="AL489" s="261"/>
      <c r="AM489" s="261"/>
      <c r="AN489" s="261"/>
      <c r="AO489" s="261"/>
      <c r="AP489" s="261">
        <v>0.14000000000000001</v>
      </c>
      <c r="AQ489" s="261"/>
      <c r="AR489" s="261"/>
      <c r="AS489" s="261"/>
      <c r="AT489" s="261"/>
      <c r="AU489" s="261"/>
      <c r="AV489" s="261"/>
      <c r="AW489" s="261"/>
      <c r="AX489" s="261"/>
      <c r="AY489" s="46" t="s">
        <v>62</v>
      </c>
      <c r="AZ489" s="44" t="s">
        <v>1173</v>
      </c>
      <c r="BA489" s="23" t="s">
        <v>105</v>
      </c>
      <c r="BB489" s="23" t="s">
        <v>64</v>
      </c>
      <c r="BC489" s="37" t="s">
        <v>72</v>
      </c>
      <c r="BD489" s="23"/>
      <c r="BE489" s="23" t="s">
        <v>74</v>
      </c>
      <c r="BF489" s="23"/>
      <c r="BG489" s="23"/>
      <c r="BH489" s="23"/>
    </row>
    <row r="490" spans="1:60" s="39" customFormat="1" ht="39.6">
      <c r="A490" s="31"/>
      <c r="B490" s="23" t="s">
        <v>1460</v>
      </c>
      <c r="C490" s="50" t="s">
        <v>1174</v>
      </c>
      <c r="D490" s="23" t="s">
        <v>43</v>
      </c>
      <c r="E490" s="69">
        <v>0.15</v>
      </c>
      <c r="F490" s="69"/>
      <c r="G490" s="69">
        <v>0.15</v>
      </c>
      <c r="H490" s="70" t="s">
        <v>70</v>
      </c>
      <c r="I490" s="70" t="s">
        <v>70</v>
      </c>
      <c r="J490" s="64" t="s">
        <v>22</v>
      </c>
      <c r="K490" s="64"/>
      <c r="L490" s="277">
        <f t="shared" si="41"/>
        <v>0</v>
      </c>
      <c r="M490" s="277">
        <f t="shared" si="42"/>
        <v>0.15</v>
      </c>
      <c r="N490" s="277">
        <f t="shared" si="43"/>
        <v>0.15</v>
      </c>
      <c r="O490" s="36"/>
      <c r="P490" s="58">
        <v>0.15</v>
      </c>
      <c r="Q490" s="58"/>
      <c r="R490" s="58"/>
      <c r="S490" s="58"/>
      <c r="T490" s="58"/>
      <c r="U490" s="58"/>
      <c r="V490" s="261"/>
      <c r="W490" s="261"/>
      <c r="X490" s="58"/>
      <c r="Y490" s="58"/>
      <c r="Z490" s="261"/>
      <c r="AA490" s="261"/>
      <c r="AB490" s="261"/>
      <c r="AC490" s="261"/>
      <c r="AD490" s="261"/>
      <c r="AE490" s="261"/>
      <c r="AF490" s="261"/>
      <c r="AG490" s="261"/>
      <c r="AH490" s="261"/>
      <c r="AI490" s="261"/>
      <c r="AJ490" s="261"/>
      <c r="AK490" s="261"/>
      <c r="AL490" s="261"/>
      <c r="AM490" s="261"/>
      <c r="AN490" s="261"/>
      <c r="AO490" s="261"/>
      <c r="AP490" s="261"/>
      <c r="AQ490" s="261"/>
      <c r="AR490" s="261"/>
      <c r="AS490" s="261"/>
      <c r="AT490" s="261"/>
      <c r="AU490" s="261"/>
      <c r="AV490" s="261"/>
      <c r="AW490" s="261"/>
      <c r="AX490" s="261"/>
      <c r="AY490" s="46" t="s">
        <v>62</v>
      </c>
      <c r="AZ490" s="44"/>
      <c r="BA490" s="23" t="s">
        <v>114</v>
      </c>
      <c r="BB490" s="23" t="s">
        <v>64</v>
      </c>
      <c r="BC490" s="37" t="s">
        <v>64</v>
      </c>
      <c r="BD490" s="23"/>
      <c r="BE490" s="23" t="s">
        <v>74</v>
      </c>
      <c r="BF490" s="23"/>
      <c r="BG490" s="23"/>
      <c r="BH490" s="23"/>
    </row>
    <row r="491" spans="1:60" s="48" customFormat="1" ht="39.6">
      <c r="A491" s="40"/>
      <c r="B491" s="23" t="s">
        <v>1464</v>
      </c>
      <c r="C491" s="50" t="s">
        <v>1175</v>
      </c>
      <c r="D491" s="23" t="s">
        <v>43</v>
      </c>
      <c r="E491" s="51">
        <v>0.25</v>
      </c>
      <c r="F491" s="51"/>
      <c r="G491" s="51">
        <v>0.25</v>
      </c>
      <c r="H491" s="44" t="s">
        <v>111</v>
      </c>
      <c r="I491" s="44" t="s">
        <v>111</v>
      </c>
      <c r="J491" s="64" t="s">
        <v>1176</v>
      </c>
      <c r="K491" s="64"/>
      <c r="L491" s="277">
        <f t="shared" si="41"/>
        <v>0</v>
      </c>
      <c r="M491" s="277">
        <f t="shared" si="42"/>
        <v>0.25</v>
      </c>
      <c r="N491" s="277">
        <f t="shared" si="43"/>
        <v>0.25</v>
      </c>
      <c r="O491" s="36"/>
      <c r="P491" s="58"/>
      <c r="Q491" s="58"/>
      <c r="R491" s="58"/>
      <c r="S491" s="58"/>
      <c r="T491" s="58"/>
      <c r="U491" s="58">
        <v>0.22</v>
      </c>
      <c r="V491" s="261"/>
      <c r="W491" s="261"/>
      <c r="X491" s="58"/>
      <c r="Y491" s="58"/>
      <c r="Z491" s="261"/>
      <c r="AA491" s="261"/>
      <c r="AB491" s="261"/>
      <c r="AC491" s="261"/>
      <c r="AD491" s="261"/>
      <c r="AE491" s="261"/>
      <c r="AF491" s="261"/>
      <c r="AG491" s="261"/>
      <c r="AH491" s="261"/>
      <c r="AI491" s="261"/>
      <c r="AJ491" s="261"/>
      <c r="AK491" s="261"/>
      <c r="AL491" s="261"/>
      <c r="AM491" s="261"/>
      <c r="AN491" s="261"/>
      <c r="AO491" s="261"/>
      <c r="AP491" s="261">
        <v>0.03</v>
      </c>
      <c r="AQ491" s="261"/>
      <c r="AR491" s="261"/>
      <c r="AS491" s="261"/>
      <c r="AT491" s="261"/>
      <c r="AU491" s="261"/>
      <c r="AV491" s="261"/>
      <c r="AW491" s="261"/>
      <c r="AX491" s="261"/>
      <c r="AY491" s="46" t="s">
        <v>678</v>
      </c>
      <c r="AZ491" s="44" t="s">
        <v>1177</v>
      </c>
      <c r="BA491" s="23" t="s">
        <v>2336</v>
      </c>
      <c r="BB491" s="23" t="s">
        <v>64</v>
      </c>
      <c r="BC491" s="37" t="s">
        <v>72</v>
      </c>
      <c r="BD491" s="23" t="s">
        <v>1178</v>
      </c>
      <c r="BE491" s="23" t="s">
        <v>74</v>
      </c>
      <c r="BF491" s="42" t="s">
        <v>64</v>
      </c>
      <c r="BG491" s="42"/>
      <c r="BH491" s="42"/>
    </row>
    <row r="492" spans="1:60" s="39" customFormat="1" ht="39.6">
      <c r="A492" s="31"/>
      <c r="B492" s="23" t="s">
        <v>1466</v>
      </c>
      <c r="C492" s="50" t="s">
        <v>1179</v>
      </c>
      <c r="D492" s="23" t="s">
        <v>43</v>
      </c>
      <c r="E492" s="51">
        <v>0.47</v>
      </c>
      <c r="F492" s="51"/>
      <c r="G492" s="51">
        <v>0.47</v>
      </c>
      <c r="H492" s="44" t="s">
        <v>111</v>
      </c>
      <c r="I492" s="44" t="s">
        <v>111</v>
      </c>
      <c r="J492" s="64" t="s">
        <v>1180</v>
      </c>
      <c r="K492" s="64"/>
      <c r="L492" s="277">
        <f t="shared" si="41"/>
        <v>0</v>
      </c>
      <c r="M492" s="277">
        <f t="shared" si="42"/>
        <v>0.47</v>
      </c>
      <c r="N492" s="277">
        <f t="shared" si="43"/>
        <v>0.47</v>
      </c>
      <c r="O492" s="36"/>
      <c r="P492" s="58">
        <v>0.42</v>
      </c>
      <c r="Q492" s="58"/>
      <c r="R492" s="58"/>
      <c r="S492" s="58"/>
      <c r="T492" s="58"/>
      <c r="U492" s="58">
        <v>0.05</v>
      </c>
      <c r="V492" s="261"/>
      <c r="W492" s="261"/>
      <c r="X492" s="58"/>
      <c r="Y492" s="58"/>
      <c r="Z492" s="261"/>
      <c r="AA492" s="261"/>
      <c r="AB492" s="261"/>
      <c r="AC492" s="261"/>
      <c r="AD492" s="261"/>
      <c r="AE492" s="261"/>
      <c r="AF492" s="261"/>
      <c r="AG492" s="261"/>
      <c r="AH492" s="261"/>
      <c r="AI492" s="261"/>
      <c r="AJ492" s="261"/>
      <c r="AK492" s="261"/>
      <c r="AL492" s="261"/>
      <c r="AM492" s="261"/>
      <c r="AN492" s="261"/>
      <c r="AO492" s="261"/>
      <c r="AP492" s="261"/>
      <c r="AQ492" s="261"/>
      <c r="AR492" s="261"/>
      <c r="AS492" s="261"/>
      <c r="AT492" s="261"/>
      <c r="AU492" s="261"/>
      <c r="AV492" s="261"/>
      <c r="AW492" s="261"/>
      <c r="AX492" s="261"/>
      <c r="AY492" s="46" t="s">
        <v>62</v>
      </c>
      <c r="AZ492" s="44" t="s">
        <v>1181</v>
      </c>
      <c r="BA492" s="23" t="s">
        <v>105</v>
      </c>
      <c r="BB492" s="23" t="s">
        <v>64</v>
      </c>
      <c r="BC492" s="37" t="s">
        <v>64</v>
      </c>
      <c r="BD492" s="23"/>
      <c r="BE492" s="23" t="s">
        <v>74</v>
      </c>
      <c r="BF492" s="23"/>
      <c r="BG492" s="23"/>
      <c r="BH492" s="23"/>
    </row>
    <row r="493" spans="1:60" s="39" customFormat="1" ht="39.6">
      <c r="A493" s="31"/>
      <c r="B493" s="23" t="s">
        <v>1470</v>
      </c>
      <c r="C493" s="116" t="s">
        <v>1182</v>
      </c>
      <c r="D493" s="23" t="s">
        <v>43</v>
      </c>
      <c r="E493" s="51">
        <v>0.36</v>
      </c>
      <c r="F493" s="51"/>
      <c r="G493" s="51">
        <v>0.36</v>
      </c>
      <c r="H493" s="44" t="s">
        <v>111</v>
      </c>
      <c r="I493" s="44" t="s">
        <v>111</v>
      </c>
      <c r="J493" s="64" t="s">
        <v>1183</v>
      </c>
      <c r="K493" s="64"/>
      <c r="L493" s="277">
        <f t="shared" si="41"/>
        <v>0</v>
      </c>
      <c r="M493" s="277">
        <f t="shared" si="42"/>
        <v>0.36</v>
      </c>
      <c r="N493" s="277">
        <f t="shared" si="43"/>
        <v>0.36</v>
      </c>
      <c r="O493" s="36"/>
      <c r="P493" s="58">
        <v>0.16</v>
      </c>
      <c r="Q493" s="58"/>
      <c r="R493" s="58"/>
      <c r="S493" s="58"/>
      <c r="T493" s="58"/>
      <c r="U493" s="58">
        <v>0.15</v>
      </c>
      <c r="V493" s="261"/>
      <c r="W493" s="261"/>
      <c r="X493" s="58"/>
      <c r="Y493" s="58"/>
      <c r="Z493" s="261"/>
      <c r="AA493" s="261"/>
      <c r="AB493" s="261"/>
      <c r="AC493" s="261"/>
      <c r="AD493" s="261"/>
      <c r="AE493" s="261"/>
      <c r="AF493" s="261"/>
      <c r="AG493" s="261"/>
      <c r="AH493" s="261"/>
      <c r="AI493" s="261"/>
      <c r="AJ493" s="261"/>
      <c r="AK493" s="261"/>
      <c r="AL493" s="261"/>
      <c r="AM493" s="261"/>
      <c r="AN493" s="261"/>
      <c r="AO493" s="261"/>
      <c r="AP493" s="261">
        <v>0.05</v>
      </c>
      <c r="AQ493" s="261"/>
      <c r="AR493" s="261"/>
      <c r="AS493" s="261"/>
      <c r="AT493" s="261"/>
      <c r="AU493" s="261"/>
      <c r="AV493" s="261"/>
      <c r="AW493" s="261"/>
      <c r="AX493" s="261"/>
      <c r="AY493" s="46" t="s">
        <v>62</v>
      </c>
      <c r="AZ493" s="44" t="s">
        <v>1184</v>
      </c>
      <c r="BA493" s="23" t="s">
        <v>105</v>
      </c>
      <c r="BB493" s="23" t="s">
        <v>64</v>
      </c>
      <c r="BC493" s="37" t="s">
        <v>64</v>
      </c>
      <c r="BD493" s="23"/>
      <c r="BE493" s="23" t="s">
        <v>74</v>
      </c>
      <c r="BF493" s="23"/>
      <c r="BG493" s="23"/>
      <c r="BH493" s="23"/>
    </row>
    <row r="494" spans="1:60" s="39" customFormat="1" ht="39.6">
      <c r="A494" s="31"/>
      <c r="B494" s="23" t="s">
        <v>1473</v>
      </c>
      <c r="C494" s="50" t="s">
        <v>1185</v>
      </c>
      <c r="D494" s="23" t="s">
        <v>43</v>
      </c>
      <c r="E494" s="51">
        <v>0.34</v>
      </c>
      <c r="F494" s="51"/>
      <c r="G494" s="51">
        <v>0.34</v>
      </c>
      <c r="H494" s="44" t="s">
        <v>111</v>
      </c>
      <c r="I494" s="44" t="s">
        <v>111</v>
      </c>
      <c r="J494" s="64" t="s">
        <v>27</v>
      </c>
      <c r="K494" s="64"/>
      <c r="L494" s="277">
        <f t="shared" si="41"/>
        <v>0</v>
      </c>
      <c r="M494" s="277">
        <f t="shared" si="42"/>
        <v>0.34</v>
      </c>
      <c r="N494" s="277">
        <f t="shared" si="43"/>
        <v>0.34</v>
      </c>
      <c r="O494" s="36"/>
      <c r="P494" s="58"/>
      <c r="Q494" s="58"/>
      <c r="R494" s="58"/>
      <c r="S494" s="58"/>
      <c r="T494" s="58"/>
      <c r="U494" s="58">
        <v>0.34</v>
      </c>
      <c r="V494" s="261"/>
      <c r="W494" s="261"/>
      <c r="X494" s="58"/>
      <c r="Y494" s="58"/>
      <c r="Z494" s="261"/>
      <c r="AA494" s="261"/>
      <c r="AB494" s="261"/>
      <c r="AC494" s="261"/>
      <c r="AD494" s="261"/>
      <c r="AE494" s="261"/>
      <c r="AF494" s="261"/>
      <c r="AG494" s="261"/>
      <c r="AH494" s="261"/>
      <c r="AI494" s="261"/>
      <c r="AJ494" s="261"/>
      <c r="AK494" s="261"/>
      <c r="AL494" s="261"/>
      <c r="AM494" s="261"/>
      <c r="AN494" s="261"/>
      <c r="AO494" s="261"/>
      <c r="AP494" s="261"/>
      <c r="AQ494" s="261"/>
      <c r="AR494" s="261"/>
      <c r="AS494" s="261"/>
      <c r="AT494" s="261"/>
      <c r="AU494" s="261"/>
      <c r="AV494" s="261"/>
      <c r="AW494" s="261"/>
      <c r="AX494" s="261"/>
      <c r="AY494" s="46" t="s">
        <v>62</v>
      </c>
      <c r="AZ494" s="44" t="s">
        <v>1186</v>
      </c>
      <c r="BA494" s="23" t="s">
        <v>105</v>
      </c>
      <c r="BB494" s="23" t="s">
        <v>64</v>
      </c>
      <c r="BC494" s="37" t="s">
        <v>72</v>
      </c>
      <c r="BD494" s="23"/>
      <c r="BE494" s="23" t="s">
        <v>74</v>
      </c>
      <c r="BF494" s="23"/>
      <c r="BG494" s="23"/>
      <c r="BH494" s="23"/>
    </row>
    <row r="495" spans="1:60" s="39" customFormat="1" ht="39.6">
      <c r="A495" s="31"/>
      <c r="B495" s="23" t="s">
        <v>1476</v>
      </c>
      <c r="C495" s="50" t="s">
        <v>1187</v>
      </c>
      <c r="D495" s="23" t="s">
        <v>43</v>
      </c>
      <c r="E495" s="51">
        <v>0.4</v>
      </c>
      <c r="F495" s="51"/>
      <c r="G495" s="51">
        <v>0.4</v>
      </c>
      <c r="H495" s="44" t="s">
        <v>111</v>
      </c>
      <c r="I495" s="44" t="s">
        <v>111</v>
      </c>
      <c r="J495" s="64" t="s">
        <v>1188</v>
      </c>
      <c r="K495" s="64"/>
      <c r="L495" s="277">
        <f t="shared" si="41"/>
        <v>0</v>
      </c>
      <c r="M495" s="277">
        <f t="shared" si="42"/>
        <v>0.39999999999999997</v>
      </c>
      <c r="N495" s="277">
        <f t="shared" si="43"/>
        <v>0.39999999999999997</v>
      </c>
      <c r="O495" s="36"/>
      <c r="P495" s="58"/>
      <c r="Q495" s="58"/>
      <c r="R495" s="58"/>
      <c r="S495" s="58"/>
      <c r="T495" s="58"/>
      <c r="U495" s="58">
        <v>0.17</v>
      </c>
      <c r="V495" s="261"/>
      <c r="W495" s="261"/>
      <c r="X495" s="58"/>
      <c r="Y495" s="58"/>
      <c r="Z495" s="261"/>
      <c r="AA495" s="261"/>
      <c r="AB495" s="261"/>
      <c r="AC495" s="261"/>
      <c r="AD495" s="261"/>
      <c r="AE495" s="261"/>
      <c r="AF495" s="261"/>
      <c r="AG495" s="261"/>
      <c r="AH495" s="261"/>
      <c r="AI495" s="261"/>
      <c r="AJ495" s="261">
        <v>0.19</v>
      </c>
      <c r="AK495" s="261"/>
      <c r="AL495" s="261"/>
      <c r="AM495" s="261"/>
      <c r="AN495" s="261"/>
      <c r="AO495" s="261"/>
      <c r="AP495" s="261">
        <v>0.04</v>
      </c>
      <c r="AQ495" s="261"/>
      <c r="AR495" s="261"/>
      <c r="AS495" s="261"/>
      <c r="AT495" s="261"/>
      <c r="AU495" s="261"/>
      <c r="AV495" s="261"/>
      <c r="AW495" s="261"/>
      <c r="AX495" s="261"/>
      <c r="AY495" s="46" t="s">
        <v>62</v>
      </c>
      <c r="AZ495" s="44" t="s">
        <v>1189</v>
      </c>
      <c r="BA495" s="23" t="s">
        <v>105</v>
      </c>
      <c r="BB495" s="23" t="s">
        <v>64</v>
      </c>
      <c r="BC495" s="37" t="s">
        <v>72</v>
      </c>
      <c r="BD495" s="23"/>
      <c r="BE495" s="23" t="s">
        <v>74</v>
      </c>
      <c r="BF495" s="23"/>
      <c r="BG495" s="23"/>
      <c r="BH495" s="23"/>
    </row>
    <row r="496" spans="1:60" s="39" customFormat="1" ht="39.6">
      <c r="A496" s="31"/>
      <c r="B496" s="23" t="s">
        <v>2464</v>
      </c>
      <c r="C496" s="50" t="s">
        <v>1190</v>
      </c>
      <c r="D496" s="23" t="s">
        <v>43</v>
      </c>
      <c r="E496" s="51">
        <v>0.35</v>
      </c>
      <c r="F496" s="51"/>
      <c r="G496" s="51">
        <v>0.35</v>
      </c>
      <c r="H496" s="44" t="s">
        <v>188</v>
      </c>
      <c r="I496" s="44" t="s">
        <v>188</v>
      </c>
      <c r="J496" s="64" t="s">
        <v>1191</v>
      </c>
      <c r="K496" s="64"/>
      <c r="L496" s="277">
        <f t="shared" si="41"/>
        <v>0</v>
      </c>
      <c r="M496" s="277">
        <f t="shared" si="42"/>
        <v>0.35</v>
      </c>
      <c r="N496" s="277">
        <f t="shared" si="43"/>
        <v>0.35</v>
      </c>
      <c r="O496" s="36"/>
      <c r="P496" s="58"/>
      <c r="Q496" s="58"/>
      <c r="R496" s="58"/>
      <c r="S496" s="58"/>
      <c r="T496" s="58">
        <v>0.15</v>
      </c>
      <c r="U496" s="58">
        <v>0.2</v>
      </c>
      <c r="V496" s="261"/>
      <c r="W496" s="261"/>
      <c r="X496" s="58"/>
      <c r="Y496" s="58"/>
      <c r="Z496" s="261"/>
      <c r="AA496" s="261"/>
      <c r="AB496" s="261"/>
      <c r="AC496" s="261"/>
      <c r="AD496" s="261"/>
      <c r="AE496" s="261"/>
      <c r="AF496" s="261"/>
      <c r="AG496" s="261"/>
      <c r="AH496" s="261"/>
      <c r="AI496" s="261"/>
      <c r="AJ496" s="261"/>
      <c r="AK496" s="261"/>
      <c r="AL496" s="261"/>
      <c r="AM496" s="261"/>
      <c r="AN496" s="261"/>
      <c r="AO496" s="261"/>
      <c r="AP496" s="261"/>
      <c r="AQ496" s="261"/>
      <c r="AR496" s="261"/>
      <c r="AS496" s="261"/>
      <c r="AT496" s="261"/>
      <c r="AU496" s="261"/>
      <c r="AV496" s="261"/>
      <c r="AW496" s="261"/>
      <c r="AX496" s="261"/>
      <c r="AY496" s="46" t="s">
        <v>62</v>
      </c>
      <c r="AZ496" s="44" t="s">
        <v>1192</v>
      </c>
      <c r="BA496" s="23" t="s">
        <v>105</v>
      </c>
      <c r="BB496" s="23" t="s">
        <v>64</v>
      </c>
      <c r="BC496" s="37" t="s">
        <v>72</v>
      </c>
      <c r="BD496" s="23" t="s">
        <v>190</v>
      </c>
      <c r="BE496" s="23" t="s">
        <v>74</v>
      </c>
      <c r="BF496" s="23"/>
      <c r="BG496" s="23"/>
      <c r="BH496" s="23"/>
    </row>
    <row r="497" spans="1:60" s="39" customFormat="1" ht="39.6">
      <c r="A497" s="31"/>
      <c r="B497" s="23" t="s">
        <v>2465</v>
      </c>
      <c r="C497" s="50" t="s">
        <v>1193</v>
      </c>
      <c r="D497" s="23" t="s">
        <v>43</v>
      </c>
      <c r="E497" s="51">
        <v>0.3</v>
      </c>
      <c r="F497" s="51"/>
      <c r="G497" s="51">
        <v>0.3</v>
      </c>
      <c r="H497" s="44" t="s">
        <v>188</v>
      </c>
      <c r="I497" s="44" t="s">
        <v>188</v>
      </c>
      <c r="J497" s="64" t="s">
        <v>1194</v>
      </c>
      <c r="K497" s="64"/>
      <c r="L497" s="277">
        <f t="shared" si="41"/>
        <v>0</v>
      </c>
      <c r="M497" s="277">
        <f t="shared" si="42"/>
        <v>0.3</v>
      </c>
      <c r="N497" s="277">
        <f t="shared" si="43"/>
        <v>0.3</v>
      </c>
      <c r="O497" s="36"/>
      <c r="P497" s="58">
        <v>0.12</v>
      </c>
      <c r="Q497" s="58"/>
      <c r="R497" s="58"/>
      <c r="S497" s="58"/>
      <c r="T497" s="58">
        <v>0.18</v>
      </c>
      <c r="U497" s="58"/>
      <c r="V497" s="261"/>
      <c r="W497" s="261"/>
      <c r="X497" s="58"/>
      <c r="Y497" s="58"/>
      <c r="Z497" s="261"/>
      <c r="AA497" s="261"/>
      <c r="AB497" s="261"/>
      <c r="AC497" s="261"/>
      <c r="AD497" s="261"/>
      <c r="AE497" s="261"/>
      <c r="AF497" s="261"/>
      <c r="AG497" s="261"/>
      <c r="AH497" s="261"/>
      <c r="AI497" s="261"/>
      <c r="AJ497" s="261"/>
      <c r="AK497" s="261"/>
      <c r="AL497" s="261"/>
      <c r="AM497" s="261"/>
      <c r="AN497" s="261"/>
      <c r="AO497" s="261"/>
      <c r="AP497" s="261"/>
      <c r="AQ497" s="261"/>
      <c r="AR497" s="261"/>
      <c r="AS497" s="261"/>
      <c r="AT497" s="261"/>
      <c r="AU497" s="261"/>
      <c r="AV497" s="261"/>
      <c r="AW497" s="261"/>
      <c r="AX497" s="261"/>
      <c r="AY497" s="46" t="s">
        <v>62</v>
      </c>
      <c r="AZ497" s="44" t="s">
        <v>1195</v>
      </c>
      <c r="BA497" s="23" t="s">
        <v>105</v>
      </c>
      <c r="BB497" s="23" t="s">
        <v>64</v>
      </c>
      <c r="BC497" s="37" t="s">
        <v>64</v>
      </c>
      <c r="BD497" s="23" t="s">
        <v>190</v>
      </c>
      <c r="BE497" s="23" t="s">
        <v>74</v>
      </c>
      <c r="BF497" s="23"/>
      <c r="BG497" s="23"/>
      <c r="BH497" s="23"/>
    </row>
    <row r="498" spans="1:60" s="39" customFormat="1" ht="50.4">
      <c r="A498" s="31"/>
      <c r="B498" s="23" t="s">
        <v>2466</v>
      </c>
      <c r="C498" s="50" t="s">
        <v>1196</v>
      </c>
      <c r="D498" s="23" t="s">
        <v>43</v>
      </c>
      <c r="E498" s="51">
        <v>0.5</v>
      </c>
      <c r="F498" s="51"/>
      <c r="G498" s="51">
        <v>0.5</v>
      </c>
      <c r="H498" s="44" t="s">
        <v>188</v>
      </c>
      <c r="I498" s="44" t="s">
        <v>188</v>
      </c>
      <c r="J498" s="64" t="s">
        <v>1197</v>
      </c>
      <c r="K498" s="64"/>
      <c r="L498" s="277">
        <f t="shared" si="41"/>
        <v>0</v>
      </c>
      <c r="M498" s="277">
        <f t="shared" si="42"/>
        <v>0.5</v>
      </c>
      <c r="N498" s="277">
        <f t="shared" si="43"/>
        <v>0.5</v>
      </c>
      <c r="O498" s="36"/>
      <c r="P498" s="58">
        <v>0.26</v>
      </c>
      <c r="Q498" s="58"/>
      <c r="R498" s="58"/>
      <c r="S498" s="58"/>
      <c r="T498" s="58">
        <v>0.24</v>
      </c>
      <c r="U498" s="58"/>
      <c r="V498" s="261"/>
      <c r="W498" s="261"/>
      <c r="X498" s="58"/>
      <c r="Y498" s="58"/>
      <c r="Z498" s="261"/>
      <c r="AA498" s="261"/>
      <c r="AB498" s="261"/>
      <c r="AC498" s="261"/>
      <c r="AD498" s="261"/>
      <c r="AE498" s="261"/>
      <c r="AF498" s="261"/>
      <c r="AG498" s="261"/>
      <c r="AH498" s="261"/>
      <c r="AI498" s="261"/>
      <c r="AJ498" s="261"/>
      <c r="AK498" s="261"/>
      <c r="AL498" s="261"/>
      <c r="AM498" s="261"/>
      <c r="AN498" s="261"/>
      <c r="AO498" s="261"/>
      <c r="AP498" s="261"/>
      <c r="AQ498" s="261"/>
      <c r="AR498" s="261"/>
      <c r="AS498" s="261"/>
      <c r="AT498" s="261"/>
      <c r="AU498" s="261"/>
      <c r="AV498" s="261"/>
      <c r="AW498" s="261"/>
      <c r="AX498" s="261"/>
      <c r="AY498" s="46" t="s">
        <v>62</v>
      </c>
      <c r="AZ498" s="44" t="s">
        <v>1198</v>
      </c>
      <c r="BA498" s="23" t="s">
        <v>105</v>
      </c>
      <c r="BB498" s="23" t="s">
        <v>64</v>
      </c>
      <c r="BC498" s="37" t="s">
        <v>72</v>
      </c>
      <c r="BD498" s="23" t="s">
        <v>190</v>
      </c>
      <c r="BE498" s="23" t="s">
        <v>74</v>
      </c>
      <c r="BF498" s="23" t="s">
        <v>1199</v>
      </c>
      <c r="BG498" s="23"/>
      <c r="BH498" s="23"/>
    </row>
    <row r="499" spans="1:60" s="48" customFormat="1" ht="39.6">
      <c r="A499" s="40"/>
      <c r="B499" s="23" t="s">
        <v>2467</v>
      </c>
      <c r="C499" s="50" t="s">
        <v>1200</v>
      </c>
      <c r="D499" s="23" t="s">
        <v>43</v>
      </c>
      <c r="E499" s="51">
        <v>0.27</v>
      </c>
      <c r="F499" s="51"/>
      <c r="G499" s="51">
        <v>0.27</v>
      </c>
      <c r="H499" s="44" t="s">
        <v>188</v>
      </c>
      <c r="I499" s="44" t="s">
        <v>188</v>
      </c>
      <c r="J499" s="64" t="s">
        <v>2185</v>
      </c>
      <c r="K499" s="64"/>
      <c r="L499" s="277">
        <f t="shared" si="41"/>
        <v>0</v>
      </c>
      <c r="M499" s="277">
        <f t="shared" si="42"/>
        <v>0.27</v>
      </c>
      <c r="N499" s="277">
        <f t="shared" si="43"/>
        <v>0.27</v>
      </c>
      <c r="O499" s="36"/>
      <c r="P499" s="58">
        <v>0.12</v>
      </c>
      <c r="Q499" s="58"/>
      <c r="R499" s="58"/>
      <c r="S499" s="58"/>
      <c r="T499" s="58"/>
      <c r="U499" s="58">
        <v>0.03</v>
      </c>
      <c r="V499" s="261"/>
      <c r="W499" s="261"/>
      <c r="X499" s="58"/>
      <c r="Y499" s="58"/>
      <c r="Z499" s="261">
        <v>0.04</v>
      </c>
      <c r="AA499" s="261"/>
      <c r="AB499" s="261"/>
      <c r="AC499" s="261"/>
      <c r="AD499" s="261"/>
      <c r="AE499" s="261"/>
      <c r="AF499" s="261"/>
      <c r="AG499" s="261"/>
      <c r="AH499" s="261"/>
      <c r="AI499" s="261"/>
      <c r="AJ499" s="261"/>
      <c r="AK499" s="261"/>
      <c r="AL499" s="261"/>
      <c r="AM499" s="261"/>
      <c r="AN499" s="261"/>
      <c r="AO499" s="261"/>
      <c r="AP499" s="261">
        <v>0.08</v>
      </c>
      <c r="AQ499" s="261"/>
      <c r="AR499" s="261"/>
      <c r="AS499" s="261"/>
      <c r="AT499" s="261"/>
      <c r="AU499" s="261"/>
      <c r="AV499" s="261"/>
      <c r="AW499" s="261"/>
      <c r="AX499" s="261"/>
      <c r="AY499" s="46" t="s">
        <v>678</v>
      </c>
      <c r="AZ499" s="44" t="s">
        <v>1201</v>
      </c>
      <c r="BA499" s="23" t="s">
        <v>1248</v>
      </c>
      <c r="BB499" s="23" t="s">
        <v>64</v>
      </c>
      <c r="BC499" s="37" t="s">
        <v>72</v>
      </c>
      <c r="BD499" s="23" t="s">
        <v>1202</v>
      </c>
      <c r="BE499" s="23" t="s">
        <v>74</v>
      </c>
      <c r="BF499" s="42" t="s">
        <v>1203</v>
      </c>
      <c r="BG499" s="42"/>
      <c r="BH499" s="42"/>
    </row>
    <row r="500" spans="1:60" s="48" customFormat="1" ht="39.6">
      <c r="A500" s="40"/>
      <c r="B500" s="23" t="s">
        <v>1481</v>
      </c>
      <c r="C500" s="50" t="s">
        <v>1204</v>
      </c>
      <c r="D500" s="23" t="s">
        <v>43</v>
      </c>
      <c r="E500" s="51">
        <v>0.2</v>
      </c>
      <c r="F500" s="51"/>
      <c r="G500" s="51">
        <v>0.2</v>
      </c>
      <c r="H500" s="44" t="s">
        <v>188</v>
      </c>
      <c r="I500" s="44" t="s">
        <v>188</v>
      </c>
      <c r="J500" s="64" t="s">
        <v>27</v>
      </c>
      <c r="K500" s="64"/>
      <c r="L500" s="277">
        <f t="shared" si="41"/>
        <v>0</v>
      </c>
      <c r="M500" s="277">
        <f t="shared" si="42"/>
        <v>0.2</v>
      </c>
      <c r="N500" s="277">
        <f t="shared" si="43"/>
        <v>0.2</v>
      </c>
      <c r="O500" s="36"/>
      <c r="P500" s="58"/>
      <c r="Q500" s="58"/>
      <c r="R500" s="58"/>
      <c r="S500" s="58"/>
      <c r="T500" s="58"/>
      <c r="U500" s="58">
        <v>0.2</v>
      </c>
      <c r="V500" s="261"/>
      <c r="W500" s="261"/>
      <c r="X500" s="58"/>
      <c r="Y500" s="58"/>
      <c r="Z500" s="261"/>
      <c r="AA500" s="261"/>
      <c r="AB500" s="261"/>
      <c r="AC500" s="261"/>
      <c r="AD500" s="261"/>
      <c r="AE500" s="261"/>
      <c r="AF500" s="261"/>
      <c r="AG500" s="261"/>
      <c r="AH500" s="261"/>
      <c r="AI500" s="261"/>
      <c r="AJ500" s="261"/>
      <c r="AK500" s="261"/>
      <c r="AL500" s="261"/>
      <c r="AM500" s="261"/>
      <c r="AN500" s="261"/>
      <c r="AO500" s="261"/>
      <c r="AP500" s="261"/>
      <c r="AQ500" s="261"/>
      <c r="AR500" s="261"/>
      <c r="AS500" s="261"/>
      <c r="AT500" s="261"/>
      <c r="AU500" s="261"/>
      <c r="AV500" s="261"/>
      <c r="AW500" s="261"/>
      <c r="AX500" s="261"/>
      <c r="AY500" s="46" t="s">
        <v>678</v>
      </c>
      <c r="AZ500" s="44" t="s">
        <v>1205</v>
      </c>
      <c r="BA500" s="23" t="s">
        <v>1248</v>
      </c>
      <c r="BB500" s="23" t="s">
        <v>64</v>
      </c>
      <c r="BC500" s="37" t="s">
        <v>72</v>
      </c>
      <c r="BD500" s="23" t="s">
        <v>1202</v>
      </c>
      <c r="BE500" s="23" t="s">
        <v>74</v>
      </c>
      <c r="BF500" s="42" t="s">
        <v>64</v>
      </c>
      <c r="BG500" s="42"/>
      <c r="BH500" s="42"/>
    </row>
    <row r="501" spans="1:60" s="39" customFormat="1" ht="39.6">
      <c r="A501" s="31"/>
      <c r="B501" s="23" t="s">
        <v>1484</v>
      </c>
      <c r="C501" s="50" t="s">
        <v>1206</v>
      </c>
      <c r="D501" s="23" t="s">
        <v>43</v>
      </c>
      <c r="E501" s="51">
        <v>0.35</v>
      </c>
      <c r="F501" s="51"/>
      <c r="G501" s="51">
        <v>0.35</v>
      </c>
      <c r="H501" s="44" t="s">
        <v>188</v>
      </c>
      <c r="I501" s="44" t="s">
        <v>188</v>
      </c>
      <c r="J501" s="64" t="s">
        <v>26</v>
      </c>
      <c r="K501" s="64"/>
      <c r="L501" s="277">
        <f t="shared" si="41"/>
        <v>0</v>
      </c>
      <c r="M501" s="277">
        <f t="shared" si="42"/>
        <v>0.35</v>
      </c>
      <c r="N501" s="277">
        <f t="shared" si="43"/>
        <v>0.35</v>
      </c>
      <c r="O501" s="36"/>
      <c r="P501" s="58"/>
      <c r="Q501" s="58"/>
      <c r="R501" s="58"/>
      <c r="S501" s="58"/>
      <c r="T501" s="58">
        <v>0.35</v>
      </c>
      <c r="U501" s="58"/>
      <c r="V501" s="261"/>
      <c r="W501" s="261"/>
      <c r="X501" s="58"/>
      <c r="Y501" s="58"/>
      <c r="Z501" s="261"/>
      <c r="AA501" s="261"/>
      <c r="AB501" s="261"/>
      <c r="AC501" s="261"/>
      <c r="AD501" s="261"/>
      <c r="AE501" s="261"/>
      <c r="AF501" s="261"/>
      <c r="AG501" s="261"/>
      <c r="AH501" s="261"/>
      <c r="AI501" s="261"/>
      <c r="AJ501" s="261"/>
      <c r="AK501" s="261"/>
      <c r="AL501" s="261"/>
      <c r="AM501" s="261"/>
      <c r="AN501" s="261"/>
      <c r="AO501" s="261"/>
      <c r="AP501" s="261"/>
      <c r="AQ501" s="261"/>
      <c r="AR501" s="261"/>
      <c r="AS501" s="261"/>
      <c r="AT501" s="261"/>
      <c r="AU501" s="261"/>
      <c r="AV501" s="261"/>
      <c r="AW501" s="261"/>
      <c r="AX501" s="261"/>
      <c r="AY501" s="46" t="s">
        <v>62</v>
      </c>
      <c r="AZ501" s="44" t="s">
        <v>1207</v>
      </c>
      <c r="BA501" s="23" t="s">
        <v>105</v>
      </c>
      <c r="BB501" s="23" t="s">
        <v>64</v>
      </c>
      <c r="BC501" s="37" t="s">
        <v>72</v>
      </c>
      <c r="BD501" s="23" t="s">
        <v>190</v>
      </c>
      <c r="BE501" s="23" t="s">
        <v>74</v>
      </c>
      <c r="BF501" s="23"/>
      <c r="BG501" s="23"/>
      <c r="BH501" s="23"/>
    </row>
    <row r="502" spans="1:60" s="39" customFormat="1" ht="39.6">
      <c r="A502" s="31"/>
      <c r="B502" s="23" t="s">
        <v>1487</v>
      </c>
      <c r="C502" s="50" t="s">
        <v>1208</v>
      </c>
      <c r="D502" s="23" t="s">
        <v>43</v>
      </c>
      <c r="E502" s="51">
        <v>0.21</v>
      </c>
      <c r="F502" s="51"/>
      <c r="G502" s="51">
        <v>0.21</v>
      </c>
      <c r="H502" s="44" t="s">
        <v>188</v>
      </c>
      <c r="I502" s="44" t="s">
        <v>188</v>
      </c>
      <c r="J502" s="64" t="s">
        <v>1209</v>
      </c>
      <c r="K502" s="64"/>
      <c r="L502" s="277">
        <f t="shared" si="41"/>
        <v>0</v>
      </c>
      <c r="M502" s="277">
        <f t="shared" si="42"/>
        <v>0.21</v>
      </c>
      <c r="N502" s="277">
        <f t="shared" si="43"/>
        <v>0.21</v>
      </c>
      <c r="O502" s="36"/>
      <c r="P502" s="58"/>
      <c r="Q502" s="58"/>
      <c r="R502" s="58"/>
      <c r="S502" s="58"/>
      <c r="T502" s="58"/>
      <c r="U502" s="58"/>
      <c r="V502" s="261"/>
      <c r="W502" s="261"/>
      <c r="X502" s="58"/>
      <c r="Y502" s="58"/>
      <c r="Z502" s="261"/>
      <c r="AA502" s="261"/>
      <c r="AB502" s="261"/>
      <c r="AC502" s="261"/>
      <c r="AD502" s="261"/>
      <c r="AE502" s="261"/>
      <c r="AF502" s="261"/>
      <c r="AG502" s="261"/>
      <c r="AH502" s="261"/>
      <c r="AI502" s="261">
        <v>0.02</v>
      </c>
      <c r="AJ502" s="261"/>
      <c r="AK502" s="261"/>
      <c r="AL502" s="261"/>
      <c r="AM502" s="261"/>
      <c r="AN502" s="261"/>
      <c r="AO502" s="261"/>
      <c r="AP502" s="261">
        <v>0.19</v>
      </c>
      <c r="AQ502" s="261"/>
      <c r="AR502" s="261"/>
      <c r="AS502" s="261"/>
      <c r="AT502" s="261"/>
      <c r="AU502" s="261"/>
      <c r="AV502" s="261"/>
      <c r="AW502" s="261"/>
      <c r="AX502" s="261"/>
      <c r="AY502" s="46" t="s">
        <v>62</v>
      </c>
      <c r="AZ502" s="44" t="s">
        <v>1210</v>
      </c>
      <c r="BA502" s="23" t="s">
        <v>105</v>
      </c>
      <c r="BB502" s="23" t="s">
        <v>64</v>
      </c>
      <c r="BC502" s="37" t="s">
        <v>72</v>
      </c>
      <c r="BD502" s="23" t="s">
        <v>190</v>
      </c>
      <c r="BE502" s="23" t="s">
        <v>74</v>
      </c>
      <c r="BF502" s="23"/>
      <c r="BG502" s="23"/>
      <c r="BH502" s="23"/>
    </row>
    <row r="503" spans="1:60" s="39" customFormat="1" ht="39.6">
      <c r="A503" s="31"/>
      <c r="B503" s="23" t="s">
        <v>2468</v>
      </c>
      <c r="C503" s="50" t="s">
        <v>1211</v>
      </c>
      <c r="D503" s="23" t="s">
        <v>43</v>
      </c>
      <c r="E503" s="51">
        <v>0.4</v>
      </c>
      <c r="F503" s="51"/>
      <c r="G503" s="51">
        <v>0.4</v>
      </c>
      <c r="H503" s="44" t="s">
        <v>188</v>
      </c>
      <c r="I503" s="44" t="s">
        <v>188</v>
      </c>
      <c r="J503" s="64" t="s">
        <v>1212</v>
      </c>
      <c r="K503" s="64"/>
      <c r="L503" s="277">
        <f t="shared" si="41"/>
        <v>0</v>
      </c>
      <c r="M503" s="277">
        <f t="shared" si="42"/>
        <v>0.4</v>
      </c>
      <c r="N503" s="277">
        <f t="shared" si="43"/>
        <v>0.4</v>
      </c>
      <c r="O503" s="36"/>
      <c r="P503" s="58"/>
      <c r="Q503" s="58"/>
      <c r="R503" s="58"/>
      <c r="S503" s="58"/>
      <c r="T503" s="58"/>
      <c r="U503" s="58">
        <v>0.25</v>
      </c>
      <c r="V503" s="261"/>
      <c r="W503" s="261"/>
      <c r="X503" s="58"/>
      <c r="Y503" s="58"/>
      <c r="Z503" s="261"/>
      <c r="AA503" s="261"/>
      <c r="AB503" s="261"/>
      <c r="AC503" s="261"/>
      <c r="AD503" s="261"/>
      <c r="AE503" s="261"/>
      <c r="AF503" s="261"/>
      <c r="AG503" s="261"/>
      <c r="AH503" s="261"/>
      <c r="AI503" s="261"/>
      <c r="AJ503" s="261"/>
      <c r="AK503" s="261"/>
      <c r="AL503" s="261"/>
      <c r="AM503" s="261"/>
      <c r="AN503" s="261"/>
      <c r="AO503" s="261"/>
      <c r="AP503" s="261">
        <v>0.15</v>
      </c>
      <c r="AQ503" s="261"/>
      <c r="AR503" s="261"/>
      <c r="AS503" s="261"/>
      <c r="AT503" s="261"/>
      <c r="AU503" s="261"/>
      <c r="AV503" s="261"/>
      <c r="AW503" s="261"/>
      <c r="AX503" s="261"/>
      <c r="AY503" s="46" t="s">
        <v>62</v>
      </c>
      <c r="AZ503" s="44" t="s">
        <v>1213</v>
      </c>
      <c r="BA503" s="23" t="s">
        <v>105</v>
      </c>
      <c r="BB503" s="23" t="s">
        <v>64</v>
      </c>
      <c r="BC503" s="37" t="s">
        <v>72</v>
      </c>
      <c r="BD503" s="23" t="s">
        <v>190</v>
      </c>
      <c r="BE503" s="23" t="s">
        <v>74</v>
      </c>
      <c r="BF503" s="23"/>
      <c r="BG503" s="23"/>
      <c r="BH503" s="23"/>
    </row>
    <row r="504" spans="1:60" s="39" customFormat="1" ht="39.6">
      <c r="A504" s="31"/>
      <c r="B504" s="23" t="s">
        <v>1489</v>
      </c>
      <c r="C504" s="50" t="s">
        <v>1214</v>
      </c>
      <c r="D504" s="23" t="s">
        <v>43</v>
      </c>
      <c r="E504" s="51">
        <v>0.09</v>
      </c>
      <c r="F504" s="51"/>
      <c r="G504" s="51">
        <v>0.09</v>
      </c>
      <c r="H504" s="44" t="s">
        <v>188</v>
      </c>
      <c r="I504" s="44" t="s">
        <v>188</v>
      </c>
      <c r="J504" s="64" t="s">
        <v>26</v>
      </c>
      <c r="K504" s="64"/>
      <c r="L504" s="277">
        <f t="shared" si="41"/>
        <v>0</v>
      </c>
      <c r="M504" s="277">
        <f t="shared" si="42"/>
        <v>0.09</v>
      </c>
      <c r="N504" s="277">
        <f t="shared" si="43"/>
        <v>0.09</v>
      </c>
      <c r="O504" s="36"/>
      <c r="P504" s="58"/>
      <c r="Q504" s="58"/>
      <c r="R504" s="58"/>
      <c r="S504" s="58"/>
      <c r="T504" s="58">
        <v>0.09</v>
      </c>
      <c r="U504" s="58"/>
      <c r="V504" s="261"/>
      <c r="W504" s="261"/>
      <c r="X504" s="58"/>
      <c r="Y504" s="58"/>
      <c r="Z504" s="261"/>
      <c r="AA504" s="261"/>
      <c r="AB504" s="261"/>
      <c r="AC504" s="261"/>
      <c r="AD504" s="261"/>
      <c r="AE504" s="261"/>
      <c r="AF504" s="261"/>
      <c r="AG504" s="261"/>
      <c r="AH504" s="261"/>
      <c r="AI504" s="261"/>
      <c r="AJ504" s="261"/>
      <c r="AK504" s="261"/>
      <c r="AL504" s="261"/>
      <c r="AM504" s="261"/>
      <c r="AN504" s="261"/>
      <c r="AO504" s="261"/>
      <c r="AP504" s="261"/>
      <c r="AQ504" s="261"/>
      <c r="AR504" s="261"/>
      <c r="AS504" s="261"/>
      <c r="AT504" s="261"/>
      <c r="AU504" s="261"/>
      <c r="AV504" s="261"/>
      <c r="AW504" s="261"/>
      <c r="AX504" s="261"/>
      <c r="AY504" s="46" t="s">
        <v>62</v>
      </c>
      <c r="AZ504" s="44" t="s">
        <v>1215</v>
      </c>
      <c r="BA504" s="23" t="s">
        <v>105</v>
      </c>
      <c r="BB504" s="23" t="s">
        <v>64</v>
      </c>
      <c r="BC504" s="37" t="s">
        <v>72</v>
      </c>
      <c r="BD504" s="23" t="s">
        <v>190</v>
      </c>
      <c r="BE504" s="23" t="s">
        <v>74</v>
      </c>
      <c r="BF504" s="23"/>
      <c r="BG504" s="23"/>
      <c r="BH504" s="23"/>
    </row>
    <row r="505" spans="1:60" s="39" customFormat="1" ht="39.6">
      <c r="A505" s="31"/>
      <c r="B505" s="23" t="s">
        <v>1491</v>
      </c>
      <c r="C505" s="50" t="s">
        <v>1216</v>
      </c>
      <c r="D505" s="23" t="s">
        <v>43</v>
      </c>
      <c r="E505" s="69">
        <v>0.3</v>
      </c>
      <c r="F505" s="69"/>
      <c r="G505" s="69">
        <v>0.3</v>
      </c>
      <c r="H505" s="44" t="s">
        <v>188</v>
      </c>
      <c r="I505" s="44" t="s">
        <v>188</v>
      </c>
      <c r="J505" s="64" t="s">
        <v>22</v>
      </c>
      <c r="K505" s="64"/>
      <c r="L505" s="277">
        <f t="shared" si="41"/>
        <v>0</v>
      </c>
      <c r="M505" s="277">
        <f t="shared" si="42"/>
        <v>0.3</v>
      </c>
      <c r="N505" s="277">
        <f t="shared" si="43"/>
        <v>0.3</v>
      </c>
      <c r="O505" s="36"/>
      <c r="P505" s="58">
        <v>0.3</v>
      </c>
      <c r="Q505" s="58"/>
      <c r="R505" s="58"/>
      <c r="S505" s="58"/>
      <c r="T505" s="58"/>
      <c r="U505" s="58"/>
      <c r="V505" s="261"/>
      <c r="W505" s="261"/>
      <c r="X505" s="58"/>
      <c r="Y505" s="58"/>
      <c r="Z505" s="261"/>
      <c r="AA505" s="261"/>
      <c r="AB505" s="261"/>
      <c r="AC505" s="261"/>
      <c r="AD505" s="261"/>
      <c r="AE505" s="261"/>
      <c r="AF505" s="261"/>
      <c r="AG505" s="261"/>
      <c r="AH505" s="261"/>
      <c r="AI505" s="261"/>
      <c r="AJ505" s="261"/>
      <c r="AK505" s="261"/>
      <c r="AL505" s="261"/>
      <c r="AM505" s="261"/>
      <c r="AN505" s="261"/>
      <c r="AO505" s="261"/>
      <c r="AP505" s="261"/>
      <c r="AQ505" s="261"/>
      <c r="AR505" s="261"/>
      <c r="AS505" s="261"/>
      <c r="AT505" s="261"/>
      <c r="AU505" s="261"/>
      <c r="AV505" s="261"/>
      <c r="AW505" s="261"/>
      <c r="AX505" s="261"/>
      <c r="AY505" s="46" t="s">
        <v>62</v>
      </c>
      <c r="AZ505" s="44" t="s">
        <v>1217</v>
      </c>
      <c r="BA505" s="23" t="s">
        <v>105</v>
      </c>
      <c r="BB505" s="23" t="s">
        <v>64</v>
      </c>
      <c r="BC505" s="37" t="s">
        <v>72</v>
      </c>
      <c r="BD505" s="23" t="s">
        <v>190</v>
      </c>
      <c r="BE505" s="23" t="s">
        <v>74</v>
      </c>
      <c r="BF505" s="23" t="s">
        <v>1218</v>
      </c>
      <c r="BG505" s="23"/>
      <c r="BH505" s="23"/>
    </row>
    <row r="506" spans="1:60" s="39" customFormat="1" ht="39.6">
      <c r="A506" s="31"/>
      <c r="B506" s="23" t="s">
        <v>1496</v>
      </c>
      <c r="C506" s="85" t="s">
        <v>1219</v>
      </c>
      <c r="D506" s="23" t="s">
        <v>43</v>
      </c>
      <c r="E506" s="69">
        <v>0.04</v>
      </c>
      <c r="F506" s="69"/>
      <c r="G506" s="69">
        <v>0.04</v>
      </c>
      <c r="H506" s="23" t="s">
        <v>100</v>
      </c>
      <c r="I506" s="23" t="s">
        <v>100</v>
      </c>
      <c r="J506" s="64" t="s">
        <v>1220</v>
      </c>
      <c r="K506" s="64"/>
      <c r="L506" s="277">
        <f t="shared" si="41"/>
        <v>0</v>
      </c>
      <c r="M506" s="277">
        <f t="shared" si="42"/>
        <v>0.04</v>
      </c>
      <c r="N506" s="277">
        <f t="shared" si="43"/>
        <v>0.04</v>
      </c>
      <c r="O506" s="36"/>
      <c r="P506" s="58"/>
      <c r="Q506" s="58"/>
      <c r="R506" s="58"/>
      <c r="S506" s="58">
        <v>0.01</v>
      </c>
      <c r="T506" s="58"/>
      <c r="U506" s="58"/>
      <c r="V506" s="261"/>
      <c r="W506" s="261"/>
      <c r="X506" s="58"/>
      <c r="Y506" s="58"/>
      <c r="Z506" s="261">
        <v>0.01</v>
      </c>
      <c r="AA506" s="261"/>
      <c r="AB506" s="261"/>
      <c r="AC506" s="261"/>
      <c r="AD506" s="261"/>
      <c r="AE506" s="261"/>
      <c r="AF506" s="261"/>
      <c r="AG506" s="261"/>
      <c r="AH506" s="261"/>
      <c r="AI506" s="261"/>
      <c r="AJ506" s="261"/>
      <c r="AK506" s="261"/>
      <c r="AL506" s="261"/>
      <c r="AM506" s="261"/>
      <c r="AN506" s="261"/>
      <c r="AO506" s="261"/>
      <c r="AP506" s="261">
        <v>0.02</v>
      </c>
      <c r="AQ506" s="261"/>
      <c r="AR506" s="261"/>
      <c r="AS506" s="261"/>
      <c r="AT506" s="261"/>
      <c r="AU506" s="261"/>
      <c r="AV506" s="261"/>
      <c r="AW506" s="261"/>
      <c r="AX506" s="261"/>
      <c r="AY506" s="46" t="s">
        <v>62</v>
      </c>
      <c r="AZ506" s="44" t="s">
        <v>1221</v>
      </c>
      <c r="BA506" s="23" t="s">
        <v>105</v>
      </c>
      <c r="BB506" s="23" t="s">
        <v>64</v>
      </c>
      <c r="BC506" s="37" t="s">
        <v>72</v>
      </c>
      <c r="BD506" s="23" t="s">
        <v>101</v>
      </c>
      <c r="BE506" s="23" t="s">
        <v>74</v>
      </c>
      <c r="BF506" s="23"/>
      <c r="BG506" s="23"/>
      <c r="BH506" s="23"/>
    </row>
    <row r="507" spans="1:60" s="39" customFormat="1" ht="39.6">
      <c r="A507" s="31"/>
      <c r="B507" s="23" t="s">
        <v>1502</v>
      </c>
      <c r="C507" s="85" t="s">
        <v>1222</v>
      </c>
      <c r="D507" s="23" t="s">
        <v>43</v>
      </c>
      <c r="E507" s="69">
        <v>0.15</v>
      </c>
      <c r="F507" s="69"/>
      <c r="G507" s="69">
        <v>0.15</v>
      </c>
      <c r="H507" s="23" t="s">
        <v>100</v>
      </c>
      <c r="I507" s="23" t="s">
        <v>100</v>
      </c>
      <c r="J507" s="64" t="s">
        <v>1223</v>
      </c>
      <c r="K507" s="64"/>
      <c r="L507" s="277">
        <f t="shared" si="41"/>
        <v>0</v>
      </c>
      <c r="M507" s="277">
        <f t="shared" si="42"/>
        <v>0.15000000000000002</v>
      </c>
      <c r="N507" s="277">
        <f t="shared" si="43"/>
        <v>0.15000000000000002</v>
      </c>
      <c r="O507" s="36"/>
      <c r="P507" s="58"/>
      <c r="Q507" s="58"/>
      <c r="R507" s="58"/>
      <c r="S507" s="58"/>
      <c r="T507" s="58"/>
      <c r="U507" s="58">
        <v>0.05</v>
      </c>
      <c r="V507" s="261"/>
      <c r="W507" s="261"/>
      <c r="X507" s="58"/>
      <c r="Y507" s="58"/>
      <c r="Z507" s="261"/>
      <c r="AA507" s="261"/>
      <c r="AB507" s="261"/>
      <c r="AC507" s="261"/>
      <c r="AD507" s="261"/>
      <c r="AE507" s="261"/>
      <c r="AF507" s="261"/>
      <c r="AG507" s="261"/>
      <c r="AH507" s="261"/>
      <c r="AI507" s="261"/>
      <c r="AJ507" s="261"/>
      <c r="AK507" s="261"/>
      <c r="AL507" s="261"/>
      <c r="AM507" s="261"/>
      <c r="AN507" s="261"/>
      <c r="AO507" s="261"/>
      <c r="AP507" s="261">
        <v>0.1</v>
      </c>
      <c r="AQ507" s="261"/>
      <c r="AR507" s="261"/>
      <c r="AS507" s="261"/>
      <c r="AT507" s="261"/>
      <c r="AU507" s="261"/>
      <c r="AV507" s="261"/>
      <c r="AW507" s="261"/>
      <c r="AX507" s="261"/>
      <c r="AY507" s="46" t="s">
        <v>62</v>
      </c>
      <c r="AZ507" s="44" t="s">
        <v>1224</v>
      </c>
      <c r="BA507" s="23" t="s">
        <v>105</v>
      </c>
      <c r="BB507" s="23" t="s">
        <v>64</v>
      </c>
      <c r="BC507" s="37" t="s">
        <v>72</v>
      </c>
      <c r="BD507" s="23" t="s">
        <v>101</v>
      </c>
      <c r="BE507" s="23" t="s">
        <v>74</v>
      </c>
      <c r="BF507" s="23"/>
      <c r="BG507" s="23"/>
      <c r="BH507" s="23"/>
    </row>
    <row r="508" spans="1:60" s="39" customFormat="1" ht="39.6">
      <c r="A508" s="31"/>
      <c r="B508" s="23" t="s">
        <v>2469</v>
      </c>
      <c r="C508" s="85" t="s">
        <v>1225</v>
      </c>
      <c r="D508" s="23" t="s">
        <v>43</v>
      </c>
      <c r="E508" s="69">
        <v>0.05</v>
      </c>
      <c r="F508" s="69"/>
      <c r="G508" s="69">
        <v>0.05</v>
      </c>
      <c r="H508" s="23" t="s">
        <v>100</v>
      </c>
      <c r="I508" s="23" t="s">
        <v>100</v>
      </c>
      <c r="J508" s="64" t="s">
        <v>1226</v>
      </c>
      <c r="K508" s="64"/>
      <c r="L508" s="277">
        <f t="shared" si="41"/>
        <v>0</v>
      </c>
      <c r="M508" s="277">
        <f t="shared" si="42"/>
        <v>0.05</v>
      </c>
      <c r="N508" s="277">
        <f t="shared" si="43"/>
        <v>0.05</v>
      </c>
      <c r="O508" s="36"/>
      <c r="P508" s="58"/>
      <c r="Q508" s="58"/>
      <c r="R508" s="58"/>
      <c r="S508" s="58"/>
      <c r="T508" s="58">
        <v>0.03</v>
      </c>
      <c r="U508" s="58"/>
      <c r="V508" s="261"/>
      <c r="W508" s="261"/>
      <c r="X508" s="58"/>
      <c r="Y508" s="58"/>
      <c r="Z508" s="261">
        <v>0.01</v>
      </c>
      <c r="AA508" s="261"/>
      <c r="AB508" s="261"/>
      <c r="AC508" s="261"/>
      <c r="AD508" s="261"/>
      <c r="AE508" s="261"/>
      <c r="AF508" s="261"/>
      <c r="AG508" s="261"/>
      <c r="AH508" s="261"/>
      <c r="AI508" s="261"/>
      <c r="AJ508" s="261"/>
      <c r="AK508" s="261"/>
      <c r="AL508" s="261"/>
      <c r="AM508" s="261"/>
      <c r="AN508" s="261"/>
      <c r="AO508" s="261"/>
      <c r="AP508" s="261">
        <v>0.01</v>
      </c>
      <c r="AQ508" s="261"/>
      <c r="AR508" s="261"/>
      <c r="AS508" s="261"/>
      <c r="AT508" s="261"/>
      <c r="AU508" s="261"/>
      <c r="AV508" s="261"/>
      <c r="AW508" s="261"/>
      <c r="AX508" s="261"/>
      <c r="AY508" s="46" t="s">
        <v>62</v>
      </c>
      <c r="AZ508" s="44" t="s">
        <v>1227</v>
      </c>
      <c r="BA508" s="23" t="s">
        <v>105</v>
      </c>
      <c r="BB508" s="23" t="s">
        <v>64</v>
      </c>
      <c r="BC508" s="37" t="s">
        <v>72</v>
      </c>
      <c r="BD508" s="23" t="s">
        <v>101</v>
      </c>
      <c r="BE508" s="23" t="s">
        <v>74</v>
      </c>
      <c r="BF508" s="23"/>
      <c r="BG508" s="23"/>
      <c r="BH508" s="23"/>
    </row>
    <row r="509" spans="1:60" s="39" customFormat="1" ht="39.6">
      <c r="A509" s="31"/>
      <c r="B509" s="23" t="s">
        <v>2470</v>
      </c>
      <c r="C509" s="85" t="s">
        <v>1228</v>
      </c>
      <c r="D509" s="23" t="s">
        <v>43</v>
      </c>
      <c r="E509" s="69">
        <v>0.5</v>
      </c>
      <c r="F509" s="69"/>
      <c r="G509" s="69">
        <v>0.5</v>
      </c>
      <c r="H509" s="23" t="s">
        <v>100</v>
      </c>
      <c r="I509" s="23" t="s">
        <v>100</v>
      </c>
      <c r="J509" s="64" t="s">
        <v>1229</v>
      </c>
      <c r="K509" s="64"/>
      <c r="L509" s="277">
        <f t="shared" si="41"/>
        <v>0</v>
      </c>
      <c r="M509" s="277">
        <f t="shared" si="42"/>
        <v>0.5</v>
      </c>
      <c r="N509" s="277">
        <f t="shared" si="43"/>
        <v>0.5</v>
      </c>
      <c r="O509" s="36"/>
      <c r="P509" s="58"/>
      <c r="Q509" s="58"/>
      <c r="R509" s="58"/>
      <c r="S509" s="58"/>
      <c r="T509" s="58"/>
      <c r="U509" s="58">
        <v>0.3</v>
      </c>
      <c r="V509" s="261"/>
      <c r="W509" s="261"/>
      <c r="X509" s="58"/>
      <c r="Y509" s="58"/>
      <c r="Z509" s="261"/>
      <c r="AA509" s="261"/>
      <c r="AB509" s="261"/>
      <c r="AC509" s="261"/>
      <c r="AD509" s="261"/>
      <c r="AE509" s="261"/>
      <c r="AF509" s="261"/>
      <c r="AG509" s="261"/>
      <c r="AH509" s="261"/>
      <c r="AI509" s="261"/>
      <c r="AJ509" s="261"/>
      <c r="AK509" s="261"/>
      <c r="AL509" s="261"/>
      <c r="AM509" s="261"/>
      <c r="AN509" s="261"/>
      <c r="AO509" s="261"/>
      <c r="AP509" s="261"/>
      <c r="AQ509" s="261"/>
      <c r="AR509" s="261"/>
      <c r="AS509" s="261"/>
      <c r="AT509" s="261"/>
      <c r="AU509" s="261"/>
      <c r="AV509" s="261"/>
      <c r="AW509" s="261"/>
      <c r="AX509" s="261">
        <v>0.2</v>
      </c>
      <c r="AY509" s="46" t="s">
        <v>62</v>
      </c>
      <c r="AZ509" s="44" t="s">
        <v>1230</v>
      </c>
      <c r="BA509" s="23" t="s">
        <v>105</v>
      </c>
      <c r="BB509" s="23" t="s">
        <v>64</v>
      </c>
      <c r="BC509" s="37" t="s">
        <v>72</v>
      </c>
      <c r="BD509" s="23" t="s">
        <v>101</v>
      </c>
      <c r="BE509" s="23" t="s">
        <v>74</v>
      </c>
      <c r="BF509" s="23"/>
      <c r="BG509" s="23"/>
      <c r="BH509" s="23"/>
    </row>
    <row r="510" spans="1:60" s="39" customFormat="1" ht="84">
      <c r="A510" s="31"/>
      <c r="B510" s="23" t="s">
        <v>1504</v>
      </c>
      <c r="C510" s="85" t="s">
        <v>1231</v>
      </c>
      <c r="D510" s="23" t="s">
        <v>43</v>
      </c>
      <c r="E510" s="69">
        <v>0.5</v>
      </c>
      <c r="F510" s="69"/>
      <c r="G510" s="69">
        <v>0.5</v>
      </c>
      <c r="H510" s="23" t="s">
        <v>100</v>
      </c>
      <c r="I510" s="23" t="s">
        <v>100</v>
      </c>
      <c r="J510" s="64" t="s">
        <v>1229</v>
      </c>
      <c r="K510" s="64"/>
      <c r="L510" s="277">
        <f t="shared" si="41"/>
        <v>0</v>
      </c>
      <c r="M510" s="277">
        <f t="shared" si="42"/>
        <v>0.5</v>
      </c>
      <c r="N510" s="277">
        <f t="shared" si="43"/>
        <v>0.5</v>
      </c>
      <c r="O510" s="36"/>
      <c r="P510" s="58"/>
      <c r="Q510" s="58"/>
      <c r="R510" s="58"/>
      <c r="S510" s="58"/>
      <c r="T510" s="58"/>
      <c r="U510" s="58">
        <v>0.3</v>
      </c>
      <c r="V510" s="261"/>
      <c r="W510" s="261"/>
      <c r="X510" s="58"/>
      <c r="Y510" s="58"/>
      <c r="Z510" s="261"/>
      <c r="AA510" s="261"/>
      <c r="AB510" s="261"/>
      <c r="AC510" s="261"/>
      <c r="AD510" s="261"/>
      <c r="AE510" s="261"/>
      <c r="AF510" s="261"/>
      <c r="AG510" s="261"/>
      <c r="AH510" s="261"/>
      <c r="AI510" s="261"/>
      <c r="AJ510" s="261"/>
      <c r="AK510" s="261"/>
      <c r="AL510" s="261"/>
      <c r="AM510" s="261"/>
      <c r="AN510" s="261"/>
      <c r="AO510" s="261"/>
      <c r="AP510" s="261"/>
      <c r="AQ510" s="261"/>
      <c r="AR510" s="261"/>
      <c r="AS510" s="261"/>
      <c r="AT510" s="261"/>
      <c r="AU510" s="261"/>
      <c r="AV510" s="261"/>
      <c r="AW510" s="261"/>
      <c r="AX510" s="261">
        <v>0.2</v>
      </c>
      <c r="AY510" s="46" t="s">
        <v>1134</v>
      </c>
      <c r="AZ510" s="44" t="s">
        <v>1232</v>
      </c>
      <c r="BA510" s="23" t="s">
        <v>105</v>
      </c>
      <c r="BB510" s="23" t="s">
        <v>64</v>
      </c>
      <c r="BC510" s="37" t="s">
        <v>72</v>
      </c>
      <c r="BD510" s="23" t="s">
        <v>101</v>
      </c>
      <c r="BE510" s="23" t="s">
        <v>74</v>
      </c>
      <c r="BF510" s="23" t="s">
        <v>1233</v>
      </c>
      <c r="BG510" s="23"/>
      <c r="BH510" s="23"/>
    </row>
    <row r="511" spans="1:60" s="39" customFormat="1" ht="39.6">
      <c r="A511" s="31"/>
      <c r="B511" s="23" t="s">
        <v>1506</v>
      </c>
      <c r="C511" s="85" t="s">
        <v>1234</v>
      </c>
      <c r="D511" s="23" t="s">
        <v>43</v>
      </c>
      <c r="E511" s="69">
        <v>7.0000000000000007E-2</v>
      </c>
      <c r="F511" s="69"/>
      <c r="G511" s="69">
        <v>7.0000000000000007E-2</v>
      </c>
      <c r="H511" s="23" t="s">
        <v>100</v>
      </c>
      <c r="I511" s="23" t="s">
        <v>100</v>
      </c>
      <c r="J511" s="64" t="s">
        <v>1235</v>
      </c>
      <c r="K511" s="64"/>
      <c r="L511" s="277">
        <f t="shared" si="41"/>
        <v>0</v>
      </c>
      <c r="M511" s="277">
        <f t="shared" si="42"/>
        <v>7.0000000000000007E-2</v>
      </c>
      <c r="N511" s="277">
        <f t="shared" si="43"/>
        <v>7.0000000000000007E-2</v>
      </c>
      <c r="O511" s="36"/>
      <c r="P511" s="58"/>
      <c r="Q511" s="58"/>
      <c r="R511" s="58"/>
      <c r="S511" s="58"/>
      <c r="T511" s="58"/>
      <c r="U511" s="58">
        <v>0.03</v>
      </c>
      <c r="V511" s="261"/>
      <c r="W511" s="261"/>
      <c r="X511" s="58"/>
      <c r="Y511" s="58"/>
      <c r="Z511" s="261"/>
      <c r="AA511" s="261"/>
      <c r="AB511" s="261"/>
      <c r="AC511" s="261"/>
      <c r="AD511" s="261"/>
      <c r="AE511" s="261"/>
      <c r="AF511" s="261"/>
      <c r="AG511" s="261"/>
      <c r="AH511" s="261"/>
      <c r="AI511" s="261"/>
      <c r="AJ511" s="261"/>
      <c r="AK511" s="261"/>
      <c r="AL511" s="261"/>
      <c r="AM511" s="261"/>
      <c r="AN511" s="261"/>
      <c r="AO511" s="261"/>
      <c r="AP511" s="261"/>
      <c r="AQ511" s="261"/>
      <c r="AR511" s="261"/>
      <c r="AS511" s="261"/>
      <c r="AT511" s="261"/>
      <c r="AU511" s="261"/>
      <c r="AV511" s="261"/>
      <c r="AW511" s="261"/>
      <c r="AX511" s="261">
        <v>0.04</v>
      </c>
      <c r="AY511" s="46" t="s">
        <v>62</v>
      </c>
      <c r="AZ511" s="44" t="s">
        <v>1236</v>
      </c>
      <c r="BA511" s="23" t="s">
        <v>105</v>
      </c>
      <c r="BB511" s="23" t="s">
        <v>64</v>
      </c>
      <c r="BC511" s="37" t="s">
        <v>72</v>
      </c>
      <c r="BD511" s="23" t="s">
        <v>101</v>
      </c>
      <c r="BE511" s="23" t="s">
        <v>74</v>
      </c>
      <c r="BF511" s="23"/>
      <c r="BG511" s="23"/>
      <c r="BH511" s="23"/>
    </row>
    <row r="512" spans="1:60" s="39" customFormat="1" ht="39.6">
      <c r="A512" s="31"/>
      <c r="B512" s="23" t="s">
        <v>1508</v>
      </c>
      <c r="C512" s="85" t="s">
        <v>1237</v>
      </c>
      <c r="D512" s="23" t="s">
        <v>43</v>
      </c>
      <c r="E512" s="69">
        <v>0.1</v>
      </c>
      <c r="F512" s="69"/>
      <c r="G512" s="69">
        <v>0.1</v>
      </c>
      <c r="H512" s="23" t="s">
        <v>100</v>
      </c>
      <c r="I512" s="23" t="s">
        <v>100</v>
      </c>
      <c r="J512" s="64" t="s">
        <v>22</v>
      </c>
      <c r="K512" s="64"/>
      <c r="L512" s="277">
        <f t="shared" si="41"/>
        <v>0</v>
      </c>
      <c r="M512" s="277">
        <f t="shared" si="42"/>
        <v>0.1</v>
      </c>
      <c r="N512" s="277">
        <f t="shared" si="43"/>
        <v>0.1</v>
      </c>
      <c r="O512" s="36"/>
      <c r="P512" s="58">
        <v>0.1</v>
      </c>
      <c r="Q512" s="58"/>
      <c r="R512" s="58"/>
      <c r="S512" s="58"/>
      <c r="T512" s="58"/>
      <c r="U512" s="58"/>
      <c r="V512" s="261"/>
      <c r="W512" s="261"/>
      <c r="X512" s="58"/>
      <c r="Y512" s="58"/>
      <c r="Z512" s="261"/>
      <c r="AA512" s="261"/>
      <c r="AB512" s="261"/>
      <c r="AC512" s="261"/>
      <c r="AD512" s="261"/>
      <c r="AE512" s="261"/>
      <c r="AF512" s="261"/>
      <c r="AG512" s="261"/>
      <c r="AH512" s="261"/>
      <c r="AI512" s="261"/>
      <c r="AJ512" s="261"/>
      <c r="AK512" s="261"/>
      <c r="AL512" s="261"/>
      <c r="AM512" s="261"/>
      <c r="AN512" s="261"/>
      <c r="AO512" s="261"/>
      <c r="AP512" s="261"/>
      <c r="AQ512" s="261"/>
      <c r="AR512" s="261"/>
      <c r="AS512" s="261"/>
      <c r="AT512" s="261"/>
      <c r="AU512" s="261"/>
      <c r="AV512" s="261"/>
      <c r="AW512" s="261"/>
      <c r="AX512" s="261"/>
      <c r="AY512" s="46" t="s">
        <v>62</v>
      </c>
      <c r="AZ512" s="44" t="s">
        <v>1238</v>
      </c>
      <c r="BA512" s="23" t="s">
        <v>105</v>
      </c>
      <c r="BB512" s="23" t="s">
        <v>64</v>
      </c>
      <c r="BC512" s="37" t="s">
        <v>72</v>
      </c>
      <c r="BD512" s="23" t="s">
        <v>101</v>
      </c>
      <c r="BE512" s="23" t="s">
        <v>74</v>
      </c>
      <c r="BF512" s="23"/>
      <c r="BG512" s="23"/>
      <c r="BH512" s="23"/>
    </row>
    <row r="513" spans="1:61" s="39" customFormat="1" ht="16.8">
      <c r="A513" s="31" t="s">
        <v>56</v>
      </c>
      <c r="B513" s="16" t="s">
        <v>1595</v>
      </c>
      <c r="C513" s="32" t="s">
        <v>1240</v>
      </c>
      <c r="D513" s="16" t="s">
        <v>44</v>
      </c>
      <c r="E513" s="33">
        <f>SUM(E514:E523)</f>
        <v>207.36000000000004</v>
      </c>
      <c r="F513" s="33">
        <f>SUM(F514:F523)</f>
        <v>0</v>
      </c>
      <c r="G513" s="33">
        <f>SUM(G514:G523)</f>
        <v>207.36000000000004</v>
      </c>
      <c r="H513" s="34"/>
      <c r="I513" s="34"/>
      <c r="J513" s="35"/>
      <c r="K513" s="35"/>
      <c r="L513" s="277">
        <f t="shared" si="41"/>
        <v>196.44000000000005</v>
      </c>
      <c r="M513" s="277">
        <f t="shared" si="42"/>
        <v>10.919999999999998</v>
      </c>
      <c r="N513" s="277">
        <f t="shared" si="43"/>
        <v>10.919999999999998</v>
      </c>
      <c r="O513" s="36"/>
      <c r="P513" s="36">
        <f>SUM(P515:P523)</f>
        <v>1.35</v>
      </c>
      <c r="Q513" s="36">
        <f t="shared" ref="Q513:AX513" si="44">SUM(Q515:Q523)</f>
        <v>0.2</v>
      </c>
      <c r="R513" s="36">
        <f t="shared" si="44"/>
        <v>0</v>
      </c>
      <c r="S513" s="36">
        <f t="shared" si="44"/>
        <v>0.47</v>
      </c>
      <c r="T513" s="36">
        <f t="shared" si="44"/>
        <v>0.49</v>
      </c>
      <c r="U513" s="36">
        <f t="shared" si="44"/>
        <v>0.84</v>
      </c>
      <c r="V513" s="36">
        <f t="shared" si="44"/>
        <v>0</v>
      </c>
      <c r="W513" s="36">
        <f t="shared" si="44"/>
        <v>0</v>
      </c>
      <c r="X513" s="36">
        <f t="shared" si="44"/>
        <v>1</v>
      </c>
      <c r="Y513" s="36">
        <f t="shared" si="44"/>
        <v>0.16</v>
      </c>
      <c r="Z513" s="36">
        <f t="shared" si="44"/>
        <v>1.1000000000000001</v>
      </c>
      <c r="AA513" s="36">
        <f t="shared" si="44"/>
        <v>0</v>
      </c>
      <c r="AB513" s="36">
        <f t="shared" si="44"/>
        <v>0</v>
      </c>
      <c r="AC513" s="36">
        <f t="shared" si="44"/>
        <v>0</v>
      </c>
      <c r="AD513" s="36">
        <f t="shared" si="44"/>
        <v>0</v>
      </c>
      <c r="AE513" s="36">
        <f t="shared" si="44"/>
        <v>0</v>
      </c>
      <c r="AF513" s="36">
        <f t="shared" si="44"/>
        <v>0</v>
      </c>
      <c r="AG513" s="36">
        <f t="shared" si="44"/>
        <v>0</v>
      </c>
      <c r="AH513" s="36">
        <f t="shared" si="44"/>
        <v>0.22</v>
      </c>
      <c r="AI513" s="36">
        <f t="shared" si="44"/>
        <v>0</v>
      </c>
      <c r="AJ513" s="36">
        <f t="shared" si="44"/>
        <v>0.61</v>
      </c>
      <c r="AK513" s="36">
        <f t="shared" si="44"/>
        <v>0</v>
      </c>
      <c r="AL513" s="36">
        <f t="shared" si="44"/>
        <v>1.96</v>
      </c>
      <c r="AM513" s="36">
        <f t="shared" si="44"/>
        <v>0.27</v>
      </c>
      <c r="AN513" s="36">
        <f t="shared" si="44"/>
        <v>0</v>
      </c>
      <c r="AO513" s="36">
        <f t="shared" si="44"/>
        <v>0</v>
      </c>
      <c r="AP513" s="36">
        <f t="shared" si="44"/>
        <v>0</v>
      </c>
      <c r="AQ513" s="36">
        <f t="shared" si="44"/>
        <v>0.11</v>
      </c>
      <c r="AR513" s="36">
        <f t="shared" si="44"/>
        <v>0</v>
      </c>
      <c r="AS513" s="36">
        <f t="shared" si="44"/>
        <v>0</v>
      </c>
      <c r="AT513" s="36">
        <f t="shared" si="44"/>
        <v>0</v>
      </c>
      <c r="AU513" s="36">
        <f t="shared" si="44"/>
        <v>0</v>
      </c>
      <c r="AV513" s="36">
        <f t="shared" si="44"/>
        <v>0</v>
      </c>
      <c r="AW513" s="36">
        <f t="shared" si="44"/>
        <v>1.74</v>
      </c>
      <c r="AX513" s="36">
        <f t="shared" si="44"/>
        <v>0.4</v>
      </c>
      <c r="AY513" s="36"/>
      <c r="AZ513" s="16" t="s">
        <v>1239</v>
      </c>
      <c r="BA513" s="15"/>
      <c r="BB513" s="15"/>
      <c r="BC513" s="37"/>
      <c r="BD513" s="23"/>
      <c r="BE513" s="23"/>
      <c r="BF513" s="34">
        <f>E513-F513</f>
        <v>207.36000000000004</v>
      </c>
      <c r="BG513" s="385">
        <f>G513-BF513</f>
        <v>0</v>
      </c>
      <c r="BH513" s="65"/>
    </row>
    <row r="514" spans="1:61" s="39" customFormat="1" ht="92.4" customHeight="1">
      <c r="A514" s="31"/>
      <c r="B514" s="23" t="s">
        <v>447</v>
      </c>
      <c r="C514" s="50" t="s">
        <v>2321</v>
      </c>
      <c r="D514" s="23" t="s">
        <v>44</v>
      </c>
      <c r="E514" s="51">
        <v>196.09</v>
      </c>
      <c r="F514" s="51"/>
      <c r="G514" s="51">
        <v>196.09</v>
      </c>
      <c r="H514" s="241" t="s">
        <v>130</v>
      </c>
      <c r="I514" s="44" t="s">
        <v>130</v>
      </c>
      <c r="J514" s="64" t="s">
        <v>1242</v>
      </c>
      <c r="K514" s="64" t="s">
        <v>2600</v>
      </c>
      <c r="L514" s="277">
        <f t="shared" si="41"/>
        <v>0</v>
      </c>
      <c r="M514" s="277">
        <f t="shared" si="42"/>
        <v>196.09</v>
      </c>
      <c r="N514" s="277">
        <f t="shared" si="43"/>
        <v>196.09</v>
      </c>
      <c r="O514" s="277"/>
      <c r="P514" s="302">
        <v>25.23</v>
      </c>
      <c r="Q514" s="302">
        <v>27.06</v>
      </c>
      <c r="R514" s="302"/>
      <c r="S514" s="302">
        <v>3.76</v>
      </c>
      <c r="T514" s="302">
        <v>2.21</v>
      </c>
      <c r="U514" s="302">
        <v>112.8</v>
      </c>
      <c r="V514" s="303"/>
      <c r="W514" s="303"/>
      <c r="X514" s="302"/>
      <c r="Y514" s="302"/>
      <c r="Z514" s="303">
        <v>3.2</v>
      </c>
      <c r="AA514" s="303"/>
      <c r="AB514" s="303"/>
      <c r="AC514" s="303"/>
      <c r="AD514" s="303"/>
      <c r="AE514" s="303"/>
      <c r="AF514" s="303"/>
      <c r="AG514" s="303"/>
      <c r="AH514" s="303">
        <v>7.2</v>
      </c>
      <c r="AI514" s="303"/>
      <c r="AJ514" s="303"/>
      <c r="AK514" s="303"/>
      <c r="AL514" s="303"/>
      <c r="AM514" s="303"/>
      <c r="AN514" s="303"/>
      <c r="AO514" s="303"/>
      <c r="AP514" s="303"/>
      <c r="AQ514" s="303">
        <v>2.1</v>
      </c>
      <c r="AR514" s="303"/>
      <c r="AS514" s="303"/>
      <c r="AT514" s="303">
        <v>0.8</v>
      </c>
      <c r="AU514" s="303"/>
      <c r="AV514" s="303"/>
      <c r="AW514" s="303">
        <v>2.8</v>
      </c>
      <c r="AX514" s="303">
        <v>8.93</v>
      </c>
      <c r="AY514" s="46" t="s">
        <v>62</v>
      </c>
      <c r="AZ514" s="44" t="s">
        <v>462</v>
      </c>
      <c r="BA514" s="23" t="s">
        <v>105</v>
      </c>
      <c r="BB514" s="23" t="s">
        <v>64</v>
      </c>
      <c r="BC514" s="301" t="s">
        <v>72</v>
      </c>
      <c r="BD514" s="214" t="s">
        <v>131</v>
      </c>
      <c r="BE514" s="23" t="s">
        <v>74</v>
      </c>
      <c r="BF514" s="23"/>
      <c r="BG514" s="23"/>
      <c r="BH514" s="23">
        <v>96.09</v>
      </c>
    </row>
    <row r="515" spans="1:61" s="48" customFormat="1" ht="78">
      <c r="A515" s="40"/>
      <c r="B515" s="23" t="s">
        <v>2471</v>
      </c>
      <c r="C515" s="50" t="s">
        <v>1243</v>
      </c>
      <c r="D515" s="23" t="s">
        <v>44</v>
      </c>
      <c r="E515" s="51">
        <v>6.3</v>
      </c>
      <c r="F515" s="51"/>
      <c r="G515" s="51">
        <v>6.3</v>
      </c>
      <c r="H515" s="44" t="s">
        <v>130</v>
      </c>
      <c r="I515" s="44" t="s">
        <v>130</v>
      </c>
      <c r="J515" s="64" t="s">
        <v>1244</v>
      </c>
      <c r="K515" s="64" t="s">
        <v>2600</v>
      </c>
      <c r="L515" s="277">
        <f t="shared" ref="L515:L579" si="45">G515-M515</f>
        <v>0</v>
      </c>
      <c r="M515" s="277">
        <f t="shared" ref="M515:M579" si="46">SUM(O515:AX515)</f>
        <v>6.3000000000000007</v>
      </c>
      <c r="N515" s="277">
        <f t="shared" ref="N515:N579" si="47">SUM(P515:AX515)</f>
        <v>6.3000000000000007</v>
      </c>
      <c r="O515" s="36"/>
      <c r="P515" s="58">
        <v>0.05</v>
      </c>
      <c r="Q515" s="58"/>
      <c r="R515" s="58"/>
      <c r="S515" s="58">
        <v>0.47</v>
      </c>
      <c r="T515" s="58"/>
      <c r="U515" s="58">
        <v>0.61</v>
      </c>
      <c r="V515" s="261"/>
      <c r="W515" s="261"/>
      <c r="X515" s="58"/>
      <c r="Y515" s="58"/>
      <c r="Z515" s="261">
        <v>1.08</v>
      </c>
      <c r="AA515" s="261"/>
      <c r="AB515" s="261"/>
      <c r="AC515" s="261"/>
      <c r="AD515" s="261"/>
      <c r="AE515" s="261"/>
      <c r="AF515" s="261"/>
      <c r="AG515" s="261"/>
      <c r="AH515" s="261">
        <v>0.19</v>
      </c>
      <c r="AI515" s="261"/>
      <c r="AJ515" s="261">
        <v>0.61</v>
      </c>
      <c r="AK515" s="261"/>
      <c r="AL515" s="261">
        <v>1.96</v>
      </c>
      <c r="AM515" s="261">
        <v>0.27</v>
      </c>
      <c r="AN515" s="261"/>
      <c r="AO515" s="261"/>
      <c r="AP515" s="261"/>
      <c r="AQ515" s="261">
        <v>0.11</v>
      </c>
      <c r="AR515" s="261"/>
      <c r="AS515" s="261"/>
      <c r="AT515" s="261"/>
      <c r="AU515" s="261"/>
      <c r="AV515" s="261"/>
      <c r="AW515" s="261">
        <v>0.95</v>
      </c>
      <c r="AX515" s="261"/>
      <c r="AY515" s="46" t="s">
        <v>678</v>
      </c>
      <c r="AZ515" s="44" t="s">
        <v>474</v>
      </c>
      <c r="BA515" s="23" t="s">
        <v>1248</v>
      </c>
      <c r="BB515" s="23" t="s">
        <v>64</v>
      </c>
      <c r="BC515" s="37" t="s">
        <v>64</v>
      </c>
      <c r="BD515" s="23" t="s">
        <v>1131</v>
      </c>
      <c r="BE515" s="23" t="s">
        <v>74</v>
      </c>
      <c r="BF515" s="42"/>
      <c r="BG515" s="42" t="s">
        <v>65</v>
      </c>
      <c r="BH515" s="42" t="s">
        <v>172</v>
      </c>
    </row>
    <row r="516" spans="1:61" s="39" customFormat="1" ht="39.6">
      <c r="A516" s="31"/>
      <c r="B516" s="23" t="s">
        <v>2472</v>
      </c>
      <c r="C516" s="50" t="s">
        <v>1245</v>
      </c>
      <c r="D516" s="23" t="s">
        <v>44</v>
      </c>
      <c r="E516" s="51">
        <v>0.3</v>
      </c>
      <c r="F516" s="51"/>
      <c r="G516" s="51">
        <v>0.3</v>
      </c>
      <c r="H516" s="44" t="s">
        <v>77</v>
      </c>
      <c r="I516" s="44" t="s">
        <v>77</v>
      </c>
      <c r="J516" s="64" t="s">
        <v>26</v>
      </c>
      <c r="K516" s="64"/>
      <c r="L516" s="277">
        <f t="shared" si="45"/>
        <v>0</v>
      </c>
      <c r="M516" s="277">
        <f t="shared" si="46"/>
        <v>0.3</v>
      </c>
      <c r="N516" s="277">
        <f t="shared" si="47"/>
        <v>0.3</v>
      </c>
      <c r="O516" s="36"/>
      <c r="P516" s="58"/>
      <c r="Q516" s="58"/>
      <c r="R516" s="58"/>
      <c r="S516" s="58"/>
      <c r="T516" s="58">
        <v>0.3</v>
      </c>
      <c r="U516" s="58"/>
      <c r="V516" s="261"/>
      <c r="W516" s="261"/>
      <c r="X516" s="58"/>
      <c r="Y516" s="58"/>
      <c r="Z516" s="261"/>
      <c r="AA516" s="261"/>
      <c r="AB516" s="261"/>
      <c r="AC516" s="261"/>
      <c r="AD516" s="261"/>
      <c r="AE516" s="261"/>
      <c r="AF516" s="261"/>
      <c r="AG516" s="261"/>
      <c r="AH516" s="261"/>
      <c r="AI516" s="261"/>
      <c r="AJ516" s="261"/>
      <c r="AK516" s="261"/>
      <c r="AL516" s="261"/>
      <c r="AM516" s="261"/>
      <c r="AN516" s="261"/>
      <c r="AO516" s="261"/>
      <c r="AP516" s="261"/>
      <c r="AQ516" s="261"/>
      <c r="AR516" s="261"/>
      <c r="AS516" s="261"/>
      <c r="AT516" s="261"/>
      <c r="AU516" s="261"/>
      <c r="AV516" s="261"/>
      <c r="AW516" s="261"/>
      <c r="AX516" s="261"/>
      <c r="AY516" s="46" t="s">
        <v>62</v>
      </c>
      <c r="AZ516" s="44" t="s">
        <v>477</v>
      </c>
      <c r="BA516" s="23" t="s">
        <v>105</v>
      </c>
      <c r="BB516" s="23" t="s">
        <v>64</v>
      </c>
      <c r="BC516" s="37" t="s">
        <v>64</v>
      </c>
      <c r="BD516" s="23" t="s">
        <v>258</v>
      </c>
      <c r="BE516" s="23" t="s">
        <v>74</v>
      </c>
      <c r="BF516" s="23" t="s">
        <v>2175</v>
      </c>
      <c r="BG516" s="23"/>
      <c r="BH516" s="23" t="s">
        <v>172</v>
      </c>
    </row>
    <row r="517" spans="1:61" s="48" customFormat="1" ht="39.6">
      <c r="A517" s="40"/>
      <c r="B517" s="23" t="s">
        <v>1597</v>
      </c>
      <c r="C517" s="50" t="s">
        <v>1246</v>
      </c>
      <c r="D517" s="23" t="s">
        <v>44</v>
      </c>
      <c r="E517" s="51">
        <v>0.5</v>
      </c>
      <c r="F517" s="51"/>
      <c r="G517" s="51">
        <v>0.5</v>
      </c>
      <c r="H517" s="44" t="s">
        <v>70</v>
      </c>
      <c r="I517" s="44" t="s">
        <v>70</v>
      </c>
      <c r="J517" s="64" t="s">
        <v>1247</v>
      </c>
      <c r="K517" s="64" t="s">
        <v>2600</v>
      </c>
      <c r="L517" s="277">
        <f t="shared" si="45"/>
        <v>0</v>
      </c>
      <c r="M517" s="277">
        <f t="shared" si="46"/>
        <v>0.5</v>
      </c>
      <c r="N517" s="277">
        <f t="shared" si="47"/>
        <v>0.5</v>
      </c>
      <c r="O517" s="36"/>
      <c r="P517" s="58">
        <v>0.3</v>
      </c>
      <c r="Q517" s="58">
        <v>0.2</v>
      </c>
      <c r="R517" s="58"/>
      <c r="S517" s="58"/>
      <c r="T517" s="58"/>
      <c r="U517" s="58"/>
      <c r="V517" s="261"/>
      <c r="W517" s="261"/>
      <c r="X517" s="58"/>
      <c r="Y517" s="58"/>
      <c r="Z517" s="261"/>
      <c r="AA517" s="261"/>
      <c r="AB517" s="261"/>
      <c r="AC517" s="261"/>
      <c r="AD517" s="261"/>
      <c r="AE517" s="261"/>
      <c r="AF517" s="261"/>
      <c r="AG517" s="261"/>
      <c r="AH517" s="261"/>
      <c r="AI517" s="261"/>
      <c r="AJ517" s="261"/>
      <c r="AK517" s="261"/>
      <c r="AL517" s="261"/>
      <c r="AM517" s="261"/>
      <c r="AN517" s="261"/>
      <c r="AO517" s="261"/>
      <c r="AP517" s="261"/>
      <c r="AQ517" s="261"/>
      <c r="AR517" s="261"/>
      <c r="AS517" s="261"/>
      <c r="AT517" s="261"/>
      <c r="AU517" s="261"/>
      <c r="AV517" s="261"/>
      <c r="AW517" s="261"/>
      <c r="AX517" s="261"/>
      <c r="AY517" s="46" t="s">
        <v>678</v>
      </c>
      <c r="AZ517" s="44" t="s">
        <v>485</v>
      </c>
      <c r="BA517" s="23" t="s">
        <v>2343</v>
      </c>
      <c r="BB517" s="23" t="s">
        <v>64</v>
      </c>
      <c r="BC517" s="37" t="s">
        <v>64</v>
      </c>
      <c r="BD517" s="23" t="s">
        <v>126</v>
      </c>
      <c r="BE517" s="23" t="s">
        <v>74</v>
      </c>
      <c r="BF517" s="42"/>
      <c r="BG517" s="42"/>
      <c r="BH517" s="42" t="s">
        <v>172</v>
      </c>
    </row>
    <row r="518" spans="1:61" s="39" customFormat="1" ht="39.6">
      <c r="A518" s="31"/>
      <c r="B518" s="23" t="s">
        <v>2473</v>
      </c>
      <c r="C518" s="50" t="s">
        <v>2281</v>
      </c>
      <c r="D518" s="23" t="s">
        <v>44</v>
      </c>
      <c r="E518" s="51">
        <v>0.98</v>
      </c>
      <c r="F518" s="51"/>
      <c r="G518" s="51">
        <v>0.98</v>
      </c>
      <c r="H518" s="44" t="s">
        <v>100</v>
      </c>
      <c r="I518" s="44" t="s">
        <v>100</v>
      </c>
      <c r="J518" s="64" t="s">
        <v>2282</v>
      </c>
      <c r="K518" s="64" t="s">
        <v>2600</v>
      </c>
      <c r="L518" s="277">
        <f t="shared" si="45"/>
        <v>0</v>
      </c>
      <c r="M518" s="277">
        <f t="shared" si="46"/>
        <v>0.98</v>
      </c>
      <c r="N518" s="277">
        <f t="shared" si="47"/>
        <v>0.98</v>
      </c>
      <c r="O518" s="36"/>
      <c r="P518" s="58"/>
      <c r="Q518" s="58"/>
      <c r="R518" s="58"/>
      <c r="S518" s="58"/>
      <c r="T518" s="58">
        <v>0.06</v>
      </c>
      <c r="U518" s="58">
        <v>0.1</v>
      </c>
      <c r="V518" s="261"/>
      <c r="W518" s="261"/>
      <c r="X518" s="58"/>
      <c r="Y518" s="58"/>
      <c r="Z518" s="261"/>
      <c r="AA518" s="261"/>
      <c r="AB518" s="261"/>
      <c r="AC518" s="261"/>
      <c r="AD518" s="261"/>
      <c r="AE518" s="261"/>
      <c r="AF518" s="261"/>
      <c r="AG518" s="261"/>
      <c r="AH518" s="261">
        <v>0.03</v>
      </c>
      <c r="AI518" s="261"/>
      <c r="AJ518" s="261"/>
      <c r="AK518" s="261"/>
      <c r="AL518" s="261"/>
      <c r="AM518" s="261"/>
      <c r="AN518" s="261"/>
      <c r="AO518" s="261"/>
      <c r="AP518" s="261"/>
      <c r="AQ518" s="261"/>
      <c r="AR518" s="261"/>
      <c r="AS518" s="261"/>
      <c r="AT518" s="261"/>
      <c r="AU518" s="261"/>
      <c r="AV518" s="261"/>
      <c r="AW518" s="261">
        <v>0.79</v>
      </c>
      <c r="AX518" s="261"/>
      <c r="AY518" s="46" t="s">
        <v>62</v>
      </c>
      <c r="AZ518" s="44" t="s">
        <v>488</v>
      </c>
      <c r="BA518" s="23" t="s">
        <v>1248</v>
      </c>
      <c r="BB518" s="23" t="s">
        <v>64</v>
      </c>
      <c r="BC518" s="37" t="s">
        <v>64</v>
      </c>
      <c r="BD518" s="23" t="s">
        <v>1131</v>
      </c>
      <c r="BE518" s="23" t="s">
        <v>356</v>
      </c>
      <c r="BF518" s="23" t="s">
        <v>64</v>
      </c>
      <c r="BG518" s="23"/>
      <c r="BH518" s="23" t="s">
        <v>172</v>
      </c>
    </row>
    <row r="519" spans="1:61" s="39" customFormat="1" ht="39.6">
      <c r="A519" s="31"/>
      <c r="B519" s="23" t="s">
        <v>2474</v>
      </c>
      <c r="C519" s="50" t="s">
        <v>1249</v>
      </c>
      <c r="D519" s="23" t="s">
        <v>44</v>
      </c>
      <c r="E519" s="51">
        <v>0.4</v>
      </c>
      <c r="F519" s="51"/>
      <c r="G519" s="51">
        <v>0.4</v>
      </c>
      <c r="H519" s="44" t="s">
        <v>152</v>
      </c>
      <c r="I519" s="44" t="s">
        <v>152</v>
      </c>
      <c r="J519" s="64" t="s">
        <v>55</v>
      </c>
      <c r="K519" s="64"/>
      <c r="L519" s="277">
        <f t="shared" si="45"/>
        <v>0</v>
      </c>
      <c r="M519" s="277">
        <f t="shared" si="46"/>
        <v>0.4</v>
      </c>
      <c r="N519" s="277">
        <f t="shared" si="47"/>
        <v>0.4</v>
      </c>
      <c r="O519" s="36"/>
      <c r="P519" s="58"/>
      <c r="Q519" s="58"/>
      <c r="R519" s="58"/>
      <c r="S519" s="58"/>
      <c r="T519" s="58"/>
      <c r="U519" s="58"/>
      <c r="V519" s="261"/>
      <c r="W519" s="261"/>
      <c r="X519" s="58"/>
      <c r="Y519" s="58"/>
      <c r="Z519" s="261"/>
      <c r="AA519" s="261"/>
      <c r="AB519" s="261"/>
      <c r="AC519" s="261"/>
      <c r="AD519" s="261"/>
      <c r="AE519" s="261"/>
      <c r="AF519" s="261"/>
      <c r="AG519" s="261"/>
      <c r="AH519" s="261"/>
      <c r="AI519" s="261"/>
      <c r="AJ519" s="261"/>
      <c r="AK519" s="261"/>
      <c r="AL519" s="261"/>
      <c r="AM519" s="261"/>
      <c r="AN519" s="261"/>
      <c r="AO519" s="261"/>
      <c r="AP519" s="261"/>
      <c r="AQ519" s="261"/>
      <c r="AR519" s="261"/>
      <c r="AS519" s="261"/>
      <c r="AT519" s="261"/>
      <c r="AU519" s="261"/>
      <c r="AV519" s="261"/>
      <c r="AW519" s="261"/>
      <c r="AX519" s="261">
        <v>0.4</v>
      </c>
      <c r="AY519" s="46" t="s">
        <v>62</v>
      </c>
      <c r="AZ519" s="44" t="s">
        <v>490</v>
      </c>
      <c r="BA519" s="23" t="s">
        <v>105</v>
      </c>
      <c r="BB519" s="23" t="s">
        <v>64</v>
      </c>
      <c r="BC519" s="37" t="s">
        <v>72</v>
      </c>
      <c r="BD519" s="23" t="s">
        <v>169</v>
      </c>
      <c r="BE519" s="23" t="s">
        <v>74</v>
      </c>
      <c r="BF519" s="23"/>
      <c r="BG519" s="23"/>
      <c r="BH519" s="23" t="s">
        <v>172</v>
      </c>
    </row>
    <row r="520" spans="1:61" s="39" customFormat="1" ht="58.8" customHeight="1">
      <c r="A520" s="31"/>
      <c r="B520" s="23" t="s">
        <v>2475</v>
      </c>
      <c r="C520" s="50" t="s">
        <v>1250</v>
      </c>
      <c r="D520" s="23" t="s">
        <v>44</v>
      </c>
      <c r="E520" s="51">
        <v>0.83</v>
      </c>
      <c r="F520" s="51"/>
      <c r="G520" s="51">
        <v>0.83</v>
      </c>
      <c r="H520" s="44" t="s">
        <v>241</v>
      </c>
      <c r="I520" s="44" t="s">
        <v>241</v>
      </c>
      <c r="J520" s="64" t="s">
        <v>1251</v>
      </c>
      <c r="K520" s="64"/>
      <c r="L520" s="277">
        <f t="shared" si="45"/>
        <v>0</v>
      </c>
      <c r="M520" s="277">
        <f t="shared" si="46"/>
        <v>0.83000000000000007</v>
      </c>
      <c r="N520" s="277">
        <f t="shared" si="47"/>
        <v>0.48000000000000004</v>
      </c>
      <c r="O520" s="36">
        <v>0.35</v>
      </c>
      <c r="P520" s="58">
        <v>0.2</v>
      </c>
      <c r="Q520" s="58"/>
      <c r="R520" s="58"/>
      <c r="S520" s="58"/>
      <c r="T520" s="58">
        <v>0.13</v>
      </c>
      <c r="U520" s="58">
        <v>0.13</v>
      </c>
      <c r="V520" s="261"/>
      <c r="W520" s="261"/>
      <c r="X520" s="58"/>
      <c r="Y520" s="58"/>
      <c r="Z520" s="261">
        <v>0.02</v>
      </c>
      <c r="AA520" s="261"/>
      <c r="AB520" s="261"/>
      <c r="AC520" s="261"/>
      <c r="AD520" s="261"/>
      <c r="AE520" s="261"/>
      <c r="AF520" s="261"/>
      <c r="AG520" s="261"/>
      <c r="AH520" s="261"/>
      <c r="AI520" s="261"/>
      <c r="AJ520" s="261"/>
      <c r="AK520" s="261"/>
      <c r="AL520" s="261"/>
      <c r="AM520" s="261"/>
      <c r="AN520" s="261"/>
      <c r="AO520" s="261"/>
      <c r="AP520" s="261"/>
      <c r="AQ520" s="261"/>
      <c r="AR520" s="261"/>
      <c r="AS520" s="261"/>
      <c r="AT520" s="261"/>
      <c r="AU520" s="261"/>
      <c r="AV520" s="261"/>
      <c r="AW520" s="261"/>
      <c r="AX520" s="261"/>
      <c r="AY520" s="46" t="s">
        <v>62</v>
      </c>
      <c r="AZ520" s="44" t="s">
        <v>503</v>
      </c>
      <c r="BA520" s="23" t="s">
        <v>1248</v>
      </c>
      <c r="BB520" s="23" t="s">
        <v>64</v>
      </c>
      <c r="BC520" s="37" t="s">
        <v>72</v>
      </c>
      <c r="BD520" s="23" t="s">
        <v>1039</v>
      </c>
      <c r="BE520" s="23" t="s">
        <v>1252</v>
      </c>
      <c r="BF520" s="23" t="s">
        <v>1253</v>
      </c>
      <c r="BG520" s="23"/>
      <c r="BH520" s="23" t="s">
        <v>172</v>
      </c>
    </row>
    <row r="521" spans="1:61" s="39" customFormat="1" ht="39.6">
      <c r="A521" s="31"/>
      <c r="B521" s="23" t="s">
        <v>2476</v>
      </c>
      <c r="C521" s="50" t="s">
        <v>1254</v>
      </c>
      <c r="D521" s="23" t="s">
        <v>44</v>
      </c>
      <c r="E521" s="51">
        <v>1</v>
      </c>
      <c r="F521" s="51"/>
      <c r="G521" s="51">
        <v>1</v>
      </c>
      <c r="H521" s="44" t="s">
        <v>87</v>
      </c>
      <c r="I521" s="44" t="s">
        <v>87</v>
      </c>
      <c r="J521" s="64" t="s">
        <v>30</v>
      </c>
      <c r="K521" s="64"/>
      <c r="L521" s="277">
        <f t="shared" si="45"/>
        <v>0</v>
      </c>
      <c r="M521" s="277">
        <f t="shared" si="46"/>
        <v>1</v>
      </c>
      <c r="N521" s="277">
        <f t="shared" si="47"/>
        <v>1</v>
      </c>
      <c r="O521" s="36"/>
      <c r="P521" s="58"/>
      <c r="Q521" s="58"/>
      <c r="R521" s="58"/>
      <c r="S521" s="58"/>
      <c r="T521" s="58"/>
      <c r="U521" s="58"/>
      <c r="V521" s="261"/>
      <c r="W521" s="261"/>
      <c r="X521" s="58">
        <v>1</v>
      </c>
      <c r="Y521" s="58"/>
      <c r="Z521" s="261"/>
      <c r="AA521" s="261"/>
      <c r="AB521" s="261"/>
      <c r="AC521" s="261"/>
      <c r="AD521" s="261"/>
      <c r="AE521" s="261"/>
      <c r="AF521" s="261"/>
      <c r="AG521" s="261"/>
      <c r="AH521" s="261"/>
      <c r="AI521" s="261"/>
      <c r="AJ521" s="261"/>
      <c r="AK521" s="261"/>
      <c r="AL521" s="261"/>
      <c r="AM521" s="261"/>
      <c r="AN521" s="261"/>
      <c r="AO521" s="261"/>
      <c r="AP521" s="261"/>
      <c r="AQ521" s="261"/>
      <c r="AR521" s="261"/>
      <c r="AS521" s="261"/>
      <c r="AT521" s="261"/>
      <c r="AU521" s="261"/>
      <c r="AV521" s="261"/>
      <c r="AW521" s="261"/>
      <c r="AX521" s="261"/>
      <c r="AY521" s="46" t="s">
        <v>62</v>
      </c>
      <c r="AZ521" s="44" t="s">
        <v>506</v>
      </c>
      <c r="BA521" s="23" t="s">
        <v>105</v>
      </c>
      <c r="BB521" s="23" t="s">
        <v>64</v>
      </c>
      <c r="BC521" s="37" t="s">
        <v>64</v>
      </c>
      <c r="BD521" s="23" t="s">
        <v>88</v>
      </c>
      <c r="BE521" s="23" t="s">
        <v>74</v>
      </c>
      <c r="BF521" s="23"/>
      <c r="BG521" s="23"/>
      <c r="BH521" s="23" t="s">
        <v>172</v>
      </c>
    </row>
    <row r="522" spans="1:61" s="39" customFormat="1" ht="39.6">
      <c r="A522" s="31"/>
      <c r="B522" s="23" t="s">
        <v>2477</v>
      </c>
      <c r="C522" s="50" t="s">
        <v>1255</v>
      </c>
      <c r="D522" s="23" t="s">
        <v>44</v>
      </c>
      <c r="E522" s="51">
        <v>0.8</v>
      </c>
      <c r="F522" s="51"/>
      <c r="G522" s="51">
        <v>0.8</v>
      </c>
      <c r="H522" s="44" t="s">
        <v>111</v>
      </c>
      <c r="I522" s="44" t="s">
        <v>111</v>
      </c>
      <c r="J522" s="52" t="s">
        <v>22</v>
      </c>
      <c r="K522" s="52"/>
      <c r="L522" s="277">
        <f>G522-M522</f>
        <v>0</v>
      </c>
      <c r="M522" s="277">
        <f>SUM(O522:AX522)</f>
        <v>0.8</v>
      </c>
      <c r="N522" s="277">
        <f>SUM(P522:AX522)</f>
        <v>0.8</v>
      </c>
      <c r="O522" s="36"/>
      <c r="P522" s="46">
        <v>0.8</v>
      </c>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t="s">
        <v>62</v>
      </c>
      <c r="AZ522" s="44" t="s">
        <v>509</v>
      </c>
      <c r="BA522" s="23" t="s">
        <v>105</v>
      </c>
      <c r="BB522" s="23" t="s">
        <v>64</v>
      </c>
      <c r="BC522" s="37" t="s">
        <v>72</v>
      </c>
      <c r="BD522" s="23" t="s">
        <v>112</v>
      </c>
      <c r="BE522" s="23" t="s">
        <v>74</v>
      </c>
      <c r="BF522" s="23"/>
      <c r="BG522" s="23"/>
      <c r="BH522" s="23" t="s">
        <v>172</v>
      </c>
    </row>
    <row r="523" spans="1:61" s="39" customFormat="1" ht="46.8" customHeight="1">
      <c r="A523" s="31"/>
      <c r="B523" s="23" t="s">
        <v>2695</v>
      </c>
      <c r="C523" s="50" t="s">
        <v>2635</v>
      </c>
      <c r="D523" s="23" t="s">
        <v>44</v>
      </c>
      <c r="E523" s="51">
        <v>0.16</v>
      </c>
      <c r="F523" s="51"/>
      <c r="G523" s="51">
        <v>0.16</v>
      </c>
      <c r="H523" s="44"/>
      <c r="I523" s="44" t="s">
        <v>91</v>
      </c>
      <c r="J523" s="52" t="s">
        <v>135</v>
      </c>
      <c r="K523" s="52"/>
      <c r="L523" s="277">
        <f>G523-M523</f>
        <v>0</v>
      </c>
      <c r="M523" s="277">
        <f>SUM(O523:AX523)</f>
        <v>0.16</v>
      </c>
      <c r="N523" s="277">
        <f>SUM(P523:AX523)</f>
        <v>0.16</v>
      </c>
      <c r="O523" s="36"/>
      <c r="P523" s="46"/>
      <c r="Q523" s="46"/>
      <c r="R523" s="46"/>
      <c r="S523" s="46"/>
      <c r="T523" s="46"/>
      <c r="U523" s="46"/>
      <c r="V523" s="46"/>
      <c r="W523" s="46"/>
      <c r="X523" s="46"/>
      <c r="Y523" s="46">
        <v>0.16</v>
      </c>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t="s">
        <v>2636</v>
      </c>
      <c r="AZ523" s="44"/>
      <c r="BA523" s="23" t="s">
        <v>149</v>
      </c>
      <c r="BB523" s="23" t="s">
        <v>72</v>
      </c>
      <c r="BC523" s="37"/>
      <c r="BD523" s="23"/>
      <c r="BE523" s="23"/>
      <c r="BF523" s="23"/>
      <c r="BG523" s="23"/>
      <c r="BH523" s="23"/>
    </row>
    <row r="524" spans="1:61" s="39" customFormat="1" ht="16.8">
      <c r="A524" s="31" t="s">
        <v>56</v>
      </c>
      <c r="B524" s="16" t="s">
        <v>1641</v>
      </c>
      <c r="C524" s="32" t="s">
        <v>1257</v>
      </c>
      <c r="D524" s="16" t="s">
        <v>40</v>
      </c>
      <c r="E524" s="33">
        <f>SUM(E525:E647)</f>
        <v>745.39539999999977</v>
      </c>
      <c r="F524" s="33">
        <f>SUM(F525:F647)</f>
        <v>106.32000000000001</v>
      </c>
      <c r="G524" s="33">
        <f>SUM(G525:G647)</f>
        <v>639.07379999999978</v>
      </c>
      <c r="H524" s="33">
        <f>SUM(H525:H647)</f>
        <v>0</v>
      </c>
      <c r="I524" s="34"/>
      <c r="J524" s="35"/>
      <c r="K524" s="35"/>
      <c r="L524" s="277">
        <f t="shared" si="45"/>
        <v>7.7999999998610292E-3</v>
      </c>
      <c r="M524" s="277">
        <f t="shared" si="46"/>
        <v>639.06599999999992</v>
      </c>
      <c r="N524" s="277">
        <f t="shared" si="47"/>
        <v>574.54599999999994</v>
      </c>
      <c r="O524" s="36">
        <f>SUM(O525:O647)</f>
        <v>64.52</v>
      </c>
      <c r="P524" s="36">
        <f t="shared" ref="P524:AX524" si="48">SUM(P525:P647)</f>
        <v>36.992000000000012</v>
      </c>
      <c r="Q524" s="36">
        <f t="shared" si="48"/>
        <v>26.460000000000015</v>
      </c>
      <c r="R524" s="36">
        <f t="shared" si="48"/>
        <v>5.7899999999999991</v>
      </c>
      <c r="S524" s="36">
        <f t="shared" si="48"/>
        <v>26.259999999999998</v>
      </c>
      <c r="T524" s="36">
        <f t="shared" si="48"/>
        <v>62.459999999999987</v>
      </c>
      <c r="U524" s="36">
        <f t="shared" si="48"/>
        <v>163.01999999999998</v>
      </c>
      <c r="V524" s="36">
        <f t="shared" si="48"/>
        <v>3.2</v>
      </c>
      <c r="W524" s="36">
        <f t="shared" si="48"/>
        <v>0</v>
      </c>
      <c r="X524" s="36">
        <f t="shared" si="48"/>
        <v>22.669999999999998</v>
      </c>
      <c r="Y524" s="36">
        <f t="shared" si="48"/>
        <v>64.48</v>
      </c>
      <c r="Z524" s="36">
        <f t="shared" si="48"/>
        <v>8.1899999999999977</v>
      </c>
      <c r="AA524" s="36">
        <f t="shared" si="48"/>
        <v>0.4</v>
      </c>
      <c r="AB524" s="36">
        <f t="shared" si="48"/>
        <v>0.09</v>
      </c>
      <c r="AC524" s="36">
        <f t="shared" si="48"/>
        <v>0.01</v>
      </c>
      <c r="AD524" s="36">
        <f t="shared" si="48"/>
        <v>0.16</v>
      </c>
      <c r="AE524" s="36">
        <f t="shared" si="48"/>
        <v>0.55000000000000004</v>
      </c>
      <c r="AF524" s="36">
        <f t="shared" si="48"/>
        <v>0.01</v>
      </c>
      <c r="AG524" s="36">
        <f t="shared" si="48"/>
        <v>0</v>
      </c>
      <c r="AH524" s="36">
        <f t="shared" si="48"/>
        <v>0</v>
      </c>
      <c r="AI524" s="36">
        <f t="shared" si="48"/>
        <v>0.12000000000000001</v>
      </c>
      <c r="AJ524" s="36">
        <f t="shared" si="48"/>
        <v>0.35</v>
      </c>
      <c r="AK524" s="36">
        <f t="shared" si="48"/>
        <v>1.43</v>
      </c>
      <c r="AL524" s="36">
        <f t="shared" si="48"/>
        <v>0</v>
      </c>
      <c r="AM524" s="36">
        <f t="shared" si="48"/>
        <v>4.6499999999999977</v>
      </c>
      <c r="AN524" s="36">
        <f t="shared" si="48"/>
        <v>0.09</v>
      </c>
      <c r="AO524" s="36">
        <f t="shared" si="48"/>
        <v>0.08</v>
      </c>
      <c r="AP524" s="36">
        <f t="shared" si="48"/>
        <v>13.79</v>
      </c>
      <c r="AQ524" s="36">
        <f t="shared" si="48"/>
        <v>4.8099999999999996</v>
      </c>
      <c r="AR524" s="36">
        <f t="shared" si="48"/>
        <v>0.44</v>
      </c>
      <c r="AS524" s="36">
        <f t="shared" si="48"/>
        <v>0.06</v>
      </c>
      <c r="AT524" s="36">
        <f t="shared" si="48"/>
        <v>0.23</v>
      </c>
      <c r="AU524" s="36">
        <f t="shared" si="48"/>
        <v>7.8699999999999983</v>
      </c>
      <c r="AV524" s="36">
        <f t="shared" si="48"/>
        <v>1.06</v>
      </c>
      <c r="AW524" s="36">
        <f t="shared" si="48"/>
        <v>11.209999999999999</v>
      </c>
      <c r="AX524" s="36">
        <f t="shared" si="48"/>
        <v>107.61400000000002</v>
      </c>
      <c r="AY524" s="36"/>
      <c r="AZ524" s="16" t="s">
        <v>1256</v>
      </c>
      <c r="BA524" s="15"/>
      <c r="BB524" s="15"/>
      <c r="BC524" s="37"/>
      <c r="BD524" s="23"/>
      <c r="BE524" s="23"/>
      <c r="BF524" s="34">
        <f>E524-F524</f>
        <v>639.07539999999972</v>
      </c>
      <c r="BG524" s="385">
        <f>G524-BF524</f>
        <v>-1.5999999999394277E-3</v>
      </c>
      <c r="BH524" s="117"/>
    </row>
    <row r="525" spans="1:61" s="39" customFormat="1" ht="93" customHeight="1">
      <c r="A525" s="31" t="s">
        <v>61</v>
      </c>
      <c r="B525" s="23" t="s">
        <v>817</v>
      </c>
      <c r="C525" s="59" t="s">
        <v>1258</v>
      </c>
      <c r="D525" s="23" t="s">
        <v>40</v>
      </c>
      <c r="E525" s="51">
        <v>128.6</v>
      </c>
      <c r="F525" s="51"/>
      <c r="G525" s="51">
        <v>128.6</v>
      </c>
      <c r="H525" s="118" t="s">
        <v>1259</v>
      </c>
      <c r="I525" s="118" t="s">
        <v>1259</v>
      </c>
      <c r="J525" s="119" t="s">
        <v>2614</v>
      </c>
      <c r="K525" s="119" t="s">
        <v>2600</v>
      </c>
      <c r="L525" s="277">
        <f t="shared" si="45"/>
        <v>0</v>
      </c>
      <c r="M525" s="277">
        <f t="shared" si="46"/>
        <v>128.6</v>
      </c>
      <c r="N525" s="367">
        <f>SUM(P525:AX525)</f>
        <v>128.6</v>
      </c>
      <c r="O525" s="36"/>
      <c r="P525" s="368">
        <v>0</v>
      </c>
      <c r="Q525" s="368">
        <v>0</v>
      </c>
      <c r="R525" s="368">
        <v>0</v>
      </c>
      <c r="S525" s="368">
        <v>0</v>
      </c>
      <c r="T525" s="368">
        <v>1.39</v>
      </c>
      <c r="U525" s="368">
        <v>87.52</v>
      </c>
      <c r="V525" s="368">
        <v>0</v>
      </c>
      <c r="W525" s="368">
        <v>0</v>
      </c>
      <c r="X525" s="368">
        <v>11.62</v>
      </c>
      <c r="Y525" s="368">
        <v>17.55</v>
      </c>
      <c r="Z525" s="368">
        <v>2.25</v>
      </c>
      <c r="AA525" s="368">
        <v>0</v>
      </c>
      <c r="AB525" s="368">
        <v>0</v>
      </c>
      <c r="AC525" s="368">
        <v>0</v>
      </c>
      <c r="AD525" s="368">
        <v>0</v>
      </c>
      <c r="AE525" s="368">
        <v>0</v>
      </c>
      <c r="AF525" s="368"/>
      <c r="AG525" s="368"/>
      <c r="AH525" s="368">
        <v>0</v>
      </c>
      <c r="AI525" s="368">
        <v>0</v>
      </c>
      <c r="AJ525" s="368">
        <v>0</v>
      </c>
      <c r="AK525" s="368">
        <v>0</v>
      </c>
      <c r="AL525" s="368">
        <v>0</v>
      </c>
      <c r="AM525" s="368">
        <v>0</v>
      </c>
      <c r="AN525" s="368"/>
      <c r="AO525" s="368">
        <v>0</v>
      </c>
      <c r="AP525" s="368">
        <v>0.08</v>
      </c>
      <c r="AQ525" s="368">
        <v>1</v>
      </c>
      <c r="AR525" s="368">
        <v>0</v>
      </c>
      <c r="AS525" s="368">
        <v>0</v>
      </c>
      <c r="AT525" s="368">
        <v>0</v>
      </c>
      <c r="AU525" s="368">
        <v>0</v>
      </c>
      <c r="AV525" s="368"/>
      <c r="AW525" s="368">
        <v>0.52</v>
      </c>
      <c r="AX525" s="69">
        <v>6.67</v>
      </c>
      <c r="AY525" s="46" t="s">
        <v>62</v>
      </c>
      <c r="AZ525" s="44" t="s">
        <v>369</v>
      </c>
      <c r="BA525" s="23" t="s">
        <v>105</v>
      </c>
      <c r="BB525" s="23" t="s">
        <v>64</v>
      </c>
      <c r="BC525" s="37" t="s">
        <v>64</v>
      </c>
      <c r="BD525" s="23"/>
      <c r="BE525" s="23"/>
      <c r="BF525" s="23" t="s">
        <v>1260</v>
      </c>
      <c r="BG525" s="23"/>
      <c r="BH525" s="23" t="s">
        <v>172</v>
      </c>
      <c r="BI525" s="386">
        <f>E525-F525-G525</f>
        <v>0</v>
      </c>
    </row>
    <row r="526" spans="1:61" s="48" customFormat="1" ht="208.8" customHeight="1">
      <c r="A526" s="40"/>
      <c r="B526" s="23" t="s">
        <v>820</v>
      </c>
      <c r="C526" s="59" t="s">
        <v>1261</v>
      </c>
      <c r="D526" s="23" t="s">
        <v>40</v>
      </c>
      <c r="E526" s="51">
        <v>82.2</v>
      </c>
      <c r="F526" s="51"/>
      <c r="G526" s="51">
        <v>82.2</v>
      </c>
      <c r="H526" s="23"/>
      <c r="I526" s="23" t="s">
        <v>1262</v>
      </c>
      <c r="J526" s="121" t="s">
        <v>1263</v>
      </c>
      <c r="K526" s="121" t="s">
        <v>2609</v>
      </c>
      <c r="L526" s="277">
        <f t="shared" si="45"/>
        <v>0</v>
      </c>
      <c r="M526" s="277">
        <f t="shared" si="46"/>
        <v>82.200000000000031</v>
      </c>
      <c r="N526" s="277">
        <f t="shared" si="47"/>
        <v>46.3</v>
      </c>
      <c r="O526" s="36">
        <v>35.9</v>
      </c>
      <c r="P526" s="120">
        <v>2.6</v>
      </c>
      <c r="Q526" s="120">
        <v>2.4700000000000002</v>
      </c>
      <c r="R526" s="120"/>
      <c r="S526" s="120">
        <v>0.78</v>
      </c>
      <c r="T526" s="120">
        <v>2.7</v>
      </c>
      <c r="U526" s="120">
        <v>6.34</v>
      </c>
      <c r="V526" s="120"/>
      <c r="W526" s="120"/>
      <c r="X526" s="120"/>
      <c r="Y526" s="120">
        <v>5.17</v>
      </c>
      <c r="Z526" s="120">
        <v>0.59</v>
      </c>
      <c r="AA526" s="120"/>
      <c r="AB526" s="120">
        <v>0.09</v>
      </c>
      <c r="AC526" s="120">
        <v>0.01</v>
      </c>
      <c r="AD526" s="120">
        <v>0.13</v>
      </c>
      <c r="AE526" s="120">
        <v>0.06</v>
      </c>
      <c r="AF526" s="120">
        <v>0.01</v>
      </c>
      <c r="AG526" s="120"/>
      <c r="AH526" s="120"/>
      <c r="AI526" s="120">
        <v>7.0000000000000007E-2</v>
      </c>
      <c r="AJ526" s="120"/>
      <c r="AK526" s="120">
        <v>1.17</v>
      </c>
      <c r="AL526" s="120"/>
      <c r="AM526" s="120">
        <v>0.7</v>
      </c>
      <c r="AN526" s="120">
        <v>0.09</v>
      </c>
      <c r="AO526" s="120">
        <v>0.08</v>
      </c>
      <c r="AP526" s="120">
        <v>9.08</v>
      </c>
      <c r="AQ526" s="120">
        <v>0.5</v>
      </c>
      <c r="AR526" s="120">
        <v>0.12</v>
      </c>
      <c r="AS526" s="120">
        <v>0.06</v>
      </c>
      <c r="AT526" s="120">
        <v>0.19</v>
      </c>
      <c r="AU526" s="120">
        <v>0.42</v>
      </c>
      <c r="AV526" s="120"/>
      <c r="AW526" s="120">
        <v>3.5</v>
      </c>
      <c r="AX526" s="120">
        <v>9.3699999999999992</v>
      </c>
      <c r="AY526" s="46" t="s">
        <v>678</v>
      </c>
      <c r="AZ526" s="44" t="s">
        <v>373</v>
      </c>
      <c r="BA526" s="23" t="s">
        <v>1248</v>
      </c>
      <c r="BB526" s="23" t="s">
        <v>64</v>
      </c>
      <c r="BC526" s="37"/>
      <c r="BD526" s="23"/>
      <c r="BE526" s="23"/>
      <c r="BF526" s="42" t="s">
        <v>254</v>
      </c>
      <c r="BG526" s="42"/>
      <c r="BH526" s="42" t="s">
        <v>172</v>
      </c>
      <c r="BI526" s="386">
        <f t="shared" ref="BI526:BI589" si="49">E526-F526-G526</f>
        <v>0</v>
      </c>
    </row>
    <row r="527" spans="1:61" s="39" customFormat="1" ht="16.8">
      <c r="A527" s="31" t="s">
        <v>56</v>
      </c>
      <c r="B527" s="122" t="s">
        <v>1264</v>
      </c>
      <c r="C527" s="123" t="s">
        <v>1265</v>
      </c>
      <c r="D527" s="122" t="s">
        <v>40</v>
      </c>
      <c r="E527" s="124"/>
      <c r="F527" s="51"/>
      <c r="G527" s="124"/>
      <c r="H527" s="44"/>
      <c r="I527" s="44"/>
      <c r="J527" s="52"/>
      <c r="K527" s="52"/>
      <c r="L527" s="277">
        <f t="shared" si="45"/>
        <v>0</v>
      </c>
      <c r="M527" s="277">
        <f t="shared" si="46"/>
        <v>0</v>
      </c>
      <c r="N527" s="277">
        <f t="shared" si="47"/>
        <v>0</v>
      </c>
      <c r="O527" s="3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4" t="s">
        <v>1264</v>
      </c>
      <c r="BA527" s="25"/>
      <c r="BB527" s="23"/>
      <c r="BC527" s="37"/>
      <c r="BD527" s="23"/>
      <c r="BE527" s="23"/>
      <c r="BF527" s="34">
        <f>E527-F527</f>
        <v>0</v>
      </c>
      <c r="BG527" s="385">
        <f>G527-BF527</f>
        <v>0</v>
      </c>
      <c r="BH527" s="117"/>
      <c r="BI527" s="386">
        <f t="shared" si="49"/>
        <v>0</v>
      </c>
    </row>
    <row r="528" spans="1:61" s="48" customFormat="1" ht="109.2">
      <c r="A528" s="40"/>
      <c r="B528" s="23" t="s">
        <v>823</v>
      </c>
      <c r="C528" s="50" t="s">
        <v>1266</v>
      </c>
      <c r="D528" s="23" t="s">
        <v>40</v>
      </c>
      <c r="E528" s="51">
        <v>35.26</v>
      </c>
      <c r="F528" s="51">
        <v>35.26</v>
      </c>
      <c r="G528" s="51">
        <f>E528-F528</f>
        <v>0</v>
      </c>
      <c r="H528" s="23" t="s">
        <v>1267</v>
      </c>
      <c r="I528" s="23" t="s">
        <v>1268</v>
      </c>
      <c r="J528" s="133" t="s">
        <v>2144</v>
      </c>
      <c r="K528" s="121"/>
      <c r="L528" s="277">
        <f t="shared" si="45"/>
        <v>0</v>
      </c>
      <c r="M528" s="277">
        <f t="shared" si="46"/>
        <v>0</v>
      </c>
      <c r="N528" s="277">
        <f t="shared" si="47"/>
        <v>0</v>
      </c>
      <c r="O528" s="36"/>
      <c r="P528" s="58"/>
      <c r="Q528" s="58"/>
      <c r="R528" s="58"/>
      <c r="S528" s="58"/>
      <c r="T528" s="58"/>
      <c r="U528" s="58"/>
      <c r="V528" s="261"/>
      <c r="W528" s="261"/>
      <c r="X528" s="58"/>
      <c r="Y528" s="58"/>
      <c r="Z528" s="261"/>
      <c r="AA528" s="261"/>
      <c r="AB528" s="261"/>
      <c r="AC528" s="261"/>
      <c r="AD528" s="261"/>
      <c r="AE528" s="261"/>
      <c r="AF528" s="261"/>
      <c r="AG528" s="261"/>
      <c r="AH528" s="261"/>
      <c r="AI528" s="261"/>
      <c r="AJ528" s="261"/>
      <c r="AK528" s="261"/>
      <c r="AL528" s="261"/>
      <c r="AM528" s="261"/>
      <c r="AN528" s="261"/>
      <c r="AO528" s="261"/>
      <c r="AP528" s="261"/>
      <c r="AQ528" s="261"/>
      <c r="AR528" s="261"/>
      <c r="AS528" s="261"/>
      <c r="AT528" s="261"/>
      <c r="AU528" s="261"/>
      <c r="AV528" s="261"/>
      <c r="AW528" s="261"/>
      <c r="AX528" s="261"/>
      <c r="AY528" s="46" t="s">
        <v>678</v>
      </c>
      <c r="AZ528" s="44" t="s">
        <v>377</v>
      </c>
      <c r="BA528" s="23" t="s">
        <v>1248</v>
      </c>
      <c r="BB528" s="23" t="s">
        <v>64</v>
      </c>
      <c r="BC528" s="37" t="s">
        <v>64</v>
      </c>
      <c r="BD528" s="23"/>
      <c r="BE528" s="125" t="s">
        <v>1020</v>
      </c>
      <c r="BF528" s="42"/>
      <c r="BG528" s="42" t="s">
        <v>65</v>
      </c>
      <c r="BH528" s="42" t="s">
        <v>172</v>
      </c>
      <c r="BI528" s="386">
        <f t="shared" si="49"/>
        <v>0</v>
      </c>
    </row>
    <row r="529" spans="1:61" s="39" customFormat="1" ht="169.95" customHeight="1">
      <c r="A529" s="31"/>
      <c r="B529" s="23" t="s">
        <v>826</v>
      </c>
      <c r="C529" s="369" t="s">
        <v>1270</v>
      </c>
      <c r="D529" s="23" t="s">
        <v>40</v>
      </c>
      <c r="E529" s="126">
        <v>66.36999999999999</v>
      </c>
      <c r="F529" s="51"/>
      <c r="G529" s="127">
        <v>66.36999999999999</v>
      </c>
      <c r="H529" s="23"/>
      <c r="I529" s="23" t="s">
        <v>91</v>
      </c>
      <c r="J529" s="133" t="s">
        <v>2275</v>
      </c>
      <c r="K529" s="121" t="s">
        <v>2609</v>
      </c>
      <c r="L529" s="277">
        <f t="shared" si="45"/>
        <v>0</v>
      </c>
      <c r="M529" s="277">
        <f t="shared" si="46"/>
        <v>66.36999999999999</v>
      </c>
      <c r="N529" s="277">
        <f t="shared" si="47"/>
        <v>51.48</v>
      </c>
      <c r="O529" s="36">
        <f>14.8+0.09</f>
        <v>14.89</v>
      </c>
      <c r="P529" s="58">
        <v>2</v>
      </c>
      <c r="Q529" s="58">
        <v>0.8</v>
      </c>
      <c r="R529" s="58"/>
      <c r="S529" s="58">
        <v>6.7</v>
      </c>
      <c r="T529" s="58">
        <v>16.47</v>
      </c>
      <c r="U529" s="58">
        <v>5.2</v>
      </c>
      <c r="V529" s="261"/>
      <c r="W529" s="261"/>
      <c r="X529" s="58"/>
      <c r="Y529" s="58">
        <v>7.6</v>
      </c>
      <c r="Z529" s="261">
        <v>0.65</v>
      </c>
      <c r="AA529" s="261"/>
      <c r="AB529" s="261"/>
      <c r="AC529" s="261"/>
      <c r="AD529" s="261">
        <v>0.03</v>
      </c>
      <c r="AE529" s="261">
        <v>0.08</v>
      </c>
      <c r="AF529" s="261"/>
      <c r="AG529" s="261"/>
      <c r="AH529" s="261"/>
      <c r="AI529" s="261"/>
      <c r="AJ529" s="261">
        <v>0.3</v>
      </c>
      <c r="AK529" s="261">
        <v>0.11</v>
      </c>
      <c r="AL529" s="261"/>
      <c r="AM529" s="261">
        <v>1.63</v>
      </c>
      <c r="AN529" s="261"/>
      <c r="AO529" s="261"/>
      <c r="AP529" s="261">
        <v>0.51</v>
      </c>
      <c r="AQ529" s="261"/>
      <c r="AR529" s="261">
        <v>0.06</v>
      </c>
      <c r="AS529" s="261"/>
      <c r="AT529" s="261">
        <v>0.04</v>
      </c>
      <c r="AU529" s="261">
        <v>2.09</v>
      </c>
      <c r="AV529" s="261">
        <v>1</v>
      </c>
      <c r="AW529" s="261"/>
      <c r="AX529" s="261">
        <v>6.21</v>
      </c>
      <c r="AY529" s="46" t="s">
        <v>678</v>
      </c>
      <c r="AZ529" s="44" t="s">
        <v>382</v>
      </c>
      <c r="BA529" s="23" t="s">
        <v>1248</v>
      </c>
      <c r="BB529" s="23" t="s">
        <v>64</v>
      </c>
      <c r="BC529" s="37" t="s">
        <v>72</v>
      </c>
      <c r="BD529" s="23"/>
      <c r="BE529" s="23" t="s">
        <v>1272</v>
      </c>
      <c r="BF529" s="23" t="s">
        <v>1273</v>
      </c>
      <c r="BG529" s="23"/>
      <c r="BH529" s="23" t="s">
        <v>172</v>
      </c>
      <c r="BI529" s="386">
        <f t="shared" si="49"/>
        <v>0</v>
      </c>
    </row>
    <row r="530" spans="1:61" s="39" customFormat="1" ht="62.4">
      <c r="A530" s="31" t="s">
        <v>61</v>
      </c>
      <c r="B530" s="23" t="s">
        <v>829</v>
      </c>
      <c r="C530" s="50" t="s">
        <v>1275</v>
      </c>
      <c r="D530" s="23" t="s">
        <v>40</v>
      </c>
      <c r="E530" s="51">
        <v>3</v>
      </c>
      <c r="F530" s="51"/>
      <c r="G530" s="51">
        <v>3</v>
      </c>
      <c r="H530" s="44" t="s">
        <v>97</v>
      </c>
      <c r="I530" s="44" t="s">
        <v>91</v>
      </c>
      <c r="J530" s="64" t="s">
        <v>2293</v>
      </c>
      <c r="K530" s="64"/>
      <c r="L530" s="277">
        <f t="shared" si="45"/>
        <v>0</v>
      </c>
      <c r="M530" s="277">
        <f t="shared" si="46"/>
        <v>3</v>
      </c>
      <c r="N530" s="277">
        <f t="shared" si="47"/>
        <v>3</v>
      </c>
      <c r="O530" s="36"/>
      <c r="P530" s="58">
        <v>0.3</v>
      </c>
      <c r="Q530" s="58">
        <v>0.3</v>
      </c>
      <c r="R530" s="58"/>
      <c r="S530" s="58">
        <v>0.5</v>
      </c>
      <c r="T530" s="58">
        <v>0.5</v>
      </c>
      <c r="U530" s="58">
        <v>1</v>
      </c>
      <c r="V530" s="36"/>
      <c r="W530" s="36"/>
      <c r="X530" s="36"/>
      <c r="Y530" s="36">
        <v>0.2</v>
      </c>
      <c r="Z530" s="261"/>
      <c r="AA530" s="261"/>
      <c r="AB530" s="261"/>
      <c r="AC530" s="261"/>
      <c r="AD530" s="261"/>
      <c r="AE530" s="261"/>
      <c r="AF530" s="261"/>
      <c r="AG530" s="261"/>
      <c r="AH530" s="261"/>
      <c r="AI530" s="261"/>
      <c r="AJ530" s="261"/>
      <c r="AK530" s="261"/>
      <c r="AL530" s="261"/>
      <c r="AM530" s="261"/>
      <c r="AN530" s="261"/>
      <c r="AO530" s="261"/>
      <c r="AP530" s="261">
        <v>0.05</v>
      </c>
      <c r="AQ530" s="261"/>
      <c r="AR530" s="261"/>
      <c r="AS530" s="261"/>
      <c r="AT530" s="261"/>
      <c r="AU530" s="261"/>
      <c r="AV530" s="261"/>
      <c r="AW530" s="261">
        <v>0.05</v>
      </c>
      <c r="AX530" s="261">
        <v>0.1</v>
      </c>
      <c r="AY530" s="46" t="s">
        <v>62</v>
      </c>
      <c r="AZ530" s="44" t="s">
        <v>386</v>
      </c>
      <c r="BA530" s="23" t="s">
        <v>105</v>
      </c>
      <c r="BB530" s="23" t="s">
        <v>64</v>
      </c>
      <c r="BC530" s="37" t="s">
        <v>72</v>
      </c>
      <c r="BD530" s="23"/>
      <c r="BE530" s="23"/>
      <c r="BF530" s="23"/>
      <c r="BG530" s="23"/>
      <c r="BH530" s="23" t="s">
        <v>172</v>
      </c>
      <c r="BI530" s="386">
        <f t="shared" si="49"/>
        <v>0</v>
      </c>
    </row>
    <row r="531" spans="1:61" s="39" customFormat="1" ht="50.4">
      <c r="A531" s="31" t="s">
        <v>61</v>
      </c>
      <c r="B531" s="23" t="s">
        <v>833</v>
      </c>
      <c r="C531" s="50" t="s">
        <v>1277</v>
      </c>
      <c r="D531" s="23" t="s">
        <v>40</v>
      </c>
      <c r="E531" s="51">
        <v>1</v>
      </c>
      <c r="F531" s="51"/>
      <c r="G531" s="51">
        <v>1</v>
      </c>
      <c r="H531" s="44" t="s">
        <v>97</v>
      </c>
      <c r="I531" s="44" t="s">
        <v>91</v>
      </c>
      <c r="J531" s="52" t="s">
        <v>2146</v>
      </c>
      <c r="K531" s="52"/>
      <c r="L531" s="277">
        <f t="shared" si="45"/>
        <v>0</v>
      </c>
      <c r="M531" s="277">
        <f t="shared" si="46"/>
        <v>1</v>
      </c>
      <c r="N531" s="277">
        <f t="shared" si="47"/>
        <v>1</v>
      </c>
      <c r="O531" s="36"/>
      <c r="P531" s="58">
        <v>0.2</v>
      </c>
      <c r="Q531" s="58">
        <v>0.2</v>
      </c>
      <c r="R531" s="58"/>
      <c r="S531" s="58">
        <v>0.2</v>
      </c>
      <c r="T531" s="58">
        <v>0.1</v>
      </c>
      <c r="U531" s="58">
        <v>0.3</v>
      </c>
      <c r="V531" s="261"/>
      <c r="W531" s="261"/>
      <c r="X531" s="58"/>
      <c r="Y531" s="58"/>
      <c r="Z531" s="261"/>
      <c r="AA531" s="261"/>
      <c r="AB531" s="261"/>
      <c r="AC531" s="261"/>
      <c r="AD531" s="261"/>
      <c r="AE531" s="261"/>
      <c r="AF531" s="261"/>
      <c r="AG531" s="261"/>
      <c r="AH531" s="261"/>
      <c r="AI531" s="261"/>
      <c r="AJ531" s="261"/>
      <c r="AK531" s="261"/>
      <c r="AL531" s="261"/>
      <c r="AM531" s="261"/>
      <c r="AN531" s="261"/>
      <c r="AO531" s="261"/>
      <c r="AP531" s="261"/>
      <c r="AQ531" s="261"/>
      <c r="AR531" s="261"/>
      <c r="AS531" s="261"/>
      <c r="AT531" s="261"/>
      <c r="AU531" s="261"/>
      <c r="AV531" s="261"/>
      <c r="AW531" s="261"/>
      <c r="AX531" s="261"/>
      <c r="AY531" s="46" t="s">
        <v>62</v>
      </c>
      <c r="AZ531" s="44" t="s">
        <v>391</v>
      </c>
      <c r="BA531" s="23" t="s">
        <v>105</v>
      </c>
      <c r="BB531" s="23" t="s">
        <v>64</v>
      </c>
      <c r="BC531" s="37" t="s">
        <v>72</v>
      </c>
      <c r="BD531" s="23"/>
      <c r="BE531" s="23"/>
      <c r="BF531" s="23"/>
      <c r="BG531" s="23"/>
      <c r="BH531" s="23" t="s">
        <v>172</v>
      </c>
      <c r="BI531" s="386">
        <f t="shared" si="49"/>
        <v>0</v>
      </c>
    </row>
    <row r="532" spans="1:61" s="39" customFormat="1" ht="39.6">
      <c r="A532" s="31"/>
      <c r="B532" s="23" t="s">
        <v>1657</v>
      </c>
      <c r="C532" s="50" t="s">
        <v>1279</v>
      </c>
      <c r="D532" s="23" t="s">
        <v>40</v>
      </c>
      <c r="E532" s="51">
        <v>0.15</v>
      </c>
      <c r="F532" s="51"/>
      <c r="G532" s="51">
        <v>0.15</v>
      </c>
      <c r="H532" s="44" t="s">
        <v>87</v>
      </c>
      <c r="I532" s="44" t="s">
        <v>87</v>
      </c>
      <c r="J532" s="52" t="s">
        <v>55</v>
      </c>
      <c r="K532" s="52"/>
      <c r="L532" s="277">
        <f t="shared" si="45"/>
        <v>0</v>
      </c>
      <c r="M532" s="277">
        <f t="shared" si="46"/>
        <v>0.15</v>
      </c>
      <c r="N532" s="277">
        <f t="shared" si="47"/>
        <v>0.15</v>
      </c>
      <c r="O532" s="3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c r="AM532" s="46"/>
      <c r="AN532" s="46"/>
      <c r="AO532" s="46"/>
      <c r="AP532" s="46"/>
      <c r="AQ532" s="46"/>
      <c r="AR532" s="46"/>
      <c r="AS532" s="46"/>
      <c r="AT532" s="46"/>
      <c r="AU532" s="46"/>
      <c r="AV532" s="46"/>
      <c r="AW532" s="46"/>
      <c r="AX532" s="46">
        <v>0.15</v>
      </c>
      <c r="AY532" s="46" t="s">
        <v>62</v>
      </c>
      <c r="AZ532" s="44" t="s">
        <v>396</v>
      </c>
      <c r="BA532" s="23" t="s">
        <v>105</v>
      </c>
      <c r="BB532" s="23" t="s">
        <v>64</v>
      </c>
      <c r="BC532" s="37" t="s">
        <v>72</v>
      </c>
      <c r="BD532" s="23"/>
      <c r="BE532" s="23"/>
      <c r="BF532" s="23"/>
      <c r="BG532" s="23"/>
      <c r="BH532" s="23" t="s">
        <v>172</v>
      </c>
      <c r="BI532" s="386">
        <f t="shared" si="49"/>
        <v>0</v>
      </c>
    </row>
    <row r="533" spans="1:61" s="39" customFormat="1" ht="39.6">
      <c r="A533" s="31"/>
      <c r="B533" s="23" t="s">
        <v>836</v>
      </c>
      <c r="C533" s="50" t="s">
        <v>1281</v>
      </c>
      <c r="D533" s="23" t="s">
        <v>40</v>
      </c>
      <c r="E533" s="51">
        <v>1</v>
      </c>
      <c r="F533" s="51"/>
      <c r="G533" s="51">
        <v>1</v>
      </c>
      <c r="H533" s="44" t="s">
        <v>87</v>
      </c>
      <c r="I533" s="44" t="s">
        <v>87</v>
      </c>
      <c r="J533" s="52" t="s">
        <v>2147</v>
      </c>
      <c r="K533" s="52"/>
      <c r="L533" s="277">
        <f t="shared" si="45"/>
        <v>0</v>
      </c>
      <c r="M533" s="277">
        <f t="shared" si="46"/>
        <v>1</v>
      </c>
      <c r="N533" s="277">
        <f t="shared" si="47"/>
        <v>1</v>
      </c>
      <c r="O533" s="36"/>
      <c r="P533" s="46">
        <v>0.1</v>
      </c>
      <c r="Q533" s="46"/>
      <c r="R533" s="46"/>
      <c r="S533" s="46">
        <v>0.1</v>
      </c>
      <c r="T533" s="46"/>
      <c r="U533" s="46"/>
      <c r="V533" s="46"/>
      <c r="W533" s="46"/>
      <c r="X533" s="46"/>
      <c r="Y533" s="46"/>
      <c r="Z533" s="46"/>
      <c r="AA533" s="46"/>
      <c r="AB533" s="46"/>
      <c r="AC533" s="46"/>
      <c r="AD533" s="46"/>
      <c r="AE533" s="46"/>
      <c r="AF533" s="46"/>
      <c r="AG533" s="46"/>
      <c r="AH533" s="46"/>
      <c r="AI533" s="46"/>
      <c r="AJ533" s="46"/>
      <c r="AK533" s="46"/>
      <c r="AL533" s="46"/>
      <c r="AM533" s="46"/>
      <c r="AN533" s="46"/>
      <c r="AO533" s="46"/>
      <c r="AP533" s="46"/>
      <c r="AQ533" s="46"/>
      <c r="AR533" s="46"/>
      <c r="AS533" s="46"/>
      <c r="AT533" s="46"/>
      <c r="AU533" s="46"/>
      <c r="AV533" s="46"/>
      <c r="AW533" s="46"/>
      <c r="AX533" s="46">
        <v>0.8</v>
      </c>
      <c r="AY533" s="46" t="s">
        <v>62</v>
      </c>
      <c r="AZ533" s="44" t="s">
        <v>402</v>
      </c>
      <c r="BA533" s="23" t="s">
        <v>105</v>
      </c>
      <c r="BB533" s="23" t="s">
        <v>64</v>
      </c>
      <c r="BC533" s="37" t="s">
        <v>72</v>
      </c>
      <c r="BD533" s="23"/>
      <c r="BE533" s="23"/>
      <c r="BF533" s="23"/>
      <c r="BG533" s="23"/>
      <c r="BH533" s="23" t="s">
        <v>172</v>
      </c>
      <c r="BI533" s="386">
        <f t="shared" si="49"/>
        <v>0</v>
      </c>
    </row>
    <row r="534" spans="1:61" s="39" customFormat="1" ht="50.4">
      <c r="A534" s="31"/>
      <c r="B534" s="23" t="s">
        <v>840</v>
      </c>
      <c r="C534" s="50" t="s">
        <v>1586</v>
      </c>
      <c r="D534" s="23" t="s">
        <v>40</v>
      </c>
      <c r="E534" s="51">
        <f>14.2*0.3</f>
        <v>4.26</v>
      </c>
      <c r="F534" s="51"/>
      <c r="G534" s="51">
        <v>4.26</v>
      </c>
      <c r="H534" s="241"/>
      <c r="I534" s="44" t="s">
        <v>1587</v>
      </c>
      <c r="J534" s="133" t="s">
        <v>2294</v>
      </c>
      <c r="K534" s="133" t="s">
        <v>2600</v>
      </c>
      <c r="L534" s="277">
        <f t="shared" si="45"/>
        <v>0</v>
      </c>
      <c r="M534" s="277">
        <f t="shared" si="46"/>
        <v>4.26</v>
      </c>
      <c r="N534" s="277">
        <f t="shared" si="47"/>
        <v>4.26</v>
      </c>
      <c r="O534" s="36"/>
      <c r="P534" s="58">
        <v>0.1</v>
      </c>
      <c r="Q534" s="58">
        <v>0.05</v>
      </c>
      <c r="R534" s="58"/>
      <c r="S534" s="58"/>
      <c r="T534" s="58">
        <v>0.8</v>
      </c>
      <c r="U534" s="58">
        <v>0.2</v>
      </c>
      <c r="V534" s="261"/>
      <c r="W534" s="261"/>
      <c r="X534" s="58"/>
      <c r="Y534" s="58">
        <v>0.9</v>
      </c>
      <c r="Z534" s="261"/>
      <c r="AA534" s="261"/>
      <c r="AB534" s="261"/>
      <c r="AC534" s="261"/>
      <c r="AD534" s="261"/>
      <c r="AE534" s="261"/>
      <c r="AF534" s="261"/>
      <c r="AG534" s="261"/>
      <c r="AH534" s="261"/>
      <c r="AI534" s="261"/>
      <c r="AJ534" s="261"/>
      <c r="AK534" s="261"/>
      <c r="AL534" s="261"/>
      <c r="AM534" s="261"/>
      <c r="AN534" s="261"/>
      <c r="AO534" s="261"/>
      <c r="AP534" s="261"/>
      <c r="AQ534" s="261"/>
      <c r="AR534" s="261"/>
      <c r="AS534" s="261"/>
      <c r="AT534" s="261"/>
      <c r="AU534" s="261"/>
      <c r="AV534" s="261"/>
      <c r="AW534" s="261"/>
      <c r="AX534" s="261">
        <v>2.21</v>
      </c>
      <c r="AY534" s="23" t="s">
        <v>812</v>
      </c>
      <c r="AZ534" s="132"/>
      <c r="BA534" s="23" t="s">
        <v>114</v>
      </c>
      <c r="BB534" s="23" t="s">
        <v>72</v>
      </c>
      <c r="BC534" s="37"/>
      <c r="BD534" s="304"/>
      <c r="BE534" s="23" t="s">
        <v>1384</v>
      </c>
      <c r="BF534" s="23" t="s">
        <v>2179</v>
      </c>
      <c r="BG534" s="23"/>
      <c r="BH534" s="23"/>
      <c r="BI534" s="386">
        <f t="shared" si="49"/>
        <v>0</v>
      </c>
    </row>
    <row r="535" spans="1:61" s="39" customFormat="1" ht="16.8">
      <c r="A535" s="31" t="s">
        <v>56</v>
      </c>
      <c r="B535" s="122" t="s">
        <v>1264</v>
      </c>
      <c r="C535" s="123" t="s">
        <v>1282</v>
      </c>
      <c r="D535" s="122" t="s">
        <v>40</v>
      </c>
      <c r="E535" s="124"/>
      <c r="F535" s="51"/>
      <c r="G535" s="124"/>
      <c r="H535" s="44"/>
      <c r="I535" s="44"/>
      <c r="J535" s="52"/>
      <c r="K535" s="52"/>
      <c r="L535" s="277">
        <f t="shared" si="45"/>
        <v>0</v>
      </c>
      <c r="M535" s="277">
        <f t="shared" si="46"/>
        <v>0</v>
      </c>
      <c r="N535" s="277">
        <f t="shared" si="47"/>
        <v>0</v>
      </c>
      <c r="O535" s="36"/>
      <c r="P535" s="46"/>
      <c r="Q535" s="46"/>
      <c r="R535" s="46"/>
      <c r="S535" s="46"/>
      <c r="T535" s="46"/>
      <c r="U535" s="46"/>
      <c r="V535" s="46"/>
      <c r="W535" s="46"/>
      <c r="X535" s="46"/>
      <c r="Y535" s="46"/>
      <c r="Z535" s="46"/>
      <c r="AA535" s="46"/>
      <c r="AB535" s="46"/>
      <c r="AC535" s="46"/>
      <c r="AD535" s="46"/>
      <c r="AE535" s="46"/>
      <c r="AF535" s="46"/>
      <c r="AG535" s="46"/>
      <c r="AH535" s="46"/>
      <c r="AI535" s="46"/>
      <c r="AJ535" s="46"/>
      <c r="AK535" s="46"/>
      <c r="AL535" s="46"/>
      <c r="AM535" s="46"/>
      <c r="AN535" s="46"/>
      <c r="AO535" s="46"/>
      <c r="AP535" s="46"/>
      <c r="AQ535" s="46"/>
      <c r="AR535" s="46"/>
      <c r="AS535" s="46"/>
      <c r="AT535" s="46"/>
      <c r="AU535" s="46"/>
      <c r="AV535" s="46"/>
      <c r="AW535" s="46"/>
      <c r="AX535" s="46"/>
      <c r="AY535" s="46"/>
      <c r="AZ535" s="44" t="s">
        <v>1264</v>
      </c>
      <c r="BA535" s="25"/>
      <c r="BB535" s="23"/>
      <c r="BC535" s="37"/>
      <c r="BD535" s="23"/>
      <c r="BE535" s="23"/>
      <c r="BF535" s="34">
        <f>E535-F535</f>
        <v>0</v>
      </c>
      <c r="BG535" s="385">
        <f>G535-BF535</f>
        <v>0</v>
      </c>
      <c r="BH535" s="117"/>
      <c r="BI535" s="386">
        <f t="shared" si="49"/>
        <v>0</v>
      </c>
    </row>
    <row r="536" spans="1:61" s="39" customFormat="1" ht="62.4">
      <c r="A536" s="31"/>
      <c r="B536" s="23" t="s">
        <v>844</v>
      </c>
      <c r="C536" s="50" t="s">
        <v>1284</v>
      </c>
      <c r="D536" s="23" t="s">
        <v>40</v>
      </c>
      <c r="E536" s="51">
        <v>8</v>
      </c>
      <c r="F536" s="51"/>
      <c r="G536" s="51">
        <v>8</v>
      </c>
      <c r="H536" s="23" t="s">
        <v>100</v>
      </c>
      <c r="I536" s="23" t="s">
        <v>100</v>
      </c>
      <c r="J536" s="121" t="s">
        <v>2148</v>
      </c>
      <c r="K536" s="121"/>
      <c r="L536" s="277">
        <f t="shared" si="45"/>
        <v>0</v>
      </c>
      <c r="M536" s="277">
        <f t="shared" si="46"/>
        <v>8.0000000000000018</v>
      </c>
      <c r="N536" s="277">
        <f t="shared" si="47"/>
        <v>8.0000000000000018</v>
      </c>
      <c r="O536" s="36"/>
      <c r="P536" s="120">
        <v>0.2</v>
      </c>
      <c r="Q536" s="120">
        <v>0.5</v>
      </c>
      <c r="R536" s="120"/>
      <c r="S536" s="120"/>
      <c r="T536" s="120">
        <v>4.5</v>
      </c>
      <c r="U536" s="120">
        <v>1.1000000000000001</v>
      </c>
      <c r="V536" s="120">
        <v>0.5</v>
      </c>
      <c r="W536" s="120"/>
      <c r="X536" s="120"/>
      <c r="Y536" s="120">
        <v>0.2</v>
      </c>
      <c r="Z536" s="120">
        <v>0.2</v>
      </c>
      <c r="AA536" s="120"/>
      <c r="AB536" s="120"/>
      <c r="AC536" s="120"/>
      <c r="AD536" s="120"/>
      <c r="AE536" s="120"/>
      <c r="AF536" s="120"/>
      <c r="AG536" s="120"/>
      <c r="AH536" s="120"/>
      <c r="AI536" s="120"/>
      <c r="AJ536" s="120"/>
      <c r="AK536" s="120"/>
      <c r="AL536" s="120"/>
      <c r="AM536" s="120"/>
      <c r="AN536" s="120"/>
      <c r="AO536" s="120"/>
      <c r="AP536" s="120">
        <v>0.2</v>
      </c>
      <c r="AQ536" s="120"/>
      <c r="AR536" s="120"/>
      <c r="AS536" s="120"/>
      <c r="AT536" s="120"/>
      <c r="AU536" s="120"/>
      <c r="AV536" s="120"/>
      <c r="AW536" s="120"/>
      <c r="AX536" s="120">
        <v>0.6</v>
      </c>
      <c r="AY536" s="46" t="s">
        <v>62</v>
      </c>
      <c r="AZ536" s="44" t="s">
        <v>407</v>
      </c>
      <c r="BA536" s="23" t="s">
        <v>105</v>
      </c>
      <c r="BB536" s="23" t="s">
        <v>64</v>
      </c>
      <c r="BC536" s="37" t="s">
        <v>64</v>
      </c>
      <c r="BD536" s="304" t="s">
        <v>101</v>
      </c>
      <c r="BE536" s="23" t="s">
        <v>74</v>
      </c>
      <c r="BF536" s="23"/>
      <c r="BG536" s="23"/>
      <c r="BH536" s="23" t="s">
        <v>172</v>
      </c>
      <c r="BI536" s="386">
        <f t="shared" si="49"/>
        <v>0</v>
      </c>
    </row>
    <row r="537" spans="1:61" s="39" customFormat="1" ht="62.4">
      <c r="A537" s="31"/>
      <c r="B537" s="23" t="s">
        <v>847</v>
      </c>
      <c r="C537" s="61" t="s">
        <v>1286</v>
      </c>
      <c r="D537" s="23" t="s">
        <v>40</v>
      </c>
      <c r="E537" s="51">
        <v>11.25</v>
      </c>
      <c r="F537" s="51">
        <v>11.25</v>
      </c>
      <c r="G537" s="51"/>
      <c r="H537" s="44" t="s">
        <v>1287</v>
      </c>
      <c r="I537" s="44" t="s">
        <v>1287</v>
      </c>
      <c r="J537" s="52" t="s">
        <v>2152</v>
      </c>
      <c r="K537" s="121"/>
      <c r="L537" s="277">
        <f t="shared" si="45"/>
        <v>0</v>
      </c>
      <c r="M537" s="277">
        <f t="shared" si="46"/>
        <v>0</v>
      </c>
      <c r="N537" s="277">
        <f t="shared" si="47"/>
        <v>0</v>
      </c>
      <c r="O537" s="36"/>
      <c r="P537" s="46"/>
      <c r="Q537" s="46"/>
      <c r="R537" s="46"/>
      <c r="S537" s="46"/>
      <c r="T537" s="46"/>
      <c r="U537" s="46"/>
      <c r="V537" s="46"/>
      <c r="W537" s="46"/>
      <c r="X537" s="46"/>
      <c r="Y537" s="46"/>
      <c r="Z537" s="46"/>
      <c r="AA537" s="46"/>
      <c r="AB537" s="46"/>
      <c r="AC537" s="46"/>
      <c r="AD537" s="46"/>
      <c r="AE537" s="46"/>
      <c r="AF537" s="46"/>
      <c r="AG537" s="46"/>
      <c r="AH537" s="46"/>
      <c r="AI537" s="46"/>
      <c r="AJ537" s="46"/>
      <c r="AK537" s="46"/>
      <c r="AL537" s="46"/>
      <c r="AM537" s="46"/>
      <c r="AN537" s="46"/>
      <c r="AO537" s="46"/>
      <c r="AP537" s="46"/>
      <c r="AQ537" s="46"/>
      <c r="AR537" s="46"/>
      <c r="AS537" s="46"/>
      <c r="AT537" s="46"/>
      <c r="AU537" s="46"/>
      <c r="AV537" s="46"/>
      <c r="AW537" s="46"/>
      <c r="AX537" s="46"/>
      <c r="AY537" s="46" t="s">
        <v>678</v>
      </c>
      <c r="AZ537" s="44" t="s">
        <v>412</v>
      </c>
      <c r="BA537" s="23" t="s">
        <v>1248</v>
      </c>
      <c r="BB537" s="23" t="s">
        <v>64</v>
      </c>
      <c r="BC537" s="37" t="s">
        <v>64</v>
      </c>
      <c r="BD537" s="23" t="s">
        <v>1288</v>
      </c>
      <c r="BE537" s="23" t="s">
        <v>1289</v>
      </c>
      <c r="BF537" s="23"/>
      <c r="BG537" s="42" t="s">
        <v>65</v>
      </c>
      <c r="BH537" s="23">
        <v>6.25</v>
      </c>
      <c r="BI537" s="386">
        <f t="shared" si="49"/>
        <v>0</v>
      </c>
    </row>
    <row r="538" spans="1:61" s="39" customFormat="1" ht="50.4">
      <c r="A538" s="31" t="s">
        <v>61</v>
      </c>
      <c r="B538" s="23" t="s">
        <v>1671</v>
      </c>
      <c r="C538" s="61" t="s">
        <v>1291</v>
      </c>
      <c r="D538" s="23" t="s">
        <v>40</v>
      </c>
      <c r="E538" s="51">
        <v>0.95</v>
      </c>
      <c r="F538" s="51"/>
      <c r="G538" s="51">
        <v>0.95</v>
      </c>
      <c r="H538" s="23" t="s">
        <v>223</v>
      </c>
      <c r="I538" s="23" t="s">
        <v>223</v>
      </c>
      <c r="J538" s="121" t="s">
        <v>2149</v>
      </c>
      <c r="K538" s="121" t="s">
        <v>2600</v>
      </c>
      <c r="L538" s="277">
        <f t="shared" si="45"/>
        <v>0</v>
      </c>
      <c r="M538" s="277">
        <f t="shared" si="46"/>
        <v>0.95</v>
      </c>
      <c r="N538" s="277">
        <f t="shared" si="47"/>
        <v>0.95</v>
      </c>
      <c r="O538" s="36"/>
      <c r="P538" s="120">
        <v>0.2</v>
      </c>
      <c r="Q538" s="120">
        <v>0.25</v>
      </c>
      <c r="R538" s="120"/>
      <c r="S538" s="120">
        <v>0.1</v>
      </c>
      <c r="T538" s="120">
        <v>0.1</v>
      </c>
      <c r="U538" s="120">
        <v>0.1</v>
      </c>
      <c r="V538" s="120"/>
      <c r="W538" s="120"/>
      <c r="X538" s="120"/>
      <c r="Y538" s="120"/>
      <c r="Z538" s="120">
        <v>0.1</v>
      </c>
      <c r="AA538" s="120"/>
      <c r="AB538" s="120"/>
      <c r="AC538" s="120"/>
      <c r="AD538" s="120"/>
      <c r="AE538" s="120"/>
      <c r="AF538" s="120"/>
      <c r="AG538" s="120"/>
      <c r="AH538" s="120"/>
      <c r="AI538" s="120"/>
      <c r="AJ538" s="120"/>
      <c r="AK538" s="120"/>
      <c r="AL538" s="120"/>
      <c r="AM538" s="120"/>
      <c r="AN538" s="120"/>
      <c r="AO538" s="120"/>
      <c r="AP538" s="120">
        <v>0.1</v>
      </c>
      <c r="AQ538" s="120"/>
      <c r="AR538" s="120"/>
      <c r="AS538" s="120"/>
      <c r="AT538" s="120"/>
      <c r="AU538" s="120"/>
      <c r="AV538" s="120"/>
      <c r="AW538" s="120"/>
      <c r="AX538" s="120"/>
      <c r="AY538" s="46" t="s">
        <v>62</v>
      </c>
      <c r="AZ538" s="44" t="s">
        <v>416</v>
      </c>
      <c r="BA538" s="23" t="s">
        <v>105</v>
      </c>
      <c r="BB538" s="23" t="s">
        <v>64</v>
      </c>
      <c r="BC538" s="37" t="s">
        <v>1292</v>
      </c>
      <c r="BD538" s="23" t="s">
        <v>1293</v>
      </c>
      <c r="BE538" s="23" t="s">
        <v>1294</v>
      </c>
      <c r="BF538" s="23"/>
      <c r="BG538" s="42" t="s">
        <v>65</v>
      </c>
      <c r="BH538" s="23" t="s">
        <v>172</v>
      </c>
      <c r="BI538" s="386">
        <f t="shared" si="49"/>
        <v>0</v>
      </c>
    </row>
    <row r="539" spans="1:61" s="39" customFormat="1" ht="46.8">
      <c r="A539" s="31" t="s">
        <v>61</v>
      </c>
      <c r="B539" s="23" t="s">
        <v>2478</v>
      </c>
      <c r="C539" s="50" t="s">
        <v>1296</v>
      </c>
      <c r="D539" s="23" t="s">
        <v>40</v>
      </c>
      <c r="E539" s="51">
        <v>7.5</v>
      </c>
      <c r="F539" s="51"/>
      <c r="G539" s="51">
        <v>7.5</v>
      </c>
      <c r="H539" s="44" t="s">
        <v>97</v>
      </c>
      <c r="I539" s="44" t="s">
        <v>91</v>
      </c>
      <c r="J539" s="52" t="s">
        <v>2150</v>
      </c>
      <c r="K539" s="52"/>
      <c r="L539" s="277">
        <f t="shared" si="45"/>
        <v>0</v>
      </c>
      <c r="M539" s="277">
        <f t="shared" si="46"/>
        <v>7.4999999999999991</v>
      </c>
      <c r="N539" s="277">
        <f t="shared" si="47"/>
        <v>7.4999999999999991</v>
      </c>
      <c r="O539" s="36"/>
      <c r="P539" s="46">
        <v>0.2</v>
      </c>
      <c r="Q539" s="46">
        <v>0.6</v>
      </c>
      <c r="R539" s="46"/>
      <c r="S539" s="46"/>
      <c r="T539" s="46">
        <v>2</v>
      </c>
      <c r="U539" s="46">
        <v>0.4</v>
      </c>
      <c r="V539" s="46"/>
      <c r="W539" s="46"/>
      <c r="X539" s="46"/>
      <c r="Y539" s="46">
        <v>1.5</v>
      </c>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v>2.8</v>
      </c>
      <c r="AY539" s="46" t="s">
        <v>62</v>
      </c>
      <c r="AZ539" s="44" t="s">
        <v>1297</v>
      </c>
      <c r="BA539" s="23" t="s">
        <v>105</v>
      </c>
      <c r="BB539" s="23" t="s">
        <v>64</v>
      </c>
      <c r="BC539" s="37" t="s">
        <v>64</v>
      </c>
      <c r="BD539" s="23" t="s">
        <v>1298</v>
      </c>
      <c r="BE539" s="23" t="s">
        <v>74</v>
      </c>
      <c r="BF539" s="23"/>
      <c r="BG539" s="23"/>
      <c r="BH539" s="23">
        <v>4.5</v>
      </c>
      <c r="BI539" s="386">
        <f t="shared" si="49"/>
        <v>0</v>
      </c>
    </row>
    <row r="540" spans="1:61" s="39" customFormat="1" ht="50.4">
      <c r="A540" s="31" t="s">
        <v>61</v>
      </c>
      <c r="B540" s="23" t="s">
        <v>1678</v>
      </c>
      <c r="C540" s="50" t="s">
        <v>1300</v>
      </c>
      <c r="D540" s="23" t="s">
        <v>40</v>
      </c>
      <c r="E540" s="51">
        <v>7.1</v>
      </c>
      <c r="F540" s="51"/>
      <c r="G540" s="51">
        <v>7.1</v>
      </c>
      <c r="H540" s="23" t="s">
        <v>1301</v>
      </c>
      <c r="I540" s="23" t="s">
        <v>1301</v>
      </c>
      <c r="J540" s="121" t="s">
        <v>2151</v>
      </c>
      <c r="K540" s="121" t="s">
        <v>2600</v>
      </c>
      <c r="L540" s="277">
        <f t="shared" si="45"/>
        <v>0</v>
      </c>
      <c r="M540" s="277">
        <f t="shared" si="46"/>
        <v>7.1</v>
      </c>
      <c r="N540" s="277">
        <f t="shared" si="47"/>
        <v>7.1</v>
      </c>
      <c r="O540" s="36"/>
      <c r="P540" s="36">
        <v>0.1</v>
      </c>
      <c r="Q540" s="36">
        <v>0.1</v>
      </c>
      <c r="R540" s="36">
        <v>1</v>
      </c>
      <c r="S540" s="36">
        <v>2.5</v>
      </c>
      <c r="T540" s="36">
        <v>1</v>
      </c>
      <c r="U540" s="36"/>
      <c r="V540" s="36"/>
      <c r="W540" s="36"/>
      <c r="X540" s="36"/>
      <c r="Y540" s="36">
        <v>2.2999999999999998</v>
      </c>
      <c r="Z540" s="36">
        <v>0.1</v>
      </c>
      <c r="AA540" s="36"/>
      <c r="AB540" s="36"/>
      <c r="AC540" s="36"/>
      <c r="AD540" s="36"/>
      <c r="AE540" s="36"/>
      <c r="AF540" s="36"/>
      <c r="AG540" s="36"/>
      <c r="AH540" s="36"/>
      <c r="AI540" s="36"/>
      <c r="AJ540" s="36"/>
      <c r="AK540" s="36"/>
      <c r="AL540" s="36"/>
      <c r="AM540" s="36"/>
      <c r="AN540" s="36"/>
      <c r="AO540" s="36"/>
      <c r="AP540" s="36"/>
      <c r="AQ540" s="36"/>
      <c r="AR540" s="36"/>
      <c r="AS540" s="36"/>
      <c r="AT540" s="36"/>
      <c r="AU540" s="36"/>
      <c r="AV540" s="36"/>
      <c r="AW540" s="36"/>
      <c r="AX540" s="36"/>
      <c r="AY540" s="46" t="s">
        <v>62</v>
      </c>
      <c r="AZ540" s="44" t="s">
        <v>420</v>
      </c>
      <c r="BA540" s="23" t="s">
        <v>105</v>
      </c>
      <c r="BB540" s="23" t="s">
        <v>64</v>
      </c>
      <c r="BC540" s="37" t="s">
        <v>64</v>
      </c>
      <c r="BD540" s="23" t="s">
        <v>131</v>
      </c>
      <c r="BE540" s="23"/>
      <c r="BF540" s="23"/>
      <c r="BG540" s="23"/>
      <c r="BH540" s="23" t="s">
        <v>172</v>
      </c>
      <c r="BI540" s="386">
        <f t="shared" si="49"/>
        <v>0</v>
      </c>
    </row>
    <row r="541" spans="1:61" s="39" customFormat="1" ht="93.6">
      <c r="A541" s="31" t="s">
        <v>61</v>
      </c>
      <c r="B541" s="23" t="s">
        <v>1681</v>
      </c>
      <c r="C541" s="50" t="s">
        <v>1303</v>
      </c>
      <c r="D541" s="23" t="s">
        <v>40</v>
      </c>
      <c r="E541" s="51">
        <v>63.9</v>
      </c>
      <c r="F541" s="51"/>
      <c r="G541" s="51">
        <f>E541-F541</f>
        <v>63.9</v>
      </c>
      <c r="H541" s="23" t="s">
        <v>1304</v>
      </c>
      <c r="I541" s="23" t="s">
        <v>1304</v>
      </c>
      <c r="J541" s="64" t="s">
        <v>1305</v>
      </c>
      <c r="K541" s="121" t="s">
        <v>2609</v>
      </c>
      <c r="L541" s="277">
        <f t="shared" si="45"/>
        <v>0</v>
      </c>
      <c r="M541" s="277">
        <f t="shared" si="46"/>
        <v>63.9</v>
      </c>
      <c r="N541" s="277">
        <f t="shared" si="47"/>
        <v>62.860000000000007</v>
      </c>
      <c r="O541" s="36">
        <v>1.04</v>
      </c>
      <c r="P541" s="55">
        <v>6.97</v>
      </c>
      <c r="Q541" s="55">
        <v>8.35</v>
      </c>
      <c r="R541" s="55"/>
      <c r="S541" s="55">
        <v>2.7</v>
      </c>
      <c r="T541" s="55">
        <v>1.36</v>
      </c>
      <c r="U541" s="55">
        <v>27.85</v>
      </c>
      <c r="V541" s="260"/>
      <c r="W541" s="260"/>
      <c r="X541" s="55"/>
      <c r="Y541" s="55"/>
      <c r="Z541" s="260">
        <v>1.88</v>
      </c>
      <c r="AA541" s="260"/>
      <c r="AB541" s="260"/>
      <c r="AC541" s="260"/>
      <c r="AD541" s="260"/>
      <c r="AE541" s="260"/>
      <c r="AF541" s="260"/>
      <c r="AG541" s="260"/>
      <c r="AH541" s="260"/>
      <c r="AI541" s="260"/>
      <c r="AJ541" s="260"/>
      <c r="AK541" s="260"/>
      <c r="AL541" s="260"/>
      <c r="AM541" s="260">
        <v>0.89</v>
      </c>
      <c r="AN541" s="260"/>
      <c r="AO541" s="260"/>
      <c r="AP541" s="260">
        <v>1.61</v>
      </c>
      <c r="AQ541" s="260">
        <v>2.09</v>
      </c>
      <c r="AR541" s="260"/>
      <c r="AS541" s="260"/>
      <c r="AT541" s="260"/>
      <c r="AU541" s="260">
        <v>2.1</v>
      </c>
      <c r="AV541" s="260"/>
      <c r="AW541" s="260">
        <v>4.5599999999999996</v>
      </c>
      <c r="AX541" s="260">
        <v>2.5</v>
      </c>
      <c r="AY541" s="46" t="s">
        <v>62</v>
      </c>
      <c r="AZ541" s="44" t="s">
        <v>1306</v>
      </c>
      <c r="BA541" s="23" t="s">
        <v>1248</v>
      </c>
      <c r="BB541" s="23" t="s">
        <v>64</v>
      </c>
      <c r="BC541" s="37" t="s">
        <v>64</v>
      </c>
      <c r="BD541" s="23" t="s">
        <v>576</v>
      </c>
      <c r="BE541" s="23" t="s">
        <v>1307</v>
      </c>
      <c r="BF541" s="23" t="s">
        <v>1308</v>
      </c>
      <c r="BG541" s="23"/>
      <c r="BH541" s="23">
        <v>61.12</v>
      </c>
      <c r="BI541" s="386">
        <f t="shared" si="49"/>
        <v>0</v>
      </c>
    </row>
    <row r="542" spans="1:61" s="39" customFormat="1" ht="109.2">
      <c r="A542" s="31" t="s">
        <v>61</v>
      </c>
      <c r="B542" s="23" t="s">
        <v>2479</v>
      </c>
      <c r="C542" s="50" t="s">
        <v>1310</v>
      </c>
      <c r="D542" s="23" t="s">
        <v>40</v>
      </c>
      <c r="E542" s="51">
        <v>4.76</v>
      </c>
      <c r="F542" s="51"/>
      <c r="G542" s="51">
        <v>4.76</v>
      </c>
      <c r="H542" s="23" t="s">
        <v>1311</v>
      </c>
      <c r="I542" s="23" t="s">
        <v>1312</v>
      </c>
      <c r="J542" s="58" t="s">
        <v>2295</v>
      </c>
      <c r="K542" s="121" t="s">
        <v>2609</v>
      </c>
      <c r="L542" s="277">
        <f t="shared" si="45"/>
        <v>0</v>
      </c>
      <c r="M542" s="277">
        <f t="shared" si="46"/>
        <v>4.7599999999999989</v>
      </c>
      <c r="N542" s="277">
        <f t="shared" si="47"/>
        <v>1.86</v>
      </c>
      <c r="O542" s="36">
        <v>2.9</v>
      </c>
      <c r="P542" s="58">
        <v>0.23</v>
      </c>
      <c r="Q542" s="58">
        <v>0.03</v>
      </c>
      <c r="R542" s="58"/>
      <c r="S542" s="58">
        <v>0.03</v>
      </c>
      <c r="T542" s="58">
        <v>7.0000000000000007E-2</v>
      </c>
      <c r="U542" s="58">
        <v>0.15</v>
      </c>
      <c r="V542" s="261"/>
      <c r="W542" s="261"/>
      <c r="X542" s="58"/>
      <c r="Y542" s="58">
        <v>0.1</v>
      </c>
      <c r="Z542" s="261">
        <v>0.05</v>
      </c>
      <c r="AA542" s="261"/>
      <c r="AB542" s="261"/>
      <c r="AC542" s="261"/>
      <c r="AD542" s="261"/>
      <c r="AE542" s="261"/>
      <c r="AF542" s="261"/>
      <c r="AG542" s="261"/>
      <c r="AH542" s="261"/>
      <c r="AI542" s="261">
        <v>0.04</v>
      </c>
      <c r="AJ542" s="261"/>
      <c r="AK542" s="261"/>
      <c r="AL542" s="261"/>
      <c r="AM542" s="261"/>
      <c r="AN542" s="261"/>
      <c r="AO542" s="261"/>
      <c r="AP542" s="261">
        <v>0.88</v>
      </c>
      <c r="AQ542" s="261"/>
      <c r="AR542" s="261">
        <v>0.06</v>
      </c>
      <c r="AS542" s="261"/>
      <c r="AT542" s="261"/>
      <c r="AU542" s="261">
        <v>0.05</v>
      </c>
      <c r="AV542" s="261"/>
      <c r="AW542" s="261">
        <v>0.17</v>
      </c>
      <c r="AX542" s="261"/>
      <c r="AY542" s="46" t="s">
        <v>678</v>
      </c>
      <c r="AZ542" s="44" t="s">
        <v>424</v>
      </c>
      <c r="BA542" s="23" t="s">
        <v>1248</v>
      </c>
      <c r="BB542" s="23" t="s">
        <v>64</v>
      </c>
      <c r="BC542" s="37" t="s">
        <v>72</v>
      </c>
      <c r="BD542" s="23" t="s">
        <v>1288</v>
      </c>
      <c r="BE542" s="23" t="s">
        <v>1313</v>
      </c>
      <c r="BF542" s="23" t="s">
        <v>775</v>
      </c>
      <c r="BG542" s="23"/>
      <c r="BH542" s="23" t="s">
        <v>172</v>
      </c>
      <c r="BI542" s="386">
        <f t="shared" si="49"/>
        <v>0</v>
      </c>
    </row>
    <row r="543" spans="1:61" s="39" customFormat="1" ht="100.8">
      <c r="A543" s="31"/>
      <c r="B543" s="23" t="s">
        <v>2480</v>
      </c>
      <c r="C543" s="50" t="s">
        <v>1315</v>
      </c>
      <c r="D543" s="23" t="s">
        <v>40</v>
      </c>
      <c r="E543" s="51">
        <v>8.8000000000000007</v>
      </c>
      <c r="F543" s="51"/>
      <c r="G543" s="51">
        <v>8.8000000000000007</v>
      </c>
      <c r="H543" s="23" t="s">
        <v>152</v>
      </c>
      <c r="I543" s="23" t="s">
        <v>1316</v>
      </c>
      <c r="J543" s="64" t="s">
        <v>2296</v>
      </c>
      <c r="K543" s="64" t="s">
        <v>2609</v>
      </c>
      <c r="L543" s="277">
        <f t="shared" si="45"/>
        <v>0</v>
      </c>
      <c r="M543" s="277">
        <f t="shared" si="46"/>
        <v>8.7999999999999989</v>
      </c>
      <c r="N543" s="277">
        <f t="shared" si="47"/>
        <v>8.7999999999999989</v>
      </c>
      <c r="O543" s="36"/>
      <c r="P543" s="55"/>
      <c r="Q543" s="55">
        <v>0.62</v>
      </c>
      <c r="R543" s="55"/>
      <c r="S543" s="55">
        <v>0.2</v>
      </c>
      <c r="T543" s="55">
        <v>0.24</v>
      </c>
      <c r="U543" s="55">
        <v>0.36</v>
      </c>
      <c r="V543" s="260"/>
      <c r="W543" s="260"/>
      <c r="X543" s="55">
        <v>7.1</v>
      </c>
      <c r="Y543" s="55"/>
      <c r="Z543" s="260"/>
      <c r="AA543" s="260"/>
      <c r="AB543" s="260"/>
      <c r="AC543" s="260"/>
      <c r="AD543" s="260"/>
      <c r="AE543" s="260"/>
      <c r="AF543" s="260"/>
      <c r="AG543" s="260"/>
      <c r="AH543" s="260"/>
      <c r="AI543" s="260"/>
      <c r="AJ543" s="260"/>
      <c r="AK543" s="260"/>
      <c r="AL543" s="260"/>
      <c r="AM543" s="260"/>
      <c r="AN543" s="260"/>
      <c r="AO543" s="260"/>
      <c r="AP543" s="260"/>
      <c r="AQ543" s="260"/>
      <c r="AR543" s="260"/>
      <c r="AS543" s="260"/>
      <c r="AT543" s="260"/>
      <c r="AU543" s="260">
        <v>0.28000000000000003</v>
      </c>
      <c r="AV543" s="260"/>
      <c r="AW543" s="260"/>
      <c r="AX543" s="260"/>
      <c r="AY543" s="46" t="s">
        <v>62</v>
      </c>
      <c r="AZ543" s="44" t="s">
        <v>1317</v>
      </c>
      <c r="BA543" s="23" t="s">
        <v>105</v>
      </c>
      <c r="BB543" s="23" t="s">
        <v>64</v>
      </c>
      <c r="BC543" s="37" t="s">
        <v>72</v>
      </c>
      <c r="BD543" s="23" t="s">
        <v>576</v>
      </c>
      <c r="BE543" s="23" t="s">
        <v>1318</v>
      </c>
      <c r="BF543" s="23" t="s">
        <v>2229</v>
      </c>
      <c r="BG543" s="23"/>
      <c r="BH543" s="23" t="s">
        <v>172</v>
      </c>
      <c r="BI543" s="386">
        <f t="shared" si="49"/>
        <v>0</v>
      </c>
    </row>
    <row r="544" spans="1:61" s="39" customFormat="1" ht="78">
      <c r="A544" s="31"/>
      <c r="B544" s="23" t="s">
        <v>2481</v>
      </c>
      <c r="C544" s="50" t="s">
        <v>1822</v>
      </c>
      <c r="D544" s="23" t="s">
        <v>40</v>
      </c>
      <c r="E544" s="51">
        <v>37.03</v>
      </c>
      <c r="F544" s="51"/>
      <c r="G544" s="51">
        <v>37.03</v>
      </c>
      <c r="H544" s="23"/>
      <c r="I544" s="44" t="s">
        <v>70</v>
      </c>
      <c r="J544" s="64" t="s">
        <v>2338</v>
      </c>
      <c r="K544" s="121"/>
      <c r="L544" s="277">
        <f t="shared" si="45"/>
        <v>0</v>
      </c>
      <c r="M544" s="277">
        <f t="shared" si="46"/>
        <v>37.03</v>
      </c>
      <c r="N544" s="277">
        <f t="shared" si="47"/>
        <v>37.03</v>
      </c>
      <c r="O544" s="36"/>
      <c r="P544" s="55">
        <v>5.18</v>
      </c>
      <c r="Q544" s="55">
        <v>1.3</v>
      </c>
      <c r="R544" s="55">
        <v>2.59</v>
      </c>
      <c r="S544" s="55">
        <v>7.25</v>
      </c>
      <c r="T544" s="55">
        <v>3.89</v>
      </c>
      <c r="U544" s="55">
        <v>1.3</v>
      </c>
      <c r="V544" s="260"/>
      <c r="W544" s="260"/>
      <c r="X544" s="55"/>
      <c r="Y544" s="55">
        <v>3.89</v>
      </c>
      <c r="Z544" s="260">
        <v>0.52</v>
      </c>
      <c r="AA544" s="260"/>
      <c r="AB544" s="260"/>
      <c r="AC544" s="260"/>
      <c r="AD544" s="260"/>
      <c r="AE544" s="260"/>
      <c r="AF544" s="260"/>
      <c r="AG544" s="260"/>
      <c r="AH544" s="260"/>
      <c r="AI544" s="260"/>
      <c r="AJ544" s="260"/>
      <c r="AK544" s="260"/>
      <c r="AL544" s="260"/>
      <c r="AM544" s="260"/>
      <c r="AN544" s="260"/>
      <c r="AO544" s="260"/>
      <c r="AP544" s="260"/>
      <c r="AQ544" s="260"/>
      <c r="AR544" s="260"/>
      <c r="AS544" s="260"/>
      <c r="AT544" s="260"/>
      <c r="AU544" s="260"/>
      <c r="AV544" s="260"/>
      <c r="AW544" s="260"/>
      <c r="AX544" s="260">
        <v>11.11</v>
      </c>
      <c r="AY544" s="46" t="s">
        <v>1248</v>
      </c>
      <c r="AZ544" s="44"/>
      <c r="BA544" s="23" t="s">
        <v>1248</v>
      </c>
      <c r="BB544" s="23" t="s">
        <v>64</v>
      </c>
      <c r="BC544" s="37"/>
      <c r="BD544" s="23"/>
      <c r="BE544" s="114" t="s">
        <v>2339</v>
      </c>
      <c r="BF544" s="23"/>
      <c r="BG544" s="23"/>
      <c r="BH544" s="23"/>
      <c r="BI544" s="386">
        <f t="shared" si="49"/>
        <v>0</v>
      </c>
    </row>
    <row r="545" spans="1:61 16344:16356" s="39" customFormat="1" ht="33.6">
      <c r="A545" s="31"/>
      <c r="B545" s="23" t="s">
        <v>1693</v>
      </c>
      <c r="C545" s="50" t="s">
        <v>2340</v>
      </c>
      <c r="D545" s="23" t="s">
        <v>40</v>
      </c>
      <c r="E545" s="51">
        <f>8.5*0.8</f>
        <v>6.8000000000000007</v>
      </c>
      <c r="F545" s="51"/>
      <c r="G545" s="51">
        <v>6.8000000000000007</v>
      </c>
      <c r="H545" s="89"/>
      <c r="I545" s="44" t="s">
        <v>70</v>
      </c>
      <c r="J545" s="64" t="s">
        <v>2341</v>
      </c>
      <c r="K545" s="121"/>
      <c r="L545" s="277">
        <f t="shared" si="45"/>
        <v>0</v>
      </c>
      <c r="M545" s="277">
        <f t="shared" si="46"/>
        <v>6.8</v>
      </c>
      <c r="N545" s="277">
        <f t="shared" si="47"/>
        <v>6.8</v>
      </c>
      <c r="O545" s="114"/>
      <c r="P545" s="23"/>
      <c r="Q545" s="23"/>
      <c r="R545" s="23"/>
      <c r="T545" s="39">
        <v>0.68</v>
      </c>
      <c r="U545" s="39">
        <v>4.42</v>
      </c>
      <c r="Y545" s="39">
        <v>0.34</v>
      </c>
      <c r="AX545" s="39">
        <v>1.36</v>
      </c>
      <c r="AY545" s="46" t="s">
        <v>1248</v>
      </c>
      <c r="AZ545" s="31"/>
      <c r="BA545" s="23" t="s">
        <v>1248</v>
      </c>
      <c r="BB545" s="23" t="s">
        <v>72</v>
      </c>
      <c r="BE545" s="31"/>
      <c r="BI545" s="386">
        <f t="shared" si="49"/>
        <v>0</v>
      </c>
      <c r="XDP545" s="31"/>
      <c r="XDQ545" s="23"/>
      <c r="XDR545" s="50"/>
      <c r="XDS545" s="23"/>
      <c r="XDT545" s="51"/>
      <c r="XDU545" s="51"/>
      <c r="XDV545" s="51"/>
      <c r="XDW545" s="44"/>
      <c r="XDX545" s="64"/>
      <c r="XDY545" s="46"/>
      <c r="XDZ545" s="44"/>
      <c r="XEA545" s="23"/>
      <c r="XEB545" s="23"/>
    </row>
    <row r="546" spans="1:61 16344:16356" s="39" customFormat="1" ht="84">
      <c r="A546" s="31"/>
      <c r="B546" s="23" t="s">
        <v>1697</v>
      </c>
      <c r="C546" s="50" t="s">
        <v>1432</v>
      </c>
      <c r="D546" s="23" t="s">
        <v>40</v>
      </c>
      <c r="E546" s="69">
        <v>10.8</v>
      </c>
      <c r="F546" s="51"/>
      <c r="G546" s="69">
        <v>10.8</v>
      </c>
      <c r="H546" s="44"/>
      <c r="I546" s="44" t="s">
        <v>70</v>
      </c>
      <c r="J546" s="64" t="s">
        <v>2138</v>
      </c>
      <c r="K546" s="121"/>
      <c r="L546" s="277">
        <f t="shared" si="45"/>
        <v>0</v>
      </c>
      <c r="M546" s="277">
        <f t="shared" si="46"/>
        <v>10.8</v>
      </c>
      <c r="N546" s="277">
        <f t="shared" si="47"/>
        <v>10.8</v>
      </c>
      <c r="O546" s="36"/>
      <c r="P546" s="58">
        <v>0.5</v>
      </c>
      <c r="Q546" s="58">
        <v>0.7</v>
      </c>
      <c r="R546" s="58"/>
      <c r="S546" s="58"/>
      <c r="T546" s="58">
        <v>1.7</v>
      </c>
      <c r="U546" s="58">
        <v>1.3</v>
      </c>
      <c r="V546" s="261"/>
      <c r="W546" s="261"/>
      <c r="X546" s="58"/>
      <c r="Y546" s="58">
        <v>2.8</v>
      </c>
      <c r="Z546" s="261"/>
      <c r="AA546" s="261"/>
      <c r="AB546" s="261"/>
      <c r="AC546" s="261"/>
      <c r="AD546" s="261"/>
      <c r="AE546" s="261"/>
      <c r="AF546" s="261"/>
      <c r="AG546" s="261"/>
      <c r="AH546" s="261"/>
      <c r="AI546" s="261"/>
      <c r="AJ546" s="261"/>
      <c r="AK546" s="261"/>
      <c r="AL546" s="261"/>
      <c r="AM546" s="261"/>
      <c r="AN546" s="261"/>
      <c r="AO546" s="261"/>
      <c r="AP546" s="261"/>
      <c r="AQ546" s="261"/>
      <c r="AR546" s="261"/>
      <c r="AS546" s="261"/>
      <c r="AT546" s="261"/>
      <c r="AU546" s="261"/>
      <c r="AV546" s="261"/>
      <c r="AW546" s="261"/>
      <c r="AX546" s="261">
        <v>3.8</v>
      </c>
      <c r="AY546" s="46" t="s">
        <v>579</v>
      </c>
      <c r="AZ546" s="23"/>
      <c r="BA546" s="23" t="s">
        <v>1248</v>
      </c>
      <c r="BB546" s="23" t="s">
        <v>72</v>
      </c>
      <c r="BC546" s="37"/>
      <c r="BD546" s="23" t="s">
        <v>576</v>
      </c>
      <c r="BE546" s="23"/>
      <c r="BF546" s="23" t="s">
        <v>2230</v>
      </c>
      <c r="BG546" s="23"/>
      <c r="BH546" s="23"/>
      <c r="BI546" s="386">
        <f t="shared" si="49"/>
        <v>0</v>
      </c>
    </row>
    <row r="547" spans="1:61 16344:16356" s="39" customFormat="1" ht="46.8">
      <c r="A547" s="31"/>
      <c r="B547" s="23" t="s">
        <v>2482</v>
      </c>
      <c r="C547" s="50" t="s">
        <v>1320</v>
      </c>
      <c r="D547" s="23" t="s">
        <v>40</v>
      </c>
      <c r="E547" s="51">
        <v>4.0199999999999996</v>
      </c>
      <c r="F547" s="51"/>
      <c r="G547" s="51">
        <v>4.0199999999999996</v>
      </c>
      <c r="H547" s="23" t="s">
        <v>241</v>
      </c>
      <c r="I547" s="23" t="s">
        <v>223</v>
      </c>
      <c r="J547" s="64" t="s">
        <v>2297</v>
      </c>
      <c r="K547" s="121" t="s">
        <v>2600</v>
      </c>
      <c r="L547" s="277">
        <f t="shared" si="45"/>
        <v>0</v>
      </c>
      <c r="M547" s="277">
        <f t="shared" si="46"/>
        <v>4.0199999999999996</v>
      </c>
      <c r="N547" s="277">
        <f t="shared" si="47"/>
        <v>4.0199999999999996</v>
      </c>
      <c r="O547" s="36"/>
      <c r="P547" s="58">
        <v>0.5</v>
      </c>
      <c r="Q547" s="58">
        <v>0.5</v>
      </c>
      <c r="R547" s="58"/>
      <c r="S547" s="58">
        <v>0.3</v>
      </c>
      <c r="T547" s="58">
        <v>2.12</v>
      </c>
      <c r="U547" s="58"/>
      <c r="V547" s="261"/>
      <c r="W547" s="261"/>
      <c r="X547" s="58"/>
      <c r="Y547" s="58"/>
      <c r="Z547" s="261"/>
      <c r="AA547" s="261"/>
      <c r="AB547" s="261"/>
      <c r="AC547" s="261"/>
      <c r="AD547" s="261"/>
      <c r="AE547" s="261"/>
      <c r="AF547" s="261"/>
      <c r="AG547" s="261"/>
      <c r="AH547" s="261"/>
      <c r="AI547" s="261"/>
      <c r="AJ547" s="261"/>
      <c r="AK547" s="261"/>
      <c r="AL547" s="261"/>
      <c r="AM547" s="261"/>
      <c r="AN547" s="261"/>
      <c r="AO547" s="261"/>
      <c r="AP547" s="261"/>
      <c r="AQ547" s="261"/>
      <c r="AR547" s="261"/>
      <c r="AS547" s="261"/>
      <c r="AT547" s="261"/>
      <c r="AU547" s="261"/>
      <c r="AV547" s="261"/>
      <c r="AW547" s="261"/>
      <c r="AX547" s="261">
        <v>0.6</v>
      </c>
      <c r="AY547" s="46" t="s">
        <v>62</v>
      </c>
      <c r="AZ547" s="44" t="s">
        <v>1321</v>
      </c>
      <c r="BA547" s="23" t="s">
        <v>105</v>
      </c>
      <c r="BB547" s="23" t="s">
        <v>64</v>
      </c>
      <c r="BC547" s="37" t="s">
        <v>72</v>
      </c>
      <c r="BD547" s="23" t="s">
        <v>1293</v>
      </c>
      <c r="BE547" s="23" t="s">
        <v>74</v>
      </c>
      <c r="BF547" s="23"/>
      <c r="BG547" s="23"/>
      <c r="BH547" s="23" t="s">
        <v>172</v>
      </c>
      <c r="BI547" s="386">
        <f t="shared" si="49"/>
        <v>0</v>
      </c>
    </row>
    <row r="548" spans="1:61 16344:16356" s="48" customFormat="1" ht="62.4">
      <c r="A548" s="40"/>
      <c r="B548" s="23" t="s">
        <v>1705</v>
      </c>
      <c r="C548" s="50" t="s">
        <v>1323</v>
      </c>
      <c r="D548" s="23" t="s">
        <v>40</v>
      </c>
      <c r="E548" s="51">
        <v>1.4</v>
      </c>
      <c r="F548" s="51"/>
      <c r="G548" s="51">
        <v>1.4</v>
      </c>
      <c r="H548" s="23" t="s">
        <v>241</v>
      </c>
      <c r="I548" s="23" t="s">
        <v>241</v>
      </c>
      <c r="J548" s="121" t="s">
        <v>2153</v>
      </c>
      <c r="K548" s="121"/>
      <c r="L548" s="277">
        <f t="shared" si="45"/>
        <v>0</v>
      </c>
      <c r="M548" s="277">
        <f t="shared" si="46"/>
        <v>1.4</v>
      </c>
      <c r="N548" s="277">
        <f t="shared" si="47"/>
        <v>1.37</v>
      </c>
      <c r="O548" s="36">
        <v>0.03</v>
      </c>
      <c r="P548" s="120">
        <v>0.3</v>
      </c>
      <c r="Q548" s="120"/>
      <c r="R548" s="120"/>
      <c r="S548" s="120">
        <v>0.06</v>
      </c>
      <c r="T548" s="120"/>
      <c r="U548" s="120">
        <v>0.15</v>
      </c>
      <c r="V548" s="120"/>
      <c r="W548" s="120"/>
      <c r="X548" s="120"/>
      <c r="Y548" s="120"/>
      <c r="Z548" s="120"/>
      <c r="AA548" s="120"/>
      <c r="AB548" s="120"/>
      <c r="AC548" s="120"/>
      <c r="AD548" s="120"/>
      <c r="AE548" s="120"/>
      <c r="AF548" s="120"/>
      <c r="AG548" s="120"/>
      <c r="AH548" s="120"/>
      <c r="AI548" s="120"/>
      <c r="AJ548" s="120"/>
      <c r="AK548" s="120"/>
      <c r="AL548" s="120"/>
      <c r="AM548" s="120">
        <v>0.01</v>
      </c>
      <c r="AN548" s="120"/>
      <c r="AO548" s="120"/>
      <c r="AP548" s="120"/>
      <c r="AQ548" s="120"/>
      <c r="AR548" s="120"/>
      <c r="AS548" s="120"/>
      <c r="AT548" s="120"/>
      <c r="AU548" s="120">
        <v>0.6</v>
      </c>
      <c r="AV548" s="120"/>
      <c r="AW548" s="120">
        <v>0.25</v>
      </c>
      <c r="AX548" s="120"/>
      <c r="AY548" s="46" t="s">
        <v>678</v>
      </c>
      <c r="AZ548" s="44" t="s">
        <v>1324</v>
      </c>
      <c r="BA548" s="23" t="s">
        <v>1248</v>
      </c>
      <c r="BB548" s="23" t="s">
        <v>64</v>
      </c>
      <c r="BC548" s="37" t="s">
        <v>72</v>
      </c>
      <c r="BD548" s="23" t="s">
        <v>576</v>
      </c>
      <c r="BE548" s="23" t="s">
        <v>1325</v>
      </c>
      <c r="BF548" s="42" t="s">
        <v>1326</v>
      </c>
      <c r="BG548" s="42"/>
      <c r="BH548" s="42" t="s">
        <v>172</v>
      </c>
      <c r="BI548" s="386">
        <f t="shared" si="49"/>
        <v>0</v>
      </c>
    </row>
    <row r="549" spans="1:61 16344:16356" s="39" customFormat="1" ht="46.8">
      <c r="A549" s="31"/>
      <c r="B549" s="23" t="s">
        <v>2483</v>
      </c>
      <c r="C549" s="50" t="s">
        <v>1328</v>
      </c>
      <c r="D549" s="23" t="s">
        <v>40</v>
      </c>
      <c r="E549" s="51">
        <v>2.36</v>
      </c>
      <c r="F549" s="51"/>
      <c r="G549" s="51">
        <v>2.36</v>
      </c>
      <c r="H549" s="23" t="s">
        <v>111</v>
      </c>
      <c r="I549" s="23" t="s">
        <v>1329</v>
      </c>
      <c r="J549" s="64" t="s">
        <v>2298</v>
      </c>
      <c r="K549" s="121" t="s">
        <v>2609</v>
      </c>
      <c r="L549" s="277">
        <f t="shared" si="45"/>
        <v>0</v>
      </c>
      <c r="M549" s="277">
        <f t="shared" si="46"/>
        <v>2.36</v>
      </c>
      <c r="N549" s="277">
        <f t="shared" si="47"/>
        <v>2.36</v>
      </c>
      <c r="O549" s="36"/>
      <c r="P549" s="58">
        <v>0.3</v>
      </c>
      <c r="Q549" s="58">
        <v>0.3</v>
      </c>
      <c r="R549" s="58"/>
      <c r="S549" s="58">
        <v>0.6</v>
      </c>
      <c r="T549" s="58"/>
      <c r="U549" s="58">
        <v>0.8</v>
      </c>
      <c r="V549" s="60"/>
      <c r="W549" s="60"/>
      <c r="X549" s="58"/>
      <c r="Y549" s="58">
        <v>0.36</v>
      </c>
      <c r="Z549" s="60"/>
      <c r="AA549" s="60"/>
      <c r="AB549" s="60"/>
      <c r="AC549" s="60"/>
      <c r="AD549" s="60"/>
      <c r="AE549" s="60"/>
      <c r="AF549" s="60"/>
      <c r="AG549" s="60"/>
      <c r="AH549" s="60"/>
      <c r="AI549" s="60"/>
      <c r="AJ549" s="60"/>
      <c r="AK549" s="60"/>
      <c r="AL549" s="60"/>
      <c r="AM549" s="60"/>
      <c r="AN549" s="60"/>
      <c r="AO549" s="60"/>
      <c r="AP549" s="60"/>
      <c r="AQ549" s="60"/>
      <c r="AR549" s="60"/>
      <c r="AS549" s="60"/>
      <c r="AT549" s="261"/>
      <c r="AU549" s="261"/>
      <c r="AV549" s="261"/>
      <c r="AW549" s="261"/>
      <c r="AX549" s="261"/>
      <c r="AY549" s="46" t="s">
        <v>62</v>
      </c>
      <c r="AZ549" s="44" t="s">
        <v>1330</v>
      </c>
      <c r="BA549" s="23" t="s">
        <v>105</v>
      </c>
      <c r="BB549" s="23" t="s">
        <v>64</v>
      </c>
      <c r="BC549" s="37" t="s">
        <v>72</v>
      </c>
      <c r="BD549" s="23" t="s">
        <v>1298</v>
      </c>
      <c r="BE549" s="23" t="s">
        <v>1331</v>
      </c>
      <c r="BF549" s="23"/>
      <c r="BG549" s="23"/>
      <c r="BH549" s="23" t="s">
        <v>172</v>
      </c>
      <c r="BI549" s="386">
        <f t="shared" si="49"/>
        <v>0</v>
      </c>
    </row>
    <row r="550" spans="1:61 16344:16356" s="39" customFormat="1" ht="156">
      <c r="A550" s="31"/>
      <c r="B550" s="23" t="s">
        <v>1710</v>
      </c>
      <c r="C550" s="50" t="s">
        <v>1333</v>
      </c>
      <c r="D550" s="23" t="s">
        <v>40</v>
      </c>
      <c r="E550" s="51">
        <v>15.9</v>
      </c>
      <c r="F550" s="51"/>
      <c r="G550" s="51">
        <v>15.9</v>
      </c>
      <c r="H550" s="23" t="s">
        <v>1334</v>
      </c>
      <c r="I550" s="23" t="s">
        <v>1335</v>
      </c>
      <c r="J550" s="64" t="s">
        <v>2615</v>
      </c>
      <c r="K550" s="121" t="s">
        <v>2609</v>
      </c>
      <c r="L550" s="277">
        <f t="shared" si="45"/>
        <v>0</v>
      </c>
      <c r="M550" s="277">
        <f t="shared" si="46"/>
        <v>15.9</v>
      </c>
      <c r="N550" s="277">
        <f t="shared" si="47"/>
        <v>10.9</v>
      </c>
      <c r="O550" s="36">
        <v>5</v>
      </c>
      <c r="P550" s="55">
        <v>1.5</v>
      </c>
      <c r="Q550" s="55">
        <v>1.3</v>
      </c>
      <c r="R550" s="55">
        <v>1.1000000000000001</v>
      </c>
      <c r="S550" s="55">
        <v>1.8</v>
      </c>
      <c r="T550" s="55">
        <v>0.6</v>
      </c>
      <c r="U550" s="55">
        <v>0.24</v>
      </c>
      <c r="V550" s="260"/>
      <c r="W550" s="260"/>
      <c r="X550" s="55"/>
      <c r="Y550" s="55">
        <v>0.2</v>
      </c>
      <c r="Z550" s="260">
        <v>0.6</v>
      </c>
      <c r="AA550" s="260">
        <v>0.4</v>
      </c>
      <c r="AB550" s="260"/>
      <c r="AC550" s="260"/>
      <c r="AD550" s="260"/>
      <c r="AE550" s="260">
        <v>0.4</v>
      </c>
      <c r="AF550" s="260"/>
      <c r="AG550" s="260"/>
      <c r="AH550" s="260"/>
      <c r="AI550" s="260"/>
      <c r="AJ550" s="260">
        <v>0.05</v>
      </c>
      <c r="AK550" s="260">
        <v>0.15</v>
      </c>
      <c r="AL550" s="260"/>
      <c r="AM550" s="260">
        <v>0.42</v>
      </c>
      <c r="AN550" s="260"/>
      <c r="AO550" s="260"/>
      <c r="AP550" s="260">
        <v>0.8</v>
      </c>
      <c r="AQ550" s="260">
        <v>0.2</v>
      </c>
      <c r="AR550" s="260">
        <v>0.2</v>
      </c>
      <c r="AS550" s="260"/>
      <c r="AT550" s="260"/>
      <c r="AU550" s="260">
        <v>0.6</v>
      </c>
      <c r="AV550" s="260"/>
      <c r="AW550" s="260"/>
      <c r="AX550" s="260">
        <v>0.34</v>
      </c>
      <c r="AY550" s="46" t="s">
        <v>678</v>
      </c>
      <c r="AZ550" s="44" t="s">
        <v>1336</v>
      </c>
      <c r="BA550" s="23" t="s">
        <v>1248</v>
      </c>
      <c r="BB550" s="23" t="s">
        <v>64</v>
      </c>
      <c r="BC550" s="37" t="s">
        <v>72</v>
      </c>
      <c r="BD550" s="23" t="s">
        <v>1337</v>
      </c>
      <c r="BE550" s="23" t="s">
        <v>1338</v>
      </c>
      <c r="BF550" s="23" t="s">
        <v>1339</v>
      </c>
      <c r="BG550" s="23"/>
      <c r="BH550" s="23" t="s">
        <v>172</v>
      </c>
      <c r="BI550" s="386">
        <f t="shared" si="49"/>
        <v>0</v>
      </c>
    </row>
    <row r="551" spans="1:61 16344:16356" s="39" customFormat="1" ht="50.4">
      <c r="A551" s="276"/>
      <c r="B551" s="23" t="s">
        <v>1714</v>
      </c>
      <c r="C551" s="50" t="s">
        <v>1589</v>
      </c>
      <c r="D551" s="23" t="s">
        <v>40</v>
      </c>
      <c r="E551" s="51">
        <f>7.85*0.3</f>
        <v>2.355</v>
      </c>
      <c r="F551" s="51"/>
      <c r="G551" s="51">
        <v>2.355</v>
      </c>
      <c r="H551" s="241"/>
      <c r="I551" s="44" t="s">
        <v>77</v>
      </c>
      <c r="J551" s="133" t="s">
        <v>2299</v>
      </c>
      <c r="K551" s="133"/>
      <c r="L551" s="277">
        <f t="shared" si="45"/>
        <v>4.9999999999998934E-3</v>
      </c>
      <c r="M551" s="277">
        <f t="shared" si="46"/>
        <v>2.35</v>
      </c>
      <c r="N551" s="277">
        <f t="shared" si="47"/>
        <v>2.35</v>
      </c>
      <c r="O551" s="36"/>
      <c r="P551" s="58">
        <v>0.1</v>
      </c>
      <c r="Q551" s="58">
        <v>0.1</v>
      </c>
      <c r="R551" s="58"/>
      <c r="S551" s="58"/>
      <c r="T551" s="58">
        <v>0.5</v>
      </c>
      <c r="U551" s="58">
        <v>0.05</v>
      </c>
      <c r="V551" s="261"/>
      <c r="W551" s="261"/>
      <c r="X551" s="58"/>
      <c r="Y551" s="58">
        <v>0.5</v>
      </c>
      <c r="Z551" s="261"/>
      <c r="AA551" s="261"/>
      <c r="AB551" s="261"/>
      <c r="AC551" s="261"/>
      <c r="AD551" s="261"/>
      <c r="AE551" s="261"/>
      <c r="AF551" s="261"/>
      <c r="AG551" s="261"/>
      <c r="AH551" s="261"/>
      <c r="AI551" s="261"/>
      <c r="AJ551" s="261"/>
      <c r="AK551" s="261"/>
      <c r="AL551" s="261"/>
      <c r="AM551" s="261"/>
      <c r="AN551" s="261"/>
      <c r="AO551" s="261"/>
      <c r="AP551" s="261"/>
      <c r="AQ551" s="261"/>
      <c r="AR551" s="261"/>
      <c r="AS551" s="261"/>
      <c r="AT551" s="261"/>
      <c r="AU551" s="261"/>
      <c r="AV551" s="261"/>
      <c r="AW551" s="261"/>
      <c r="AX551" s="261">
        <v>1.1000000000000001</v>
      </c>
      <c r="AY551" s="23" t="s">
        <v>812</v>
      </c>
      <c r="AZ551" s="132"/>
      <c r="BA551" s="23" t="s">
        <v>114</v>
      </c>
      <c r="BB551" s="23" t="s">
        <v>72</v>
      </c>
      <c r="BC551" s="37"/>
      <c r="BD551" s="23" t="s">
        <v>1590</v>
      </c>
      <c r="BE551" s="23"/>
      <c r="BF551" s="23" t="s">
        <v>2180</v>
      </c>
      <c r="BG551" s="23"/>
      <c r="BH551" s="23"/>
      <c r="BI551" s="386">
        <f t="shared" si="49"/>
        <v>0</v>
      </c>
    </row>
    <row r="552" spans="1:61 16344:16356" s="39" customFormat="1" ht="62.4">
      <c r="A552" s="276"/>
      <c r="B552" s="23" t="s">
        <v>1717</v>
      </c>
      <c r="C552" s="50" t="s">
        <v>1593</v>
      </c>
      <c r="D552" s="23" t="s">
        <v>40</v>
      </c>
      <c r="E552" s="51">
        <f>10.7*0.3</f>
        <v>3.2099999999999995</v>
      </c>
      <c r="F552" s="51"/>
      <c r="G552" s="51">
        <v>3.2099999999999995</v>
      </c>
      <c r="H552" s="241"/>
      <c r="I552" s="44" t="s">
        <v>1312</v>
      </c>
      <c r="J552" s="133" t="s">
        <v>2300</v>
      </c>
      <c r="K552" s="121" t="s">
        <v>2609</v>
      </c>
      <c r="L552" s="277">
        <f t="shared" si="45"/>
        <v>0</v>
      </c>
      <c r="M552" s="277">
        <f t="shared" si="46"/>
        <v>3.21</v>
      </c>
      <c r="N552" s="277">
        <f t="shared" si="47"/>
        <v>3.16</v>
      </c>
      <c r="O552" s="36">
        <v>0.05</v>
      </c>
      <c r="P552" s="58">
        <v>1.0900000000000001</v>
      </c>
      <c r="Q552" s="58">
        <v>0.7</v>
      </c>
      <c r="R552" s="58"/>
      <c r="S552" s="58"/>
      <c r="T552" s="58">
        <v>0.5</v>
      </c>
      <c r="U552" s="58">
        <v>0.5</v>
      </c>
      <c r="V552" s="261"/>
      <c r="W552" s="261"/>
      <c r="X552" s="58"/>
      <c r="Y552" s="58">
        <v>0.2</v>
      </c>
      <c r="Z552" s="261"/>
      <c r="AA552" s="261"/>
      <c r="AB552" s="261"/>
      <c r="AC552" s="261"/>
      <c r="AD552" s="261"/>
      <c r="AE552" s="261"/>
      <c r="AF552" s="261"/>
      <c r="AG552" s="261"/>
      <c r="AH552" s="261"/>
      <c r="AI552" s="261"/>
      <c r="AJ552" s="261"/>
      <c r="AK552" s="261"/>
      <c r="AL552" s="261"/>
      <c r="AM552" s="261">
        <v>0.05</v>
      </c>
      <c r="AN552" s="261"/>
      <c r="AO552" s="261"/>
      <c r="AP552" s="261"/>
      <c r="AQ552" s="261"/>
      <c r="AR552" s="261"/>
      <c r="AS552" s="261"/>
      <c r="AT552" s="261"/>
      <c r="AU552" s="261"/>
      <c r="AV552" s="261"/>
      <c r="AW552" s="261"/>
      <c r="AX552" s="261">
        <f>0.5-0.38</f>
        <v>0.12</v>
      </c>
      <c r="AY552" s="23" t="s">
        <v>812</v>
      </c>
      <c r="AZ552" s="132"/>
      <c r="BA552" s="23" t="s">
        <v>114</v>
      </c>
      <c r="BB552" s="23" t="s">
        <v>72</v>
      </c>
      <c r="BC552" s="37"/>
      <c r="BD552" s="23"/>
      <c r="BE552" s="23"/>
      <c r="BF552" s="23" t="s">
        <v>2228</v>
      </c>
      <c r="BG552" s="23"/>
      <c r="BH552" s="23"/>
      <c r="BI552" s="386">
        <f t="shared" si="49"/>
        <v>0</v>
      </c>
    </row>
    <row r="553" spans="1:61 16344:16356" s="39" customFormat="1" ht="50.4">
      <c r="A553" s="31"/>
      <c r="B553" s="23" t="s">
        <v>2484</v>
      </c>
      <c r="C553" s="50" t="s">
        <v>1591</v>
      </c>
      <c r="D553" s="23" t="s">
        <v>40</v>
      </c>
      <c r="E553" s="51">
        <f>5.5*0.3</f>
        <v>1.65</v>
      </c>
      <c r="F553" s="51"/>
      <c r="G553" s="51">
        <v>1.65</v>
      </c>
      <c r="H553" s="44"/>
      <c r="I553" s="44" t="s">
        <v>87</v>
      </c>
      <c r="J553" s="133" t="s">
        <v>2301</v>
      </c>
      <c r="K553" s="133"/>
      <c r="L553" s="277">
        <f t="shared" si="45"/>
        <v>0</v>
      </c>
      <c r="M553" s="277">
        <f t="shared" si="46"/>
        <v>1.6500000000000001</v>
      </c>
      <c r="N553" s="277">
        <f t="shared" si="47"/>
        <v>1.6500000000000001</v>
      </c>
      <c r="O553" s="36"/>
      <c r="P553" s="58">
        <v>0.3</v>
      </c>
      <c r="Q553" s="58">
        <v>0.2</v>
      </c>
      <c r="R553" s="58"/>
      <c r="S553" s="58">
        <v>0.1</v>
      </c>
      <c r="T553" s="58"/>
      <c r="U553" s="58">
        <v>0.2</v>
      </c>
      <c r="V553" s="261"/>
      <c r="W553" s="261"/>
      <c r="X553" s="58"/>
      <c r="Y553" s="58"/>
      <c r="Z553" s="261"/>
      <c r="AA553" s="261"/>
      <c r="AB553" s="261"/>
      <c r="AC553" s="261"/>
      <c r="AD553" s="261"/>
      <c r="AE553" s="261"/>
      <c r="AF553" s="261"/>
      <c r="AG553" s="261"/>
      <c r="AH553" s="261"/>
      <c r="AI553" s="261"/>
      <c r="AJ553" s="261"/>
      <c r="AK553" s="261"/>
      <c r="AL553" s="261"/>
      <c r="AM553" s="261"/>
      <c r="AN553" s="261"/>
      <c r="AO553" s="261"/>
      <c r="AP553" s="261">
        <v>0.05</v>
      </c>
      <c r="AQ553" s="261"/>
      <c r="AR553" s="261"/>
      <c r="AS553" s="261"/>
      <c r="AT553" s="261"/>
      <c r="AU553" s="261"/>
      <c r="AV553" s="261"/>
      <c r="AW553" s="261"/>
      <c r="AX553" s="261">
        <v>0.8</v>
      </c>
      <c r="AY553" s="23" t="s">
        <v>812</v>
      </c>
      <c r="AZ553" s="132"/>
      <c r="BA553" s="23" t="s">
        <v>114</v>
      </c>
      <c r="BB553" s="23" t="s">
        <v>72</v>
      </c>
      <c r="BC553" s="37"/>
      <c r="BD553" s="23" t="s">
        <v>1592</v>
      </c>
      <c r="BE553" s="23"/>
      <c r="BF553" s="23" t="s">
        <v>2181</v>
      </c>
      <c r="BG553" s="23"/>
      <c r="BH553" s="23"/>
      <c r="BI553" s="386">
        <f t="shared" si="49"/>
        <v>0</v>
      </c>
    </row>
    <row r="554" spans="1:61 16344:16356" s="39" customFormat="1" ht="50.4">
      <c r="A554" s="31"/>
      <c r="B554" s="23" t="s">
        <v>2485</v>
      </c>
      <c r="C554" s="41" t="s">
        <v>2231</v>
      </c>
      <c r="D554" s="23" t="s">
        <v>40</v>
      </c>
      <c r="E554" s="51">
        <v>11.5</v>
      </c>
      <c r="F554" s="51"/>
      <c r="G554" s="51">
        <v>11.5</v>
      </c>
      <c r="H554" s="23"/>
      <c r="I554" s="23" t="s">
        <v>2232</v>
      </c>
      <c r="J554" s="64" t="s">
        <v>2302</v>
      </c>
      <c r="K554" s="64" t="s">
        <v>2600</v>
      </c>
      <c r="L554" s="277">
        <f t="shared" si="45"/>
        <v>0</v>
      </c>
      <c r="M554" s="277">
        <f t="shared" si="46"/>
        <v>11.5</v>
      </c>
      <c r="N554" s="277">
        <f t="shared" si="47"/>
        <v>11</v>
      </c>
      <c r="O554" s="36">
        <v>0.5</v>
      </c>
      <c r="P554" s="55">
        <v>2.4</v>
      </c>
      <c r="Q554" s="55">
        <v>0.5</v>
      </c>
      <c r="R554" s="55"/>
      <c r="S554" s="55"/>
      <c r="T554" s="55">
        <v>1.2</v>
      </c>
      <c r="U554" s="55">
        <v>5.4</v>
      </c>
      <c r="V554" s="260"/>
      <c r="W554" s="260"/>
      <c r="X554" s="55"/>
      <c r="Y554" s="55"/>
      <c r="Z554" s="260"/>
      <c r="AA554" s="260"/>
      <c r="AB554" s="260"/>
      <c r="AC554" s="260"/>
      <c r="AD554" s="260"/>
      <c r="AE554" s="260"/>
      <c r="AF554" s="260"/>
      <c r="AG554" s="260"/>
      <c r="AH554" s="260"/>
      <c r="AI554" s="260"/>
      <c r="AJ554" s="260"/>
      <c r="AK554" s="260"/>
      <c r="AL554" s="260"/>
      <c r="AM554" s="260">
        <v>0.5</v>
      </c>
      <c r="AN554" s="260"/>
      <c r="AO554" s="260"/>
      <c r="AP554" s="260"/>
      <c r="AQ554" s="260"/>
      <c r="AR554" s="260"/>
      <c r="AS554" s="260"/>
      <c r="AT554" s="260"/>
      <c r="AU554" s="260"/>
      <c r="AV554" s="260"/>
      <c r="AW554" s="260"/>
      <c r="AX554" s="260">
        <v>1</v>
      </c>
      <c r="AY554" s="23" t="s">
        <v>812</v>
      </c>
      <c r="AZ554" s="44"/>
      <c r="BA554" s="23" t="s">
        <v>114</v>
      </c>
      <c r="BB554" s="23" t="s">
        <v>72</v>
      </c>
      <c r="BC554" s="37"/>
      <c r="BD554" s="23"/>
      <c r="BE554" s="23"/>
      <c r="BF554" s="23" t="s">
        <v>2233</v>
      </c>
      <c r="BG554" s="117"/>
      <c r="BH554" s="117"/>
      <c r="BI554" s="386">
        <f t="shared" si="49"/>
        <v>0</v>
      </c>
    </row>
    <row r="555" spans="1:61 16344:16356" s="39" customFormat="1" ht="16.8">
      <c r="A555" s="31" t="s">
        <v>56</v>
      </c>
      <c r="B555" s="122" t="s">
        <v>1264</v>
      </c>
      <c r="C555" s="123" t="s">
        <v>1340</v>
      </c>
      <c r="D555" s="122" t="s">
        <v>40</v>
      </c>
      <c r="E555" s="124"/>
      <c r="F555" s="51"/>
      <c r="G555" s="124"/>
      <c r="H555" s="44"/>
      <c r="I555" s="44"/>
      <c r="J555" s="52"/>
      <c r="K555" s="52"/>
      <c r="L555" s="277">
        <f t="shared" si="45"/>
        <v>0</v>
      </c>
      <c r="M555" s="277">
        <f t="shared" si="46"/>
        <v>0</v>
      </c>
      <c r="N555" s="277">
        <f t="shared" si="47"/>
        <v>0</v>
      </c>
      <c r="O555" s="3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c r="AQ555" s="46"/>
      <c r="AR555" s="46"/>
      <c r="AS555" s="46"/>
      <c r="AT555" s="46"/>
      <c r="AU555" s="46"/>
      <c r="AV555" s="46"/>
      <c r="AW555" s="46"/>
      <c r="AX555" s="46"/>
      <c r="AY555" s="46"/>
      <c r="AZ555" s="44" t="s">
        <v>1264</v>
      </c>
      <c r="BA555" s="25"/>
      <c r="BB555" s="23"/>
      <c r="BC555" s="37"/>
      <c r="BD555" s="23"/>
      <c r="BE555" s="23"/>
      <c r="BF555" s="34">
        <f>E555-F555</f>
        <v>0</v>
      </c>
      <c r="BG555" s="385">
        <f>G555-BF555</f>
        <v>0</v>
      </c>
      <c r="BH555" s="117"/>
      <c r="BI555" s="386">
        <f t="shared" si="49"/>
        <v>0</v>
      </c>
    </row>
    <row r="556" spans="1:61 16344:16356" s="39" customFormat="1" ht="39.6">
      <c r="A556" s="31"/>
      <c r="B556" s="23" t="s">
        <v>2486</v>
      </c>
      <c r="C556" s="50" t="s">
        <v>1342</v>
      </c>
      <c r="D556" s="23" t="s">
        <v>40</v>
      </c>
      <c r="E556" s="51">
        <v>0.03</v>
      </c>
      <c r="F556" s="51"/>
      <c r="G556" s="51">
        <v>0.03</v>
      </c>
      <c r="H556" s="44" t="s">
        <v>152</v>
      </c>
      <c r="I556" s="44" t="s">
        <v>152</v>
      </c>
      <c r="J556" s="64" t="s">
        <v>1343</v>
      </c>
      <c r="K556" s="64"/>
      <c r="L556" s="277">
        <f t="shared" si="45"/>
        <v>0</v>
      </c>
      <c r="M556" s="277">
        <f t="shared" si="46"/>
        <v>0.03</v>
      </c>
      <c r="N556" s="277">
        <f t="shared" si="47"/>
        <v>0.03</v>
      </c>
      <c r="O556" s="36"/>
      <c r="P556" s="58"/>
      <c r="Q556" s="58"/>
      <c r="R556" s="58"/>
      <c r="S556" s="58">
        <v>0.01</v>
      </c>
      <c r="T556" s="58"/>
      <c r="U556" s="58">
        <v>0.02</v>
      </c>
      <c r="V556" s="261"/>
      <c r="W556" s="261"/>
      <c r="X556" s="58"/>
      <c r="Y556" s="58"/>
      <c r="Z556" s="261"/>
      <c r="AA556" s="261"/>
      <c r="AB556" s="261"/>
      <c r="AC556" s="261"/>
      <c r="AD556" s="261"/>
      <c r="AE556" s="261"/>
      <c r="AF556" s="261"/>
      <c r="AG556" s="261"/>
      <c r="AH556" s="261"/>
      <c r="AI556" s="261"/>
      <c r="AJ556" s="261"/>
      <c r="AK556" s="261"/>
      <c r="AL556" s="261"/>
      <c r="AM556" s="261"/>
      <c r="AN556" s="261"/>
      <c r="AO556" s="261"/>
      <c r="AP556" s="261"/>
      <c r="AQ556" s="261"/>
      <c r="AR556" s="261"/>
      <c r="AS556" s="261"/>
      <c r="AT556" s="261"/>
      <c r="AU556" s="261"/>
      <c r="AV556" s="261"/>
      <c r="AW556" s="261"/>
      <c r="AX556" s="261"/>
      <c r="AY556" s="46" t="s">
        <v>62</v>
      </c>
      <c r="AZ556" s="44" t="s">
        <v>1344</v>
      </c>
      <c r="BA556" s="23" t="s">
        <v>105</v>
      </c>
      <c r="BB556" s="23" t="s">
        <v>64</v>
      </c>
      <c r="BC556" s="37" t="s">
        <v>64</v>
      </c>
      <c r="BD556" s="23" t="s">
        <v>169</v>
      </c>
      <c r="BE556" s="23" t="s">
        <v>74</v>
      </c>
      <c r="BF556" s="23"/>
      <c r="BG556" s="23"/>
      <c r="BH556" s="23">
        <v>0.02</v>
      </c>
      <c r="BI556" s="386">
        <f t="shared" si="49"/>
        <v>0</v>
      </c>
    </row>
    <row r="557" spans="1:61 16344:16356" s="39" customFormat="1" ht="46.8">
      <c r="A557" s="31"/>
      <c r="B557" s="23" t="s">
        <v>1729</v>
      </c>
      <c r="C557" s="50" t="s">
        <v>1346</v>
      </c>
      <c r="D557" s="23" t="s">
        <v>40</v>
      </c>
      <c r="E557" s="51">
        <v>0.60000000000000009</v>
      </c>
      <c r="F557" s="51"/>
      <c r="G557" s="51">
        <v>0.60000000000000009</v>
      </c>
      <c r="H557" s="44" t="s">
        <v>152</v>
      </c>
      <c r="I557" s="44" t="s">
        <v>152</v>
      </c>
      <c r="J557" s="64" t="s">
        <v>1347</v>
      </c>
      <c r="K557" s="64"/>
      <c r="L557" s="277">
        <f t="shared" si="45"/>
        <v>0</v>
      </c>
      <c r="M557" s="277">
        <f t="shared" si="46"/>
        <v>0.60000000000000009</v>
      </c>
      <c r="N557" s="277">
        <f t="shared" si="47"/>
        <v>0.60000000000000009</v>
      </c>
      <c r="O557" s="36"/>
      <c r="P557" s="58">
        <v>0.1</v>
      </c>
      <c r="Q557" s="58">
        <v>0.1</v>
      </c>
      <c r="R557" s="58"/>
      <c r="S557" s="58">
        <v>0.1</v>
      </c>
      <c r="T557" s="58">
        <v>0.1</v>
      </c>
      <c r="U557" s="58">
        <v>0.1</v>
      </c>
      <c r="V557" s="261"/>
      <c r="W557" s="261"/>
      <c r="X557" s="58"/>
      <c r="Y557" s="58">
        <v>0.05</v>
      </c>
      <c r="Z557" s="261">
        <v>0.05</v>
      </c>
      <c r="AA557" s="261"/>
      <c r="AB557" s="261"/>
      <c r="AC557" s="261"/>
      <c r="AD557" s="261"/>
      <c r="AE557" s="261"/>
      <c r="AF557" s="261"/>
      <c r="AG557" s="261"/>
      <c r="AH557" s="261"/>
      <c r="AI557" s="261"/>
      <c r="AJ557" s="261"/>
      <c r="AK557" s="261"/>
      <c r="AL557" s="261"/>
      <c r="AM557" s="261"/>
      <c r="AN557" s="261"/>
      <c r="AO557" s="261"/>
      <c r="AP557" s="261"/>
      <c r="AQ557" s="261"/>
      <c r="AR557" s="261"/>
      <c r="AS557" s="261"/>
      <c r="AT557" s="261"/>
      <c r="AU557" s="261"/>
      <c r="AV557" s="261"/>
      <c r="AW557" s="261"/>
      <c r="AX557" s="261"/>
      <c r="AY557" s="46" t="s">
        <v>62</v>
      </c>
      <c r="AZ557" s="44" t="s">
        <v>1348</v>
      </c>
      <c r="BA557" s="23" t="s">
        <v>105</v>
      </c>
      <c r="BB557" s="23" t="s">
        <v>64</v>
      </c>
      <c r="BC557" s="37" t="s">
        <v>64</v>
      </c>
      <c r="BD557" s="23"/>
      <c r="BE557" s="23" t="s">
        <v>102</v>
      </c>
      <c r="BF557" s="23"/>
      <c r="BG557" s="23"/>
      <c r="BH557" s="23">
        <v>0.3</v>
      </c>
      <c r="BI557" s="386">
        <f t="shared" si="49"/>
        <v>0</v>
      </c>
    </row>
    <row r="558" spans="1:61 16344:16356" s="39" customFormat="1" ht="39.6">
      <c r="A558" s="31"/>
      <c r="B558" s="23" t="s">
        <v>1732</v>
      </c>
      <c r="C558" s="50" t="s">
        <v>1350</v>
      </c>
      <c r="D558" s="23" t="s">
        <v>40</v>
      </c>
      <c r="E558" s="51">
        <v>1.1499999999999999</v>
      </c>
      <c r="F558" s="51"/>
      <c r="G558" s="51">
        <v>1.1499999999999999</v>
      </c>
      <c r="H558" s="44" t="s">
        <v>152</v>
      </c>
      <c r="I558" s="44" t="s">
        <v>152</v>
      </c>
      <c r="J558" s="64" t="s">
        <v>135</v>
      </c>
      <c r="K558" s="64"/>
      <c r="L558" s="277">
        <f t="shared" si="45"/>
        <v>0</v>
      </c>
      <c r="M558" s="277">
        <f t="shared" si="46"/>
        <v>1.1499999999999999</v>
      </c>
      <c r="N558" s="277">
        <f t="shared" si="47"/>
        <v>1.1499999999999999</v>
      </c>
      <c r="O558" s="36"/>
      <c r="P558" s="58"/>
      <c r="Q558" s="58"/>
      <c r="R558" s="58"/>
      <c r="S558" s="58"/>
      <c r="T558" s="58"/>
      <c r="U558" s="58"/>
      <c r="V558" s="261"/>
      <c r="W558" s="261"/>
      <c r="X558" s="58"/>
      <c r="Y558" s="58">
        <v>1.1499999999999999</v>
      </c>
      <c r="Z558" s="261"/>
      <c r="AA558" s="261"/>
      <c r="AB558" s="261"/>
      <c r="AC558" s="261"/>
      <c r="AD558" s="261"/>
      <c r="AE558" s="261"/>
      <c r="AF558" s="261"/>
      <c r="AG558" s="261"/>
      <c r="AH558" s="261"/>
      <c r="AI558" s="261"/>
      <c r="AJ558" s="261"/>
      <c r="AK558" s="261"/>
      <c r="AL558" s="261"/>
      <c r="AM558" s="261"/>
      <c r="AN558" s="261"/>
      <c r="AO558" s="261"/>
      <c r="AP558" s="261"/>
      <c r="AQ558" s="261"/>
      <c r="AR558" s="261"/>
      <c r="AS558" s="261"/>
      <c r="AT558" s="261"/>
      <c r="AU558" s="261"/>
      <c r="AV558" s="261"/>
      <c r="AW558" s="261"/>
      <c r="AX558" s="261"/>
      <c r="AY558" s="46" t="s">
        <v>62</v>
      </c>
      <c r="AZ558" s="44" t="s">
        <v>1351</v>
      </c>
      <c r="BA558" s="23" t="s">
        <v>105</v>
      </c>
      <c r="BB558" s="23" t="s">
        <v>64</v>
      </c>
      <c r="BC558" s="37" t="s">
        <v>64</v>
      </c>
      <c r="BD558" s="23" t="s">
        <v>169</v>
      </c>
      <c r="BE558" s="23" t="s">
        <v>74</v>
      </c>
      <c r="BF558" s="23"/>
      <c r="BG558" s="23"/>
      <c r="BH558" s="23">
        <v>0.57999999999999996</v>
      </c>
      <c r="BI558" s="386">
        <f t="shared" si="49"/>
        <v>0</v>
      </c>
    </row>
    <row r="559" spans="1:61 16344:16356" s="39" customFormat="1" ht="39.6">
      <c r="A559" s="31"/>
      <c r="B559" s="23" t="s">
        <v>2487</v>
      </c>
      <c r="C559" s="50" t="s">
        <v>1353</v>
      </c>
      <c r="D559" s="23" t="s">
        <v>40</v>
      </c>
      <c r="E559" s="51">
        <v>0.08</v>
      </c>
      <c r="F559" s="51"/>
      <c r="G559" s="51">
        <v>0.08</v>
      </c>
      <c r="H559" s="44" t="s">
        <v>152</v>
      </c>
      <c r="I559" s="44" t="s">
        <v>152</v>
      </c>
      <c r="J559" s="64" t="s">
        <v>55</v>
      </c>
      <c r="K559" s="64"/>
      <c r="L559" s="277">
        <f t="shared" si="45"/>
        <v>0</v>
      </c>
      <c r="M559" s="277">
        <f t="shared" si="46"/>
        <v>0.08</v>
      </c>
      <c r="N559" s="277">
        <f t="shared" si="47"/>
        <v>0.08</v>
      </c>
      <c r="O559" s="36"/>
      <c r="P559" s="58"/>
      <c r="Q559" s="58"/>
      <c r="R559" s="58"/>
      <c r="S559" s="58"/>
      <c r="T559" s="58"/>
      <c r="U559" s="58"/>
      <c r="V559" s="261"/>
      <c r="W559" s="261"/>
      <c r="X559" s="58"/>
      <c r="Y559" s="58"/>
      <c r="Z559" s="261"/>
      <c r="AA559" s="261"/>
      <c r="AB559" s="261"/>
      <c r="AC559" s="261"/>
      <c r="AD559" s="261"/>
      <c r="AE559" s="261"/>
      <c r="AF559" s="261"/>
      <c r="AG559" s="261"/>
      <c r="AH559" s="261"/>
      <c r="AI559" s="261"/>
      <c r="AJ559" s="261"/>
      <c r="AK559" s="261"/>
      <c r="AL559" s="261"/>
      <c r="AM559" s="261"/>
      <c r="AN559" s="261"/>
      <c r="AO559" s="261"/>
      <c r="AP559" s="261"/>
      <c r="AQ559" s="261"/>
      <c r="AR559" s="261"/>
      <c r="AS559" s="261"/>
      <c r="AT559" s="261"/>
      <c r="AU559" s="261"/>
      <c r="AV559" s="261"/>
      <c r="AW559" s="261"/>
      <c r="AX559" s="261">
        <v>0.08</v>
      </c>
      <c r="AY559" s="46" t="s">
        <v>62</v>
      </c>
      <c r="AZ559" s="44" t="s">
        <v>1354</v>
      </c>
      <c r="BA559" s="23" t="s">
        <v>105</v>
      </c>
      <c r="BB559" s="23" t="s">
        <v>64</v>
      </c>
      <c r="BC559" s="37" t="s">
        <v>64</v>
      </c>
      <c r="BD559" s="23" t="s">
        <v>169</v>
      </c>
      <c r="BE559" s="23" t="s">
        <v>74</v>
      </c>
      <c r="BF559" s="23" t="s">
        <v>1355</v>
      </c>
      <c r="BG559" s="23"/>
      <c r="BH559" s="23">
        <v>0.04</v>
      </c>
      <c r="BI559" s="386">
        <f t="shared" si="49"/>
        <v>0</v>
      </c>
    </row>
    <row r="560" spans="1:61 16344:16356" s="39" customFormat="1" ht="46.8">
      <c r="A560" s="31"/>
      <c r="B560" s="23" t="s">
        <v>2488</v>
      </c>
      <c r="C560" s="50" t="s">
        <v>1356</v>
      </c>
      <c r="D560" s="23" t="s">
        <v>40</v>
      </c>
      <c r="E560" s="51">
        <v>0.5</v>
      </c>
      <c r="F560" s="51"/>
      <c r="G560" s="51">
        <v>0.5</v>
      </c>
      <c r="H560" s="44"/>
      <c r="I560" s="44" t="s">
        <v>152</v>
      </c>
      <c r="J560" s="64" t="s">
        <v>2139</v>
      </c>
      <c r="K560" s="64"/>
      <c r="L560" s="277">
        <f t="shared" si="45"/>
        <v>0</v>
      </c>
      <c r="M560" s="277">
        <f t="shared" si="46"/>
        <v>0.5</v>
      </c>
      <c r="N560" s="277">
        <f t="shared" si="47"/>
        <v>0.5</v>
      </c>
      <c r="O560" s="36"/>
      <c r="P560" s="58"/>
      <c r="Q560" s="58"/>
      <c r="R560" s="58"/>
      <c r="S560" s="58"/>
      <c r="T560" s="58"/>
      <c r="U560" s="58"/>
      <c r="V560" s="261"/>
      <c r="W560" s="261"/>
      <c r="X560" s="58"/>
      <c r="Y560" s="58"/>
      <c r="Z560" s="261"/>
      <c r="AA560" s="261"/>
      <c r="AB560" s="261"/>
      <c r="AC560" s="261"/>
      <c r="AD560" s="261"/>
      <c r="AE560" s="261"/>
      <c r="AF560" s="261"/>
      <c r="AG560" s="261"/>
      <c r="AH560" s="261"/>
      <c r="AI560" s="261"/>
      <c r="AJ560" s="261"/>
      <c r="AK560" s="261"/>
      <c r="AL560" s="261"/>
      <c r="AM560" s="261"/>
      <c r="AN560" s="261"/>
      <c r="AO560" s="261"/>
      <c r="AP560" s="261"/>
      <c r="AQ560" s="261"/>
      <c r="AR560" s="261"/>
      <c r="AS560" s="261"/>
      <c r="AT560" s="261"/>
      <c r="AU560" s="261"/>
      <c r="AV560" s="261">
        <v>0.05</v>
      </c>
      <c r="AW560" s="261"/>
      <c r="AX560" s="261">
        <v>0.45</v>
      </c>
      <c r="AY560" s="64" t="s">
        <v>282</v>
      </c>
      <c r="AZ560" s="23"/>
      <c r="BA560" s="23" t="s">
        <v>114</v>
      </c>
      <c r="BB560" s="23" t="s">
        <v>72</v>
      </c>
      <c r="BC560" s="37"/>
      <c r="BD560" s="23" t="s">
        <v>169</v>
      </c>
      <c r="BE560" s="23" t="s">
        <v>74</v>
      </c>
      <c r="BF560" s="23"/>
      <c r="BG560" s="64"/>
      <c r="BH560" s="64"/>
      <c r="BI560" s="386">
        <f t="shared" si="49"/>
        <v>0</v>
      </c>
    </row>
    <row r="561" spans="1:61" s="39" customFormat="1" ht="46.8">
      <c r="A561" s="31"/>
      <c r="B561" s="23" t="s">
        <v>2489</v>
      </c>
      <c r="C561" s="50" t="s">
        <v>1357</v>
      </c>
      <c r="D561" s="23" t="s">
        <v>40</v>
      </c>
      <c r="E561" s="51">
        <v>0.56000000000000005</v>
      </c>
      <c r="F561" s="51"/>
      <c r="G561" s="51">
        <v>0.56000000000000005</v>
      </c>
      <c r="H561" s="44"/>
      <c r="I561" s="44" t="s">
        <v>152</v>
      </c>
      <c r="J561" s="64" t="s">
        <v>2140</v>
      </c>
      <c r="K561" s="64"/>
      <c r="L561" s="277">
        <f t="shared" si="45"/>
        <v>0</v>
      </c>
      <c r="M561" s="277">
        <f t="shared" si="46"/>
        <v>0.56000000000000005</v>
      </c>
      <c r="N561" s="277">
        <f t="shared" si="47"/>
        <v>0.56000000000000005</v>
      </c>
      <c r="O561" s="36"/>
      <c r="P561" s="58"/>
      <c r="Q561" s="58"/>
      <c r="R561" s="58"/>
      <c r="S561" s="58"/>
      <c r="T561" s="58"/>
      <c r="U561" s="58"/>
      <c r="V561" s="261"/>
      <c r="W561" s="261"/>
      <c r="X561" s="58"/>
      <c r="Y561" s="58">
        <v>0.2</v>
      </c>
      <c r="Z561" s="261"/>
      <c r="AA561" s="261"/>
      <c r="AB561" s="261"/>
      <c r="AC561" s="261"/>
      <c r="AD561" s="261"/>
      <c r="AE561" s="261"/>
      <c r="AF561" s="261"/>
      <c r="AG561" s="261"/>
      <c r="AH561" s="261"/>
      <c r="AI561" s="261"/>
      <c r="AJ561" s="261"/>
      <c r="AK561" s="261"/>
      <c r="AL561" s="261"/>
      <c r="AM561" s="261"/>
      <c r="AN561" s="261"/>
      <c r="AO561" s="261"/>
      <c r="AP561" s="261"/>
      <c r="AQ561" s="261"/>
      <c r="AR561" s="261"/>
      <c r="AS561" s="261"/>
      <c r="AT561" s="261"/>
      <c r="AU561" s="261"/>
      <c r="AV561" s="261">
        <v>0.01</v>
      </c>
      <c r="AW561" s="261"/>
      <c r="AX561" s="261">
        <v>0.35</v>
      </c>
      <c r="AY561" s="64" t="s">
        <v>282</v>
      </c>
      <c r="AZ561" s="23"/>
      <c r="BA561" s="23" t="s">
        <v>114</v>
      </c>
      <c r="BB561" s="23" t="s">
        <v>72</v>
      </c>
      <c r="BC561" s="37"/>
      <c r="BD561" s="23" t="s">
        <v>169</v>
      </c>
      <c r="BE561" s="23" t="s">
        <v>74</v>
      </c>
      <c r="BF561" s="23" t="s">
        <v>1358</v>
      </c>
      <c r="BG561" s="64"/>
      <c r="BH561" s="64"/>
      <c r="BI561" s="386">
        <f t="shared" si="49"/>
        <v>0</v>
      </c>
    </row>
    <row r="562" spans="1:61" s="92" customFormat="1" ht="93.6">
      <c r="A562" s="85"/>
      <c r="B562" s="23" t="s">
        <v>2490</v>
      </c>
      <c r="C562" s="61" t="s">
        <v>1360</v>
      </c>
      <c r="D562" s="23" t="s">
        <v>40</v>
      </c>
      <c r="E562" s="51">
        <v>25.2</v>
      </c>
      <c r="F562" s="51">
        <v>25.2</v>
      </c>
      <c r="G562" s="69"/>
      <c r="H562" s="44" t="s">
        <v>167</v>
      </c>
      <c r="I562" s="44" t="s">
        <v>152</v>
      </c>
      <c r="J562" s="58" t="s">
        <v>1361</v>
      </c>
      <c r="K562" s="121" t="s">
        <v>2609</v>
      </c>
      <c r="L562" s="277">
        <f t="shared" si="45"/>
        <v>0</v>
      </c>
      <c r="M562" s="277">
        <f t="shared" si="46"/>
        <v>0</v>
      </c>
      <c r="N562" s="277">
        <f t="shared" si="47"/>
        <v>0</v>
      </c>
      <c r="O562" s="36"/>
      <c r="P562" s="225"/>
      <c r="Q562" s="225"/>
      <c r="R562" s="225"/>
      <c r="S562" s="225"/>
      <c r="T562" s="225"/>
      <c r="U562" s="225"/>
      <c r="V562" s="225"/>
      <c r="W562" s="225"/>
      <c r="X562" s="225"/>
      <c r="Y562" s="225"/>
      <c r="Z562" s="225"/>
      <c r="AA562" s="225"/>
      <c r="AB562" s="225"/>
      <c r="AC562" s="225"/>
      <c r="AD562" s="225"/>
      <c r="AE562" s="225"/>
      <c r="AF562" s="225"/>
      <c r="AG562" s="225"/>
      <c r="AH562" s="225"/>
      <c r="AI562" s="225"/>
      <c r="AJ562" s="225"/>
      <c r="AK562" s="225"/>
      <c r="AL562" s="225"/>
      <c r="AM562" s="225"/>
      <c r="AN562" s="225"/>
      <c r="AO562" s="225"/>
      <c r="AP562" s="225"/>
      <c r="AQ562" s="225"/>
      <c r="AR562" s="225"/>
      <c r="AS562" s="225"/>
      <c r="AT562" s="225"/>
      <c r="AU562" s="225"/>
      <c r="AV562" s="225"/>
      <c r="AW562" s="225"/>
      <c r="AX562" s="225"/>
      <c r="AY562" s="46" t="s">
        <v>678</v>
      </c>
      <c r="AZ562" s="44" t="s">
        <v>1362</v>
      </c>
      <c r="BA562" s="23" t="s">
        <v>1248</v>
      </c>
      <c r="BB562" s="23" t="s">
        <v>64</v>
      </c>
      <c r="BC562" s="89" t="s">
        <v>64</v>
      </c>
      <c r="BD562" s="44" t="s">
        <v>1337</v>
      </c>
      <c r="BE562" s="23" t="s">
        <v>1363</v>
      </c>
      <c r="BF562" s="44"/>
      <c r="BG562" s="44"/>
      <c r="BH562" s="44">
        <v>12.6</v>
      </c>
      <c r="BI562" s="386">
        <f t="shared" si="49"/>
        <v>0</v>
      </c>
    </row>
    <row r="563" spans="1:61" s="92" customFormat="1" ht="33.6">
      <c r="A563" s="85"/>
      <c r="B563" s="23" t="s">
        <v>2491</v>
      </c>
      <c r="C563" s="61" t="s">
        <v>2280</v>
      </c>
      <c r="D563" s="23" t="s">
        <v>40</v>
      </c>
      <c r="E563" s="51">
        <v>0.05</v>
      </c>
      <c r="F563" s="51"/>
      <c r="G563" s="69">
        <v>0.05</v>
      </c>
      <c r="H563" s="44"/>
      <c r="I563" s="44" t="s">
        <v>152</v>
      </c>
      <c r="J563" s="58" t="s">
        <v>55</v>
      </c>
      <c r="K563" s="121"/>
      <c r="L563" s="277">
        <f t="shared" si="45"/>
        <v>0</v>
      </c>
      <c r="M563" s="277">
        <f t="shared" si="46"/>
        <v>0.05</v>
      </c>
      <c r="N563" s="277">
        <f t="shared" si="47"/>
        <v>0.05</v>
      </c>
      <c r="O563" s="36"/>
      <c r="P563" s="225"/>
      <c r="Q563" s="225"/>
      <c r="R563" s="225"/>
      <c r="S563" s="225"/>
      <c r="T563" s="225"/>
      <c r="U563" s="225"/>
      <c r="V563" s="225"/>
      <c r="W563" s="225"/>
      <c r="X563" s="225"/>
      <c r="Y563" s="225"/>
      <c r="Z563" s="225"/>
      <c r="AA563" s="225"/>
      <c r="AB563" s="225"/>
      <c r="AC563" s="225"/>
      <c r="AD563" s="225"/>
      <c r="AE563" s="225"/>
      <c r="AF563" s="225"/>
      <c r="AG563" s="225"/>
      <c r="AH563" s="225"/>
      <c r="AI563" s="225"/>
      <c r="AJ563" s="225"/>
      <c r="AK563" s="225"/>
      <c r="AL563" s="225"/>
      <c r="AM563" s="225"/>
      <c r="AN563" s="225"/>
      <c r="AO563" s="225"/>
      <c r="AP563" s="225"/>
      <c r="AQ563" s="225"/>
      <c r="AR563" s="225"/>
      <c r="AS563" s="225"/>
      <c r="AT563" s="225"/>
      <c r="AU563" s="225"/>
      <c r="AV563" s="225"/>
      <c r="AW563" s="225"/>
      <c r="AX563" s="225">
        <v>0.05</v>
      </c>
      <c r="AY563" s="46"/>
      <c r="AZ563" s="44"/>
      <c r="BA563" s="23" t="s">
        <v>1248</v>
      </c>
      <c r="BB563" s="23" t="s">
        <v>72</v>
      </c>
      <c r="BC563" s="89"/>
      <c r="BD563" s="44"/>
      <c r="BE563" s="23"/>
      <c r="BF563" s="44"/>
      <c r="BG563" s="44"/>
      <c r="BH563" s="44"/>
      <c r="BI563" s="386">
        <f t="shared" si="49"/>
        <v>0</v>
      </c>
    </row>
    <row r="564" spans="1:61" s="92" customFormat="1" ht="62.4">
      <c r="A564" s="85"/>
      <c r="B564" s="23" t="s">
        <v>2492</v>
      </c>
      <c r="C564" s="61" t="s">
        <v>1364</v>
      </c>
      <c r="D564" s="23" t="s">
        <v>40</v>
      </c>
      <c r="E564" s="51">
        <v>2.5600000000000005</v>
      </c>
      <c r="F564" s="51"/>
      <c r="G564" s="69">
        <v>2.56</v>
      </c>
      <c r="H564" s="44"/>
      <c r="I564" s="44" t="s">
        <v>1365</v>
      </c>
      <c r="J564" s="64" t="s">
        <v>2276</v>
      </c>
      <c r="K564" s="121" t="s">
        <v>2609</v>
      </c>
      <c r="L564" s="277">
        <f t="shared" si="45"/>
        <v>0</v>
      </c>
      <c r="M564" s="277">
        <f t="shared" si="46"/>
        <v>2.56</v>
      </c>
      <c r="N564" s="277">
        <f t="shared" si="47"/>
        <v>2.56</v>
      </c>
      <c r="O564" s="36"/>
      <c r="P564" s="58"/>
      <c r="Q564" s="58"/>
      <c r="R564" s="58"/>
      <c r="S564" s="58"/>
      <c r="T564" s="58">
        <v>0.51</v>
      </c>
      <c r="U564" s="58">
        <v>0.77</v>
      </c>
      <c r="V564" s="261"/>
      <c r="W564" s="261"/>
      <c r="X564" s="58"/>
      <c r="Y564" s="58">
        <v>0.26</v>
      </c>
      <c r="Z564" s="261"/>
      <c r="AA564" s="261"/>
      <c r="AB564" s="261"/>
      <c r="AC564" s="261"/>
      <c r="AD564" s="261"/>
      <c r="AE564" s="261"/>
      <c r="AF564" s="261"/>
      <c r="AG564" s="261"/>
      <c r="AH564" s="261"/>
      <c r="AI564" s="261"/>
      <c r="AJ564" s="261"/>
      <c r="AK564" s="261"/>
      <c r="AL564" s="261"/>
      <c r="AM564" s="261"/>
      <c r="AN564" s="261"/>
      <c r="AO564" s="261"/>
      <c r="AP564" s="261"/>
      <c r="AQ564" s="261"/>
      <c r="AR564" s="261"/>
      <c r="AS564" s="261"/>
      <c r="AT564" s="261"/>
      <c r="AU564" s="261"/>
      <c r="AV564" s="261"/>
      <c r="AW564" s="261"/>
      <c r="AX564" s="261">
        <v>1.02</v>
      </c>
      <c r="AY564" s="64" t="s">
        <v>1366</v>
      </c>
      <c r="AZ564" s="23"/>
      <c r="BA564" s="23" t="s">
        <v>1248</v>
      </c>
      <c r="BB564" s="23" t="s">
        <v>72</v>
      </c>
      <c r="BC564" s="37"/>
      <c r="BD564" s="23" t="s">
        <v>576</v>
      </c>
      <c r="BE564" s="23"/>
      <c r="BF564" s="23" t="s">
        <v>1367</v>
      </c>
      <c r="BG564" s="23"/>
      <c r="BH564" s="44"/>
      <c r="BI564" s="386">
        <f t="shared" si="49"/>
        <v>0</v>
      </c>
    </row>
    <row r="565" spans="1:61" s="39" customFormat="1" ht="39.6">
      <c r="A565" s="31"/>
      <c r="B565" s="23" t="s">
        <v>2493</v>
      </c>
      <c r="C565" s="50" t="s">
        <v>1369</v>
      </c>
      <c r="D565" s="23" t="s">
        <v>40</v>
      </c>
      <c r="E565" s="51">
        <v>0.15</v>
      </c>
      <c r="F565" s="51"/>
      <c r="G565" s="51">
        <v>0.15</v>
      </c>
      <c r="H565" s="44" t="s">
        <v>77</v>
      </c>
      <c r="I565" s="44" t="s">
        <v>77</v>
      </c>
      <c r="J565" s="64" t="s">
        <v>1370</v>
      </c>
      <c r="K565" s="64"/>
      <c r="L565" s="277">
        <f t="shared" si="45"/>
        <v>0</v>
      </c>
      <c r="M565" s="277">
        <f t="shared" si="46"/>
        <v>0.15</v>
      </c>
      <c r="N565" s="277">
        <f t="shared" si="47"/>
        <v>0.15</v>
      </c>
      <c r="O565" s="36"/>
      <c r="P565" s="58"/>
      <c r="Q565" s="58"/>
      <c r="R565" s="58"/>
      <c r="S565" s="58"/>
      <c r="T565" s="58"/>
      <c r="U565" s="58"/>
      <c r="V565" s="261"/>
      <c r="W565" s="261"/>
      <c r="X565" s="58">
        <v>0.06</v>
      </c>
      <c r="Y565" s="58"/>
      <c r="Z565" s="261"/>
      <c r="AA565" s="261"/>
      <c r="AB565" s="261"/>
      <c r="AC565" s="261"/>
      <c r="AD565" s="261"/>
      <c r="AE565" s="261"/>
      <c r="AF565" s="261"/>
      <c r="AG565" s="261"/>
      <c r="AH565" s="261"/>
      <c r="AI565" s="261"/>
      <c r="AJ565" s="261"/>
      <c r="AK565" s="261"/>
      <c r="AL565" s="261"/>
      <c r="AM565" s="261"/>
      <c r="AN565" s="261"/>
      <c r="AO565" s="261"/>
      <c r="AP565" s="261"/>
      <c r="AQ565" s="261"/>
      <c r="AR565" s="261"/>
      <c r="AS565" s="261"/>
      <c r="AT565" s="261"/>
      <c r="AU565" s="261"/>
      <c r="AV565" s="261"/>
      <c r="AW565" s="261"/>
      <c r="AX565" s="261">
        <v>0.09</v>
      </c>
      <c r="AY565" s="46" t="s">
        <v>62</v>
      </c>
      <c r="AZ565" s="44" t="s">
        <v>1371</v>
      </c>
      <c r="BA565" s="23" t="s">
        <v>105</v>
      </c>
      <c r="BB565" s="23" t="s">
        <v>64</v>
      </c>
      <c r="BC565" s="37" t="s">
        <v>64</v>
      </c>
      <c r="BD565" s="23" t="s">
        <v>258</v>
      </c>
      <c r="BE565" s="23" t="s">
        <v>74</v>
      </c>
      <c r="BF565" s="23" t="s">
        <v>1372</v>
      </c>
      <c r="BG565" s="23"/>
      <c r="BH565" s="23">
        <v>0.08</v>
      </c>
      <c r="BI565" s="386">
        <f t="shared" si="49"/>
        <v>0</v>
      </c>
    </row>
    <row r="566" spans="1:61" s="39" customFormat="1" ht="39.6">
      <c r="A566" s="31"/>
      <c r="B566" s="23" t="s">
        <v>1723</v>
      </c>
      <c r="C566" s="50" t="s">
        <v>1374</v>
      </c>
      <c r="D566" s="23" t="s">
        <v>40</v>
      </c>
      <c r="E566" s="51">
        <v>1.5</v>
      </c>
      <c r="F566" s="51"/>
      <c r="G566" s="51">
        <v>1.5</v>
      </c>
      <c r="H566" s="44" t="s">
        <v>77</v>
      </c>
      <c r="I566" s="44" t="s">
        <v>77</v>
      </c>
      <c r="J566" s="64" t="s">
        <v>1375</v>
      </c>
      <c r="K566" s="64"/>
      <c r="L566" s="277">
        <f t="shared" si="45"/>
        <v>0</v>
      </c>
      <c r="M566" s="277">
        <f t="shared" si="46"/>
        <v>1.5</v>
      </c>
      <c r="N566" s="277">
        <f t="shared" si="47"/>
        <v>1.5</v>
      </c>
      <c r="O566" s="36"/>
      <c r="P566" s="58"/>
      <c r="Q566" s="58"/>
      <c r="R566" s="58"/>
      <c r="S566" s="58"/>
      <c r="T566" s="58"/>
      <c r="U566" s="58">
        <v>0.2</v>
      </c>
      <c r="V566" s="261"/>
      <c r="W566" s="261"/>
      <c r="X566" s="58">
        <v>0.24</v>
      </c>
      <c r="Y566" s="58">
        <v>0.26</v>
      </c>
      <c r="Z566" s="261"/>
      <c r="AA566" s="261"/>
      <c r="AB566" s="261"/>
      <c r="AC566" s="261"/>
      <c r="AD566" s="261"/>
      <c r="AE566" s="261"/>
      <c r="AF566" s="261"/>
      <c r="AG566" s="261"/>
      <c r="AH566" s="261"/>
      <c r="AI566" s="261"/>
      <c r="AJ566" s="261"/>
      <c r="AK566" s="261"/>
      <c r="AL566" s="261"/>
      <c r="AM566" s="261"/>
      <c r="AN566" s="261"/>
      <c r="AO566" s="261"/>
      <c r="AP566" s="261"/>
      <c r="AQ566" s="261"/>
      <c r="AR566" s="261"/>
      <c r="AS566" s="261"/>
      <c r="AT566" s="261"/>
      <c r="AU566" s="261"/>
      <c r="AV566" s="261"/>
      <c r="AW566" s="261"/>
      <c r="AX566" s="261">
        <v>0.8</v>
      </c>
      <c r="AY566" s="46" t="s">
        <v>62</v>
      </c>
      <c r="AZ566" s="44"/>
      <c r="BA566" s="23" t="s">
        <v>105</v>
      </c>
      <c r="BB566" s="23" t="s">
        <v>64</v>
      </c>
      <c r="BC566" s="37" t="s">
        <v>72</v>
      </c>
      <c r="BD566" s="23" t="s">
        <v>258</v>
      </c>
      <c r="BE566" s="23" t="s">
        <v>74</v>
      </c>
      <c r="BF566" s="23" t="s">
        <v>64</v>
      </c>
      <c r="BG566" s="23"/>
      <c r="BH566" s="502" t="s">
        <v>1376</v>
      </c>
      <c r="BI566" s="386">
        <f t="shared" si="49"/>
        <v>0</v>
      </c>
    </row>
    <row r="567" spans="1:61" s="39" customFormat="1" ht="39.6">
      <c r="A567" s="31"/>
      <c r="B567" s="23" t="s">
        <v>2494</v>
      </c>
      <c r="C567" s="50" t="s">
        <v>1378</v>
      </c>
      <c r="D567" s="23" t="s">
        <v>40</v>
      </c>
      <c r="E567" s="51">
        <v>0.5</v>
      </c>
      <c r="F567" s="51"/>
      <c r="G567" s="51">
        <v>0.5</v>
      </c>
      <c r="H567" s="44" t="s">
        <v>77</v>
      </c>
      <c r="I567" s="44" t="s">
        <v>77</v>
      </c>
      <c r="J567" s="64" t="s">
        <v>1379</v>
      </c>
      <c r="K567" s="64"/>
      <c r="L567" s="277">
        <f t="shared" si="45"/>
        <v>0</v>
      </c>
      <c r="M567" s="277">
        <f t="shared" si="46"/>
        <v>0.5</v>
      </c>
      <c r="N567" s="277">
        <f t="shared" si="47"/>
        <v>0.5</v>
      </c>
      <c r="O567" s="36"/>
      <c r="P567" s="58"/>
      <c r="Q567" s="58"/>
      <c r="R567" s="58"/>
      <c r="S567" s="58"/>
      <c r="T567" s="58"/>
      <c r="U567" s="58">
        <v>0.1</v>
      </c>
      <c r="V567" s="261"/>
      <c r="W567" s="261"/>
      <c r="X567" s="58">
        <v>0.3</v>
      </c>
      <c r="Y567" s="58"/>
      <c r="Z567" s="261"/>
      <c r="AA567" s="261"/>
      <c r="AB567" s="261"/>
      <c r="AC567" s="261"/>
      <c r="AD567" s="261"/>
      <c r="AE567" s="261"/>
      <c r="AF567" s="261"/>
      <c r="AG567" s="261"/>
      <c r="AH567" s="261"/>
      <c r="AI567" s="261"/>
      <c r="AJ567" s="261"/>
      <c r="AK567" s="261"/>
      <c r="AL567" s="261"/>
      <c r="AM567" s="261"/>
      <c r="AN567" s="261"/>
      <c r="AO567" s="261"/>
      <c r="AP567" s="261"/>
      <c r="AQ567" s="261"/>
      <c r="AR567" s="261"/>
      <c r="AS567" s="261"/>
      <c r="AT567" s="261"/>
      <c r="AU567" s="261"/>
      <c r="AV567" s="261"/>
      <c r="AW567" s="261"/>
      <c r="AX567" s="261">
        <v>0.1</v>
      </c>
      <c r="AY567" s="46" t="s">
        <v>62</v>
      </c>
      <c r="AZ567" s="44"/>
      <c r="BA567" s="23" t="s">
        <v>105</v>
      </c>
      <c r="BB567" s="23" t="s">
        <v>64</v>
      </c>
      <c r="BC567" s="37" t="s">
        <v>72</v>
      </c>
      <c r="BD567" s="23" t="s">
        <v>258</v>
      </c>
      <c r="BE567" s="23" t="s">
        <v>400</v>
      </c>
      <c r="BF567" s="23"/>
      <c r="BG567" s="38"/>
      <c r="BH567" s="503"/>
      <c r="BI567" s="386">
        <f t="shared" si="49"/>
        <v>0</v>
      </c>
    </row>
    <row r="568" spans="1:61" s="39" customFormat="1" ht="39.6">
      <c r="A568" s="31"/>
      <c r="B568" s="23" t="s">
        <v>2495</v>
      </c>
      <c r="C568" s="50" t="s">
        <v>1381</v>
      </c>
      <c r="D568" s="23" t="s">
        <v>40</v>
      </c>
      <c r="E568" s="51">
        <v>1</v>
      </c>
      <c r="F568" s="51"/>
      <c r="G568" s="51">
        <v>1</v>
      </c>
      <c r="H568" s="44" t="s">
        <v>77</v>
      </c>
      <c r="I568" s="44" t="s">
        <v>77</v>
      </c>
      <c r="J568" s="64" t="s">
        <v>2303</v>
      </c>
      <c r="K568" s="64"/>
      <c r="L568" s="277">
        <f t="shared" si="45"/>
        <v>0</v>
      </c>
      <c r="M568" s="277">
        <f t="shared" si="46"/>
        <v>1</v>
      </c>
      <c r="N568" s="277">
        <f t="shared" si="47"/>
        <v>1</v>
      </c>
      <c r="O568" s="36"/>
      <c r="P568" s="58"/>
      <c r="Q568" s="58"/>
      <c r="R568" s="58"/>
      <c r="S568" s="58"/>
      <c r="T568" s="58"/>
      <c r="U568" s="58"/>
      <c r="V568" s="261"/>
      <c r="W568" s="261"/>
      <c r="X568" s="58">
        <v>0.2</v>
      </c>
      <c r="Y568" s="58"/>
      <c r="Z568" s="261"/>
      <c r="AA568" s="261"/>
      <c r="AB568" s="261"/>
      <c r="AC568" s="261"/>
      <c r="AD568" s="261"/>
      <c r="AE568" s="261"/>
      <c r="AF568" s="261"/>
      <c r="AG568" s="261"/>
      <c r="AH568" s="261"/>
      <c r="AI568" s="261"/>
      <c r="AJ568" s="261"/>
      <c r="AK568" s="261"/>
      <c r="AL568" s="261"/>
      <c r="AM568" s="261"/>
      <c r="AN568" s="261"/>
      <c r="AO568" s="261"/>
      <c r="AP568" s="261"/>
      <c r="AQ568" s="261"/>
      <c r="AR568" s="261"/>
      <c r="AS568" s="261"/>
      <c r="AT568" s="261"/>
      <c r="AU568" s="261"/>
      <c r="AV568" s="261"/>
      <c r="AW568" s="261"/>
      <c r="AX568" s="261">
        <v>0.8</v>
      </c>
      <c r="AY568" s="46" t="s">
        <v>62</v>
      </c>
      <c r="AZ568" s="44"/>
      <c r="BA568" s="23" t="s">
        <v>105</v>
      </c>
      <c r="BB568" s="23" t="s">
        <v>64</v>
      </c>
      <c r="BC568" s="37" t="s">
        <v>72</v>
      </c>
      <c r="BD568" s="23" t="s">
        <v>258</v>
      </c>
      <c r="BE568" s="23" t="s">
        <v>74</v>
      </c>
      <c r="BF568" s="23" t="s">
        <v>64</v>
      </c>
      <c r="BG568" s="23"/>
      <c r="BH568" s="502"/>
      <c r="BI568" s="386">
        <f t="shared" si="49"/>
        <v>0</v>
      </c>
    </row>
    <row r="569" spans="1:61" s="39" customFormat="1" ht="50.4">
      <c r="A569" s="31"/>
      <c r="B569" s="23" t="s">
        <v>2496</v>
      </c>
      <c r="C569" s="50" t="s">
        <v>1383</v>
      </c>
      <c r="D569" s="23" t="s">
        <v>40</v>
      </c>
      <c r="E569" s="51">
        <v>1</v>
      </c>
      <c r="F569" s="51"/>
      <c r="G569" s="51">
        <v>1</v>
      </c>
      <c r="H569" s="44" t="s">
        <v>77</v>
      </c>
      <c r="I569" s="44" t="s">
        <v>77</v>
      </c>
      <c r="J569" s="64" t="s">
        <v>2304</v>
      </c>
      <c r="K569" s="64"/>
      <c r="L569" s="277">
        <f t="shared" si="45"/>
        <v>0</v>
      </c>
      <c r="M569" s="277">
        <f t="shared" si="46"/>
        <v>1</v>
      </c>
      <c r="N569" s="277">
        <f t="shared" si="47"/>
        <v>1</v>
      </c>
      <c r="O569" s="36"/>
      <c r="P569" s="58"/>
      <c r="Q569" s="58"/>
      <c r="R569" s="58"/>
      <c r="S569" s="58"/>
      <c r="T569" s="58"/>
      <c r="U569" s="58"/>
      <c r="V569" s="261"/>
      <c r="W569" s="261"/>
      <c r="X569" s="58">
        <v>0.3</v>
      </c>
      <c r="Y569" s="58"/>
      <c r="Z569" s="261"/>
      <c r="AA569" s="261"/>
      <c r="AB569" s="261"/>
      <c r="AC569" s="261"/>
      <c r="AD569" s="261"/>
      <c r="AE569" s="261"/>
      <c r="AF569" s="261"/>
      <c r="AG569" s="261"/>
      <c r="AH569" s="261"/>
      <c r="AI569" s="261"/>
      <c r="AJ569" s="261"/>
      <c r="AK569" s="261"/>
      <c r="AL569" s="261"/>
      <c r="AM569" s="261"/>
      <c r="AN569" s="261"/>
      <c r="AO569" s="261"/>
      <c r="AP569" s="261"/>
      <c r="AQ569" s="261"/>
      <c r="AR569" s="261"/>
      <c r="AS569" s="261"/>
      <c r="AT569" s="261"/>
      <c r="AU569" s="261"/>
      <c r="AV569" s="261"/>
      <c r="AW569" s="261"/>
      <c r="AX569" s="261">
        <v>0.7</v>
      </c>
      <c r="AY569" s="46" t="s">
        <v>62</v>
      </c>
      <c r="AZ569" s="44"/>
      <c r="BA569" s="23" t="s">
        <v>105</v>
      </c>
      <c r="BB569" s="23" t="s">
        <v>64</v>
      </c>
      <c r="BC569" s="37" t="s">
        <v>72</v>
      </c>
      <c r="BD569" s="23" t="s">
        <v>258</v>
      </c>
      <c r="BE569" s="23" t="s">
        <v>1384</v>
      </c>
      <c r="BF569" s="23" t="s">
        <v>1385</v>
      </c>
      <c r="BG569" s="23"/>
      <c r="BH569" s="502"/>
      <c r="BI569" s="386">
        <f t="shared" si="49"/>
        <v>0</v>
      </c>
    </row>
    <row r="570" spans="1:61" s="39" customFormat="1" ht="46.8">
      <c r="A570" s="31"/>
      <c r="B570" s="23" t="s">
        <v>2497</v>
      </c>
      <c r="C570" s="50" t="s">
        <v>1387</v>
      </c>
      <c r="D570" s="23" t="s">
        <v>40</v>
      </c>
      <c r="E570" s="51">
        <v>2.5</v>
      </c>
      <c r="F570" s="51"/>
      <c r="G570" s="51">
        <v>2.5</v>
      </c>
      <c r="H570" s="44" t="s">
        <v>77</v>
      </c>
      <c r="I570" s="44" t="s">
        <v>77</v>
      </c>
      <c r="J570" s="64" t="s">
        <v>2305</v>
      </c>
      <c r="K570" s="64"/>
      <c r="L570" s="277">
        <f t="shared" si="45"/>
        <v>0</v>
      </c>
      <c r="M570" s="277">
        <f t="shared" si="46"/>
        <v>2.5</v>
      </c>
      <c r="N570" s="277">
        <f t="shared" si="47"/>
        <v>2.5</v>
      </c>
      <c r="O570" s="36"/>
      <c r="P570" s="58">
        <v>0.05</v>
      </c>
      <c r="Q570" s="58"/>
      <c r="R570" s="58"/>
      <c r="S570" s="58"/>
      <c r="T570" s="58">
        <v>0.1</v>
      </c>
      <c r="U570" s="58">
        <v>0.2</v>
      </c>
      <c r="V570" s="261"/>
      <c r="W570" s="261"/>
      <c r="X570" s="58">
        <v>0.05</v>
      </c>
      <c r="Y570" s="58">
        <v>0.2</v>
      </c>
      <c r="Z570" s="261"/>
      <c r="AA570" s="261"/>
      <c r="AB570" s="261"/>
      <c r="AC570" s="261"/>
      <c r="AD570" s="261"/>
      <c r="AE570" s="261"/>
      <c r="AF570" s="261"/>
      <c r="AG570" s="261"/>
      <c r="AH570" s="261"/>
      <c r="AI570" s="261"/>
      <c r="AJ570" s="261"/>
      <c r="AK570" s="261"/>
      <c r="AL570" s="261"/>
      <c r="AM570" s="261"/>
      <c r="AN570" s="261"/>
      <c r="AO570" s="261"/>
      <c r="AP570" s="261"/>
      <c r="AQ570" s="261"/>
      <c r="AR570" s="261"/>
      <c r="AS570" s="261"/>
      <c r="AT570" s="261"/>
      <c r="AU570" s="261"/>
      <c r="AV570" s="261"/>
      <c r="AW570" s="261"/>
      <c r="AX570" s="261">
        <v>1.9</v>
      </c>
      <c r="AY570" s="46" t="s">
        <v>62</v>
      </c>
      <c r="AZ570" s="44"/>
      <c r="BA570" s="23" t="s">
        <v>105</v>
      </c>
      <c r="BB570" s="23" t="s">
        <v>64</v>
      </c>
      <c r="BC570" s="37" t="s">
        <v>72</v>
      </c>
      <c r="BD570" s="23" t="s">
        <v>258</v>
      </c>
      <c r="BE570" s="23" t="s">
        <v>74</v>
      </c>
      <c r="BF570" s="23" t="s">
        <v>1388</v>
      </c>
      <c r="BG570" s="23"/>
      <c r="BH570" s="502"/>
      <c r="BI570" s="386">
        <f t="shared" si="49"/>
        <v>0</v>
      </c>
    </row>
    <row r="571" spans="1:61" s="39" customFormat="1" ht="50.4">
      <c r="A571" s="31"/>
      <c r="B571" s="23" t="s">
        <v>2498</v>
      </c>
      <c r="C571" s="50" t="s">
        <v>1390</v>
      </c>
      <c r="D571" s="23" t="s">
        <v>40</v>
      </c>
      <c r="E571" s="51">
        <v>1</v>
      </c>
      <c r="F571" s="51"/>
      <c r="G571" s="51">
        <v>1</v>
      </c>
      <c r="H571" s="44" t="s">
        <v>77</v>
      </c>
      <c r="I571" s="44" t="s">
        <v>77</v>
      </c>
      <c r="J571" s="52" t="s">
        <v>1391</v>
      </c>
      <c r="K571" s="52"/>
      <c r="L571" s="277">
        <f t="shared" si="45"/>
        <v>0</v>
      </c>
      <c r="M571" s="277">
        <f t="shared" si="46"/>
        <v>1</v>
      </c>
      <c r="N571" s="277">
        <f t="shared" si="47"/>
        <v>1</v>
      </c>
      <c r="O571" s="36"/>
      <c r="P571" s="46"/>
      <c r="Q571" s="46"/>
      <c r="R571" s="46"/>
      <c r="S571" s="46"/>
      <c r="T571" s="46"/>
      <c r="U571" s="46"/>
      <c r="V571" s="46"/>
      <c r="W571" s="46"/>
      <c r="X571" s="46"/>
      <c r="Y571" s="46">
        <v>0.76</v>
      </c>
      <c r="Z571" s="46"/>
      <c r="AA571" s="46"/>
      <c r="AB571" s="46"/>
      <c r="AC571" s="46"/>
      <c r="AD571" s="46"/>
      <c r="AE571" s="46"/>
      <c r="AF571" s="46"/>
      <c r="AG571" s="46"/>
      <c r="AH571" s="46"/>
      <c r="AI571" s="46"/>
      <c r="AJ571" s="46"/>
      <c r="AK571" s="46"/>
      <c r="AL571" s="46"/>
      <c r="AM571" s="46"/>
      <c r="AN571" s="46"/>
      <c r="AO571" s="46"/>
      <c r="AP571" s="46"/>
      <c r="AQ571" s="46"/>
      <c r="AR571" s="46"/>
      <c r="AS571" s="46"/>
      <c r="AT571" s="46"/>
      <c r="AU571" s="46"/>
      <c r="AV571" s="46"/>
      <c r="AW571" s="46"/>
      <c r="AX571" s="46">
        <v>0.24</v>
      </c>
      <c r="AY571" s="46" t="s">
        <v>62</v>
      </c>
      <c r="AZ571" s="44"/>
      <c r="BA571" s="23" t="s">
        <v>105</v>
      </c>
      <c r="BB571" s="23" t="s">
        <v>64</v>
      </c>
      <c r="BC571" s="37" t="s">
        <v>72</v>
      </c>
      <c r="BD571" s="23" t="s">
        <v>258</v>
      </c>
      <c r="BE571" s="23" t="s">
        <v>1384</v>
      </c>
      <c r="BF571" s="23" t="s">
        <v>64</v>
      </c>
      <c r="BG571" s="23"/>
      <c r="BH571" s="502"/>
      <c r="BI571" s="386">
        <f t="shared" si="49"/>
        <v>0</v>
      </c>
    </row>
    <row r="572" spans="1:61" s="39" customFormat="1" ht="39.6">
      <c r="A572" s="31"/>
      <c r="B572" s="23" t="s">
        <v>2499</v>
      </c>
      <c r="C572" s="50" t="s">
        <v>1393</v>
      </c>
      <c r="D572" s="23" t="s">
        <v>40</v>
      </c>
      <c r="E572" s="51">
        <v>4.5</v>
      </c>
      <c r="F572" s="51"/>
      <c r="G572" s="51">
        <v>4.5</v>
      </c>
      <c r="H572" s="44" t="s">
        <v>77</v>
      </c>
      <c r="I572" s="44" t="s">
        <v>77</v>
      </c>
      <c r="J572" s="52" t="s">
        <v>1394</v>
      </c>
      <c r="K572" s="52"/>
      <c r="L572" s="277">
        <f t="shared" si="45"/>
        <v>0</v>
      </c>
      <c r="M572" s="277">
        <f t="shared" si="46"/>
        <v>4.5</v>
      </c>
      <c r="N572" s="277">
        <f t="shared" si="47"/>
        <v>4.5</v>
      </c>
      <c r="O572" s="36"/>
      <c r="P572" s="46"/>
      <c r="Q572" s="46">
        <v>0.05</v>
      </c>
      <c r="R572" s="46"/>
      <c r="S572" s="46"/>
      <c r="T572" s="46">
        <v>0.3</v>
      </c>
      <c r="U572" s="46"/>
      <c r="V572" s="46"/>
      <c r="W572" s="46"/>
      <c r="X572" s="46">
        <v>0.85</v>
      </c>
      <c r="Y572" s="46"/>
      <c r="Z572" s="46"/>
      <c r="AA572" s="46"/>
      <c r="AB572" s="46"/>
      <c r="AC572" s="46"/>
      <c r="AD572" s="46"/>
      <c r="AE572" s="46"/>
      <c r="AF572" s="46"/>
      <c r="AG572" s="46"/>
      <c r="AH572" s="46"/>
      <c r="AI572" s="46"/>
      <c r="AJ572" s="46"/>
      <c r="AK572" s="46"/>
      <c r="AL572" s="46"/>
      <c r="AM572" s="46"/>
      <c r="AN572" s="46"/>
      <c r="AO572" s="46"/>
      <c r="AP572" s="46"/>
      <c r="AQ572" s="46"/>
      <c r="AR572" s="46"/>
      <c r="AS572" s="46"/>
      <c r="AT572" s="46"/>
      <c r="AU572" s="46"/>
      <c r="AV572" s="46"/>
      <c r="AW572" s="46"/>
      <c r="AX572" s="46">
        <v>3.3</v>
      </c>
      <c r="AY572" s="46" t="s">
        <v>62</v>
      </c>
      <c r="AZ572" s="44"/>
      <c r="BA572" s="23" t="s">
        <v>105</v>
      </c>
      <c r="BB572" s="23" t="s">
        <v>64</v>
      </c>
      <c r="BC572" s="37" t="s">
        <v>72</v>
      </c>
      <c r="BD572" s="23" t="s">
        <v>258</v>
      </c>
      <c r="BE572" s="23" t="s">
        <v>74</v>
      </c>
      <c r="BF572" s="23" t="s">
        <v>1388</v>
      </c>
      <c r="BG572" s="65"/>
      <c r="BH572" s="504"/>
      <c r="BI572" s="386">
        <f t="shared" si="49"/>
        <v>0</v>
      </c>
    </row>
    <row r="573" spans="1:61" s="39" customFormat="1" ht="39.6">
      <c r="A573" s="31"/>
      <c r="B573" s="23" t="s">
        <v>2500</v>
      </c>
      <c r="C573" s="50" t="s">
        <v>1921</v>
      </c>
      <c r="D573" s="23" t="s">
        <v>40</v>
      </c>
      <c r="E573" s="51">
        <v>0.08</v>
      </c>
      <c r="F573" s="51"/>
      <c r="G573" s="51">
        <v>0.08</v>
      </c>
      <c r="H573" s="44" t="s">
        <v>77</v>
      </c>
      <c r="I573" s="44" t="s">
        <v>77</v>
      </c>
      <c r="J573" s="52" t="s">
        <v>55</v>
      </c>
      <c r="K573" s="52"/>
      <c r="L573" s="277">
        <f t="shared" si="45"/>
        <v>0</v>
      </c>
      <c r="M573" s="277">
        <f t="shared" si="46"/>
        <v>0.08</v>
      </c>
      <c r="N573" s="277">
        <f t="shared" si="47"/>
        <v>0.08</v>
      </c>
      <c r="O573" s="3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v>0.08</v>
      </c>
      <c r="AY573" s="46" t="s">
        <v>62</v>
      </c>
      <c r="AZ573" s="44" t="s">
        <v>1922</v>
      </c>
      <c r="BA573" s="23" t="s">
        <v>105</v>
      </c>
      <c r="BB573" s="23" t="s">
        <v>64</v>
      </c>
      <c r="BC573" s="37" t="s">
        <v>72</v>
      </c>
      <c r="BD573" s="23" t="s">
        <v>258</v>
      </c>
      <c r="BE573" s="23" t="s">
        <v>74</v>
      </c>
      <c r="BF573" s="23" t="s">
        <v>64</v>
      </c>
      <c r="BG573" s="23"/>
      <c r="BH573" s="23">
        <v>0.04</v>
      </c>
      <c r="BI573" s="386">
        <f t="shared" si="49"/>
        <v>0</v>
      </c>
    </row>
    <row r="574" spans="1:61" s="39" customFormat="1" ht="67.2">
      <c r="A574" s="31"/>
      <c r="B574" s="23" t="s">
        <v>2501</v>
      </c>
      <c r="C574" s="50" t="s">
        <v>1765</v>
      </c>
      <c r="D574" s="23" t="s">
        <v>40</v>
      </c>
      <c r="E574" s="51">
        <v>0.01</v>
      </c>
      <c r="F574" s="51">
        <v>0.01</v>
      </c>
      <c r="G574" s="51"/>
      <c r="H574" s="44" t="s">
        <v>70</v>
      </c>
      <c r="I574" s="44" t="s">
        <v>70</v>
      </c>
      <c r="J574" s="64" t="s">
        <v>55</v>
      </c>
      <c r="K574" s="64"/>
      <c r="L574" s="277">
        <f t="shared" si="45"/>
        <v>0</v>
      </c>
      <c r="M574" s="277">
        <f t="shared" si="46"/>
        <v>0</v>
      </c>
      <c r="N574" s="277">
        <f t="shared" si="47"/>
        <v>0</v>
      </c>
      <c r="O574" s="36"/>
      <c r="P574" s="58"/>
      <c r="Q574" s="58"/>
      <c r="R574" s="58"/>
      <c r="S574" s="58"/>
      <c r="T574" s="58"/>
      <c r="U574" s="58"/>
      <c r="V574" s="261"/>
      <c r="W574" s="261"/>
      <c r="X574" s="58"/>
      <c r="Y574" s="58"/>
      <c r="Z574" s="261"/>
      <c r="AA574" s="261"/>
      <c r="AB574" s="261"/>
      <c r="AC574" s="261"/>
      <c r="AD574" s="261"/>
      <c r="AE574" s="261"/>
      <c r="AF574" s="261"/>
      <c r="AG574" s="261"/>
      <c r="AH574" s="261"/>
      <c r="AI574" s="261"/>
      <c r="AJ574" s="261"/>
      <c r="AK574" s="261"/>
      <c r="AL574" s="261"/>
      <c r="AM574" s="261"/>
      <c r="AN574" s="261"/>
      <c r="AO574" s="261"/>
      <c r="AP574" s="261"/>
      <c r="AQ574" s="261"/>
      <c r="AR574" s="261"/>
      <c r="AS574" s="261"/>
      <c r="AT574" s="261"/>
      <c r="AU574" s="261"/>
      <c r="AV574" s="261"/>
      <c r="AW574" s="261"/>
      <c r="AX574" s="261"/>
      <c r="AY574" s="46" t="s">
        <v>62</v>
      </c>
      <c r="AZ574" s="44" t="s">
        <v>1766</v>
      </c>
      <c r="BA574" s="23" t="s">
        <v>105</v>
      </c>
      <c r="BB574" s="23" t="s">
        <v>64</v>
      </c>
      <c r="BC574" s="37" t="s">
        <v>64</v>
      </c>
      <c r="BD574" s="23" t="s">
        <v>126</v>
      </c>
      <c r="BE574" s="23" t="s">
        <v>577</v>
      </c>
      <c r="BF574" s="23" t="s">
        <v>1767</v>
      </c>
      <c r="BG574" s="23"/>
      <c r="BH574" s="23" t="s">
        <v>172</v>
      </c>
      <c r="BI574" s="386">
        <f t="shared" si="49"/>
        <v>0</v>
      </c>
    </row>
    <row r="575" spans="1:61" s="39" customFormat="1" ht="67.2">
      <c r="A575" s="31"/>
      <c r="B575" s="23" t="s">
        <v>2502</v>
      </c>
      <c r="C575" s="50" t="s">
        <v>1769</v>
      </c>
      <c r="D575" s="23" t="s">
        <v>40</v>
      </c>
      <c r="E575" s="51">
        <v>0.01</v>
      </c>
      <c r="F575" s="51">
        <v>0.01</v>
      </c>
      <c r="G575" s="51"/>
      <c r="H575" s="44" t="s">
        <v>70</v>
      </c>
      <c r="I575" s="44" t="s">
        <v>70</v>
      </c>
      <c r="J575" s="64" t="s">
        <v>55</v>
      </c>
      <c r="K575" s="64"/>
      <c r="L575" s="277">
        <f t="shared" si="45"/>
        <v>0</v>
      </c>
      <c r="M575" s="277">
        <f t="shared" si="46"/>
        <v>0</v>
      </c>
      <c r="N575" s="277">
        <f t="shared" si="47"/>
        <v>0</v>
      </c>
      <c r="O575" s="36"/>
      <c r="P575" s="58"/>
      <c r="Q575" s="58"/>
      <c r="R575" s="58"/>
      <c r="S575" s="58"/>
      <c r="T575" s="58"/>
      <c r="U575" s="58"/>
      <c r="V575" s="261"/>
      <c r="W575" s="261"/>
      <c r="X575" s="58"/>
      <c r="Y575" s="58"/>
      <c r="Z575" s="261"/>
      <c r="AA575" s="261"/>
      <c r="AB575" s="261"/>
      <c r="AC575" s="261"/>
      <c r="AD575" s="261"/>
      <c r="AE575" s="261"/>
      <c r="AF575" s="261"/>
      <c r="AG575" s="261"/>
      <c r="AH575" s="261"/>
      <c r="AI575" s="261"/>
      <c r="AJ575" s="261"/>
      <c r="AK575" s="261"/>
      <c r="AL575" s="261"/>
      <c r="AM575" s="261"/>
      <c r="AN575" s="261"/>
      <c r="AO575" s="261"/>
      <c r="AP575" s="261"/>
      <c r="AQ575" s="261"/>
      <c r="AR575" s="261"/>
      <c r="AS575" s="261"/>
      <c r="AT575" s="261"/>
      <c r="AU575" s="261"/>
      <c r="AV575" s="261"/>
      <c r="AW575" s="261"/>
      <c r="AX575" s="261"/>
      <c r="AY575" s="46" t="s">
        <v>62</v>
      </c>
      <c r="AZ575" s="44" t="s">
        <v>1770</v>
      </c>
      <c r="BA575" s="23" t="s">
        <v>105</v>
      </c>
      <c r="BB575" s="23" t="s">
        <v>64</v>
      </c>
      <c r="BC575" s="37" t="s">
        <v>64</v>
      </c>
      <c r="BD575" s="23" t="s">
        <v>126</v>
      </c>
      <c r="BE575" s="23" t="s">
        <v>577</v>
      </c>
      <c r="BF575" s="23" t="s">
        <v>1767</v>
      </c>
      <c r="BG575" s="23"/>
      <c r="BH575" s="23" t="s">
        <v>172</v>
      </c>
      <c r="BI575" s="386">
        <f t="shared" si="49"/>
        <v>0</v>
      </c>
    </row>
    <row r="576" spans="1:61" s="39" customFormat="1" ht="67.2">
      <c r="A576" s="31"/>
      <c r="B576" s="23" t="s">
        <v>2503</v>
      </c>
      <c r="C576" s="50" t="s">
        <v>1772</v>
      </c>
      <c r="D576" s="23" t="s">
        <v>40</v>
      </c>
      <c r="E576" s="51">
        <v>0.01</v>
      </c>
      <c r="F576" s="51">
        <v>0.01</v>
      </c>
      <c r="G576" s="51"/>
      <c r="H576" s="44" t="s">
        <v>70</v>
      </c>
      <c r="I576" s="44" t="s">
        <v>70</v>
      </c>
      <c r="J576" s="64" t="s">
        <v>55</v>
      </c>
      <c r="K576" s="64"/>
      <c r="L576" s="277">
        <f t="shared" si="45"/>
        <v>0</v>
      </c>
      <c r="M576" s="277">
        <f t="shared" si="46"/>
        <v>0</v>
      </c>
      <c r="N576" s="277">
        <f t="shared" si="47"/>
        <v>0</v>
      </c>
      <c r="O576" s="36"/>
      <c r="P576" s="58"/>
      <c r="Q576" s="58"/>
      <c r="R576" s="58"/>
      <c r="S576" s="58"/>
      <c r="T576" s="58"/>
      <c r="U576" s="58"/>
      <c r="V576" s="261"/>
      <c r="W576" s="261"/>
      <c r="X576" s="58"/>
      <c r="Y576" s="58"/>
      <c r="Z576" s="261"/>
      <c r="AA576" s="261"/>
      <c r="AB576" s="261"/>
      <c r="AC576" s="261"/>
      <c r="AD576" s="261"/>
      <c r="AE576" s="261"/>
      <c r="AF576" s="261"/>
      <c r="AG576" s="261"/>
      <c r="AH576" s="261"/>
      <c r="AI576" s="261"/>
      <c r="AJ576" s="261"/>
      <c r="AK576" s="261"/>
      <c r="AL576" s="261"/>
      <c r="AM576" s="261"/>
      <c r="AN576" s="261"/>
      <c r="AO576" s="261"/>
      <c r="AP576" s="261"/>
      <c r="AQ576" s="261"/>
      <c r="AR576" s="261"/>
      <c r="AS576" s="261"/>
      <c r="AT576" s="261"/>
      <c r="AU576" s="261"/>
      <c r="AV576" s="261"/>
      <c r="AW576" s="261"/>
      <c r="AX576" s="261"/>
      <c r="AY576" s="46" t="s">
        <v>62</v>
      </c>
      <c r="AZ576" s="44" t="s">
        <v>1773</v>
      </c>
      <c r="BA576" s="23" t="s">
        <v>105</v>
      </c>
      <c r="BB576" s="23" t="s">
        <v>64</v>
      </c>
      <c r="BC576" s="37" t="s">
        <v>64</v>
      </c>
      <c r="BD576" s="23" t="s">
        <v>126</v>
      </c>
      <c r="BE576" s="23" t="s">
        <v>577</v>
      </c>
      <c r="BF576" s="23" t="s">
        <v>1767</v>
      </c>
      <c r="BG576" s="23"/>
      <c r="BH576" s="23" t="s">
        <v>172</v>
      </c>
      <c r="BI576" s="386">
        <f t="shared" si="49"/>
        <v>0</v>
      </c>
    </row>
    <row r="577" spans="1:61" s="39" customFormat="1" ht="62.4">
      <c r="A577" s="31"/>
      <c r="B577" s="23" t="s">
        <v>2504</v>
      </c>
      <c r="C577" s="50" t="s">
        <v>1395</v>
      </c>
      <c r="D577" s="23" t="s">
        <v>40</v>
      </c>
      <c r="E577" s="51">
        <v>4</v>
      </c>
      <c r="F577" s="51"/>
      <c r="G577" s="51">
        <v>4</v>
      </c>
      <c r="H577" s="44"/>
      <c r="I577" s="44" t="s">
        <v>77</v>
      </c>
      <c r="J577" s="64" t="s">
        <v>2235</v>
      </c>
      <c r="K577" s="121"/>
      <c r="L577" s="277">
        <f t="shared" si="45"/>
        <v>0</v>
      </c>
      <c r="M577" s="277">
        <f t="shared" si="46"/>
        <v>4</v>
      </c>
      <c r="N577" s="277">
        <f t="shared" si="47"/>
        <v>4</v>
      </c>
      <c r="O577" s="36"/>
      <c r="P577" s="58"/>
      <c r="Q577" s="58"/>
      <c r="R577" s="58"/>
      <c r="S577" s="58"/>
      <c r="T577" s="58">
        <v>0.8</v>
      </c>
      <c r="U577" s="58">
        <v>1.2</v>
      </c>
      <c r="V577" s="261"/>
      <c r="W577" s="261"/>
      <c r="X577" s="58"/>
      <c r="Y577" s="58">
        <v>0.4</v>
      </c>
      <c r="Z577" s="261"/>
      <c r="AA577" s="261"/>
      <c r="AB577" s="261"/>
      <c r="AC577" s="261"/>
      <c r="AD577" s="261"/>
      <c r="AE577" s="261"/>
      <c r="AF577" s="261"/>
      <c r="AG577" s="261"/>
      <c r="AH577" s="261"/>
      <c r="AI577" s="261"/>
      <c r="AJ577" s="261"/>
      <c r="AK577" s="261"/>
      <c r="AL577" s="261"/>
      <c r="AM577" s="261"/>
      <c r="AN577" s="261"/>
      <c r="AO577" s="261"/>
      <c r="AP577" s="261"/>
      <c r="AQ577" s="261"/>
      <c r="AR577" s="261"/>
      <c r="AS577" s="261"/>
      <c r="AT577" s="261"/>
      <c r="AU577" s="261"/>
      <c r="AV577" s="261"/>
      <c r="AW577" s="261"/>
      <c r="AX577" s="261">
        <v>1.6</v>
      </c>
      <c r="AY577" s="64" t="s">
        <v>1366</v>
      </c>
      <c r="AZ577" s="23"/>
      <c r="BA577" s="23" t="s">
        <v>1248</v>
      </c>
      <c r="BB577" s="23" t="s">
        <v>72</v>
      </c>
      <c r="BC577" s="37"/>
      <c r="BD577" s="23" t="s">
        <v>1398</v>
      </c>
      <c r="BE577" s="23"/>
      <c r="BF577" s="23" t="s">
        <v>1396</v>
      </c>
      <c r="BG577" s="23"/>
      <c r="BH577" s="23"/>
      <c r="BI577" s="386">
        <f t="shared" si="49"/>
        <v>0</v>
      </c>
    </row>
    <row r="578" spans="1:61" s="39" customFormat="1" ht="46.8">
      <c r="A578" s="31"/>
      <c r="B578" s="23" t="s">
        <v>2505</v>
      </c>
      <c r="C578" s="50" t="s">
        <v>1400</v>
      </c>
      <c r="D578" s="23" t="s">
        <v>40</v>
      </c>
      <c r="E578" s="51">
        <v>2.9</v>
      </c>
      <c r="F578" s="51">
        <v>2.9</v>
      </c>
      <c r="G578" s="51"/>
      <c r="H578" s="44" t="s">
        <v>70</v>
      </c>
      <c r="I578" s="44" t="s">
        <v>70</v>
      </c>
      <c r="J578" s="64" t="s">
        <v>1401</v>
      </c>
      <c r="K578" s="64"/>
      <c r="L578" s="277">
        <f t="shared" si="45"/>
        <v>0</v>
      </c>
      <c r="M578" s="277">
        <f t="shared" si="46"/>
        <v>0</v>
      </c>
      <c r="N578" s="277">
        <f t="shared" si="47"/>
        <v>0</v>
      </c>
      <c r="O578" s="36"/>
      <c r="P578" s="58"/>
      <c r="Q578" s="58"/>
      <c r="R578" s="58"/>
      <c r="S578" s="58"/>
      <c r="T578" s="58"/>
      <c r="U578" s="58"/>
      <c r="V578" s="261"/>
      <c r="W578" s="261"/>
      <c r="X578" s="58"/>
      <c r="Y578" s="58"/>
      <c r="Z578" s="261"/>
      <c r="AA578" s="261"/>
      <c r="AB578" s="261"/>
      <c r="AC578" s="261"/>
      <c r="AD578" s="261"/>
      <c r="AE578" s="261"/>
      <c r="AF578" s="261"/>
      <c r="AG578" s="261"/>
      <c r="AH578" s="261"/>
      <c r="AI578" s="261"/>
      <c r="AJ578" s="261"/>
      <c r="AK578" s="261"/>
      <c r="AL578" s="261"/>
      <c r="AM578" s="261"/>
      <c r="AN578" s="261"/>
      <c r="AO578" s="261"/>
      <c r="AP578" s="261"/>
      <c r="AQ578" s="261"/>
      <c r="AR578" s="261"/>
      <c r="AS578" s="261"/>
      <c r="AT578" s="261"/>
      <c r="AU578" s="261"/>
      <c r="AV578" s="261"/>
      <c r="AW578" s="261"/>
      <c r="AX578" s="261"/>
      <c r="AY578" s="46" t="s">
        <v>62</v>
      </c>
      <c r="AZ578" s="44" t="s">
        <v>1402</v>
      </c>
      <c r="BA578" s="23" t="s">
        <v>105</v>
      </c>
      <c r="BB578" s="23" t="s">
        <v>64</v>
      </c>
      <c r="BC578" s="37" t="s">
        <v>72</v>
      </c>
      <c r="BD578" s="23" t="s">
        <v>1337</v>
      </c>
      <c r="BE578" s="23" t="s">
        <v>1363</v>
      </c>
      <c r="BF578" s="23"/>
      <c r="BG578" s="23"/>
      <c r="BH578" s="23">
        <v>1.45</v>
      </c>
      <c r="BI578" s="386">
        <f t="shared" si="49"/>
        <v>0</v>
      </c>
    </row>
    <row r="579" spans="1:61" s="39" customFormat="1" ht="62.4">
      <c r="A579" s="31"/>
      <c r="B579" s="23" t="s">
        <v>2506</v>
      </c>
      <c r="C579" s="50" t="s">
        <v>1404</v>
      </c>
      <c r="D579" s="23" t="s">
        <v>40</v>
      </c>
      <c r="E579" s="51">
        <v>29</v>
      </c>
      <c r="F579" s="51">
        <v>29</v>
      </c>
      <c r="G579" s="51"/>
      <c r="H579" s="44" t="s">
        <v>70</v>
      </c>
      <c r="I579" s="44" t="s">
        <v>70</v>
      </c>
      <c r="J579" s="64" t="s">
        <v>1405</v>
      </c>
      <c r="K579" s="121"/>
      <c r="L579" s="277">
        <f t="shared" si="45"/>
        <v>0</v>
      </c>
      <c r="M579" s="277">
        <f t="shared" si="46"/>
        <v>0</v>
      </c>
      <c r="N579" s="277">
        <f t="shared" si="47"/>
        <v>0</v>
      </c>
      <c r="O579" s="36"/>
      <c r="P579" s="58"/>
      <c r="Q579" s="58"/>
      <c r="R579" s="58"/>
      <c r="S579" s="58"/>
      <c r="T579" s="58"/>
      <c r="U579" s="58"/>
      <c r="V579" s="261"/>
      <c r="W579" s="261"/>
      <c r="X579" s="58"/>
      <c r="Y579" s="58"/>
      <c r="Z579" s="261"/>
      <c r="AA579" s="261"/>
      <c r="AB579" s="261"/>
      <c r="AC579" s="261"/>
      <c r="AD579" s="261"/>
      <c r="AE579" s="261"/>
      <c r="AF579" s="261"/>
      <c r="AG579" s="261"/>
      <c r="AH579" s="261"/>
      <c r="AI579" s="261"/>
      <c r="AJ579" s="261"/>
      <c r="AK579" s="261"/>
      <c r="AL579" s="261"/>
      <c r="AM579" s="261"/>
      <c r="AN579" s="261"/>
      <c r="AO579" s="261"/>
      <c r="AP579" s="261"/>
      <c r="AQ579" s="261"/>
      <c r="AR579" s="261"/>
      <c r="AS579" s="261"/>
      <c r="AT579" s="261"/>
      <c r="AU579" s="261"/>
      <c r="AV579" s="261"/>
      <c r="AW579" s="261"/>
      <c r="AX579" s="261"/>
      <c r="AY579" s="46" t="s">
        <v>678</v>
      </c>
      <c r="AZ579" s="44" t="s">
        <v>1406</v>
      </c>
      <c r="BA579" s="23" t="s">
        <v>1248</v>
      </c>
      <c r="BB579" s="23" t="s">
        <v>64</v>
      </c>
      <c r="BC579" s="37" t="s">
        <v>64</v>
      </c>
      <c r="BD579" s="23" t="s">
        <v>1337</v>
      </c>
      <c r="BE579" s="23" t="s">
        <v>1407</v>
      </c>
      <c r="BF579" s="23"/>
      <c r="BG579" s="42" t="s">
        <v>65</v>
      </c>
      <c r="BH579" s="23">
        <v>14.5</v>
      </c>
      <c r="BI579" s="386">
        <f t="shared" si="49"/>
        <v>0</v>
      </c>
    </row>
    <row r="580" spans="1:61" s="39" customFormat="1" ht="39.6">
      <c r="A580" s="31"/>
      <c r="B580" s="23" t="s">
        <v>2507</v>
      </c>
      <c r="C580" s="50" t="s">
        <v>1409</v>
      </c>
      <c r="D580" s="23" t="s">
        <v>40</v>
      </c>
      <c r="E580" s="51">
        <v>1.1399999999999999</v>
      </c>
      <c r="F580" s="51">
        <v>1.1399999999999999</v>
      </c>
      <c r="G580" s="51"/>
      <c r="H580" s="44" t="s">
        <v>70</v>
      </c>
      <c r="I580" s="44" t="s">
        <v>70</v>
      </c>
      <c r="J580" s="64" t="s">
        <v>1410</v>
      </c>
      <c r="K580" s="64"/>
      <c r="L580" s="277">
        <f t="shared" ref="L580:L643" si="50">G580-M580</f>
        <v>0</v>
      </c>
      <c r="M580" s="277">
        <f t="shared" ref="M580:M643" si="51">SUM(O580:AX580)</f>
        <v>0</v>
      </c>
      <c r="N580" s="277">
        <f t="shared" ref="N580:N643" si="52">SUM(P580:AX580)</f>
        <v>0</v>
      </c>
      <c r="O580" s="36"/>
      <c r="P580" s="58"/>
      <c r="Q580" s="58"/>
      <c r="R580" s="58"/>
      <c r="S580" s="58"/>
      <c r="T580" s="58"/>
      <c r="U580" s="58"/>
      <c r="V580" s="261"/>
      <c r="W580" s="261"/>
      <c r="X580" s="58"/>
      <c r="Y580" s="58"/>
      <c r="Z580" s="261"/>
      <c r="AA580" s="261"/>
      <c r="AB580" s="261"/>
      <c r="AC580" s="261"/>
      <c r="AD580" s="261"/>
      <c r="AE580" s="261"/>
      <c r="AF580" s="261"/>
      <c r="AG580" s="261"/>
      <c r="AH580" s="261"/>
      <c r="AI580" s="261"/>
      <c r="AJ580" s="261"/>
      <c r="AK580" s="261"/>
      <c r="AL580" s="261"/>
      <c r="AM580" s="261"/>
      <c r="AN580" s="261"/>
      <c r="AO580" s="261"/>
      <c r="AP580" s="261"/>
      <c r="AQ580" s="261"/>
      <c r="AR580" s="261"/>
      <c r="AS580" s="261"/>
      <c r="AT580" s="261"/>
      <c r="AU580" s="261"/>
      <c r="AV580" s="261"/>
      <c r="AW580" s="261"/>
      <c r="AX580" s="261"/>
      <c r="AY580" s="46" t="s">
        <v>62</v>
      </c>
      <c r="AZ580" s="44" t="s">
        <v>1411</v>
      </c>
      <c r="BA580" s="23" t="s">
        <v>105</v>
      </c>
      <c r="BB580" s="23" t="s">
        <v>64</v>
      </c>
      <c r="BC580" s="37" t="s">
        <v>64</v>
      </c>
      <c r="BD580" s="23" t="s">
        <v>1337</v>
      </c>
      <c r="BE580" s="23" t="s">
        <v>1363</v>
      </c>
      <c r="BF580" s="23"/>
      <c r="BG580" s="23"/>
      <c r="BH580" s="23">
        <v>0.56999999999999995</v>
      </c>
      <c r="BI580" s="386">
        <f t="shared" si="49"/>
        <v>0</v>
      </c>
    </row>
    <row r="581" spans="1:61" s="39" customFormat="1" ht="39.6">
      <c r="A581" s="31"/>
      <c r="B581" s="23" t="s">
        <v>2508</v>
      </c>
      <c r="C581" s="50" t="s">
        <v>1807</v>
      </c>
      <c r="D581" s="23" t="s">
        <v>40</v>
      </c>
      <c r="E581" s="69">
        <v>0.26</v>
      </c>
      <c r="F581" s="51"/>
      <c r="G581" s="69">
        <v>0.26</v>
      </c>
      <c r="H581" s="44" t="s">
        <v>70</v>
      </c>
      <c r="I581" s="44" t="s">
        <v>70</v>
      </c>
      <c r="J581" s="64" t="s">
        <v>1413</v>
      </c>
      <c r="K581" s="64"/>
      <c r="L581" s="277">
        <f t="shared" si="50"/>
        <v>0</v>
      </c>
      <c r="M581" s="277">
        <f t="shared" si="51"/>
        <v>0.26</v>
      </c>
      <c r="N581" s="277">
        <f t="shared" si="52"/>
        <v>0.26</v>
      </c>
      <c r="O581" s="36"/>
      <c r="P581" s="58"/>
      <c r="Q581" s="58">
        <v>0.1</v>
      </c>
      <c r="R581" s="58"/>
      <c r="S581" s="58"/>
      <c r="T581" s="58"/>
      <c r="U581" s="58"/>
      <c r="V581" s="261"/>
      <c r="W581" s="261"/>
      <c r="X581" s="58"/>
      <c r="Y581" s="58">
        <v>0.16</v>
      </c>
      <c r="Z581" s="261"/>
      <c r="AA581" s="261"/>
      <c r="AB581" s="261"/>
      <c r="AC581" s="261"/>
      <c r="AD581" s="261"/>
      <c r="AE581" s="261"/>
      <c r="AF581" s="261"/>
      <c r="AG581" s="261"/>
      <c r="AH581" s="261"/>
      <c r="AI581" s="261"/>
      <c r="AJ581" s="261"/>
      <c r="AK581" s="261"/>
      <c r="AL581" s="261"/>
      <c r="AM581" s="261"/>
      <c r="AN581" s="261"/>
      <c r="AO581" s="261"/>
      <c r="AP581" s="261"/>
      <c r="AQ581" s="261"/>
      <c r="AR581" s="261"/>
      <c r="AS581" s="261"/>
      <c r="AT581" s="261"/>
      <c r="AU581" s="261"/>
      <c r="AV581" s="261"/>
      <c r="AW581" s="261"/>
      <c r="AX581" s="261"/>
      <c r="AY581" s="46" t="s">
        <v>62</v>
      </c>
      <c r="AZ581" s="44" t="s">
        <v>1414</v>
      </c>
      <c r="BA581" s="23" t="s">
        <v>105</v>
      </c>
      <c r="BB581" s="23" t="s">
        <v>64</v>
      </c>
      <c r="BC581" s="37" t="s">
        <v>64</v>
      </c>
      <c r="BD581" s="23" t="s">
        <v>126</v>
      </c>
      <c r="BE581" s="23" t="s">
        <v>1415</v>
      </c>
      <c r="BF581" s="23" t="s">
        <v>1416</v>
      </c>
      <c r="BG581" s="23"/>
      <c r="BH581" s="23">
        <v>0.13</v>
      </c>
      <c r="BI581" s="386">
        <f t="shared" si="49"/>
        <v>0</v>
      </c>
    </row>
    <row r="582" spans="1:61" s="39" customFormat="1" ht="39.6">
      <c r="A582" s="31"/>
      <c r="B582" s="23" t="s">
        <v>2509</v>
      </c>
      <c r="C582" s="50" t="s">
        <v>1418</v>
      </c>
      <c r="D582" s="23" t="s">
        <v>40</v>
      </c>
      <c r="E582" s="69">
        <v>1.7</v>
      </c>
      <c r="F582" s="51"/>
      <c r="G582" s="69">
        <v>1.7</v>
      </c>
      <c r="H582" s="44" t="s">
        <v>70</v>
      </c>
      <c r="I582" s="44" t="s">
        <v>70</v>
      </c>
      <c r="J582" s="64" t="s">
        <v>1419</v>
      </c>
      <c r="K582" s="64"/>
      <c r="L582" s="277">
        <f t="shared" si="50"/>
        <v>0</v>
      </c>
      <c r="M582" s="277">
        <f t="shared" si="51"/>
        <v>1.7</v>
      </c>
      <c r="N582" s="277">
        <f t="shared" si="52"/>
        <v>1.7</v>
      </c>
      <c r="O582" s="36"/>
      <c r="P582" s="58"/>
      <c r="Q582" s="58">
        <v>0.53</v>
      </c>
      <c r="R582" s="58"/>
      <c r="S582" s="58"/>
      <c r="T582" s="58">
        <v>0.75</v>
      </c>
      <c r="U582" s="58"/>
      <c r="V582" s="261"/>
      <c r="W582" s="261"/>
      <c r="X582" s="58"/>
      <c r="Y582" s="58">
        <v>0.15</v>
      </c>
      <c r="Z582" s="261"/>
      <c r="AA582" s="261"/>
      <c r="AB582" s="261"/>
      <c r="AC582" s="261"/>
      <c r="AD582" s="261"/>
      <c r="AE582" s="261"/>
      <c r="AF582" s="261"/>
      <c r="AG582" s="261"/>
      <c r="AH582" s="261"/>
      <c r="AI582" s="261"/>
      <c r="AJ582" s="261"/>
      <c r="AK582" s="261"/>
      <c r="AL582" s="261"/>
      <c r="AM582" s="261"/>
      <c r="AN582" s="261"/>
      <c r="AO582" s="261"/>
      <c r="AP582" s="261"/>
      <c r="AQ582" s="261"/>
      <c r="AR582" s="261"/>
      <c r="AS582" s="261"/>
      <c r="AT582" s="261"/>
      <c r="AU582" s="261"/>
      <c r="AV582" s="261"/>
      <c r="AW582" s="261"/>
      <c r="AX582" s="261">
        <v>0.27</v>
      </c>
      <c r="AY582" s="46" t="s">
        <v>62</v>
      </c>
      <c r="AZ582" s="44"/>
      <c r="BA582" s="23" t="s">
        <v>105</v>
      </c>
      <c r="BB582" s="23" t="s">
        <v>64</v>
      </c>
      <c r="BC582" s="37" t="s">
        <v>72</v>
      </c>
      <c r="BD582" s="23" t="s">
        <v>126</v>
      </c>
      <c r="BE582" s="23" t="s">
        <v>74</v>
      </c>
      <c r="BF582" s="23"/>
      <c r="BG582" s="23"/>
      <c r="BH582" s="23" t="s">
        <v>211</v>
      </c>
      <c r="BI582" s="386">
        <f t="shared" si="49"/>
        <v>0</v>
      </c>
    </row>
    <row r="583" spans="1:61" s="39" customFormat="1" ht="39.6">
      <c r="A583" s="31"/>
      <c r="B583" s="23" t="s">
        <v>2510</v>
      </c>
      <c r="C583" s="50" t="s">
        <v>1421</v>
      </c>
      <c r="D583" s="23" t="s">
        <v>40</v>
      </c>
      <c r="E583" s="69">
        <v>0.25</v>
      </c>
      <c r="F583" s="51"/>
      <c r="G583" s="69">
        <v>0.25</v>
      </c>
      <c r="H583" s="44" t="s">
        <v>70</v>
      </c>
      <c r="I583" s="44" t="s">
        <v>70</v>
      </c>
      <c r="J583" s="64" t="s">
        <v>1422</v>
      </c>
      <c r="K583" s="64"/>
      <c r="L583" s="277">
        <f t="shared" si="50"/>
        <v>0</v>
      </c>
      <c r="M583" s="277">
        <f t="shared" si="51"/>
        <v>0.25</v>
      </c>
      <c r="N583" s="277">
        <f t="shared" si="52"/>
        <v>0.25</v>
      </c>
      <c r="O583" s="36"/>
      <c r="P583" s="58"/>
      <c r="Q583" s="58">
        <v>0.1</v>
      </c>
      <c r="R583" s="58"/>
      <c r="S583" s="58"/>
      <c r="T583" s="58">
        <v>0.15</v>
      </c>
      <c r="U583" s="58"/>
      <c r="V583" s="261"/>
      <c r="W583" s="261"/>
      <c r="X583" s="58"/>
      <c r="Y583" s="58"/>
      <c r="Z583" s="261"/>
      <c r="AA583" s="261"/>
      <c r="AB583" s="261"/>
      <c r="AC583" s="261"/>
      <c r="AD583" s="261"/>
      <c r="AE583" s="261"/>
      <c r="AF583" s="261"/>
      <c r="AG583" s="261"/>
      <c r="AH583" s="261"/>
      <c r="AI583" s="261"/>
      <c r="AJ583" s="261"/>
      <c r="AK583" s="261"/>
      <c r="AL583" s="261"/>
      <c r="AM583" s="261"/>
      <c r="AN583" s="261"/>
      <c r="AO583" s="261"/>
      <c r="AP583" s="261"/>
      <c r="AQ583" s="261"/>
      <c r="AR583" s="261"/>
      <c r="AS583" s="261"/>
      <c r="AT583" s="261"/>
      <c r="AU583" s="261"/>
      <c r="AV583" s="261"/>
      <c r="AW583" s="261"/>
      <c r="AX583" s="261"/>
      <c r="AY583" s="46" t="s">
        <v>62</v>
      </c>
      <c r="AZ583" s="44"/>
      <c r="BA583" s="23" t="s">
        <v>105</v>
      </c>
      <c r="BB583" s="23" t="s">
        <v>64</v>
      </c>
      <c r="BC583" s="37" t="s">
        <v>72</v>
      </c>
      <c r="BD583" s="23" t="s">
        <v>126</v>
      </c>
      <c r="BE583" s="23" t="s">
        <v>74</v>
      </c>
      <c r="BF583" s="23"/>
      <c r="BG583" s="23"/>
      <c r="BH583" s="23" t="s">
        <v>211</v>
      </c>
      <c r="BI583" s="386">
        <f t="shared" si="49"/>
        <v>0</v>
      </c>
    </row>
    <row r="584" spans="1:61" s="39" customFormat="1" ht="46.8">
      <c r="A584" s="31"/>
      <c r="B584" s="23" t="s">
        <v>2511</v>
      </c>
      <c r="C584" s="50" t="s">
        <v>1424</v>
      </c>
      <c r="D584" s="23" t="s">
        <v>40</v>
      </c>
      <c r="E584" s="69">
        <v>1</v>
      </c>
      <c r="F584" s="51"/>
      <c r="G584" s="69">
        <v>1</v>
      </c>
      <c r="H584" s="44" t="s">
        <v>70</v>
      </c>
      <c r="I584" s="44" t="s">
        <v>70</v>
      </c>
      <c r="J584" s="64" t="s">
        <v>2306</v>
      </c>
      <c r="K584" s="64"/>
      <c r="L584" s="277">
        <f t="shared" si="50"/>
        <v>0</v>
      </c>
      <c r="M584" s="277">
        <f t="shared" si="51"/>
        <v>1</v>
      </c>
      <c r="N584" s="277">
        <f t="shared" si="52"/>
        <v>0.87</v>
      </c>
      <c r="O584" s="36">
        <v>0.13</v>
      </c>
      <c r="P584" s="58">
        <v>0.15</v>
      </c>
      <c r="Q584" s="58"/>
      <c r="R584" s="58"/>
      <c r="S584" s="58"/>
      <c r="T584" s="58"/>
      <c r="U584" s="58">
        <v>0.35</v>
      </c>
      <c r="V584" s="261"/>
      <c r="W584" s="261"/>
      <c r="X584" s="58"/>
      <c r="Y584" s="58">
        <v>0.22</v>
      </c>
      <c r="Z584" s="261"/>
      <c r="AA584" s="261"/>
      <c r="AB584" s="261"/>
      <c r="AC584" s="261"/>
      <c r="AD584" s="261"/>
      <c r="AE584" s="261"/>
      <c r="AF584" s="261"/>
      <c r="AG584" s="261"/>
      <c r="AH584" s="261"/>
      <c r="AI584" s="261"/>
      <c r="AJ584" s="261"/>
      <c r="AK584" s="261"/>
      <c r="AL584" s="261"/>
      <c r="AM584" s="261"/>
      <c r="AN584" s="261"/>
      <c r="AO584" s="261"/>
      <c r="AP584" s="261"/>
      <c r="AQ584" s="261"/>
      <c r="AR584" s="261"/>
      <c r="AS584" s="261"/>
      <c r="AT584" s="261"/>
      <c r="AU584" s="261"/>
      <c r="AV584" s="261"/>
      <c r="AW584" s="261"/>
      <c r="AX584" s="261">
        <v>0.15</v>
      </c>
      <c r="AY584" s="46" t="s">
        <v>62</v>
      </c>
      <c r="AZ584" s="44"/>
      <c r="BA584" s="23" t="s">
        <v>105</v>
      </c>
      <c r="BB584" s="23" t="s">
        <v>64</v>
      </c>
      <c r="BC584" s="37" t="s">
        <v>72</v>
      </c>
      <c r="BD584" s="23" t="s">
        <v>126</v>
      </c>
      <c r="BE584" s="23" t="s">
        <v>74</v>
      </c>
      <c r="BF584" s="23"/>
      <c r="BG584" s="23"/>
      <c r="BH584" s="23" t="s">
        <v>211</v>
      </c>
      <c r="BI584" s="386">
        <f t="shared" si="49"/>
        <v>0</v>
      </c>
    </row>
    <row r="585" spans="1:61" s="39" customFormat="1" ht="16.8">
      <c r="A585" s="31"/>
      <c r="B585" s="23" t="s">
        <v>2512</v>
      </c>
      <c r="C585" s="50" t="s">
        <v>1427</v>
      </c>
      <c r="D585" s="23" t="s">
        <v>40</v>
      </c>
      <c r="E585" s="69">
        <v>0.8</v>
      </c>
      <c r="F585" s="51"/>
      <c r="G585" s="69">
        <v>0.8</v>
      </c>
      <c r="H585" s="44"/>
      <c r="I585" s="44" t="s">
        <v>100</v>
      </c>
      <c r="J585" s="64" t="s">
        <v>2113</v>
      </c>
      <c r="K585" s="64"/>
      <c r="L585" s="277">
        <f t="shared" si="50"/>
        <v>0</v>
      </c>
      <c r="M585" s="277">
        <f t="shared" si="51"/>
        <v>0.8</v>
      </c>
      <c r="N585" s="277">
        <f t="shared" si="52"/>
        <v>0.8</v>
      </c>
      <c r="O585" s="36"/>
      <c r="P585" s="58"/>
      <c r="Q585" s="58"/>
      <c r="R585" s="58"/>
      <c r="S585" s="58"/>
      <c r="T585" s="58"/>
      <c r="U585" s="58">
        <v>0.6</v>
      </c>
      <c r="V585" s="261"/>
      <c r="W585" s="261"/>
      <c r="X585" s="58"/>
      <c r="Y585" s="58"/>
      <c r="Z585" s="261"/>
      <c r="AA585" s="261"/>
      <c r="AB585" s="261"/>
      <c r="AC585" s="261"/>
      <c r="AD585" s="261"/>
      <c r="AE585" s="261"/>
      <c r="AF585" s="261"/>
      <c r="AG585" s="261"/>
      <c r="AH585" s="261"/>
      <c r="AI585" s="261"/>
      <c r="AJ585" s="261"/>
      <c r="AK585" s="261"/>
      <c r="AL585" s="261"/>
      <c r="AM585" s="261"/>
      <c r="AN585" s="261"/>
      <c r="AO585" s="261"/>
      <c r="AP585" s="261"/>
      <c r="AQ585" s="261"/>
      <c r="AR585" s="261"/>
      <c r="AS585" s="261"/>
      <c r="AT585" s="261"/>
      <c r="AU585" s="261"/>
      <c r="AV585" s="261"/>
      <c r="AW585" s="261"/>
      <c r="AX585" s="261">
        <v>0.2</v>
      </c>
      <c r="AY585" s="46" t="s">
        <v>579</v>
      </c>
      <c r="AZ585" s="44"/>
      <c r="BA585" s="23" t="s">
        <v>105</v>
      </c>
      <c r="BB585" s="23" t="s">
        <v>72</v>
      </c>
      <c r="BC585" s="37"/>
      <c r="BD585" s="23" t="s">
        <v>576</v>
      </c>
      <c r="BE585" s="23"/>
      <c r="BF585" s="23"/>
      <c r="BG585" s="23"/>
      <c r="BH585" s="23"/>
      <c r="BI585" s="386">
        <f t="shared" si="49"/>
        <v>0</v>
      </c>
    </row>
    <row r="586" spans="1:61" s="39" customFormat="1" ht="16.8">
      <c r="A586" s="31"/>
      <c r="B586" s="23" t="s">
        <v>2513</v>
      </c>
      <c r="C586" s="50" t="s">
        <v>1428</v>
      </c>
      <c r="D586" s="23" t="s">
        <v>40</v>
      </c>
      <c r="E586" s="69">
        <v>1.8</v>
      </c>
      <c r="F586" s="51"/>
      <c r="G586" s="69">
        <v>1.8</v>
      </c>
      <c r="H586" s="44"/>
      <c r="I586" s="44" t="s">
        <v>100</v>
      </c>
      <c r="J586" s="64" t="s">
        <v>2114</v>
      </c>
      <c r="K586" s="121"/>
      <c r="L586" s="277">
        <f t="shared" si="50"/>
        <v>0</v>
      </c>
      <c r="M586" s="277">
        <f t="shared" si="51"/>
        <v>1.8</v>
      </c>
      <c r="N586" s="277">
        <f t="shared" si="52"/>
        <v>1.8</v>
      </c>
      <c r="O586" s="36"/>
      <c r="P586" s="58"/>
      <c r="Q586" s="58"/>
      <c r="R586" s="58"/>
      <c r="S586" s="58"/>
      <c r="T586" s="58"/>
      <c r="U586" s="58"/>
      <c r="V586" s="261">
        <v>1.6</v>
      </c>
      <c r="W586" s="261"/>
      <c r="X586" s="58"/>
      <c r="Y586" s="58"/>
      <c r="Z586" s="261"/>
      <c r="AA586" s="261"/>
      <c r="AB586" s="261"/>
      <c r="AC586" s="261"/>
      <c r="AD586" s="261"/>
      <c r="AE586" s="261"/>
      <c r="AF586" s="261"/>
      <c r="AG586" s="261"/>
      <c r="AH586" s="261"/>
      <c r="AI586" s="261"/>
      <c r="AJ586" s="261"/>
      <c r="AK586" s="261"/>
      <c r="AL586" s="261"/>
      <c r="AM586" s="261"/>
      <c r="AN586" s="261"/>
      <c r="AO586" s="261"/>
      <c r="AP586" s="261"/>
      <c r="AQ586" s="261"/>
      <c r="AR586" s="261"/>
      <c r="AS586" s="261"/>
      <c r="AT586" s="261"/>
      <c r="AU586" s="261"/>
      <c r="AV586" s="261"/>
      <c r="AW586" s="261"/>
      <c r="AX586" s="261">
        <v>0.2</v>
      </c>
      <c r="AY586" s="46" t="s">
        <v>579</v>
      </c>
      <c r="AZ586" s="44"/>
      <c r="BA586" s="23" t="s">
        <v>1248</v>
      </c>
      <c r="BB586" s="23" t="s">
        <v>72</v>
      </c>
      <c r="BC586" s="37"/>
      <c r="BD586" s="23" t="s">
        <v>576</v>
      </c>
      <c r="BE586" s="23"/>
      <c r="BF586" s="23"/>
      <c r="BG586" s="23"/>
      <c r="BH586" s="23"/>
      <c r="BI586" s="386">
        <f t="shared" si="49"/>
        <v>0</v>
      </c>
    </row>
    <row r="587" spans="1:61" s="39" customFormat="1" ht="62.4">
      <c r="A587" s="31"/>
      <c r="B587" s="23" t="s">
        <v>2514</v>
      </c>
      <c r="C587" s="50" t="s">
        <v>1430</v>
      </c>
      <c r="D587" s="23" t="s">
        <v>40</v>
      </c>
      <c r="E587" s="69">
        <v>8.32</v>
      </c>
      <c r="F587" s="51"/>
      <c r="G587" s="69">
        <v>8.32</v>
      </c>
      <c r="H587" s="44"/>
      <c r="I587" s="44" t="s">
        <v>70</v>
      </c>
      <c r="J587" s="64" t="s">
        <v>2277</v>
      </c>
      <c r="K587" s="121"/>
      <c r="L587" s="277">
        <f t="shared" si="50"/>
        <v>-3.9999999999995595E-3</v>
      </c>
      <c r="M587" s="277">
        <f t="shared" si="51"/>
        <v>8.3239999999999998</v>
      </c>
      <c r="N587" s="277">
        <f t="shared" si="52"/>
        <v>8.3239999999999998</v>
      </c>
      <c r="O587" s="36"/>
      <c r="P587" s="58"/>
      <c r="Q587" s="58"/>
      <c r="R587" s="58"/>
      <c r="S587" s="58"/>
      <c r="T587" s="58">
        <v>1.66</v>
      </c>
      <c r="U587" s="58">
        <v>2.5</v>
      </c>
      <c r="V587" s="261"/>
      <c r="W587" s="261"/>
      <c r="X587" s="58"/>
      <c r="Y587" s="58">
        <v>0.83</v>
      </c>
      <c r="Z587" s="261"/>
      <c r="AA587" s="261"/>
      <c r="AB587" s="261"/>
      <c r="AC587" s="261"/>
      <c r="AD587" s="261"/>
      <c r="AE587" s="261"/>
      <c r="AF587" s="261"/>
      <c r="AG587" s="261"/>
      <c r="AH587" s="261"/>
      <c r="AI587" s="261"/>
      <c r="AJ587" s="261"/>
      <c r="AK587" s="261"/>
      <c r="AL587" s="261"/>
      <c r="AM587" s="261"/>
      <c r="AN587" s="261"/>
      <c r="AO587" s="261"/>
      <c r="AP587" s="261"/>
      <c r="AQ587" s="261"/>
      <c r="AR587" s="261"/>
      <c r="AS587" s="261"/>
      <c r="AT587" s="261"/>
      <c r="AU587" s="261"/>
      <c r="AV587" s="261"/>
      <c r="AW587" s="261"/>
      <c r="AX587" s="261">
        <v>3.3340000000000001</v>
      </c>
      <c r="AY587" s="64" t="s">
        <v>1366</v>
      </c>
      <c r="AZ587" s="23"/>
      <c r="BA587" s="23" t="s">
        <v>1248</v>
      </c>
      <c r="BB587" s="23" t="s">
        <v>72</v>
      </c>
      <c r="BC587" s="37"/>
      <c r="BD587" s="23" t="s">
        <v>576</v>
      </c>
      <c r="BE587" s="23"/>
      <c r="BF587" s="23" t="s">
        <v>1431</v>
      </c>
      <c r="BG587" s="23"/>
      <c r="BH587" s="23"/>
      <c r="BI587" s="386">
        <f t="shared" si="49"/>
        <v>0</v>
      </c>
    </row>
    <row r="588" spans="1:61" s="39" customFormat="1" ht="62.4">
      <c r="A588" s="31"/>
      <c r="B588" s="23" t="s">
        <v>2515</v>
      </c>
      <c r="C588" s="50" t="s">
        <v>1433</v>
      </c>
      <c r="D588" s="23" t="s">
        <v>40</v>
      </c>
      <c r="E588" s="69">
        <v>8</v>
      </c>
      <c r="F588" s="51"/>
      <c r="G588" s="69">
        <v>8</v>
      </c>
      <c r="H588" s="44"/>
      <c r="I588" s="44" t="s">
        <v>2613</v>
      </c>
      <c r="J588" s="64" t="s">
        <v>2616</v>
      </c>
      <c r="K588" s="121" t="s">
        <v>2609</v>
      </c>
      <c r="L588" s="277">
        <f t="shared" si="50"/>
        <v>0</v>
      </c>
      <c r="M588" s="277">
        <f t="shared" si="51"/>
        <v>8</v>
      </c>
      <c r="N588" s="277">
        <f t="shared" si="52"/>
        <v>8</v>
      </c>
      <c r="O588" s="36"/>
      <c r="P588" s="58"/>
      <c r="Q588" s="58"/>
      <c r="R588" s="58"/>
      <c r="S588" s="58">
        <v>0.23</v>
      </c>
      <c r="T588" s="58"/>
      <c r="U588" s="58">
        <v>0.34</v>
      </c>
      <c r="V588" s="261"/>
      <c r="W588" s="261"/>
      <c r="X588" s="58"/>
      <c r="Y588" s="58">
        <v>2.5</v>
      </c>
      <c r="Z588" s="261"/>
      <c r="AA588" s="261"/>
      <c r="AB588" s="261"/>
      <c r="AC588" s="261"/>
      <c r="AD588" s="261"/>
      <c r="AE588" s="261"/>
      <c r="AF588" s="261"/>
      <c r="AG588" s="261"/>
      <c r="AH588" s="261"/>
      <c r="AI588" s="261"/>
      <c r="AJ588" s="261"/>
      <c r="AK588" s="261"/>
      <c r="AL588" s="261"/>
      <c r="AM588" s="261"/>
      <c r="AN588" s="261"/>
      <c r="AO588" s="261"/>
      <c r="AP588" s="261"/>
      <c r="AQ588" s="261"/>
      <c r="AR588" s="261"/>
      <c r="AS588" s="261"/>
      <c r="AT588" s="261"/>
      <c r="AU588" s="261"/>
      <c r="AV588" s="261"/>
      <c r="AW588" s="261"/>
      <c r="AX588" s="261">
        <v>4.93</v>
      </c>
      <c r="AY588" s="64" t="s">
        <v>1366</v>
      </c>
      <c r="AZ588" s="23"/>
      <c r="BA588" s="23" t="s">
        <v>1248</v>
      </c>
      <c r="BB588" s="23" t="s">
        <v>72</v>
      </c>
      <c r="BC588" s="37"/>
      <c r="BD588" s="23" t="s">
        <v>576</v>
      </c>
      <c r="BE588" s="23"/>
      <c r="BF588" s="23" t="s">
        <v>72</v>
      </c>
      <c r="BG588" s="23"/>
      <c r="BH588" s="23"/>
      <c r="BI588" s="386">
        <f t="shared" si="49"/>
        <v>0</v>
      </c>
    </row>
    <row r="589" spans="1:61" s="39" customFormat="1" ht="50.4">
      <c r="A589" s="31"/>
      <c r="B589" s="23" t="s">
        <v>2516</v>
      </c>
      <c r="C589" s="50" t="s">
        <v>1434</v>
      </c>
      <c r="D589" s="23" t="s">
        <v>40</v>
      </c>
      <c r="E589" s="69">
        <v>15.17</v>
      </c>
      <c r="F589" s="51"/>
      <c r="G589" s="69">
        <v>15.17</v>
      </c>
      <c r="H589" s="44"/>
      <c r="I589" s="44" t="s">
        <v>70</v>
      </c>
      <c r="J589" s="64" t="s">
        <v>2137</v>
      </c>
      <c r="K589" s="64"/>
      <c r="L589" s="277">
        <f t="shared" si="50"/>
        <v>0</v>
      </c>
      <c r="M589" s="277">
        <f t="shared" si="51"/>
        <v>15.17</v>
      </c>
      <c r="N589" s="277">
        <f t="shared" si="52"/>
        <v>15.17</v>
      </c>
      <c r="O589" s="36"/>
      <c r="P589" s="58">
        <v>0.7</v>
      </c>
      <c r="Q589" s="58"/>
      <c r="R589" s="58">
        <v>0.9</v>
      </c>
      <c r="S589" s="58"/>
      <c r="T589" s="58">
        <v>1.5</v>
      </c>
      <c r="U589" s="58">
        <v>1.2</v>
      </c>
      <c r="V589" s="261"/>
      <c r="W589" s="261"/>
      <c r="X589" s="58"/>
      <c r="Y589" s="58">
        <v>3.2</v>
      </c>
      <c r="Z589" s="261">
        <v>7.0000000000000007E-2</v>
      </c>
      <c r="AA589" s="261"/>
      <c r="AB589" s="261"/>
      <c r="AC589" s="261"/>
      <c r="AD589" s="261"/>
      <c r="AE589" s="261"/>
      <c r="AF589" s="261"/>
      <c r="AG589" s="261"/>
      <c r="AH589" s="261"/>
      <c r="AI589" s="261"/>
      <c r="AJ589" s="261"/>
      <c r="AK589" s="261"/>
      <c r="AL589" s="261"/>
      <c r="AM589" s="261"/>
      <c r="AN589" s="261"/>
      <c r="AO589" s="261"/>
      <c r="AP589" s="261"/>
      <c r="AQ589" s="261"/>
      <c r="AR589" s="261"/>
      <c r="AS589" s="261"/>
      <c r="AT589" s="261"/>
      <c r="AU589" s="261"/>
      <c r="AV589" s="261"/>
      <c r="AW589" s="261"/>
      <c r="AX589" s="261">
        <v>7.6</v>
      </c>
      <c r="AY589" s="46" t="s">
        <v>579</v>
      </c>
      <c r="AZ589" s="23"/>
      <c r="BA589" s="23" t="s">
        <v>105</v>
      </c>
      <c r="BB589" s="23" t="s">
        <v>72</v>
      </c>
      <c r="BC589" s="37"/>
      <c r="BD589" s="23" t="s">
        <v>576</v>
      </c>
      <c r="BE589" s="23"/>
      <c r="BF589" s="23" t="s">
        <v>1436</v>
      </c>
      <c r="BG589" s="23"/>
      <c r="BH589" s="23"/>
      <c r="BI589" s="386">
        <f t="shared" si="49"/>
        <v>0</v>
      </c>
    </row>
    <row r="590" spans="1:61" s="39" customFormat="1" ht="31.2">
      <c r="A590" s="31"/>
      <c r="B590" s="23" t="s">
        <v>2517</v>
      </c>
      <c r="C590" s="50" t="s">
        <v>1437</v>
      </c>
      <c r="D590" s="23" t="s">
        <v>40</v>
      </c>
      <c r="E590" s="69">
        <v>3</v>
      </c>
      <c r="F590" s="51"/>
      <c r="G590" s="69">
        <v>3</v>
      </c>
      <c r="H590" s="44"/>
      <c r="I590" s="44" t="s">
        <v>87</v>
      </c>
      <c r="J590" s="64" t="s">
        <v>2654</v>
      </c>
      <c r="K590" s="64" t="s">
        <v>2653</v>
      </c>
      <c r="L590" s="277">
        <f t="shared" si="50"/>
        <v>0</v>
      </c>
      <c r="M590" s="277">
        <f t="shared" si="51"/>
        <v>3</v>
      </c>
      <c r="N590" s="277">
        <f t="shared" si="52"/>
        <v>3</v>
      </c>
      <c r="O590" s="36"/>
      <c r="P590" s="58"/>
      <c r="Q590" s="58"/>
      <c r="R590" s="58"/>
      <c r="S590" s="58"/>
      <c r="T590" s="58"/>
      <c r="U590" s="58"/>
      <c r="V590" s="261"/>
      <c r="W590" s="261"/>
      <c r="X590" s="58"/>
      <c r="Y590" s="58">
        <v>1.2</v>
      </c>
      <c r="Z590" s="261"/>
      <c r="AA590" s="261"/>
      <c r="AB590" s="261"/>
      <c r="AC590" s="261"/>
      <c r="AD590" s="261"/>
      <c r="AE590" s="261"/>
      <c r="AF590" s="261"/>
      <c r="AG590" s="261"/>
      <c r="AH590" s="261"/>
      <c r="AI590" s="261"/>
      <c r="AJ590" s="261"/>
      <c r="AK590" s="261"/>
      <c r="AL590" s="261"/>
      <c r="AM590" s="261"/>
      <c r="AN590" s="261"/>
      <c r="AO590" s="261"/>
      <c r="AP590" s="261"/>
      <c r="AQ590" s="261"/>
      <c r="AR590" s="261"/>
      <c r="AS590" s="261"/>
      <c r="AT590" s="261"/>
      <c r="AU590" s="261"/>
      <c r="AV590" s="261"/>
      <c r="AW590" s="261"/>
      <c r="AX590" s="261">
        <v>1.8</v>
      </c>
      <c r="AY590" s="46" t="s">
        <v>579</v>
      </c>
      <c r="AZ590" s="23"/>
      <c r="BA590" s="23" t="s">
        <v>105</v>
      </c>
      <c r="BB590" s="23" t="s">
        <v>72</v>
      </c>
      <c r="BC590" s="37"/>
      <c r="BD590" s="23" t="s">
        <v>576</v>
      </c>
      <c r="BE590" s="23"/>
      <c r="BF590" s="23" t="s">
        <v>1438</v>
      </c>
      <c r="BG590" s="23"/>
      <c r="BH590" s="23"/>
      <c r="BI590" s="386">
        <f t="shared" ref="BI590:BI647" si="53">E590-F590-G590</f>
        <v>0</v>
      </c>
    </row>
    <row r="591" spans="1:61" s="39" customFormat="1" ht="16.8">
      <c r="A591" s="31"/>
      <c r="B591" s="23" t="s">
        <v>2518</v>
      </c>
      <c r="C591" s="50" t="s">
        <v>1387</v>
      </c>
      <c r="D591" s="23" t="s">
        <v>40</v>
      </c>
      <c r="E591" s="69">
        <v>0.8</v>
      </c>
      <c r="F591" s="51"/>
      <c r="G591" s="69">
        <v>0.8</v>
      </c>
      <c r="H591" s="44"/>
      <c r="I591" s="44" t="s">
        <v>77</v>
      </c>
      <c r="J591" s="64" t="s">
        <v>2136</v>
      </c>
      <c r="K591" s="64"/>
      <c r="L591" s="277">
        <f t="shared" si="50"/>
        <v>0</v>
      </c>
      <c r="M591" s="277">
        <f t="shared" si="51"/>
        <v>0.8</v>
      </c>
      <c r="N591" s="277">
        <f t="shared" si="52"/>
        <v>0.8</v>
      </c>
      <c r="O591" s="36"/>
      <c r="P591" s="58"/>
      <c r="Q591" s="58"/>
      <c r="R591" s="58"/>
      <c r="S591" s="58"/>
      <c r="T591" s="58"/>
      <c r="U591" s="58"/>
      <c r="V591" s="261"/>
      <c r="W591" s="261"/>
      <c r="X591" s="58"/>
      <c r="Y591" s="58">
        <v>0.3</v>
      </c>
      <c r="Z591" s="261"/>
      <c r="AA591" s="261"/>
      <c r="AB591" s="261"/>
      <c r="AC591" s="261"/>
      <c r="AD591" s="261"/>
      <c r="AE591" s="261"/>
      <c r="AF591" s="261"/>
      <c r="AG591" s="261"/>
      <c r="AH591" s="261"/>
      <c r="AI591" s="261"/>
      <c r="AJ591" s="261"/>
      <c r="AK591" s="261"/>
      <c r="AL591" s="261"/>
      <c r="AM591" s="261"/>
      <c r="AN591" s="261"/>
      <c r="AO591" s="261"/>
      <c r="AP591" s="261"/>
      <c r="AQ591" s="261"/>
      <c r="AR591" s="261"/>
      <c r="AS591" s="261"/>
      <c r="AT591" s="261"/>
      <c r="AU591" s="261"/>
      <c r="AV591" s="261"/>
      <c r="AW591" s="261"/>
      <c r="AX591" s="261">
        <v>0.5</v>
      </c>
      <c r="AY591" s="46" t="s">
        <v>579</v>
      </c>
      <c r="AZ591" s="23"/>
      <c r="BA591" s="23" t="s">
        <v>105</v>
      </c>
      <c r="BB591" s="23" t="s">
        <v>72</v>
      </c>
      <c r="BC591" s="37"/>
      <c r="BD591" s="23" t="s">
        <v>576</v>
      </c>
      <c r="BE591" s="23"/>
      <c r="BF591" s="23" t="s">
        <v>1439</v>
      </c>
      <c r="BG591" s="23"/>
      <c r="BH591" s="23"/>
      <c r="BI591" s="386">
        <f t="shared" si="53"/>
        <v>0</v>
      </c>
    </row>
    <row r="592" spans="1:61" s="39" customFormat="1" ht="39.6">
      <c r="A592" s="31"/>
      <c r="B592" s="23" t="s">
        <v>2519</v>
      </c>
      <c r="C592" s="50" t="s">
        <v>1441</v>
      </c>
      <c r="D592" s="23" t="s">
        <v>40</v>
      </c>
      <c r="E592" s="69">
        <v>0.75</v>
      </c>
      <c r="F592" s="51"/>
      <c r="G592" s="69">
        <v>0.75</v>
      </c>
      <c r="H592" s="44" t="s">
        <v>100</v>
      </c>
      <c r="I592" s="44" t="s">
        <v>100</v>
      </c>
      <c r="J592" s="64" t="s">
        <v>1442</v>
      </c>
      <c r="K592" s="64"/>
      <c r="L592" s="277">
        <f t="shared" si="50"/>
        <v>0</v>
      </c>
      <c r="M592" s="277">
        <f t="shared" si="51"/>
        <v>0.75</v>
      </c>
      <c r="N592" s="277">
        <f t="shared" si="52"/>
        <v>0.75</v>
      </c>
      <c r="O592" s="36"/>
      <c r="P592" s="58"/>
      <c r="Q592" s="58"/>
      <c r="R592" s="58"/>
      <c r="S592" s="58">
        <v>0.3</v>
      </c>
      <c r="T592" s="58"/>
      <c r="U592" s="58"/>
      <c r="V592" s="261">
        <v>0.4</v>
      </c>
      <c r="W592" s="261"/>
      <c r="X592" s="58"/>
      <c r="Y592" s="58">
        <v>0.05</v>
      </c>
      <c r="Z592" s="261"/>
      <c r="AA592" s="261"/>
      <c r="AB592" s="261"/>
      <c r="AC592" s="261"/>
      <c r="AD592" s="261"/>
      <c r="AE592" s="261"/>
      <c r="AF592" s="261"/>
      <c r="AG592" s="261"/>
      <c r="AH592" s="261"/>
      <c r="AI592" s="261"/>
      <c r="AJ592" s="261"/>
      <c r="AK592" s="261"/>
      <c r="AL592" s="261"/>
      <c r="AM592" s="261"/>
      <c r="AN592" s="261"/>
      <c r="AO592" s="261"/>
      <c r="AP592" s="261"/>
      <c r="AQ592" s="261"/>
      <c r="AR592" s="261"/>
      <c r="AS592" s="261"/>
      <c r="AT592" s="261"/>
      <c r="AU592" s="261"/>
      <c r="AV592" s="261"/>
      <c r="AW592" s="261"/>
      <c r="AX592" s="261"/>
      <c r="AY592" s="46" t="s">
        <v>62</v>
      </c>
      <c r="AZ592" s="44" t="s">
        <v>1443</v>
      </c>
      <c r="BA592" s="23" t="s">
        <v>105</v>
      </c>
      <c r="BB592" s="23" t="s">
        <v>64</v>
      </c>
      <c r="BC592" s="37" t="s">
        <v>64</v>
      </c>
      <c r="BD592" s="23" t="s">
        <v>101</v>
      </c>
      <c r="BE592" s="23" t="s">
        <v>74</v>
      </c>
      <c r="BF592" s="23" t="s">
        <v>64</v>
      </c>
      <c r="BG592" s="23"/>
      <c r="BH592" s="23">
        <v>0.38</v>
      </c>
      <c r="BI592" s="386">
        <f t="shared" si="53"/>
        <v>0</v>
      </c>
    </row>
    <row r="593" spans="1:61" s="39" customFormat="1" ht="39.6">
      <c r="A593" s="31"/>
      <c r="B593" s="23" t="s">
        <v>2520</v>
      </c>
      <c r="C593" s="50" t="s">
        <v>1445</v>
      </c>
      <c r="D593" s="23" t="s">
        <v>40</v>
      </c>
      <c r="E593" s="69">
        <v>0.25</v>
      </c>
      <c r="F593" s="51"/>
      <c r="G593" s="69">
        <v>0.25</v>
      </c>
      <c r="H593" s="44" t="s">
        <v>100</v>
      </c>
      <c r="I593" s="44" t="s">
        <v>100</v>
      </c>
      <c r="J593" s="64" t="s">
        <v>1446</v>
      </c>
      <c r="K593" s="64"/>
      <c r="L593" s="277">
        <f t="shared" si="50"/>
        <v>0</v>
      </c>
      <c r="M593" s="277">
        <f t="shared" si="51"/>
        <v>0.25</v>
      </c>
      <c r="N593" s="277">
        <f t="shared" si="52"/>
        <v>0.25</v>
      </c>
      <c r="O593" s="36"/>
      <c r="P593" s="58"/>
      <c r="Q593" s="58"/>
      <c r="R593" s="58"/>
      <c r="S593" s="58"/>
      <c r="T593" s="58"/>
      <c r="U593" s="58">
        <v>0.1</v>
      </c>
      <c r="V593" s="261"/>
      <c r="W593" s="261"/>
      <c r="X593" s="58"/>
      <c r="Y593" s="58">
        <v>0.15</v>
      </c>
      <c r="Z593" s="261"/>
      <c r="AA593" s="261"/>
      <c r="AB593" s="261"/>
      <c r="AC593" s="261"/>
      <c r="AD593" s="261"/>
      <c r="AE593" s="261"/>
      <c r="AF593" s="261"/>
      <c r="AG593" s="261"/>
      <c r="AH593" s="261"/>
      <c r="AI593" s="261"/>
      <c r="AJ593" s="261"/>
      <c r="AK593" s="261"/>
      <c r="AL593" s="261"/>
      <c r="AM593" s="261"/>
      <c r="AN593" s="261"/>
      <c r="AO593" s="261"/>
      <c r="AP593" s="261"/>
      <c r="AQ593" s="261"/>
      <c r="AR593" s="261"/>
      <c r="AS593" s="261"/>
      <c r="AT593" s="261"/>
      <c r="AU593" s="261"/>
      <c r="AV593" s="261"/>
      <c r="AW593" s="261"/>
      <c r="AX593" s="261"/>
      <c r="AY593" s="46" t="s">
        <v>62</v>
      </c>
      <c r="AZ593" s="44" t="s">
        <v>1447</v>
      </c>
      <c r="BA593" s="23" t="s">
        <v>105</v>
      </c>
      <c r="BB593" s="23" t="s">
        <v>64</v>
      </c>
      <c r="BC593" s="37" t="s">
        <v>64</v>
      </c>
      <c r="BD593" s="23" t="s">
        <v>101</v>
      </c>
      <c r="BE593" s="23" t="s">
        <v>74</v>
      </c>
      <c r="BF593" s="23" t="s">
        <v>64</v>
      </c>
      <c r="BG593" s="23"/>
      <c r="BH593" s="23">
        <v>0.13</v>
      </c>
      <c r="BI593" s="386">
        <f t="shared" si="53"/>
        <v>0</v>
      </c>
    </row>
    <row r="594" spans="1:61" s="39" customFormat="1" ht="39.6">
      <c r="A594" s="31"/>
      <c r="B594" s="23" t="s">
        <v>2521</v>
      </c>
      <c r="C594" s="50" t="s">
        <v>1449</v>
      </c>
      <c r="D594" s="23" t="s">
        <v>40</v>
      </c>
      <c r="E594" s="69">
        <v>4</v>
      </c>
      <c r="F594" s="51"/>
      <c r="G594" s="69">
        <v>4</v>
      </c>
      <c r="H594" s="44" t="s">
        <v>100</v>
      </c>
      <c r="I594" s="44" t="s">
        <v>100</v>
      </c>
      <c r="J594" s="64" t="s">
        <v>2319</v>
      </c>
      <c r="K594" s="64"/>
      <c r="L594" s="277">
        <f t="shared" si="50"/>
        <v>0</v>
      </c>
      <c r="M594" s="277">
        <f t="shared" si="51"/>
        <v>4</v>
      </c>
      <c r="N594" s="277">
        <f t="shared" si="52"/>
        <v>4</v>
      </c>
      <c r="O594" s="36"/>
      <c r="P594" s="58"/>
      <c r="Q594" s="58"/>
      <c r="R594" s="58"/>
      <c r="S594" s="58"/>
      <c r="T594" s="58">
        <v>1</v>
      </c>
      <c r="U594" s="58"/>
      <c r="V594" s="261">
        <v>0.7</v>
      </c>
      <c r="W594" s="261"/>
      <c r="X594" s="58">
        <v>1.3</v>
      </c>
      <c r="Y594" s="58"/>
      <c r="Z594" s="261"/>
      <c r="AA594" s="261"/>
      <c r="AB594" s="261"/>
      <c r="AC594" s="261"/>
      <c r="AD594" s="261"/>
      <c r="AE594" s="261"/>
      <c r="AF594" s="261"/>
      <c r="AG594" s="261"/>
      <c r="AH594" s="261"/>
      <c r="AI594" s="261"/>
      <c r="AJ594" s="261"/>
      <c r="AK594" s="261"/>
      <c r="AL594" s="261"/>
      <c r="AM594" s="261"/>
      <c r="AN594" s="261"/>
      <c r="AO594" s="261"/>
      <c r="AP594" s="261"/>
      <c r="AQ594" s="261"/>
      <c r="AR594" s="261"/>
      <c r="AS594" s="261"/>
      <c r="AT594" s="261"/>
      <c r="AU594" s="261"/>
      <c r="AV594" s="261"/>
      <c r="AW594" s="261"/>
      <c r="AX594" s="261">
        <v>1</v>
      </c>
      <c r="AY594" s="46" t="s">
        <v>62</v>
      </c>
      <c r="AZ594" s="44" t="s">
        <v>1450</v>
      </c>
      <c r="BA594" s="23" t="s">
        <v>105</v>
      </c>
      <c r="BB594" s="23" t="s">
        <v>64</v>
      </c>
      <c r="BC594" s="37" t="s">
        <v>64</v>
      </c>
      <c r="BD594" s="23" t="s">
        <v>101</v>
      </c>
      <c r="BE594" s="23" t="s">
        <v>74</v>
      </c>
      <c r="BF594" s="23" t="s">
        <v>64</v>
      </c>
      <c r="BG594" s="23"/>
      <c r="BH594" s="23">
        <v>2</v>
      </c>
      <c r="BI594" s="386">
        <f t="shared" si="53"/>
        <v>0</v>
      </c>
    </row>
    <row r="595" spans="1:61" s="39" customFormat="1" ht="39.6">
      <c r="A595" s="31"/>
      <c r="B595" s="23" t="s">
        <v>2522</v>
      </c>
      <c r="C595" s="50" t="s">
        <v>1452</v>
      </c>
      <c r="D595" s="23" t="s">
        <v>40</v>
      </c>
      <c r="E595" s="51">
        <v>0.1</v>
      </c>
      <c r="F595" s="51"/>
      <c r="G595" s="51">
        <v>0.1</v>
      </c>
      <c r="H595" s="44" t="s">
        <v>100</v>
      </c>
      <c r="I595" s="44" t="s">
        <v>100</v>
      </c>
      <c r="J595" s="64" t="s">
        <v>1453</v>
      </c>
      <c r="K595" s="64"/>
      <c r="L595" s="277">
        <f t="shared" si="50"/>
        <v>0</v>
      </c>
      <c r="M595" s="277">
        <f t="shared" si="51"/>
        <v>0.1</v>
      </c>
      <c r="N595" s="277">
        <f t="shared" si="52"/>
        <v>0.1</v>
      </c>
      <c r="O595" s="36"/>
      <c r="P595" s="58"/>
      <c r="Q595" s="58"/>
      <c r="R595" s="58"/>
      <c r="S595" s="58"/>
      <c r="T595" s="58"/>
      <c r="U595" s="58"/>
      <c r="V595" s="261"/>
      <c r="W595" s="261"/>
      <c r="X595" s="58"/>
      <c r="Y595" s="58">
        <v>0.05</v>
      </c>
      <c r="Z595" s="261"/>
      <c r="AA595" s="261"/>
      <c r="AB595" s="261"/>
      <c r="AC595" s="261"/>
      <c r="AD595" s="261"/>
      <c r="AE595" s="261"/>
      <c r="AF595" s="261"/>
      <c r="AG595" s="261"/>
      <c r="AH595" s="261"/>
      <c r="AI595" s="261"/>
      <c r="AJ595" s="261"/>
      <c r="AK595" s="261"/>
      <c r="AL595" s="261"/>
      <c r="AM595" s="261"/>
      <c r="AN595" s="261"/>
      <c r="AO595" s="261"/>
      <c r="AP595" s="261"/>
      <c r="AQ595" s="261"/>
      <c r="AR595" s="261"/>
      <c r="AS595" s="261"/>
      <c r="AT595" s="261"/>
      <c r="AU595" s="261"/>
      <c r="AV595" s="261"/>
      <c r="AW595" s="261"/>
      <c r="AX595" s="261">
        <v>0.05</v>
      </c>
      <c r="AY595" s="46" t="s">
        <v>62</v>
      </c>
      <c r="AZ595" s="44" t="s">
        <v>1454</v>
      </c>
      <c r="BA595" s="23" t="s">
        <v>105</v>
      </c>
      <c r="BB595" s="23" t="s">
        <v>64</v>
      </c>
      <c r="BC595" s="37" t="s">
        <v>64</v>
      </c>
      <c r="BD595" s="23" t="s">
        <v>101</v>
      </c>
      <c r="BE595" s="23" t="s">
        <v>74</v>
      </c>
      <c r="BF595" s="23" t="s">
        <v>64</v>
      </c>
      <c r="BG595" s="23"/>
      <c r="BH595" s="23">
        <v>0.05</v>
      </c>
      <c r="BI595" s="386">
        <f t="shared" si="53"/>
        <v>0</v>
      </c>
    </row>
    <row r="596" spans="1:61" s="48" customFormat="1" ht="39.6">
      <c r="A596" s="40"/>
      <c r="B596" s="23" t="s">
        <v>2523</v>
      </c>
      <c r="C596" s="128" t="s">
        <v>1456</v>
      </c>
      <c r="D596" s="287" t="s">
        <v>40</v>
      </c>
      <c r="E596" s="129">
        <v>1.68</v>
      </c>
      <c r="F596" s="51"/>
      <c r="G596" s="129">
        <v>1.68</v>
      </c>
      <c r="H596" s="81" t="s">
        <v>100</v>
      </c>
      <c r="I596" s="81" t="s">
        <v>1457</v>
      </c>
      <c r="J596" s="58" t="s">
        <v>1458</v>
      </c>
      <c r="K596" s="121" t="s">
        <v>2609</v>
      </c>
      <c r="L596" s="277">
        <f t="shared" si="50"/>
        <v>0</v>
      </c>
      <c r="M596" s="277">
        <f t="shared" si="51"/>
        <v>1.68</v>
      </c>
      <c r="N596" s="277">
        <f t="shared" si="52"/>
        <v>0.67999999999999994</v>
      </c>
      <c r="O596" s="36">
        <v>1</v>
      </c>
      <c r="P596" s="269"/>
      <c r="Q596" s="83"/>
      <c r="R596" s="83"/>
      <c r="S596" s="58"/>
      <c r="T596" s="261"/>
      <c r="U596" s="261">
        <v>0.42</v>
      </c>
      <c r="V596" s="261"/>
      <c r="W596" s="261"/>
      <c r="X596" s="261"/>
      <c r="Y596" s="83"/>
      <c r="Z596" s="261"/>
      <c r="AA596" s="261"/>
      <c r="AB596" s="261"/>
      <c r="AC596" s="261"/>
      <c r="AD596" s="261"/>
      <c r="AE596" s="261"/>
      <c r="AF596" s="261"/>
      <c r="AG596" s="261"/>
      <c r="AH596" s="261"/>
      <c r="AI596" s="261"/>
      <c r="AJ596" s="261"/>
      <c r="AK596" s="261"/>
      <c r="AL596" s="261"/>
      <c r="AM596" s="261">
        <v>0.26</v>
      </c>
      <c r="AN596" s="261"/>
      <c r="AO596" s="261"/>
      <c r="AP596" s="261"/>
      <c r="AQ596" s="261"/>
      <c r="AR596" s="261"/>
      <c r="AS596" s="261"/>
      <c r="AT596" s="261"/>
      <c r="AU596" s="261"/>
      <c r="AV596" s="261"/>
      <c r="AW596" s="261"/>
      <c r="AX596" s="261"/>
      <c r="AY596" s="46" t="s">
        <v>678</v>
      </c>
      <c r="AZ596" s="44"/>
      <c r="BA596" s="287" t="s">
        <v>1248</v>
      </c>
      <c r="BB596" s="23" t="s">
        <v>64</v>
      </c>
      <c r="BC596" s="292" t="s">
        <v>72</v>
      </c>
      <c r="BD596" s="287" t="s">
        <v>242</v>
      </c>
      <c r="BE596" s="287" t="s">
        <v>74</v>
      </c>
      <c r="BF596" s="268" t="s">
        <v>1459</v>
      </c>
      <c r="BG596" s="213"/>
      <c r="BH596" s="213"/>
      <c r="BI596" s="386">
        <f t="shared" si="53"/>
        <v>0</v>
      </c>
    </row>
    <row r="597" spans="1:61" s="84" customFormat="1" ht="40.950000000000003" customHeight="1">
      <c r="A597" s="78"/>
      <c r="B597" s="23" t="s">
        <v>2524</v>
      </c>
      <c r="C597" s="128" t="s">
        <v>1461</v>
      </c>
      <c r="D597" s="287" t="s">
        <v>40</v>
      </c>
      <c r="E597" s="129">
        <v>0.5</v>
      </c>
      <c r="F597" s="51"/>
      <c r="G597" s="129">
        <v>0.5</v>
      </c>
      <c r="H597" s="81" t="s">
        <v>100</v>
      </c>
      <c r="I597" s="81" t="s">
        <v>100</v>
      </c>
      <c r="J597" s="58" t="s">
        <v>1462</v>
      </c>
      <c r="K597" s="58" t="s">
        <v>2664</v>
      </c>
      <c r="L597" s="277">
        <f t="shared" si="50"/>
        <v>0</v>
      </c>
      <c r="M597" s="277">
        <f t="shared" si="51"/>
        <v>0.5</v>
      </c>
      <c r="N597" s="277">
        <f t="shared" si="52"/>
        <v>0.5</v>
      </c>
      <c r="O597" s="36"/>
      <c r="P597" s="269"/>
      <c r="Q597" s="58"/>
      <c r="R597" s="83">
        <v>0.1</v>
      </c>
      <c r="S597" s="83"/>
      <c r="T597" s="83">
        <v>0.15</v>
      </c>
      <c r="U597" s="83"/>
      <c r="V597" s="261"/>
      <c r="W597" s="261"/>
      <c r="X597" s="83"/>
      <c r="Y597" s="58">
        <v>0.1</v>
      </c>
      <c r="Z597" s="261"/>
      <c r="AA597" s="261"/>
      <c r="AB597" s="261"/>
      <c r="AC597" s="261"/>
      <c r="AD597" s="261"/>
      <c r="AE597" s="261"/>
      <c r="AF597" s="261"/>
      <c r="AG597" s="261"/>
      <c r="AH597" s="261"/>
      <c r="AI597" s="261"/>
      <c r="AJ597" s="261"/>
      <c r="AK597" s="261"/>
      <c r="AL597" s="261"/>
      <c r="AM597" s="261"/>
      <c r="AN597" s="261"/>
      <c r="AO597" s="261"/>
      <c r="AP597" s="261"/>
      <c r="AQ597" s="261"/>
      <c r="AR597" s="261"/>
      <c r="AS597" s="261"/>
      <c r="AT597" s="261"/>
      <c r="AU597" s="261"/>
      <c r="AV597" s="261"/>
      <c r="AW597" s="261"/>
      <c r="AX597" s="261">
        <v>0.15</v>
      </c>
      <c r="AY597" s="46" t="s">
        <v>62</v>
      </c>
      <c r="AZ597" s="44"/>
      <c r="BA597" s="23" t="s">
        <v>105</v>
      </c>
      <c r="BB597" s="23" t="s">
        <v>64</v>
      </c>
      <c r="BC597" s="37" t="s">
        <v>72</v>
      </c>
      <c r="BD597" s="23" t="s">
        <v>101</v>
      </c>
      <c r="BE597" s="23" t="s">
        <v>74</v>
      </c>
      <c r="BF597" s="23" t="s">
        <v>1463</v>
      </c>
      <c r="BG597" s="23"/>
      <c r="BH597" s="23"/>
      <c r="BI597" s="386">
        <f t="shared" si="53"/>
        <v>0</v>
      </c>
    </row>
    <row r="598" spans="1:61" s="84" customFormat="1" ht="39.6">
      <c r="A598" s="78"/>
      <c r="B598" s="23" t="s">
        <v>2525</v>
      </c>
      <c r="C598" s="128" t="s">
        <v>1465</v>
      </c>
      <c r="D598" s="287" t="s">
        <v>40</v>
      </c>
      <c r="E598" s="129">
        <v>0.5</v>
      </c>
      <c r="F598" s="51"/>
      <c r="G598" s="129">
        <v>0.5</v>
      </c>
      <c r="H598" s="81" t="s">
        <v>100</v>
      </c>
      <c r="I598" s="81" t="s">
        <v>100</v>
      </c>
      <c r="J598" s="58" t="s">
        <v>2665</v>
      </c>
      <c r="K598" s="58" t="s">
        <v>2664</v>
      </c>
      <c r="L598" s="277">
        <f t="shared" si="50"/>
        <v>0</v>
      </c>
      <c r="M598" s="277">
        <f t="shared" si="51"/>
        <v>0.5</v>
      </c>
      <c r="N598" s="277">
        <f t="shared" si="52"/>
        <v>0.5</v>
      </c>
      <c r="O598" s="36"/>
      <c r="P598" s="269"/>
      <c r="Q598" s="58"/>
      <c r="R598" s="83">
        <v>0.1</v>
      </c>
      <c r="S598" s="83"/>
      <c r="T598" s="83">
        <v>0.1</v>
      </c>
      <c r="U598" s="83"/>
      <c r="V598" s="261"/>
      <c r="W598" s="261"/>
      <c r="X598" s="83"/>
      <c r="Y598" s="58"/>
      <c r="Z598" s="261"/>
      <c r="AA598" s="261"/>
      <c r="AB598" s="261"/>
      <c r="AC598" s="261"/>
      <c r="AD598" s="261"/>
      <c r="AE598" s="261"/>
      <c r="AF598" s="261"/>
      <c r="AG598" s="261"/>
      <c r="AH598" s="261"/>
      <c r="AI598" s="261"/>
      <c r="AJ598" s="261"/>
      <c r="AK598" s="261"/>
      <c r="AL598" s="261"/>
      <c r="AM598" s="261"/>
      <c r="AN598" s="261"/>
      <c r="AO598" s="261"/>
      <c r="AP598" s="261"/>
      <c r="AQ598" s="261"/>
      <c r="AR598" s="261"/>
      <c r="AS598" s="261"/>
      <c r="AT598" s="261"/>
      <c r="AU598" s="261"/>
      <c r="AV598" s="261"/>
      <c r="AW598" s="261"/>
      <c r="AX598" s="261">
        <v>0.3</v>
      </c>
      <c r="AY598" s="46" t="s">
        <v>62</v>
      </c>
      <c r="AZ598" s="44"/>
      <c r="BA598" s="23" t="s">
        <v>105</v>
      </c>
      <c r="BB598" s="23" t="s">
        <v>64</v>
      </c>
      <c r="BC598" s="37" t="s">
        <v>72</v>
      </c>
      <c r="BD598" s="23" t="s">
        <v>101</v>
      </c>
      <c r="BE598" s="23" t="s">
        <v>74</v>
      </c>
      <c r="BF598" s="23" t="s">
        <v>64</v>
      </c>
      <c r="BG598" s="23"/>
      <c r="BH598" s="23"/>
      <c r="BI598" s="386">
        <f t="shared" si="53"/>
        <v>0</v>
      </c>
    </row>
    <row r="599" spans="1:61" s="84" customFormat="1" ht="39.6">
      <c r="A599" s="78"/>
      <c r="B599" s="23" t="s">
        <v>2526</v>
      </c>
      <c r="C599" s="128" t="s">
        <v>1467</v>
      </c>
      <c r="D599" s="287" t="s">
        <v>40</v>
      </c>
      <c r="E599" s="129">
        <v>0.5</v>
      </c>
      <c r="F599" s="51"/>
      <c r="G599" s="129">
        <v>0.5</v>
      </c>
      <c r="H599" s="81" t="s">
        <v>100</v>
      </c>
      <c r="I599" s="81" t="s">
        <v>100</v>
      </c>
      <c r="J599" s="58" t="s">
        <v>2666</v>
      </c>
      <c r="K599" s="58" t="s">
        <v>2664</v>
      </c>
      <c r="L599" s="277">
        <f t="shared" si="50"/>
        <v>0</v>
      </c>
      <c r="M599" s="277">
        <f t="shared" si="51"/>
        <v>0.5</v>
      </c>
      <c r="N599" s="277">
        <f t="shared" si="52"/>
        <v>0.5</v>
      </c>
      <c r="O599" s="36"/>
      <c r="P599" s="269"/>
      <c r="Q599" s="58"/>
      <c r="R599" s="83"/>
      <c r="S599" s="83"/>
      <c r="T599" s="83">
        <v>0.4</v>
      </c>
      <c r="U599" s="83"/>
      <c r="V599" s="261"/>
      <c r="W599" s="261"/>
      <c r="X599" s="83"/>
      <c r="Y599" s="58"/>
      <c r="Z599" s="261"/>
      <c r="AA599" s="261"/>
      <c r="AB599" s="261"/>
      <c r="AC599" s="261"/>
      <c r="AD599" s="261"/>
      <c r="AE599" s="261"/>
      <c r="AF599" s="261"/>
      <c r="AG599" s="261"/>
      <c r="AH599" s="261"/>
      <c r="AI599" s="261"/>
      <c r="AJ599" s="261"/>
      <c r="AK599" s="261"/>
      <c r="AL599" s="261"/>
      <c r="AM599" s="261"/>
      <c r="AN599" s="261"/>
      <c r="AO599" s="261"/>
      <c r="AP599" s="261"/>
      <c r="AQ599" s="261"/>
      <c r="AR599" s="261"/>
      <c r="AS599" s="261"/>
      <c r="AT599" s="261"/>
      <c r="AU599" s="261"/>
      <c r="AV599" s="261"/>
      <c r="AW599" s="261"/>
      <c r="AX599" s="261">
        <v>0.1</v>
      </c>
      <c r="AY599" s="46" t="s">
        <v>62</v>
      </c>
      <c r="AZ599" s="44"/>
      <c r="BA599" s="23" t="s">
        <v>105</v>
      </c>
      <c r="BB599" s="23" t="s">
        <v>64</v>
      </c>
      <c r="BC599" s="37" t="s">
        <v>72</v>
      </c>
      <c r="BD599" s="23" t="s">
        <v>101</v>
      </c>
      <c r="BE599" s="23" t="s">
        <v>74</v>
      </c>
      <c r="BF599" s="23" t="s">
        <v>64</v>
      </c>
      <c r="BG599" s="23"/>
      <c r="BH599" s="23"/>
      <c r="BI599" s="386">
        <f t="shared" si="53"/>
        <v>0</v>
      </c>
    </row>
    <row r="600" spans="1:61" s="84" customFormat="1" ht="62.4">
      <c r="A600" s="78"/>
      <c r="B600" s="23" t="s">
        <v>2527</v>
      </c>
      <c r="C600" s="128" t="s">
        <v>1468</v>
      </c>
      <c r="D600" s="287" t="s">
        <v>40</v>
      </c>
      <c r="E600" s="129">
        <v>15</v>
      </c>
      <c r="F600" s="51"/>
      <c r="G600" s="129">
        <v>15</v>
      </c>
      <c r="H600" s="81"/>
      <c r="I600" s="81" t="s">
        <v>100</v>
      </c>
      <c r="J600" s="58" t="s">
        <v>2660</v>
      </c>
      <c r="K600" s="58" t="s">
        <v>2659</v>
      </c>
      <c r="L600" s="277">
        <f t="shared" si="50"/>
        <v>0</v>
      </c>
      <c r="M600" s="277">
        <f t="shared" si="51"/>
        <v>15</v>
      </c>
      <c r="N600" s="277">
        <f t="shared" si="52"/>
        <v>14.700000000000001</v>
      </c>
      <c r="O600" s="36">
        <v>0.3</v>
      </c>
      <c r="P600" s="269">
        <v>0.5</v>
      </c>
      <c r="Q600" s="58">
        <v>0.77</v>
      </c>
      <c r="R600" s="83"/>
      <c r="S600" s="83"/>
      <c r="T600" s="83">
        <v>2.5</v>
      </c>
      <c r="U600" s="83"/>
      <c r="V600" s="261"/>
      <c r="W600" s="261"/>
      <c r="X600" s="83"/>
      <c r="Y600" s="58">
        <v>3.2</v>
      </c>
      <c r="Z600" s="261">
        <v>0.5</v>
      </c>
      <c r="AA600" s="261"/>
      <c r="AB600" s="261"/>
      <c r="AC600" s="261"/>
      <c r="AD600" s="261"/>
      <c r="AE600" s="261"/>
      <c r="AF600" s="261"/>
      <c r="AG600" s="261"/>
      <c r="AH600" s="261"/>
      <c r="AI600" s="261"/>
      <c r="AJ600" s="261"/>
      <c r="AK600" s="261"/>
      <c r="AL600" s="261"/>
      <c r="AM600" s="261"/>
      <c r="AN600" s="261"/>
      <c r="AO600" s="261"/>
      <c r="AP600" s="261"/>
      <c r="AQ600" s="261"/>
      <c r="AR600" s="261"/>
      <c r="AS600" s="261"/>
      <c r="AT600" s="261"/>
      <c r="AU600" s="261"/>
      <c r="AV600" s="261"/>
      <c r="AW600" s="261"/>
      <c r="AX600" s="261">
        <v>7.23</v>
      </c>
      <c r="AY600" s="46" t="s">
        <v>579</v>
      </c>
      <c r="AZ600" s="44"/>
      <c r="BA600" s="23" t="s">
        <v>105</v>
      </c>
      <c r="BB600" s="23" t="s">
        <v>72</v>
      </c>
      <c r="BC600" s="37"/>
      <c r="BD600" s="23" t="s">
        <v>1298</v>
      </c>
      <c r="BE600" s="23" t="s">
        <v>1469</v>
      </c>
      <c r="BF600" s="23"/>
      <c r="BG600" s="23"/>
      <c r="BH600" s="23"/>
      <c r="BI600" s="386">
        <f t="shared" si="53"/>
        <v>0</v>
      </c>
    </row>
    <row r="601" spans="1:61" s="109" customFormat="1" ht="46.8">
      <c r="A601" s="108"/>
      <c r="B601" s="23" t="s">
        <v>2528</v>
      </c>
      <c r="C601" s="128" t="s">
        <v>1471</v>
      </c>
      <c r="D601" s="287" t="s">
        <v>40</v>
      </c>
      <c r="E601" s="129">
        <v>2.25</v>
      </c>
      <c r="F601" s="51"/>
      <c r="G601" s="129">
        <v>2.25</v>
      </c>
      <c r="H601" s="81" t="s">
        <v>100</v>
      </c>
      <c r="I601" s="81" t="s">
        <v>100</v>
      </c>
      <c r="J601" s="289" t="s">
        <v>2661</v>
      </c>
      <c r="K601" s="289" t="s">
        <v>2658</v>
      </c>
      <c r="L601" s="277">
        <f t="shared" si="50"/>
        <v>0</v>
      </c>
      <c r="M601" s="277">
        <f t="shared" si="51"/>
        <v>2.25</v>
      </c>
      <c r="N601" s="277">
        <f t="shared" si="52"/>
        <v>2.25</v>
      </c>
      <c r="O601" s="36"/>
      <c r="P601" s="263"/>
      <c r="Q601" s="263">
        <v>0.05</v>
      </c>
      <c r="R601" s="263"/>
      <c r="S601" s="263"/>
      <c r="T601" s="263">
        <v>0.25</v>
      </c>
      <c r="U601" s="263">
        <v>1.19</v>
      </c>
      <c r="V601" s="263"/>
      <c r="W601" s="263"/>
      <c r="X601" s="263"/>
      <c r="Y601" s="263"/>
      <c r="Z601" s="263"/>
      <c r="AA601" s="263"/>
      <c r="AB601" s="263"/>
      <c r="AC601" s="263"/>
      <c r="AD601" s="263"/>
      <c r="AE601" s="263"/>
      <c r="AF601" s="263"/>
      <c r="AG601" s="263"/>
      <c r="AH601" s="263"/>
      <c r="AI601" s="263"/>
      <c r="AJ601" s="263"/>
      <c r="AK601" s="263"/>
      <c r="AL601" s="263"/>
      <c r="AM601" s="263"/>
      <c r="AN601" s="263"/>
      <c r="AO601" s="263"/>
      <c r="AP601" s="263"/>
      <c r="AQ601" s="263"/>
      <c r="AR601" s="263"/>
      <c r="AS601" s="263"/>
      <c r="AT601" s="263"/>
      <c r="AU601" s="263"/>
      <c r="AV601" s="263"/>
      <c r="AW601" s="263"/>
      <c r="AX601" s="263">
        <v>0.76</v>
      </c>
      <c r="AY601" s="46" t="s">
        <v>678</v>
      </c>
      <c r="AZ601" s="44" t="s">
        <v>1472</v>
      </c>
      <c r="BA601" s="23" t="s">
        <v>114</v>
      </c>
      <c r="BB601" s="23" t="s">
        <v>64</v>
      </c>
      <c r="BC601" s="37" t="s">
        <v>72</v>
      </c>
      <c r="BD601" s="23" t="s">
        <v>101</v>
      </c>
      <c r="BE601" s="23" t="s">
        <v>74</v>
      </c>
      <c r="BF601" s="23" t="s">
        <v>64</v>
      </c>
      <c r="BG601" s="42"/>
      <c r="BH601" s="42"/>
      <c r="BI601" s="386">
        <f t="shared" si="53"/>
        <v>0</v>
      </c>
    </row>
    <row r="602" spans="1:61" s="109" customFormat="1" ht="63.6" customHeight="1">
      <c r="A602" s="108"/>
      <c r="B602" s="23" t="s">
        <v>2529</v>
      </c>
      <c r="C602" s="128" t="s">
        <v>1474</v>
      </c>
      <c r="D602" s="287" t="s">
        <v>40</v>
      </c>
      <c r="E602" s="129">
        <v>17.5</v>
      </c>
      <c r="F602" s="51"/>
      <c r="G602" s="129">
        <v>17.5</v>
      </c>
      <c r="H602" s="81" t="s">
        <v>100</v>
      </c>
      <c r="I602" s="81" t="s">
        <v>100</v>
      </c>
      <c r="J602" s="289" t="s">
        <v>2663</v>
      </c>
      <c r="K602" s="289" t="s">
        <v>2662</v>
      </c>
      <c r="L602" s="277">
        <f t="shared" si="50"/>
        <v>0</v>
      </c>
      <c r="M602" s="277">
        <f t="shared" si="51"/>
        <v>17.5</v>
      </c>
      <c r="N602" s="277">
        <f t="shared" si="52"/>
        <v>17.5</v>
      </c>
      <c r="O602" s="36"/>
      <c r="P602" s="263">
        <v>0.87</v>
      </c>
      <c r="Q602" s="263">
        <v>0.23</v>
      </c>
      <c r="R602" s="263"/>
      <c r="S602" s="263"/>
      <c r="T602" s="263">
        <v>1.69</v>
      </c>
      <c r="U602" s="263"/>
      <c r="V602" s="263"/>
      <c r="W602" s="263"/>
      <c r="X602" s="263">
        <v>0.65</v>
      </c>
      <c r="Y602" s="263">
        <v>0.87</v>
      </c>
      <c r="Z602" s="263"/>
      <c r="AA602" s="263"/>
      <c r="AB602" s="263"/>
      <c r="AC602" s="263"/>
      <c r="AD602" s="263"/>
      <c r="AE602" s="263"/>
      <c r="AF602" s="263"/>
      <c r="AG602" s="263"/>
      <c r="AH602" s="263"/>
      <c r="AI602" s="263"/>
      <c r="AJ602" s="263"/>
      <c r="AK602" s="263"/>
      <c r="AL602" s="263"/>
      <c r="AM602" s="263"/>
      <c r="AN602" s="263"/>
      <c r="AO602" s="263"/>
      <c r="AP602" s="263"/>
      <c r="AQ602" s="263"/>
      <c r="AR602" s="263"/>
      <c r="AS602" s="263"/>
      <c r="AT602" s="263"/>
      <c r="AU602" s="263">
        <v>1.55</v>
      </c>
      <c r="AV602" s="263"/>
      <c r="AW602" s="263">
        <v>1.58</v>
      </c>
      <c r="AX602" s="263">
        <v>10.06</v>
      </c>
      <c r="AY602" s="46" t="s">
        <v>678</v>
      </c>
      <c r="AZ602" s="44" t="s">
        <v>1475</v>
      </c>
      <c r="BA602" s="23" t="s">
        <v>114</v>
      </c>
      <c r="BB602" s="23" t="s">
        <v>64</v>
      </c>
      <c r="BC602" s="37" t="s">
        <v>72</v>
      </c>
      <c r="BD602" s="23" t="s">
        <v>101</v>
      </c>
      <c r="BE602" s="23" t="s">
        <v>74</v>
      </c>
      <c r="BF602" s="23" t="s">
        <v>64</v>
      </c>
      <c r="BG602" s="42"/>
      <c r="BH602" s="42"/>
      <c r="BI602" s="386">
        <f t="shared" si="53"/>
        <v>0</v>
      </c>
    </row>
    <row r="603" spans="1:61" s="109" customFormat="1" ht="50.4">
      <c r="A603" s="108"/>
      <c r="B603" s="23" t="s">
        <v>2530</v>
      </c>
      <c r="C603" s="128" t="s">
        <v>1477</v>
      </c>
      <c r="D603" s="287" t="s">
        <v>40</v>
      </c>
      <c r="E603" s="129">
        <v>0.77</v>
      </c>
      <c r="F603" s="51">
        <v>0.77</v>
      </c>
      <c r="G603" s="129"/>
      <c r="H603" s="81" t="s">
        <v>100</v>
      </c>
      <c r="I603" s="81" t="s">
        <v>100</v>
      </c>
      <c r="J603" s="289" t="s">
        <v>1478</v>
      </c>
      <c r="K603" s="121"/>
      <c r="L603" s="277">
        <f t="shared" si="50"/>
        <v>0</v>
      </c>
      <c r="M603" s="277">
        <f t="shared" si="51"/>
        <v>0</v>
      </c>
      <c r="N603" s="277">
        <f t="shared" si="52"/>
        <v>0</v>
      </c>
      <c r="O603" s="36"/>
      <c r="P603" s="263"/>
      <c r="Q603" s="263"/>
      <c r="R603" s="263"/>
      <c r="S603" s="263"/>
      <c r="T603" s="263"/>
      <c r="U603" s="263"/>
      <c r="V603" s="263"/>
      <c r="W603" s="263"/>
      <c r="X603" s="263"/>
      <c r="Y603" s="263"/>
      <c r="Z603" s="263"/>
      <c r="AA603" s="263"/>
      <c r="AB603" s="263"/>
      <c r="AC603" s="263"/>
      <c r="AD603" s="263"/>
      <c r="AE603" s="263"/>
      <c r="AF603" s="263"/>
      <c r="AG603" s="263"/>
      <c r="AH603" s="263"/>
      <c r="AI603" s="263"/>
      <c r="AJ603" s="263"/>
      <c r="AK603" s="263"/>
      <c r="AL603" s="263"/>
      <c r="AM603" s="263"/>
      <c r="AN603" s="263"/>
      <c r="AO603" s="263"/>
      <c r="AP603" s="263"/>
      <c r="AQ603" s="263"/>
      <c r="AR603" s="263"/>
      <c r="AS603" s="263"/>
      <c r="AT603" s="263"/>
      <c r="AU603" s="263"/>
      <c r="AV603" s="263"/>
      <c r="AW603" s="263"/>
      <c r="AX603" s="263"/>
      <c r="AY603" s="46" t="s">
        <v>678</v>
      </c>
      <c r="AZ603" s="44" t="s">
        <v>1479</v>
      </c>
      <c r="BA603" s="23" t="s">
        <v>1248</v>
      </c>
      <c r="BB603" s="23" t="s">
        <v>64</v>
      </c>
      <c r="BC603" s="37" t="s">
        <v>64</v>
      </c>
      <c r="BD603" s="23" t="s">
        <v>419</v>
      </c>
      <c r="BE603" s="23" t="s">
        <v>1480</v>
      </c>
      <c r="BF603" s="23" t="s">
        <v>64</v>
      </c>
      <c r="BG603" s="42"/>
      <c r="BH603" s="42"/>
      <c r="BI603" s="386">
        <f t="shared" si="53"/>
        <v>0</v>
      </c>
    </row>
    <row r="604" spans="1:61" s="39" customFormat="1" ht="50.4">
      <c r="A604" s="31"/>
      <c r="B604" s="23" t="s">
        <v>2531</v>
      </c>
      <c r="C604" s="50" t="s">
        <v>1482</v>
      </c>
      <c r="D604" s="23" t="s">
        <v>40</v>
      </c>
      <c r="E604" s="51">
        <v>1.35</v>
      </c>
      <c r="F604" s="51"/>
      <c r="G604" s="51">
        <v>1.35</v>
      </c>
      <c r="H604" s="44" t="s">
        <v>111</v>
      </c>
      <c r="I604" s="44" t="s">
        <v>111</v>
      </c>
      <c r="J604" s="64" t="s">
        <v>1483</v>
      </c>
      <c r="K604" s="64"/>
      <c r="L604" s="277">
        <f t="shared" si="50"/>
        <v>0</v>
      </c>
      <c r="M604" s="277">
        <f t="shared" si="51"/>
        <v>1.35</v>
      </c>
      <c r="N604" s="277">
        <f t="shared" si="52"/>
        <v>1.35</v>
      </c>
      <c r="O604" s="36"/>
      <c r="P604" s="55"/>
      <c r="Q604" s="55"/>
      <c r="R604" s="55"/>
      <c r="S604" s="55"/>
      <c r="T604" s="55">
        <v>0.45</v>
      </c>
      <c r="U604" s="55"/>
      <c r="V604" s="260"/>
      <c r="W604" s="260"/>
      <c r="X604" s="55"/>
      <c r="Y604" s="55">
        <v>0.35</v>
      </c>
      <c r="Z604" s="260"/>
      <c r="AA604" s="260"/>
      <c r="AB604" s="260"/>
      <c r="AC604" s="260"/>
      <c r="AD604" s="260"/>
      <c r="AE604" s="260"/>
      <c r="AF604" s="260"/>
      <c r="AG604" s="260"/>
      <c r="AH604" s="260"/>
      <c r="AI604" s="260"/>
      <c r="AJ604" s="260"/>
      <c r="AK604" s="260"/>
      <c r="AL604" s="260"/>
      <c r="AM604" s="260"/>
      <c r="AN604" s="260"/>
      <c r="AO604" s="260"/>
      <c r="AP604" s="260"/>
      <c r="AQ604" s="260"/>
      <c r="AR604" s="260"/>
      <c r="AS604" s="260"/>
      <c r="AT604" s="260"/>
      <c r="AU604" s="260"/>
      <c r="AV604" s="260"/>
      <c r="AW604" s="260"/>
      <c r="AX604" s="260">
        <v>0.55000000000000004</v>
      </c>
      <c r="AY604" s="46" t="s">
        <v>62</v>
      </c>
      <c r="AZ604" s="44"/>
      <c r="BA604" s="23" t="s">
        <v>105</v>
      </c>
      <c r="BB604" s="23" t="s">
        <v>64</v>
      </c>
      <c r="BC604" s="37" t="s">
        <v>64</v>
      </c>
      <c r="BD604" s="23" t="s">
        <v>112</v>
      </c>
      <c r="BE604" s="23" t="s">
        <v>74</v>
      </c>
      <c r="BF604" s="23"/>
      <c r="BG604" s="23"/>
      <c r="BH604" s="23"/>
      <c r="BI604" s="386">
        <f t="shared" si="53"/>
        <v>0</v>
      </c>
    </row>
    <row r="605" spans="1:61" s="39" customFormat="1" ht="50.4">
      <c r="A605" s="31"/>
      <c r="B605" s="23" t="s">
        <v>2532</v>
      </c>
      <c r="C605" s="50" t="s">
        <v>1485</v>
      </c>
      <c r="D605" s="23" t="s">
        <v>40</v>
      </c>
      <c r="E605" s="51">
        <v>0.3</v>
      </c>
      <c r="F605" s="51"/>
      <c r="G605" s="51">
        <v>0.3</v>
      </c>
      <c r="H605" s="44" t="s">
        <v>111</v>
      </c>
      <c r="I605" s="44" t="s">
        <v>111</v>
      </c>
      <c r="J605" s="64" t="s">
        <v>1486</v>
      </c>
      <c r="K605" s="64"/>
      <c r="L605" s="277">
        <f t="shared" si="50"/>
        <v>0</v>
      </c>
      <c r="M605" s="277">
        <f t="shared" si="51"/>
        <v>0.30000000000000004</v>
      </c>
      <c r="N605" s="277">
        <f t="shared" si="52"/>
        <v>0.30000000000000004</v>
      </c>
      <c r="O605" s="36"/>
      <c r="P605" s="55"/>
      <c r="Q605" s="55">
        <v>0.1</v>
      </c>
      <c r="R605" s="55"/>
      <c r="S605" s="55"/>
      <c r="T605" s="55">
        <v>0.2</v>
      </c>
      <c r="U605" s="55"/>
      <c r="V605" s="260"/>
      <c r="W605" s="260"/>
      <c r="X605" s="55"/>
      <c r="Y605" s="55"/>
      <c r="Z605" s="260"/>
      <c r="AA605" s="260"/>
      <c r="AB605" s="260"/>
      <c r="AC605" s="260"/>
      <c r="AD605" s="260"/>
      <c r="AE605" s="260"/>
      <c r="AF605" s="260"/>
      <c r="AG605" s="260"/>
      <c r="AH605" s="260"/>
      <c r="AI605" s="260"/>
      <c r="AJ605" s="260"/>
      <c r="AK605" s="260"/>
      <c r="AL605" s="260"/>
      <c r="AM605" s="260"/>
      <c r="AN605" s="260"/>
      <c r="AO605" s="260"/>
      <c r="AP605" s="260"/>
      <c r="AQ605" s="260"/>
      <c r="AR605" s="260"/>
      <c r="AS605" s="260"/>
      <c r="AT605" s="260"/>
      <c r="AU605" s="260"/>
      <c r="AV605" s="260"/>
      <c r="AW605" s="260"/>
      <c r="AX605" s="260"/>
      <c r="AY605" s="46" t="s">
        <v>62</v>
      </c>
      <c r="AZ605" s="44"/>
      <c r="BA605" s="23" t="s">
        <v>105</v>
      </c>
      <c r="BB605" s="23" t="s">
        <v>64</v>
      </c>
      <c r="BC605" s="37" t="s">
        <v>64</v>
      </c>
      <c r="BD605" s="23" t="s">
        <v>112</v>
      </c>
      <c r="BE605" s="23" t="s">
        <v>74</v>
      </c>
      <c r="BF605" s="23"/>
      <c r="BG605" s="23"/>
      <c r="BH605" s="23"/>
      <c r="BI605" s="386">
        <f t="shared" si="53"/>
        <v>0</v>
      </c>
    </row>
    <row r="606" spans="1:61" s="39" customFormat="1" ht="50.4">
      <c r="A606" s="31"/>
      <c r="B606" s="23" t="s">
        <v>2533</v>
      </c>
      <c r="C606" s="50" t="s">
        <v>1488</v>
      </c>
      <c r="D606" s="23" t="s">
        <v>40</v>
      </c>
      <c r="E606" s="51">
        <v>0.45</v>
      </c>
      <c r="F606" s="51"/>
      <c r="G606" s="51">
        <v>0.45</v>
      </c>
      <c r="H606" s="44" t="s">
        <v>111</v>
      </c>
      <c r="I606" s="44" t="s">
        <v>111</v>
      </c>
      <c r="J606" s="64" t="s">
        <v>55</v>
      </c>
      <c r="K606" s="64"/>
      <c r="L606" s="277">
        <f t="shared" si="50"/>
        <v>0</v>
      </c>
      <c r="M606" s="277">
        <f t="shared" si="51"/>
        <v>0.45</v>
      </c>
      <c r="N606" s="277">
        <f t="shared" si="52"/>
        <v>0.45</v>
      </c>
      <c r="O606" s="36"/>
      <c r="P606" s="55"/>
      <c r="Q606" s="55"/>
      <c r="R606" s="55"/>
      <c r="S606" s="55"/>
      <c r="T606" s="55"/>
      <c r="U606" s="55"/>
      <c r="V606" s="260"/>
      <c r="W606" s="260"/>
      <c r="X606" s="55"/>
      <c r="Y606" s="55"/>
      <c r="Z606" s="260"/>
      <c r="AA606" s="260"/>
      <c r="AB606" s="260"/>
      <c r="AC606" s="260"/>
      <c r="AD606" s="260"/>
      <c r="AE606" s="260"/>
      <c r="AF606" s="260"/>
      <c r="AG606" s="260"/>
      <c r="AH606" s="260"/>
      <c r="AI606" s="260"/>
      <c r="AJ606" s="260"/>
      <c r="AK606" s="260"/>
      <c r="AL606" s="260"/>
      <c r="AM606" s="260"/>
      <c r="AN606" s="260"/>
      <c r="AO606" s="260"/>
      <c r="AP606" s="260"/>
      <c r="AQ606" s="260"/>
      <c r="AR606" s="260"/>
      <c r="AS606" s="260"/>
      <c r="AT606" s="260"/>
      <c r="AU606" s="260"/>
      <c r="AV606" s="260"/>
      <c r="AW606" s="260"/>
      <c r="AX606" s="260">
        <v>0.45</v>
      </c>
      <c r="AY606" s="46" t="s">
        <v>62</v>
      </c>
      <c r="AZ606" s="44"/>
      <c r="BA606" s="23" t="s">
        <v>105</v>
      </c>
      <c r="BB606" s="23" t="s">
        <v>64</v>
      </c>
      <c r="BC606" s="37" t="s">
        <v>64</v>
      </c>
      <c r="BD606" s="23" t="s">
        <v>112</v>
      </c>
      <c r="BE606" s="23" t="s">
        <v>74</v>
      </c>
      <c r="BF606" s="23"/>
      <c r="BG606" s="23"/>
      <c r="BH606" s="23"/>
      <c r="BI606" s="386">
        <f t="shared" si="53"/>
        <v>0</v>
      </c>
    </row>
    <row r="607" spans="1:61" s="84" customFormat="1" ht="46.8">
      <c r="A607" s="78"/>
      <c r="B607" s="23" t="s">
        <v>2534</v>
      </c>
      <c r="C607" s="50" t="s">
        <v>1490</v>
      </c>
      <c r="D607" s="23" t="s">
        <v>40</v>
      </c>
      <c r="E607" s="80">
        <v>1.5</v>
      </c>
      <c r="F607" s="51"/>
      <c r="G607" s="80">
        <v>1.5</v>
      </c>
      <c r="H607" s="81" t="s">
        <v>111</v>
      </c>
      <c r="I607" s="81" t="s">
        <v>111</v>
      </c>
      <c r="J607" s="82" t="s">
        <v>2318</v>
      </c>
      <c r="K607" s="82"/>
      <c r="L607" s="277">
        <f t="shared" si="50"/>
        <v>0</v>
      </c>
      <c r="M607" s="277">
        <f t="shared" si="51"/>
        <v>1.5</v>
      </c>
      <c r="N607" s="277">
        <f t="shared" si="52"/>
        <v>1.5</v>
      </c>
      <c r="O607" s="36"/>
      <c r="P607" s="55">
        <v>0.05</v>
      </c>
      <c r="Q607" s="130">
        <v>0.05</v>
      </c>
      <c r="R607" s="130"/>
      <c r="S607" s="130"/>
      <c r="T607" s="130"/>
      <c r="U607" s="130">
        <v>0.2</v>
      </c>
      <c r="V607" s="260"/>
      <c r="W607" s="260"/>
      <c r="X607" s="130"/>
      <c r="Y607" s="55">
        <v>0.2</v>
      </c>
      <c r="Z607" s="260"/>
      <c r="AA607" s="260"/>
      <c r="AB607" s="260"/>
      <c r="AC607" s="260"/>
      <c r="AD607" s="260"/>
      <c r="AE607" s="260"/>
      <c r="AF607" s="260"/>
      <c r="AG607" s="260"/>
      <c r="AH607" s="260"/>
      <c r="AI607" s="260"/>
      <c r="AJ607" s="260"/>
      <c r="AK607" s="260"/>
      <c r="AL607" s="260"/>
      <c r="AM607" s="260"/>
      <c r="AN607" s="260"/>
      <c r="AO607" s="260"/>
      <c r="AP607" s="260"/>
      <c r="AQ607" s="260"/>
      <c r="AR607" s="260"/>
      <c r="AS607" s="260"/>
      <c r="AT607" s="260"/>
      <c r="AU607" s="260"/>
      <c r="AV607" s="260"/>
      <c r="AW607" s="260"/>
      <c r="AX607" s="260">
        <v>1</v>
      </c>
      <c r="AY607" s="46" t="s">
        <v>62</v>
      </c>
      <c r="AZ607" s="44"/>
      <c r="BA607" s="23" t="s">
        <v>105</v>
      </c>
      <c r="BB607" s="23" t="s">
        <v>64</v>
      </c>
      <c r="BC607" s="37" t="s">
        <v>72</v>
      </c>
      <c r="BD607" s="23" t="s">
        <v>112</v>
      </c>
      <c r="BE607" s="23" t="s">
        <v>74</v>
      </c>
      <c r="BF607" s="23"/>
      <c r="BG607" s="23"/>
      <c r="BH607" s="23"/>
      <c r="BI607" s="386">
        <f t="shared" si="53"/>
        <v>0</v>
      </c>
    </row>
    <row r="608" spans="1:61" s="48" customFormat="1" ht="50.4">
      <c r="A608" s="40"/>
      <c r="B608" s="23" t="s">
        <v>2535</v>
      </c>
      <c r="C608" s="61" t="s">
        <v>1492</v>
      </c>
      <c r="D608" s="23" t="s">
        <v>40</v>
      </c>
      <c r="E608" s="51">
        <v>2.1</v>
      </c>
      <c r="F608" s="51"/>
      <c r="G608" s="51">
        <v>2.1</v>
      </c>
      <c r="H608" s="44" t="s">
        <v>111</v>
      </c>
      <c r="I608" s="44" t="s">
        <v>111</v>
      </c>
      <c r="J608" s="64" t="s">
        <v>1493</v>
      </c>
      <c r="K608" s="121"/>
      <c r="L608" s="277">
        <f t="shared" si="50"/>
        <v>0</v>
      </c>
      <c r="M608" s="277">
        <f t="shared" si="51"/>
        <v>2.1</v>
      </c>
      <c r="N608" s="277">
        <f t="shared" si="52"/>
        <v>2.1</v>
      </c>
      <c r="O608" s="36"/>
      <c r="P608" s="55">
        <v>0.8</v>
      </c>
      <c r="Q608" s="55"/>
      <c r="R608" s="55"/>
      <c r="S608" s="55"/>
      <c r="T608" s="55">
        <v>0.8</v>
      </c>
      <c r="U608" s="55">
        <v>0.2</v>
      </c>
      <c r="V608" s="260"/>
      <c r="W608" s="260"/>
      <c r="X608" s="55"/>
      <c r="Y608" s="55"/>
      <c r="Z608" s="260">
        <v>0.1</v>
      </c>
      <c r="AA608" s="260"/>
      <c r="AB608" s="260"/>
      <c r="AC608" s="260"/>
      <c r="AD608" s="260"/>
      <c r="AE608" s="260"/>
      <c r="AF608" s="260"/>
      <c r="AG608" s="260"/>
      <c r="AH608" s="260"/>
      <c r="AI608" s="260"/>
      <c r="AJ608" s="260"/>
      <c r="AK608" s="260"/>
      <c r="AL608" s="260"/>
      <c r="AM608" s="260"/>
      <c r="AN608" s="260"/>
      <c r="AO608" s="260"/>
      <c r="AP608" s="260">
        <v>0.2</v>
      </c>
      <c r="AQ608" s="260"/>
      <c r="AR608" s="260"/>
      <c r="AS608" s="260"/>
      <c r="AT608" s="260"/>
      <c r="AU608" s="260"/>
      <c r="AV608" s="260"/>
      <c r="AW608" s="260"/>
      <c r="AX608" s="260"/>
      <c r="AY608" s="46" t="s">
        <v>678</v>
      </c>
      <c r="AZ608" s="44" t="s">
        <v>1494</v>
      </c>
      <c r="BA608" s="23" t="s">
        <v>1248</v>
      </c>
      <c r="BB608" s="23" t="s">
        <v>64</v>
      </c>
      <c r="BC608" s="37" t="s">
        <v>64</v>
      </c>
      <c r="BD608" s="23"/>
      <c r="BE608" s="23" t="s">
        <v>102</v>
      </c>
      <c r="BF608" s="42" t="s">
        <v>1495</v>
      </c>
      <c r="BG608" s="42"/>
      <c r="BH608" s="42"/>
      <c r="BI608" s="386">
        <f t="shared" si="53"/>
        <v>0</v>
      </c>
    </row>
    <row r="609" spans="1:61" s="39" customFormat="1" ht="50.4">
      <c r="A609" s="31"/>
      <c r="B609" s="23" t="s">
        <v>2536</v>
      </c>
      <c r="C609" s="50" t="s">
        <v>1497</v>
      </c>
      <c r="D609" s="23" t="s">
        <v>40</v>
      </c>
      <c r="E609" s="51">
        <v>2.1</v>
      </c>
      <c r="F609" s="51"/>
      <c r="G609" s="51">
        <v>2.1</v>
      </c>
      <c r="H609" s="44" t="s">
        <v>188</v>
      </c>
      <c r="I609" s="44" t="s">
        <v>188</v>
      </c>
      <c r="J609" s="64" t="s">
        <v>2317</v>
      </c>
      <c r="K609" s="64"/>
      <c r="L609" s="277">
        <f t="shared" si="50"/>
        <v>0</v>
      </c>
      <c r="M609" s="277">
        <f t="shared" si="51"/>
        <v>2.1</v>
      </c>
      <c r="N609" s="277">
        <f t="shared" si="52"/>
        <v>2.1</v>
      </c>
      <c r="O609" s="36"/>
      <c r="P609" s="58">
        <v>0.25</v>
      </c>
      <c r="Q609" s="58"/>
      <c r="R609" s="58"/>
      <c r="S609" s="58"/>
      <c r="T609" s="58">
        <v>1.56</v>
      </c>
      <c r="U609" s="58">
        <v>0.2</v>
      </c>
      <c r="V609" s="261"/>
      <c r="W609" s="261"/>
      <c r="X609" s="58"/>
      <c r="Y609" s="58"/>
      <c r="Z609" s="261">
        <v>0.06</v>
      </c>
      <c r="AA609" s="261"/>
      <c r="AB609" s="261"/>
      <c r="AC609" s="261"/>
      <c r="AD609" s="261"/>
      <c r="AE609" s="261"/>
      <c r="AF609" s="261"/>
      <c r="AG609" s="261"/>
      <c r="AH609" s="261"/>
      <c r="AI609" s="261"/>
      <c r="AJ609" s="261"/>
      <c r="AK609" s="261"/>
      <c r="AL609" s="261"/>
      <c r="AM609" s="261"/>
      <c r="AN609" s="261"/>
      <c r="AO609" s="261"/>
      <c r="AP609" s="261">
        <v>0.03</v>
      </c>
      <c r="AQ609" s="261"/>
      <c r="AR609" s="261"/>
      <c r="AS609" s="261"/>
      <c r="AT609" s="261"/>
      <c r="AU609" s="261"/>
      <c r="AV609" s="261"/>
      <c r="AW609" s="261"/>
      <c r="AX609" s="261"/>
      <c r="AY609" s="46" t="s">
        <v>62</v>
      </c>
      <c r="AZ609" s="44" t="s">
        <v>1498</v>
      </c>
      <c r="BA609" s="23" t="s">
        <v>105</v>
      </c>
      <c r="BB609" s="23" t="s">
        <v>64</v>
      </c>
      <c r="BC609" s="37" t="s">
        <v>64</v>
      </c>
      <c r="BD609" s="23" t="s">
        <v>190</v>
      </c>
      <c r="BE609" s="23" t="s">
        <v>74</v>
      </c>
      <c r="BF609" s="23"/>
      <c r="BG609" s="42" t="s">
        <v>65</v>
      </c>
      <c r="BH609" s="23"/>
      <c r="BI609" s="386">
        <f t="shared" si="53"/>
        <v>0</v>
      </c>
    </row>
    <row r="610" spans="1:61" s="39" customFormat="1" ht="33.6">
      <c r="A610" s="31"/>
      <c r="B610" s="23" t="s">
        <v>2537</v>
      </c>
      <c r="C610" s="50" t="s">
        <v>1499</v>
      </c>
      <c r="D610" s="23" t="s">
        <v>40</v>
      </c>
      <c r="E610" s="51">
        <v>0.2</v>
      </c>
      <c r="F610" s="51"/>
      <c r="G610" s="51">
        <v>0.2</v>
      </c>
      <c r="H610" s="44"/>
      <c r="I610" s="44" t="s">
        <v>188</v>
      </c>
      <c r="J610" s="64" t="s">
        <v>2135</v>
      </c>
      <c r="K610" s="64"/>
      <c r="L610" s="277">
        <f t="shared" si="50"/>
        <v>0</v>
      </c>
      <c r="M610" s="277">
        <f t="shared" si="51"/>
        <v>0.19999999999999998</v>
      </c>
      <c r="N610" s="277">
        <f t="shared" si="52"/>
        <v>0.18999999999999997</v>
      </c>
      <c r="O610" s="36">
        <v>0.01</v>
      </c>
      <c r="P610" s="58">
        <v>0.15</v>
      </c>
      <c r="Q610" s="58"/>
      <c r="R610" s="58"/>
      <c r="S610" s="58"/>
      <c r="T610" s="58"/>
      <c r="U610" s="58"/>
      <c r="V610" s="261"/>
      <c r="W610" s="261"/>
      <c r="X610" s="58"/>
      <c r="Y610" s="58"/>
      <c r="Z610" s="261"/>
      <c r="AA610" s="261"/>
      <c r="AB610" s="261"/>
      <c r="AC610" s="261"/>
      <c r="AD610" s="261"/>
      <c r="AE610" s="261"/>
      <c r="AF610" s="261"/>
      <c r="AG610" s="261"/>
      <c r="AH610" s="261"/>
      <c r="AI610" s="261"/>
      <c r="AJ610" s="261"/>
      <c r="AK610" s="261"/>
      <c r="AL610" s="261"/>
      <c r="AM610" s="261">
        <v>0.02</v>
      </c>
      <c r="AN610" s="261"/>
      <c r="AO610" s="261"/>
      <c r="AP610" s="261"/>
      <c r="AQ610" s="261"/>
      <c r="AR610" s="261"/>
      <c r="AS610" s="261"/>
      <c r="AT610" s="261"/>
      <c r="AU610" s="261"/>
      <c r="AV610" s="261"/>
      <c r="AW610" s="261">
        <v>0.02</v>
      </c>
      <c r="AX610" s="261"/>
      <c r="AY610" s="46" t="s">
        <v>579</v>
      </c>
      <c r="AZ610" s="44"/>
      <c r="BA610" s="23" t="s">
        <v>114</v>
      </c>
      <c r="BB610" s="23" t="s">
        <v>72</v>
      </c>
      <c r="BC610" s="37"/>
      <c r="BD610" s="23" t="s">
        <v>1337</v>
      </c>
      <c r="BE610" s="23" t="s">
        <v>1500</v>
      </c>
      <c r="BF610" s="23" t="s">
        <v>1501</v>
      </c>
      <c r="BG610" s="23"/>
      <c r="BH610" s="23"/>
      <c r="BI610" s="386">
        <f t="shared" si="53"/>
        <v>0</v>
      </c>
    </row>
    <row r="611" spans="1:61" s="84" customFormat="1" ht="39.6">
      <c r="A611" s="78"/>
      <c r="B611" s="23" t="s">
        <v>2538</v>
      </c>
      <c r="C611" s="79" t="s">
        <v>1503</v>
      </c>
      <c r="D611" s="23" t="s">
        <v>40</v>
      </c>
      <c r="E611" s="80">
        <v>0.3</v>
      </c>
      <c r="F611" s="51"/>
      <c r="G611" s="80">
        <v>0.3</v>
      </c>
      <c r="H611" s="81" t="s">
        <v>188</v>
      </c>
      <c r="I611" s="81" t="s">
        <v>188</v>
      </c>
      <c r="J611" s="82" t="s">
        <v>22</v>
      </c>
      <c r="K611" s="82"/>
      <c r="L611" s="277">
        <f t="shared" si="50"/>
        <v>0</v>
      </c>
      <c r="M611" s="277">
        <f t="shared" si="51"/>
        <v>0.3</v>
      </c>
      <c r="N611" s="277">
        <f t="shared" si="52"/>
        <v>0.3</v>
      </c>
      <c r="O611" s="36"/>
      <c r="P611" s="58">
        <v>0.3</v>
      </c>
      <c r="Q611" s="83"/>
      <c r="R611" s="83"/>
      <c r="S611" s="58"/>
      <c r="T611" s="83"/>
      <c r="U611" s="83"/>
      <c r="V611" s="261"/>
      <c r="W611" s="261"/>
      <c r="X611" s="83"/>
      <c r="Y611" s="58"/>
      <c r="Z611" s="261"/>
      <c r="AA611" s="261"/>
      <c r="AB611" s="261"/>
      <c r="AC611" s="261"/>
      <c r="AD611" s="261"/>
      <c r="AE611" s="261"/>
      <c r="AF611" s="261"/>
      <c r="AG611" s="261"/>
      <c r="AH611" s="261"/>
      <c r="AI611" s="261"/>
      <c r="AJ611" s="261"/>
      <c r="AK611" s="261"/>
      <c r="AL611" s="261"/>
      <c r="AM611" s="261"/>
      <c r="AN611" s="261"/>
      <c r="AO611" s="261"/>
      <c r="AP611" s="261"/>
      <c r="AQ611" s="261"/>
      <c r="AR611" s="261"/>
      <c r="AS611" s="261"/>
      <c r="AT611" s="261"/>
      <c r="AU611" s="261"/>
      <c r="AV611" s="261"/>
      <c r="AW611" s="261"/>
      <c r="AX611" s="261"/>
      <c r="AY611" s="46" t="s">
        <v>62</v>
      </c>
      <c r="AZ611" s="44"/>
      <c r="BA611" s="23" t="s">
        <v>105</v>
      </c>
      <c r="BB611" s="23" t="s">
        <v>64</v>
      </c>
      <c r="BC611" s="37" t="s">
        <v>72</v>
      </c>
      <c r="BD611" s="23" t="s">
        <v>190</v>
      </c>
      <c r="BE611" s="23" t="s">
        <v>74</v>
      </c>
      <c r="BF611" s="23"/>
      <c r="BG611" s="23"/>
      <c r="BH611" s="23"/>
      <c r="BI611" s="386">
        <f t="shared" si="53"/>
        <v>0</v>
      </c>
    </row>
    <row r="612" spans="1:61" s="84" customFormat="1" ht="39.6">
      <c r="A612" s="78"/>
      <c r="B612" s="23" t="s">
        <v>2539</v>
      </c>
      <c r="C612" s="79" t="s">
        <v>1505</v>
      </c>
      <c r="D612" s="23" t="s">
        <v>40</v>
      </c>
      <c r="E612" s="80">
        <f>0.23*4</f>
        <v>0.92</v>
      </c>
      <c r="F612" s="51"/>
      <c r="G612" s="80">
        <v>0.92</v>
      </c>
      <c r="H612" s="81" t="s">
        <v>188</v>
      </c>
      <c r="I612" s="81" t="s">
        <v>188</v>
      </c>
      <c r="J612" s="82" t="s">
        <v>22</v>
      </c>
      <c r="K612" s="82"/>
      <c r="L612" s="277">
        <f t="shared" si="50"/>
        <v>0</v>
      </c>
      <c r="M612" s="277">
        <f t="shared" si="51"/>
        <v>0.92</v>
      </c>
      <c r="N612" s="277">
        <f t="shared" si="52"/>
        <v>0.92</v>
      </c>
      <c r="O612" s="36"/>
      <c r="P612" s="58">
        <v>0.92</v>
      </c>
      <c r="Q612" s="83"/>
      <c r="R612" s="83"/>
      <c r="S612" s="58"/>
      <c r="T612" s="83"/>
      <c r="U612" s="83"/>
      <c r="V612" s="261"/>
      <c r="W612" s="261"/>
      <c r="X612" s="83"/>
      <c r="Y612" s="58"/>
      <c r="Z612" s="261"/>
      <c r="AA612" s="261"/>
      <c r="AB612" s="261"/>
      <c r="AC612" s="261"/>
      <c r="AD612" s="261"/>
      <c r="AE612" s="261"/>
      <c r="AF612" s="261"/>
      <c r="AG612" s="261"/>
      <c r="AH612" s="261"/>
      <c r="AI612" s="261"/>
      <c r="AJ612" s="261"/>
      <c r="AK612" s="261"/>
      <c r="AL612" s="261"/>
      <c r="AM612" s="261"/>
      <c r="AN612" s="261"/>
      <c r="AO612" s="261"/>
      <c r="AP612" s="261"/>
      <c r="AQ612" s="261"/>
      <c r="AR612" s="261"/>
      <c r="AS612" s="261"/>
      <c r="AT612" s="261"/>
      <c r="AU612" s="261"/>
      <c r="AV612" s="261"/>
      <c r="AW612" s="261"/>
      <c r="AX612" s="261"/>
      <c r="AY612" s="46" t="s">
        <v>62</v>
      </c>
      <c r="AZ612" s="44"/>
      <c r="BA612" s="23" t="s">
        <v>105</v>
      </c>
      <c r="BB612" s="23" t="s">
        <v>64</v>
      </c>
      <c r="BC612" s="37" t="s">
        <v>72</v>
      </c>
      <c r="BD612" s="23" t="s">
        <v>190</v>
      </c>
      <c r="BE612" s="23" t="s">
        <v>74</v>
      </c>
      <c r="BF612" s="23"/>
      <c r="BG612" s="23"/>
      <c r="BH612" s="23"/>
      <c r="BI612" s="386">
        <f t="shared" si="53"/>
        <v>0</v>
      </c>
    </row>
    <row r="613" spans="1:61" s="84" customFormat="1" ht="39.6">
      <c r="A613" s="78"/>
      <c r="B613" s="23" t="s">
        <v>2540</v>
      </c>
      <c r="C613" s="79" t="s">
        <v>1507</v>
      </c>
      <c r="D613" s="23" t="s">
        <v>40</v>
      </c>
      <c r="E613" s="80">
        <f>0.32*3</f>
        <v>0.96</v>
      </c>
      <c r="F613" s="51"/>
      <c r="G613" s="80">
        <v>0.96</v>
      </c>
      <c r="H613" s="81" t="s">
        <v>188</v>
      </c>
      <c r="I613" s="81" t="s">
        <v>188</v>
      </c>
      <c r="J613" s="82" t="s">
        <v>22</v>
      </c>
      <c r="K613" s="82"/>
      <c r="L613" s="277">
        <f t="shared" si="50"/>
        <v>0</v>
      </c>
      <c r="M613" s="277">
        <f t="shared" si="51"/>
        <v>0.96</v>
      </c>
      <c r="N613" s="277">
        <f t="shared" si="52"/>
        <v>0.96</v>
      </c>
      <c r="O613" s="36"/>
      <c r="P613" s="58">
        <f>1.28-0.32</f>
        <v>0.96</v>
      </c>
      <c r="Q613" s="83"/>
      <c r="R613" s="83"/>
      <c r="S613" s="58"/>
      <c r="T613" s="83"/>
      <c r="U613" s="83"/>
      <c r="V613" s="261"/>
      <c r="W613" s="261"/>
      <c r="X613" s="83"/>
      <c r="Y613" s="58"/>
      <c r="Z613" s="261"/>
      <c r="AA613" s="261"/>
      <c r="AB613" s="261"/>
      <c r="AC613" s="261"/>
      <c r="AD613" s="261"/>
      <c r="AE613" s="261"/>
      <c r="AF613" s="261"/>
      <c r="AG613" s="261"/>
      <c r="AH613" s="261"/>
      <c r="AI613" s="261"/>
      <c r="AJ613" s="261"/>
      <c r="AK613" s="261"/>
      <c r="AL613" s="261"/>
      <c r="AM613" s="261"/>
      <c r="AN613" s="261"/>
      <c r="AO613" s="261"/>
      <c r="AP613" s="261"/>
      <c r="AQ613" s="261"/>
      <c r="AR613" s="261"/>
      <c r="AS613" s="261"/>
      <c r="AT613" s="261"/>
      <c r="AU613" s="261"/>
      <c r="AV613" s="261"/>
      <c r="AW613" s="261"/>
      <c r="AX613" s="261"/>
      <c r="AY613" s="46" t="s">
        <v>62</v>
      </c>
      <c r="AZ613" s="44"/>
      <c r="BA613" s="23" t="s">
        <v>105</v>
      </c>
      <c r="BB613" s="23" t="s">
        <v>64</v>
      </c>
      <c r="BC613" s="37" t="s">
        <v>72</v>
      </c>
      <c r="BD613" s="23" t="s">
        <v>190</v>
      </c>
      <c r="BE613" s="23" t="s">
        <v>74</v>
      </c>
      <c r="BF613" s="23"/>
      <c r="BG613" s="23"/>
      <c r="BH613" s="23"/>
      <c r="BI613" s="386">
        <f t="shared" si="53"/>
        <v>0</v>
      </c>
    </row>
    <row r="614" spans="1:61" s="90" customFormat="1" ht="78">
      <c r="A614" s="86"/>
      <c r="B614" s="23" t="s">
        <v>2541</v>
      </c>
      <c r="C614" s="61" t="s">
        <v>1509</v>
      </c>
      <c r="D614" s="23" t="s">
        <v>40</v>
      </c>
      <c r="E614" s="51">
        <v>0.77</v>
      </c>
      <c r="F614" s="51">
        <v>0.77</v>
      </c>
      <c r="G614" s="69"/>
      <c r="H614" s="44" t="s">
        <v>82</v>
      </c>
      <c r="I614" s="44" t="s">
        <v>82</v>
      </c>
      <c r="J614" s="58" t="s">
        <v>1510</v>
      </c>
      <c r="K614" s="121"/>
      <c r="L614" s="277">
        <f t="shared" si="50"/>
        <v>0</v>
      </c>
      <c r="M614" s="277">
        <f t="shared" si="51"/>
        <v>0</v>
      </c>
      <c r="N614" s="277">
        <f t="shared" si="52"/>
        <v>0</v>
      </c>
      <c r="O614" s="36"/>
      <c r="P614" s="227"/>
      <c r="Q614" s="227"/>
      <c r="R614" s="227"/>
      <c r="S614" s="227"/>
      <c r="T614" s="227"/>
      <c r="U614" s="227"/>
      <c r="V614" s="227"/>
      <c r="W614" s="227"/>
      <c r="X614" s="227"/>
      <c r="Y614" s="227"/>
      <c r="Z614" s="227"/>
      <c r="AA614" s="227"/>
      <c r="AB614" s="227"/>
      <c r="AC614" s="227"/>
      <c r="AD614" s="227"/>
      <c r="AE614" s="227"/>
      <c r="AF614" s="227"/>
      <c r="AG614" s="227"/>
      <c r="AH614" s="227"/>
      <c r="AI614" s="227"/>
      <c r="AJ614" s="227"/>
      <c r="AK614" s="227"/>
      <c r="AL614" s="227"/>
      <c r="AM614" s="227"/>
      <c r="AN614" s="227"/>
      <c r="AO614" s="227"/>
      <c r="AP614" s="227"/>
      <c r="AQ614" s="227"/>
      <c r="AR614" s="227"/>
      <c r="AS614" s="227"/>
      <c r="AT614" s="227"/>
      <c r="AU614" s="227"/>
      <c r="AV614" s="227"/>
      <c r="AW614" s="227"/>
      <c r="AX614" s="227"/>
      <c r="AY614" s="46" t="s">
        <v>678</v>
      </c>
      <c r="AZ614" s="44" t="s">
        <v>1511</v>
      </c>
      <c r="BA614" s="23" t="s">
        <v>1248</v>
      </c>
      <c r="BB614" s="23" t="s">
        <v>64</v>
      </c>
      <c r="BC614" s="89" t="s">
        <v>72</v>
      </c>
      <c r="BD614" s="44"/>
      <c r="BE614" s="44" t="s">
        <v>1512</v>
      </c>
      <c r="BF614" s="45"/>
      <c r="BG614" s="45"/>
      <c r="BH614" s="45"/>
      <c r="BI614" s="386">
        <f t="shared" si="53"/>
        <v>0</v>
      </c>
    </row>
    <row r="615" spans="1:61" s="39" customFormat="1" ht="39.6">
      <c r="A615" s="276"/>
      <c r="B615" s="23" t="s">
        <v>2542</v>
      </c>
      <c r="C615" s="50" t="s">
        <v>1513</v>
      </c>
      <c r="D615" s="23" t="s">
        <v>40</v>
      </c>
      <c r="E615" s="51">
        <v>1.33</v>
      </c>
      <c r="F615" s="51"/>
      <c r="G615" s="51">
        <v>1.33</v>
      </c>
      <c r="H615" s="241" t="s">
        <v>82</v>
      </c>
      <c r="I615" s="44" t="s">
        <v>82</v>
      </c>
      <c r="J615" s="64" t="s">
        <v>1514</v>
      </c>
      <c r="K615" s="64"/>
      <c r="L615" s="277">
        <f t="shared" si="50"/>
        <v>0</v>
      </c>
      <c r="M615" s="277">
        <f t="shared" si="51"/>
        <v>1.33</v>
      </c>
      <c r="N615" s="277">
        <f t="shared" si="52"/>
        <v>1.33</v>
      </c>
      <c r="O615" s="36"/>
      <c r="P615" s="58">
        <v>0.08</v>
      </c>
      <c r="Q615" s="58">
        <v>0.2</v>
      </c>
      <c r="R615" s="58"/>
      <c r="S615" s="58">
        <v>0.3</v>
      </c>
      <c r="T615" s="58">
        <v>0.4</v>
      </c>
      <c r="U615" s="58">
        <v>0.3</v>
      </c>
      <c r="V615" s="261"/>
      <c r="W615" s="261"/>
      <c r="X615" s="58"/>
      <c r="Y615" s="58"/>
      <c r="Z615" s="261">
        <v>0.05</v>
      </c>
      <c r="AA615" s="261"/>
      <c r="AB615" s="261"/>
      <c r="AC615" s="261"/>
      <c r="AD615" s="261"/>
      <c r="AE615" s="261"/>
      <c r="AF615" s="261"/>
      <c r="AG615" s="261"/>
      <c r="AH615" s="261"/>
      <c r="AI615" s="261"/>
      <c r="AJ615" s="261"/>
      <c r="AK615" s="261"/>
      <c r="AL615" s="261"/>
      <c r="AM615" s="261"/>
      <c r="AN615" s="261"/>
      <c r="AO615" s="261"/>
      <c r="AP615" s="261"/>
      <c r="AQ615" s="261"/>
      <c r="AR615" s="261"/>
      <c r="AS615" s="261"/>
      <c r="AT615" s="261"/>
      <c r="AU615" s="261"/>
      <c r="AV615" s="261"/>
      <c r="AW615" s="261"/>
      <c r="AX615" s="261"/>
      <c r="AY615" s="46" t="s">
        <v>62</v>
      </c>
      <c r="AZ615" s="44"/>
      <c r="BA615" s="23" t="s">
        <v>105</v>
      </c>
      <c r="BB615" s="23" t="s">
        <v>64</v>
      </c>
      <c r="BC615" s="37" t="s">
        <v>72</v>
      </c>
      <c r="BD615" s="23" t="s">
        <v>84</v>
      </c>
      <c r="BE615" s="23" t="s">
        <v>1515</v>
      </c>
      <c r="BF615" s="23"/>
      <c r="BG615" s="23"/>
      <c r="BH615" s="23"/>
      <c r="BI615" s="386">
        <f t="shared" si="53"/>
        <v>0</v>
      </c>
    </row>
    <row r="616" spans="1:61" s="39" customFormat="1" ht="50.4">
      <c r="A616" s="31"/>
      <c r="B616" s="23" t="s">
        <v>2543</v>
      </c>
      <c r="C616" s="50" t="s">
        <v>1516</v>
      </c>
      <c r="D616" s="23" t="s">
        <v>40</v>
      </c>
      <c r="E616" s="51">
        <v>1.5</v>
      </c>
      <c r="F616" s="51"/>
      <c r="G616" s="51">
        <v>1.5</v>
      </c>
      <c r="H616" s="44" t="s">
        <v>82</v>
      </c>
      <c r="I616" s="44" t="s">
        <v>82</v>
      </c>
      <c r="J616" s="64" t="s">
        <v>1517</v>
      </c>
      <c r="K616" s="64"/>
      <c r="L616" s="277">
        <f t="shared" si="50"/>
        <v>0</v>
      </c>
      <c r="M616" s="277">
        <f t="shared" si="51"/>
        <v>1.5</v>
      </c>
      <c r="N616" s="277">
        <f t="shared" si="52"/>
        <v>1.5</v>
      </c>
      <c r="O616" s="36"/>
      <c r="P616" s="58"/>
      <c r="Q616" s="58">
        <v>0.5</v>
      </c>
      <c r="R616" s="58"/>
      <c r="S616" s="58"/>
      <c r="T616" s="58">
        <v>0.5</v>
      </c>
      <c r="U616" s="58"/>
      <c r="V616" s="261"/>
      <c r="W616" s="261"/>
      <c r="X616" s="58"/>
      <c r="Y616" s="58"/>
      <c r="Z616" s="261"/>
      <c r="AA616" s="261"/>
      <c r="AB616" s="261"/>
      <c r="AC616" s="261"/>
      <c r="AD616" s="261"/>
      <c r="AE616" s="261"/>
      <c r="AF616" s="261"/>
      <c r="AG616" s="261"/>
      <c r="AH616" s="261"/>
      <c r="AI616" s="261"/>
      <c r="AJ616" s="261"/>
      <c r="AK616" s="261"/>
      <c r="AL616" s="261"/>
      <c r="AM616" s="261"/>
      <c r="AN616" s="261"/>
      <c r="AO616" s="261"/>
      <c r="AP616" s="261"/>
      <c r="AQ616" s="261"/>
      <c r="AR616" s="261"/>
      <c r="AS616" s="261"/>
      <c r="AT616" s="261"/>
      <c r="AU616" s="261"/>
      <c r="AV616" s="261"/>
      <c r="AW616" s="261"/>
      <c r="AX616" s="261">
        <v>0.5</v>
      </c>
      <c r="AY616" s="46" t="s">
        <v>62</v>
      </c>
      <c r="AZ616" s="44"/>
      <c r="BA616" s="23" t="s">
        <v>105</v>
      </c>
      <c r="BB616" s="23" t="s">
        <v>64</v>
      </c>
      <c r="BC616" s="37" t="s">
        <v>64</v>
      </c>
      <c r="BD616" s="23" t="s">
        <v>84</v>
      </c>
      <c r="BE616" s="23" t="s">
        <v>1518</v>
      </c>
      <c r="BF616" s="23"/>
      <c r="BG616" s="23"/>
      <c r="BH616" s="23"/>
      <c r="BI616" s="386">
        <f t="shared" si="53"/>
        <v>0</v>
      </c>
    </row>
    <row r="617" spans="1:61" s="39" customFormat="1" ht="50.4">
      <c r="A617" s="31"/>
      <c r="B617" s="23" t="s">
        <v>2544</v>
      </c>
      <c r="C617" s="50" t="s">
        <v>1519</v>
      </c>
      <c r="D617" s="23" t="s">
        <v>40</v>
      </c>
      <c r="E617" s="51">
        <v>1</v>
      </c>
      <c r="F617" s="51"/>
      <c r="G617" s="51">
        <v>1</v>
      </c>
      <c r="H617" s="44" t="s">
        <v>82</v>
      </c>
      <c r="I617" s="44" t="s">
        <v>82</v>
      </c>
      <c r="J617" s="64" t="s">
        <v>1520</v>
      </c>
      <c r="K617" s="64"/>
      <c r="L617" s="277">
        <f t="shared" si="50"/>
        <v>0</v>
      </c>
      <c r="M617" s="277">
        <f t="shared" si="51"/>
        <v>1</v>
      </c>
      <c r="N617" s="277">
        <f t="shared" si="52"/>
        <v>1</v>
      </c>
      <c r="O617" s="36"/>
      <c r="P617" s="58"/>
      <c r="Q617" s="58">
        <v>0.6</v>
      </c>
      <c r="R617" s="58"/>
      <c r="S617" s="58"/>
      <c r="T617" s="58">
        <v>0.4</v>
      </c>
      <c r="U617" s="58"/>
      <c r="V617" s="261"/>
      <c r="W617" s="261"/>
      <c r="X617" s="58"/>
      <c r="Y617" s="58"/>
      <c r="Z617" s="261"/>
      <c r="AA617" s="261"/>
      <c r="AB617" s="261"/>
      <c r="AC617" s="261"/>
      <c r="AD617" s="261"/>
      <c r="AE617" s="261"/>
      <c r="AF617" s="261"/>
      <c r="AG617" s="261"/>
      <c r="AH617" s="261"/>
      <c r="AI617" s="261"/>
      <c r="AJ617" s="261"/>
      <c r="AK617" s="261"/>
      <c r="AL617" s="261"/>
      <c r="AM617" s="261"/>
      <c r="AN617" s="261"/>
      <c r="AO617" s="261"/>
      <c r="AP617" s="261"/>
      <c r="AQ617" s="261"/>
      <c r="AR617" s="261"/>
      <c r="AS617" s="261"/>
      <c r="AT617" s="261"/>
      <c r="AU617" s="261"/>
      <c r="AV617" s="261"/>
      <c r="AW617" s="261"/>
      <c r="AX617" s="261"/>
      <c r="AY617" s="46" t="s">
        <v>62</v>
      </c>
      <c r="AZ617" s="44"/>
      <c r="BA617" s="23" t="s">
        <v>105</v>
      </c>
      <c r="BB617" s="23" t="s">
        <v>64</v>
      </c>
      <c r="BC617" s="37" t="s">
        <v>72</v>
      </c>
      <c r="BD617" s="23" t="s">
        <v>84</v>
      </c>
      <c r="BE617" s="23" t="s">
        <v>1518</v>
      </c>
      <c r="BF617" s="23"/>
      <c r="BG617" s="23"/>
      <c r="BH617" s="23"/>
      <c r="BI617" s="386">
        <f t="shared" si="53"/>
        <v>0</v>
      </c>
    </row>
    <row r="618" spans="1:61" s="39" customFormat="1" ht="39.6">
      <c r="A618" s="31"/>
      <c r="B618" s="23" t="s">
        <v>2545</v>
      </c>
      <c r="C618" s="50" t="s">
        <v>1521</v>
      </c>
      <c r="D618" s="23" t="s">
        <v>40</v>
      </c>
      <c r="E618" s="51">
        <v>0.19</v>
      </c>
      <c r="F618" s="51"/>
      <c r="G618" s="51">
        <v>0.19</v>
      </c>
      <c r="H618" s="44" t="s">
        <v>82</v>
      </c>
      <c r="I618" s="44" t="s">
        <v>82</v>
      </c>
      <c r="J618" s="52" t="s">
        <v>27</v>
      </c>
      <c r="K618" s="52"/>
      <c r="L618" s="277">
        <f t="shared" si="50"/>
        <v>0</v>
      </c>
      <c r="M618" s="277">
        <f t="shared" si="51"/>
        <v>0.19</v>
      </c>
      <c r="N618" s="277">
        <f t="shared" si="52"/>
        <v>0.19</v>
      </c>
      <c r="O618" s="36"/>
      <c r="P618" s="46"/>
      <c r="Q618" s="46"/>
      <c r="R618" s="46"/>
      <c r="S618" s="46"/>
      <c r="T618" s="46"/>
      <c r="U618" s="46">
        <v>0.19</v>
      </c>
      <c r="V618" s="46"/>
      <c r="W618" s="46"/>
      <c r="X618" s="46"/>
      <c r="Y618" s="46"/>
      <c r="Z618" s="46"/>
      <c r="AA618" s="46"/>
      <c r="AB618" s="46"/>
      <c r="AC618" s="46"/>
      <c r="AD618" s="46"/>
      <c r="AE618" s="46"/>
      <c r="AF618" s="46"/>
      <c r="AG618" s="46"/>
      <c r="AH618" s="46"/>
      <c r="AI618" s="46"/>
      <c r="AJ618" s="46"/>
      <c r="AK618" s="46"/>
      <c r="AL618" s="46"/>
      <c r="AM618" s="46"/>
      <c r="AN618" s="46"/>
      <c r="AO618" s="46"/>
      <c r="AP618" s="46"/>
      <c r="AQ618" s="46"/>
      <c r="AR618" s="46"/>
      <c r="AS618" s="46"/>
      <c r="AT618" s="46"/>
      <c r="AU618" s="46"/>
      <c r="AV618" s="46"/>
      <c r="AW618" s="46"/>
      <c r="AX618" s="46"/>
      <c r="AY618" s="46" t="s">
        <v>62</v>
      </c>
      <c r="AZ618" s="44" t="s">
        <v>1522</v>
      </c>
      <c r="BA618" s="23" t="s">
        <v>105</v>
      </c>
      <c r="BB618" s="23" t="s">
        <v>64</v>
      </c>
      <c r="BC618" s="37" t="s">
        <v>72</v>
      </c>
      <c r="BD618" s="23" t="s">
        <v>84</v>
      </c>
      <c r="BE618" s="23" t="s">
        <v>74</v>
      </c>
      <c r="BF618" s="23"/>
      <c r="BG618" s="23"/>
      <c r="BH618" s="23"/>
      <c r="BI618" s="386">
        <f t="shared" si="53"/>
        <v>0</v>
      </c>
    </row>
    <row r="619" spans="1:61" s="39" customFormat="1" ht="62.4">
      <c r="A619" s="31"/>
      <c r="B619" s="23" t="s">
        <v>2546</v>
      </c>
      <c r="C619" s="50" t="s">
        <v>1523</v>
      </c>
      <c r="D619" s="23" t="s">
        <v>40</v>
      </c>
      <c r="E619" s="51">
        <v>1.84</v>
      </c>
      <c r="F619" s="51"/>
      <c r="G619" s="51">
        <v>1.84</v>
      </c>
      <c r="H619" s="44"/>
      <c r="I619" s="44" t="s">
        <v>82</v>
      </c>
      <c r="J619" s="52" t="s">
        <v>2258</v>
      </c>
      <c r="K619" s="121"/>
      <c r="L619" s="277">
        <f t="shared" si="50"/>
        <v>0</v>
      </c>
      <c r="M619" s="277">
        <f t="shared" si="51"/>
        <v>1.84</v>
      </c>
      <c r="N619" s="277">
        <f t="shared" si="52"/>
        <v>1.4200000000000002</v>
      </c>
      <c r="O619" s="36">
        <v>0.42</v>
      </c>
      <c r="P619" s="46"/>
      <c r="Q619" s="46">
        <v>0.3</v>
      </c>
      <c r="R619" s="46"/>
      <c r="S619" s="46"/>
      <c r="T619" s="46">
        <v>1</v>
      </c>
      <c r="U619" s="46"/>
      <c r="V619" s="46"/>
      <c r="W619" s="46"/>
      <c r="X619" s="46"/>
      <c r="Y619" s="46"/>
      <c r="Z619" s="46">
        <v>0.01</v>
      </c>
      <c r="AA619" s="46"/>
      <c r="AB619" s="46"/>
      <c r="AC619" s="46"/>
      <c r="AD619" s="46"/>
      <c r="AE619" s="46"/>
      <c r="AF619" s="46"/>
      <c r="AG619" s="46"/>
      <c r="AH619" s="46"/>
      <c r="AI619" s="46"/>
      <c r="AJ619" s="46"/>
      <c r="AK619" s="46"/>
      <c r="AL619" s="46"/>
      <c r="AM619" s="46"/>
      <c r="AN619" s="46"/>
      <c r="AO619" s="46"/>
      <c r="AP619" s="46"/>
      <c r="AQ619" s="46"/>
      <c r="AR619" s="46"/>
      <c r="AS619" s="46"/>
      <c r="AT619" s="46"/>
      <c r="AU619" s="46">
        <v>0.03</v>
      </c>
      <c r="AV619" s="46"/>
      <c r="AW619" s="46"/>
      <c r="AX619" s="46">
        <v>0.08</v>
      </c>
      <c r="AY619" s="46" t="s">
        <v>2265</v>
      </c>
      <c r="AZ619" s="44" t="s">
        <v>1524</v>
      </c>
      <c r="BA619" s="23" t="s">
        <v>1248</v>
      </c>
      <c r="BB619" s="23" t="s">
        <v>64</v>
      </c>
      <c r="BC619" s="37" t="s">
        <v>72</v>
      </c>
      <c r="BD619" s="23" t="s">
        <v>1288</v>
      </c>
      <c r="BE619" s="23" t="s">
        <v>1525</v>
      </c>
      <c r="BF619" s="23" t="s">
        <v>1526</v>
      </c>
      <c r="BG619" s="23"/>
      <c r="BH619" s="23"/>
      <c r="BI619" s="386">
        <f t="shared" si="53"/>
        <v>0</v>
      </c>
    </row>
    <row r="620" spans="1:61" s="39" customFormat="1" ht="62.4">
      <c r="A620" s="31"/>
      <c r="B620" s="23" t="s">
        <v>2547</v>
      </c>
      <c r="C620" s="50" t="s">
        <v>1527</v>
      </c>
      <c r="D620" s="23" t="s">
        <v>40</v>
      </c>
      <c r="E620" s="51">
        <v>3.6</v>
      </c>
      <c r="F620" s="51"/>
      <c r="G620" s="51">
        <v>3.6</v>
      </c>
      <c r="H620" s="44"/>
      <c r="I620" s="44" t="s">
        <v>82</v>
      </c>
      <c r="J620" s="52" t="s">
        <v>2141</v>
      </c>
      <c r="K620" s="121"/>
      <c r="L620" s="277">
        <f t="shared" si="50"/>
        <v>0</v>
      </c>
      <c r="M620" s="277">
        <f t="shared" si="51"/>
        <v>3.6</v>
      </c>
      <c r="N620" s="277">
        <f t="shared" si="52"/>
        <v>3.5</v>
      </c>
      <c r="O620" s="36">
        <v>0.1</v>
      </c>
      <c r="P620" s="46">
        <v>2.5</v>
      </c>
      <c r="Q620" s="46"/>
      <c r="R620" s="46"/>
      <c r="S620" s="46"/>
      <c r="T620" s="46">
        <v>0.5</v>
      </c>
      <c r="U620" s="46"/>
      <c r="V620" s="46"/>
      <c r="W620" s="46"/>
      <c r="X620" s="46"/>
      <c r="Y620" s="46"/>
      <c r="Z620" s="46">
        <v>0.1</v>
      </c>
      <c r="AA620" s="46"/>
      <c r="AB620" s="46"/>
      <c r="AC620" s="46"/>
      <c r="AD620" s="46"/>
      <c r="AE620" s="46"/>
      <c r="AF620" s="46"/>
      <c r="AG620" s="46"/>
      <c r="AH620" s="46"/>
      <c r="AI620" s="46"/>
      <c r="AJ620" s="46"/>
      <c r="AK620" s="46"/>
      <c r="AL620" s="46"/>
      <c r="AM620" s="46">
        <v>0.1</v>
      </c>
      <c r="AN620" s="46"/>
      <c r="AO620" s="46"/>
      <c r="AP620" s="46"/>
      <c r="AQ620" s="46"/>
      <c r="AR620" s="46"/>
      <c r="AS620" s="46"/>
      <c r="AT620" s="46"/>
      <c r="AU620" s="46"/>
      <c r="AV620" s="46"/>
      <c r="AW620" s="46">
        <v>0.3</v>
      </c>
      <c r="AX620" s="46"/>
      <c r="AY620" s="64" t="s">
        <v>1366</v>
      </c>
      <c r="AZ620" s="23"/>
      <c r="BA620" s="23" t="s">
        <v>1248</v>
      </c>
      <c r="BB620" s="23" t="s">
        <v>72</v>
      </c>
      <c r="BC620" s="37"/>
      <c r="BD620" s="23" t="s">
        <v>576</v>
      </c>
      <c r="BE620" s="23"/>
      <c r="BF620" s="23" t="s">
        <v>1528</v>
      </c>
      <c r="BG620" s="23"/>
      <c r="BH620" s="23"/>
      <c r="BI620" s="386">
        <f t="shared" si="53"/>
        <v>0</v>
      </c>
    </row>
    <row r="621" spans="1:61" s="39" customFormat="1" ht="39.6">
      <c r="A621" s="31"/>
      <c r="B621" s="23" t="s">
        <v>2548</v>
      </c>
      <c r="C621" s="50" t="s">
        <v>1529</v>
      </c>
      <c r="D621" s="23" t="s">
        <v>40</v>
      </c>
      <c r="E621" s="51">
        <v>0.4</v>
      </c>
      <c r="F621" s="51"/>
      <c r="G621" s="51">
        <v>0.4</v>
      </c>
      <c r="H621" s="44" t="s">
        <v>241</v>
      </c>
      <c r="I621" s="44" t="s">
        <v>241</v>
      </c>
      <c r="J621" s="64" t="s">
        <v>1530</v>
      </c>
      <c r="K621" s="64"/>
      <c r="L621" s="277">
        <f t="shared" si="50"/>
        <v>0</v>
      </c>
      <c r="M621" s="277">
        <f t="shared" si="51"/>
        <v>0.39999999999999997</v>
      </c>
      <c r="N621" s="277">
        <f t="shared" si="52"/>
        <v>0.39999999999999997</v>
      </c>
      <c r="O621" s="36"/>
      <c r="P621" s="58">
        <v>0.35</v>
      </c>
      <c r="Q621" s="58">
        <v>0.05</v>
      </c>
      <c r="R621" s="58"/>
      <c r="S621" s="58"/>
      <c r="T621" s="58"/>
      <c r="U621" s="58"/>
      <c r="V621" s="261"/>
      <c r="W621" s="261"/>
      <c r="X621" s="58"/>
      <c r="Y621" s="58"/>
      <c r="Z621" s="261"/>
      <c r="AA621" s="261"/>
      <c r="AB621" s="261"/>
      <c r="AC621" s="261"/>
      <c r="AD621" s="261"/>
      <c r="AE621" s="261"/>
      <c r="AF621" s="261"/>
      <c r="AG621" s="261"/>
      <c r="AH621" s="261"/>
      <c r="AI621" s="261"/>
      <c r="AJ621" s="261"/>
      <c r="AK621" s="261"/>
      <c r="AL621" s="261"/>
      <c r="AM621" s="261"/>
      <c r="AN621" s="261"/>
      <c r="AO621" s="261"/>
      <c r="AP621" s="261"/>
      <c r="AQ621" s="261"/>
      <c r="AR621" s="261"/>
      <c r="AS621" s="261"/>
      <c r="AT621" s="261"/>
      <c r="AU621" s="261"/>
      <c r="AV621" s="261"/>
      <c r="AW621" s="261"/>
      <c r="AX621" s="261"/>
      <c r="AY621" s="46" t="s">
        <v>62</v>
      </c>
      <c r="AZ621" s="44"/>
      <c r="BA621" s="23" t="s">
        <v>105</v>
      </c>
      <c r="BB621" s="23" t="s">
        <v>64</v>
      </c>
      <c r="BC621" s="37" t="s">
        <v>64</v>
      </c>
      <c r="BD621" s="287" t="s">
        <v>242</v>
      </c>
      <c r="BE621" s="23" t="s">
        <v>74</v>
      </c>
      <c r="BF621" s="23"/>
      <c r="BG621" s="23"/>
      <c r="BH621" s="23"/>
      <c r="BI621" s="386">
        <f t="shared" si="53"/>
        <v>0</v>
      </c>
    </row>
    <row r="622" spans="1:61" s="39" customFormat="1" ht="39.6">
      <c r="A622" s="31"/>
      <c r="B622" s="23" t="s">
        <v>2549</v>
      </c>
      <c r="C622" s="50" t="s">
        <v>1531</v>
      </c>
      <c r="D622" s="23" t="s">
        <v>40</v>
      </c>
      <c r="E622" s="51">
        <v>0.3</v>
      </c>
      <c r="F622" s="51"/>
      <c r="G622" s="51">
        <v>0.3</v>
      </c>
      <c r="H622" s="44" t="s">
        <v>241</v>
      </c>
      <c r="I622" s="44" t="s">
        <v>241</v>
      </c>
      <c r="J622" s="64" t="s">
        <v>27</v>
      </c>
      <c r="K622" s="64"/>
      <c r="L622" s="277">
        <f t="shared" si="50"/>
        <v>0</v>
      </c>
      <c r="M622" s="277">
        <f t="shared" si="51"/>
        <v>0.3</v>
      </c>
      <c r="N622" s="277">
        <f t="shared" si="52"/>
        <v>0.3</v>
      </c>
      <c r="O622" s="36"/>
      <c r="P622" s="58"/>
      <c r="Q622" s="58"/>
      <c r="R622" s="58"/>
      <c r="S622" s="58"/>
      <c r="T622" s="58"/>
      <c r="U622" s="58">
        <v>0.3</v>
      </c>
      <c r="V622" s="261"/>
      <c r="W622" s="261"/>
      <c r="X622" s="58"/>
      <c r="Y622" s="58"/>
      <c r="Z622" s="261"/>
      <c r="AA622" s="261"/>
      <c r="AB622" s="261"/>
      <c r="AC622" s="261"/>
      <c r="AD622" s="261"/>
      <c r="AE622" s="261"/>
      <c r="AF622" s="261"/>
      <c r="AG622" s="261"/>
      <c r="AH622" s="261"/>
      <c r="AI622" s="261"/>
      <c r="AJ622" s="261"/>
      <c r="AK622" s="261"/>
      <c r="AL622" s="261"/>
      <c r="AM622" s="261"/>
      <c r="AN622" s="261"/>
      <c r="AO622" s="261"/>
      <c r="AP622" s="261"/>
      <c r="AQ622" s="261"/>
      <c r="AR622" s="261"/>
      <c r="AS622" s="261"/>
      <c r="AT622" s="261"/>
      <c r="AU622" s="261"/>
      <c r="AV622" s="261"/>
      <c r="AW622" s="261"/>
      <c r="AX622" s="261"/>
      <c r="AY622" s="46" t="s">
        <v>62</v>
      </c>
      <c r="AZ622" s="44" t="s">
        <v>1532</v>
      </c>
      <c r="BA622" s="23" t="s">
        <v>105</v>
      </c>
      <c r="BB622" s="23" t="s">
        <v>64</v>
      </c>
      <c r="BC622" s="37" t="s">
        <v>72</v>
      </c>
      <c r="BD622" s="287" t="s">
        <v>242</v>
      </c>
      <c r="BE622" s="23" t="s">
        <v>400</v>
      </c>
      <c r="BF622" s="23"/>
      <c r="BG622" s="23"/>
      <c r="BH622" s="23"/>
      <c r="BI622" s="386">
        <f t="shared" si="53"/>
        <v>0</v>
      </c>
    </row>
    <row r="623" spans="1:61" s="39" customFormat="1" ht="39.6">
      <c r="A623" s="31"/>
      <c r="B623" s="23" t="s">
        <v>2550</v>
      </c>
      <c r="C623" s="50" t="s">
        <v>1533</v>
      </c>
      <c r="D623" s="23" t="s">
        <v>40</v>
      </c>
      <c r="E623" s="51">
        <v>0.4</v>
      </c>
      <c r="F623" s="51"/>
      <c r="G623" s="51">
        <v>0.4</v>
      </c>
      <c r="H623" s="44" t="s">
        <v>241</v>
      </c>
      <c r="I623" s="44" t="s">
        <v>241</v>
      </c>
      <c r="J623" s="64" t="s">
        <v>55</v>
      </c>
      <c r="K623" s="64"/>
      <c r="L623" s="277">
        <f t="shared" si="50"/>
        <v>0</v>
      </c>
      <c r="M623" s="277">
        <f t="shared" si="51"/>
        <v>0.4</v>
      </c>
      <c r="N623" s="277">
        <f t="shared" si="52"/>
        <v>0.4</v>
      </c>
      <c r="O623" s="36"/>
      <c r="P623" s="58"/>
      <c r="Q623" s="58"/>
      <c r="R623" s="58"/>
      <c r="S623" s="58"/>
      <c r="T623" s="58"/>
      <c r="U623" s="58"/>
      <c r="V623" s="261"/>
      <c r="W623" s="261"/>
      <c r="X623" s="58"/>
      <c r="Y623" s="58"/>
      <c r="Z623" s="261"/>
      <c r="AA623" s="261"/>
      <c r="AB623" s="261"/>
      <c r="AC623" s="261"/>
      <c r="AD623" s="261"/>
      <c r="AE623" s="261"/>
      <c r="AF623" s="261"/>
      <c r="AG623" s="261"/>
      <c r="AH623" s="261"/>
      <c r="AI623" s="261"/>
      <c r="AJ623" s="261"/>
      <c r="AK623" s="261"/>
      <c r="AL623" s="261"/>
      <c r="AM623" s="261"/>
      <c r="AN623" s="261"/>
      <c r="AO623" s="261"/>
      <c r="AP623" s="261"/>
      <c r="AQ623" s="261"/>
      <c r="AR623" s="261"/>
      <c r="AS623" s="261"/>
      <c r="AT623" s="261"/>
      <c r="AU623" s="261"/>
      <c r="AV623" s="261"/>
      <c r="AW623" s="261"/>
      <c r="AX623" s="261">
        <v>0.4</v>
      </c>
      <c r="AY623" s="46" t="s">
        <v>62</v>
      </c>
      <c r="AZ623" s="44" t="s">
        <v>1534</v>
      </c>
      <c r="BA623" s="23" t="s">
        <v>105</v>
      </c>
      <c r="BB623" s="23" t="s">
        <v>64</v>
      </c>
      <c r="BC623" s="37" t="s">
        <v>64</v>
      </c>
      <c r="BD623" s="287" t="s">
        <v>242</v>
      </c>
      <c r="BE623" s="23" t="s">
        <v>400</v>
      </c>
      <c r="BF623" s="23"/>
      <c r="BG623" s="23"/>
      <c r="BH623" s="23"/>
      <c r="BI623" s="386">
        <f t="shared" si="53"/>
        <v>0</v>
      </c>
    </row>
    <row r="624" spans="1:61" s="39" customFormat="1" ht="39.6">
      <c r="A624" s="31"/>
      <c r="B624" s="23" t="s">
        <v>2551</v>
      </c>
      <c r="C624" s="50" t="s">
        <v>1535</v>
      </c>
      <c r="D624" s="23" t="s">
        <v>40</v>
      </c>
      <c r="E624" s="51">
        <v>1</v>
      </c>
      <c r="F624" s="51"/>
      <c r="G624" s="51">
        <v>1</v>
      </c>
      <c r="H624" s="44" t="s">
        <v>241</v>
      </c>
      <c r="I624" s="44" t="s">
        <v>241</v>
      </c>
      <c r="J624" s="64" t="s">
        <v>2316</v>
      </c>
      <c r="K624" s="64"/>
      <c r="L624" s="277">
        <f t="shared" si="50"/>
        <v>0</v>
      </c>
      <c r="M624" s="277">
        <f t="shared" si="51"/>
        <v>1</v>
      </c>
      <c r="N624" s="277">
        <f t="shared" si="52"/>
        <v>1</v>
      </c>
      <c r="O624" s="36"/>
      <c r="P624" s="58">
        <v>0.19</v>
      </c>
      <c r="Q624" s="58">
        <v>0.43</v>
      </c>
      <c r="R624" s="58"/>
      <c r="S624" s="58">
        <v>0.08</v>
      </c>
      <c r="T624" s="58"/>
      <c r="U624" s="58">
        <v>0.3</v>
      </c>
      <c r="V624" s="261"/>
      <c r="W624" s="261"/>
      <c r="X624" s="58"/>
      <c r="Y624" s="58"/>
      <c r="Z624" s="261"/>
      <c r="AA624" s="261"/>
      <c r="AB624" s="261"/>
      <c r="AC624" s="261"/>
      <c r="AD624" s="261"/>
      <c r="AE624" s="261"/>
      <c r="AF624" s="261"/>
      <c r="AG624" s="261"/>
      <c r="AH624" s="261"/>
      <c r="AI624" s="261"/>
      <c r="AJ624" s="261"/>
      <c r="AK624" s="261"/>
      <c r="AL624" s="261"/>
      <c r="AM624" s="261"/>
      <c r="AN624" s="261"/>
      <c r="AO624" s="261"/>
      <c r="AP624" s="261"/>
      <c r="AQ624" s="261"/>
      <c r="AR624" s="261"/>
      <c r="AS624" s="261"/>
      <c r="AT624" s="261"/>
      <c r="AU624" s="261"/>
      <c r="AV624" s="261"/>
      <c r="AW624" s="261"/>
      <c r="AX624" s="261"/>
      <c r="AY624" s="46" t="s">
        <v>62</v>
      </c>
      <c r="AZ624" s="44"/>
      <c r="BA624" s="23" t="s">
        <v>105</v>
      </c>
      <c r="BB624" s="23" t="s">
        <v>64</v>
      </c>
      <c r="BC624" s="37" t="s">
        <v>64</v>
      </c>
      <c r="BD624" s="287" t="s">
        <v>242</v>
      </c>
      <c r="BE624" s="23" t="s">
        <v>1536</v>
      </c>
      <c r="BF624" s="23"/>
      <c r="BG624" s="23"/>
      <c r="BH624" s="23"/>
      <c r="BI624" s="386">
        <f t="shared" si="53"/>
        <v>0</v>
      </c>
    </row>
    <row r="625" spans="1:61" s="39" customFormat="1" ht="39.6">
      <c r="A625" s="31"/>
      <c r="B625" s="23" t="s">
        <v>2552</v>
      </c>
      <c r="C625" s="50" t="s">
        <v>1537</v>
      </c>
      <c r="D625" s="23" t="s">
        <v>40</v>
      </c>
      <c r="E625" s="51">
        <v>0.85</v>
      </c>
      <c r="F625" s="51"/>
      <c r="G625" s="51">
        <v>0.85</v>
      </c>
      <c r="H625" s="44" t="s">
        <v>241</v>
      </c>
      <c r="I625" s="44" t="s">
        <v>241</v>
      </c>
      <c r="J625" s="64" t="s">
        <v>23</v>
      </c>
      <c r="K625" s="64"/>
      <c r="L625" s="277">
        <f t="shared" si="50"/>
        <v>0</v>
      </c>
      <c r="M625" s="277">
        <f t="shared" si="51"/>
        <v>0.85</v>
      </c>
      <c r="N625" s="277">
        <f t="shared" si="52"/>
        <v>0.85</v>
      </c>
      <c r="O625" s="36"/>
      <c r="P625" s="58"/>
      <c r="Q625" s="58">
        <v>0.85</v>
      </c>
      <c r="R625" s="58"/>
      <c r="S625" s="58"/>
      <c r="T625" s="58"/>
      <c r="U625" s="58"/>
      <c r="V625" s="261"/>
      <c r="W625" s="261"/>
      <c r="X625" s="58"/>
      <c r="Y625" s="58"/>
      <c r="Z625" s="261"/>
      <c r="AA625" s="261"/>
      <c r="AB625" s="261"/>
      <c r="AC625" s="261"/>
      <c r="AD625" s="261"/>
      <c r="AE625" s="261"/>
      <c r="AF625" s="261"/>
      <c r="AG625" s="261"/>
      <c r="AH625" s="261"/>
      <c r="AI625" s="261"/>
      <c r="AJ625" s="261"/>
      <c r="AK625" s="261"/>
      <c r="AL625" s="261"/>
      <c r="AM625" s="261"/>
      <c r="AN625" s="261"/>
      <c r="AO625" s="261"/>
      <c r="AP625" s="261"/>
      <c r="AQ625" s="261"/>
      <c r="AR625" s="261"/>
      <c r="AS625" s="261"/>
      <c r="AT625" s="261"/>
      <c r="AU625" s="261"/>
      <c r="AV625" s="261"/>
      <c r="AW625" s="261"/>
      <c r="AX625" s="261"/>
      <c r="AY625" s="46" t="s">
        <v>62</v>
      </c>
      <c r="AZ625" s="44"/>
      <c r="BA625" s="23" t="s">
        <v>105</v>
      </c>
      <c r="BB625" s="23" t="s">
        <v>64</v>
      </c>
      <c r="BC625" s="37" t="s">
        <v>64</v>
      </c>
      <c r="BD625" s="287" t="s">
        <v>242</v>
      </c>
      <c r="BE625" s="23" t="s">
        <v>1536</v>
      </c>
      <c r="BF625" s="23"/>
      <c r="BG625" s="23"/>
      <c r="BH625" s="23"/>
      <c r="BI625" s="386">
        <f t="shared" si="53"/>
        <v>0</v>
      </c>
    </row>
    <row r="626" spans="1:61" s="39" customFormat="1" ht="33.6">
      <c r="A626" s="276"/>
      <c r="B626" s="23" t="s">
        <v>2553</v>
      </c>
      <c r="C626" s="50" t="s">
        <v>2201</v>
      </c>
      <c r="D626" s="23" t="s">
        <v>40</v>
      </c>
      <c r="E626" s="51">
        <v>0.1</v>
      </c>
      <c r="F626" s="51"/>
      <c r="G626" s="51">
        <v>0.1</v>
      </c>
      <c r="H626" s="241"/>
      <c r="I626" s="44" t="s">
        <v>241</v>
      </c>
      <c r="J626" s="64" t="s">
        <v>27</v>
      </c>
      <c r="K626" s="64"/>
      <c r="L626" s="277">
        <f t="shared" si="50"/>
        <v>0</v>
      </c>
      <c r="M626" s="277">
        <f t="shared" si="51"/>
        <v>0.1</v>
      </c>
      <c r="N626" s="277">
        <f t="shared" si="52"/>
        <v>0.1</v>
      </c>
      <c r="O626" s="36"/>
      <c r="P626" s="58"/>
      <c r="Q626" s="58"/>
      <c r="R626" s="58"/>
      <c r="S626" s="58"/>
      <c r="T626" s="58"/>
      <c r="U626" s="58">
        <v>0.1</v>
      </c>
      <c r="V626" s="261"/>
      <c r="W626" s="261"/>
      <c r="X626" s="58"/>
      <c r="Y626" s="58"/>
      <c r="Z626" s="261"/>
      <c r="AA626" s="261"/>
      <c r="AB626" s="261"/>
      <c r="AC626" s="261"/>
      <c r="AD626" s="261"/>
      <c r="AE626" s="261"/>
      <c r="AF626" s="261"/>
      <c r="AG626" s="261"/>
      <c r="AH626" s="261"/>
      <c r="AI626" s="261"/>
      <c r="AJ626" s="261"/>
      <c r="AK626" s="261"/>
      <c r="AL626" s="261"/>
      <c r="AM626" s="261"/>
      <c r="AN626" s="261"/>
      <c r="AO626" s="261"/>
      <c r="AP626" s="261"/>
      <c r="AQ626" s="261"/>
      <c r="AR626" s="261"/>
      <c r="AS626" s="261"/>
      <c r="AT626" s="261"/>
      <c r="AU626" s="261"/>
      <c r="AV626" s="261"/>
      <c r="AW626" s="261"/>
      <c r="AX626" s="261"/>
      <c r="AY626" s="46" t="s">
        <v>2202</v>
      </c>
      <c r="AZ626" s="44"/>
      <c r="BA626" s="23" t="s">
        <v>105</v>
      </c>
      <c r="BB626" s="23" t="s">
        <v>72</v>
      </c>
      <c r="BC626" s="37"/>
      <c r="BD626" s="287" t="s">
        <v>242</v>
      </c>
      <c r="BE626" s="23"/>
      <c r="BF626" s="23"/>
      <c r="BG626" s="23"/>
      <c r="BH626" s="23"/>
      <c r="BI626" s="386">
        <f t="shared" si="53"/>
        <v>0</v>
      </c>
    </row>
    <row r="627" spans="1:61" s="39" customFormat="1" ht="39.6">
      <c r="A627" s="31"/>
      <c r="B627" s="23" t="s">
        <v>2554</v>
      </c>
      <c r="C627" s="50" t="s">
        <v>1538</v>
      </c>
      <c r="D627" s="23" t="s">
        <v>40</v>
      </c>
      <c r="E627" s="51">
        <v>0.72</v>
      </c>
      <c r="F627" s="51"/>
      <c r="G627" s="51">
        <v>0.72</v>
      </c>
      <c r="H627" s="44" t="s">
        <v>87</v>
      </c>
      <c r="I627" s="44" t="s">
        <v>87</v>
      </c>
      <c r="J627" s="64" t="s">
        <v>1539</v>
      </c>
      <c r="K627" s="64"/>
      <c r="L627" s="277">
        <f t="shared" si="50"/>
        <v>0</v>
      </c>
      <c r="M627" s="277">
        <f t="shared" si="51"/>
        <v>0.72</v>
      </c>
      <c r="N627" s="277">
        <f t="shared" si="52"/>
        <v>0.72</v>
      </c>
      <c r="O627" s="36"/>
      <c r="P627" s="58"/>
      <c r="Q627" s="58">
        <v>0.42</v>
      </c>
      <c r="R627" s="58"/>
      <c r="S627" s="58"/>
      <c r="T627" s="58"/>
      <c r="U627" s="58"/>
      <c r="V627" s="261"/>
      <c r="W627" s="261"/>
      <c r="X627" s="58"/>
      <c r="Y627" s="58">
        <v>0.1</v>
      </c>
      <c r="Z627" s="261"/>
      <c r="AA627" s="261"/>
      <c r="AB627" s="261"/>
      <c r="AC627" s="261"/>
      <c r="AD627" s="261"/>
      <c r="AE627" s="261"/>
      <c r="AF627" s="261"/>
      <c r="AG627" s="261"/>
      <c r="AH627" s="261"/>
      <c r="AI627" s="261"/>
      <c r="AJ627" s="261"/>
      <c r="AK627" s="261"/>
      <c r="AL627" s="261"/>
      <c r="AM627" s="261"/>
      <c r="AN627" s="261"/>
      <c r="AO627" s="261"/>
      <c r="AP627" s="261">
        <v>0.2</v>
      </c>
      <c r="AQ627" s="261"/>
      <c r="AR627" s="261"/>
      <c r="AS627" s="261"/>
      <c r="AT627" s="261"/>
      <c r="AU627" s="261"/>
      <c r="AV627" s="261"/>
      <c r="AW627" s="261"/>
      <c r="AX627" s="261"/>
      <c r="AY627" s="46" t="s">
        <v>62</v>
      </c>
      <c r="AZ627" s="44" t="s">
        <v>1540</v>
      </c>
      <c r="BA627" s="23" t="s">
        <v>105</v>
      </c>
      <c r="BB627" s="23" t="s">
        <v>64</v>
      </c>
      <c r="BC627" s="37" t="s">
        <v>64</v>
      </c>
      <c r="BD627" s="23" t="s">
        <v>88</v>
      </c>
      <c r="BE627" s="23" t="s">
        <v>1541</v>
      </c>
      <c r="BF627" s="23"/>
      <c r="BG627" s="23"/>
      <c r="BH627" s="23"/>
      <c r="BI627" s="386">
        <f t="shared" si="53"/>
        <v>0</v>
      </c>
    </row>
    <row r="628" spans="1:61" s="39" customFormat="1" ht="39.6">
      <c r="A628" s="31"/>
      <c r="B628" s="23" t="s">
        <v>2555</v>
      </c>
      <c r="C628" s="50" t="s">
        <v>1542</v>
      </c>
      <c r="D628" s="23" t="s">
        <v>40</v>
      </c>
      <c r="E628" s="51">
        <v>0.28000000000000003</v>
      </c>
      <c r="F628" s="51"/>
      <c r="G628" s="51">
        <v>0.28000000000000003</v>
      </c>
      <c r="H628" s="44" t="s">
        <v>87</v>
      </c>
      <c r="I628" s="44" t="s">
        <v>87</v>
      </c>
      <c r="J628" s="64" t="s">
        <v>1543</v>
      </c>
      <c r="K628" s="64"/>
      <c r="L628" s="277">
        <f t="shared" si="50"/>
        <v>0</v>
      </c>
      <c r="M628" s="277">
        <f t="shared" si="51"/>
        <v>0.28000000000000003</v>
      </c>
      <c r="N628" s="277">
        <f t="shared" si="52"/>
        <v>0.28000000000000003</v>
      </c>
      <c r="O628" s="36"/>
      <c r="P628" s="58"/>
      <c r="Q628" s="58">
        <v>0.16</v>
      </c>
      <c r="R628" s="58"/>
      <c r="S628" s="58"/>
      <c r="T628" s="58"/>
      <c r="U628" s="58">
        <v>7.0000000000000007E-2</v>
      </c>
      <c r="V628" s="261"/>
      <c r="W628" s="261"/>
      <c r="X628" s="58"/>
      <c r="Y628" s="58"/>
      <c r="Z628" s="261"/>
      <c r="AA628" s="261"/>
      <c r="AB628" s="261"/>
      <c r="AC628" s="261"/>
      <c r="AD628" s="261"/>
      <c r="AE628" s="261"/>
      <c r="AF628" s="261"/>
      <c r="AG628" s="261"/>
      <c r="AH628" s="261"/>
      <c r="AI628" s="261"/>
      <c r="AJ628" s="261"/>
      <c r="AK628" s="261"/>
      <c r="AL628" s="261"/>
      <c r="AM628" s="261"/>
      <c r="AN628" s="261"/>
      <c r="AO628" s="261"/>
      <c r="AP628" s="261"/>
      <c r="AQ628" s="261"/>
      <c r="AR628" s="261"/>
      <c r="AS628" s="261"/>
      <c r="AT628" s="261"/>
      <c r="AU628" s="261"/>
      <c r="AV628" s="261"/>
      <c r="AW628" s="261"/>
      <c r="AX628" s="261">
        <v>0.05</v>
      </c>
      <c r="AY628" s="46" t="s">
        <v>62</v>
      </c>
      <c r="AZ628" s="44" t="s">
        <v>1544</v>
      </c>
      <c r="BA628" s="23" t="s">
        <v>105</v>
      </c>
      <c r="BB628" s="23" t="s">
        <v>64</v>
      </c>
      <c r="BC628" s="37" t="s">
        <v>64</v>
      </c>
      <c r="BD628" s="23" t="s">
        <v>88</v>
      </c>
      <c r="BE628" s="23" t="s">
        <v>74</v>
      </c>
      <c r="BF628" s="23"/>
      <c r="BG628" s="23"/>
      <c r="BH628" s="23"/>
      <c r="BI628" s="386">
        <f t="shared" si="53"/>
        <v>0</v>
      </c>
    </row>
    <row r="629" spans="1:61" s="39" customFormat="1" ht="39.6">
      <c r="A629" s="31"/>
      <c r="B629" s="23" t="s">
        <v>2556</v>
      </c>
      <c r="C629" s="50" t="s">
        <v>1545</v>
      </c>
      <c r="D629" s="23" t="s">
        <v>40</v>
      </c>
      <c r="E629" s="51">
        <v>0.18</v>
      </c>
      <c r="F629" s="51"/>
      <c r="G629" s="51">
        <v>0.18</v>
      </c>
      <c r="H629" s="44" t="s">
        <v>87</v>
      </c>
      <c r="I629" s="44" t="s">
        <v>87</v>
      </c>
      <c r="J629" s="64" t="s">
        <v>27</v>
      </c>
      <c r="K629" s="64"/>
      <c r="L629" s="277">
        <f t="shared" si="50"/>
        <v>0</v>
      </c>
      <c r="M629" s="277">
        <f t="shared" si="51"/>
        <v>0.18</v>
      </c>
      <c r="N629" s="277">
        <f t="shared" si="52"/>
        <v>0.18</v>
      </c>
      <c r="O629" s="36"/>
      <c r="P629" s="58"/>
      <c r="Q629" s="58"/>
      <c r="R629" s="58"/>
      <c r="S629" s="58"/>
      <c r="T629" s="58"/>
      <c r="U629" s="58">
        <v>0.18</v>
      </c>
      <c r="V629" s="261"/>
      <c r="W629" s="261"/>
      <c r="X629" s="58"/>
      <c r="Y629" s="58"/>
      <c r="Z629" s="261"/>
      <c r="AA629" s="261"/>
      <c r="AB629" s="261"/>
      <c r="AC629" s="261"/>
      <c r="AD629" s="261"/>
      <c r="AE629" s="261"/>
      <c r="AF629" s="261"/>
      <c r="AG629" s="261"/>
      <c r="AH629" s="261"/>
      <c r="AI629" s="261"/>
      <c r="AJ629" s="261"/>
      <c r="AK629" s="261"/>
      <c r="AL629" s="261"/>
      <c r="AM629" s="261"/>
      <c r="AN629" s="261"/>
      <c r="AO629" s="261"/>
      <c r="AP629" s="261"/>
      <c r="AQ629" s="261"/>
      <c r="AR629" s="261"/>
      <c r="AS629" s="261"/>
      <c r="AT629" s="261"/>
      <c r="AU629" s="261"/>
      <c r="AV629" s="261"/>
      <c r="AW629" s="261"/>
      <c r="AX629" s="261"/>
      <c r="AY629" s="46" t="s">
        <v>62</v>
      </c>
      <c r="AZ629" s="44"/>
      <c r="BA629" s="23" t="s">
        <v>105</v>
      </c>
      <c r="BB629" s="23" t="s">
        <v>64</v>
      </c>
      <c r="BC629" s="37" t="s">
        <v>64</v>
      </c>
      <c r="BD629" s="23" t="s">
        <v>88</v>
      </c>
      <c r="BE629" s="23" t="s">
        <v>74</v>
      </c>
      <c r="BF629" s="23"/>
      <c r="BG629" s="23"/>
      <c r="BH629" s="23"/>
      <c r="BI629" s="386">
        <f t="shared" si="53"/>
        <v>0</v>
      </c>
    </row>
    <row r="630" spans="1:61" s="39" customFormat="1" ht="39.6">
      <c r="A630" s="31"/>
      <c r="B630" s="23" t="s">
        <v>2557</v>
      </c>
      <c r="C630" s="50" t="s">
        <v>1546</v>
      </c>
      <c r="D630" s="23" t="s">
        <v>40</v>
      </c>
      <c r="E630" s="51">
        <v>0.4</v>
      </c>
      <c r="F630" s="51"/>
      <c r="G630" s="51">
        <v>0.4</v>
      </c>
      <c r="H630" s="44" t="s">
        <v>87</v>
      </c>
      <c r="I630" s="44" t="s">
        <v>87</v>
      </c>
      <c r="J630" s="64" t="s">
        <v>1547</v>
      </c>
      <c r="K630" s="64"/>
      <c r="L630" s="277">
        <f t="shared" si="50"/>
        <v>0</v>
      </c>
      <c r="M630" s="277">
        <f t="shared" si="51"/>
        <v>0.4</v>
      </c>
      <c r="N630" s="277">
        <f t="shared" si="52"/>
        <v>0.4</v>
      </c>
      <c r="O630" s="36"/>
      <c r="P630" s="58">
        <v>0.2</v>
      </c>
      <c r="Q630" s="58"/>
      <c r="R630" s="58"/>
      <c r="S630" s="58">
        <v>0.2</v>
      </c>
      <c r="T630" s="58"/>
      <c r="U630" s="58"/>
      <c r="V630" s="261"/>
      <c r="W630" s="261"/>
      <c r="X630" s="58"/>
      <c r="Y630" s="58"/>
      <c r="Z630" s="261"/>
      <c r="AA630" s="261"/>
      <c r="AB630" s="261"/>
      <c r="AC630" s="261"/>
      <c r="AD630" s="261"/>
      <c r="AE630" s="261"/>
      <c r="AF630" s="261"/>
      <c r="AG630" s="261"/>
      <c r="AH630" s="261"/>
      <c r="AI630" s="261"/>
      <c r="AJ630" s="261"/>
      <c r="AK630" s="261"/>
      <c r="AL630" s="261"/>
      <c r="AM630" s="261"/>
      <c r="AN630" s="261"/>
      <c r="AO630" s="261"/>
      <c r="AP630" s="261"/>
      <c r="AQ630" s="261"/>
      <c r="AR630" s="261"/>
      <c r="AS630" s="261"/>
      <c r="AT630" s="261"/>
      <c r="AU630" s="261"/>
      <c r="AV630" s="261"/>
      <c r="AW630" s="261"/>
      <c r="AX630" s="261"/>
      <c r="AY630" s="46" t="s">
        <v>62</v>
      </c>
      <c r="AZ630" s="44"/>
      <c r="BA630" s="23" t="s">
        <v>105</v>
      </c>
      <c r="BB630" s="23" t="s">
        <v>64</v>
      </c>
      <c r="BC630" s="37" t="s">
        <v>64</v>
      </c>
      <c r="BD630" s="23" t="s">
        <v>88</v>
      </c>
      <c r="BE630" s="23" t="s">
        <v>74</v>
      </c>
      <c r="BF630" s="23"/>
      <c r="BG630" s="23"/>
      <c r="BH630" s="23"/>
      <c r="BI630" s="386">
        <f t="shared" si="53"/>
        <v>0</v>
      </c>
    </row>
    <row r="631" spans="1:61" s="39" customFormat="1" ht="39.6">
      <c r="A631" s="31"/>
      <c r="B631" s="23" t="s">
        <v>2558</v>
      </c>
      <c r="C631" s="50" t="s">
        <v>1548</v>
      </c>
      <c r="D631" s="23" t="s">
        <v>40</v>
      </c>
      <c r="E631" s="51">
        <v>5</v>
      </c>
      <c r="F631" s="51"/>
      <c r="G631" s="51">
        <f>E631-F631</f>
        <v>5</v>
      </c>
      <c r="H631" s="44" t="s">
        <v>87</v>
      </c>
      <c r="I631" s="44" t="s">
        <v>87</v>
      </c>
      <c r="J631" s="64" t="s">
        <v>2651</v>
      </c>
      <c r="K631" s="64" t="s">
        <v>2652</v>
      </c>
      <c r="L631" s="277">
        <f t="shared" si="50"/>
        <v>0</v>
      </c>
      <c r="M631" s="277">
        <f t="shared" si="51"/>
        <v>5</v>
      </c>
      <c r="N631" s="277">
        <f t="shared" si="52"/>
        <v>5</v>
      </c>
      <c r="O631" s="36"/>
      <c r="P631" s="58"/>
      <c r="Q631" s="58"/>
      <c r="R631" s="58"/>
      <c r="S631" s="58"/>
      <c r="T631" s="58">
        <f>4-3</f>
        <v>1</v>
      </c>
      <c r="U631" s="58"/>
      <c r="V631" s="261"/>
      <c r="W631" s="261"/>
      <c r="X631" s="58"/>
      <c r="Y631" s="58">
        <v>3</v>
      </c>
      <c r="Z631" s="261"/>
      <c r="AA631" s="261"/>
      <c r="AB631" s="261"/>
      <c r="AC631" s="261"/>
      <c r="AD631" s="261"/>
      <c r="AE631" s="261"/>
      <c r="AF631" s="261"/>
      <c r="AG631" s="261"/>
      <c r="AH631" s="261"/>
      <c r="AI631" s="261"/>
      <c r="AJ631" s="261"/>
      <c r="AK631" s="261"/>
      <c r="AL631" s="261"/>
      <c r="AM631" s="261"/>
      <c r="AN631" s="261"/>
      <c r="AO631" s="261"/>
      <c r="AP631" s="261"/>
      <c r="AQ631" s="261"/>
      <c r="AR631" s="261"/>
      <c r="AS631" s="261"/>
      <c r="AT631" s="261"/>
      <c r="AU631" s="261"/>
      <c r="AV631" s="261"/>
      <c r="AW631" s="261"/>
      <c r="AX631" s="261">
        <f>3-2</f>
        <v>1</v>
      </c>
      <c r="AY631" s="46" t="s">
        <v>62</v>
      </c>
      <c r="AZ631" s="44"/>
      <c r="BA631" s="23" t="s">
        <v>105</v>
      </c>
      <c r="BB631" s="23" t="s">
        <v>64</v>
      </c>
      <c r="BC631" s="37" t="s">
        <v>64</v>
      </c>
      <c r="BD631" s="23" t="s">
        <v>88</v>
      </c>
      <c r="BE631" s="23" t="s">
        <v>74</v>
      </c>
      <c r="BF631" s="23"/>
      <c r="BG631" s="23"/>
      <c r="BH631" s="23"/>
      <c r="BI631" s="386">
        <f t="shared" si="53"/>
        <v>0</v>
      </c>
    </row>
    <row r="632" spans="1:61" s="39" customFormat="1" ht="39.6">
      <c r="A632" s="31"/>
      <c r="B632" s="23" t="s">
        <v>2559</v>
      </c>
      <c r="C632" s="50" t="s">
        <v>1549</v>
      </c>
      <c r="D632" s="23" t="s">
        <v>40</v>
      </c>
      <c r="E632" s="51">
        <v>0.05</v>
      </c>
      <c r="F632" s="51"/>
      <c r="G632" s="51">
        <v>0.05</v>
      </c>
      <c r="H632" s="44" t="s">
        <v>87</v>
      </c>
      <c r="I632" s="44" t="s">
        <v>87</v>
      </c>
      <c r="J632" s="64" t="s">
        <v>54</v>
      </c>
      <c r="K632" s="64"/>
      <c r="L632" s="277">
        <f t="shared" si="50"/>
        <v>0</v>
      </c>
      <c r="M632" s="277">
        <f t="shared" si="51"/>
        <v>0.05</v>
      </c>
      <c r="N632" s="277">
        <f t="shared" si="52"/>
        <v>0.05</v>
      </c>
      <c r="O632" s="36"/>
      <c r="P632" s="58"/>
      <c r="Q632" s="58"/>
      <c r="R632" s="58"/>
      <c r="S632" s="58"/>
      <c r="T632" s="58"/>
      <c r="U632" s="58"/>
      <c r="V632" s="261"/>
      <c r="W632" s="261"/>
      <c r="X632" s="58"/>
      <c r="Y632" s="58"/>
      <c r="Z632" s="261"/>
      <c r="AA632" s="261"/>
      <c r="AB632" s="261"/>
      <c r="AC632" s="261"/>
      <c r="AD632" s="261"/>
      <c r="AE632" s="261"/>
      <c r="AF632" s="261"/>
      <c r="AG632" s="261"/>
      <c r="AH632" s="261"/>
      <c r="AI632" s="261"/>
      <c r="AJ632" s="261"/>
      <c r="AK632" s="261"/>
      <c r="AL632" s="261"/>
      <c r="AM632" s="261"/>
      <c r="AN632" s="261"/>
      <c r="AO632" s="261"/>
      <c r="AP632" s="261"/>
      <c r="AQ632" s="261"/>
      <c r="AR632" s="261"/>
      <c r="AS632" s="261"/>
      <c r="AT632" s="261"/>
      <c r="AU632" s="261"/>
      <c r="AV632" s="261"/>
      <c r="AW632" s="261">
        <v>0.05</v>
      </c>
      <c r="AX632" s="261"/>
      <c r="AY632" s="46" t="s">
        <v>62</v>
      </c>
      <c r="AZ632" s="44"/>
      <c r="BA632" s="23" t="s">
        <v>105</v>
      </c>
      <c r="BB632" s="23" t="s">
        <v>64</v>
      </c>
      <c r="BC632" s="37" t="s">
        <v>64</v>
      </c>
      <c r="BD632" s="23" t="s">
        <v>88</v>
      </c>
      <c r="BE632" s="23" t="s">
        <v>74</v>
      </c>
      <c r="BF632" s="23"/>
      <c r="BG632" s="23"/>
      <c r="BH632" s="23"/>
      <c r="BI632" s="386">
        <f t="shared" si="53"/>
        <v>0</v>
      </c>
    </row>
    <row r="633" spans="1:61" s="39" customFormat="1" ht="39.6">
      <c r="A633" s="31"/>
      <c r="B633" s="23" t="s">
        <v>2560</v>
      </c>
      <c r="C633" s="50" t="s">
        <v>1550</v>
      </c>
      <c r="D633" s="23" t="s">
        <v>40</v>
      </c>
      <c r="E633" s="51">
        <v>1.76</v>
      </c>
      <c r="F633" s="51"/>
      <c r="G633" s="51">
        <v>1.76</v>
      </c>
      <c r="H633" s="44" t="s">
        <v>87</v>
      </c>
      <c r="I633" s="44" t="s">
        <v>87</v>
      </c>
      <c r="J633" s="64" t="s">
        <v>2315</v>
      </c>
      <c r="K633" s="64"/>
      <c r="L633" s="277">
        <f t="shared" si="50"/>
        <v>0</v>
      </c>
      <c r="M633" s="277">
        <f t="shared" si="51"/>
        <v>1.76</v>
      </c>
      <c r="N633" s="277">
        <f t="shared" si="52"/>
        <v>1.76</v>
      </c>
      <c r="O633" s="36"/>
      <c r="P633" s="58"/>
      <c r="Q633" s="58"/>
      <c r="R633" s="58"/>
      <c r="S633" s="58"/>
      <c r="T633" s="58">
        <v>0.26</v>
      </c>
      <c r="U633" s="58">
        <v>0.5</v>
      </c>
      <c r="V633" s="261"/>
      <c r="W633" s="261"/>
      <c r="X633" s="58"/>
      <c r="Y633" s="58">
        <v>0.5</v>
      </c>
      <c r="Z633" s="261"/>
      <c r="AA633" s="261"/>
      <c r="AB633" s="261"/>
      <c r="AC633" s="261"/>
      <c r="AD633" s="261"/>
      <c r="AE633" s="261"/>
      <c r="AF633" s="261"/>
      <c r="AG633" s="261"/>
      <c r="AH633" s="261"/>
      <c r="AI633" s="261"/>
      <c r="AJ633" s="261"/>
      <c r="AK633" s="261"/>
      <c r="AL633" s="261"/>
      <c r="AM633" s="261"/>
      <c r="AN633" s="261"/>
      <c r="AO633" s="261"/>
      <c r="AP633" s="261"/>
      <c r="AQ633" s="261"/>
      <c r="AR633" s="261"/>
      <c r="AS633" s="261"/>
      <c r="AT633" s="261"/>
      <c r="AU633" s="261"/>
      <c r="AV633" s="261"/>
      <c r="AW633" s="261"/>
      <c r="AX633" s="261">
        <v>0.5</v>
      </c>
      <c r="AY633" s="46" t="s">
        <v>62</v>
      </c>
      <c r="AZ633" s="44"/>
      <c r="BA633" s="23" t="s">
        <v>105</v>
      </c>
      <c r="BB633" s="23" t="s">
        <v>64</v>
      </c>
      <c r="BC633" s="37" t="s">
        <v>72</v>
      </c>
      <c r="BD633" s="23" t="s">
        <v>88</v>
      </c>
      <c r="BE633" s="23" t="s">
        <v>74</v>
      </c>
      <c r="BF633" s="23"/>
      <c r="BG633" s="23"/>
      <c r="BH633" s="23"/>
      <c r="BI633" s="386">
        <f t="shared" si="53"/>
        <v>0</v>
      </c>
    </row>
    <row r="634" spans="1:61" s="39" customFormat="1" ht="39.6">
      <c r="A634" s="31"/>
      <c r="B634" s="23" t="s">
        <v>2561</v>
      </c>
      <c r="C634" s="50" t="s">
        <v>1551</v>
      </c>
      <c r="D634" s="23" t="s">
        <v>40</v>
      </c>
      <c r="E634" s="51">
        <v>1.8</v>
      </c>
      <c r="F634" s="51"/>
      <c r="G634" s="51">
        <v>1.8</v>
      </c>
      <c r="H634" s="44" t="s">
        <v>87</v>
      </c>
      <c r="I634" s="44" t="s">
        <v>87</v>
      </c>
      <c r="J634" s="64" t="s">
        <v>1552</v>
      </c>
      <c r="K634" s="64"/>
      <c r="L634" s="277">
        <f t="shared" si="50"/>
        <v>0</v>
      </c>
      <c r="M634" s="277">
        <f t="shared" si="51"/>
        <v>1.8</v>
      </c>
      <c r="N634" s="277">
        <f t="shared" si="52"/>
        <v>1.8</v>
      </c>
      <c r="O634" s="36"/>
      <c r="P634" s="58">
        <v>0.5</v>
      </c>
      <c r="Q634" s="58">
        <v>0.5</v>
      </c>
      <c r="R634" s="58"/>
      <c r="S634" s="58">
        <v>0.7</v>
      </c>
      <c r="T634" s="58"/>
      <c r="U634" s="58"/>
      <c r="V634" s="261"/>
      <c r="W634" s="261"/>
      <c r="X634" s="58"/>
      <c r="Y634" s="58"/>
      <c r="Z634" s="261"/>
      <c r="AA634" s="261"/>
      <c r="AB634" s="261"/>
      <c r="AC634" s="261"/>
      <c r="AD634" s="261"/>
      <c r="AE634" s="261"/>
      <c r="AF634" s="261"/>
      <c r="AG634" s="261"/>
      <c r="AH634" s="261"/>
      <c r="AI634" s="261"/>
      <c r="AJ634" s="261"/>
      <c r="AK634" s="261"/>
      <c r="AL634" s="261"/>
      <c r="AM634" s="261"/>
      <c r="AN634" s="261"/>
      <c r="AO634" s="261"/>
      <c r="AP634" s="261"/>
      <c r="AQ634" s="261"/>
      <c r="AR634" s="261"/>
      <c r="AS634" s="261"/>
      <c r="AT634" s="261"/>
      <c r="AU634" s="261"/>
      <c r="AV634" s="261"/>
      <c r="AW634" s="261">
        <v>0.1</v>
      </c>
      <c r="AX634" s="261"/>
      <c r="AY634" s="46" t="s">
        <v>62</v>
      </c>
      <c r="AZ634" s="44"/>
      <c r="BA634" s="23" t="s">
        <v>105</v>
      </c>
      <c r="BB634" s="23" t="s">
        <v>64</v>
      </c>
      <c r="BC634" s="37" t="s">
        <v>72</v>
      </c>
      <c r="BD634" s="23" t="s">
        <v>88</v>
      </c>
      <c r="BE634" s="23" t="s">
        <v>74</v>
      </c>
      <c r="BF634" s="23"/>
      <c r="BG634" s="23"/>
      <c r="BH634" s="23"/>
      <c r="BI634" s="386">
        <f t="shared" si="53"/>
        <v>0</v>
      </c>
    </row>
    <row r="635" spans="1:61" s="39" customFormat="1" ht="31.2">
      <c r="A635" s="31"/>
      <c r="B635" s="23" t="s">
        <v>2562</v>
      </c>
      <c r="C635" s="50" t="s">
        <v>1553</v>
      </c>
      <c r="D635" s="23" t="s">
        <v>40</v>
      </c>
      <c r="E635" s="51">
        <v>0.13</v>
      </c>
      <c r="F635" s="51"/>
      <c r="G635" s="51">
        <v>0.13</v>
      </c>
      <c r="H635" s="44"/>
      <c r="I635" s="44" t="s">
        <v>87</v>
      </c>
      <c r="J635" s="64" t="s">
        <v>2162</v>
      </c>
      <c r="K635" s="64"/>
      <c r="L635" s="277">
        <f t="shared" si="50"/>
        <v>0</v>
      </c>
      <c r="M635" s="277">
        <f t="shared" si="51"/>
        <v>0.13</v>
      </c>
      <c r="N635" s="277">
        <f t="shared" si="52"/>
        <v>0.13</v>
      </c>
      <c r="O635" s="36"/>
      <c r="P635" s="58">
        <v>0.05</v>
      </c>
      <c r="Q635" s="58"/>
      <c r="R635" s="58"/>
      <c r="S635" s="58"/>
      <c r="T635" s="58"/>
      <c r="U635" s="58">
        <v>0.05</v>
      </c>
      <c r="V635" s="261"/>
      <c r="W635" s="261"/>
      <c r="X635" s="58"/>
      <c r="Y635" s="58"/>
      <c r="Z635" s="261"/>
      <c r="AA635" s="261"/>
      <c r="AB635" s="261"/>
      <c r="AC635" s="261"/>
      <c r="AD635" s="261"/>
      <c r="AE635" s="261"/>
      <c r="AF635" s="261"/>
      <c r="AG635" s="261"/>
      <c r="AH635" s="261"/>
      <c r="AI635" s="261"/>
      <c r="AJ635" s="261"/>
      <c r="AK635" s="261"/>
      <c r="AL635" s="261"/>
      <c r="AM635" s="261"/>
      <c r="AN635" s="261"/>
      <c r="AO635" s="261"/>
      <c r="AP635" s="261"/>
      <c r="AQ635" s="261"/>
      <c r="AR635" s="261"/>
      <c r="AS635" s="261"/>
      <c r="AT635" s="261"/>
      <c r="AU635" s="261"/>
      <c r="AV635" s="261"/>
      <c r="AW635" s="261"/>
      <c r="AX635" s="261">
        <v>0.03</v>
      </c>
      <c r="AY635" s="23" t="s">
        <v>88</v>
      </c>
      <c r="AZ635" s="44" t="s">
        <v>1264</v>
      </c>
      <c r="BA635" s="23" t="s">
        <v>114</v>
      </c>
      <c r="BB635" s="23" t="s">
        <v>72</v>
      </c>
      <c r="BC635" s="23"/>
      <c r="BD635" s="23" t="s">
        <v>88</v>
      </c>
      <c r="BE635" s="23"/>
      <c r="BF635" s="23" t="s">
        <v>1554</v>
      </c>
      <c r="BG635" s="23"/>
      <c r="BI635" s="386">
        <f t="shared" si="53"/>
        <v>0</v>
      </c>
    </row>
    <row r="636" spans="1:61" s="39" customFormat="1" ht="62.4">
      <c r="A636" s="31"/>
      <c r="B636" s="23" t="s">
        <v>2563</v>
      </c>
      <c r="C636" s="50" t="s">
        <v>1555</v>
      </c>
      <c r="D636" s="23" t="s">
        <v>40</v>
      </c>
      <c r="E636" s="273">
        <f>5.627*0.8</f>
        <v>4.5015999999999998</v>
      </c>
      <c r="F636" s="272"/>
      <c r="G636" s="272">
        <v>4.5</v>
      </c>
      <c r="H636" s="44"/>
      <c r="I636" s="44" t="s">
        <v>87</v>
      </c>
      <c r="J636" s="52" t="s">
        <v>2278</v>
      </c>
      <c r="K636" s="121"/>
      <c r="L636" s="277">
        <f t="shared" si="50"/>
        <v>0</v>
      </c>
      <c r="M636" s="277">
        <f t="shared" si="51"/>
        <v>4.5</v>
      </c>
      <c r="N636" s="277">
        <f t="shared" si="52"/>
        <v>4.5</v>
      </c>
      <c r="O636" s="36"/>
      <c r="P636" s="58">
        <f>0.8+0.65</f>
        <v>1.4500000000000002</v>
      </c>
      <c r="Q636" s="58"/>
      <c r="R636" s="58"/>
      <c r="S636" s="58"/>
      <c r="T636" s="58">
        <v>0.5</v>
      </c>
      <c r="U636" s="58">
        <v>1.35</v>
      </c>
      <c r="V636" s="261"/>
      <c r="W636" s="261"/>
      <c r="X636" s="58"/>
      <c r="Y636" s="58"/>
      <c r="Z636" s="261"/>
      <c r="AA636" s="261"/>
      <c r="AB636" s="261"/>
      <c r="AC636" s="261"/>
      <c r="AD636" s="261"/>
      <c r="AE636" s="261"/>
      <c r="AF636" s="261"/>
      <c r="AG636" s="261"/>
      <c r="AH636" s="261"/>
      <c r="AI636" s="261"/>
      <c r="AJ636" s="261"/>
      <c r="AK636" s="261"/>
      <c r="AL636" s="261"/>
      <c r="AM636" s="261"/>
      <c r="AN636" s="261"/>
      <c r="AO636" s="261"/>
      <c r="AP636" s="261"/>
      <c r="AQ636" s="261"/>
      <c r="AR636" s="261"/>
      <c r="AS636" s="261"/>
      <c r="AT636" s="261"/>
      <c r="AU636" s="261"/>
      <c r="AV636" s="261"/>
      <c r="AW636" s="261"/>
      <c r="AX636" s="261">
        <v>1.2</v>
      </c>
      <c r="AY636" s="64" t="s">
        <v>1366</v>
      </c>
      <c r="AZ636" s="23"/>
      <c r="BA636" s="23" t="s">
        <v>1248</v>
      </c>
      <c r="BB636" s="23" t="s">
        <v>72</v>
      </c>
      <c r="BC636" s="37"/>
      <c r="BD636" s="23" t="s">
        <v>576</v>
      </c>
      <c r="BE636" s="23"/>
      <c r="BF636" s="23" t="s">
        <v>1556</v>
      </c>
      <c r="BG636" s="23"/>
      <c r="BH636" s="23"/>
      <c r="BI636" s="386">
        <f t="shared" si="53"/>
        <v>1.5999999999998238E-3</v>
      </c>
    </row>
    <row r="637" spans="1:61" s="39" customFormat="1" ht="39.6">
      <c r="A637" s="31"/>
      <c r="B637" s="23" t="s">
        <v>2564</v>
      </c>
      <c r="C637" s="50" t="s">
        <v>1557</v>
      </c>
      <c r="D637" s="23" t="s">
        <v>40</v>
      </c>
      <c r="E637" s="51">
        <v>2</v>
      </c>
      <c r="F637" s="51"/>
      <c r="G637" s="51">
        <v>2</v>
      </c>
      <c r="H637" s="44" t="s">
        <v>130</v>
      </c>
      <c r="I637" s="44" t="s">
        <v>130</v>
      </c>
      <c r="J637" s="64" t="s">
        <v>2657</v>
      </c>
      <c r="K637" s="64" t="s">
        <v>2656</v>
      </c>
      <c r="L637" s="277">
        <f>G637-M637</f>
        <v>0</v>
      </c>
      <c r="M637" s="277">
        <f t="shared" si="51"/>
        <v>2</v>
      </c>
      <c r="N637" s="277">
        <f>SUM(P637:AX637)</f>
        <v>2</v>
      </c>
      <c r="O637" s="36"/>
      <c r="P637" s="58"/>
      <c r="Q637" s="58">
        <v>0.5</v>
      </c>
      <c r="R637" s="58"/>
      <c r="S637" s="58"/>
      <c r="T637" s="58"/>
      <c r="U637" s="58">
        <v>0.5</v>
      </c>
      <c r="V637" s="261"/>
      <c r="W637" s="261"/>
      <c r="X637" s="58"/>
      <c r="Y637" s="58"/>
      <c r="Z637" s="261"/>
      <c r="AA637" s="261"/>
      <c r="AB637" s="261"/>
      <c r="AC637" s="261"/>
      <c r="AD637" s="261"/>
      <c r="AE637" s="261"/>
      <c r="AF637" s="261"/>
      <c r="AG637" s="261"/>
      <c r="AH637" s="261"/>
      <c r="AI637" s="261"/>
      <c r="AJ637" s="261"/>
      <c r="AK637" s="261"/>
      <c r="AL637" s="261"/>
      <c r="AM637" s="261"/>
      <c r="AN637" s="261"/>
      <c r="AO637" s="261"/>
      <c r="AP637" s="261"/>
      <c r="AQ637" s="261">
        <v>1</v>
      </c>
      <c r="AR637" s="261"/>
      <c r="AS637" s="261"/>
      <c r="AT637" s="261"/>
      <c r="AU637" s="261"/>
      <c r="AV637" s="261"/>
      <c r="AW637" s="261"/>
      <c r="AX637" s="261"/>
      <c r="AY637" s="46" t="s">
        <v>62</v>
      </c>
      <c r="AZ637" s="44"/>
      <c r="BA637" s="23" t="s">
        <v>105</v>
      </c>
      <c r="BB637" s="23" t="s">
        <v>64</v>
      </c>
      <c r="BC637" s="37" t="s">
        <v>64</v>
      </c>
      <c r="BD637" s="23" t="s">
        <v>131</v>
      </c>
      <c r="BE637" s="23" t="s">
        <v>74</v>
      </c>
      <c r="BF637" s="23" t="s">
        <v>1558</v>
      </c>
      <c r="BG637" s="23"/>
      <c r="BH637" s="23"/>
      <c r="BI637" s="386">
        <f t="shared" si="53"/>
        <v>0</v>
      </c>
    </row>
    <row r="638" spans="1:61" s="39" customFormat="1" ht="39.6">
      <c r="A638" s="31"/>
      <c r="B638" s="23" t="s">
        <v>2565</v>
      </c>
      <c r="C638" s="50" t="s">
        <v>1560</v>
      </c>
      <c r="D638" s="23" t="s">
        <v>40</v>
      </c>
      <c r="E638" s="51">
        <v>0.2</v>
      </c>
      <c r="F638" s="51"/>
      <c r="G638" s="51">
        <v>0.2</v>
      </c>
      <c r="H638" s="44" t="s">
        <v>130</v>
      </c>
      <c r="I638" s="44" t="s">
        <v>130</v>
      </c>
      <c r="J638" s="64" t="s">
        <v>22</v>
      </c>
      <c r="K638" s="64"/>
      <c r="L638" s="277">
        <f t="shared" si="50"/>
        <v>0</v>
      </c>
      <c r="M638" s="277">
        <f t="shared" si="51"/>
        <v>0.2</v>
      </c>
      <c r="N638" s="277">
        <f t="shared" si="52"/>
        <v>0.2</v>
      </c>
      <c r="O638" s="36"/>
      <c r="P638" s="58">
        <v>0.2</v>
      </c>
      <c r="Q638" s="58"/>
      <c r="R638" s="58"/>
      <c r="S638" s="58"/>
      <c r="T638" s="58"/>
      <c r="U638" s="58"/>
      <c r="V638" s="261"/>
      <c r="W638" s="261"/>
      <c r="X638" s="58"/>
      <c r="Y638" s="58"/>
      <c r="Z638" s="261"/>
      <c r="AA638" s="261"/>
      <c r="AB638" s="261"/>
      <c r="AC638" s="261"/>
      <c r="AD638" s="261"/>
      <c r="AE638" s="261"/>
      <c r="AF638" s="261"/>
      <c r="AG638" s="261"/>
      <c r="AH638" s="261"/>
      <c r="AI638" s="261"/>
      <c r="AJ638" s="261"/>
      <c r="AK638" s="261"/>
      <c r="AL638" s="261"/>
      <c r="AM638" s="261"/>
      <c r="AN638" s="261"/>
      <c r="AO638" s="261"/>
      <c r="AP638" s="261"/>
      <c r="AQ638" s="261"/>
      <c r="AR638" s="261"/>
      <c r="AS638" s="261"/>
      <c r="AT638" s="261"/>
      <c r="AU638" s="261"/>
      <c r="AV638" s="261"/>
      <c r="AW638" s="261"/>
      <c r="AX638" s="261"/>
      <c r="AY638" s="46" t="s">
        <v>62</v>
      </c>
      <c r="AZ638" s="23" t="s">
        <v>1559</v>
      </c>
      <c r="BA638" s="23" t="s">
        <v>105</v>
      </c>
      <c r="BB638" s="23" t="s">
        <v>64</v>
      </c>
      <c r="BC638" s="37" t="s">
        <v>64</v>
      </c>
      <c r="BD638" s="23"/>
      <c r="BE638" s="23"/>
      <c r="BF638" s="23"/>
      <c r="BG638" s="23"/>
      <c r="BH638" s="23"/>
      <c r="BI638" s="386">
        <f t="shared" si="53"/>
        <v>0</v>
      </c>
    </row>
    <row r="639" spans="1:61" s="39" customFormat="1" ht="67.2">
      <c r="A639" s="31"/>
      <c r="B639" s="23" t="s">
        <v>2566</v>
      </c>
      <c r="C639" s="50" t="s">
        <v>1561</v>
      </c>
      <c r="D639" s="23" t="s">
        <v>40</v>
      </c>
      <c r="E639" s="51">
        <v>1</v>
      </c>
      <c r="F639" s="51"/>
      <c r="G639" s="51">
        <v>1</v>
      </c>
      <c r="H639" s="44" t="s">
        <v>130</v>
      </c>
      <c r="I639" s="44" t="s">
        <v>130</v>
      </c>
      <c r="J639" s="64" t="s">
        <v>1562</v>
      </c>
      <c r="K639" s="121"/>
      <c r="L639" s="277">
        <f t="shared" si="50"/>
        <v>-2.0000000000000018E-3</v>
      </c>
      <c r="M639" s="277">
        <f t="shared" si="51"/>
        <v>1.002</v>
      </c>
      <c r="N639" s="277">
        <f t="shared" si="52"/>
        <v>0.47200000000000009</v>
      </c>
      <c r="O639" s="36">
        <v>0.53</v>
      </c>
      <c r="P639" s="58">
        <v>2E-3</v>
      </c>
      <c r="Q639" s="58"/>
      <c r="R639" s="58"/>
      <c r="S639" s="58">
        <v>0.27</v>
      </c>
      <c r="T639" s="58"/>
      <c r="U639" s="58">
        <v>0.03</v>
      </c>
      <c r="V639" s="261"/>
      <c r="W639" s="261"/>
      <c r="X639" s="58"/>
      <c r="Y639" s="58"/>
      <c r="Z639" s="261"/>
      <c r="AA639" s="261"/>
      <c r="AB639" s="261"/>
      <c r="AC639" s="261"/>
      <c r="AD639" s="261"/>
      <c r="AE639" s="261"/>
      <c r="AF639" s="261"/>
      <c r="AG639" s="261"/>
      <c r="AH639" s="261"/>
      <c r="AI639" s="261"/>
      <c r="AJ639" s="261"/>
      <c r="AK639" s="261"/>
      <c r="AL639" s="261"/>
      <c r="AM639" s="261"/>
      <c r="AN639" s="261"/>
      <c r="AO639" s="261"/>
      <c r="AP639" s="261"/>
      <c r="AQ639" s="261"/>
      <c r="AR639" s="261"/>
      <c r="AS639" s="261"/>
      <c r="AT639" s="261"/>
      <c r="AU639" s="261">
        <v>0.08</v>
      </c>
      <c r="AV639" s="261"/>
      <c r="AW639" s="261">
        <v>0.09</v>
      </c>
      <c r="AX639" s="261"/>
      <c r="AY639" s="46" t="s">
        <v>2265</v>
      </c>
      <c r="AZ639" s="44" t="s">
        <v>1563</v>
      </c>
      <c r="BA639" s="23" t="s">
        <v>1248</v>
      </c>
      <c r="BB639" s="23" t="s">
        <v>64</v>
      </c>
      <c r="BC639" s="37" t="s">
        <v>72</v>
      </c>
      <c r="BD639" s="23" t="s">
        <v>1337</v>
      </c>
      <c r="BE639" s="23" t="s">
        <v>1564</v>
      </c>
      <c r="BF639" s="23" t="s">
        <v>1526</v>
      </c>
      <c r="BG639" s="23"/>
      <c r="BH639" s="23"/>
      <c r="BI639" s="386">
        <f t="shared" si="53"/>
        <v>0</v>
      </c>
    </row>
    <row r="640" spans="1:61" s="48" customFormat="1" ht="50.4">
      <c r="A640" s="40"/>
      <c r="B640" s="23" t="s">
        <v>2567</v>
      </c>
      <c r="C640" s="50" t="s">
        <v>1565</v>
      </c>
      <c r="D640" s="23" t="s">
        <v>40</v>
      </c>
      <c r="E640" s="51">
        <v>1.23</v>
      </c>
      <c r="F640" s="51"/>
      <c r="G640" s="51">
        <v>1.23</v>
      </c>
      <c r="H640" s="44" t="s">
        <v>130</v>
      </c>
      <c r="I640" s="44" t="s">
        <v>130</v>
      </c>
      <c r="J640" s="64" t="s">
        <v>1566</v>
      </c>
      <c r="K640" s="121"/>
      <c r="L640" s="277">
        <f t="shared" si="50"/>
        <v>0</v>
      </c>
      <c r="M640" s="277">
        <f t="shared" si="51"/>
        <v>1.23</v>
      </c>
      <c r="N640" s="277">
        <f t="shared" si="52"/>
        <v>0.69</v>
      </c>
      <c r="O640" s="36">
        <v>0.54</v>
      </c>
      <c r="P640" s="58"/>
      <c r="Q640" s="58"/>
      <c r="R640" s="58"/>
      <c r="S640" s="58"/>
      <c r="T640" s="58"/>
      <c r="U640" s="58">
        <v>0.38</v>
      </c>
      <c r="V640" s="261"/>
      <c r="W640" s="261"/>
      <c r="X640" s="58"/>
      <c r="Y640" s="58"/>
      <c r="Z640" s="261">
        <v>0.31</v>
      </c>
      <c r="AA640" s="261"/>
      <c r="AB640" s="261"/>
      <c r="AC640" s="261"/>
      <c r="AD640" s="261"/>
      <c r="AE640" s="261"/>
      <c r="AF640" s="261"/>
      <c r="AG640" s="261"/>
      <c r="AH640" s="261"/>
      <c r="AI640" s="261"/>
      <c r="AJ640" s="261"/>
      <c r="AK640" s="261"/>
      <c r="AL640" s="261"/>
      <c r="AM640" s="261"/>
      <c r="AN640" s="261"/>
      <c r="AO640" s="261"/>
      <c r="AP640" s="261"/>
      <c r="AQ640" s="261"/>
      <c r="AR640" s="261"/>
      <c r="AS640" s="261"/>
      <c r="AT640" s="261"/>
      <c r="AU640" s="261"/>
      <c r="AV640" s="261"/>
      <c r="AW640" s="261"/>
      <c r="AX640" s="261"/>
      <c r="AY640" s="46" t="s">
        <v>678</v>
      </c>
      <c r="AZ640" s="44" t="s">
        <v>1567</v>
      </c>
      <c r="BA640" s="23" t="s">
        <v>1248</v>
      </c>
      <c r="BB640" s="23" t="s">
        <v>64</v>
      </c>
      <c r="BC640" s="37" t="s">
        <v>64</v>
      </c>
      <c r="BD640" s="23" t="s">
        <v>1568</v>
      </c>
      <c r="BE640" s="23" t="s">
        <v>1569</v>
      </c>
      <c r="BF640" s="42"/>
      <c r="BG640" s="42"/>
      <c r="BH640" s="42"/>
      <c r="BI640" s="386">
        <f t="shared" si="53"/>
        <v>0</v>
      </c>
    </row>
    <row r="641" spans="1:61" s="39" customFormat="1" ht="62.4">
      <c r="A641" s="31"/>
      <c r="B641" s="23" t="s">
        <v>2568</v>
      </c>
      <c r="C641" s="50" t="s">
        <v>1570</v>
      </c>
      <c r="D641" s="23" t="s">
        <v>40</v>
      </c>
      <c r="E641" s="51">
        <v>2.19</v>
      </c>
      <c r="F641" s="51"/>
      <c r="G641" s="51">
        <v>2.19</v>
      </c>
      <c r="H641" s="44"/>
      <c r="I641" s="44" t="s">
        <v>130</v>
      </c>
      <c r="J641" s="64" t="s">
        <v>2279</v>
      </c>
      <c r="K641" s="64" t="s">
        <v>2655</v>
      </c>
      <c r="L641" s="277">
        <f t="shared" si="50"/>
        <v>0</v>
      </c>
      <c r="M641" s="277">
        <f t="shared" si="51"/>
        <v>2.19</v>
      </c>
      <c r="N641" s="277">
        <f t="shared" si="52"/>
        <v>2.19</v>
      </c>
      <c r="O641" s="36"/>
      <c r="P641" s="58"/>
      <c r="Q641" s="58"/>
      <c r="R641" s="58"/>
      <c r="S641" s="58"/>
      <c r="T641" s="58">
        <v>0.51</v>
      </c>
      <c r="U641" s="58">
        <f>3.4-2</f>
        <v>1.4</v>
      </c>
      <c r="V641" s="261"/>
      <c r="W641" s="261"/>
      <c r="X641" s="58"/>
      <c r="Y641" s="58">
        <v>0.26</v>
      </c>
      <c r="Z641" s="261"/>
      <c r="AA641" s="261"/>
      <c r="AB641" s="261"/>
      <c r="AC641" s="261"/>
      <c r="AD641" s="261"/>
      <c r="AE641" s="261"/>
      <c r="AF641" s="261"/>
      <c r="AG641" s="261"/>
      <c r="AH641" s="261"/>
      <c r="AI641" s="261"/>
      <c r="AJ641" s="261"/>
      <c r="AK641" s="261"/>
      <c r="AL641" s="261"/>
      <c r="AM641" s="261"/>
      <c r="AN641" s="261"/>
      <c r="AO641" s="261"/>
      <c r="AP641" s="261"/>
      <c r="AQ641" s="261"/>
      <c r="AR641" s="261"/>
      <c r="AS641" s="261"/>
      <c r="AT641" s="261"/>
      <c r="AU641" s="261"/>
      <c r="AV641" s="261"/>
      <c r="AW641" s="261"/>
      <c r="AX641" s="261">
        <v>0.02</v>
      </c>
      <c r="AY641" s="64" t="s">
        <v>1366</v>
      </c>
      <c r="AZ641" s="132"/>
      <c r="BA641" s="23" t="s">
        <v>1397</v>
      </c>
      <c r="BB641" s="23" t="s">
        <v>72</v>
      </c>
      <c r="BC641" s="37"/>
      <c r="BD641" s="23" t="s">
        <v>131</v>
      </c>
      <c r="BE641" s="23"/>
      <c r="BF641" s="23" t="s">
        <v>1429</v>
      </c>
      <c r="BG641" s="23"/>
      <c r="BH641" s="23"/>
      <c r="BI641" s="386">
        <f t="shared" si="53"/>
        <v>0</v>
      </c>
    </row>
    <row r="642" spans="1:61" s="48" customFormat="1" ht="50.4">
      <c r="A642" s="40"/>
      <c r="B642" s="23" t="s">
        <v>2569</v>
      </c>
      <c r="C642" s="50" t="s">
        <v>1571</v>
      </c>
      <c r="D642" s="23" t="s">
        <v>40</v>
      </c>
      <c r="E642" s="51">
        <v>0.3</v>
      </c>
      <c r="F642" s="51"/>
      <c r="G642" s="51">
        <v>0.3</v>
      </c>
      <c r="H642" s="44" t="s">
        <v>130</v>
      </c>
      <c r="I642" s="44" t="s">
        <v>130</v>
      </c>
      <c r="J642" s="64" t="s">
        <v>2154</v>
      </c>
      <c r="K642" s="121"/>
      <c r="L642" s="277">
        <f t="shared" si="50"/>
        <v>0</v>
      </c>
      <c r="M642" s="277">
        <f t="shared" si="51"/>
        <v>0.30000000000000004</v>
      </c>
      <c r="N642" s="277">
        <f t="shared" si="52"/>
        <v>0.02</v>
      </c>
      <c r="O642" s="36">
        <v>0.28000000000000003</v>
      </c>
      <c r="P642" s="58"/>
      <c r="Q642" s="58"/>
      <c r="R642" s="58"/>
      <c r="S642" s="58"/>
      <c r="T642" s="58"/>
      <c r="U642" s="58"/>
      <c r="V642" s="261"/>
      <c r="W642" s="261"/>
      <c r="X642" s="58"/>
      <c r="Y642" s="58"/>
      <c r="Z642" s="261"/>
      <c r="AA642" s="261"/>
      <c r="AB642" s="261"/>
      <c r="AC642" s="261"/>
      <c r="AD642" s="261"/>
      <c r="AE642" s="261"/>
      <c r="AF642" s="261"/>
      <c r="AG642" s="261"/>
      <c r="AH642" s="261"/>
      <c r="AI642" s="261"/>
      <c r="AJ642" s="261"/>
      <c r="AK642" s="261"/>
      <c r="AL642" s="261"/>
      <c r="AM642" s="261"/>
      <c r="AN642" s="261"/>
      <c r="AO642" s="261"/>
      <c r="AP642" s="261"/>
      <c r="AQ642" s="261">
        <v>0.02</v>
      </c>
      <c r="AR642" s="261"/>
      <c r="AS642" s="261"/>
      <c r="AT642" s="261"/>
      <c r="AU642" s="261"/>
      <c r="AV642" s="261"/>
      <c r="AW642" s="261"/>
      <c r="AX642" s="261"/>
      <c r="AY642" s="46" t="s">
        <v>678</v>
      </c>
      <c r="AZ642" s="44" t="s">
        <v>1572</v>
      </c>
      <c r="BA642" s="23" t="s">
        <v>1248</v>
      </c>
      <c r="BB642" s="23" t="s">
        <v>64</v>
      </c>
      <c r="BC642" s="37" t="s">
        <v>72</v>
      </c>
      <c r="BD642" s="23" t="s">
        <v>131</v>
      </c>
      <c r="BE642" s="23" t="s">
        <v>1573</v>
      </c>
      <c r="BF642" s="42"/>
      <c r="BG642" s="42"/>
      <c r="BH642" s="42"/>
      <c r="BI642" s="386">
        <f t="shared" si="53"/>
        <v>0</v>
      </c>
    </row>
    <row r="643" spans="1:61" s="48" customFormat="1" ht="67.2">
      <c r="A643" s="40"/>
      <c r="B643" s="23" t="s">
        <v>2570</v>
      </c>
      <c r="C643" s="50" t="s">
        <v>1574</v>
      </c>
      <c r="D643" s="23" t="s">
        <v>40</v>
      </c>
      <c r="E643" s="51">
        <v>3</v>
      </c>
      <c r="F643" s="51"/>
      <c r="G643" s="51">
        <v>3</v>
      </c>
      <c r="H643" s="44" t="s">
        <v>1329</v>
      </c>
      <c r="I643" s="44" t="s">
        <v>1329</v>
      </c>
      <c r="J643" s="64" t="s">
        <v>1575</v>
      </c>
      <c r="K643" s="121" t="s">
        <v>2609</v>
      </c>
      <c r="L643" s="277">
        <f t="shared" si="50"/>
        <v>0</v>
      </c>
      <c r="M643" s="277">
        <f t="shared" si="51"/>
        <v>3</v>
      </c>
      <c r="N643" s="277">
        <f t="shared" si="52"/>
        <v>2.65</v>
      </c>
      <c r="O643" s="36">
        <v>0.35</v>
      </c>
      <c r="P643" s="58"/>
      <c r="Q643" s="58"/>
      <c r="R643" s="58"/>
      <c r="S643" s="58"/>
      <c r="T643" s="58"/>
      <c r="U643" s="58">
        <v>2.6</v>
      </c>
      <c r="V643" s="261"/>
      <c r="W643" s="261"/>
      <c r="X643" s="58"/>
      <c r="Y643" s="58"/>
      <c r="Z643" s="261"/>
      <c r="AA643" s="261"/>
      <c r="AB643" s="261"/>
      <c r="AC643" s="261"/>
      <c r="AD643" s="261"/>
      <c r="AE643" s="261"/>
      <c r="AF643" s="261"/>
      <c r="AG643" s="261"/>
      <c r="AH643" s="261"/>
      <c r="AI643" s="261"/>
      <c r="AJ643" s="261"/>
      <c r="AK643" s="261"/>
      <c r="AL643" s="261"/>
      <c r="AM643" s="261">
        <v>0.05</v>
      </c>
      <c r="AN643" s="261"/>
      <c r="AO643" s="261"/>
      <c r="AP643" s="261"/>
      <c r="AQ643" s="261"/>
      <c r="AR643" s="261"/>
      <c r="AS643" s="261"/>
      <c r="AT643" s="261"/>
      <c r="AU643" s="261"/>
      <c r="AV643" s="261"/>
      <c r="AW643" s="261"/>
      <c r="AX643" s="23"/>
      <c r="AY643" s="46" t="s">
        <v>678</v>
      </c>
      <c r="AZ643" s="44" t="s">
        <v>1576</v>
      </c>
      <c r="BA643" s="23" t="s">
        <v>1248</v>
      </c>
      <c r="BB643" s="23" t="s">
        <v>64</v>
      </c>
      <c r="BC643" s="37" t="s">
        <v>72</v>
      </c>
      <c r="BD643" s="23" t="s">
        <v>1298</v>
      </c>
      <c r="BE643" s="23" t="s">
        <v>1577</v>
      </c>
      <c r="BF643" s="42"/>
      <c r="BG643" s="42"/>
      <c r="BH643" s="42"/>
      <c r="BI643" s="386">
        <f t="shared" si="53"/>
        <v>0</v>
      </c>
    </row>
    <row r="644" spans="1:61" s="39" customFormat="1" ht="46.8">
      <c r="A644" s="31"/>
      <c r="B644" s="23" t="s">
        <v>2571</v>
      </c>
      <c r="C644" s="50" t="s">
        <v>1578</v>
      </c>
      <c r="D644" s="23" t="s">
        <v>40</v>
      </c>
      <c r="E644" s="51">
        <v>0.65</v>
      </c>
      <c r="F644" s="51"/>
      <c r="G644" s="51">
        <v>0.65</v>
      </c>
      <c r="H644" s="44" t="s">
        <v>130</v>
      </c>
      <c r="I644" s="44" t="s">
        <v>130</v>
      </c>
      <c r="J644" s="64" t="s">
        <v>1579</v>
      </c>
      <c r="K644" s="121"/>
      <c r="L644" s="277">
        <f t="shared" ref="L644:L705" si="54">G644-M644</f>
        <v>0</v>
      </c>
      <c r="M644" s="277">
        <f t="shared" ref="M644:M705" si="55">SUM(O644:AX644)</f>
        <v>0.65</v>
      </c>
      <c r="N644" s="277">
        <f t="shared" ref="N644:N705" si="56">SUM(P644:AX644)</f>
        <v>0.17</v>
      </c>
      <c r="O644" s="36">
        <v>0.48</v>
      </c>
      <c r="P644" s="58"/>
      <c r="Q644" s="58"/>
      <c r="R644" s="58"/>
      <c r="S644" s="58">
        <v>0.13</v>
      </c>
      <c r="T644" s="58"/>
      <c r="U644" s="58"/>
      <c r="V644" s="261"/>
      <c r="W644" s="261"/>
      <c r="X644" s="58"/>
      <c r="Y644" s="58"/>
      <c r="Z644" s="261"/>
      <c r="AA644" s="261"/>
      <c r="AB644" s="261"/>
      <c r="AC644" s="261"/>
      <c r="AD644" s="261"/>
      <c r="AE644" s="261">
        <v>0.01</v>
      </c>
      <c r="AF644" s="261"/>
      <c r="AG644" s="261"/>
      <c r="AH644" s="261"/>
      <c r="AI644" s="261">
        <v>0.01</v>
      </c>
      <c r="AJ644" s="261"/>
      <c r="AK644" s="261"/>
      <c r="AL644" s="261"/>
      <c r="AM644" s="261">
        <v>0.02</v>
      </c>
      <c r="AN644" s="261"/>
      <c r="AO644" s="261"/>
      <c r="AP644" s="261"/>
      <c r="AQ644" s="261"/>
      <c r="AR644" s="261"/>
      <c r="AS644" s="261"/>
      <c r="AT644" s="261"/>
      <c r="AU644" s="261"/>
      <c r="AV644" s="261"/>
      <c r="AW644" s="261"/>
      <c r="AX644" s="261"/>
      <c r="AY644" s="46" t="s">
        <v>2265</v>
      </c>
      <c r="AZ644" s="44" t="s">
        <v>1580</v>
      </c>
      <c r="BA644" s="23" t="s">
        <v>1248</v>
      </c>
      <c r="BB644" s="23" t="s">
        <v>64</v>
      </c>
      <c r="BC644" s="37" t="s">
        <v>72</v>
      </c>
      <c r="BD644" s="23" t="s">
        <v>1581</v>
      </c>
      <c r="BE644" s="23" t="s">
        <v>1582</v>
      </c>
      <c r="BF644" s="23" t="s">
        <v>1526</v>
      </c>
      <c r="BG644" s="23"/>
      <c r="BH644" s="23"/>
      <c r="BI644" s="386">
        <f t="shared" si="53"/>
        <v>0</v>
      </c>
    </row>
    <row r="645" spans="1:61" s="39" customFormat="1" ht="50.4">
      <c r="A645" s="31"/>
      <c r="B645" s="23" t="s">
        <v>2572</v>
      </c>
      <c r="C645" s="50" t="s">
        <v>1583</v>
      </c>
      <c r="D645" s="23" t="s">
        <v>40</v>
      </c>
      <c r="E645" s="51">
        <v>0.04</v>
      </c>
      <c r="F645" s="51"/>
      <c r="G645" s="51">
        <v>0.04</v>
      </c>
      <c r="H645" s="44"/>
      <c r="I645" s="44" t="s">
        <v>130</v>
      </c>
      <c r="J645" s="64" t="s">
        <v>1584</v>
      </c>
      <c r="K645" s="121"/>
      <c r="L645" s="277">
        <f t="shared" si="54"/>
        <v>0</v>
      </c>
      <c r="M645" s="277">
        <f t="shared" si="55"/>
        <v>0.04</v>
      </c>
      <c r="N645" s="277">
        <f t="shared" si="56"/>
        <v>0.02</v>
      </c>
      <c r="O645" s="36">
        <v>0.02</v>
      </c>
      <c r="P645" s="58"/>
      <c r="Q645" s="58"/>
      <c r="R645" s="58"/>
      <c r="S645" s="58">
        <v>0.02</v>
      </c>
      <c r="T645" s="58"/>
      <c r="U645" s="58"/>
      <c r="V645" s="261"/>
      <c r="W645" s="261"/>
      <c r="X645" s="58"/>
      <c r="Y645" s="58"/>
      <c r="Z645" s="261"/>
      <c r="AA645" s="261"/>
      <c r="AB645" s="261"/>
      <c r="AC645" s="261"/>
      <c r="AD645" s="261"/>
      <c r="AE645" s="261"/>
      <c r="AF645" s="261"/>
      <c r="AG645" s="261"/>
      <c r="AH645" s="261"/>
      <c r="AI645" s="261"/>
      <c r="AJ645" s="261"/>
      <c r="AK645" s="261"/>
      <c r="AL645" s="261"/>
      <c r="AM645" s="261"/>
      <c r="AN645" s="261"/>
      <c r="AO645" s="261"/>
      <c r="AP645" s="261"/>
      <c r="AQ645" s="261"/>
      <c r="AR645" s="261"/>
      <c r="AS645" s="261"/>
      <c r="AT645" s="261"/>
      <c r="AU645" s="261"/>
      <c r="AV645" s="261"/>
      <c r="AW645" s="261"/>
      <c r="AX645" s="261"/>
      <c r="AY645" s="64" t="s">
        <v>123</v>
      </c>
      <c r="AZ645" s="132"/>
      <c r="BA645" s="23" t="s">
        <v>1248</v>
      </c>
      <c r="BB645" s="23" t="s">
        <v>64</v>
      </c>
      <c r="BC645" s="37"/>
      <c r="BD645" s="23" t="s">
        <v>1131</v>
      </c>
      <c r="BE645" s="23" t="s">
        <v>1585</v>
      </c>
      <c r="BF645" s="23"/>
      <c r="BG645" s="23"/>
      <c r="BH645" s="23"/>
      <c r="BI645" s="386">
        <f t="shared" si="53"/>
        <v>0</v>
      </c>
    </row>
    <row r="646" spans="1:61" s="39" customFormat="1" ht="33.6">
      <c r="A646" s="134"/>
      <c r="B646" s="23" t="s">
        <v>2573</v>
      </c>
      <c r="C646" s="50" t="s">
        <v>1594</v>
      </c>
      <c r="D646" s="23" t="s">
        <v>40</v>
      </c>
      <c r="E646" s="51">
        <f>760*4/10000</f>
        <v>0.30399999999999999</v>
      </c>
      <c r="F646" s="51"/>
      <c r="G646" s="51">
        <f>760*4/10000</f>
        <v>0.30399999999999999</v>
      </c>
      <c r="H646" s="44"/>
      <c r="I646" s="44" t="s">
        <v>130</v>
      </c>
      <c r="J646" s="64" t="s">
        <v>2156</v>
      </c>
      <c r="K646" s="64"/>
      <c r="L646" s="277">
        <f t="shared" si="54"/>
        <v>4.0000000000000036E-3</v>
      </c>
      <c r="M646" s="277">
        <f t="shared" si="55"/>
        <v>0.3</v>
      </c>
      <c r="N646" s="277">
        <f t="shared" si="56"/>
        <v>0.25</v>
      </c>
      <c r="O646" s="36">
        <v>0.05</v>
      </c>
      <c r="P646" s="58">
        <v>0.2</v>
      </c>
      <c r="Q646" s="58"/>
      <c r="R646" s="58"/>
      <c r="S646" s="58"/>
      <c r="T646" s="58"/>
      <c r="U646" s="58"/>
      <c r="V646" s="261"/>
      <c r="W646" s="261"/>
      <c r="X646" s="58"/>
      <c r="Y646" s="58"/>
      <c r="Z646" s="261"/>
      <c r="AA646" s="261"/>
      <c r="AB646" s="261"/>
      <c r="AC646" s="261"/>
      <c r="AD646" s="261"/>
      <c r="AE646" s="261"/>
      <c r="AF646" s="261"/>
      <c r="AG646" s="261"/>
      <c r="AH646" s="261"/>
      <c r="AI646" s="261"/>
      <c r="AJ646" s="261"/>
      <c r="AK646" s="261"/>
      <c r="AL646" s="261"/>
      <c r="AM646" s="261"/>
      <c r="AN646" s="261"/>
      <c r="AO646" s="261"/>
      <c r="AP646" s="261"/>
      <c r="AQ646" s="261"/>
      <c r="AR646" s="261"/>
      <c r="AS646" s="261"/>
      <c r="AT646" s="261"/>
      <c r="AU646" s="261">
        <v>0.05</v>
      </c>
      <c r="AV646" s="261"/>
      <c r="AW646" s="261"/>
      <c r="AX646" s="261"/>
      <c r="AY646" s="46" t="s">
        <v>280</v>
      </c>
      <c r="AZ646" s="44"/>
      <c r="BA646" s="23" t="s">
        <v>114</v>
      </c>
      <c r="BB646" s="23" t="s">
        <v>72</v>
      </c>
      <c r="BC646" s="37"/>
      <c r="BD646" s="23" t="s">
        <v>131</v>
      </c>
      <c r="BE646" s="23"/>
      <c r="BF646" s="23"/>
      <c r="BG646" s="23"/>
      <c r="BH646" s="23"/>
      <c r="BI646" s="386">
        <f t="shared" si="53"/>
        <v>0</v>
      </c>
    </row>
    <row r="647" spans="1:61" s="39" customFormat="1" ht="33.6">
      <c r="A647" s="134"/>
      <c r="B647" s="23" t="s">
        <v>2574</v>
      </c>
      <c r="C647" s="50" t="s">
        <v>3222</v>
      </c>
      <c r="D647" s="23" t="s">
        <v>40</v>
      </c>
      <c r="E647" s="51">
        <f>362*4/10000</f>
        <v>0.14480000000000001</v>
      </c>
      <c r="F647" s="51"/>
      <c r="G647" s="51">
        <f>362*4/10000</f>
        <v>0.14480000000000001</v>
      </c>
      <c r="H647" s="44"/>
      <c r="I647" s="44" t="s">
        <v>130</v>
      </c>
      <c r="J647" s="64" t="s">
        <v>2157</v>
      </c>
      <c r="K647" s="64"/>
      <c r="L647" s="277">
        <f t="shared" si="54"/>
        <v>4.7999999999999987E-3</v>
      </c>
      <c r="M647" s="277">
        <f t="shared" si="55"/>
        <v>0.14000000000000001</v>
      </c>
      <c r="N647" s="277">
        <f t="shared" si="56"/>
        <v>0.14000000000000001</v>
      </c>
      <c r="O647" s="36"/>
      <c r="P647" s="58">
        <v>0.1</v>
      </c>
      <c r="Q647" s="58"/>
      <c r="R647" s="58"/>
      <c r="S647" s="58"/>
      <c r="T647" s="58"/>
      <c r="U647" s="58"/>
      <c r="V647" s="261"/>
      <c r="W647" s="261"/>
      <c r="X647" s="58"/>
      <c r="Y647" s="58"/>
      <c r="Z647" s="261"/>
      <c r="AA647" s="261"/>
      <c r="AB647" s="261"/>
      <c r="AC647" s="261"/>
      <c r="AD647" s="261"/>
      <c r="AE647" s="261"/>
      <c r="AF647" s="261"/>
      <c r="AG647" s="261"/>
      <c r="AH647" s="261"/>
      <c r="AI647" s="261"/>
      <c r="AJ647" s="261"/>
      <c r="AK647" s="261"/>
      <c r="AL647" s="261"/>
      <c r="AM647" s="261"/>
      <c r="AN647" s="261"/>
      <c r="AO647" s="261"/>
      <c r="AP647" s="261"/>
      <c r="AQ647" s="261"/>
      <c r="AR647" s="261"/>
      <c r="AS647" s="261"/>
      <c r="AT647" s="261"/>
      <c r="AU647" s="261">
        <v>0.02</v>
      </c>
      <c r="AV647" s="261"/>
      <c r="AW647" s="261">
        <v>0.02</v>
      </c>
      <c r="AX647" s="261"/>
      <c r="AY647" s="46" t="s">
        <v>280</v>
      </c>
      <c r="AZ647" s="44"/>
      <c r="BA647" s="23" t="s">
        <v>114</v>
      </c>
      <c r="BB647" s="23" t="s">
        <v>72</v>
      </c>
      <c r="BC647" s="37"/>
      <c r="BD647" s="23" t="s">
        <v>131</v>
      </c>
      <c r="BE647" s="23"/>
      <c r="BF647" s="23"/>
      <c r="BG647" s="23"/>
      <c r="BH647" s="23"/>
      <c r="BI647" s="386">
        <f t="shared" si="53"/>
        <v>0</v>
      </c>
    </row>
    <row r="648" spans="1:61" s="39" customFormat="1" ht="16.8">
      <c r="A648" s="31" t="s">
        <v>56</v>
      </c>
      <c r="B648" s="16" t="s">
        <v>1738</v>
      </c>
      <c r="C648" s="32" t="s">
        <v>1596</v>
      </c>
      <c r="D648" s="16" t="s">
        <v>45</v>
      </c>
      <c r="E648" s="33">
        <f>SUM(E649:E662)</f>
        <v>39.17</v>
      </c>
      <c r="F648" s="33">
        <f>SUM(F649:F662)</f>
        <v>0</v>
      </c>
      <c r="G648" s="33">
        <f>SUM(G649:G662)</f>
        <v>39.17</v>
      </c>
      <c r="H648" s="34"/>
      <c r="I648" s="34"/>
      <c r="J648" s="35"/>
      <c r="K648" s="35"/>
      <c r="L648" s="277">
        <f t="shared" si="54"/>
        <v>0.88000000000000256</v>
      </c>
      <c r="M648" s="277">
        <f t="shared" si="55"/>
        <v>38.29</v>
      </c>
      <c r="N648" s="277">
        <f t="shared" si="56"/>
        <v>38.29</v>
      </c>
      <c r="O648" s="36"/>
      <c r="P648" s="36">
        <f>SUM(P649:P662)</f>
        <v>5.78</v>
      </c>
      <c r="Q648" s="36">
        <f t="shared" ref="Q648:AX648" si="57">SUM(Q649:Q662)</f>
        <v>7</v>
      </c>
      <c r="R648" s="36">
        <f t="shared" si="57"/>
        <v>0</v>
      </c>
      <c r="S648" s="36">
        <f t="shared" si="57"/>
        <v>4.04</v>
      </c>
      <c r="T648" s="36">
        <f t="shared" si="57"/>
        <v>4.08</v>
      </c>
      <c r="U648" s="36">
        <f t="shared" si="57"/>
        <v>2.46</v>
      </c>
      <c r="V648" s="36">
        <f t="shared" si="57"/>
        <v>0</v>
      </c>
      <c r="W648" s="36">
        <f t="shared" si="57"/>
        <v>0</v>
      </c>
      <c r="X648" s="36">
        <f t="shared" si="57"/>
        <v>0</v>
      </c>
      <c r="Y648" s="36">
        <f t="shared" si="57"/>
        <v>3.48</v>
      </c>
      <c r="Z648" s="36">
        <f t="shared" si="57"/>
        <v>0.62</v>
      </c>
      <c r="AA648" s="36">
        <f t="shared" si="57"/>
        <v>0</v>
      </c>
      <c r="AB648" s="36">
        <f t="shared" si="57"/>
        <v>0</v>
      </c>
      <c r="AC648" s="36">
        <f t="shared" si="57"/>
        <v>0</v>
      </c>
      <c r="AD648" s="36">
        <f t="shared" si="57"/>
        <v>0</v>
      </c>
      <c r="AE648" s="36">
        <f t="shared" si="57"/>
        <v>0</v>
      </c>
      <c r="AF648" s="36">
        <f t="shared" si="57"/>
        <v>0</v>
      </c>
      <c r="AG648" s="36">
        <f t="shared" si="57"/>
        <v>0</v>
      </c>
      <c r="AH648" s="36">
        <f t="shared" si="57"/>
        <v>0.02</v>
      </c>
      <c r="AI648" s="36">
        <f t="shared" si="57"/>
        <v>0</v>
      </c>
      <c r="AJ648" s="36">
        <f t="shared" si="57"/>
        <v>0</v>
      </c>
      <c r="AK648" s="36">
        <f t="shared" si="57"/>
        <v>0</v>
      </c>
      <c r="AL648" s="36">
        <f t="shared" si="57"/>
        <v>0</v>
      </c>
      <c r="AM648" s="36">
        <f t="shared" si="57"/>
        <v>0</v>
      </c>
      <c r="AN648" s="36">
        <f t="shared" si="57"/>
        <v>0</v>
      </c>
      <c r="AO648" s="36">
        <f t="shared" si="57"/>
        <v>0</v>
      </c>
      <c r="AP648" s="36">
        <f t="shared" si="57"/>
        <v>0</v>
      </c>
      <c r="AQ648" s="36">
        <f t="shared" si="57"/>
        <v>0</v>
      </c>
      <c r="AR648" s="36">
        <f t="shared" si="57"/>
        <v>0</v>
      </c>
      <c r="AS648" s="36">
        <f t="shared" si="57"/>
        <v>0</v>
      </c>
      <c r="AT648" s="36">
        <f t="shared" si="57"/>
        <v>0</v>
      </c>
      <c r="AU648" s="36">
        <f t="shared" si="57"/>
        <v>6.48</v>
      </c>
      <c r="AV648" s="36">
        <f t="shared" si="57"/>
        <v>0</v>
      </c>
      <c r="AW648" s="36">
        <f t="shared" si="57"/>
        <v>0.82000000000000006</v>
      </c>
      <c r="AX648" s="36">
        <f t="shared" si="57"/>
        <v>3.51</v>
      </c>
      <c r="AY648" s="36"/>
      <c r="AZ648" s="16" t="s">
        <v>1595</v>
      </c>
      <c r="BA648" s="23"/>
      <c r="BB648" s="23"/>
      <c r="BC648" s="37"/>
      <c r="BD648" s="23"/>
      <c r="BE648" s="23"/>
      <c r="BF648" s="34">
        <f>E648-F648</f>
        <v>39.17</v>
      </c>
      <c r="BG648" s="385">
        <f>G648-BF648</f>
        <v>0</v>
      </c>
      <c r="BH648" s="65"/>
    </row>
    <row r="649" spans="1:61" s="48" customFormat="1" ht="50.4">
      <c r="A649" s="40"/>
      <c r="B649" s="23" t="s">
        <v>371</v>
      </c>
      <c r="C649" s="50" t="s">
        <v>1598</v>
      </c>
      <c r="D649" s="23" t="s">
        <v>45</v>
      </c>
      <c r="E649" s="51">
        <v>0.16</v>
      </c>
      <c r="F649" s="51"/>
      <c r="G649" s="51">
        <v>0.16</v>
      </c>
      <c r="H649" s="44" t="s">
        <v>130</v>
      </c>
      <c r="I649" s="44" t="s">
        <v>130</v>
      </c>
      <c r="J649" s="64" t="s">
        <v>1599</v>
      </c>
      <c r="K649" s="64" t="s">
        <v>2600</v>
      </c>
      <c r="L649" s="277">
        <f t="shared" si="54"/>
        <v>0</v>
      </c>
      <c r="M649" s="277">
        <f t="shared" si="55"/>
        <v>0.16</v>
      </c>
      <c r="N649" s="277">
        <f t="shared" si="56"/>
        <v>0.16</v>
      </c>
      <c r="O649" s="36"/>
      <c r="P649" s="55">
        <v>0.03</v>
      </c>
      <c r="Q649" s="55"/>
      <c r="R649" s="55"/>
      <c r="S649" s="55">
        <v>0.06</v>
      </c>
      <c r="T649" s="55">
        <v>7.0000000000000007E-2</v>
      </c>
      <c r="U649" s="55"/>
      <c r="V649" s="260"/>
      <c r="W649" s="260"/>
      <c r="X649" s="55"/>
      <c r="Y649" s="55"/>
      <c r="Z649" s="260"/>
      <c r="AA649" s="260"/>
      <c r="AB649" s="260"/>
      <c r="AC649" s="260"/>
      <c r="AD649" s="260"/>
      <c r="AE649" s="260"/>
      <c r="AF649" s="260"/>
      <c r="AG649" s="260"/>
      <c r="AH649" s="260"/>
      <c r="AI649" s="260"/>
      <c r="AJ649" s="260"/>
      <c r="AK649" s="260"/>
      <c r="AL649" s="260"/>
      <c r="AM649" s="260"/>
      <c r="AN649" s="260"/>
      <c r="AO649" s="260"/>
      <c r="AP649" s="260"/>
      <c r="AQ649" s="260"/>
      <c r="AR649" s="260"/>
      <c r="AS649" s="260"/>
      <c r="AT649" s="260"/>
      <c r="AU649" s="260"/>
      <c r="AV649" s="260"/>
      <c r="AW649" s="260"/>
      <c r="AX649" s="260"/>
      <c r="AY649" s="46" t="s">
        <v>678</v>
      </c>
      <c r="AZ649" s="44" t="s">
        <v>824</v>
      </c>
      <c r="BA649" s="23" t="s">
        <v>1248</v>
      </c>
      <c r="BB649" s="23" t="s">
        <v>64</v>
      </c>
      <c r="BC649" s="37" t="s">
        <v>64</v>
      </c>
      <c r="BD649" s="23" t="s">
        <v>1398</v>
      </c>
      <c r="BE649" s="23" t="s">
        <v>1600</v>
      </c>
      <c r="BF649" s="42"/>
      <c r="BG649" s="42"/>
      <c r="BH649" s="42">
        <v>0.08</v>
      </c>
    </row>
    <row r="650" spans="1:61" s="39" customFormat="1" ht="39.6">
      <c r="A650" s="31"/>
      <c r="B650" s="23" t="s">
        <v>376</v>
      </c>
      <c r="C650" s="50" t="s">
        <v>1601</v>
      </c>
      <c r="D650" s="23" t="s">
        <v>45</v>
      </c>
      <c r="E650" s="51">
        <v>0.3</v>
      </c>
      <c r="F650" s="51"/>
      <c r="G650" s="51">
        <v>0.3</v>
      </c>
      <c r="H650" s="44" t="s">
        <v>100</v>
      </c>
      <c r="I650" s="44" t="s">
        <v>100</v>
      </c>
      <c r="J650" s="64" t="s">
        <v>54</v>
      </c>
      <c r="K650" s="64"/>
      <c r="L650" s="277">
        <f t="shared" si="54"/>
        <v>0</v>
      </c>
      <c r="M650" s="277">
        <f t="shared" si="55"/>
        <v>0.3</v>
      </c>
      <c r="N650" s="277">
        <f t="shared" si="56"/>
        <v>0.3</v>
      </c>
      <c r="O650" s="36"/>
      <c r="P650" s="55"/>
      <c r="Q650" s="55"/>
      <c r="R650" s="55"/>
      <c r="S650" s="55"/>
      <c r="T650" s="55"/>
      <c r="U650" s="55"/>
      <c r="V650" s="260"/>
      <c r="W650" s="260"/>
      <c r="X650" s="55"/>
      <c r="Y650" s="55"/>
      <c r="Z650" s="260"/>
      <c r="AA650" s="260"/>
      <c r="AB650" s="260"/>
      <c r="AC650" s="260"/>
      <c r="AD650" s="260"/>
      <c r="AE650" s="260"/>
      <c r="AF650" s="260"/>
      <c r="AG650" s="260"/>
      <c r="AH650" s="260"/>
      <c r="AI650" s="260"/>
      <c r="AJ650" s="260"/>
      <c r="AK650" s="260"/>
      <c r="AL650" s="260"/>
      <c r="AM650" s="260"/>
      <c r="AN650" s="260"/>
      <c r="AO650" s="260"/>
      <c r="AP650" s="260"/>
      <c r="AQ650" s="260"/>
      <c r="AR650" s="260"/>
      <c r="AS650" s="260"/>
      <c r="AT650" s="260"/>
      <c r="AU650" s="260"/>
      <c r="AV650" s="260"/>
      <c r="AW650" s="260">
        <v>0.3</v>
      </c>
      <c r="AX650" s="260"/>
      <c r="AY650" s="46" t="s">
        <v>62</v>
      </c>
      <c r="AZ650" s="44" t="s">
        <v>1602</v>
      </c>
      <c r="BA650" s="23" t="s">
        <v>105</v>
      </c>
      <c r="BB650" s="23" t="s">
        <v>64</v>
      </c>
      <c r="BC650" s="37" t="s">
        <v>64</v>
      </c>
      <c r="BD650" s="23" t="s">
        <v>194</v>
      </c>
      <c r="BE650" s="23" t="s">
        <v>74</v>
      </c>
      <c r="BF650" s="23" t="s">
        <v>64</v>
      </c>
      <c r="BG650" s="23"/>
      <c r="BH650" s="23">
        <v>0.15</v>
      </c>
    </row>
    <row r="651" spans="1:61" s="39" customFormat="1" ht="50.4">
      <c r="A651" s="31"/>
      <c r="B651" s="23" t="s">
        <v>427</v>
      </c>
      <c r="C651" s="50" t="s">
        <v>1603</v>
      </c>
      <c r="D651" s="23" t="s">
        <v>45</v>
      </c>
      <c r="E651" s="51">
        <v>4.5</v>
      </c>
      <c r="F651" s="51"/>
      <c r="G651" s="51">
        <v>4.5</v>
      </c>
      <c r="H651" s="44" t="s">
        <v>241</v>
      </c>
      <c r="I651" s="44" t="s">
        <v>241</v>
      </c>
      <c r="J651" s="64" t="s">
        <v>3219</v>
      </c>
      <c r="K651" s="64"/>
      <c r="L651" s="277">
        <f t="shared" si="54"/>
        <v>0</v>
      </c>
      <c r="M651" s="277">
        <f t="shared" si="55"/>
        <v>4.5</v>
      </c>
      <c r="N651" s="277">
        <f t="shared" si="56"/>
        <v>4.5</v>
      </c>
      <c r="O651" s="36"/>
      <c r="P651" s="55">
        <v>1.1299999999999999</v>
      </c>
      <c r="Q651" s="55">
        <v>1.17</v>
      </c>
      <c r="R651" s="55"/>
      <c r="S651" s="55"/>
      <c r="T651" s="55"/>
      <c r="U651" s="55"/>
      <c r="V651" s="260"/>
      <c r="W651" s="260"/>
      <c r="X651" s="55"/>
      <c r="Y651" s="55"/>
      <c r="Z651" s="260"/>
      <c r="AA651" s="260"/>
      <c r="AB651" s="260"/>
      <c r="AC651" s="260"/>
      <c r="AD651" s="260"/>
      <c r="AE651" s="260"/>
      <c r="AF651" s="260"/>
      <c r="AG651" s="260"/>
      <c r="AH651" s="260"/>
      <c r="AI651" s="260"/>
      <c r="AJ651" s="260"/>
      <c r="AK651" s="260"/>
      <c r="AL651" s="260"/>
      <c r="AM651" s="260"/>
      <c r="AN651" s="260"/>
      <c r="AO651" s="260"/>
      <c r="AP651" s="260"/>
      <c r="AQ651" s="260"/>
      <c r="AR651" s="260"/>
      <c r="AS651" s="260"/>
      <c r="AT651" s="260"/>
      <c r="AU651" s="260">
        <v>0.15</v>
      </c>
      <c r="AV651" s="260"/>
      <c r="AW651" s="260"/>
      <c r="AX651" s="260">
        <v>2.0499999999999998</v>
      </c>
      <c r="AY651" s="46" t="s">
        <v>62</v>
      </c>
      <c r="AZ651" s="44" t="s">
        <v>1604</v>
      </c>
      <c r="BA651" s="23" t="s">
        <v>105</v>
      </c>
      <c r="BB651" s="23" t="s">
        <v>64</v>
      </c>
      <c r="BC651" s="37" t="s">
        <v>72</v>
      </c>
      <c r="BD651" s="23" t="s">
        <v>1605</v>
      </c>
      <c r="BE651" s="23" t="s">
        <v>1606</v>
      </c>
      <c r="BF651" s="23"/>
      <c r="BG651" s="23"/>
      <c r="BH651" s="23">
        <v>2.25</v>
      </c>
    </row>
    <row r="652" spans="1:61" s="39" customFormat="1" ht="62.4">
      <c r="A652" s="31"/>
      <c r="B652" s="23" t="s">
        <v>380</v>
      </c>
      <c r="C652" s="50" t="s">
        <v>1607</v>
      </c>
      <c r="D652" s="23" t="s">
        <v>45</v>
      </c>
      <c r="E652" s="51">
        <v>12</v>
      </c>
      <c r="F652" s="51"/>
      <c r="G652" s="51">
        <v>12</v>
      </c>
      <c r="H652" s="44" t="s">
        <v>87</v>
      </c>
      <c r="I652" s="44" t="s">
        <v>87</v>
      </c>
      <c r="J652" s="64" t="s">
        <v>3220</v>
      </c>
      <c r="K652" s="64"/>
      <c r="L652" s="277">
        <f t="shared" si="54"/>
        <v>0</v>
      </c>
      <c r="M652" s="277">
        <f t="shared" si="55"/>
        <v>12</v>
      </c>
      <c r="N652" s="277">
        <f t="shared" si="56"/>
        <v>12</v>
      </c>
      <c r="O652" s="36"/>
      <c r="P652" s="55">
        <v>2</v>
      </c>
      <c r="Q652" s="55">
        <v>2.5</v>
      </c>
      <c r="R652" s="55"/>
      <c r="S652" s="55">
        <v>2</v>
      </c>
      <c r="T652" s="55">
        <v>1.5</v>
      </c>
      <c r="U652" s="55">
        <v>1.5</v>
      </c>
      <c r="V652" s="260"/>
      <c r="W652" s="260"/>
      <c r="X652" s="55"/>
      <c r="Y652" s="55"/>
      <c r="Z652" s="260">
        <v>0.5</v>
      </c>
      <c r="AA652" s="260"/>
      <c r="AB652" s="260"/>
      <c r="AC652" s="260"/>
      <c r="AD652" s="260"/>
      <c r="AE652" s="260"/>
      <c r="AF652" s="260"/>
      <c r="AG652" s="260"/>
      <c r="AH652" s="260"/>
      <c r="AI652" s="260"/>
      <c r="AJ652" s="260"/>
      <c r="AK652" s="260"/>
      <c r="AL652" s="260"/>
      <c r="AM652" s="260"/>
      <c r="AN652" s="260"/>
      <c r="AO652" s="260"/>
      <c r="AP652" s="260"/>
      <c r="AQ652" s="260"/>
      <c r="AR652" s="260"/>
      <c r="AS652" s="260"/>
      <c r="AT652" s="260"/>
      <c r="AU652" s="260">
        <v>1.5</v>
      </c>
      <c r="AV652" s="260"/>
      <c r="AW652" s="260">
        <v>0.5</v>
      </c>
      <c r="AX652" s="260"/>
      <c r="AY652" s="46" t="s">
        <v>62</v>
      </c>
      <c r="AZ652" s="44" t="s">
        <v>1608</v>
      </c>
      <c r="BA652" s="23" t="s">
        <v>105</v>
      </c>
      <c r="BB652" s="23" t="s">
        <v>64</v>
      </c>
      <c r="BC652" s="37" t="s">
        <v>72</v>
      </c>
      <c r="BD652" s="23" t="s">
        <v>1605</v>
      </c>
      <c r="BE652" s="23"/>
      <c r="BF652" s="23" t="s">
        <v>1609</v>
      </c>
      <c r="BG652" s="23"/>
      <c r="BH652" s="23">
        <v>4</v>
      </c>
    </row>
    <row r="653" spans="1:61" s="39" customFormat="1" ht="50.4">
      <c r="A653" s="31"/>
      <c r="B653" s="23" t="s">
        <v>384</v>
      </c>
      <c r="C653" s="50" t="s">
        <v>1610</v>
      </c>
      <c r="D653" s="23" t="s">
        <v>45</v>
      </c>
      <c r="E653" s="51">
        <v>0.08</v>
      </c>
      <c r="F653" s="51"/>
      <c r="G653" s="51">
        <v>0.08</v>
      </c>
      <c r="H653" s="44" t="s">
        <v>188</v>
      </c>
      <c r="I653" s="44" t="s">
        <v>188</v>
      </c>
      <c r="J653" s="64" t="s">
        <v>27</v>
      </c>
      <c r="K653" s="64"/>
      <c r="L653" s="277">
        <f t="shared" si="54"/>
        <v>0</v>
      </c>
      <c r="M653" s="277">
        <f t="shared" si="55"/>
        <v>0.08</v>
      </c>
      <c r="N653" s="277">
        <f t="shared" si="56"/>
        <v>0.08</v>
      </c>
      <c r="O653" s="36"/>
      <c r="P653" s="55"/>
      <c r="Q653" s="55"/>
      <c r="R653" s="55"/>
      <c r="S653" s="55"/>
      <c r="T653" s="55"/>
      <c r="U653" s="55">
        <v>0.08</v>
      </c>
      <c r="V653" s="260"/>
      <c r="W653" s="260"/>
      <c r="X653" s="55"/>
      <c r="Y653" s="55"/>
      <c r="Z653" s="260"/>
      <c r="AA653" s="260"/>
      <c r="AB653" s="260"/>
      <c r="AC653" s="260"/>
      <c r="AD653" s="260"/>
      <c r="AE653" s="260"/>
      <c r="AF653" s="260"/>
      <c r="AG653" s="260"/>
      <c r="AH653" s="260"/>
      <c r="AI653" s="260"/>
      <c r="AJ653" s="260"/>
      <c r="AK653" s="260"/>
      <c r="AL653" s="260"/>
      <c r="AM653" s="260"/>
      <c r="AN653" s="260"/>
      <c r="AO653" s="260"/>
      <c r="AP653" s="260"/>
      <c r="AQ653" s="260"/>
      <c r="AR653" s="260"/>
      <c r="AS653" s="260"/>
      <c r="AT653" s="260"/>
      <c r="AU653" s="260"/>
      <c r="AV653" s="260"/>
      <c r="AW653" s="260"/>
      <c r="AX653" s="260"/>
      <c r="AY653" s="46" t="s">
        <v>62</v>
      </c>
      <c r="AZ653" s="44" t="s">
        <v>1611</v>
      </c>
      <c r="BA653" s="23" t="s">
        <v>105</v>
      </c>
      <c r="BB653" s="23" t="s">
        <v>64</v>
      </c>
      <c r="BC653" s="37" t="s">
        <v>72</v>
      </c>
      <c r="BD653" s="23" t="s">
        <v>1612</v>
      </c>
      <c r="BE653" s="23" t="s">
        <v>74</v>
      </c>
      <c r="BF653" s="23"/>
      <c r="BG653" s="23"/>
      <c r="BH653" s="23">
        <v>0.04</v>
      </c>
    </row>
    <row r="654" spans="1:61" s="39" customFormat="1" ht="39.6">
      <c r="A654" s="31"/>
      <c r="B654" s="23" t="s">
        <v>2575</v>
      </c>
      <c r="C654" s="50" t="s">
        <v>1613</v>
      </c>
      <c r="D654" s="23" t="s">
        <v>45</v>
      </c>
      <c r="E654" s="51">
        <v>0.02</v>
      </c>
      <c r="F654" s="51"/>
      <c r="G654" s="51">
        <v>0.02</v>
      </c>
      <c r="H654" s="44" t="s">
        <v>188</v>
      </c>
      <c r="I654" s="44" t="s">
        <v>188</v>
      </c>
      <c r="J654" s="64" t="s">
        <v>54</v>
      </c>
      <c r="K654" s="64"/>
      <c r="L654" s="277">
        <f t="shared" si="54"/>
        <v>0</v>
      </c>
      <c r="M654" s="277">
        <f t="shared" si="55"/>
        <v>0.02</v>
      </c>
      <c r="N654" s="277">
        <f t="shared" si="56"/>
        <v>0.02</v>
      </c>
      <c r="O654" s="36"/>
      <c r="P654" s="55"/>
      <c r="Q654" s="55"/>
      <c r="R654" s="55"/>
      <c r="S654" s="55"/>
      <c r="T654" s="55"/>
      <c r="U654" s="55"/>
      <c r="V654" s="260"/>
      <c r="W654" s="260"/>
      <c r="X654" s="55"/>
      <c r="Y654" s="55"/>
      <c r="Z654" s="260"/>
      <c r="AA654" s="260"/>
      <c r="AB654" s="260"/>
      <c r="AC654" s="260"/>
      <c r="AD654" s="260"/>
      <c r="AE654" s="260"/>
      <c r="AF654" s="260"/>
      <c r="AG654" s="260"/>
      <c r="AH654" s="260"/>
      <c r="AI654" s="260"/>
      <c r="AJ654" s="260"/>
      <c r="AK654" s="260"/>
      <c r="AL654" s="260"/>
      <c r="AM654" s="260"/>
      <c r="AN654" s="260"/>
      <c r="AO654" s="260"/>
      <c r="AP654" s="260"/>
      <c r="AQ654" s="260"/>
      <c r="AR654" s="260"/>
      <c r="AS654" s="260"/>
      <c r="AT654" s="260"/>
      <c r="AU654" s="260"/>
      <c r="AV654" s="260"/>
      <c r="AW654" s="260">
        <v>0.02</v>
      </c>
      <c r="AX654" s="260"/>
      <c r="AY654" s="46" t="s">
        <v>62</v>
      </c>
      <c r="AZ654" s="44" t="s">
        <v>1614</v>
      </c>
      <c r="BA654" s="23" t="s">
        <v>105</v>
      </c>
      <c r="BB654" s="23" t="s">
        <v>64</v>
      </c>
      <c r="BC654" s="37" t="s">
        <v>72</v>
      </c>
      <c r="BD654" s="23" t="s">
        <v>190</v>
      </c>
      <c r="BE654" s="23" t="s">
        <v>74</v>
      </c>
      <c r="BF654" s="23"/>
      <c r="BG654" s="23"/>
      <c r="BH654" s="23">
        <v>0.01</v>
      </c>
    </row>
    <row r="655" spans="1:61" s="39" customFormat="1" ht="33.6">
      <c r="A655" s="31"/>
      <c r="B655" s="23" t="s">
        <v>394</v>
      </c>
      <c r="C655" s="50" t="s">
        <v>2132</v>
      </c>
      <c r="D655" s="23" t="s">
        <v>45</v>
      </c>
      <c r="E655" s="51">
        <v>0.53</v>
      </c>
      <c r="F655" s="51"/>
      <c r="G655" s="51">
        <v>0.53</v>
      </c>
      <c r="H655" s="44"/>
      <c r="I655" s="44" t="s">
        <v>188</v>
      </c>
      <c r="J655" s="64" t="s">
        <v>2131</v>
      </c>
      <c r="K655" s="64"/>
      <c r="L655" s="277">
        <f t="shared" si="54"/>
        <v>0</v>
      </c>
      <c r="M655" s="277">
        <f t="shared" si="55"/>
        <v>0.53</v>
      </c>
      <c r="N655" s="277">
        <f t="shared" si="56"/>
        <v>0.53</v>
      </c>
      <c r="O655" s="36"/>
      <c r="P655" s="55"/>
      <c r="Q655" s="55">
        <v>0.48</v>
      </c>
      <c r="R655" s="55"/>
      <c r="S655" s="55"/>
      <c r="T655" s="55">
        <v>0.05</v>
      </c>
      <c r="U655" s="55"/>
      <c r="V655" s="260"/>
      <c r="W655" s="260"/>
      <c r="X655" s="55"/>
      <c r="Y655" s="55"/>
      <c r="Z655" s="260"/>
      <c r="AA655" s="260"/>
      <c r="AB655" s="260"/>
      <c r="AC655" s="260"/>
      <c r="AD655" s="260"/>
      <c r="AE655" s="260"/>
      <c r="AF655" s="260"/>
      <c r="AG655" s="260"/>
      <c r="AH655" s="260"/>
      <c r="AI655" s="260"/>
      <c r="AJ655" s="260"/>
      <c r="AK655" s="260"/>
      <c r="AL655" s="260"/>
      <c r="AM655" s="260"/>
      <c r="AN655" s="260"/>
      <c r="AO655" s="260"/>
      <c r="AP655" s="260"/>
      <c r="AQ655" s="260"/>
      <c r="AR655" s="260"/>
      <c r="AS655" s="260"/>
      <c r="AT655" s="260"/>
      <c r="AU655" s="260"/>
      <c r="AV655" s="260"/>
      <c r="AW655" s="260"/>
      <c r="AX655" s="260"/>
      <c r="AY655" s="46" t="s">
        <v>2133</v>
      </c>
      <c r="AZ655" s="44"/>
      <c r="BA655" s="23" t="s">
        <v>105</v>
      </c>
      <c r="BB655" s="23" t="s">
        <v>64</v>
      </c>
      <c r="BC655" s="37" t="s">
        <v>72</v>
      </c>
      <c r="BD655" s="23" t="s">
        <v>2134</v>
      </c>
      <c r="BE655" s="23" t="s">
        <v>74</v>
      </c>
      <c r="BF655" s="23" t="s">
        <v>72</v>
      </c>
      <c r="BG655" s="23"/>
      <c r="BH655" s="23"/>
    </row>
    <row r="656" spans="1:61" s="39" customFormat="1" ht="67.8" customHeight="1">
      <c r="A656" s="31"/>
      <c r="B656" s="23" t="s">
        <v>399</v>
      </c>
      <c r="C656" s="50" t="s">
        <v>1617</v>
      </c>
      <c r="D656" s="23" t="s">
        <v>45</v>
      </c>
      <c r="E656" s="51">
        <v>0.27</v>
      </c>
      <c r="F656" s="51"/>
      <c r="G656" s="51">
        <v>0.27</v>
      </c>
      <c r="H656" s="44"/>
      <c r="I656" s="44" t="s">
        <v>1618</v>
      </c>
      <c r="J656" s="64" t="s">
        <v>2608</v>
      </c>
      <c r="K656" s="64"/>
      <c r="L656" s="277">
        <f t="shared" si="54"/>
        <v>0</v>
      </c>
      <c r="M656" s="277">
        <f t="shared" si="55"/>
        <v>0.26999999999999996</v>
      </c>
      <c r="N656" s="277">
        <f t="shared" si="56"/>
        <v>0.24</v>
      </c>
      <c r="O656" s="36">
        <v>0.03</v>
      </c>
      <c r="P656" s="55">
        <v>0.1</v>
      </c>
      <c r="Q656" s="55"/>
      <c r="R656" s="55"/>
      <c r="S656" s="55"/>
      <c r="T656" s="55">
        <v>0.05</v>
      </c>
      <c r="U656" s="55">
        <v>0.05</v>
      </c>
      <c r="V656" s="260"/>
      <c r="W656" s="260"/>
      <c r="X656" s="55"/>
      <c r="Y656" s="55"/>
      <c r="Z656" s="260">
        <v>0.02</v>
      </c>
      <c r="AA656" s="260"/>
      <c r="AB656" s="260"/>
      <c r="AC656" s="260"/>
      <c r="AD656" s="260"/>
      <c r="AE656" s="260"/>
      <c r="AF656" s="260"/>
      <c r="AG656" s="260"/>
      <c r="AH656" s="260">
        <v>0.02</v>
      </c>
      <c r="AI656" s="260"/>
      <c r="AJ656" s="260"/>
      <c r="AK656" s="260"/>
      <c r="AL656" s="260"/>
      <c r="AM656" s="260"/>
      <c r="AN656" s="260"/>
      <c r="AO656" s="260"/>
      <c r="AP656" s="260"/>
      <c r="AQ656" s="260"/>
      <c r="AR656" s="260"/>
      <c r="AS656" s="260"/>
      <c r="AT656" s="260"/>
      <c r="AU656" s="260"/>
      <c r="AV656" s="260"/>
      <c r="AW656" s="260"/>
      <c r="AX656" s="260"/>
      <c r="AY656" s="64" t="s">
        <v>1619</v>
      </c>
      <c r="AZ656" s="23"/>
      <c r="BA656" s="23" t="s">
        <v>114</v>
      </c>
      <c r="BB656" s="23" t="s">
        <v>72</v>
      </c>
      <c r="BC656" s="37"/>
      <c r="BD656" s="23" t="s">
        <v>1620</v>
      </c>
      <c r="BE656" s="23" t="s">
        <v>1621</v>
      </c>
      <c r="BF656" s="64" t="s">
        <v>2110</v>
      </c>
      <c r="BG656" s="64"/>
      <c r="BH656" s="23"/>
    </row>
    <row r="657" spans="1:60" s="39" customFormat="1" ht="33.6">
      <c r="A657" s="31"/>
      <c r="B657" s="23" t="s">
        <v>405</v>
      </c>
      <c r="C657" s="50" t="s">
        <v>2109</v>
      </c>
      <c r="D657" s="23" t="s">
        <v>45</v>
      </c>
      <c r="E657" s="51">
        <v>0.01</v>
      </c>
      <c r="F657" s="51"/>
      <c r="G657" s="51">
        <v>0.01</v>
      </c>
      <c r="H657" s="44"/>
      <c r="I657" s="44" t="s">
        <v>70</v>
      </c>
      <c r="J657" s="64" t="s">
        <v>55</v>
      </c>
      <c r="K657" s="64"/>
      <c r="L657" s="277">
        <f t="shared" si="54"/>
        <v>0</v>
      </c>
      <c r="M657" s="277">
        <f t="shared" si="55"/>
        <v>0.01</v>
      </c>
      <c r="N657" s="277">
        <f t="shared" si="56"/>
        <v>0.01</v>
      </c>
      <c r="O657" s="36"/>
      <c r="P657" s="55"/>
      <c r="Q657" s="55"/>
      <c r="R657" s="55"/>
      <c r="S657" s="55"/>
      <c r="T657" s="55"/>
      <c r="U657" s="55"/>
      <c r="V657" s="260"/>
      <c r="W657" s="260"/>
      <c r="X657" s="55"/>
      <c r="Y657" s="55"/>
      <c r="Z657" s="260"/>
      <c r="AA657" s="260"/>
      <c r="AB657" s="260"/>
      <c r="AC657" s="260"/>
      <c r="AD657" s="260"/>
      <c r="AE657" s="260"/>
      <c r="AF657" s="260"/>
      <c r="AG657" s="260"/>
      <c r="AH657" s="260"/>
      <c r="AI657" s="260"/>
      <c r="AJ657" s="260"/>
      <c r="AK657" s="260"/>
      <c r="AL657" s="260"/>
      <c r="AM657" s="260"/>
      <c r="AN657" s="260"/>
      <c r="AO657" s="260"/>
      <c r="AP657" s="260"/>
      <c r="AQ657" s="260"/>
      <c r="AR657" s="260"/>
      <c r="AS657" s="260"/>
      <c r="AT657" s="260"/>
      <c r="AU657" s="260"/>
      <c r="AV657" s="260"/>
      <c r="AW657" s="260"/>
      <c r="AX657" s="260">
        <v>0.01</v>
      </c>
      <c r="AY657" s="46" t="s">
        <v>390</v>
      </c>
      <c r="AZ657" s="23"/>
      <c r="BA657" s="23" t="s">
        <v>114</v>
      </c>
      <c r="BB657" s="23" t="s">
        <v>72</v>
      </c>
      <c r="BC657" s="37"/>
      <c r="BD657" s="23" t="s">
        <v>2108</v>
      </c>
      <c r="BE657" s="23" t="s">
        <v>1627</v>
      </c>
      <c r="BF657" s="64"/>
      <c r="BG657" s="64" t="s">
        <v>2106</v>
      </c>
      <c r="BH657" s="23"/>
    </row>
    <row r="658" spans="1:60" s="39" customFormat="1" ht="33.6">
      <c r="A658" s="31"/>
      <c r="B658" s="23" t="s">
        <v>411</v>
      </c>
      <c r="C658" s="50" t="s">
        <v>2107</v>
      </c>
      <c r="D658" s="23" t="s">
        <v>45</v>
      </c>
      <c r="E658" s="51">
        <v>0.01</v>
      </c>
      <c r="F658" s="51"/>
      <c r="G658" s="51">
        <v>0.01</v>
      </c>
      <c r="H658" s="44"/>
      <c r="I658" s="44" t="s">
        <v>70</v>
      </c>
      <c r="J658" s="64" t="s">
        <v>26</v>
      </c>
      <c r="K658" s="64"/>
      <c r="L658" s="277">
        <f t="shared" si="54"/>
        <v>0</v>
      </c>
      <c r="M658" s="277">
        <f t="shared" si="55"/>
        <v>0.01</v>
      </c>
      <c r="N658" s="277">
        <f t="shared" si="56"/>
        <v>0.01</v>
      </c>
      <c r="O658" s="36"/>
      <c r="P658" s="55"/>
      <c r="Q658" s="55"/>
      <c r="R658" s="55"/>
      <c r="S658" s="55"/>
      <c r="T658" s="55">
        <v>0.01</v>
      </c>
      <c r="U658" s="55"/>
      <c r="V658" s="260"/>
      <c r="W658" s="260"/>
      <c r="X658" s="55"/>
      <c r="Y658" s="55"/>
      <c r="Z658" s="260"/>
      <c r="AA658" s="260"/>
      <c r="AB658" s="260"/>
      <c r="AC658" s="260"/>
      <c r="AD658" s="260"/>
      <c r="AE658" s="260"/>
      <c r="AF658" s="260"/>
      <c r="AG658" s="260"/>
      <c r="AH658" s="260"/>
      <c r="AI658" s="260"/>
      <c r="AJ658" s="260"/>
      <c r="AK658" s="260"/>
      <c r="AL658" s="260"/>
      <c r="AM658" s="260"/>
      <c r="AN658" s="260"/>
      <c r="AO658" s="260"/>
      <c r="AP658" s="260"/>
      <c r="AQ658" s="260"/>
      <c r="AR658" s="260"/>
      <c r="AS658" s="260"/>
      <c r="AT658" s="260"/>
      <c r="AU658" s="260"/>
      <c r="AV658" s="260"/>
      <c r="AW658" s="260"/>
      <c r="AX658" s="260"/>
      <c r="AY658" s="46" t="s">
        <v>390</v>
      </c>
      <c r="AZ658" s="23"/>
      <c r="BA658" s="23" t="s">
        <v>114</v>
      </c>
      <c r="BB658" s="23" t="s">
        <v>72</v>
      </c>
      <c r="BC658" s="37"/>
      <c r="BD658" s="23" t="s">
        <v>1605</v>
      </c>
      <c r="BE658" s="23" t="s">
        <v>1627</v>
      </c>
      <c r="BF658" s="64"/>
      <c r="BG658" s="64" t="s">
        <v>2106</v>
      </c>
      <c r="BH658" s="23"/>
    </row>
    <row r="659" spans="1:60" s="39" customFormat="1" ht="33.6">
      <c r="A659" s="31"/>
      <c r="B659" s="23" t="s">
        <v>415</v>
      </c>
      <c r="C659" s="50" t="s">
        <v>2105</v>
      </c>
      <c r="D659" s="23" t="s">
        <v>45</v>
      </c>
      <c r="E659" s="51">
        <v>0.01</v>
      </c>
      <c r="F659" s="51"/>
      <c r="G659" s="51">
        <v>0.01</v>
      </c>
      <c r="H659" s="44"/>
      <c r="I659" s="44" t="s">
        <v>87</v>
      </c>
      <c r="J659" s="64" t="s">
        <v>27</v>
      </c>
      <c r="K659" s="64"/>
      <c r="L659" s="277">
        <f t="shared" si="54"/>
        <v>0</v>
      </c>
      <c r="M659" s="277">
        <f t="shared" si="55"/>
        <v>0.01</v>
      </c>
      <c r="N659" s="277">
        <f t="shared" si="56"/>
        <v>0.01</v>
      </c>
      <c r="O659" s="36"/>
      <c r="P659" s="55"/>
      <c r="Q659" s="55"/>
      <c r="R659" s="55"/>
      <c r="S659" s="55"/>
      <c r="T659" s="55"/>
      <c r="U659" s="55">
        <v>0.01</v>
      </c>
      <c r="V659" s="260"/>
      <c r="W659" s="260"/>
      <c r="X659" s="55"/>
      <c r="Y659" s="55"/>
      <c r="Z659" s="260"/>
      <c r="AA659" s="260"/>
      <c r="AB659" s="260"/>
      <c r="AC659" s="260"/>
      <c r="AD659" s="260"/>
      <c r="AE659" s="260"/>
      <c r="AF659" s="260"/>
      <c r="AG659" s="260"/>
      <c r="AH659" s="260"/>
      <c r="AI659" s="260"/>
      <c r="AJ659" s="260"/>
      <c r="AK659" s="260"/>
      <c r="AL659" s="260"/>
      <c r="AM659" s="260"/>
      <c r="AN659" s="260"/>
      <c r="AO659" s="260"/>
      <c r="AP659" s="260"/>
      <c r="AQ659" s="260"/>
      <c r="AR659" s="260"/>
      <c r="AS659" s="260"/>
      <c r="AT659" s="260"/>
      <c r="AU659" s="260"/>
      <c r="AV659" s="260"/>
      <c r="AW659" s="260"/>
      <c r="AX659" s="260"/>
      <c r="AY659" s="46" t="s">
        <v>390</v>
      </c>
      <c r="AZ659" s="23"/>
      <c r="BA659" s="23" t="s">
        <v>114</v>
      </c>
      <c r="BB659" s="23" t="s">
        <v>72</v>
      </c>
      <c r="BC659" s="37"/>
      <c r="BD659" s="23" t="s">
        <v>1605</v>
      </c>
      <c r="BE659" s="23" t="s">
        <v>1627</v>
      </c>
      <c r="BF659" s="64"/>
      <c r="BG659" s="64"/>
      <c r="BH659" s="23"/>
    </row>
    <row r="660" spans="1:60" s="48" customFormat="1" ht="78.599999999999994" customHeight="1">
      <c r="A660" s="40"/>
      <c r="B660" s="23" t="s">
        <v>418</v>
      </c>
      <c r="C660" s="50" t="s">
        <v>1628</v>
      </c>
      <c r="D660" s="23" t="s">
        <v>45</v>
      </c>
      <c r="E660" s="51">
        <v>6</v>
      </c>
      <c r="F660" s="51"/>
      <c r="G660" s="51">
        <v>6</v>
      </c>
      <c r="H660" s="44" t="s">
        <v>1629</v>
      </c>
      <c r="I660" s="44" t="s">
        <v>1629</v>
      </c>
      <c r="J660" s="64" t="s">
        <v>2314</v>
      </c>
      <c r="K660" s="64" t="s">
        <v>2600</v>
      </c>
      <c r="L660" s="277">
        <f t="shared" si="54"/>
        <v>0</v>
      </c>
      <c r="M660" s="277">
        <f t="shared" si="55"/>
        <v>6.0000000000000009</v>
      </c>
      <c r="N660" s="277">
        <f t="shared" si="56"/>
        <v>5.15</v>
      </c>
      <c r="O660" s="36">
        <v>0.85</v>
      </c>
      <c r="P660" s="55">
        <v>0.12</v>
      </c>
      <c r="Q660" s="55">
        <v>1.35</v>
      </c>
      <c r="R660" s="55"/>
      <c r="S660" s="55">
        <v>0.38</v>
      </c>
      <c r="T660" s="55"/>
      <c r="U660" s="55">
        <v>0.52</v>
      </c>
      <c r="V660" s="260"/>
      <c r="W660" s="260"/>
      <c r="X660" s="55"/>
      <c r="Y660" s="55"/>
      <c r="Z660" s="260"/>
      <c r="AA660" s="260"/>
      <c r="AB660" s="260"/>
      <c r="AC660" s="260"/>
      <c r="AD660" s="260"/>
      <c r="AE660" s="260"/>
      <c r="AF660" s="260"/>
      <c r="AG660" s="260"/>
      <c r="AH660" s="260"/>
      <c r="AI660" s="260"/>
      <c r="AJ660" s="260"/>
      <c r="AK660" s="260"/>
      <c r="AL660" s="260"/>
      <c r="AM660" s="260"/>
      <c r="AN660" s="260"/>
      <c r="AO660" s="260"/>
      <c r="AP660" s="260"/>
      <c r="AQ660" s="260"/>
      <c r="AR660" s="260"/>
      <c r="AS660" s="260"/>
      <c r="AT660" s="260"/>
      <c r="AU660" s="260">
        <v>1.33</v>
      </c>
      <c r="AV660" s="260"/>
      <c r="AW660" s="260"/>
      <c r="AX660" s="260">
        <v>1.45</v>
      </c>
      <c r="AY660" s="46" t="s">
        <v>678</v>
      </c>
      <c r="AZ660" s="44" t="s">
        <v>1630</v>
      </c>
      <c r="BA660" s="23" t="s">
        <v>1248</v>
      </c>
      <c r="BB660" s="23" t="s">
        <v>64</v>
      </c>
      <c r="BC660" s="37" t="s">
        <v>72</v>
      </c>
      <c r="BD660" s="23" t="s">
        <v>1605</v>
      </c>
      <c r="BE660" s="23" t="s">
        <v>1631</v>
      </c>
      <c r="BF660" s="42" t="s">
        <v>254</v>
      </c>
      <c r="BG660" s="42"/>
      <c r="BH660" s="42">
        <v>2</v>
      </c>
    </row>
    <row r="661" spans="1:60" s="48" customFormat="1" ht="61.8" customHeight="1">
      <c r="A661" s="40" t="s">
        <v>61</v>
      </c>
      <c r="B661" s="23" t="s">
        <v>2576</v>
      </c>
      <c r="C661" s="50" t="s">
        <v>1632</v>
      </c>
      <c r="D661" s="23" t="s">
        <v>45</v>
      </c>
      <c r="E661" s="51">
        <v>11.8</v>
      </c>
      <c r="F661" s="51"/>
      <c r="G661" s="51">
        <v>11.8</v>
      </c>
      <c r="H661" s="44" t="s">
        <v>1629</v>
      </c>
      <c r="I661" s="44" t="s">
        <v>1629</v>
      </c>
      <c r="J661" s="64" t="s">
        <v>1633</v>
      </c>
      <c r="K661" s="64" t="s">
        <v>2600</v>
      </c>
      <c r="L661" s="277">
        <f>G661-M661</f>
        <v>0</v>
      </c>
      <c r="M661" s="277">
        <f>SUM(O661:AX661)</f>
        <v>11.8</v>
      </c>
      <c r="N661" s="277">
        <f>SUM(P661:AX661)</f>
        <v>11.8</v>
      </c>
      <c r="O661" s="36"/>
      <c r="P661" s="55">
        <v>2.4</v>
      </c>
      <c r="Q661" s="55">
        <v>1.5</v>
      </c>
      <c r="R661" s="55"/>
      <c r="S661" s="55">
        <v>1.6</v>
      </c>
      <c r="T661" s="55">
        <v>2.4</v>
      </c>
      <c r="U661" s="55">
        <v>0.3</v>
      </c>
      <c r="V661" s="260"/>
      <c r="W661" s="260"/>
      <c r="X661" s="55"/>
      <c r="Y661" s="55"/>
      <c r="Z661" s="260">
        <v>0.1</v>
      </c>
      <c r="AA661" s="260"/>
      <c r="AB661" s="260"/>
      <c r="AC661" s="260"/>
      <c r="AD661" s="260"/>
      <c r="AE661" s="260"/>
      <c r="AF661" s="260"/>
      <c r="AG661" s="260"/>
      <c r="AH661" s="260"/>
      <c r="AI661" s="260"/>
      <c r="AJ661" s="260"/>
      <c r="AK661" s="260"/>
      <c r="AL661" s="260"/>
      <c r="AM661" s="260"/>
      <c r="AN661" s="260"/>
      <c r="AO661" s="260"/>
      <c r="AP661" s="260"/>
      <c r="AQ661" s="260"/>
      <c r="AR661" s="260"/>
      <c r="AS661" s="260"/>
      <c r="AT661" s="260"/>
      <c r="AU661" s="260">
        <v>3.5</v>
      </c>
      <c r="AV661" s="260"/>
      <c r="AW661" s="260"/>
      <c r="AX661" s="260"/>
      <c r="AY661" s="46" t="s">
        <v>678</v>
      </c>
      <c r="AZ661" s="44" t="s">
        <v>1634</v>
      </c>
      <c r="BA661" s="23" t="s">
        <v>1248</v>
      </c>
      <c r="BB661" s="23" t="s">
        <v>64</v>
      </c>
      <c r="BC661" s="37" t="s">
        <v>64</v>
      </c>
      <c r="BD661" s="23" t="s">
        <v>1635</v>
      </c>
      <c r="BE661" s="23" t="s">
        <v>1636</v>
      </c>
      <c r="BF661" s="42" t="s">
        <v>254</v>
      </c>
      <c r="BG661" s="42"/>
      <c r="BH661" s="42">
        <v>4.3100000000000005</v>
      </c>
    </row>
    <row r="662" spans="1:60" s="48" customFormat="1" ht="33.6">
      <c r="A662" s="40"/>
      <c r="B662" s="23" t="s">
        <v>2696</v>
      </c>
      <c r="C662" s="50" t="s">
        <v>2628</v>
      </c>
      <c r="D662" s="23" t="s">
        <v>45</v>
      </c>
      <c r="E662" s="51">
        <v>3.48</v>
      </c>
      <c r="F662" s="51"/>
      <c r="G662" s="51">
        <v>3.48</v>
      </c>
      <c r="H662" s="44"/>
      <c r="I662" s="44" t="s">
        <v>91</v>
      </c>
      <c r="J662" s="64" t="s">
        <v>135</v>
      </c>
      <c r="K662" s="64"/>
      <c r="L662" s="277">
        <f>G662-M662</f>
        <v>0</v>
      </c>
      <c r="M662" s="277">
        <f>SUM(O662:AX662)</f>
        <v>3.48</v>
      </c>
      <c r="N662" s="277">
        <f>SUM(P662:AX662)</f>
        <v>3.48</v>
      </c>
      <c r="O662" s="36"/>
      <c r="P662" s="55"/>
      <c r="Q662" s="55"/>
      <c r="R662" s="55"/>
      <c r="S662" s="55"/>
      <c r="T662" s="55"/>
      <c r="U662" s="55"/>
      <c r="V662" s="260"/>
      <c r="W662" s="260"/>
      <c r="X662" s="55"/>
      <c r="Y662" s="55">
        <v>3.48</v>
      </c>
      <c r="Z662" s="260"/>
      <c r="AA662" s="260"/>
      <c r="AB662" s="260"/>
      <c r="AC662" s="260"/>
      <c r="AD662" s="260"/>
      <c r="AE662" s="260"/>
      <c r="AF662" s="260"/>
      <c r="AG662" s="260"/>
      <c r="AH662" s="260"/>
      <c r="AI662" s="260"/>
      <c r="AJ662" s="260"/>
      <c r="AK662" s="260"/>
      <c r="AL662" s="260"/>
      <c r="AM662" s="260"/>
      <c r="AN662" s="260"/>
      <c r="AO662" s="260"/>
      <c r="AP662" s="260"/>
      <c r="AQ662" s="260"/>
      <c r="AR662" s="260"/>
      <c r="AS662" s="260"/>
      <c r="AT662" s="260"/>
      <c r="AU662" s="260"/>
      <c r="AV662" s="260"/>
      <c r="AW662" s="260"/>
      <c r="AX662" s="260"/>
      <c r="AY662" s="46" t="s">
        <v>2629</v>
      </c>
      <c r="AZ662" s="44"/>
      <c r="BA662" s="23" t="s">
        <v>149</v>
      </c>
      <c r="BB662" s="23" t="s">
        <v>72</v>
      </c>
      <c r="BC662" s="37"/>
      <c r="BD662" s="23"/>
      <c r="BE662" s="23"/>
      <c r="BF662" s="42"/>
      <c r="BG662" s="42"/>
      <c r="BH662" s="42"/>
    </row>
    <row r="663" spans="1:60" s="39" customFormat="1" ht="16.8">
      <c r="A663" s="31" t="s">
        <v>56</v>
      </c>
      <c r="B663" s="16" t="s">
        <v>1746</v>
      </c>
      <c r="C663" s="32" t="s">
        <v>1642</v>
      </c>
      <c r="D663" s="16" t="s">
        <v>46</v>
      </c>
      <c r="E663" s="33">
        <f>SUM(E664:E692)</f>
        <v>350.14</v>
      </c>
      <c r="F663" s="33">
        <f>SUM(F664:F692)</f>
        <v>14.030000000000001</v>
      </c>
      <c r="G663" s="33">
        <f>SUM(G664:G692)</f>
        <v>336.11</v>
      </c>
      <c r="H663" s="33">
        <f>SUM(H664:H692)</f>
        <v>0</v>
      </c>
      <c r="I663" s="34"/>
      <c r="J663" s="35"/>
      <c r="K663" s="35"/>
      <c r="L663" s="277">
        <f t="shared" si="54"/>
        <v>-3.999999999962256E-3</v>
      </c>
      <c r="M663" s="277">
        <f t="shared" si="55"/>
        <v>336.11399999999998</v>
      </c>
      <c r="N663" s="277">
        <f t="shared" si="56"/>
        <v>336.11399999999998</v>
      </c>
      <c r="O663" s="36"/>
      <c r="P663" s="36">
        <f>SUM(P664:P692)</f>
        <v>15.600000000000001</v>
      </c>
      <c r="Q663" s="36">
        <f t="shared" ref="Q663:AX663" si="58">SUM(Q664:Q692)</f>
        <v>30.009999999999998</v>
      </c>
      <c r="R663" s="36">
        <f t="shared" si="58"/>
        <v>2.19</v>
      </c>
      <c r="S663" s="36">
        <f t="shared" si="58"/>
        <v>7.6000000000000005</v>
      </c>
      <c r="T663" s="36">
        <f t="shared" si="58"/>
        <v>17.62</v>
      </c>
      <c r="U663" s="36">
        <f t="shared" si="58"/>
        <v>10.860000000000001</v>
      </c>
      <c r="V663" s="36">
        <f t="shared" si="58"/>
        <v>7.1740000000000004</v>
      </c>
      <c r="W663" s="36">
        <f t="shared" si="58"/>
        <v>3.56</v>
      </c>
      <c r="X663" s="36">
        <f t="shared" si="58"/>
        <v>0</v>
      </c>
      <c r="Y663" s="36">
        <f t="shared" si="58"/>
        <v>38.71</v>
      </c>
      <c r="Z663" s="36">
        <f t="shared" si="58"/>
        <v>0.56000000000000005</v>
      </c>
      <c r="AA663" s="36">
        <f t="shared" si="58"/>
        <v>0</v>
      </c>
      <c r="AB663" s="36">
        <f t="shared" si="58"/>
        <v>0</v>
      </c>
      <c r="AC663" s="36">
        <f t="shared" si="58"/>
        <v>0</v>
      </c>
      <c r="AD663" s="36">
        <f t="shared" si="58"/>
        <v>0</v>
      </c>
      <c r="AE663" s="36">
        <f t="shared" si="58"/>
        <v>0</v>
      </c>
      <c r="AF663" s="36">
        <f t="shared" si="58"/>
        <v>0</v>
      </c>
      <c r="AG663" s="36">
        <f t="shared" si="58"/>
        <v>0</v>
      </c>
      <c r="AH663" s="36">
        <f t="shared" si="58"/>
        <v>0.5</v>
      </c>
      <c r="AI663" s="36">
        <f t="shared" si="58"/>
        <v>0.04</v>
      </c>
      <c r="AJ663" s="36">
        <f t="shared" si="58"/>
        <v>0</v>
      </c>
      <c r="AK663" s="36">
        <f t="shared" si="58"/>
        <v>0</v>
      </c>
      <c r="AL663" s="36">
        <f t="shared" si="58"/>
        <v>0</v>
      </c>
      <c r="AM663" s="36">
        <f t="shared" si="58"/>
        <v>0.44</v>
      </c>
      <c r="AN663" s="36">
        <f t="shared" si="58"/>
        <v>0</v>
      </c>
      <c r="AO663" s="36">
        <f t="shared" si="58"/>
        <v>0</v>
      </c>
      <c r="AP663" s="36">
        <f t="shared" si="58"/>
        <v>2.98</v>
      </c>
      <c r="AQ663" s="36">
        <f t="shared" si="58"/>
        <v>0.42</v>
      </c>
      <c r="AR663" s="36">
        <f t="shared" si="58"/>
        <v>0.04</v>
      </c>
      <c r="AS663" s="36">
        <f t="shared" si="58"/>
        <v>0</v>
      </c>
      <c r="AT663" s="36">
        <f t="shared" si="58"/>
        <v>0.08</v>
      </c>
      <c r="AU663" s="36">
        <f t="shared" si="58"/>
        <v>91.88</v>
      </c>
      <c r="AV663" s="36">
        <f t="shared" si="58"/>
        <v>0</v>
      </c>
      <c r="AW663" s="36">
        <f t="shared" si="58"/>
        <v>19.180000000000003</v>
      </c>
      <c r="AX663" s="36">
        <f t="shared" si="58"/>
        <v>86.669999999999987</v>
      </c>
      <c r="AY663" s="36"/>
      <c r="AZ663" s="16" t="s">
        <v>1641</v>
      </c>
      <c r="BA663" s="23"/>
      <c r="BB663" s="23"/>
      <c r="BC663" s="37"/>
      <c r="BD663" s="23"/>
      <c r="BE663" s="23"/>
      <c r="BF663" s="34">
        <f>E663-F663</f>
        <v>336.11</v>
      </c>
      <c r="BG663" s="385">
        <f>G663-BF663</f>
        <v>0</v>
      </c>
      <c r="BH663" s="38"/>
    </row>
    <row r="664" spans="1:60" s="90" customFormat="1" ht="50.4">
      <c r="A664" s="86"/>
      <c r="B664" s="23" t="s">
        <v>958</v>
      </c>
      <c r="C664" s="50" t="s">
        <v>2342</v>
      </c>
      <c r="D664" s="23" t="s">
        <v>46</v>
      </c>
      <c r="E664" s="51">
        <v>0.28999999999999998</v>
      </c>
      <c r="F664" s="51"/>
      <c r="G664" s="69">
        <v>0.28999999999999998</v>
      </c>
      <c r="H664" s="44" t="s">
        <v>130</v>
      </c>
      <c r="I664" s="44" t="s">
        <v>130</v>
      </c>
      <c r="J664" s="58" t="s">
        <v>1645</v>
      </c>
      <c r="K664" s="58" t="s">
        <v>2600</v>
      </c>
      <c r="L664" s="277">
        <f t="shared" si="54"/>
        <v>0</v>
      </c>
      <c r="M664" s="277">
        <f t="shared" si="55"/>
        <v>0.29000000000000004</v>
      </c>
      <c r="N664" s="277">
        <f t="shared" si="56"/>
        <v>0.29000000000000004</v>
      </c>
      <c r="O664" s="36"/>
      <c r="P664" s="225">
        <v>0.2</v>
      </c>
      <c r="Q664" s="225"/>
      <c r="R664" s="225"/>
      <c r="S664" s="225"/>
      <c r="T664" s="225"/>
      <c r="U664" s="225">
        <v>0.09</v>
      </c>
      <c r="V664" s="225"/>
      <c r="W664" s="225"/>
      <c r="X664" s="225"/>
      <c r="Y664" s="225"/>
      <c r="Z664" s="225"/>
      <c r="AA664" s="225"/>
      <c r="AB664" s="225"/>
      <c r="AC664" s="225"/>
      <c r="AD664" s="225"/>
      <c r="AE664" s="225"/>
      <c r="AF664" s="225"/>
      <c r="AG664" s="225"/>
      <c r="AH664" s="225"/>
      <c r="AI664" s="225"/>
      <c r="AJ664" s="225"/>
      <c r="AK664" s="225"/>
      <c r="AL664" s="225"/>
      <c r="AM664" s="225"/>
      <c r="AN664" s="225"/>
      <c r="AO664" s="225"/>
      <c r="AP664" s="225"/>
      <c r="AQ664" s="225"/>
      <c r="AR664" s="225"/>
      <c r="AS664" s="225"/>
      <c r="AT664" s="225"/>
      <c r="AU664" s="225"/>
      <c r="AV664" s="225"/>
      <c r="AW664" s="225"/>
      <c r="AX664" s="225"/>
      <c r="AY664" s="46" t="s">
        <v>678</v>
      </c>
      <c r="AZ664" s="44" t="s">
        <v>686</v>
      </c>
      <c r="BA664" s="115" t="s">
        <v>1248</v>
      </c>
      <c r="BB664" s="23" t="s">
        <v>64</v>
      </c>
      <c r="BC664" s="89" t="s">
        <v>72</v>
      </c>
      <c r="BD664" s="44"/>
      <c r="BE664" s="44"/>
      <c r="BF664" s="45" t="s">
        <v>1646</v>
      </c>
      <c r="BG664" s="45"/>
      <c r="BH664" s="45" t="s">
        <v>172</v>
      </c>
    </row>
    <row r="665" spans="1:60" s="48" customFormat="1" ht="67.2">
      <c r="A665" s="40"/>
      <c r="B665" s="23" t="s">
        <v>963</v>
      </c>
      <c r="C665" s="85" t="s">
        <v>1648</v>
      </c>
      <c r="D665" s="23" t="s">
        <v>46</v>
      </c>
      <c r="E665" s="51">
        <v>0.91</v>
      </c>
      <c r="F665" s="51"/>
      <c r="G665" s="51">
        <v>0.91</v>
      </c>
      <c r="H665" s="44" t="s">
        <v>152</v>
      </c>
      <c r="I665" s="44" t="s">
        <v>152</v>
      </c>
      <c r="J665" s="64" t="s">
        <v>1649</v>
      </c>
      <c r="K665" s="58" t="s">
        <v>2600</v>
      </c>
      <c r="L665" s="277">
        <f t="shared" si="54"/>
        <v>0</v>
      </c>
      <c r="M665" s="277">
        <f t="shared" si="55"/>
        <v>0.91</v>
      </c>
      <c r="N665" s="277">
        <f t="shared" si="56"/>
        <v>0.91</v>
      </c>
      <c r="O665" s="36"/>
      <c r="P665" s="58"/>
      <c r="Q665" s="58">
        <v>0.17</v>
      </c>
      <c r="R665" s="58"/>
      <c r="S665" s="58"/>
      <c r="T665" s="58">
        <v>0.54</v>
      </c>
      <c r="U665" s="58">
        <v>0.1</v>
      </c>
      <c r="V665" s="261"/>
      <c r="W665" s="261"/>
      <c r="X665" s="58"/>
      <c r="Y665" s="58">
        <v>0.1</v>
      </c>
      <c r="Z665" s="261"/>
      <c r="AA665" s="261"/>
      <c r="AB665" s="261"/>
      <c r="AC665" s="261"/>
      <c r="AD665" s="261"/>
      <c r="AE665" s="261"/>
      <c r="AF665" s="261"/>
      <c r="AG665" s="261"/>
      <c r="AH665" s="261"/>
      <c r="AI665" s="261"/>
      <c r="AJ665" s="261"/>
      <c r="AK665" s="261"/>
      <c r="AL665" s="261"/>
      <c r="AM665" s="261"/>
      <c r="AN665" s="261"/>
      <c r="AO665" s="261"/>
      <c r="AP665" s="261"/>
      <c r="AQ665" s="261"/>
      <c r="AR665" s="261"/>
      <c r="AS665" s="261"/>
      <c r="AT665" s="261"/>
      <c r="AU665" s="261"/>
      <c r="AV665" s="261"/>
      <c r="AW665" s="261"/>
      <c r="AX665" s="261"/>
      <c r="AY665" s="46" t="s">
        <v>678</v>
      </c>
      <c r="AZ665" s="44" t="s">
        <v>689</v>
      </c>
      <c r="BA665" s="115" t="s">
        <v>1248</v>
      </c>
      <c r="BB665" s="23" t="s">
        <v>64</v>
      </c>
      <c r="BC665" s="37" t="s">
        <v>64</v>
      </c>
      <c r="BD665" s="23"/>
      <c r="BE665" s="23"/>
      <c r="BF665" s="42"/>
      <c r="BG665" s="42"/>
      <c r="BH665" s="42" t="s">
        <v>172</v>
      </c>
    </row>
    <row r="666" spans="1:60" s="48" customFormat="1" ht="67.2">
      <c r="A666" s="40"/>
      <c r="B666" s="23" t="s">
        <v>966</v>
      </c>
      <c r="C666" s="50" t="s">
        <v>1653</v>
      </c>
      <c r="D666" s="23" t="s">
        <v>46</v>
      </c>
      <c r="E666" s="51">
        <v>2.29</v>
      </c>
      <c r="F666" s="51"/>
      <c r="G666" s="51">
        <v>2.29</v>
      </c>
      <c r="H666" s="44" t="s">
        <v>97</v>
      </c>
      <c r="I666" s="44" t="s">
        <v>91</v>
      </c>
      <c r="J666" s="64" t="s">
        <v>2313</v>
      </c>
      <c r="K666" s="58" t="s">
        <v>2600</v>
      </c>
      <c r="L666" s="277">
        <f t="shared" si="54"/>
        <v>0</v>
      </c>
      <c r="M666" s="277">
        <f t="shared" si="55"/>
        <v>2.2899999999999996</v>
      </c>
      <c r="N666" s="277">
        <f t="shared" si="56"/>
        <v>2.2899999999999996</v>
      </c>
      <c r="O666" s="36"/>
      <c r="P666" s="55">
        <v>0.9</v>
      </c>
      <c r="Q666" s="55">
        <v>7.0000000000000007E-2</v>
      </c>
      <c r="R666" s="55"/>
      <c r="S666" s="55"/>
      <c r="T666" s="55">
        <v>0.02</v>
      </c>
      <c r="U666" s="55">
        <v>0.59</v>
      </c>
      <c r="V666" s="260"/>
      <c r="W666" s="260"/>
      <c r="X666" s="55"/>
      <c r="Y666" s="55">
        <v>0.65</v>
      </c>
      <c r="Z666" s="260"/>
      <c r="AA666" s="260"/>
      <c r="AB666" s="260"/>
      <c r="AC666" s="260"/>
      <c r="AD666" s="260"/>
      <c r="AE666" s="260"/>
      <c r="AF666" s="260"/>
      <c r="AG666" s="260"/>
      <c r="AH666" s="260">
        <v>0.03</v>
      </c>
      <c r="AI666" s="260"/>
      <c r="AJ666" s="260"/>
      <c r="AK666" s="260"/>
      <c r="AL666" s="260"/>
      <c r="AM666" s="260">
        <v>0.01</v>
      </c>
      <c r="AN666" s="260"/>
      <c r="AO666" s="260"/>
      <c r="AP666" s="260"/>
      <c r="AQ666" s="260"/>
      <c r="AR666" s="260"/>
      <c r="AS666" s="260"/>
      <c r="AT666" s="260"/>
      <c r="AU666" s="260"/>
      <c r="AV666" s="260"/>
      <c r="AW666" s="260">
        <v>0.02</v>
      </c>
      <c r="AX666" s="260"/>
      <c r="AY666" s="46" t="s">
        <v>678</v>
      </c>
      <c r="AZ666" s="44" t="s">
        <v>697</v>
      </c>
      <c r="BA666" s="115" t="s">
        <v>1248</v>
      </c>
      <c r="BB666" s="23" t="s">
        <v>64</v>
      </c>
      <c r="BC666" s="37" t="s">
        <v>64</v>
      </c>
      <c r="BD666" s="23"/>
      <c r="BE666" s="23"/>
      <c r="BF666" s="42"/>
      <c r="BG666" s="42"/>
      <c r="BH666" s="42"/>
    </row>
    <row r="667" spans="1:60" s="90" customFormat="1" ht="39.6">
      <c r="A667" s="86"/>
      <c r="B667" s="23" t="s">
        <v>969</v>
      </c>
      <c r="C667" s="59" t="s">
        <v>1663</v>
      </c>
      <c r="D667" s="23" t="s">
        <v>46</v>
      </c>
      <c r="E667" s="51">
        <v>7.83</v>
      </c>
      <c r="F667" s="91"/>
      <c r="G667" s="69">
        <v>7.83</v>
      </c>
      <c r="H667" s="44" t="s">
        <v>77</v>
      </c>
      <c r="I667" s="44" t="s">
        <v>91</v>
      </c>
      <c r="J667" s="58" t="s">
        <v>1664</v>
      </c>
      <c r="K667" s="58" t="s">
        <v>2600</v>
      </c>
      <c r="L667" s="277">
        <f t="shared" si="54"/>
        <v>0</v>
      </c>
      <c r="M667" s="277">
        <f t="shared" si="55"/>
        <v>7.8299999999999992</v>
      </c>
      <c r="N667" s="277">
        <f t="shared" si="56"/>
        <v>7.8299999999999992</v>
      </c>
      <c r="O667" s="36"/>
      <c r="P667" s="227"/>
      <c r="Q667" s="227">
        <v>1.35</v>
      </c>
      <c r="R667" s="227"/>
      <c r="S667" s="227"/>
      <c r="T667" s="227">
        <v>3.42</v>
      </c>
      <c r="U667" s="227">
        <v>1.1000000000000001</v>
      </c>
      <c r="V667" s="227"/>
      <c r="W667" s="227"/>
      <c r="X667" s="227"/>
      <c r="Y667" s="227">
        <v>1.66</v>
      </c>
      <c r="Z667" s="227"/>
      <c r="AA667" s="227"/>
      <c r="AB667" s="227"/>
      <c r="AC667" s="227"/>
      <c r="AD667" s="227"/>
      <c r="AE667" s="227"/>
      <c r="AF667" s="227"/>
      <c r="AG667" s="227"/>
      <c r="AH667" s="227"/>
      <c r="AI667" s="227"/>
      <c r="AJ667" s="227"/>
      <c r="AK667" s="227"/>
      <c r="AL667" s="227"/>
      <c r="AM667" s="227"/>
      <c r="AN667" s="227"/>
      <c r="AO667" s="227"/>
      <c r="AP667" s="227"/>
      <c r="AQ667" s="227"/>
      <c r="AR667" s="227"/>
      <c r="AS667" s="227"/>
      <c r="AT667" s="227"/>
      <c r="AU667" s="227"/>
      <c r="AV667" s="227"/>
      <c r="AW667" s="227"/>
      <c r="AX667" s="227">
        <v>0.3</v>
      </c>
      <c r="AY667" s="46" t="s">
        <v>678</v>
      </c>
      <c r="AZ667" s="44" t="s">
        <v>755</v>
      </c>
      <c r="BA667" s="115" t="s">
        <v>1248</v>
      </c>
      <c r="BB667" s="23" t="s">
        <v>64</v>
      </c>
      <c r="BC667" s="89" t="s">
        <v>72</v>
      </c>
      <c r="BD667" s="44"/>
      <c r="BE667" s="44"/>
      <c r="BF667" s="45" t="s">
        <v>775</v>
      </c>
      <c r="BG667" s="141"/>
      <c r="BH667" s="141"/>
    </row>
    <row r="668" spans="1:60" s="48" customFormat="1" ht="84">
      <c r="A668" s="40"/>
      <c r="B668" s="23" t="s">
        <v>972</v>
      </c>
      <c r="C668" s="41" t="s">
        <v>1650</v>
      </c>
      <c r="D668" s="42" t="s">
        <v>46</v>
      </c>
      <c r="E668" s="43">
        <v>0.91</v>
      </c>
      <c r="F668" s="43"/>
      <c r="G668" s="43">
        <v>0.91</v>
      </c>
      <c r="H668" s="44"/>
      <c r="I668" s="44" t="s">
        <v>91</v>
      </c>
      <c r="J668" s="57" t="s">
        <v>2312</v>
      </c>
      <c r="K668" s="58" t="s">
        <v>2600</v>
      </c>
      <c r="L668" s="277">
        <f t="shared" si="54"/>
        <v>0</v>
      </c>
      <c r="M668" s="277">
        <f t="shared" si="55"/>
        <v>0.91000000000000014</v>
      </c>
      <c r="N668" s="277">
        <f t="shared" si="56"/>
        <v>0.91000000000000014</v>
      </c>
      <c r="O668" s="36"/>
      <c r="P668" s="58">
        <v>0.13</v>
      </c>
      <c r="Q668" s="58">
        <v>0.1</v>
      </c>
      <c r="R668" s="58">
        <v>0.12</v>
      </c>
      <c r="S668" s="58">
        <v>0.2</v>
      </c>
      <c r="T668" s="58">
        <v>0.17</v>
      </c>
      <c r="U668" s="58">
        <v>0.17</v>
      </c>
      <c r="V668" s="261"/>
      <c r="W668" s="261"/>
      <c r="X668" s="58"/>
      <c r="Y668" s="58"/>
      <c r="Z668" s="261"/>
      <c r="AA668" s="261"/>
      <c r="AB668" s="261"/>
      <c r="AC668" s="261"/>
      <c r="AD668" s="261"/>
      <c r="AE668" s="261"/>
      <c r="AF668" s="261"/>
      <c r="AG668" s="261"/>
      <c r="AH668" s="261">
        <v>0.01</v>
      </c>
      <c r="AI668" s="261"/>
      <c r="AJ668" s="261"/>
      <c r="AK668" s="261"/>
      <c r="AL668" s="261"/>
      <c r="AM668" s="261"/>
      <c r="AN668" s="261"/>
      <c r="AO668" s="261"/>
      <c r="AP668" s="261">
        <v>0.01</v>
      </c>
      <c r="AQ668" s="261"/>
      <c r="AR668" s="261"/>
      <c r="AS668" s="261"/>
      <c r="AT668" s="261"/>
      <c r="AU668" s="261"/>
      <c r="AV668" s="261"/>
      <c r="AW668" s="261"/>
      <c r="AX668" s="261"/>
      <c r="AY668" s="47" t="s">
        <v>678</v>
      </c>
      <c r="AZ668" s="45" t="s">
        <v>693</v>
      </c>
      <c r="BA668" s="115" t="s">
        <v>1248</v>
      </c>
      <c r="BB668" s="23" t="s">
        <v>64</v>
      </c>
      <c r="BC668" s="37" t="s">
        <v>72</v>
      </c>
      <c r="BD668" s="23"/>
      <c r="BE668" s="42"/>
      <c r="BF668" s="42"/>
      <c r="BG668" s="136"/>
      <c r="BH668" s="136"/>
    </row>
    <row r="669" spans="1:60" s="48" customFormat="1" ht="50.4">
      <c r="A669" s="40"/>
      <c r="B669" s="23" t="s">
        <v>975</v>
      </c>
      <c r="C669" s="41" t="s">
        <v>1643</v>
      </c>
      <c r="D669" s="42" t="s">
        <v>46</v>
      </c>
      <c r="E669" s="43">
        <v>0.06</v>
      </c>
      <c r="F669" s="43"/>
      <c r="G669" s="43">
        <v>0.06</v>
      </c>
      <c r="H669" s="44" t="s">
        <v>130</v>
      </c>
      <c r="I669" s="45" t="s">
        <v>130</v>
      </c>
      <c r="J669" s="72" t="s">
        <v>1644</v>
      </c>
      <c r="K669" s="58" t="s">
        <v>2600</v>
      </c>
      <c r="L669" s="277">
        <f t="shared" si="54"/>
        <v>0</v>
      </c>
      <c r="M669" s="277">
        <f t="shared" si="55"/>
        <v>0.06</v>
      </c>
      <c r="N669" s="277">
        <f t="shared" si="56"/>
        <v>0.06</v>
      </c>
      <c r="O669" s="36"/>
      <c r="P669" s="58"/>
      <c r="Q669" s="58">
        <v>0.01</v>
      </c>
      <c r="R669" s="58"/>
      <c r="S669" s="58">
        <v>0.02</v>
      </c>
      <c r="T669" s="58">
        <v>0.01</v>
      </c>
      <c r="U669" s="58">
        <v>0.02</v>
      </c>
      <c r="V669" s="261"/>
      <c r="W669" s="261"/>
      <c r="X669" s="58"/>
      <c r="Y669" s="58"/>
      <c r="Z669" s="261"/>
      <c r="AA669" s="261"/>
      <c r="AB669" s="261"/>
      <c r="AC669" s="261"/>
      <c r="AD669" s="261"/>
      <c r="AE669" s="261"/>
      <c r="AF669" s="261"/>
      <c r="AG669" s="261"/>
      <c r="AH669" s="261"/>
      <c r="AI669" s="261"/>
      <c r="AJ669" s="261"/>
      <c r="AK669" s="261"/>
      <c r="AL669" s="261"/>
      <c r="AM669" s="261"/>
      <c r="AN669" s="261"/>
      <c r="AO669" s="261"/>
      <c r="AP669" s="261"/>
      <c r="AQ669" s="261"/>
      <c r="AR669" s="261"/>
      <c r="AS669" s="261"/>
      <c r="AT669" s="261"/>
      <c r="AU669" s="261"/>
      <c r="AV669" s="261"/>
      <c r="AW669" s="261"/>
      <c r="AX669" s="261"/>
      <c r="AY669" s="47" t="s">
        <v>678</v>
      </c>
      <c r="AZ669" s="45" t="s">
        <v>683</v>
      </c>
      <c r="BA669" s="115" t="s">
        <v>1248</v>
      </c>
      <c r="BB669" s="23" t="s">
        <v>64</v>
      </c>
      <c r="BC669" s="37" t="s">
        <v>64</v>
      </c>
      <c r="BD669" s="23"/>
      <c r="BE669" s="42"/>
      <c r="BF669" s="42"/>
      <c r="BG669" s="135"/>
      <c r="BH669" s="135"/>
    </row>
    <row r="670" spans="1:60" s="48" customFormat="1" ht="151.19999999999999">
      <c r="A670" s="40"/>
      <c r="B670" s="23" t="s">
        <v>1915</v>
      </c>
      <c r="C670" s="86" t="s">
        <v>1661</v>
      </c>
      <c r="D670" s="42" t="s">
        <v>46</v>
      </c>
      <c r="E670" s="43">
        <v>0.97</v>
      </c>
      <c r="F670" s="43"/>
      <c r="G670" s="43">
        <v>0.97</v>
      </c>
      <c r="H670" s="44" t="s">
        <v>97</v>
      </c>
      <c r="I670" s="44" t="s">
        <v>91</v>
      </c>
      <c r="J670" s="72" t="s">
        <v>2311</v>
      </c>
      <c r="K670" s="58" t="s">
        <v>2600</v>
      </c>
      <c r="L670" s="277">
        <f t="shared" si="54"/>
        <v>0</v>
      </c>
      <c r="M670" s="277">
        <f t="shared" si="55"/>
        <v>0.97</v>
      </c>
      <c r="N670" s="277">
        <f t="shared" si="56"/>
        <v>0.97</v>
      </c>
      <c r="O670" s="36"/>
      <c r="P670" s="58">
        <v>0.12</v>
      </c>
      <c r="Q670" s="58">
        <v>0.2</v>
      </c>
      <c r="R670" s="58"/>
      <c r="S670" s="58">
        <v>0.47</v>
      </c>
      <c r="T670" s="58"/>
      <c r="U670" s="58">
        <v>0.18</v>
      </c>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47" t="s">
        <v>678</v>
      </c>
      <c r="AZ670" s="45"/>
      <c r="BA670" s="115" t="s">
        <v>1248</v>
      </c>
      <c r="BB670" s="23" t="s">
        <v>64</v>
      </c>
      <c r="BC670" s="37" t="s">
        <v>64</v>
      </c>
      <c r="BD670" s="23"/>
      <c r="BE670" s="42"/>
      <c r="BF670" s="42"/>
      <c r="BG670" s="42"/>
      <c r="BH670" s="42"/>
    </row>
    <row r="671" spans="1:60" s="48" customFormat="1" ht="117.6">
      <c r="A671" s="40"/>
      <c r="B671" s="23" t="s">
        <v>978</v>
      </c>
      <c r="C671" s="41" t="s">
        <v>1660</v>
      </c>
      <c r="D671" s="42" t="s">
        <v>46</v>
      </c>
      <c r="E671" s="43">
        <v>0.4</v>
      </c>
      <c r="F671" s="43"/>
      <c r="G671" s="43">
        <v>0.4</v>
      </c>
      <c r="H671" s="44" t="s">
        <v>97</v>
      </c>
      <c r="I671" s="44" t="s">
        <v>91</v>
      </c>
      <c r="J671" s="72" t="s">
        <v>2310</v>
      </c>
      <c r="K671" s="58" t="s">
        <v>2600</v>
      </c>
      <c r="L671" s="277">
        <f t="shared" si="54"/>
        <v>0</v>
      </c>
      <c r="M671" s="277">
        <f t="shared" si="55"/>
        <v>0.4</v>
      </c>
      <c r="N671" s="277">
        <f t="shared" si="56"/>
        <v>0.4</v>
      </c>
      <c r="O671" s="36"/>
      <c r="P671" s="58">
        <v>7.0000000000000007E-2</v>
      </c>
      <c r="Q671" s="58">
        <v>7.0000000000000007E-2</v>
      </c>
      <c r="R671" s="58">
        <v>0.02</v>
      </c>
      <c r="S671" s="58">
        <v>0.06</v>
      </c>
      <c r="T671" s="58">
        <v>0.05</v>
      </c>
      <c r="U671" s="58">
        <v>0.05</v>
      </c>
      <c r="V671" s="261"/>
      <c r="W671" s="261"/>
      <c r="X671" s="58"/>
      <c r="Y671" s="58"/>
      <c r="Z671" s="261"/>
      <c r="AA671" s="261"/>
      <c r="AB671" s="261"/>
      <c r="AC671" s="261"/>
      <c r="AD671" s="261"/>
      <c r="AE671" s="261"/>
      <c r="AF671" s="261"/>
      <c r="AG671" s="261"/>
      <c r="AH671" s="261"/>
      <c r="AI671" s="261"/>
      <c r="AJ671" s="261"/>
      <c r="AK671" s="261"/>
      <c r="AL671" s="261"/>
      <c r="AM671" s="261"/>
      <c r="AN671" s="261"/>
      <c r="AO671" s="261"/>
      <c r="AP671" s="261">
        <v>0.06</v>
      </c>
      <c r="AQ671" s="261">
        <v>0.02</v>
      </c>
      <c r="AR671" s="261"/>
      <c r="AS671" s="261"/>
      <c r="AT671" s="261"/>
      <c r="AU671" s="261"/>
      <c r="AV671" s="261"/>
      <c r="AW671" s="261"/>
      <c r="AX671" s="261"/>
      <c r="AY671" s="47" t="s">
        <v>678</v>
      </c>
      <c r="AZ671" s="45" t="s">
        <v>747</v>
      </c>
      <c r="BA671" s="42" t="s">
        <v>1248</v>
      </c>
      <c r="BB671" s="23" t="s">
        <v>64</v>
      </c>
      <c r="BC671" s="37" t="s">
        <v>64</v>
      </c>
      <c r="BD671" s="23"/>
      <c r="BE671" s="42"/>
      <c r="BF671" s="42"/>
      <c r="BG671" s="42"/>
      <c r="BH671" s="42"/>
    </row>
    <row r="672" spans="1:60" s="48" customFormat="1" ht="100.8">
      <c r="A672" s="40"/>
      <c r="B672" s="23" t="s">
        <v>981</v>
      </c>
      <c r="C672" s="41" t="s">
        <v>1659</v>
      </c>
      <c r="D672" s="42" t="s">
        <v>46</v>
      </c>
      <c r="E672" s="43">
        <v>0.42</v>
      </c>
      <c r="F672" s="43"/>
      <c r="G672" s="43">
        <v>0.42</v>
      </c>
      <c r="H672" s="44" t="s">
        <v>97</v>
      </c>
      <c r="I672" s="44" t="s">
        <v>91</v>
      </c>
      <c r="J672" s="72" t="s">
        <v>2309</v>
      </c>
      <c r="K672" s="58" t="s">
        <v>2600</v>
      </c>
      <c r="L672" s="277">
        <f t="shared" si="54"/>
        <v>0</v>
      </c>
      <c r="M672" s="277">
        <f t="shared" si="55"/>
        <v>0.42000000000000004</v>
      </c>
      <c r="N672" s="277">
        <f t="shared" si="56"/>
        <v>0.42000000000000004</v>
      </c>
      <c r="O672" s="36"/>
      <c r="P672" s="55">
        <v>0.04</v>
      </c>
      <c r="Q672" s="55">
        <v>0.04</v>
      </c>
      <c r="R672" s="55">
        <v>0.02</v>
      </c>
      <c r="S672" s="55">
        <v>0.12</v>
      </c>
      <c r="T672" s="55">
        <v>0.04</v>
      </c>
      <c r="U672" s="55">
        <v>0.08</v>
      </c>
      <c r="V672" s="260"/>
      <c r="W672" s="260"/>
      <c r="X672" s="55"/>
      <c r="Y672" s="55"/>
      <c r="Z672" s="260"/>
      <c r="AA672" s="260"/>
      <c r="AB672" s="260"/>
      <c r="AC672" s="260"/>
      <c r="AD672" s="260"/>
      <c r="AE672" s="260"/>
      <c r="AF672" s="260"/>
      <c r="AG672" s="260"/>
      <c r="AH672" s="260"/>
      <c r="AI672" s="260"/>
      <c r="AJ672" s="260"/>
      <c r="AK672" s="260"/>
      <c r="AL672" s="260"/>
      <c r="AM672" s="260"/>
      <c r="AN672" s="260"/>
      <c r="AO672" s="260"/>
      <c r="AP672" s="260">
        <v>0.06</v>
      </c>
      <c r="AQ672" s="260">
        <v>0.02</v>
      </c>
      <c r="AR672" s="260"/>
      <c r="AS672" s="260"/>
      <c r="AT672" s="260"/>
      <c r="AU672" s="260"/>
      <c r="AV672" s="260"/>
      <c r="AW672" s="260"/>
      <c r="AX672" s="260"/>
      <c r="AY672" s="47" t="s">
        <v>678</v>
      </c>
      <c r="AZ672" s="45" t="s">
        <v>744</v>
      </c>
      <c r="BA672" s="115" t="s">
        <v>1248</v>
      </c>
      <c r="BB672" s="23" t="s">
        <v>64</v>
      </c>
      <c r="BC672" s="37" t="s">
        <v>64</v>
      </c>
      <c r="BD672" s="23"/>
      <c r="BE672" s="42"/>
      <c r="BF672" s="42"/>
      <c r="BG672" s="42"/>
      <c r="BH672" s="42"/>
    </row>
    <row r="673" spans="1:60" s="48" customFormat="1" ht="123.6" customHeight="1">
      <c r="A673" s="40"/>
      <c r="B673" s="23" t="s">
        <v>984</v>
      </c>
      <c r="C673" s="41" t="s">
        <v>1654</v>
      </c>
      <c r="D673" s="42" t="s">
        <v>46</v>
      </c>
      <c r="E673" s="43">
        <v>0.28999999999999998</v>
      </c>
      <c r="F673" s="43"/>
      <c r="G673" s="43">
        <v>0.28999999999999998</v>
      </c>
      <c r="H673" s="44" t="s">
        <v>97</v>
      </c>
      <c r="I673" s="44" t="s">
        <v>91</v>
      </c>
      <c r="J673" s="72" t="s">
        <v>1655</v>
      </c>
      <c r="K673" s="58" t="s">
        <v>2600</v>
      </c>
      <c r="L673" s="277">
        <f t="shared" si="54"/>
        <v>0</v>
      </c>
      <c r="M673" s="277">
        <f t="shared" si="55"/>
        <v>0.29000000000000004</v>
      </c>
      <c r="N673" s="277">
        <f t="shared" si="56"/>
        <v>0.29000000000000004</v>
      </c>
      <c r="O673" s="36"/>
      <c r="P673" s="58">
        <v>0.04</v>
      </c>
      <c r="Q673" s="58">
        <v>0.05</v>
      </c>
      <c r="R673" s="58"/>
      <c r="S673" s="58">
        <v>0.05</v>
      </c>
      <c r="T673" s="58"/>
      <c r="U673" s="58">
        <v>0.04</v>
      </c>
      <c r="V673" s="261"/>
      <c r="W673" s="261"/>
      <c r="X673" s="58"/>
      <c r="Y673" s="58"/>
      <c r="Z673" s="261"/>
      <c r="AA673" s="261"/>
      <c r="AB673" s="261"/>
      <c r="AC673" s="261"/>
      <c r="AD673" s="261"/>
      <c r="AE673" s="261"/>
      <c r="AF673" s="261"/>
      <c r="AG673" s="261"/>
      <c r="AH673" s="261"/>
      <c r="AI673" s="261"/>
      <c r="AJ673" s="261"/>
      <c r="AK673" s="261"/>
      <c r="AL673" s="261"/>
      <c r="AM673" s="261"/>
      <c r="AN673" s="261"/>
      <c r="AO673" s="261"/>
      <c r="AP673" s="261">
        <v>0.1</v>
      </c>
      <c r="AQ673" s="261">
        <v>0.01</v>
      </c>
      <c r="AR673" s="261"/>
      <c r="AS673" s="261"/>
      <c r="AT673" s="261"/>
      <c r="AU673" s="261"/>
      <c r="AV673" s="261"/>
      <c r="AW673" s="261"/>
      <c r="AX673" s="261"/>
      <c r="AY673" s="47" t="s">
        <v>678</v>
      </c>
      <c r="AZ673" s="45" t="s">
        <v>700</v>
      </c>
      <c r="BA673" s="115" t="s">
        <v>1248</v>
      </c>
      <c r="BB673" s="23" t="s">
        <v>64</v>
      </c>
      <c r="BC673" s="37" t="s">
        <v>1656</v>
      </c>
      <c r="BD673" s="23"/>
      <c r="BE673" s="42"/>
      <c r="BF673" s="42"/>
      <c r="BG673" s="42" t="s">
        <v>65</v>
      </c>
      <c r="BH673" s="42"/>
    </row>
    <row r="674" spans="1:60" s="90" customFormat="1" ht="117.6">
      <c r="A674" s="86"/>
      <c r="B674" s="23" t="s">
        <v>987</v>
      </c>
      <c r="C674" s="270" t="s">
        <v>1665</v>
      </c>
      <c r="D674" s="23" t="s">
        <v>46</v>
      </c>
      <c r="E674" s="51">
        <v>0.91</v>
      </c>
      <c r="F674" s="91"/>
      <c r="G674" s="69">
        <v>0.91</v>
      </c>
      <c r="H674" s="44"/>
      <c r="I674" s="44" t="s">
        <v>1666</v>
      </c>
      <c r="J674" s="58" t="s">
        <v>2111</v>
      </c>
      <c r="K674" s="58" t="s">
        <v>2600</v>
      </c>
      <c r="L674" s="277">
        <f t="shared" si="54"/>
        <v>0</v>
      </c>
      <c r="M674" s="277">
        <f t="shared" si="55"/>
        <v>0.91000000000000014</v>
      </c>
      <c r="N674" s="277">
        <f t="shared" si="56"/>
        <v>0.91000000000000014</v>
      </c>
      <c r="O674" s="36"/>
      <c r="P674" s="227">
        <v>7.0000000000000007E-2</v>
      </c>
      <c r="Q674" s="227">
        <v>7.0000000000000007E-2</v>
      </c>
      <c r="R674" s="227">
        <v>7.0000000000000007E-2</v>
      </c>
      <c r="S674" s="227">
        <v>0.14000000000000001</v>
      </c>
      <c r="T674" s="227">
        <v>0.28000000000000003</v>
      </c>
      <c r="U674" s="227">
        <v>0.14000000000000001</v>
      </c>
      <c r="V674" s="227"/>
      <c r="W674" s="227"/>
      <c r="X674" s="227"/>
      <c r="Y674" s="227"/>
      <c r="Z674" s="227"/>
      <c r="AA674" s="227"/>
      <c r="AB674" s="227"/>
      <c r="AC674" s="227"/>
      <c r="AD674" s="227"/>
      <c r="AE674" s="227"/>
      <c r="AF674" s="227"/>
      <c r="AG674" s="227"/>
      <c r="AH674" s="227">
        <v>0.06</v>
      </c>
      <c r="AI674" s="227"/>
      <c r="AJ674" s="227"/>
      <c r="AK674" s="227"/>
      <c r="AL674" s="227"/>
      <c r="AM674" s="227"/>
      <c r="AN674" s="227"/>
      <c r="AO674" s="227"/>
      <c r="AP674" s="227">
        <v>7.0000000000000007E-2</v>
      </c>
      <c r="AQ674" s="227">
        <v>0.01</v>
      </c>
      <c r="AR674" s="227"/>
      <c r="AS674" s="227"/>
      <c r="AT674" s="227"/>
      <c r="AU674" s="227"/>
      <c r="AV674" s="227"/>
      <c r="AW674" s="227"/>
      <c r="AX674" s="227"/>
      <c r="AY674" s="225" t="s">
        <v>123</v>
      </c>
      <c r="AZ674" s="23"/>
      <c r="BA674" s="115" t="s">
        <v>1248</v>
      </c>
      <c r="BB674" s="23" t="s">
        <v>64</v>
      </c>
      <c r="BC674" s="89"/>
      <c r="BD674" s="44"/>
      <c r="BE674" s="114" t="s">
        <v>1812</v>
      </c>
      <c r="BF674" s="45"/>
      <c r="BG674" s="141"/>
      <c r="BH674" s="141"/>
    </row>
    <row r="675" spans="1:60" s="90" customFormat="1" ht="78">
      <c r="A675" s="86"/>
      <c r="B675" s="23" t="s">
        <v>990</v>
      </c>
      <c r="C675" s="270" t="s">
        <v>1808</v>
      </c>
      <c r="D675" s="23" t="s">
        <v>46</v>
      </c>
      <c r="E675" s="272">
        <v>0.17</v>
      </c>
      <c r="F675" s="272"/>
      <c r="G675" s="272">
        <v>0.17</v>
      </c>
      <c r="H675" s="44"/>
      <c r="I675" s="114" t="s">
        <v>1810</v>
      </c>
      <c r="J675" s="133" t="s">
        <v>1809</v>
      </c>
      <c r="K675" s="58" t="s">
        <v>2600</v>
      </c>
      <c r="L675" s="277">
        <f t="shared" si="54"/>
        <v>0</v>
      </c>
      <c r="M675" s="277">
        <f t="shared" si="55"/>
        <v>0.17000000000000004</v>
      </c>
      <c r="N675" s="277">
        <f t="shared" si="56"/>
        <v>0.17000000000000004</v>
      </c>
      <c r="O675" s="36"/>
      <c r="P675" s="227">
        <v>0.01</v>
      </c>
      <c r="Q675" s="227">
        <v>0.01</v>
      </c>
      <c r="R675" s="227">
        <v>0.01</v>
      </c>
      <c r="S675" s="227">
        <v>0.05</v>
      </c>
      <c r="T675" s="227">
        <v>0.01</v>
      </c>
      <c r="U675" s="227">
        <v>0.05</v>
      </c>
      <c r="V675" s="227"/>
      <c r="W675" s="227"/>
      <c r="X675" s="227"/>
      <c r="Y675" s="227"/>
      <c r="Z675" s="227"/>
      <c r="AA675" s="227"/>
      <c r="AB675" s="227"/>
      <c r="AC675" s="227"/>
      <c r="AD675" s="227"/>
      <c r="AE675" s="227"/>
      <c r="AF675" s="227"/>
      <c r="AG675" s="227"/>
      <c r="AH675" s="227">
        <v>0.01</v>
      </c>
      <c r="AI675" s="227"/>
      <c r="AJ675" s="227"/>
      <c r="AK675" s="227"/>
      <c r="AL675" s="227"/>
      <c r="AM675" s="227"/>
      <c r="AN675" s="227"/>
      <c r="AO675" s="227"/>
      <c r="AP675" s="227">
        <v>0.01</v>
      </c>
      <c r="AQ675" s="227">
        <v>0.01</v>
      </c>
      <c r="AR675" s="227"/>
      <c r="AS675" s="227"/>
      <c r="AT675" s="227"/>
      <c r="AU675" s="227"/>
      <c r="AV675" s="227"/>
      <c r="AW675" s="227"/>
      <c r="AX675" s="227"/>
      <c r="AY675" s="225" t="s">
        <v>1811</v>
      </c>
      <c r="AZ675" s="23"/>
      <c r="BA675" s="23" t="s">
        <v>1248</v>
      </c>
      <c r="BB675" s="23" t="s">
        <v>72</v>
      </c>
      <c r="BC675" s="89"/>
      <c r="BD675" s="44"/>
      <c r="BE675" s="44"/>
      <c r="BF675" s="45"/>
      <c r="BG675" s="141"/>
      <c r="BH675" s="141"/>
    </row>
    <row r="676" spans="1:60" s="90" customFormat="1" ht="78">
      <c r="A676" s="86"/>
      <c r="B676" s="23" t="s">
        <v>992</v>
      </c>
      <c r="C676" s="270" t="s">
        <v>1669</v>
      </c>
      <c r="D676" s="23" t="s">
        <v>46</v>
      </c>
      <c r="E676" s="51">
        <v>0.16</v>
      </c>
      <c r="F676" s="91"/>
      <c r="G676" s="69">
        <v>0.16</v>
      </c>
      <c r="H676" s="44"/>
      <c r="I676" s="44" t="s">
        <v>100</v>
      </c>
      <c r="J676" s="58" t="s">
        <v>1814</v>
      </c>
      <c r="K676" s="58" t="s">
        <v>2600</v>
      </c>
      <c r="L676" s="277">
        <f t="shared" si="54"/>
        <v>0</v>
      </c>
      <c r="M676" s="277">
        <f t="shared" si="55"/>
        <v>0.16</v>
      </c>
      <c r="N676" s="277">
        <f t="shared" si="56"/>
        <v>0.16</v>
      </c>
      <c r="O676" s="36"/>
      <c r="P676" s="227">
        <v>0.02</v>
      </c>
      <c r="Q676" s="227">
        <v>0.02</v>
      </c>
      <c r="R676" s="227">
        <v>0.02</v>
      </c>
      <c r="S676" s="227">
        <v>0.02</v>
      </c>
      <c r="T676" s="227">
        <v>0.04</v>
      </c>
      <c r="U676" s="227">
        <v>0.02</v>
      </c>
      <c r="V676" s="227"/>
      <c r="W676" s="227"/>
      <c r="X676" s="227"/>
      <c r="Y676" s="227"/>
      <c r="Z676" s="227"/>
      <c r="AA676" s="227"/>
      <c r="AB676" s="227"/>
      <c r="AC676" s="227"/>
      <c r="AD676" s="227"/>
      <c r="AE676" s="227"/>
      <c r="AF676" s="227"/>
      <c r="AG676" s="227"/>
      <c r="AH676" s="227">
        <v>0.01</v>
      </c>
      <c r="AI676" s="227"/>
      <c r="AJ676" s="227"/>
      <c r="AK676" s="227"/>
      <c r="AL676" s="227"/>
      <c r="AM676" s="227"/>
      <c r="AN676" s="227"/>
      <c r="AO676" s="227"/>
      <c r="AP676" s="227">
        <v>0.01</v>
      </c>
      <c r="AQ676" s="227"/>
      <c r="AR676" s="227"/>
      <c r="AS676" s="227"/>
      <c r="AT676" s="227"/>
      <c r="AU676" s="227"/>
      <c r="AV676" s="227"/>
      <c r="AW676" s="227"/>
      <c r="AX676" s="227"/>
      <c r="AY676" s="225" t="s">
        <v>123</v>
      </c>
      <c r="AZ676" s="23"/>
      <c r="BA676" s="115" t="s">
        <v>1248</v>
      </c>
      <c r="BB676" s="23" t="s">
        <v>64</v>
      </c>
      <c r="BC676" s="89"/>
      <c r="BD676" s="23" t="s">
        <v>1813</v>
      </c>
      <c r="BE676" s="114" t="s">
        <v>1812</v>
      </c>
      <c r="BF676" s="45"/>
      <c r="BG676" s="141"/>
      <c r="BH676" s="141"/>
    </row>
    <row r="677" spans="1:60" s="90" customFormat="1" ht="46.8">
      <c r="A677" s="86"/>
      <c r="B677" s="23" t="s">
        <v>995</v>
      </c>
      <c r="C677" s="270" t="s">
        <v>1670</v>
      </c>
      <c r="D677" s="23" t="s">
        <v>46</v>
      </c>
      <c r="E677" s="51">
        <v>0.16</v>
      </c>
      <c r="F677" s="91"/>
      <c r="G677" s="69">
        <v>0.16</v>
      </c>
      <c r="H677" s="44"/>
      <c r="I677" s="44" t="s">
        <v>100</v>
      </c>
      <c r="J677" s="58" t="s">
        <v>1815</v>
      </c>
      <c r="K677" s="58" t="s">
        <v>2600</v>
      </c>
      <c r="L677" s="277">
        <f t="shared" si="54"/>
        <v>0</v>
      </c>
      <c r="M677" s="277">
        <f t="shared" si="55"/>
        <v>0.16</v>
      </c>
      <c r="N677" s="277">
        <f t="shared" si="56"/>
        <v>0.16</v>
      </c>
      <c r="O677" s="36"/>
      <c r="P677" s="227"/>
      <c r="Q677" s="227"/>
      <c r="R677" s="227"/>
      <c r="S677" s="227">
        <v>0.04</v>
      </c>
      <c r="T677" s="227"/>
      <c r="U677" s="227"/>
      <c r="V677" s="227"/>
      <c r="W677" s="227"/>
      <c r="X677" s="227"/>
      <c r="Y677" s="227"/>
      <c r="Z677" s="227"/>
      <c r="AA677" s="227"/>
      <c r="AB677" s="227"/>
      <c r="AC677" s="227"/>
      <c r="AD677" s="227"/>
      <c r="AE677" s="227"/>
      <c r="AF677" s="227"/>
      <c r="AG677" s="227"/>
      <c r="AH677" s="227"/>
      <c r="AI677" s="227">
        <v>0.04</v>
      </c>
      <c r="AJ677" s="227"/>
      <c r="AK677" s="227"/>
      <c r="AL677" s="227"/>
      <c r="AM677" s="227"/>
      <c r="AN677" s="227"/>
      <c r="AO677" s="227"/>
      <c r="AP677" s="227"/>
      <c r="AQ677" s="227"/>
      <c r="AR677" s="227">
        <v>0.04</v>
      </c>
      <c r="AS677" s="227"/>
      <c r="AT677" s="227"/>
      <c r="AU677" s="227"/>
      <c r="AV677" s="227"/>
      <c r="AW677" s="227">
        <v>0.04</v>
      </c>
      <c r="AX677" s="227"/>
      <c r="AY677" s="225" t="s">
        <v>123</v>
      </c>
      <c r="AZ677" s="23"/>
      <c r="BA677" s="115" t="s">
        <v>1248</v>
      </c>
      <c r="BB677" s="23" t="s">
        <v>64</v>
      </c>
      <c r="BC677" s="89"/>
      <c r="BD677" s="23" t="s">
        <v>1813</v>
      </c>
      <c r="BE677" s="114" t="s">
        <v>1812</v>
      </c>
      <c r="BF677" s="23" t="s">
        <v>64</v>
      </c>
      <c r="BG677" s="141"/>
      <c r="BH677" s="141"/>
    </row>
    <row r="678" spans="1:60" s="39" customFormat="1" ht="84">
      <c r="A678" s="31"/>
      <c r="B678" s="23" t="s">
        <v>997</v>
      </c>
      <c r="C678" s="50" t="s">
        <v>1658</v>
      </c>
      <c r="D678" s="23" t="s">
        <v>46</v>
      </c>
      <c r="E678" s="51">
        <v>0.30000000000000004</v>
      </c>
      <c r="F678" s="51"/>
      <c r="G678" s="51">
        <v>0.30000000000000004</v>
      </c>
      <c r="H678" s="44" t="s">
        <v>97</v>
      </c>
      <c r="I678" s="44" t="s">
        <v>91</v>
      </c>
      <c r="J678" s="64" t="s">
        <v>2601</v>
      </c>
      <c r="K678" s="64"/>
      <c r="L678" s="277">
        <f t="shared" si="54"/>
        <v>0</v>
      </c>
      <c r="M678" s="277">
        <f t="shared" si="55"/>
        <v>0.30000000000000004</v>
      </c>
      <c r="N678" s="277">
        <f t="shared" si="56"/>
        <v>0.30000000000000004</v>
      </c>
      <c r="O678" s="36"/>
      <c r="P678" s="58">
        <v>0.01</v>
      </c>
      <c r="Q678" s="58">
        <v>0.01</v>
      </c>
      <c r="R678" s="58"/>
      <c r="S678" s="58">
        <v>7.0000000000000007E-2</v>
      </c>
      <c r="T678" s="58">
        <v>0.06</v>
      </c>
      <c r="U678" s="58"/>
      <c r="V678" s="261"/>
      <c r="W678" s="261"/>
      <c r="X678" s="58"/>
      <c r="Y678" s="58"/>
      <c r="Z678" s="261"/>
      <c r="AA678" s="261"/>
      <c r="AB678" s="261"/>
      <c r="AC678" s="261"/>
      <c r="AD678" s="261"/>
      <c r="AE678" s="261"/>
      <c r="AF678" s="261"/>
      <c r="AG678" s="261"/>
      <c r="AH678" s="261"/>
      <c r="AI678" s="261"/>
      <c r="AJ678" s="261"/>
      <c r="AK678" s="261"/>
      <c r="AL678" s="261"/>
      <c r="AM678" s="261"/>
      <c r="AN678" s="261"/>
      <c r="AO678" s="261"/>
      <c r="AP678" s="261">
        <v>0.15</v>
      </c>
      <c r="AQ678" s="261"/>
      <c r="AR678" s="261"/>
      <c r="AS678" s="261"/>
      <c r="AT678" s="261"/>
      <c r="AU678" s="261"/>
      <c r="AV678" s="261"/>
      <c r="AW678" s="261"/>
      <c r="AX678" s="261"/>
      <c r="AY678" s="46" t="s">
        <v>62</v>
      </c>
      <c r="AZ678" s="44" t="s">
        <v>741</v>
      </c>
      <c r="BA678" s="23" t="s">
        <v>105</v>
      </c>
      <c r="BB678" s="23" t="s">
        <v>64</v>
      </c>
      <c r="BC678" s="37" t="s">
        <v>64</v>
      </c>
      <c r="BD678" s="23"/>
      <c r="BE678" s="23"/>
      <c r="BF678" s="23"/>
      <c r="BG678" s="23"/>
      <c r="BH678" s="23"/>
    </row>
    <row r="679" spans="1:60" s="39" customFormat="1" ht="84">
      <c r="A679" s="31"/>
      <c r="B679" s="23" t="s">
        <v>999</v>
      </c>
      <c r="C679" s="50" t="s">
        <v>2269</v>
      </c>
      <c r="D679" s="23" t="s">
        <v>46</v>
      </c>
      <c r="E679" s="51">
        <v>0.1</v>
      </c>
      <c r="F679" s="51"/>
      <c r="G679" s="51">
        <v>0.1</v>
      </c>
      <c r="H679" s="44"/>
      <c r="I679" s="114" t="s">
        <v>2271</v>
      </c>
      <c r="J679" s="64" t="s">
        <v>2270</v>
      </c>
      <c r="K679" s="58" t="s">
        <v>2600</v>
      </c>
      <c r="L679" s="277">
        <f t="shared" si="54"/>
        <v>-4.0000000000000036E-3</v>
      </c>
      <c r="M679" s="277">
        <f t="shared" si="55"/>
        <v>0.10400000000000001</v>
      </c>
      <c r="N679" s="277">
        <f t="shared" si="56"/>
        <v>0.10400000000000001</v>
      </c>
      <c r="O679" s="36"/>
      <c r="P679" s="58">
        <v>0.01</v>
      </c>
      <c r="Q679" s="58">
        <v>0.01</v>
      </c>
      <c r="R679" s="58"/>
      <c r="S679" s="58"/>
      <c r="T679" s="58">
        <v>0.01</v>
      </c>
      <c r="U679" s="58">
        <v>0.02</v>
      </c>
      <c r="V679" s="261">
        <v>3.4000000000000002E-2</v>
      </c>
      <c r="W679" s="261"/>
      <c r="X679" s="58"/>
      <c r="Y679" s="58">
        <v>0.02</v>
      </c>
      <c r="Z679" s="261"/>
      <c r="AA679" s="261"/>
      <c r="AB679" s="261"/>
      <c r="AC679" s="261"/>
      <c r="AD679" s="261"/>
      <c r="AE679" s="261"/>
      <c r="AF679" s="261"/>
      <c r="AG679" s="261"/>
      <c r="AH679" s="261"/>
      <c r="AI679" s="261"/>
      <c r="AJ679" s="261"/>
      <c r="AK679" s="261"/>
      <c r="AL679" s="261"/>
      <c r="AM679" s="261"/>
      <c r="AN679" s="261"/>
      <c r="AO679" s="261"/>
      <c r="AP679" s="261"/>
      <c r="AQ679" s="261"/>
      <c r="AR679" s="261"/>
      <c r="AS679" s="261"/>
      <c r="AT679" s="261"/>
      <c r="AU679" s="261"/>
      <c r="AV679" s="261"/>
      <c r="AW679" s="261"/>
      <c r="AX679" s="261"/>
      <c r="AY679" s="46" t="s">
        <v>2263</v>
      </c>
      <c r="AZ679" s="44"/>
      <c r="BA679" s="115" t="s">
        <v>1248</v>
      </c>
      <c r="BB679" s="23" t="s">
        <v>64</v>
      </c>
      <c r="BC679" s="37"/>
      <c r="BD679" s="23"/>
      <c r="BE679" s="23"/>
      <c r="BF679" s="23"/>
      <c r="BG679" s="23"/>
      <c r="BH679" s="23"/>
    </row>
    <row r="680" spans="1:60" s="39" customFormat="1" ht="82.2" customHeight="1">
      <c r="A680" s="31"/>
      <c r="B680" s="23" t="s">
        <v>1001</v>
      </c>
      <c r="C680" s="50" t="s">
        <v>1672</v>
      </c>
      <c r="D680" s="23" t="s">
        <v>46</v>
      </c>
      <c r="E680" s="272">
        <v>8.89</v>
      </c>
      <c r="F680" s="273"/>
      <c r="G680" s="272">
        <v>8.89</v>
      </c>
      <c r="H680" s="23" t="s">
        <v>1673</v>
      </c>
      <c r="I680" s="23" t="s">
        <v>1673</v>
      </c>
      <c r="J680" s="133" t="s">
        <v>2266</v>
      </c>
      <c r="K680" s="58" t="s">
        <v>2600</v>
      </c>
      <c r="L680" s="277">
        <f t="shared" si="54"/>
        <v>0</v>
      </c>
      <c r="M680" s="277">
        <f t="shared" si="55"/>
        <v>8.8899999999999988</v>
      </c>
      <c r="N680" s="277">
        <f t="shared" si="56"/>
        <v>8.8899999999999988</v>
      </c>
      <c r="O680" s="36"/>
      <c r="P680" s="142">
        <v>2.57</v>
      </c>
      <c r="Q680" s="142">
        <v>1.49</v>
      </c>
      <c r="R680" s="142"/>
      <c r="S680" s="142"/>
      <c r="T680" s="142">
        <v>0.47</v>
      </c>
      <c r="U680" s="142">
        <v>1.72</v>
      </c>
      <c r="V680" s="257"/>
      <c r="W680" s="257"/>
      <c r="X680" s="142"/>
      <c r="Y680" s="55"/>
      <c r="Z680" s="257"/>
      <c r="AA680" s="257"/>
      <c r="AB680" s="257"/>
      <c r="AC680" s="257"/>
      <c r="AD680" s="257"/>
      <c r="AE680" s="257"/>
      <c r="AF680" s="257"/>
      <c r="AG680" s="257"/>
      <c r="AH680" s="257"/>
      <c r="AI680" s="257"/>
      <c r="AJ680" s="257"/>
      <c r="AK680" s="257"/>
      <c r="AL680" s="257"/>
      <c r="AM680" s="257">
        <v>0.18</v>
      </c>
      <c r="AN680" s="257"/>
      <c r="AO680" s="257"/>
      <c r="AP680" s="257"/>
      <c r="AQ680" s="257"/>
      <c r="AR680" s="257"/>
      <c r="AS680" s="257"/>
      <c r="AT680" s="257"/>
      <c r="AU680" s="257">
        <v>1.05</v>
      </c>
      <c r="AV680" s="257"/>
      <c r="AW680" s="257">
        <v>1.29</v>
      </c>
      <c r="AX680" s="257">
        <v>0.12</v>
      </c>
      <c r="AY680" s="46" t="s">
        <v>2267</v>
      </c>
      <c r="AZ680" s="44" t="s">
        <v>759</v>
      </c>
      <c r="BA680" s="115" t="s">
        <v>1248</v>
      </c>
      <c r="BB680" s="23" t="s">
        <v>64</v>
      </c>
      <c r="BC680" s="37" t="s">
        <v>72</v>
      </c>
      <c r="BD680" s="23" t="s">
        <v>131</v>
      </c>
      <c r="BE680" s="23" t="s">
        <v>1674</v>
      </c>
      <c r="BF680" s="23"/>
      <c r="BG680" s="23"/>
      <c r="BH680" s="23">
        <v>7.6</v>
      </c>
    </row>
    <row r="681" spans="1:60" s="39" customFormat="1" ht="39.6">
      <c r="A681" s="31"/>
      <c r="B681" s="23" t="s">
        <v>1003</v>
      </c>
      <c r="C681" s="50" t="s">
        <v>1679</v>
      </c>
      <c r="D681" s="23" t="s">
        <v>46</v>
      </c>
      <c r="E681" s="51">
        <v>2.74</v>
      </c>
      <c r="F681" s="51"/>
      <c r="G681" s="51">
        <v>2.74</v>
      </c>
      <c r="H681" s="23" t="s">
        <v>87</v>
      </c>
      <c r="I681" s="23" t="s">
        <v>87</v>
      </c>
      <c r="J681" s="64" t="s">
        <v>2602</v>
      </c>
      <c r="K681" s="64"/>
      <c r="L681" s="277">
        <f t="shared" si="54"/>
        <v>0</v>
      </c>
      <c r="M681" s="277">
        <f t="shared" si="55"/>
        <v>2.74</v>
      </c>
      <c r="N681" s="277">
        <f t="shared" si="56"/>
        <v>2.74</v>
      </c>
      <c r="O681" s="36"/>
      <c r="P681" s="58"/>
      <c r="Q681" s="58">
        <v>0.66</v>
      </c>
      <c r="R681" s="58"/>
      <c r="S681" s="58"/>
      <c r="T681" s="58"/>
      <c r="U681" s="58"/>
      <c r="V681" s="261"/>
      <c r="W681" s="261"/>
      <c r="X681" s="58"/>
      <c r="Y681" s="58"/>
      <c r="Z681" s="261"/>
      <c r="AA681" s="261"/>
      <c r="AB681" s="261"/>
      <c r="AC681" s="261"/>
      <c r="AD681" s="261"/>
      <c r="AE681" s="261"/>
      <c r="AF681" s="261"/>
      <c r="AG681" s="261"/>
      <c r="AH681" s="261"/>
      <c r="AI681" s="261"/>
      <c r="AJ681" s="261"/>
      <c r="AK681" s="261"/>
      <c r="AL681" s="261"/>
      <c r="AM681" s="261"/>
      <c r="AN681" s="261"/>
      <c r="AO681" s="261"/>
      <c r="AP681" s="261"/>
      <c r="AQ681" s="261"/>
      <c r="AR681" s="261"/>
      <c r="AS681" s="261"/>
      <c r="AT681" s="261"/>
      <c r="AU681" s="261">
        <v>0.32</v>
      </c>
      <c r="AV681" s="261"/>
      <c r="AW681" s="261"/>
      <c r="AX681" s="261">
        <v>1.76</v>
      </c>
      <c r="AY681" s="46" t="s">
        <v>62</v>
      </c>
      <c r="AZ681" s="44" t="s">
        <v>766</v>
      </c>
      <c r="BA681" s="23" t="s">
        <v>105</v>
      </c>
      <c r="BB681" s="23" t="s">
        <v>64</v>
      </c>
      <c r="BC681" s="37" t="s">
        <v>64</v>
      </c>
      <c r="BD681" s="23"/>
      <c r="BE681" s="23"/>
      <c r="BF681" s="23"/>
      <c r="BG681" s="23"/>
      <c r="BH681" s="23">
        <v>2.74</v>
      </c>
    </row>
    <row r="682" spans="1:60" s="39" customFormat="1" ht="78">
      <c r="A682" s="31" t="s">
        <v>1680</v>
      </c>
      <c r="B682" s="23" t="s">
        <v>1005</v>
      </c>
      <c r="C682" s="50" t="s">
        <v>1682</v>
      </c>
      <c r="D682" s="23" t="s">
        <v>46</v>
      </c>
      <c r="E682" s="51">
        <v>17.14</v>
      </c>
      <c r="F682" s="51"/>
      <c r="G682" s="51">
        <v>17.14</v>
      </c>
      <c r="H682" s="23" t="s">
        <v>100</v>
      </c>
      <c r="I682" s="23" t="s">
        <v>1683</v>
      </c>
      <c r="J682" s="64" t="s">
        <v>2603</v>
      </c>
      <c r="K682" s="64"/>
      <c r="L682" s="277">
        <f t="shared" si="54"/>
        <v>0</v>
      </c>
      <c r="M682" s="277">
        <f t="shared" si="55"/>
        <v>17.14</v>
      </c>
      <c r="N682" s="277">
        <f t="shared" si="56"/>
        <v>17.14</v>
      </c>
      <c r="O682" s="36"/>
      <c r="P682" s="55">
        <v>2.59</v>
      </c>
      <c r="Q682" s="55">
        <v>2.0499999999999998</v>
      </c>
      <c r="R682" s="55"/>
      <c r="S682" s="55">
        <v>2.64</v>
      </c>
      <c r="T682" s="55">
        <v>1.68</v>
      </c>
      <c r="U682" s="55"/>
      <c r="V682" s="260"/>
      <c r="W682" s="260"/>
      <c r="X682" s="55"/>
      <c r="Y682" s="55"/>
      <c r="Z682" s="260"/>
      <c r="AA682" s="260"/>
      <c r="AB682" s="260"/>
      <c r="AC682" s="260"/>
      <c r="AD682" s="260"/>
      <c r="AE682" s="260"/>
      <c r="AF682" s="260"/>
      <c r="AG682" s="260"/>
      <c r="AH682" s="260"/>
      <c r="AI682" s="260"/>
      <c r="AJ682" s="260"/>
      <c r="AK682" s="260"/>
      <c r="AL682" s="260"/>
      <c r="AM682" s="260"/>
      <c r="AN682" s="260"/>
      <c r="AO682" s="260"/>
      <c r="AP682" s="260">
        <v>0.33</v>
      </c>
      <c r="AQ682" s="260"/>
      <c r="AR682" s="260"/>
      <c r="AS682" s="260"/>
      <c r="AT682" s="260"/>
      <c r="AU682" s="260">
        <v>2.5299999999999998</v>
      </c>
      <c r="AV682" s="260"/>
      <c r="AW682" s="260">
        <v>0.73</v>
      </c>
      <c r="AX682" s="260">
        <v>4.59</v>
      </c>
      <c r="AY682" s="46" t="s">
        <v>62</v>
      </c>
      <c r="AZ682" s="44" t="s">
        <v>767</v>
      </c>
      <c r="BA682" s="23" t="s">
        <v>105</v>
      </c>
      <c r="BB682" s="23" t="s">
        <v>64</v>
      </c>
      <c r="BC682" s="37" t="s">
        <v>72</v>
      </c>
      <c r="BD682" s="23"/>
      <c r="BE682" s="23"/>
      <c r="BF682" s="23"/>
      <c r="BG682" s="23"/>
      <c r="BH682" s="23">
        <v>11.12</v>
      </c>
    </row>
    <row r="683" spans="1:60" s="39" customFormat="1" ht="46.8">
      <c r="A683" s="31"/>
      <c r="B683" s="23" t="s">
        <v>1007</v>
      </c>
      <c r="C683" s="50" t="s">
        <v>1722</v>
      </c>
      <c r="D683" s="23" t="s">
        <v>46</v>
      </c>
      <c r="E683" s="51">
        <v>36.65</v>
      </c>
      <c r="F683" s="51"/>
      <c r="G683" s="51">
        <v>36.65</v>
      </c>
      <c r="H683" s="23" t="s">
        <v>70</v>
      </c>
      <c r="I683" s="23" t="s">
        <v>70</v>
      </c>
      <c r="J683" s="64" t="s">
        <v>2604</v>
      </c>
      <c r="K683" s="64"/>
      <c r="L683" s="277">
        <f t="shared" si="54"/>
        <v>0</v>
      </c>
      <c r="M683" s="277">
        <f t="shared" si="55"/>
        <v>36.65</v>
      </c>
      <c r="N683" s="277">
        <f t="shared" si="56"/>
        <v>36.65</v>
      </c>
      <c r="O683" s="36"/>
      <c r="P683" s="58">
        <v>0.9</v>
      </c>
      <c r="Q683" s="58">
        <v>7.0000000000000007E-2</v>
      </c>
      <c r="R683" s="58"/>
      <c r="S683" s="58"/>
      <c r="T683" s="58">
        <v>1.42</v>
      </c>
      <c r="U683" s="58"/>
      <c r="V683" s="261"/>
      <c r="W683" s="261"/>
      <c r="X683" s="58"/>
      <c r="Y683" s="58">
        <v>4.49</v>
      </c>
      <c r="Z683" s="261"/>
      <c r="AA683" s="261"/>
      <c r="AB683" s="261"/>
      <c r="AC683" s="261"/>
      <c r="AD683" s="261"/>
      <c r="AE683" s="261"/>
      <c r="AF683" s="261"/>
      <c r="AG683" s="261"/>
      <c r="AH683" s="261"/>
      <c r="AI683" s="261"/>
      <c r="AJ683" s="261"/>
      <c r="AK683" s="261"/>
      <c r="AL683" s="261"/>
      <c r="AM683" s="261"/>
      <c r="AN683" s="261"/>
      <c r="AO683" s="261"/>
      <c r="AP683" s="261"/>
      <c r="AQ683" s="261"/>
      <c r="AR683" s="261"/>
      <c r="AS683" s="261"/>
      <c r="AT683" s="261"/>
      <c r="AU683" s="261">
        <v>7.94</v>
      </c>
      <c r="AV683" s="261"/>
      <c r="AW683" s="261"/>
      <c r="AX683" s="261">
        <v>21.83</v>
      </c>
      <c r="AY683" s="46" t="s">
        <v>62</v>
      </c>
      <c r="AZ683" s="44" t="s">
        <v>1696</v>
      </c>
      <c r="BA683" s="23" t="s">
        <v>105</v>
      </c>
      <c r="BB683" s="23" t="s">
        <v>64</v>
      </c>
      <c r="BC683" s="37" t="s">
        <v>72</v>
      </c>
      <c r="BD683" s="23" t="s">
        <v>126</v>
      </c>
      <c r="BE683" s="23"/>
      <c r="BF683" s="23" t="s">
        <v>775</v>
      </c>
      <c r="BG683" s="23"/>
      <c r="BH683" s="23">
        <v>25.65</v>
      </c>
    </row>
    <row r="684" spans="1:60" s="39" customFormat="1" ht="46.8">
      <c r="A684" s="31" t="s">
        <v>61</v>
      </c>
      <c r="B684" s="23" t="s">
        <v>1009</v>
      </c>
      <c r="C684" s="50" t="s">
        <v>1698</v>
      </c>
      <c r="D684" s="23" t="s">
        <v>46</v>
      </c>
      <c r="E684" s="51">
        <v>7</v>
      </c>
      <c r="F684" s="51"/>
      <c r="G684" s="51">
        <v>7</v>
      </c>
      <c r="H684" s="23" t="s">
        <v>1312</v>
      </c>
      <c r="I684" s="23" t="s">
        <v>1312</v>
      </c>
      <c r="J684" s="64" t="s">
        <v>2605</v>
      </c>
      <c r="K684" s="64"/>
      <c r="L684" s="277">
        <f t="shared" si="54"/>
        <v>0</v>
      </c>
      <c r="M684" s="277">
        <f t="shared" si="55"/>
        <v>6.9999999999999991</v>
      </c>
      <c r="N684" s="277">
        <f t="shared" si="56"/>
        <v>6.9999999999999991</v>
      </c>
      <c r="O684" s="36"/>
      <c r="P684" s="58">
        <v>1.43</v>
      </c>
      <c r="Q684" s="58"/>
      <c r="R684" s="58"/>
      <c r="S684" s="58"/>
      <c r="T684" s="58"/>
      <c r="U684" s="58"/>
      <c r="V684" s="261">
        <v>0.35</v>
      </c>
      <c r="W684" s="261"/>
      <c r="X684" s="58"/>
      <c r="Y684" s="58">
        <v>3.25</v>
      </c>
      <c r="Z684" s="261"/>
      <c r="AA684" s="261"/>
      <c r="AB684" s="261"/>
      <c r="AC684" s="261"/>
      <c r="AD684" s="261"/>
      <c r="AE684" s="261"/>
      <c r="AF684" s="261"/>
      <c r="AG684" s="261"/>
      <c r="AH684" s="261"/>
      <c r="AI684" s="261"/>
      <c r="AJ684" s="261"/>
      <c r="AK684" s="261"/>
      <c r="AL684" s="261"/>
      <c r="AM684" s="261"/>
      <c r="AN684" s="261"/>
      <c r="AO684" s="261"/>
      <c r="AP684" s="261"/>
      <c r="AQ684" s="261"/>
      <c r="AR684" s="261"/>
      <c r="AS684" s="261"/>
      <c r="AT684" s="261"/>
      <c r="AU684" s="261">
        <v>0.72</v>
      </c>
      <c r="AV684" s="261"/>
      <c r="AW684" s="261"/>
      <c r="AX684" s="261">
        <v>1.25</v>
      </c>
      <c r="AY684" s="46" t="s">
        <v>62</v>
      </c>
      <c r="AZ684" s="44" t="s">
        <v>1699</v>
      </c>
      <c r="BA684" s="23" t="s">
        <v>105</v>
      </c>
      <c r="BB684" s="23" t="s">
        <v>64</v>
      </c>
      <c r="BC684" s="37" t="s">
        <v>72</v>
      </c>
      <c r="BD684" s="23"/>
      <c r="BE684" s="23"/>
      <c r="BF684" s="23"/>
      <c r="BG684" s="23"/>
      <c r="BH684" s="23">
        <v>7</v>
      </c>
    </row>
    <row r="685" spans="1:60" s="90" customFormat="1" ht="62.4">
      <c r="A685" s="86"/>
      <c r="B685" s="23" t="s">
        <v>1011</v>
      </c>
      <c r="C685" s="61" t="s">
        <v>2268</v>
      </c>
      <c r="D685" s="23" t="s">
        <v>46</v>
      </c>
      <c r="E685" s="51">
        <v>3.57</v>
      </c>
      <c r="F685" s="91"/>
      <c r="G685" s="69">
        <v>3.57</v>
      </c>
      <c r="H685" s="44" t="s">
        <v>1662</v>
      </c>
      <c r="I685" s="44" t="s">
        <v>241</v>
      </c>
      <c r="J685" s="58" t="s">
        <v>2262</v>
      </c>
      <c r="K685" s="58" t="s">
        <v>2600</v>
      </c>
      <c r="L685" s="277">
        <f t="shared" si="54"/>
        <v>0</v>
      </c>
      <c r="M685" s="277">
        <f t="shared" si="55"/>
        <v>3.57</v>
      </c>
      <c r="N685" s="277">
        <f t="shared" si="56"/>
        <v>3.57</v>
      </c>
      <c r="O685" s="36"/>
      <c r="P685" s="225"/>
      <c r="Q685" s="225">
        <v>0.25</v>
      </c>
      <c r="R685" s="225"/>
      <c r="S685" s="225"/>
      <c r="T685" s="225"/>
      <c r="U685" s="225">
        <v>0.03</v>
      </c>
      <c r="V685" s="225">
        <v>1.48</v>
      </c>
      <c r="W685" s="225">
        <v>0.66</v>
      </c>
      <c r="X685" s="225"/>
      <c r="Y685" s="225"/>
      <c r="Z685" s="225"/>
      <c r="AA685" s="225"/>
      <c r="AB685" s="225"/>
      <c r="AC685" s="225"/>
      <c r="AD685" s="225"/>
      <c r="AE685" s="225"/>
      <c r="AF685" s="225"/>
      <c r="AG685" s="225"/>
      <c r="AH685" s="225"/>
      <c r="AI685" s="225"/>
      <c r="AJ685" s="225"/>
      <c r="AK685" s="225"/>
      <c r="AL685" s="225"/>
      <c r="AM685" s="225"/>
      <c r="AN685" s="225"/>
      <c r="AO685" s="225"/>
      <c r="AP685" s="225">
        <v>0.12</v>
      </c>
      <c r="AQ685" s="225"/>
      <c r="AR685" s="225"/>
      <c r="AS685" s="225"/>
      <c r="AT685" s="225"/>
      <c r="AU685" s="225">
        <v>0.26</v>
      </c>
      <c r="AV685" s="225"/>
      <c r="AW685" s="225"/>
      <c r="AX685" s="225">
        <v>0.77</v>
      </c>
      <c r="AY685" s="46" t="s">
        <v>2263</v>
      </c>
      <c r="AZ685" s="44" t="s">
        <v>1706</v>
      </c>
      <c r="BA685" s="115" t="s">
        <v>1248</v>
      </c>
      <c r="BB685" s="23" t="s">
        <v>64</v>
      </c>
      <c r="BC685" s="89" t="s">
        <v>72</v>
      </c>
      <c r="BD685" s="44"/>
      <c r="BE685" s="44"/>
      <c r="BF685" s="45"/>
      <c r="BG685" s="45"/>
      <c r="BH685" s="45">
        <v>6.99</v>
      </c>
    </row>
    <row r="686" spans="1:60" s="48" customFormat="1" ht="65.400000000000006" customHeight="1">
      <c r="A686" s="40" t="s">
        <v>61</v>
      </c>
      <c r="B686" s="23" t="s">
        <v>2577</v>
      </c>
      <c r="C686" s="50" t="s">
        <v>1711</v>
      </c>
      <c r="D686" s="23" t="s">
        <v>46</v>
      </c>
      <c r="E686" s="272">
        <v>10.81</v>
      </c>
      <c r="F686" s="273">
        <v>1.79</v>
      </c>
      <c r="G686" s="272">
        <f>E686-F686</f>
        <v>9.02</v>
      </c>
      <c r="H686" s="44" t="s">
        <v>1712</v>
      </c>
      <c r="I686" s="44" t="s">
        <v>1712</v>
      </c>
      <c r="J686" s="52" t="s">
        <v>2307</v>
      </c>
      <c r="K686" s="58" t="s">
        <v>2600</v>
      </c>
      <c r="L686" s="277">
        <f t="shared" si="54"/>
        <v>0</v>
      </c>
      <c r="M686" s="277">
        <f t="shared" si="55"/>
        <v>9.0199999999999978</v>
      </c>
      <c r="N686" s="277">
        <f t="shared" si="56"/>
        <v>9.0199999999999978</v>
      </c>
      <c r="O686" s="36"/>
      <c r="P686" s="46">
        <v>2.5</v>
      </c>
      <c r="Q686" s="46"/>
      <c r="R686" s="46"/>
      <c r="S686" s="46"/>
      <c r="T686" s="46"/>
      <c r="U686" s="46">
        <v>0.03</v>
      </c>
      <c r="V686" s="46">
        <v>3.1</v>
      </c>
      <c r="W686" s="46">
        <v>2.9</v>
      </c>
      <c r="X686" s="46"/>
      <c r="Y686" s="46"/>
      <c r="Z686" s="46"/>
      <c r="AA686" s="46"/>
      <c r="AB686" s="46"/>
      <c r="AC686" s="46"/>
      <c r="AD686" s="46"/>
      <c r="AE686" s="46"/>
      <c r="AF686" s="46"/>
      <c r="AG686" s="46"/>
      <c r="AH686" s="46"/>
      <c r="AI686" s="46"/>
      <c r="AJ686" s="46"/>
      <c r="AK686" s="46"/>
      <c r="AL686" s="46"/>
      <c r="AM686" s="46"/>
      <c r="AN686" s="46"/>
      <c r="AO686" s="46"/>
      <c r="AP686" s="46"/>
      <c r="AQ686" s="46">
        <v>0.35</v>
      </c>
      <c r="AR686" s="46"/>
      <c r="AS686" s="46"/>
      <c r="AT686" s="46"/>
      <c r="AU686" s="46">
        <v>0.11</v>
      </c>
      <c r="AV686" s="46"/>
      <c r="AW686" s="46"/>
      <c r="AX686" s="46">
        <v>0.03</v>
      </c>
      <c r="AY686" s="46" t="s">
        <v>678</v>
      </c>
      <c r="AZ686" s="44" t="s">
        <v>1713</v>
      </c>
      <c r="BA686" s="115" t="s">
        <v>1248</v>
      </c>
      <c r="BB686" s="23" t="s">
        <v>64</v>
      </c>
      <c r="BC686" s="37" t="s">
        <v>64</v>
      </c>
      <c r="BD686" s="23" t="s">
        <v>131</v>
      </c>
      <c r="BE686" s="23" t="s">
        <v>1674</v>
      </c>
      <c r="BF686" s="42"/>
      <c r="BG686" s="42"/>
      <c r="BH686" s="42">
        <v>7.81</v>
      </c>
    </row>
    <row r="687" spans="1:60" s="90" customFormat="1" ht="78">
      <c r="A687" s="86"/>
      <c r="B687" s="23" t="s">
        <v>2578</v>
      </c>
      <c r="C687" s="50" t="s">
        <v>1715</v>
      </c>
      <c r="D687" s="23" t="s">
        <v>46</v>
      </c>
      <c r="E687" s="51">
        <v>31.57</v>
      </c>
      <c r="F687" s="51">
        <v>1.28</v>
      </c>
      <c r="G687" s="51">
        <v>30.29</v>
      </c>
      <c r="H687" s="44" t="s">
        <v>87</v>
      </c>
      <c r="I687" s="44" t="s">
        <v>87</v>
      </c>
      <c r="J687" s="58" t="s">
        <v>2260</v>
      </c>
      <c r="K687" s="58" t="s">
        <v>2600</v>
      </c>
      <c r="L687" s="277">
        <f t="shared" si="54"/>
        <v>0</v>
      </c>
      <c r="M687" s="277">
        <f t="shared" si="55"/>
        <v>30.29</v>
      </c>
      <c r="N687" s="277">
        <f t="shared" si="56"/>
        <v>30.29</v>
      </c>
      <c r="O687" s="36"/>
      <c r="P687" s="58">
        <v>0.01</v>
      </c>
      <c r="Q687" s="58">
        <v>6.58</v>
      </c>
      <c r="R687" s="58"/>
      <c r="S687" s="58"/>
      <c r="T687" s="58">
        <v>4.2</v>
      </c>
      <c r="U687" s="58">
        <v>0.04</v>
      </c>
      <c r="V687" s="261"/>
      <c r="W687" s="261"/>
      <c r="X687" s="58"/>
      <c r="Y687" s="58">
        <v>0.06</v>
      </c>
      <c r="Z687" s="261"/>
      <c r="AA687" s="261"/>
      <c r="AB687" s="261"/>
      <c r="AC687" s="261"/>
      <c r="AD687" s="261"/>
      <c r="AE687" s="261"/>
      <c r="AF687" s="261"/>
      <c r="AG687" s="261"/>
      <c r="AH687" s="261"/>
      <c r="AI687" s="261"/>
      <c r="AJ687" s="261"/>
      <c r="AK687" s="261"/>
      <c r="AL687" s="261"/>
      <c r="AM687" s="261"/>
      <c r="AN687" s="261"/>
      <c r="AO687" s="261"/>
      <c r="AP687" s="261">
        <v>0.18</v>
      </c>
      <c r="AQ687" s="261"/>
      <c r="AR687" s="261"/>
      <c r="AS687" s="261"/>
      <c r="AT687" s="261"/>
      <c r="AU687" s="261">
        <v>6.59</v>
      </c>
      <c r="AV687" s="261"/>
      <c r="AW687" s="261">
        <v>0.01</v>
      </c>
      <c r="AX687" s="261">
        <v>12.62</v>
      </c>
      <c r="AY687" s="46" t="s">
        <v>2263</v>
      </c>
      <c r="AZ687" s="44" t="s">
        <v>1716</v>
      </c>
      <c r="BA687" s="115" t="s">
        <v>1248</v>
      </c>
      <c r="BB687" s="23" t="s">
        <v>64</v>
      </c>
      <c r="BC687" s="37" t="s">
        <v>64</v>
      </c>
      <c r="BD687" s="23"/>
      <c r="BE687" s="23"/>
      <c r="BF687" s="42"/>
      <c r="BG687" s="42"/>
      <c r="BH687" s="42">
        <v>19.21</v>
      </c>
    </row>
    <row r="688" spans="1:60" s="48" customFormat="1" ht="93.6">
      <c r="A688" s="40"/>
      <c r="B688" s="23" t="s">
        <v>2579</v>
      </c>
      <c r="C688" s="50" t="s">
        <v>1718</v>
      </c>
      <c r="D688" s="23" t="s">
        <v>46</v>
      </c>
      <c r="E688" s="51">
        <v>9.7100000000000009</v>
      </c>
      <c r="F688" s="51">
        <v>0.8</v>
      </c>
      <c r="G688" s="51">
        <v>8.91</v>
      </c>
      <c r="H688" s="44" t="s">
        <v>82</v>
      </c>
      <c r="I688" s="44" t="s">
        <v>82</v>
      </c>
      <c r="J688" s="64" t="s">
        <v>2259</v>
      </c>
      <c r="K688" s="58" t="s">
        <v>2600</v>
      </c>
      <c r="L688" s="277">
        <f t="shared" si="54"/>
        <v>0</v>
      </c>
      <c r="M688" s="277">
        <f t="shared" si="55"/>
        <v>8.91</v>
      </c>
      <c r="N688" s="277">
        <f t="shared" si="56"/>
        <v>8.91</v>
      </c>
      <c r="O688" s="36"/>
      <c r="P688" s="58">
        <v>0.11</v>
      </c>
      <c r="Q688" s="58">
        <v>1.92</v>
      </c>
      <c r="R688" s="58"/>
      <c r="S688" s="58"/>
      <c r="T688" s="58">
        <v>1.66</v>
      </c>
      <c r="U688" s="58">
        <v>0.41</v>
      </c>
      <c r="V688" s="261">
        <v>2.21</v>
      </c>
      <c r="W688" s="261"/>
      <c r="X688" s="58"/>
      <c r="Y688" s="58">
        <v>0.14000000000000001</v>
      </c>
      <c r="Z688" s="261"/>
      <c r="AA688" s="261"/>
      <c r="AB688" s="261"/>
      <c r="AC688" s="261"/>
      <c r="AD688" s="261"/>
      <c r="AE688" s="261"/>
      <c r="AF688" s="261"/>
      <c r="AG688" s="261"/>
      <c r="AH688" s="261">
        <v>0.08</v>
      </c>
      <c r="AI688" s="261"/>
      <c r="AJ688" s="261"/>
      <c r="AK688" s="261"/>
      <c r="AL688" s="261"/>
      <c r="AM688" s="261"/>
      <c r="AN688" s="261"/>
      <c r="AO688" s="261"/>
      <c r="AP688" s="261">
        <v>0.48</v>
      </c>
      <c r="AQ688" s="261"/>
      <c r="AR688" s="261"/>
      <c r="AS688" s="261"/>
      <c r="AT688" s="261"/>
      <c r="AU688" s="261">
        <v>0.74</v>
      </c>
      <c r="AV688" s="261"/>
      <c r="AW688" s="261">
        <v>0.01</v>
      </c>
      <c r="AX688" s="261">
        <v>1.1499999999999999</v>
      </c>
      <c r="AY688" s="46" t="s">
        <v>2264</v>
      </c>
      <c r="AZ688" s="44" t="s">
        <v>1719</v>
      </c>
      <c r="BA688" s="115" t="s">
        <v>1248</v>
      </c>
      <c r="BB688" s="23" t="s">
        <v>64</v>
      </c>
      <c r="BC688" s="37" t="s">
        <v>64</v>
      </c>
      <c r="BD688" s="23"/>
      <c r="BE688" s="23"/>
      <c r="BF688" s="42"/>
      <c r="BG688" s="42"/>
      <c r="BH688" s="42">
        <v>8.82</v>
      </c>
    </row>
    <row r="689" spans="1:60 16351:16363" s="90" customFormat="1" ht="62.4">
      <c r="A689" s="86"/>
      <c r="B689" s="23" t="s">
        <v>2580</v>
      </c>
      <c r="C689" s="61" t="s">
        <v>1724</v>
      </c>
      <c r="D689" s="23" t="s">
        <v>46</v>
      </c>
      <c r="E689" s="51">
        <v>109.9</v>
      </c>
      <c r="F689" s="91">
        <v>10.16</v>
      </c>
      <c r="G689" s="69">
        <v>99.740000000000009</v>
      </c>
      <c r="H689" s="44" t="s">
        <v>1725</v>
      </c>
      <c r="I689" s="44" t="s">
        <v>1726</v>
      </c>
      <c r="J689" s="58" t="s">
        <v>2308</v>
      </c>
      <c r="K689" s="58" t="s">
        <v>2600</v>
      </c>
      <c r="L689" s="277">
        <f t="shared" si="54"/>
        <v>0</v>
      </c>
      <c r="M689" s="277">
        <f t="shared" si="55"/>
        <v>99.74</v>
      </c>
      <c r="N689" s="277">
        <f t="shared" si="56"/>
        <v>99.74</v>
      </c>
      <c r="O689" s="36"/>
      <c r="P689" s="227"/>
      <c r="Q689" s="227">
        <v>8.3800000000000008</v>
      </c>
      <c r="R689" s="227"/>
      <c r="S689" s="227"/>
      <c r="T689" s="227">
        <v>1.77</v>
      </c>
      <c r="U689" s="227">
        <v>5.56</v>
      </c>
      <c r="V689" s="227"/>
      <c r="W689" s="227"/>
      <c r="X689" s="227"/>
      <c r="Y689" s="227"/>
      <c r="Z689" s="227">
        <v>0.44</v>
      </c>
      <c r="AA689" s="227"/>
      <c r="AB689" s="227"/>
      <c r="AC689" s="227"/>
      <c r="AD689" s="227"/>
      <c r="AE689" s="227"/>
      <c r="AF689" s="227"/>
      <c r="AG689" s="227"/>
      <c r="AH689" s="227"/>
      <c r="AI689" s="227"/>
      <c r="AJ689" s="227"/>
      <c r="AK689" s="227"/>
      <c r="AL689" s="227"/>
      <c r="AM689" s="227"/>
      <c r="AN689" s="227"/>
      <c r="AO689" s="227"/>
      <c r="AP689" s="227">
        <v>1.25</v>
      </c>
      <c r="AQ689" s="227"/>
      <c r="AR689" s="227"/>
      <c r="AS689" s="227"/>
      <c r="AT689" s="227"/>
      <c r="AU689" s="227">
        <v>48.65</v>
      </c>
      <c r="AV689" s="227"/>
      <c r="AW689" s="227"/>
      <c r="AX689" s="227">
        <v>33.69</v>
      </c>
      <c r="AY689" s="46" t="s">
        <v>678</v>
      </c>
      <c r="AZ689" s="44" t="s">
        <v>1727</v>
      </c>
      <c r="BA689" s="115" t="s">
        <v>1248</v>
      </c>
      <c r="BB689" s="23" t="s">
        <v>64</v>
      </c>
      <c r="BC689" s="89" t="s">
        <v>1728</v>
      </c>
      <c r="BD689" s="44"/>
      <c r="BE689" s="44"/>
      <c r="BF689" s="45"/>
      <c r="BG689" s="45"/>
      <c r="BH689" s="45">
        <v>102.94</v>
      </c>
    </row>
    <row r="690" spans="1:60 16351:16363" s="48" customFormat="1" ht="109.2">
      <c r="A690" s="40"/>
      <c r="B690" s="23" t="s">
        <v>2581</v>
      </c>
      <c r="C690" s="50" t="s">
        <v>1730</v>
      </c>
      <c r="D690" s="23" t="s">
        <v>46</v>
      </c>
      <c r="E690" s="272">
        <v>59.3</v>
      </c>
      <c r="F690" s="273"/>
      <c r="G690" s="272">
        <v>59.3</v>
      </c>
      <c r="H690" s="44" t="s">
        <v>100</v>
      </c>
      <c r="I690" s="44" t="s">
        <v>100</v>
      </c>
      <c r="J690" s="64" t="s">
        <v>2261</v>
      </c>
      <c r="K690" s="58" t="s">
        <v>2600</v>
      </c>
      <c r="L690" s="277">
        <f t="shared" si="54"/>
        <v>0</v>
      </c>
      <c r="M690" s="277">
        <f t="shared" si="55"/>
        <v>59.300000000000004</v>
      </c>
      <c r="N690" s="277">
        <f t="shared" si="56"/>
        <v>59.300000000000004</v>
      </c>
      <c r="O690" s="36"/>
      <c r="P690" s="55">
        <v>3.87</v>
      </c>
      <c r="Q690" s="55">
        <v>6.43</v>
      </c>
      <c r="R690" s="55"/>
      <c r="S690" s="55">
        <v>3.72</v>
      </c>
      <c r="T690" s="55">
        <v>1.26</v>
      </c>
      <c r="U690" s="55">
        <v>0.42</v>
      </c>
      <c r="V690" s="260"/>
      <c r="W690" s="260"/>
      <c r="X690" s="55"/>
      <c r="Y690" s="55">
        <v>0.52</v>
      </c>
      <c r="Z690" s="260">
        <v>0.12</v>
      </c>
      <c r="AA690" s="260"/>
      <c r="AB690" s="260"/>
      <c r="AC690" s="260"/>
      <c r="AD690" s="260"/>
      <c r="AE690" s="260"/>
      <c r="AF690" s="260"/>
      <c r="AG690" s="260"/>
      <c r="AH690" s="260">
        <v>0.3</v>
      </c>
      <c r="AI690" s="260"/>
      <c r="AJ690" s="260"/>
      <c r="AK690" s="260"/>
      <c r="AL690" s="260"/>
      <c r="AM690" s="260">
        <v>0.25</v>
      </c>
      <c r="AN690" s="260"/>
      <c r="AO690" s="260"/>
      <c r="AP690" s="260">
        <v>0.15</v>
      </c>
      <c r="AQ690" s="260"/>
      <c r="AR690" s="260"/>
      <c r="AS690" s="260"/>
      <c r="AT690" s="260">
        <v>0.08</v>
      </c>
      <c r="AU690" s="260">
        <v>19.41</v>
      </c>
      <c r="AV690" s="260"/>
      <c r="AW690" s="260">
        <v>14.21</v>
      </c>
      <c r="AX690" s="260">
        <v>8.56</v>
      </c>
      <c r="AY690" s="46" t="s">
        <v>2263</v>
      </c>
      <c r="AZ690" s="44" t="s">
        <v>1731</v>
      </c>
      <c r="BA690" s="115" t="s">
        <v>1248</v>
      </c>
      <c r="BB690" s="23" t="s">
        <v>64</v>
      </c>
      <c r="BC690" s="37" t="s">
        <v>64</v>
      </c>
      <c r="BD690" s="23"/>
      <c r="BE690" s="23"/>
      <c r="BF690" s="42"/>
      <c r="BG690" s="42"/>
      <c r="BH690" s="42">
        <v>33.700000000000003</v>
      </c>
    </row>
    <row r="691" spans="1:60 16351:16363" s="39" customFormat="1" ht="39.6">
      <c r="A691" s="31"/>
      <c r="B691" s="23" t="s">
        <v>2582</v>
      </c>
      <c r="C691" s="50" t="s">
        <v>1733</v>
      </c>
      <c r="D691" s="23" t="s">
        <v>46</v>
      </c>
      <c r="E691" s="51">
        <v>8.8699999999999992</v>
      </c>
      <c r="F691" s="51"/>
      <c r="G691" s="51">
        <v>8.8699999999999992</v>
      </c>
      <c r="H691" s="44" t="s">
        <v>100</v>
      </c>
      <c r="I691" s="44" t="s">
        <v>100</v>
      </c>
      <c r="J691" s="64" t="s">
        <v>2606</v>
      </c>
      <c r="K691" s="64"/>
      <c r="L691" s="277">
        <f>G691-M691</f>
        <v>0</v>
      </c>
      <c r="M691" s="277">
        <f>SUM(O691:AX691)</f>
        <v>8.870000000000001</v>
      </c>
      <c r="N691" s="277">
        <f>SUM(P691:AX691)</f>
        <v>8.870000000000001</v>
      </c>
      <c r="O691" s="36"/>
      <c r="P691" s="58"/>
      <c r="Q691" s="58"/>
      <c r="R691" s="58">
        <v>1.93</v>
      </c>
      <c r="S691" s="58"/>
      <c r="T691" s="58">
        <v>0.51</v>
      </c>
      <c r="U691" s="58"/>
      <c r="V691" s="261"/>
      <c r="W691" s="261"/>
      <c r="X691" s="58"/>
      <c r="Y691" s="58"/>
      <c r="Z691" s="261"/>
      <c r="AA691" s="261"/>
      <c r="AB691" s="261"/>
      <c r="AC691" s="261"/>
      <c r="AD691" s="261"/>
      <c r="AE691" s="261"/>
      <c r="AF691" s="261"/>
      <c r="AG691" s="261"/>
      <c r="AH691" s="261"/>
      <c r="AI691" s="261"/>
      <c r="AJ691" s="261"/>
      <c r="AK691" s="261"/>
      <c r="AL691" s="261"/>
      <c r="AM691" s="261"/>
      <c r="AN691" s="261"/>
      <c r="AO691" s="261"/>
      <c r="AP691" s="261"/>
      <c r="AQ691" s="261"/>
      <c r="AR691" s="261"/>
      <c r="AS691" s="261"/>
      <c r="AT691" s="261"/>
      <c r="AU691" s="261">
        <v>3.56</v>
      </c>
      <c r="AV691" s="261"/>
      <c r="AW691" s="261">
        <v>2.87</v>
      </c>
      <c r="AX691" s="261"/>
      <c r="AY691" s="46" t="s">
        <v>62</v>
      </c>
      <c r="AZ691" s="44" t="s">
        <v>1734</v>
      </c>
      <c r="BA691" s="23" t="s">
        <v>149</v>
      </c>
      <c r="BB691" s="23" t="s">
        <v>64</v>
      </c>
      <c r="BC691" s="37" t="s">
        <v>72</v>
      </c>
      <c r="BD691" s="23"/>
      <c r="BE691" s="23"/>
      <c r="BF691" s="23"/>
      <c r="BG691" s="23"/>
      <c r="BH691" s="23">
        <v>8.8699999999999992</v>
      </c>
    </row>
    <row r="692" spans="1:60 16351:16363" s="39" customFormat="1" ht="33.6">
      <c r="A692" s="31"/>
      <c r="B692" s="23" t="s">
        <v>2697</v>
      </c>
      <c r="C692" s="50" t="s">
        <v>2637</v>
      </c>
      <c r="D692" s="23" t="s">
        <v>46</v>
      </c>
      <c r="E692" s="51">
        <v>27.82</v>
      </c>
      <c r="F692" s="51"/>
      <c r="G692" s="51">
        <v>27.82</v>
      </c>
      <c r="H692" s="44"/>
      <c r="I692" s="44" t="s">
        <v>91</v>
      </c>
      <c r="J692" s="64" t="s">
        <v>135</v>
      </c>
      <c r="K692" s="64"/>
      <c r="L692" s="277">
        <f>G692-M692</f>
        <v>0</v>
      </c>
      <c r="M692" s="277">
        <f>SUM(O692:AX692)</f>
        <v>27.82</v>
      </c>
      <c r="N692" s="277">
        <f>SUM(P692:AX692)</f>
        <v>27.82</v>
      </c>
      <c r="O692" s="36"/>
      <c r="P692" s="58"/>
      <c r="Q692" s="58"/>
      <c r="R692" s="58"/>
      <c r="S692" s="58"/>
      <c r="T692" s="58"/>
      <c r="U692" s="58"/>
      <c r="V692" s="261"/>
      <c r="W692" s="261"/>
      <c r="X692" s="58"/>
      <c r="Y692" s="58">
        <v>27.82</v>
      </c>
      <c r="Z692" s="261"/>
      <c r="AA692" s="261"/>
      <c r="AB692" s="261"/>
      <c r="AC692" s="261"/>
      <c r="AD692" s="261"/>
      <c r="AE692" s="261"/>
      <c r="AF692" s="261"/>
      <c r="AG692" s="261"/>
      <c r="AH692" s="261"/>
      <c r="AI692" s="261"/>
      <c r="AJ692" s="261"/>
      <c r="AK692" s="261"/>
      <c r="AL692" s="261"/>
      <c r="AM692" s="261"/>
      <c r="AN692" s="261"/>
      <c r="AO692" s="261"/>
      <c r="AP692" s="261"/>
      <c r="AQ692" s="261"/>
      <c r="AR692" s="261"/>
      <c r="AS692" s="261"/>
      <c r="AT692" s="261"/>
      <c r="AU692" s="261"/>
      <c r="AV692" s="261"/>
      <c r="AW692" s="261"/>
      <c r="AX692" s="261"/>
      <c r="AY692" s="46"/>
      <c r="AZ692" s="44"/>
      <c r="BA692" s="23"/>
      <c r="BB692" s="23" t="s">
        <v>72</v>
      </c>
      <c r="BC692" s="37"/>
      <c r="BD692" s="23"/>
      <c r="BE692" s="23"/>
      <c r="BF692" s="23"/>
      <c r="BG692" s="23"/>
      <c r="BH692" s="23"/>
    </row>
    <row r="693" spans="1:60 16351:16363" s="39" customFormat="1" ht="16.8">
      <c r="A693" s="31" t="s">
        <v>56</v>
      </c>
      <c r="B693" s="16" t="s">
        <v>1754</v>
      </c>
      <c r="C693" s="32" t="s">
        <v>1739</v>
      </c>
      <c r="D693" s="16" t="s">
        <v>1740</v>
      </c>
      <c r="E693" s="33">
        <f>SUM(E694:E697)</f>
        <v>0.47000000000000003</v>
      </c>
      <c r="F693" s="33">
        <f>SUM(F694:F697)</f>
        <v>0.2</v>
      </c>
      <c r="G693" s="33">
        <f>SUM(G694:G697)</f>
        <v>0.27</v>
      </c>
      <c r="H693" s="34"/>
      <c r="I693" s="34"/>
      <c r="J693" s="35"/>
      <c r="K693" s="35"/>
      <c r="L693" s="277">
        <f t="shared" si="54"/>
        <v>0</v>
      </c>
      <c r="M693" s="277">
        <f t="shared" si="55"/>
        <v>0.27</v>
      </c>
      <c r="N693" s="277">
        <f t="shared" si="56"/>
        <v>0.27</v>
      </c>
      <c r="O693" s="36"/>
      <c r="P693" s="36">
        <f>SUM(P694:P697)</f>
        <v>0</v>
      </c>
      <c r="Q693" s="36">
        <f t="shared" ref="Q693:AX693" si="59">SUM(Q694:Q697)</f>
        <v>0</v>
      </c>
      <c r="R693" s="36">
        <f t="shared" si="59"/>
        <v>0</v>
      </c>
      <c r="S693" s="36">
        <f t="shared" si="59"/>
        <v>0</v>
      </c>
      <c r="T693" s="36">
        <f t="shared" si="59"/>
        <v>0.01</v>
      </c>
      <c r="U693" s="36">
        <f t="shared" si="59"/>
        <v>0.26</v>
      </c>
      <c r="V693" s="36">
        <f t="shared" si="59"/>
        <v>0</v>
      </c>
      <c r="W693" s="36">
        <f t="shared" si="59"/>
        <v>0</v>
      </c>
      <c r="X693" s="36">
        <f t="shared" si="59"/>
        <v>0</v>
      </c>
      <c r="Y693" s="36">
        <f t="shared" si="59"/>
        <v>0</v>
      </c>
      <c r="Z693" s="36">
        <f t="shared" si="59"/>
        <v>0</v>
      </c>
      <c r="AA693" s="36">
        <f t="shared" si="59"/>
        <v>0</v>
      </c>
      <c r="AB693" s="36">
        <f t="shared" si="59"/>
        <v>0</v>
      </c>
      <c r="AC693" s="36">
        <f t="shared" si="59"/>
        <v>0</v>
      </c>
      <c r="AD693" s="36">
        <f t="shared" si="59"/>
        <v>0</v>
      </c>
      <c r="AE693" s="36">
        <f t="shared" si="59"/>
        <v>0</v>
      </c>
      <c r="AF693" s="36">
        <f t="shared" si="59"/>
        <v>0</v>
      </c>
      <c r="AG693" s="36">
        <f t="shared" si="59"/>
        <v>0</v>
      </c>
      <c r="AH693" s="36">
        <f t="shared" si="59"/>
        <v>0</v>
      </c>
      <c r="AI693" s="36">
        <f t="shared" si="59"/>
        <v>0</v>
      </c>
      <c r="AJ693" s="36">
        <f t="shared" si="59"/>
        <v>0</v>
      </c>
      <c r="AK693" s="36">
        <f t="shared" si="59"/>
        <v>0</v>
      </c>
      <c r="AL693" s="36">
        <f t="shared" si="59"/>
        <v>0</v>
      </c>
      <c r="AM693" s="36">
        <f t="shared" si="59"/>
        <v>0</v>
      </c>
      <c r="AN693" s="36">
        <f t="shared" si="59"/>
        <v>0</v>
      </c>
      <c r="AO693" s="36">
        <f t="shared" si="59"/>
        <v>0</v>
      </c>
      <c r="AP693" s="36">
        <f t="shared" si="59"/>
        <v>0</v>
      </c>
      <c r="AQ693" s="36">
        <f t="shared" si="59"/>
        <v>0</v>
      </c>
      <c r="AR693" s="36">
        <f t="shared" si="59"/>
        <v>0</v>
      </c>
      <c r="AS693" s="36">
        <f t="shared" si="59"/>
        <v>0</v>
      </c>
      <c r="AT693" s="36">
        <f t="shared" si="59"/>
        <v>0</v>
      </c>
      <c r="AU693" s="36">
        <f t="shared" si="59"/>
        <v>0</v>
      </c>
      <c r="AV693" s="36">
        <f t="shared" si="59"/>
        <v>0</v>
      </c>
      <c r="AW693" s="36">
        <f t="shared" si="59"/>
        <v>0</v>
      </c>
      <c r="AX693" s="36">
        <f t="shared" si="59"/>
        <v>0</v>
      </c>
      <c r="AY693" s="36"/>
      <c r="AZ693" s="16" t="s">
        <v>1738</v>
      </c>
      <c r="BA693" s="15"/>
      <c r="BB693" s="15"/>
      <c r="BC693" s="37"/>
      <c r="BD693" s="23"/>
      <c r="BE693" s="23"/>
      <c r="BF693" s="34">
        <f>E693-F693</f>
        <v>0.27</v>
      </c>
      <c r="BG693" s="385">
        <f>G693-BF693</f>
        <v>0</v>
      </c>
      <c r="BH693" s="38"/>
    </row>
    <row r="694" spans="1:60 16351:16363" s="48" customFormat="1" ht="50.4">
      <c r="A694" s="40"/>
      <c r="B694" s="23" t="s">
        <v>1757</v>
      </c>
      <c r="C694" s="61" t="s">
        <v>1741</v>
      </c>
      <c r="D694" s="23" t="s">
        <v>1740</v>
      </c>
      <c r="E694" s="51">
        <v>0.24</v>
      </c>
      <c r="F694" s="51"/>
      <c r="G694" s="51">
        <v>0.24</v>
      </c>
      <c r="H694" s="44" t="s">
        <v>130</v>
      </c>
      <c r="I694" s="44" t="s">
        <v>130</v>
      </c>
      <c r="J694" s="64" t="s">
        <v>27</v>
      </c>
      <c r="K694" s="64"/>
      <c r="L694" s="277">
        <f t="shared" si="54"/>
        <v>0</v>
      </c>
      <c r="M694" s="277">
        <f t="shared" si="55"/>
        <v>0.24</v>
      </c>
      <c r="N694" s="277">
        <f t="shared" si="56"/>
        <v>0.24</v>
      </c>
      <c r="O694" s="36"/>
      <c r="P694" s="58"/>
      <c r="Q694" s="58"/>
      <c r="R694" s="58"/>
      <c r="S694" s="58"/>
      <c r="T694" s="58"/>
      <c r="U694" s="58">
        <v>0.24</v>
      </c>
      <c r="V694" s="261"/>
      <c r="W694" s="261"/>
      <c r="X694" s="58"/>
      <c r="Y694" s="58"/>
      <c r="Z694" s="261"/>
      <c r="AA694" s="261"/>
      <c r="AB694" s="261"/>
      <c r="AC694" s="261"/>
      <c r="AD694" s="261"/>
      <c r="AE694" s="261"/>
      <c r="AF694" s="261"/>
      <c r="AG694" s="261"/>
      <c r="AH694" s="261"/>
      <c r="AI694" s="261"/>
      <c r="AJ694" s="261"/>
      <c r="AK694" s="261"/>
      <c r="AL694" s="261"/>
      <c r="AM694" s="261"/>
      <c r="AN694" s="261"/>
      <c r="AO694" s="261"/>
      <c r="AP694" s="261"/>
      <c r="AQ694" s="261"/>
      <c r="AR694" s="261"/>
      <c r="AS694" s="261"/>
      <c r="AT694" s="261"/>
      <c r="AU694" s="261"/>
      <c r="AV694" s="261"/>
      <c r="AW694" s="261"/>
      <c r="AX694" s="261"/>
      <c r="AY694" s="46" t="s">
        <v>678</v>
      </c>
      <c r="AZ694" s="44" t="s">
        <v>779</v>
      </c>
      <c r="BA694" s="23" t="s">
        <v>1248</v>
      </c>
      <c r="BB694" s="23" t="s">
        <v>64</v>
      </c>
      <c r="BC694" s="37" t="s">
        <v>64</v>
      </c>
      <c r="BD694" s="23" t="s">
        <v>131</v>
      </c>
      <c r="BE694" s="23" t="s">
        <v>1742</v>
      </c>
      <c r="BF694" s="42"/>
      <c r="BG694" s="42"/>
      <c r="BH694" s="42"/>
    </row>
    <row r="695" spans="1:60 16351:16363" s="39" customFormat="1" ht="39.6">
      <c r="A695" s="31"/>
      <c r="B695" s="23" t="s">
        <v>2583</v>
      </c>
      <c r="C695" s="50" t="s">
        <v>1743</v>
      </c>
      <c r="D695" s="23" t="s">
        <v>1740</v>
      </c>
      <c r="E695" s="69">
        <v>0.02</v>
      </c>
      <c r="F695" s="69"/>
      <c r="G695" s="69">
        <v>0.02</v>
      </c>
      <c r="H695" s="44" t="s">
        <v>70</v>
      </c>
      <c r="I695" s="44" t="s">
        <v>70</v>
      </c>
      <c r="J695" s="64" t="s">
        <v>27</v>
      </c>
      <c r="K695" s="64" t="s">
        <v>2672</v>
      </c>
      <c r="L695" s="277">
        <f t="shared" si="54"/>
        <v>0</v>
      </c>
      <c r="M695" s="277">
        <f t="shared" si="55"/>
        <v>0.02</v>
      </c>
      <c r="N695" s="277">
        <f t="shared" si="56"/>
        <v>0.02</v>
      </c>
      <c r="O695" s="36"/>
      <c r="P695" s="58"/>
      <c r="Q695" s="58"/>
      <c r="R695" s="58"/>
      <c r="S695" s="58"/>
      <c r="T695" s="58"/>
      <c r="U695" s="58">
        <v>0.02</v>
      </c>
      <c r="V695" s="261"/>
      <c r="W695" s="261"/>
      <c r="X695" s="58"/>
      <c r="Y695" s="58"/>
      <c r="Z695" s="261"/>
      <c r="AA695" s="261"/>
      <c r="AB695" s="261"/>
      <c r="AC695" s="261"/>
      <c r="AD695" s="261"/>
      <c r="AE695" s="261"/>
      <c r="AF695" s="261"/>
      <c r="AG695" s="261"/>
      <c r="AH695" s="261"/>
      <c r="AI695" s="261"/>
      <c r="AJ695" s="261"/>
      <c r="AK695" s="261"/>
      <c r="AL695" s="261"/>
      <c r="AM695" s="261"/>
      <c r="AN695" s="261"/>
      <c r="AO695" s="261"/>
      <c r="AP695" s="261"/>
      <c r="AQ695" s="261"/>
      <c r="AR695" s="261"/>
      <c r="AS695" s="261"/>
      <c r="AT695" s="261"/>
      <c r="AU695" s="261"/>
      <c r="AV695" s="261"/>
      <c r="AW695" s="261"/>
      <c r="AX695" s="261"/>
      <c r="AY695" s="46" t="s">
        <v>62</v>
      </c>
      <c r="AZ695" s="44" t="s">
        <v>784</v>
      </c>
      <c r="BA695" s="23" t="s">
        <v>105</v>
      </c>
      <c r="BB695" s="23" t="s">
        <v>64</v>
      </c>
      <c r="BC695" s="37" t="s">
        <v>72</v>
      </c>
      <c r="BD695" s="23" t="s">
        <v>126</v>
      </c>
      <c r="BE695" s="23" t="s">
        <v>74</v>
      </c>
      <c r="BF695" s="23"/>
      <c r="BG695" s="23"/>
      <c r="BH695" s="23"/>
    </row>
    <row r="696" spans="1:60 16351:16363" s="39" customFormat="1" ht="31.2">
      <c r="A696" s="31"/>
      <c r="B696" s="23" t="s">
        <v>2584</v>
      </c>
      <c r="C696" s="50" t="s">
        <v>1744</v>
      </c>
      <c r="D696" s="23" t="s">
        <v>1740</v>
      </c>
      <c r="E696" s="69">
        <v>0.01</v>
      </c>
      <c r="F696" s="69"/>
      <c r="G696" s="69">
        <v>0.01</v>
      </c>
      <c r="H696" s="137"/>
      <c r="I696" s="64" t="s">
        <v>100</v>
      </c>
      <c r="J696" s="64" t="s">
        <v>566</v>
      </c>
      <c r="K696" s="64" t="s">
        <v>2673</v>
      </c>
      <c r="L696" s="277">
        <f t="shared" si="54"/>
        <v>0</v>
      </c>
      <c r="M696" s="277">
        <f t="shared" si="55"/>
        <v>0.01</v>
      </c>
      <c r="N696" s="277">
        <f t="shared" si="56"/>
        <v>0.01</v>
      </c>
      <c r="O696" s="23"/>
      <c r="P696" s="23"/>
      <c r="Q696" s="23"/>
      <c r="R696" s="23"/>
      <c r="S696" s="23"/>
      <c r="T696" s="23">
        <v>0.01</v>
      </c>
      <c r="U696" s="23"/>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46" t="s">
        <v>585</v>
      </c>
      <c r="BA696" s="23" t="s">
        <v>114</v>
      </c>
      <c r="BB696" s="31" t="s">
        <v>72</v>
      </c>
      <c r="BE696" s="31" t="s">
        <v>74</v>
      </c>
      <c r="BF696" s="23" t="s">
        <v>72</v>
      </c>
      <c r="XDW696" s="31"/>
      <c r="XDX696" s="23"/>
      <c r="XDY696" s="50"/>
      <c r="XDZ696" s="23"/>
      <c r="XEA696" s="69"/>
      <c r="XEB696" s="69"/>
      <c r="XEC696" s="69"/>
      <c r="XED696" s="44"/>
      <c r="XEE696" s="64"/>
      <c r="XEF696" s="64"/>
      <c r="XEG696" s="23"/>
      <c r="XEH696" s="23"/>
      <c r="XEI696" s="23"/>
    </row>
    <row r="697" spans="1:60 16351:16363" s="39" customFormat="1" ht="39.6">
      <c r="A697" s="31"/>
      <c r="B697" s="23" t="s">
        <v>2585</v>
      </c>
      <c r="C697" s="50" t="s">
        <v>1745</v>
      </c>
      <c r="D697" s="23" t="s">
        <v>1740</v>
      </c>
      <c r="E697" s="51">
        <v>0.2</v>
      </c>
      <c r="F697" s="51">
        <v>0.2</v>
      </c>
      <c r="G697" s="51"/>
      <c r="H697" s="44" t="s">
        <v>130</v>
      </c>
      <c r="I697" s="44" t="s">
        <v>130</v>
      </c>
      <c r="J697" s="52" t="s">
        <v>1740</v>
      </c>
      <c r="K697" s="52"/>
      <c r="L697" s="277">
        <f>G697-M697</f>
        <v>-0.2</v>
      </c>
      <c r="M697" s="277">
        <f>SUM(O697:AX697)</f>
        <v>0.2</v>
      </c>
      <c r="N697" s="277">
        <f t="shared" si="56"/>
        <v>0</v>
      </c>
      <c r="O697" s="36">
        <v>0.2</v>
      </c>
      <c r="P697" s="46"/>
      <c r="Q697" s="46"/>
      <c r="R697" s="46"/>
      <c r="S697" s="46"/>
      <c r="T697" s="46"/>
      <c r="U697" s="46"/>
      <c r="V697" s="46"/>
      <c r="W697" s="46"/>
      <c r="X697" s="46"/>
      <c r="Y697" s="46"/>
      <c r="Z697" s="46"/>
      <c r="AA697" s="46"/>
      <c r="AB697" s="46"/>
      <c r="AC697" s="46"/>
      <c r="AD697" s="46"/>
      <c r="AE697" s="46"/>
      <c r="AF697" s="46"/>
      <c r="AG697" s="46"/>
      <c r="AH697" s="46"/>
      <c r="AI697" s="46"/>
      <c r="AJ697" s="46"/>
      <c r="AK697" s="46"/>
      <c r="AL697" s="46"/>
      <c r="AM697" s="46"/>
      <c r="AN697" s="46"/>
      <c r="AO697" s="46"/>
      <c r="AP697" s="46"/>
      <c r="AQ697" s="46"/>
      <c r="AR697" s="46"/>
      <c r="AS697" s="46"/>
      <c r="AT697" s="46"/>
      <c r="AU697" s="46"/>
      <c r="AV697" s="46"/>
      <c r="AW697" s="46"/>
      <c r="AX697" s="46"/>
      <c r="AY697" s="46" t="s">
        <v>62</v>
      </c>
      <c r="AZ697" s="44" t="s">
        <v>788</v>
      </c>
      <c r="BA697" s="23" t="s">
        <v>114</v>
      </c>
      <c r="BB697" s="23" t="s">
        <v>64</v>
      </c>
      <c r="BC697" s="37" t="s">
        <v>72</v>
      </c>
      <c r="BD697" s="23" t="s">
        <v>131</v>
      </c>
      <c r="BE697" s="23" t="s">
        <v>74</v>
      </c>
      <c r="BF697" s="23"/>
      <c r="BG697" s="23"/>
      <c r="BH697" s="23"/>
    </row>
    <row r="698" spans="1:60 16351:16363" s="39" customFormat="1" ht="16.8">
      <c r="A698" s="31" t="s">
        <v>56</v>
      </c>
      <c r="B698" s="16" t="s">
        <v>2586</v>
      </c>
      <c r="C698" s="32" t="s">
        <v>1747</v>
      </c>
      <c r="D698" s="16" t="s">
        <v>47</v>
      </c>
      <c r="E698" s="33">
        <f>SUM(E699:E702)</f>
        <v>3.65</v>
      </c>
      <c r="F698" s="33">
        <f>SUM(F699:F702)</f>
        <v>0</v>
      </c>
      <c r="G698" s="33">
        <f>SUM(G699:G702)</f>
        <v>3.65</v>
      </c>
      <c r="H698" s="34"/>
      <c r="I698" s="34"/>
      <c r="J698" s="35"/>
      <c r="K698" s="35"/>
      <c r="L698" s="277">
        <f t="shared" si="54"/>
        <v>0</v>
      </c>
      <c r="M698" s="277">
        <f t="shared" si="55"/>
        <v>3.6500000000000004</v>
      </c>
      <c r="N698" s="277">
        <f t="shared" si="56"/>
        <v>3.6500000000000004</v>
      </c>
      <c r="O698" s="36"/>
      <c r="P698" s="36">
        <f>SUM(P699:P702)</f>
        <v>1.06</v>
      </c>
      <c r="Q698" s="36">
        <f t="shared" ref="Q698:AX698" si="60">SUM(Q699:Q702)</f>
        <v>0</v>
      </c>
      <c r="R698" s="36">
        <f t="shared" si="60"/>
        <v>0</v>
      </c>
      <c r="S698" s="36">
        <f t="shared" si="60"/>
        <v>0.9</v>
      </c>
      <c r="T698" s="36">
        <f t="shared" si="60"/>
        <v>0.41</v>
      </c>
      <c r="U698" s="36">
        <f t="shared" si="60"/>
        <v>0.5</v>
      </c>
      <c r="V698" s="36">
        <f t="shared" si="60"/>
        <v>0</v>
      </c>
      <c r="W698" s="36">
        <f t="shared" si="60"/>
        <v>0</v>
      </c>
      <c r="X698" s="36">
        <f t="shared" si="60"/>
        <v>0</v>
      </c>
      <c r="Y698" s="36">
        <f t="shared" si="60"/>
        <v>0.2</v>
      </c>
      <c r="Z698" s="36">
        <f t="shared" si="60"/>
        <v>0.13</v>
      </c>
      <c r="AA698" s="36">
        <f t="shared" si="60"/>
        <v>0</v>
      </c>
      <c r="AB698" s="36">
        <f t="shared" si="60"/>
        <v>0</v>
      </c>
      <c r="AC698" s="36">
        <f t="shared" si="60"/>
        <v>0</v>
      </c>
      <c r="AD698" s="36">
        <f t="shared" si="60"/>
        <v>0</v>
      </c>
      <c r="AE698" s="36">
        <f t="shared" si="60"/>
        <v>0</v>
      </c>
      <c r="AF698" s="36">
        <f t="shared" si="60"/>
        <v>0</v>
      </c>
      <c r="AG698" s="36">
        <f t="shared" si="60"/>
        <v>0</v>
      </c>
      <c r="AH698" s="36">
        <f t="shared" si="60"/>
        <v>0</v>
      </c>
      <c r="AI698" s="36">
        <f t="shared" si="60"/>
        <v>0</v>
      </c>
      <c r="AJ698" s="36">
        <f t="shared" si="60"/>
        <v>0</v>
      </c>
      <c r="AK698" s="36">
        <f t="shared" si="60"/>
        <v>0</v>
      </c>
      <c r="AL698" s="36">
        <f t="shared" si="60"/>
        <v>0</v>
      </c>
      <c r="AM698" s="36">
        <f t="shared" si="60"/>
        <v>0</v>
      </c>
      <c r="AN698" s="36">
        <f t="shared" si="60"/>
        <v>0</v>
      </c>
      <c r="AO698" s="36">
        <f t="shared" si="60"/>
        <v>0</v>
      </c>
      <c r="AP698" s="36">
        <f t="shared" si="60"/>
        <v>0.45</v>
      </c>
      <c r="AQ698" s="36">
        <f t="shared" si="60"/>
        <v>0</v>
      </c>
      <c r="AR698" s="36">
        <f t="shared" si="60"/>
        <v>0</v>
      </c>
      <c r="AS698" s="36">
        <f t="shared" si="60"/>
        <v>0</v>
      </c>
      <c r="AT698" s="36">
        <f t="shared" si="60"/>
        <v>0</v>
      </c>
      <c r="AU698" s="36">
        <f t="shared" si="60"/>
        <v>0</v>
      </c>
      <c r="AV698" s="36">
        <f t="shared" si="60"/>
        <v>0</v>
      </c>
      <c r="AW698" s="36">
        <f t="shared" si="60"/>
        <v>0</v>
      </c>
      <c r="AX698" s="36">
        <f t="shared" si="60"/>
        <v>0</v>
      </c>
      <c r="AY698" s="36"/>
      <c r="AZ698" s="16" t="s">
        <v>1746</v>
      </c>
      <c r="BA698" s="15"/>
      <c r="BB698" s="15"/>
      <c r="BC698" s="37"/>
      <c r="BD698" s="23"/>
      <c r="BE698" s="23"/>
      <c r="BF698" s="34">
        <f>E698-F698</f>
        <v>3.65</v>
      </c>
      <c r="BG698" s="385">
        <f>G698-BF698</f>
        <v>0</v>
      </c>
      <c r="BH698" s="23"/>
    </row>
    <row r="699" spans="1:60 16351:16363" s="48" customFormat="1" ht="50.4">
      <c r="A699" s="40"/>
      <c r="B699" s="23" t="s">
        <v>1851</v>
      </c>
      <c r="C699" s="50" t="s">
        <v>1748</v>
      </c>
      <c r="D699" s="23" t="s">
        <v>47</v>
      </c>
      <c r="E699" s="62">
        <v>2.34</v>
      </c>
      <c r="F699" s="62"/>
      <c r="G699" s="62">
        <v>2.34</v>
      </c>
      <c r="H699" s="34" t="s">
        <v>1749</v>
      </c>
      <c r="I699" s="34" t="s">
        <v>111</v>
      </c>
      <c r="J699" s="58" t="s">
        <v>2596</v>
      </c>
      <c r="K699" s="58"/>
      <c r="L699" s="277">
        <f t="shared" si="54"/>
        <v>0</v>
      </c>
      <c r="M699" s="277">
        <f t="shared" si="55"/>
        <v>2.3400000000000003</v>
      </c>
      <c r="N699" s="277">
        <f t="shared" si="56"/>
        <v>2.3400000000000003</v>
      </c>
      <c r="O699" s="36"/>
      <c r="P699" s="55">
        <v>0.39</v>
      </c>
      <c r="Q699" s="55"/>
      <c r="R699" s="55"/>
      <c r="S699" s="55">
        <v>0.9</v>
      </c>
      <c r="T699" s="55"/>
      <c r="U699" s="55">
        <v>0.5</v>
      </c>
      <c r="V699" s="260"/>
      <c r="W699" s="260"/>
      <c r="X699" s="55"/>
      <c r="Y699" s="55"/>
      <c r="Z699" s="260">
        <v>0.1</v>
      </c>
      <c r="AA699" s="260"/>
      <c r="AB699" s="260"/>
      <c r="AC699" s="260"/>
      <c r="AD699" s="260"/>
      <c r="AE699" s="260"/>
      <c r="AF699" s="260"/>
      <c r="AG699" s="260"/>
      <c r="AH699" s="260"/>
      <c r="AI699" s="260"/>
      <c r="AJ699" s="260"/>
      <c r="AK699" s="260"/>
      <c r="AL699" s="260"/>
      <c r="AM699" s="260"/>
      <c r="AN699" s="260"/>
      <c r="AO699" s="260"/>
      <c r="AP699" s="260">
        <v>0.45</v>
      </c>
      <c r="AQ699" s="260"/>
      <c r="AR699" s="260"/>
      <c r="AS699" s="260"/>
      <c r="AT699" s="260"/>
      <c r="AU699" s="260"/>
      <c r="AV699" s="260"/>
      <c r="AW699" s="260"/>
      <c r="AX699" s="260"/>
      <c r="AY699" s="46" t="s">
        <v>678</v>
      </c>
      <c r="AZ699" s="44" t="s">
        <v>850</v>
      </c>
      <c r="BA699" s="23" t="s">
        <v>1248</v>
      </c>
      <c r="BB699" s="23" t="s">
        <v>64</v>
      </c>
      <c r="BC699" s="37" t="s">
        <v>64</v>
      </c>
      <c r="BD699" s="23"/>
      <c r="BE699" s="114" t="s">
        <v>74</v>
      </c>
      <c r="BF699" s="42"/>
      <c r="BG699" s="42"/>
      <c r="BH699" s="42"/>
    </row>
    <row r="700" spans="1:60 16351:16363" s="39" customFormat="1" ht="39.6">
      <c r="A700" s="31"/>
      <c r="B700" s="23" t="s">
        <v>2587</v>
      </c>
      <c r="C700" s="50" t="s">
        <v>1750</v>
      </c>
      <c r="D700" s="23" t="s">
        <v>47</v>
      </c>
      <c r="E700" s="51">
        <v>0.3</v>
      </c>
      <c r="F700" s="51"/>
      <c r="G700" s="51">
        <v>0.3</v>
      </c>
      <c r="H700" s="44" t="s">
        <v>100</v>
      </c>
      <c r="I700" s="44" t="s">
        <v>100</v>
      </c>
      <c r="J700" s="64" t="s">
        <v>2597</v>
      </c>
      <c r="K700" s="64"/>
      <c r="L700" s="277">
        <f t="shared" si="54"/>
        <v>0</v>
      </c>
      <c r="M700" s="277">
        <f t="shared" si="55"/>
        <v>0.30000000000000004</v>
      </c>
      <c r="N700" s="277">
        <f t="shared" si="56"/>
        <v>0.30000000000000004</v>
      </c>
      <c r="O700" s="36"/>
      <c r="P700" s="55">
        <v>0.27</v>
      </c>
      <c r="Q700" s="55"/>
      <c r="R700" s="55"/>
      <c r="S700" s="55"/>
      <c r="T700" s="55"/>
      <c r="U700" s="55"/>
      <c r="V700" s="260"/>
      <c r="W700" s="260"/>
      <c r="X700" s="55"/>
      <c r="Y700" s="55"/>
      <c r="Z700" s="260">
        <v>0.03</v>
      </c>
      <c r="AA700" s="260"/>
      <c r="AB700" s="260"/>
      <c r="AC700" s="260"/>
      <c r="AD700" s="260"/>
      <c r="AE700" s="260"/>
      <c r="AF700" s="260"/>
      <c r="AG700" s="260"/>
      <c r="AH700" s="260"/>
      <c r="AI700" s="260"/>
      <c r="AJ700" s="260"/>
      <c r="AK700" s="260"/>
      <c r="AL700" s="260"/>
      <c r="AM700" s="260"/>
      <c r="AN700" s="260"/>
      <c r="AO700" s="260"/>
      <c r="AP700" s="260"/>
      <c r="AQ700" s="260"/>
      <c r="AR700" s="260"/>
      <c r="AS700" s="260"/>
      <c r="AT700" s="260"/>
      <c r="AU700" s="260"/>
      <c r="AV700" s="260"/>
      <c r="AW700" s="260"/>
      <c r="AX700" s="260"/>
      <c r="AY700" s="46" t="s">
        <v>62</v>
      </c>
      <c r="AZ700" s="44" t="s">
        <v>854</v>
      </c>
      <c r="BA700" s="23" t="s">
        <v>105</v>
      </c>
      <c r="BB700" s="23" t="s">
        <v>64</v>
      </c>
      <c r="BC700" s="37" t="s">
        <v>64</v>
      </c>
      <c r="BD700" s="23" t="s">
        <v>101</v>
      </c>
      <c r="BE700" s="23" t="s">
        <v>74</v>
      </c>
      <c r="BF700" s="23" t="s">
        <v>64</v>
      </c>
      <c r="BG700" s="23"/>
      <c r="BH700" s="23"/>
    </row>
    <row r="701" spans="1:60 16351:16363" s="39" customFormat="1" ht="39.6">
      <c r="A701" s="31"/>
      <c r="B701" s="23" t="s">
        <v>2588</v>
      </c>
      <c r="C701" s="50" t="s">
        <v>1751</v>
      </c>
      <c r="D701" s="23" t="s">
        <v>47</v>
      </c>
      <c r="E701" s="51">
        <v>0.2</v>
      </c>
      <c r="F701" s="51"/>
      <c r="G701" s="51">
        <v>0.2</v>
      </c>
      <c r="H701" s="44" t="s">
        <v>152</v>
      </c>
      <c r="I701" s="44" t="s">
        <v>152</v>
      </c>
      <c r="J701" s="64" t="s">
        <v>135</v>
      </c>
      <c r="K701" s="64"/>
      <c r="L701" s="277">
        <f t="shared" si="54"/>
        <v>0</v>
      </c>
      <c r="M701" s="277">
        <f t="shared" si="55"/>
        <v>0.2</v>
      </c>
      <c r="N701" s="277">
        <f t="shared" si="56"/>
        <v>0.2</v>
      </c>
      <c r="O701" s="36"/>
      <c r="P701" s="55"/>
      <c r="Q701" s="55"/>
      <c r="R701" s="55"/>
      <c r="S701" s="55"/>
      <c r="T701" s="55"/>
      <c r="U701" s="55"/>
      <c r="V701" s="260"/>
      <c r="W701" s="260"/>
      <c r="X701" s="55"/>
      <c r="Y701" s="55">
        <v>0.2</v>
      </c>
      <c r="Z701" s="260"/>
      <c r="AA701" s="260"/>
      <c r="AB701" s="260"/>
      <c r="AC701" s="260"/>
      <c r="AD701" s="260"/>
      <c r="AE701" s="260"/>
      <c r="AF701" s="260"/>
      <c r="AG701" s="260"/>
      <c r="AH701" s="260"/>
      <c r="AI701" s="260"/>
      <c r="AJ701" s="260"/>
      <c r="AK701" s="260"/>
      <c r="AL701" s="260"/>
      <c r="AM701" s="260"/>
      <c r="AN701" s="260"/>
      <c r="AO701" s="260"/>
      <c r="AP701" s="260"/>
      <c r="AQ701" s="260"/>
      <c r="AR701" s="260"/>
      <c r="AS701" s="260"/>
      <c r="AT701" s="260"/>
      <c r="AU701" s="260"/>
      <c r="AV701" s="260"/>
      <c r="AW701" s="260"/>
      <c r="AX701" s="260"/>
      <c r="AY701" s="46" t="s">
        <v>62</v>
      </c>
      <c r="AZ701" s="44" t="s">
        <v>857</v>
      </c>
      <c r="BA701" s="23" t="s">
        <v>105</v>
      </c>
      <c r="BB701" s="23" t="s">
        <v>64</v>
      </c>
      <c r="BC701" s="37" t="s">
        <v>64</v>
      </c>
      <c r="BD701" s="23" t="s">
        <v>169</v>
      </c>
      <c r="BE701" s="23" t="s">
        <v>74</v>
      </c>
      <c r="BF701" s="23"/>
      <c r="BG701" s="23"/>
      <c r="BH701" s="23"/>
    </row>
    <row r="702" spans="1:60 16351:16363" s="39" customFormat="1" ht="39.6">
      <c r="A702" s="31"/>
      <c r="B702" s="23" t="s">
        <v>2589</v>
      </c>
      <c r="C702" s="50" t="s">
        <v>1752</v>
      </c>
      <c r="D702" s="23" t="s">
        <v>47</v>
      </c>
      <c r="E702" s="69">
        <v>0.81</v>
      </c>
      <c r="F702" s="69"/>
      <c r="G702" s="69">
        <v>0.81</v>
      </c>
      <c r="H702" s="70" t="s">
        <v>70</v>
      </c>
      <c r="I702" s="70" t="s">
        <v>70</v>
      </c>
      <c r="J702" s="64" t="s">
        <v>2598</v>
      </c>
      <c r="K702" s="64"/>
      <c r="L702" s="277">
        <f t="shared" si="54"/>
        <v>0</v>
      </c>
      <c r="M702" s="277">
        <f t="shared" si="55"/>
        <v>0.81</v>
      </c>
      <c r="N702" s="277">
        <f t="shared" si="56"/>
        <v>0.81</v>
      </c>
      <c r="O702" s="36"/>
      <c r="P702" s="55">
        <v>0.4</v>
      </c>
      <c r="Q702" s="55"/>
      <c r="R702" s="55"/>
      <c r="S702" s="55"/>
      <c r="T702" s="55">
        <v>0.41</v>
      </c>
      <c r="U702" s="55"/>
      <c r="V702" s="260"/>
      <c r="W702" s="260"/>
      <c r="X702" s="55"/>
      <c r="Y702" s="55"/>
      <c r="Z702" s="260"/>
      <c r="AA702" s="260"/>
      <c r="AB702" s="260"/>
      <c r="AC702" s="260"/>
      <c r="AD702" s="260"/>
      <c r="AE702" s="260"/>
      <c r="AF702" s="260"/>
      <c r="AG702" s="260"/>
      <c r="AH702" s="260"/>
      <c r="AI702" s="260"/>
      <c r="AJ702" s="260"/>
      <c r="AK702" s="260"/>
      <c r="AL702" s="260"/>
      <c r="AM702" s="260"/>
      <c r="AN702" s="260"/>
      <c r="AO702" s="260"/>
      <c r="AP702" s="260"/>
      <c r="AQ702" s="260"/>
      <c r="AR702" s="260"/>
      <c r="AS702" s="260"/>
      <c r="AT702" s="260"/>
      <c r="AU702" s="260"/>
      <c r="AV702" s="260"/>
      <c r="AW702" s="260"/>
      <c r="AX702" s="260"/>
      <c r="AY702" s="46" t="s">
        <v>62</v>
      </c>
      <c r="AZ702" s="44" t="s">
        <v>859</v>
      </c>
      <c r="BA702" s="23" t="s">
        <v>105</v>
      </c>
      <c r="BB702" s="23" t="s">
        <v>64</v>
      </c>
      <c r="BC702" s="37" t="s">
        <v>72</v>
      </c>
      <c r="BD702" s="23" t="s">
        <v>126</v>
      </c>
      <c r="BE702" s="23" t="s">
        <v>102</v>
      </c>
      <c r="BF702" s="23" t="s">
        <v>1753</v>
      </c>
      <c r="BG702" s="23"/>
      <c r="BH702" s="23"/>
    </row>
    <row r="703" spans="1:60 16351:16363" s="39" customFormat="1" ht="16.8">
      <c r="A703" s="31" t="s">
        <v>56</v>
      </c>
      <c r="B703" s="16" t="s">
        <v>2590</v>
      </c>
      <c r="C703" s="32" t="s">
        <v>1755</v>
      </c>
      <c r="D703" s="16" t="s">
        <v>1756</v>
      </c>
      <c r="E703" s="33">
        <f>SUM(E704:E704)</f>
        <v>37.06</v>
      </c>
      <c r="F703" s="33">
        <f>SUM(F704:F704)</f>
        <v>0</v>
      </c>
      <c r="G703" s="33">
        <f>SUM(G704:G704)</f>
        <v>37.06</v>
      </c>
      <c r="H703" s="34"/>
      <c r="I703" s="34"/>
      <c r="J703" s="35"/>
      <c r="K703" s="35"/>
      <c r="L703" s="277">
        <f t="shared" si="54"/>
        <v>37.06</v>
      </c>
      <c r="M703" s="277">
        <f t="shared" si="55"/>
        <v>0</v>
      </c>
      <c r="N703" s="277">
        <f t="shared" si="56"/>
        <v>0</v>
      </c>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c r="AQ703" s="36"/>
      <c r="AR703" s="36"/>
      <c r="AS703" s="36"/>
      <c r="AT703" s="36"/>
      <c r="AU703" s="36"/>
      <c r="AV703" s="36"/>
      <c r="AW703" s="36"/>
      <c r="AX703" s="36"/>
      <c r="AY703" s="36"/>
      <c r="AZ703" s="16" t="s">
        <v>1754</v>
      </c>
      <c r="BA703" s="15"/>
      <c r="BB703" s="15"/>
      <c r="BC703" s="37"/>
      <c r="BD703" s="23"/>
      <c r="BE703" s="23"/>
      <c r="BF703" s="34">
        <f>E703-F703</f>
        <v>37.06</v>
      </c>
      <c r="BG703" s="385">
        <f>G703-BF703</f>
        <v>0</v>
      </c>
      <c r="BH703" s="23"/>
    </row>
    <row r="704" spans="1:60 16351:16363" s="39" customFormat="1" ht="78">
      <c r="A704" s="31"/>
      <c r="B704" s="23" t="s">
        <v>2591</v>
      </c>
      <c r="C704" s="50" t="s">
        <v>1758</v>
      </c>
      <c r="D704" s="23" t="s">
        <v>1756</v>
      </c>
      <c r="E704" s="51">
        <v>37.06</v>
      </c>
      <c r="F704" s="51"/>
      <c r="G704" s="51">
        <v>37.06</v>
      </c>
      <c r="H704" s="44" t="s">
        <v>130</v>
      </c>
      <c r="I704" s="44" t="s">
        <v>130</v>
      </c>
      <c r="J704" s="64" t="s">
        <v>1759</v>
      </c>
      <c r="K704" s="64"/>
      <c r="L704" s="277">
        <f t="shared" si="54"/>
        <v>0</v>
      </c>
      <c r="M704" s="277">
        <f t="shared" si="55"/>
        <v>37.059999999999995</v>
      </c>
      <c r="N704" s="277">
        <f t="shared" si="56"/>
        <v>37.059999999999995</v>
      </c>
      <c r="O704" s="36"/>
      <c r="P704" s="58">
        <v>6.9</v>
      </c>
      <c r="Q704" s="58">
        <v>5</v>
      </c>
      <c r="R704" s="58"/>
      <c r="S704" s="58">
        <v>6</v>
      </c>
      <c r="T704" s="58"/>
      <c r="U704" s="58">
        <v>9</v>
      </c>
      <c r="V704" s="261"/>
      <c r="W704" s="261"/>
      <c r="X704" s="58"/>
      <c r="Y704" s="58"/>
      <c r="Z704" s="261">
        <v>0.47</v>
      </c>
      <c r="AA704" s="261"/>
      <c r="AB704" s="261"/>
      <c r="AC704" s="261"/>
      <c r="AD704" s="261"/>
      <c r="AE704" s="261">
        <v>0.75</v>
      </c>
      <c r="AF704" s="261"/>
      <c r="AG704" s="261"/>
      <c r="AH704" s="261">
        <v>0.3</v>
      </c>
      <c r="AI704" s="261"/>
      <c r="AJ704" s="261"/>
      <c r="AK704" s="261"/>
      <c r="AL704" s="261"/>
      <c r="AM704" s="261"/>
      <c r="AN704" s="261"/>
      <c r="AO704" s="261"/>
      <c r="AP704" s="261"/>
      <c r="AQ704" s="261">
        <v>0.5</v>
      </c>
      <c r="AR704" s="261"/>
      <c r="AS704" s="261"/>
      <c r="AT704" s="261"/>
      <c r="AU704" s="261">
        <v>4.6399999999999997</v>
      </c>
      <c r="AV704" s="261"/>
      <c r="AW704" s="261">
        <v>3</v>
      </c>
      <c r="AX704" s="261">
        <v>0.5</v>
      </c>
      <c r="AY704" s="46" t="s">
        <v>62</v>
      </c>
      <c r="AZ704" s="44" t="s">
        <v>1757</v>
      </c>
      <c r="BA704" s="23" t="s">
        <v>105</v>
      </c>
      <c r="BB704" s="23" t="s">
        <v>64</v>
      </c>
      <c r="BC704" s="37" t="s">
        <v>64</v>
      </c>
      <c r="BD704" s="23" t="s">
        <v>131</v>
      </c>
      <c r="BE704" s="23" t="s">
        <v>74</v>
      </c>
      <c r="BF704" s="23"/>
      <c r="BG704" s="23"/>
      <c r="BH704" s="23"/>
    </row>
    <row r="705" spans="1:16379" s="105" customFormat="1" ht="16.8">
      <c r="A705" s="143" t="s">
        <v>1762</v>
      </c>
      <c r="B705" s="505" t="s">
        <v>1763</v>
      </c>
      <c r="C705" s="505"/>
      <c r="D705" s="23"/>
      <c r="E705" s="94">
        <f>SUM(E7:E704)/2</f>
        <v>13539.335500000007</v>
      </c>
      <c r="F705" s="94">
        <f>SUM(F7:F704)/2</f>
        <v>2925.3699999999994</v>
      </c>
      <c r="G705" s="94">
        <f>SUM(G7:G704)/2+0.01</f>
        <v>10613.974200000006</v>
      </c>
      <c r="H705" s="16"/>
      <c r="I705" s="16"/>
      <c r="J705" s="144"/>
      <c r="K705" s="144"/>
      <c r="L705" s="277">
        <f t="shared" si="54"/>
        <v>10613.974200000006</v>
      </c>
      <c r="M705" s="277">
        <f t="shared" si="55"/>
        <v>0</v>
      </c>
      <c r="N705" s="277">
        <f t="shared" si="56"/>
        <v>0</v>
      </c>
      <c r="O705" s="36"/>
      <c r="P705" s="145"/>
      <c r="Q705" s="145"/>
      <c r="R705" s="145"/>
      <c r="S705" s="145"/>
      <c r="T705" s="145"/>
      <c r="U705" s="145"/>
      <c r="V705" s="145"/>
      <c r="W705" s="145"/>
      <c r="X705" s="145"/>
      <c r="Y705" s="145"/>
      <c r="Z705" s="145"/>
      <c r="AA705" s="145"/>
      <c r="AB705" s="145"/>
      <c r="AC705" s="145"/>
      <c r="AD705" s="145"/>
      <c r="AE705" s="145"/>
      <c r="AF705" s="145"/>
      <c r="AG705" s="145"/>
      <c r="AH705" s="145"/>
      <c r="AI705" s="145"/>
      <c r="AJ705" s="145"/>
      <c r="AK705" s="145"/>
      <c r="AL705" s="145"/>
      <c r="AM705" s="145"/>
      <c r="AN705" s="145"/>
      <c r="AO705" s="145"/>
      <c r="AP705" s="145"/>
      <c r="AQ705" s="145"/>
      <c r="AR705" s="145"/>
      <c r="AS705" s="145"/>
      <c r="AT705" s="145"/>
      <c r="AU705" s="145"/>
      <c r="AV705" s="145"/>
      <c r="AW705" s="145"/>
      <c r="AX705" s="145"/>
      <c r="AY705" s="145"/>
      <c r="AZ705" s="145"/>
      <c r="BA705" s="16"/>
      <c r="BB705" s="23"/>
      <c r="BC705" s="104"/>
      <c r="BD705" s="16"/>
      <c r="BE705" s="16"/>
      <c r="BF705" s="34">
        <f>E705-F705</f>
        <v>10613.965500000008</v>
      </c>
      <c r="BG705" s="385">
        <f>G705-BF705</f>
        <v>8.6999999984982423E-3</v>
      </c>
      <c r="BH705" s="16"/>
    </row>
    <row r="706" spans="1:16379">
      <c r="P706" s="363">
        <f t="shared" ref="P706:AX706" si="61">P294-P295</f>
        <v>19.21</v>
      </c>
      <c r="Q706" s="363">
        <f t="shared" si="61"/>
        <v>17.649999999999999</v>
      </c>
      <c r="R706" s="363">
        <f t="shared" si="61"/>
        <v>0</v>
      </c>
      <c r="S706" s="363">
        <f t="shared" si="61"/>
        <v>5.2299999999999986</v>
      </c>
      <c r="T706" s="363">
        <f t="shared" si="61"/>
        <v>13.669999999999998</v>
      </c>
      <c r="U706" s="363">
        <f t="shared" si="61"/>
        <v>45.769999999999996</v>
      </c>
      <c r="V706" s="363">
        <f t="shared" si="61"/>
        <v>0</v>
      </c>
      <c r="W706" s="363">
        <f t="shared" si="61"/>
        <v>0</v>
      </c>
      <c r="X706" s="363">
        <f t="shared" si="61"/>
        <v>0</v>
      </c>
      <c r="Y706" s="363">
        <f t="shared" si="61"/>
        <v>0.37</v>
      </c>
      <c r="Z706" s="363">
        <f t="shared" si="61"/>
        <v>1.9600000000000004</v>
      </c>
      <c r="AA706" s="363">
        <f t="shared" si="61"/>
        <v>0</v>
      </c>
      <c r="AB706" s="363">
        <f t="shared" si="61"/>
        <v>0</v>
      </c>
      <c r="AC706" s="363">
        <f t="shared" si="61"/>
        <v>0</v>
      </c>
      <c r="AD706" s="363">
        <f t="shared" si="61"/>
        <v>0</v>
      </c>
      <c r="AE706" s="363">
        <f t="shared" si="61"/>
        <v>0</v>
      </c>
      <c r="AF706" s="363">
        <f t="shared" si="61"/>
        <v>0</v>
      </c>
      <c r="AG706" s="363">
        <f t="shared" si="61"/>
        <v>0</v>
      </c>
      <c r="AH706" s="363">
        <f t="shared" si="61"/>
        <v>-9.9999999999999867E-2</v>
      </c>
      <c r="AI706" s="363">
        <f t="shared" si="61"/>
        <v>0.25</v>
      </c>
      <c r="AJ706" s="363">
        <f t="shared" si="61"/>
        <v>0.31</v>
      </c>
      <c r="AK706" s="363">
        <f t="shared" si="61"/>
        <v>0.03</v>
      </c>
      <c r="AL706" s="363">
        <f t="shared" si="61"/>
        <v>0.35</v>
      </c>
      <c r="AM706" s="363">
        <f t="shared" si="61"/>
        <v>1.1800000000000002</v>
      </c>
      <c r="AN706" s="363">
        <f t="shared" si="61"/>
        <v>0</v>
      </c>
      <c r="AO706" s="363">
        <f t="shared" si="61"/>
        <v>0</v>
      </c>
      <c r="AP706" s="363">
        <f t="shared" si="61"/>
        <v>0</v>
      </c>
      <c r="AQ706" s="363">
        <f t="shared" si="61"/>
        <v>0</v>
      </c>
      <c r="AR706" s="363">
        <f t="shared" si="61"/>
        <v>-1.54</v>
      </c>
      <c r="AS706" s="363">
        <f t="shared" si="61"/>
        <v>0</v>
      </c>
      <c r="AT706" s="363">
        <f t="shared" si="61"/>
        <v>0</v>
      </c>
      <c r="AU706" s="363">
        <f t="shared" si="61"/>
        <v>-0.33999999999999997</v>
      </c>
      <c r="AV706" s="363">
        <f t="shared" si="61"/>
        <v>0</v>
      </c>
      <c r="AW706" s="363">
        <f t="shared" si="61"/>
        <v>4.6100000000000003</v>
      </c>
      <c r="AX706" s="363">
        <f t="shared" si="61"/>
        <v>-3.21</v>
      </c>
    </row>
    <row r="707" spans="1:16379" s="2" customFormat="1">
      <c r="A707" s="1"/>
      <c r="C707" s="146"/>
      <c r="E707" s="147"/>
      <c r="F707" s="3"/>
      <c r="G707" s="147"/>
      <c r="J707" s="4"/>
      <c r="K707" s="4"/>
      <c r="L707" s="278"/>
      <c r="M707" s="278"/>
      <c r="N707" s="278"/>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6"/>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c r="KS707" s="1"/>
      <c r="KT707" s="1"/>
      <c r="KU707" s="1"/>
      <c r="KV707" s="1"/>
      <c r="KW707" s="1"/>
      <c r="KX707" s="1"/>
      <c r="KY707" s="1"/>
      <c r="KZ707" s="1"/>
      <c r="LA707" s="1"/>
      <c r="LB707" s="1"/>
      <c r="LC707" s="1"/>
      <c r="LD707" s="1"/>
      <c r="LE707" s="1"/>
      <c r="LF707" s="1"/>
      <c r="LG707" s="1"/>
      <c r="LH707" s="1"/>
      <c r="LI707" s="1"/>
      <c r="LJ707" s="1"/>
      <c r="LK707" s="1"/>
      <c r="LL707" s="1"/>
      <c r="LM707" s="1"/>
      <c r="LN707" s="1"/>
      <c r="LO707" s="1"/>
      <c r="LP707" s="1"/>
      <c r="LQ707" s="1"/>
      <c r="LR707" s="1"/>
      <c r="LS707" s="1"/>
      <c r="LT707" s="1"/>
      <c r="LU707" s="1"/>
      <c r="LV707" s="1"/>
      <c r="LW707" s="1"/>
      <c r="LX707" s="1"/>
      <c r="LY707" s="1"/>
      <c r="LZ707" s="1"/>
      <c r="MA707" s="1"/>
      <c r="MB707" s="1"/>
      <c r="MC707" s="1"/>
      <c r="MD707" s="1"/>
      <c r="ME707" s="1"/>
      <c r="MF707" s="1"/>
      <c r="MG707" s="1"/>
      <c r="MH707" s="1"/>
      <c r="MI707" s="1"/>
      <c r="MJ707" s="1"/>
      <c r="MK707" s="1"/>
      <c r="ML707" s="1"/>
      <c r="MM707" s="1"/>
      <c r="MN707" s="1"/>
      <c r="MO707" s="1"/>
      <c r="MP707" s="1"/>
      <c r="MQ707" s="1"/>
      <c r="MR707" s="1"/>
      <c r="MS707" s="1"/>
      <c r="MT707" s="1"/>
      <c r="MU707" s="1"/>
      <c r="MV707" s="1"/>
      <c r="MW707" s="1"/>
      <c r="MX707" s="1"/>
      <c r="MY707" s="1"/>
      <c r="MZ707" s="1"/>
      <c r="NA707" s="1"/>
      <c r="NB707" s="1"/>
      <c r="NC707" s="1"/>
      <c r="ND707" s="1"/>
      <c r="NE707" s="1"/>
      <c r="NF707" s="1"/>
      <c r="NG707" s="1"/>
      <c r="NH707" s="1"/>
      <c r="NI707" s="1"/>
      <c r="NJ707" s="1"/>
      <c r="NK707" s="1"/>
      <c r="NL707" s="1"/>
      <c r="NM707" s="1"/>
      <c r="NN707" s="1"/>
      <c r="NO707" s="1"/>
      <c r="NP707" s="1"/>
      <c r="NQ707" s="1"/>
      <c r="NR707" s="1"/>
      <c r="NS707" s="1"/>
      <c r="NT707" s="1"/>
      <c r="NU707" s="1"/>
      <c r="NV707" s="1"/>
      <c r="NW707" s="1"/>
      <c r="NX707" s="1"/>
      <c r="NY707" s="1"/>
      <c r="NZ707" s="1"/>
      <c r="OA707" s="1"/>
      <c r="OB707" s="1"/>
      <c r="OC707" s="1"/>
      <c r="OD707" s="1"/>
      <c r="OE707" s="1"/>
      <c r="OF707" s="1"/>
      <c r="OG707" s="1"/>
      <c r="OH707" s="1"/>
      <c r="OI707" s="1"/>
      <c r="OJ707" s="1"/>
      <c r="OK707" s="1"/>
      <c r="OL707" s="1"/>
      <c r="OM707" s="1"/>
      <c r="ON707" s="1"/>
      <c r="OO707" s="1"/>
      <c r="OP707" s="1"/>
      <c r="OQ707" s="1"/>
      <c r="OR707" s="1"/>
      <c r="OS707" s="1"/>
      <c r="OT707" s="1"/>
      <c r="OU707" s="1"/>
      <c r="OV707" s="1"/>
      <c r="OW707" s="1"/>
      <c r="OX707" s="1"/>
      <c r="OY707" s="1"/>
      <c r="OZ707" s="1"/>
      <c r="PA707" s="1"/>
      <c r="PB707" s="1"/>
      <c r="PC707" s="1"/>
      <c r="PD707" s="1"/>
      <c r="PE707" s="1"/>
      <c r="PF707" s="1"/>
      <c r="PG707" s="1"/>
      <c r="PH707" s="1"/>
      <c r="PI707" s="1"/>
      <c r="PJ707" s="1"/>
      <c r="PK707" s="1"/>
      <c r="PL707" s="1"/>
      <c r="PM707" s="1"/>
      <c r="PN707" s="1"/>
      <c r="PO707" s="1"/>
      <c r="PP707" s="1"/>
      <c r="PQ707" s="1"/>
      <c r="PR707" s="1"/>
      <c r="PS707" s="1"/>
      <c r="PT707" s="1"/>
      <c r="PU707" s="1"/>
      <c r="PV707" s="1"/>
      <c r="PW707" s="1"/>
      <c r="PX707" s="1"/>
      <c r="PY707" s="1"/>
      <c r="PZ707" s="1"/>
      <c r="QA707" s="1"/>
      <c r="QB707" s="1"/>
      <c r="QC707" s="1"/>
      <c r="QD707" s="1"/>
      <c r="QE707" s="1"/>
      <c r="QF707" s="1"/>
      <c r="QG707" s="1"/>
      <c r="QH707" s="1"/>
      <c r="QI707" s="1"/>
      <c r="QJ707" s="1"/>
      <c r="QK707" s="1"/>
      <c r="QL707" s="1"/>
      <c r="QM707" s="1"/>
      <c r="QN707" s="1"/>
      <c r="QO707" s="1"/>
      <c r="QP707" s="1"/>
      <c r="QQ707" s="1"/>
      <c r="QR707" s="1"/>
      <c r="QS707" s="1"/>
      <c r="QT707" s="1"/>
      <c r="QU707" s="1"/>
      <c r="QV707" s="1"/>
      <c r="QW707" s="1"/>
      <c r="QX707" s="1"/>
      <c r="QY707" s="1"/>
      <c r="QZ707" s="1"/>
      <c r="RA707" s="1"/>
      <c r="RB707" s="1"/>
      <c r="RC707" s="1"/>
      <c r="RD707" s="1"/>
      <c r="RE707" s="1"/>
      <c r="RF707" s="1"/>
      <c r="RG707" s="1"/>
      <c r="RH707" s="1"/>
      <c r="RI707" s="1"/>
      <c r="RJ707" s="1"/>
      <c r="RK707" s="1"/>
      <c r="RL707" s="1"/>
      <c r="RM707" s="1"/>
      <c r="RN707" s="1"/>
      <c r="RO707" s="1"/>
      <c r="RP707" s="1"/>
      <c r="RQ707" s="1"/>
      <c r="RR707" s="1"/>
      <c r="RS707" s="1"/>
      <c r="RT707" s="1"/>
      <c r="RU707" s="1"/>
      <c r="RV707" s="1"/>
      <c r="RW707" s="1"/>
      <c r="RX707" s="1"/>
      <c r="RY707" s="1"/>
      <c r="RZ707" s="1"/>
      <c r="SA707" s="1"/>
      <c r="SB707" s="1"/>
      <c r="SC707" s="1"/>
      <c r="SD707" s="1"/>
      <c r="SE707" s="1"/>
      <c r="SF707" s="1"/>
      <c r="SG707" s="1"/>
      <c r="SH707" s="1"/>
      <c r="SI707" s="1"/>
      <c r="SJ707" s="1"/>
      <c r="SK707" s="1"/>
      <c r="SL707" s="1"/>
      <c r="SM707" s="1"/>
      <c r="SN707" s="1"/>
      <c r="SO707" s="1"/>
      <c r="SP707" s="1"/>
      <c r="SQ707" s="1"/>
      <c r="SR707" s="1"/>
      <c r="SS707" s="1"/>
      <c r="ST707" s="1"/>
      <c r="SU707" s="1"/>
      <c r="SV707" s="1"/>
      <c r="SW707" s="1"/>
      <c r="SX707" s="1"/>
      <c r="SY707" s="1"/>
      <c r="SZ707" s="1"/>
      <c r="TA707" s="1"/>
      <c r="TB707" s="1"/>
      <c r="TC707" s="1"/>
      <c r="TD707" s="1"/>
      <c r="TE707" s="1"/>
      <c r="TF707" s="1"/>
      <c r="TG707" s="1"/>
      <c r="TH707" s="1"/>
      <c r="TI707" s="1"/>
      <c r="TJ707" s="1"/>
      <c r="TK707" s="1"/>
      <c r="TL707" s="1"/>
      <c r="TM707" s="1"/>
      <c r="TN707" s="1"/>
      <c r="TO707" s="1"/>
      <c r="TP707" s="1"/>
      <c r="TQ707" s="1"/>
      <c r="TR707" s="1"/>
      <c r="TS707" s="1"/>
      <c r="TT707" s="1"/>
      <c r="TU707" s="1"/>
      <c r="TV707" s="1"/>
      <c r="TW707" s="1"/>
      <c r="TX707" s="1"/>
      <c r="TY707" s="1"/>
      <c r="TZ707" s="1"/>
      <c r="UA707" s="1"/>
      <c r="UB707" s="1"/>
      <c r="UC707" s="1"/>
      <c r="UD707" s="1"/>
      <c r="UE707" s="1"/>
      <c r="UF707" s="1"/>
      <c r="UG707" s="1"/>
      <c r="UH707" s="1"/>
      <c r="UI707" s="1"/>
      <c r="UJ707" s="1"/>
      <c r="UK707" s="1"/>
      <c r="UL707" s="1"/>
      <c r="UM707" s="1"/>
      <c r="UN707" s="1"/>
      <c r="UO707" s="1"/>
      <c r="UP707" s="1"/>
      <c r="UQ707" s="1"/>
      <c r="UR707" s="1"/>
      <c r="US707" s="1"/>
      <c r="UT707" s="1"/>
      <c r="UU707" s="1"/>
      <c r="UV707" s="1"/>
      <c r="UW707" s="1"/>
      <c r="UX707" s="1"/>
      <c r="UY707" s="1"/>
      <c r="UZ707" s="1"/>
      <c r="VA707" s="1"/>
      <c r="VB707" s="1"/>
      <c r="VC707" s="1"/>
      <c r="VD707" s="1"/>
      <c r="VE707" s="1"/>
      <c r="VF707" s="1"/>
      <c r="VG707" s="1"/>
      <c r="VH707" s="1"/>
      <c r="VI707" s="1"/>
      <c r="VJ707" s="1"/>
      <c r="VK707" s="1"/>
      <c r="VL707" s="1"/>
      <c r="VM707" s="1"/>
      <c r="VN707" s="1"/>
      <c r="VO707" s="1"/>
      <c r="VP707" s="1"/>
      <c r="VQ707" s="1"/>
      <c r="VR707" s="1"/>
      <c r="VS707" s="1"/>
      <c r="VT707" s="1"/>
      <c r="VU707" s="1"/>
      <c r="VV707" s="1"/>
      <c r="VW707" s="1"/>
      <c r="VX707" s="1"/>
      <c r="VY707" s="1"/>
      <c r="VZ707" s="1"/>
      <c r="WA707" s="1"/>
      <c r="WB707" s="1"/>
      <c r="WC707" s="1"/>
      <c r="WD707" s="1"/>
      <c r="WE707" s="1"/>
      <c r="WF707" s="1"/>
      <c r="WG707" s="1"/>
      <c r="WH707" s="1"/>
      <c r="WI707" s="1"/>
      <c r="WJ707" s="1"/>
      <c r="WK707" s="1"/>
      <c r="WL707" s="1"/>
      <c r="WM707" s="1"/>
      <c r="WN707" s="1"/>
      <c r="WO707" s="1"/>
      <c r="WP707" s="1"/>
      <c r="WQ707" s="1"/>
      <c r="WR707" s="1"/>
      <c r="WS707" s="1"/>
      <c r="WT707" s="1"/>
      <c r="WU707" s="1"/>
      <c r="WV707" s="1"/>
      <c r="WW707" s="1"/>
      <c r="WX707" s="1"/>
      <c r="WY707" s="1"/>
      <c r="WZ707" s="1"/>
      <c r="XA707" s="1"/>
      <c r="XB707" s="1"/>
      <c r="XC707" s="1"/>
      <c r="XD707" s="1"/>
      <c r="XE707" s="1"/>
      <c r="XF707" s="1"/>
      <c r="XG707" s="1"/>
      <c r="XH707" s="1"/>
      <c r="XI707" s="1"/>
      <c r="XJ707" s="1"/>
      <c r="XK707" s="1"/>
      <c r="XL707" s="1"/>
      <c r="XM707" s="1"/>
      <c r="XN707" s="1"/>
      <c r="XO707" s="1"/>
      <c r="XP707" s="1"/>
      <c r="XQ707" s="1"/>
      <c r="XR707" s="1"/>
      <c r="XS707" s="1"/>
      <c r="XT707" s="1"/>
      <c r="XU707" s="1"/>
      <c r="XV707" s="1"/>
      <c r="XW707" s="1"/>
      <c r="XX707" s="1"/>
      <c r="XY707" s="1"/>
      <c r="XZ707" s="1"/>
      <c r="YA707" s="1"/>
      <c r="YB707" s="1"/>
      <c r="YC707" s="1"/>
      <c r="YD707" s="1"/>
      <c r="YE707" s="1"/>
      <c r="YF707" s="1"/>
      <c r="YG707" s="1"/>
      <c r="YH707" s="1"/>
      <c r="YI707" s="1"/>
      <c r="YJ707" s="1"/>
      <c r="YK707" s="1"/>
      <c r="YL707" s="1"/>
      <c r="YM707" s="1"/>
      <c r="YN707" s="1"/>
      <c r="YO707" s="1"/>
      <c r="YP707" s="1"/>
      <c r="YQ707" s="1"/>
      <c r="YR707" s="1"/>
      <c r="YS707" s="1"/>
      <c r="YT707" s="1"/>
      <c r="YU707" s="1"/>
      <c r="YV707" s="1"/>
      <c r="YW707" s="1"/>
      <c r="YX707" s="1"/>
      <c r="YY707" s="1"/>
      <c r="YZ707" s="1"/>
      <c r="ZA707" s="1"/>
      <c r="ZB707" s="1"/>
      <c r="ZC707" s="1"/>
      <c r="ZD707" s="1"/>
      <c r="ZE707" s="1"/>
      <c r="ZF707" s="1"/>
      <c r="ZG707" s="1"/>
      <c r="ZH707" s="1"/>
      <c r="ZI707" s="1"/>
      <c r="ZJ707" s="1"/>
      <c r="ZK707" s="1"/>
      <c r="ZL707" s="1"/>
      <c r="ZM707" s="1"/>
      <c r="ZN707" s="1"/>
      <c r="ZO707" s="1"/>
      <c r="ZP707" s="1"/>
      <c r="ZQ707" s="1"/>
      <c r="ZR707" s="1"/>
      <c r="ZS707" s="1"/>
      <c r="ZT707" s="1"/>
      <c r="ZU707" s="1"/>
      <c r="ZV707" s="1"/>
      <c r="ZW707" s="1"/>
      <c r="ZX707" s="1"/>
      <c r="ZY707" s="1"/>
      <c r="ZZ707" s="1"/>
      <c r="AAA707" s="1"/>
      <c r="AAB707" s="1"/>
      <c r="AAC707" s="1"/>
      <c r="AAD707" s="1"/>
      <c r="AAE707" s="1"/>
      <c r="AAF707" s="1"/>
      <c r="AAG707" s="1"/>
      <c r="AAH707" s="1"/>
      <c r="AAI707" s="1"/>
      <c r="AAJ707" s="1"/>
      <c r="AAK707" s="1"/>
      <c r="AAL707" s="1"/>
      <c r="AAM707" s="1"/>
      <c r="AAN707" s="1"/>
      <c r="AAO707" s="1"/>
      <c r="AAP707" s="1"/>
      <c r="AAQ707" s="1"/>
      <c r="AAR707" s="1"/>
      <c r="AAS707" s="1"/>
      <c r="AAT707" s="1"/>
      <c r="AAU707" s="1"/>
      <c r="AAV707" s="1"/>
      <c r="AAW707" s="1"/>
      <c r="AAX707" s="1"/>
      <c r="AAY707" s="1"/>
      <c r="AAZ707" s="1"/>
      <c r="ABA707" s="1"/>
      <c r="ABB707" s="1"/>
      <c r="ABC707" s="1"/>
      <c r="ABD707" s="1"/>
      <c r="ABE707" s="1"/>
      <c r="ABF707" s="1"/>
      <c r="ABG707" s="1"/>
      <c r="ABH707" s="1"/>
      <c r="ABI707" s="1"/>
      <c r="ABJ707" s="1"/>
      <c r="ABK707" s="1"/>
      <c r="ABL707" s="1"/>
      <c r="ABM707" s="1"/>
      <c r="ABN707" s="1"/>
      <c r="ABO707" s="1"/>
      <c r="ABP707" s="1"/>
      <c r="ABQ707" s="1"/>
      <c r="ABR707" s="1"/>
      <c r="ABS707" s="1"/>
      <c r="ABT707" s="1"/>
      <c r="ABU707" s="1"/>
      <c r="ABV707" s="1"/>
      <c r="ABW707" s="1"/>
      <c r="ABX707" s="1"/>
      <c r="ABY707" s="1"/>
      <c r="ABZ707" s="1"/>
      <c r="ACA707" s="1"/>
      <c r="ACB707" s="1"/>
      <c r="ACC707" s="1"/>
      <c r="ACD707" s="1"/>
      <c r="ACE707" s="1"/>
      <c r="ACF707" s="1"/>
      <c r="ACG707" s="1"/>
      <c r="ACH707" s="1"/>
      <c r="ACI707" s="1"/>
      <c r="ACJ707" s="1"/>
      <c r="ACK707" s="1"/>
      <c r="ACL707" s="1"/>
      <c r="ACM707" s="1"/>
      <c r="ACN707" s="1"/>
      <c r="ACO707" s="1"/>
      <c r="ACP707" s="1"/>
      <c r="ACQ707" s="1"/>
      <c r="ACR707" s="1"/>
      <c r="ACS707" s="1"/>
      <c r="ACT707" s="1"/>
      <c r="ACU707" s="1"/>
      <c r="ACV707" s="1"/>
      <c r="ACW707" s="1"/>
      <c r="ACX707" s="1"/>
      <c r="ACY707" s="1"/>
      <c r="ACZ707" s="1"/>
      <c r="ADA707" s="1"/>
      <c r="ADB707" s="1"/>
      <c r="ADC707" s="1"/>
      <c r="ADD707" s="1"/>
      <c r="ADE707" s="1"/>
      <c r="ADF707" s="1"/>
      <c r="ADG707" s="1"/>
      <c r="ADH707" s="1"/>
      <c r="ADI707" s="1"/>
      <c r="ADJ707" s="1"/>
      <c r="ADK707" s="1"/>
      <c r="ADL707" s="1"/>
      <c r="ADM707" s="1"/>
      <c r="ADN707" s="1"/>
      <c r="ADO707" s="1"/>
      <c r="ADP707" s="1"/>
      <c r="ADQ707" s="1"/>
      <c r="ADR707" s="1"/>
      <c r="ADS707" s="1"/>
      <c r="ADT707" s="1"/>
      <c r="ADU707" s="1"/>
      <c r="ADV707" s="1"/>
      <c r="ADW707" s="1"/>
      <c r="ADX707" s="1"/>
      <c r="ADY707" s="1"/>
      <c r="ADZ707" s="1"/>
      <c r="AEA707" s="1"/>
      <c r="AEB707" s="1"/>
      <c r="AEC707" s="1"/>
      <c r="AED707" s="1"/>
      <c r="AEE707" s="1"/>
      <c r="AEF707" s="1"/>
      <c r="AEG707" s="1"/>
      <c r="AEH707" s="1"/>
      <c r="AEI707" s="1"/>
      <c r="AEJ707" s="1"/>
      <c r="AEK707" s="1"/>
      <c r="AEL707" s="1"/>
      <c r="AEM707" s="1"/>
      <c r="AEN707" s="1"/>
      <c r="AEO707" s="1"/>
      <c r="AEP707" s="1"/>
      <c r="AEQ707" s="1"/>
      <c r="AER707" s="1"/>
      <c r="AES707" s="1"/>
      <c r="AET707" s="1"/>
      <c r="AEU707" s="1"/>
      <c r="AEV707" s="1"/>
      <c r="AEW707" s="1"/>
      <c r="AEX707" s="1"/>
      <c r="AEY707" s="1"/>
      <c r="AEZ707" s="1"/>
      <c r="AFA707" s="1"/>
      <c r="AFB707" s="1"/>
      <c r="AFC707" s="1"/>
      <c r="AFD707" s="1"/>
      <c r="AFE707" s="1"/>
      <c r="AFF707" s="1"/>
      <c r="AFG707" s="1"/>
      <c r="AFH707" s="1"/>
      <c r="AFI707" s="1"/>
      <c r="AFJ707" s="1"/>
      <c r="AFK707" s="1"/>
      <c r="AFL707" s="1"/>
      <c r="AFM707" s="1"/>
      <c r="AFN707" s="1"/>
      <c r="AFO707" s="1"/>
      <c r="AFP707" s="1"/>
      <c r="AFQ707" s="1"/>
      <c r="AFR707" s="1"/>
      <c r="AFS707" s="1"/>
      <c r="AFT707" s="1"/>
      <c r="AFU707" s="1"/>
      <c r="AFV707" s="1"/>
      <c r="AFW707" s="1"/>
      <c r="AFX707" s="1"/>
      <c r="AFY707" s="1"/>
      <c r="AFZ707" s="1"/>
      <c r="AGA707" s="1"/>
      <c r="AGB707" s="1"/>
      <c r="AGC707" s="1"/>
      <c r="AGD707" s="1"/>
      <c r="AGE707" s="1"/>
      <c r="AGF707" s="1"/>
      <c r="AGG707" s="1"/>
      <c r="AGH707" s="1"/>
      <c r="AGI707" s="1"/>
      <c r="AGJ707" s="1"/>
      <c r="AGK707" s="1"/>
      <c r="AGL707" s="1"/>
      <c r="AGM707" s="1"/>
      <c r="AGN707" s="1"/>
      <c r="AGO707" s="1"/>
      <c r="AGP707" s="1"/>
      <c r="AGQ707" s="1"/>
      <c r="AGR707" s="1"/>
      <c r="AGS707" s="1"/>
      <c r="AGT707" s="1"/>
      <c r="AGU707" s="1"/>
      <c r="AGV707" s="1"/>
      <c r="AGW707" s="1"/>
      <c r="AGX707" s="1"/>
      <c r="AGY707" s="1"/>
      <c r="AGZ707" s="1"/>
      <c r="AHA707" s="1"/>
      <c r="AHB707" s="1"/>
      <c r="AHC707" s="1"/>
      <c r="AHD707" s="1"/>
      <c r="AHE707" s="1"/>
      <c r="AHF707" s="1"/>
      <c r="AHG707" s="1"/>
      <c r="AHH707" s="1"/>
      <c r="AHI707" s="1"/>
      <c r="AHJ707" s="1"/>
      <c r="AHK707" s="1"/>
      <c r="AHL707" s="1"/>
      <c r="AHM707" s="1"/>
      <c r="AHN707" s="1"/>
      <c r="AHO707" s="1"/>
      <c r="AHP707" s="1"/>
      <c r="AHQ707" s="1"/>
      <c r="AHR707" s="1"/>
      <c r="AHS707" s="1"/>
      <c r="AHT707" s="1"/>
      <c r="AHU707" s="1"/>
      <c r="AHV707" s="1"/>
      <c r="AHW707" s="1"/>
      <c r="AHX707" s="1"/>
      <c r="AHY707" s="1"/>
      <c r="AHZ707" s="1"/>
      <c r="AIA707" s="1"/>
      <c r="AIB707" s="1"/>
      <c r="AIC707" s="1"/>
      <c r="AID707" s="1"/>
      <c r="AIE707" s="1"/>
      <c r="AIF707" s="1"/>
      <c r="AIG707" s="1"/>
      <c r="AIH707" s="1"/>
      <c r="AII707" s="1"/>
      <c r="AIJ707" s="1"/>
      <c r="AIK707" s="1"/>
      <c r="AIL707" s="1"/>
      <c r="AIM707" s="1"/>
      <c r="AIN707" s="1"/>
      <c r="AIO707" s="1"/>
      <c r="AIP707" s="1"/>
      <c r="AIQ707" s="1"/>
      <c r="AIR707" s="1"/>
      <c r="AIS707" s="1"/>
      <c r="AIT707" s="1"/>
      <c r="AIU707" s="1"/>
      <c r="AIV707" s="1"/>
      <c r="AIW707" s="1"/>
      <c r="AIX707" s="1"/>
      <c r="AIY707" s="1"/>
      <c r="AIZ707" s="1"/>
      <c r="AJA707" s="1"/>
      <c r="AJB707" s="1"/>
      <c r="AJC707" s="1"/>
      <c r="AJD707" s="1"/>
      <c r="AJE707" s="1"/>
      <c r="AJF707" s="1"/>
      <c r="AJG707" s="1"/>
      <c r="AJH707" s="1"/>
      <c r="AJI707" s="1"/>
      <c r="AJJ707" s="1"/>
      <c r="AJK707" s="1"/>
      <c r="AJL707" s="1"/>
      <c r="AJM707" s="1"/>
      <c r="AJN707" s="1"/>
      <c r="AJO707" s="1"/>
      <c r="AJP707" s="1"/>
      <c r="AJQ707" s="1"/>
      <c r="AJR707" s="1"/>
      <c r="AJS707" s="1"/>
      <c r="AJT707" s="1"/>
      <c r="AJU707" s="1"/>
      <c r="AJV707" s="1"/>
      <c r="AJW707" s="1"/>
      <c r="AJX707" s="1"/>
      <c r="AJY707" s="1"/>
      <c r="AJZ707" s="1"/>
      <c r="AKA707" s="1"/>
      <c r="AKB707" s="1"/>
      <c r="AKC707" s="1"/>
      <c r="AKD707" s="1"/>
      <c r="AKE707" s="1"/>
      <c r="AKF707" s="1"/>
      <c r="AKG707" s="1"/>
      <c r="AKH707" s="1"/>
      <c r="AKI707" s="1"/>
      <c r="AKJ707" s="1"/>
      <c r="AKK707" s="1"/>
      <c r="AKL707" s="1"/>
      <c r="AKM707" s="1"/>
      <c r="AKN707" s="1"/>
      <c r="AKO707" s="1"/>
      <c r="AKP707" s="1"/>
      <c r="AKQ707" s="1"/>
      <c r="AKR707" s="1"/>
      <c r="AKS707" s="1"/>
      <c r="AKT707" s="1"/>
      <c r="AKU707" s="1"/>
      <c r="AKV707" s="1"/>
      <c r="AKW707" s="1"/>
      <c r="AKX707" s="1"/>
      <c r="AKY707" s="1"/>
      <c r="AKZ707" s="1"/>
      <c r="ALA707" s="1"/>
      <c r="ALB707" s="1"/>
      <c r="ALC707" s="1"/>
      <c r="ALD707" s="1"/>
      <c r="ALE707" s="1"/>
      <c r="ALF707" s="1"/>
      <c r="ALG707" s="1"/>
      <c r="ALH707" s="1"/>
      <c r="ALI707" s="1"/>
      <c r="ALJ707" s="1"/>
      <c r="ALK707" s="1"/>
      <c r="ALL707" s="1"/>
      <c r="ALM707" s="1"/>
      <c r="ALN707" s="1"/>
      <c r="ALO707" s="1"/>
      <c r="ALP707" s="1"/>
      <c r="ALQ707" s="1"/>
      <c r="ALR707" s="1"/>
      <c r="ALS707" s="1"/>
      <c r="ALT707" s="1"/>
      <c r="ALU707" s="1"/>
      <c r="ALV707" s="1"/>
      <c r="ALW707" s="1"/>
      <c r="ALX707" s="1"/>
      <c r="ALY707" s="1"/>
      <c r="ALZ707" s="1"/>
      <c r="AMA707" s="1"/>
      <c r="AMB707" s="1"/>
      <c r="AMC707" s="1"/>
      <c r="AMD707" s="1"/>
      <c r="AME707" s="1"/>
      <c r="AMF707" s="1"/>
      <c r="AMG707" s="1"/>
      <c r="AMH707" s="1"/>
      <c r="AMI707" s="1"/>
      <c r="AMJ707" s="1"/>
      <c r="AMK707" s="1"/>
      <c r="AML707" s="1"/>
      <c r="AMM707" s="1"/>
      <c r="AMN707" s="1"/>
      <c r="AMO707" s="1"/>
      <c r="AMP707" s="1"/>
      <c r="AMQ707" s="1"/>
      <c r="AMR707" s="1"/>
      <c r="AMS707" s="1"/>
      <c r="AMT707" s="1"/>
      <c r="AMU707" s="1"/>
      <c r="AMV707" s="1"/>
      <c r="AMW707" s="1"/>
      <c r="AMX707" s="1"/>
      <c r="AMY707" s="1"/>
      <c r="AMZ707" s="1"/>
      <c r="ANA707" s="1"/>
      <c r="ANB707" s="1"/>
      <c r="ANC707" s="1"/>
      <c r="AND707" s="1"/>
      <c r="ANE707" s="1"/>
      <c r="ANF707" s="1"/>
      <c r="ANG707" s="1"/>
      <c r="ANH707" s="1"/>
      <c r="ANI707" s="1"/>
      <c r="ANJ707" s="1"/>
      <c r="ANK707" s="1"/>
      <c r="ANL707" s="1"/>
      <c r="ANM707" s="1"/>
      <c r="ANN707" s="1"/>
      <c r="ANO707" s="1"/>
      <c r="ANP707" s="1"/>
      <c r="ANQ707" s="1"/>
      <c r="ANR707" s="1"/>
      <c r="ANS707" s="1"/>
      <c r="ANT707" s="1"/>
      <c r="ANU707" s="1"/>
      <c r="ANV707" s="1"/>
      <c r="ANW707" s="1"/>
      <c r="ANX707" s="1"/>
      <c r="ANY707" s="1"/>
      <c r="ANZ707" s="1"/>
      <c r="AOA707" s="1"/>
      <c r="AOB707" s="1"/>
      <c r="AOC707" s="1"/>
      <c r="AOD707" s="1"/>
      <c r="AOE707" s="1"/>
      <c r="AOF707" s="1"/>
      <c r="AOG707" s="1"/>
      <c r="AOH707" s="1"/>
      <c r="AOI707" s="1"/>
      <c r="AOJ707" s="1"/>
      <c r="AOK707" s="1"/>
      <c r="AOL707" s="1"/>
      <c r="AOM707" s="1"/>
      <c r="AON707" s="1"/>
      <c r="AOO707" s="1"/>
      <c r="AOP707" s="1"/>
      <c r="AOQ707" s="1"/>
      <c r="AOR707" s="1"/>
      <c r="AOS707" s="1"/>
      <c r="AOT707" s="1"/>
      <c r="AOU707" s="1"/>
      <c r="AOV707" s="1"/>
      <c r="AOW707" s="1"/>
      <c r="AOX707" s="1"/>
      <c r="AOY707" s="1"/>
      <c r="AOZ707" s="1"/>
      <c r="APA707" s="1"/>
      <c r="APB707" s="1"/>
      <c r="APC707" s="1"/>
      <c r="APD707" s="1"/>
      <c r="APE707" s="1"/>
      <c r="APF707" s="1"/>
      <c r="APG707" s="1"/>
      <c r="APH707" s="1"/>
      <c r="API707" s="1"/>
      <c r="APJ707" s="1"/>
      <c r="APK707" s="1"/>
      <c r="APL707" s="1"/>
      <c r="APM707" s="1"/>
      <c r="APN707" s="1"/>
      <c r="APO707" s="1"/>
      <c r="APP707" s="1"/>
      <c r="APQ707" s="1"/>
      <c r="APR707" s="1"/>
      <c r="APS707" s="1"/>
      <c r="APT707" s="1"/>
      <c r="APU707" s="1"/>
      <c r="APV707" s="1"/>
      <c r="APW707" s="1"/>
      <c r="APX707" s="1"/>
      <c r="APY707" s="1"/>
      <c r="APZ707" s="1"/>
      <c r="AQA707" s="1"/>
      <c r="AQB707" s="1"/>
      <c r="AQC707" s="1"/>
      <c r="AQD707" s="1"/>
      <c r="AQE707" s="1"/>
      <c r="AQF707" s="1"/>
      <c r="AQG707" s="1"/>
      <c r="AQH707" s="1"/>
      <c r="AQI707" s="1"/>
      <c r="AQJ707" s="1"/>
      <c r="AQK707" s="1"/>
      <c r="AQL707" s="1"/>
      <c r="AQM707" s="1"/>
      <c r="AQN707" s="1"/>
      <c r="AQO707" s="1"/>
      <c r="AQP707" s="1"/>
      <c r="AQQ707" s="1"/>
      <c r="AQR707" s="1"/>
      <c r="AQS707" s="1"/>
      <c r="AQT707" s="1"/>
      <c r="AQU707" s="1"/>
      <c r="AQV707" s="1"/>
      <c r="AQW707" s="1"/>
      <c r="AQX707" s="1"/>
      <c r="AQY707" s="1"/>
      <c r="AQZ707" s="1"/>
      <c r="ARA707" s="1"/>
      <c r="ARB707" s="1"/>
      <c r="ARC707" s="1"/>
      <c r="ARD707" s="1"/>
      <c r="ARE707" s="1"/>
      <c r="ARF707" s="1"/>
      <c r="ARG707" s="1"/>
      <c r="ARH707" s="1"/>
      <c r="ARI707" s="1"/>
      <c r="ARJ707" s="1"/>
      <c r="ARK707" s="1"/>
      <c r="ARL707" s="1"/>
      <c r="ARM707" s="1"/>
      <c r="ARN707" s="1"/>
      <c r="ARO707" s="1"/>
      <c r="ARP707" s="1"/>
      <c r="ARQ707" s="1"/>
      <c r="ARR707" s="1"/>
      <c r="ARS707" s="1"/>
      <c r="ART707" s="1"/>
      <c r="ARU707" s="1"/>
      <c r="ARV707" s="1"/>
      <c r="ARW707" s="1"/>
      <c r="ARX707" s="1"/>
      <c r="ARY707" s="1"/>
      <c r="ARZ707" s="1"/>
      <c r="ASA707" s="1"/>
      <c r="ASB707" s="1"/>
      <c r="ASC707" s="1"/>
      <c r="ASD707" s="1"/>
      <c r="ASE707" s="1"/>
      <c r="ASF707" s="1"/>
      <c r="ASG707" s="1"/>
      <c r="ASH707" s="1"/>
      <c r="ASI707" s="1"/>
      <c r="ASJ707" s="1"/>
      <c r="ASK707" s="1"/>
      <c r="ASL707" s="1"/>
      <c r="ASM707" s="1"/>
      <c r="ASN707" s="1"/>
      <c r="ASO707" s="1"/>
      <c r="ASP707" s="1"/>
      <c r="ASQ707" s="1"/>
      <c r="ASR707" s="1"/>
      <c r="ASS707" s="1"/>
      <c r="AST707" s="1"/>
      <c r="ASU707" s="1"/>
      <c r="ASV707" s="1"/>
      <c r="ASW707" s="1"/>
      <c r="ASX707" s="1"/>
      <c r="ASY707" s="1"/>
      <c r="ASZ707" s="1"/>
      <c r="ATA707" s="1"/>
      <c r="ATB707" s="1"/>
      <c r="ATC707" s="1"/>
      <c r="ATD707" s="1"/>
      <c r="ATE707" s="1"/>
      <c r="ATF707" s="1"/>
      <c r="ATG707" s="1"/>
      <c r="ATH707" s="1"/>
      <c r="ATI707" s="1"/>
      <c r="ATJ707" s="1"/>
      <c r="ATK707" s="1"/>
      <c r="ATL707" s="1"/>
      <c r="ATM707" s="1"/>
      <c r="ATN707" s="1"/>
      <c r="ATO707" s="1"/>
      <c r="ATP707" s="1"/>
      <c r="ATQ707" s="1"/>
      <c r="ATR707" s="1"/>
      <c r="ATS707" s="1"/>
      <c r="ATT707" s="1"/>
      <c r="ATU707" s="1"/>
      <c r="ATV707" s="1"/>
      <c r="ATW707" s="1"/>
      <c r="ATX707" s="1"/>
      <c r="ATY707" s="1"/>
      <c r="ATZ707" s="1"/>
      <c r="AUA707" s="1"/>
      <c r="AUB707" s="1"/>
      <c r="AUC707" s="1"/>
      <c r="AUD707" s="1"/>
      <c r="AUE707" s="1"/>
      <c r="AUF707" s="1"/>
      <c r="AUG707" s="1"/>
      <c r="AUH707" s="1"/>
      <c r="AUI707" s="1"/>
      <c r="AUJ707" s="1"/>
      <c r="AUK707" s="1"/>
      <c r="AUL707" s="1"/>
      <c r="AUM707" s="1"/>
      <c r="AUN707" s="1"/>
      <c r="AUO707" s="1"/>
      <c r="AUP707" s="1"/>
      <c r="AUQ707" s="1"/>
      <c r="AUR707" s="1"/>
      <c r="AUS707" s="1"/>
      <c r="AUT707" s="1"/>
      <c r="AUU707" s="1"/>
      <c r="AUV707" s="1"/>
      <c r="AUW707" s="1"/>
      <c r="AUX707" s="1"/>
      <c r="AUY707" s="1"/>
      <c r="AUZ707" s="1"/>
      <c r="AVA707" s="1"/>
      <c r="AVB707" s="1"/>
      <c r="AVC707" s="1"/>
      <c r="AVD707" s="1"/>
      <c r="AVE707" s="1"/>
      <c r="AVF707" s="1"/>
      <c r="AVG707" s="1"/>
      <c r="AVH707" s="1"/>
      <c r="AVI707" s="1"/>
      <c r="AVJ707" s="1"/>
      <c r="AVK707" s="1"/>
      <c r="AVL707" s="1"/>
      <c r="AVM707" s="1"/>
      <c r="AVN707" s="1"/>
      <c r="AVO707" s="1"/>
      <c r="AVP707" s="1"/>
      <c r="AVQ707" s="1"/>
      <c r="AVR707" s="1"/>
      <c r="AVS707" s="1"/>
      <c r="AVT707" s="1"/>
      <c r="AVU707" s="1"/>
      <c r="AVV707" s="1"/>
      <c r="AVW707" s="1"/>
      <c r="AVX707" s="1"/>
      <c r="AVY707" s="1"/>
      <c r="AVZ707" s="1"/>
      <c r="AWA707" s="1"/>
      <c r="AWB707" s="1"/>
      <c r="AWC707" s="1"/>
      <c r="AWD707" s="1"/>
      <c r="AWE707" s="1"/>
      <c r="AWF707" s="1"/>
      <c r="AWG707" s="1"/>
      <c r="AWH707" s="1"/>
      <c r="AWI707" s="1"/>
      <c r="AWJ707" s="1"/>
      <c r="AWK707" s="1"/>
      <c r="AWL707" s="1"/>
      <c r="AWM707" s="1"/>
      <c r="AWN707" s="1"/>
      <c r="AWO707" s="1"/>
      <c r="AWP707" s="1"/>
      <c r="AWQ707" s="1"/>
      <c r="AWR707" s="1"/>
      <c r="AWS707" s="1"/>
      <c r="AWT707" s="1"/>
      <c r="AWU707" s="1"/>
      <c r="AWV707" s="1"/>
      <c r="AWW707" s="1"/>
      <c r="AWX707" s="1"/>
      <c r="AWY707" s="1"/>
      <c r="AWZ707" s="1"/>
      <c r="AXA707" s="1"/>
      <c r="AXB707" s="1"/>
      <c r="AXC707" s="1"/>
      <c r="AXD707" s="1"/>
      <c r="AXE707" s="1"/>
      <c r="AXF707" s="1"/>
      <c r="AXG707" s="1"/>
      <c r="AXH707" s="1"/>
      <c r="AXI707" s="1"/>
      <c r="AXJ707" s="1"/>
      <c r="AXK707" s="1"/>
      <c r="AXL707" s="1"/>
      <c r="AXM707" s="1"/>
      <c r="AXN707" s="1"/>
      <c r="AXO707" s="1"/>
      <c r="AXP707" s="1"/>
      <c r="AXQ707" s="1"/>
      <c r="AXR707" s="1"/>
      <c r="AXS707" s="1"/>
      <c r="AXT707" s="1"/>
      <c r="AXU707" s="1"/>
      <c r="AXV707" s="1"/>
      <c r="AXW707" s="1"/>
      <c r="AXX707" s="1"/>
      <c r="AXY707" s="1"/>
      <c r="AXZ707" s="1"/>
      <c r="AYA707" s="1"/>
      <c r="AYB707" s="1"/>
      <c r="AYC707" s="1"/>
      <c r="AYD707" s="1"/>
      <c r="AYE707" s="1"/>
      <c r="AYF707" s="1"/>
      <c r="AYG707" s="1"/>
      <c r="AYH707" s="1"/>
      <c r="AYI707" s="1"/>
      <c r="AYJ707" s="1"/>
      <c r="AYK707" s="1"/>
      <c r="AYL707" s="1"/>
      <c r="AYM707" s="1"/>
      <c r="AYN707" s="1"/>
      <c r="AYO707" s="1"/>
      <c r="AYP707" s="1"/>
      <c r="AYQ707" s="1"/>
      <c r="AYR707" s="1"/>
      <c r="AYS707" s="1"/>
      <c r="AYT707" s="1"/>
      <c r="AYU707" s="1"/>
      <c r="AYV707" s="1"/>
      <c r="AYW707" s="1"/>
      <c r="AYX707" s="1"/>
      <c r="AYY707" s="1"/>
      <c r="AYZ707" s="1"/>
      <c r="AZA707" s="1"/>
      <c r="AZB707" s="1"/>
      <c r="AZC707" s="1"/>
      <c r="AZD707" s="1"/>
      <c r="AZE707" s="1"/>
      <c r="AZF707" s="1"/>
      <c r="AZG707" s="1"/>
      <c r="AZH707" s="1"/>
      <c r="AZI707" s="1"/>
      <c r="AZJ707" s="1"/>
      <c r="AZK707" s="1"/>
      <c r="AZL707" s="1"/>
      <c r="AZM707" s="1"/>
      <c r="AZN707" s="1"/>
      <c r="AZO707" s="1"/>
      <c r="AZP707" s="1"/>
      <c r="AZQ707" s="1"/>
      <c r="AZR707" s="1"/>
      <c r="AZS707" s="1"/>
      <c r="AZT707" s="1"/>
      <c r="AZU707" s="1"/>
      <c r="AZV707" s="1"/>
      <c r="AZW707" s="1"/>
      <c r="AZX707" s="1"/>
      <c r="AZY707" s="1"/>
      <c r="AZZ707" s="1"/>
      <c r="BAA707" s="1"/>
      <c r="BAB707" s="1"/>
      <c r="BAC707" s="1"/>
      <c r="BAD707" s="1"/>
      <c r="BAE707" s="1"/>
      <c r="BAF707" s="1"/>
      <c r="BAG707" s="1"/>
      <c r="BAH707" s="1"/>
      <c r="BAI707" s="1"/>
      <c r="BAJ707" s="1"/>
      <c r="BAK707" s="1"/>
      <c r="BAL707" s="1"/>
      <c r="BAM707" s="1"/>
      <c r="BAN707" s="1"/>
      <c r="BAO707" s="1"/>
      <c r="BAP707" s="1"/>
      <c r="BAQ707" s="1"/>
      <c r="BAR707" s="1"/>
      <c r="BAS707" s="1"/>
      <c r="BAT707" s="1"/>
      <c r="BAU707" s="1"/>
      <c r="BAV707" s="1"/>
      <c r="BAW707" s="1"/>
      <c r="BAX707" s="1"/>
      <c r="BAY707" s="1"/>
      <c r="BAZ707" s="1"/>
      <c r="BBA707" s="1"/>
      <c r="BBB707" s="1"/>
      <c r="BBC707" s="1"/>
      <c r="BBD707" s="1"/>
      <c r="BBE707" s="1"/>
      <c r="BBF707" s="1"/>
      <c r="BBG707" s="1"/>
      <c r="BBH707" s="1"/>
      <c r="BBI707" s="1"/>
      <c r="BBJ707" s="1"/>
      <c r="BBK707" s="1"/>
      <c r="BBL707" s="1"/>
      <c r="BBM707" s="1"/>
      <c r="BBN707" s="1"/>
      <c r="BBO707" s="1"/>
      <c r="BBP707" s="1"/>
      <c r="BBQ707" s="1"/>
      <c r="BBR707" s="1"/>
      <c r="BBS707" s="1"/>
      <c r="BBT707" s="1"/>
      <c r="BBU707" s="1"/>
      <c r="BBV707" s="1"/>
      <c r="BBW707" s="1"/>
      <c r="BBX707" s="1"/>
      <c r="BBY707" s="1"/>
      <c r="BBZ707" s="1"/>
      <c r="BCA707" s="1"/>
      <c r="BCB707" s="1"/>
      <c r="BCC707" s="1"/>
      <c r="BCD707" s="1"/>
      <c r="BCE707" s="1"/>
      <c r="BCF707" s="1"/>
      <c r="BCG707" s="1"/>
      <c r="BCH707" s="1"/>
      <c r="BCI707" s="1"/>
      <c r="BCJ707" s="1"/>
      <c r="BCK707" s="1"/>
      <c r="BCL707" s="1"/>
      <c r="BCM707" s="1"/>
      <c r="BCN707" s="1"/>
      <c r="BCO707" s="1"/>
      <c r="BCP707" s="1"/>
      <c r="BCQ707" s="1"/>
      <c r="BCR707" s="1"/>
      <c r="BCS707" s="1"/>
      <c r="BCT707" s="1"/>
      <c r="BCU707" s="1"/>
      <c r="BCV707" s="1"/>
      <c r="BCW707" s="1"/>
      <c r="BCX707" s="1"/>
      <c r="BCY707" s="1"/>
      <c r="BCZ707" s="1"/>
      <c r="BDA707" s="1"/>
      <c r="BDB707" s="1"/>
      <c r="BDC707" s="1"/>
      <c r="BDD707" s="1"/>
      <c r="BDE707" s="1"/>
      <c r="BDF707" s="1"/>
      <c r="BDG707" s="1"/>
      <c r="BDH707" s="1"/>
      <c r="BDI707" s="1"/>
      <c r="BDJ707" s="1"/>
      <c r="BDK707" s="1"/>
      <c r="BDL707" s="1"/>
      <c r="BDM707" s="1"/>
      <c r="BDN707" s="1"/>
      <c r="BDO707" s="1"/>
      <c r="BDP707" s="1"/>
      <c r="BDQ707" s="1"/>
      <c r="BDR707" s="1"/>
      <c r="BDS707" s="1"/>
      <c r="BDT707" s="1"/>
      <c r="BDU707" s="1"/>
      <c r="BDV707" s="1"/>
      <c r="BDW707" s="1"/>
      <c r="BDX707" s="1"/>
      <c r="BDY707" s="1"/>
      <c r="BDZ707" s="1"/>
      <c r="BEA707" s="1"/>
      <c r="BEB707" s="1"/>
      <c r="BEC707" s="1"/>
      <c r="BED707" s="1"/>
      <c r="BEE707" s="1"/>
      <c r="BEF707" s="1"/>
      <c r="BEG707" s="1"/>
      <c r="BEH707" s="1"/>
      <c r="BEI707" s="1"/>
      <c r="BEJ707" s="1"/>
      <c r="BEK707" s="1"/>
      <c r="BEL707" s="1"/>
      <c r="BEM707" s="1"/>
      <c r="BEN707" s="1"/>
      <c r="BEO707" s="1"/>
      <c r="BEP707" s="1"/>
      <c r="BEQ707" s="1"/>
      <c r="BER707" s="1"/>
      <c r="BES707" s="1"/>
      <c r="BET707" s="1"/>
      <c r="BEU707" s="1"/>
      <c r="BEV707" s="1"/>
      <c r="BEW707" s="1"/>
      <c r="BEX707" s="1"/>
      <c r="BEY707" s="1"/>
      <c r="BEZ707" s="1"/>
      <c r="BFA707" s="1"/>
      <c r="BFB707" s="1"/>
      <c r="BFC707" s="1"/>
      <c r="BFD707" s="1"/>
      <c r="BFE707" s="1"/>
      <c r="BFF707" s="1"/>
      <c r="BFG707" s="1"/>
      <c r="BFH707" s="1"/>
      <c r="BFI707" s="1"/>
      <c r="BFJ707" s="1"/>
      <c r="BFK707" s="1"/>
      <c r="BFL707" s="1"/>
      <c r="BFM707" s="1"/>
      <c r="BFN707" s="1"/>
      <c r="BFO707" s="1"/>
      <c r="BFP707" s="1"/>
      <c r="BFQ707" s="1"/>
      <c r="BFR707" s="1"/>
      <c r="BFS707" s="1"/>
      <c r="BFT707" s="1"/>
      <c r="BFU707" s="1"/>
      <c r="BFV707" s="1"/>
      <c r="BFW707" s="1"/>
      <c r="BFX707" s="1"/>
      <c r="BFY707" s="1"/>
      <c r="BFZ707" s="1"/>
      <c r="BGA707" s="1"/>
      <c r="BGB707" s="1"/>
      <c r="BGC707" s="1"/>
      <c r="BGD707" s="1"/>
      <c r="BGE707" s="1"/>
      <c r="BGF707" s="1"/>
      <c r="BGG707" s="1"/>
      <c r="BGH707" s="1"/>
      <c r="BGI707" s="1"/>
      <c r="BGJ707" s="1"/>
      <c r="BGK707" s="1"/>
      <c r="BGL707" s="1"/>
      <c r="BGM707" s="1"/>
      <c r="BGN707" s="1"/>
      <c r="BGO707" s="1"/>
      <c r="BGP707" s="1"/>
      <c r="BGQ707" s="1"/>
      <c r="BGR707" s="1"/>
      <c r="BGS707" s="1"/>
      <c r="BGT707" s="1"/>
      <c r="BGU707" s="1"/>
      <c r="BGV707" s="1"/>
      <c r="BGW707" s="1"/>
      <c r="BGX707" s="1"/>
      <c r="BGY707" s="1"/>
      <c r="BGZ707" s="1"/>
      <c r="BHA707" s="1"/>
      <c r="BHB707" s="1"/>
      <c r="BHC707" s="1"/>
      <c r="BHD707" s="1"/>
      <c r="BHE707" s="1"/>
      <c r="BHF707" s="1"/>
      <c r="BHG707" s="1"/>
      <c r="BHH707" s="1"/>
      <c r="BHI707" s="1"/>
      <c r="BHJ707" s="1"/>
      <c r="BHK707" s="1"/>
      <c r="BHL707" s="1"/>
      <c r="BHM707" s="1"/>
      <c r="BHN707" s="1"/>
      <c r="BHO707" s="1"/>
      <c r="BHP707" s="1"/>
      <c r="BHQ707" s="1"/>
      <c r="BHR707" s="1"/>
      <c r="BHS707" s="1"/>
      <c r="BHT707" s="1"/>
      <c r="BHU707" s="1"/>
      <c r="BHV707" s="1"/>
      <c r="BHW707" s="1"/>
      <c r="BHX707" s="1"/>
      <c r="BHY707" s="1"/>
      <c r="BHZ707" s="1"/>
      <c r="BIA707" s="1"/>
      <c r="BIB707" s="1"/>
      <c r="BIC707" s="1"/>
      <c r="BID707" s="1"/>
      <c r="BIE707" s="1"/>
      <c r="BIF707" s="1"/>
      <c r="BIG707" s="1"/>
      <c r="BIH707" s="1"/>
      <c r="BII707" s="1"/>
      <c r="BIJ707" s="1"/>
      <c r="BIK707" s="1"/>
      <c r="BIL707" s="1"/>
      <c r="BIM707" s="1"/>
      <c r="BIN707" s="1"/>
      <c r="BIO707" s="1"/>
      <c r="BIP707" s="1"/>
      <c r="BIQ707" s="1"/>
      <c r="BIR707" s="1"/>
      <c r="BIS707" s="1"/>
      <c r="BIT707" s="1"/>
      <c r="BIU707" s="1"/>
      <c r="BIV707" s="1"/>
      <c r="BIW707" s="1"/>
      <c r="BIX707" s="1"/>
      <c r="BIY707" s="1"/>
      <c r="BIZ707" s="1"/>
      <c r="BJA707" s="1"/>
      <c r="BJB707" s="1"/>
      <c r="BJC707" s="1"/>
      <c r="BJD707" s="1"/>
      <c r="BJE707" s="1"/>
      <c r="BJF707" s="1"/>
      <c r="BJG707" s="1"/>
      <c r="BJH707" s="1"/>
      <c r="BJI707" s="1"/>
      <c r="BJJ707" s="1"/>
      <c r="BJK707" s="1"/>
      <c r="BJL707" s="1"/>
      <c r="BJM707" s="1"/>
      <c r="BJN707" s="1"/>
      <c r="BJO707" s="1"/>
      <c r="BJP707" s="1"/>
      <c r="BJQ707" s="1"/>
      <c r="BJR707" s="1"/>
      <c r="BJS707" s="1"/>
      <c r="BJT707" s="1"/>
      <c r="BJU707" s="1"/>
      <c r="BJV707" s="1"/>
      <c r="BJW707" s="1"/>
      <c r="BJX707" s="1"/>
      <c r="BJY707" s="1"/>
      <c r="BJZ707" s="1"/>
      <c r="BKA707" s="1"/>
      <c r="BKB707" s="1"/>
      <c r="BKC707" s="1"/>
      <c r="BKD707" s="1"/>
      <c r="BKE707" s="1"/>
      <c r="BKF707" s="1"/>
      <c r="BKG707" s="1"/>
      <c r="BKH707" s="1"/>
      <c r="BKI707" s="1"/>
      <c r="BKJ707" s="1"/>
      <c r="BKK707" s="1"/>
      <c r="BKL707" s="1"/>
      <c r="BKM707" s="1"/>
      <c r="BKN707" s="1"/>
      <c r="BKO707" s="1"/>
      <c r="BKP707" s="1"/>
      <c r="BKQ707" s="1"/>
      <c r="BKR707" s="1"/>
      <c r="BKS707" s="1"/>
      <c r="BKT707" s="1"/>
      <c r="BKU707" s="1"/>
      <c r="BKV707" s="1"/>
      <c r="BKW707" s="1"/>
      <c r="BKX707" s="1"/>
      <c r="BKY707" s="1"/>
      <c r="BKZ707" s="1"/>
      <c r="BLA707" s="1"/>
      <c r="BLB707" s="1"/>
      <c r="BLC707" s="1"/>
      <c r="BLD707" s="1"/>
      <c r="BLE707" s="1"/>
      <c r="BLF707" s="1"/>
      <c r="BLG707" s="1"/>
      <c r="BLH707" s="1"/>
      <c r="BLI707" s="1"/>
      <c r="BLJ707" s="1"/>
      <c r="BLK707" s="1"/>
      <c r="BLL707" s="1"/>
      <c r="BLM707" s="1"/>
      <c r="BLN707" s="1"/>
      <c r="BLO707" s="1"/>
      <c r="BLP707" s="1"/>
      <c r="BLQ707" s="1"/>
      <c r="BLR707" s="1"/>
      <c r="BLS707" s="1"/>
      <c r="BLT707" s="1"/>
      <c r="BLU707" s="1"/>
      <c r="BLV707" s="1"/>
      <c r="BLW707" s="1"/>
      <c r="BLX707" s="1"/>
      <c r="BLY707" s="1"/>
      <c r="BLZ707" s="1"/>
      <c r="BMA707" s="1"/>
      <c r="BMB707" s="1"/>
      <c r="BMC707" s="1"/>
      <c r="BMD707" s="1"/>
      <c r="BME707" s="1"/>
      <c r="BMF707" s="1"/>
      <c r="BMG707" s="1"/>
      <c r="BMH707" s="1"/>
      <c r="BMI707" s="1"/>
      <c r="BMJ707" s="1"/>
      <c r="BMK707" s="1"/>
      <c r="BML707" s="1"/>
      <c r="BMM707" s="1"/>
      <c r="BMN707" s="1"/>
      <c r="BMO707" s="1"/>
      <c r="BMP707" s="1"/>
      <c r="BMQ707" s="1"/>
      <c r="BMR707" s="1"/>
      <c r="BMS707" s="1"/>
      <c r="BMT707" s="1"/>
      <c r="BMU707" s="1"/>
      <c r="BMV707" s="1"/>
      <c r="BMW707" s="1"/>
      <c r="BMX707" s="1"/>
      <c r="BMY707" s="1"/>
      <c r="BMZ707" s="1"/>
      <c r="BNA707" s="1"/>
      <c r="BNB707" s="1"/>
      <c r="BNC707" s="1"/>
      <c r="BND707" s="1"/>
      <c r="BNE707" s="1"/>
      <c r="BNF707" s="1"/>
      <c r="BNG707" s="1"/>
      <c r="BNH707" s="1"/>
      <c r="BNI707" s="1"/>
      <c r="BNJ707" s="1"/>
      <c r="BNK707" s="1"/>
      <c r="BNL707" s="1"/>
      <c r="BNM707" s="1"/>
      <c r="BNN707" s="1"/>
      <c r="BNO707" s="1"/>
      <c r="BNP707" s="1"/>
      <c r="BNQ707" s="1"/>
      <c r="BNR707" s="1"/>
      <c r="BNS707" s="1"/>
      <c r="BNT707" s="1"/>
      <c r="BNU707" s="1"/>
      <c r="BNV707" s="1"/>
      <c r="BNW707" s="1"/>
      <c r="BNX707" s="1"/>
      <c r="BNY707" s="1"/>
      <c r="BNZ707" s="1"/>
      <c r="BOA707" s="1"/>
      <c r="BOB707" s="1"/>
      <c r="BOC707" s="1"/>
      <c r="BOD707" s="1"/>
      <c r="BOE707" s="1"/>
      <c r="BOF707" s="1"/>
      <c r="BOG707" s="1"/>
      <c r="BOH707" s="1"/>
      <c r="BOI707" s="1"/>
      <c r="BOJ707" s="1"/>
      <c r="BOK707" s="1"/>
      <c r="BOL707" s="1"/>
      <c r="BOM707" s="1"/>
      <c r="BON707" s="1"/>
      <c r="BOO707" s="1"/>
      <c r="BOP707" s="1"/>
      <c r="BOQ707" s="1"/>
      <c r="BOR707" s="1"/>
      <c r="BOS707" s="1"/>
      <c r="BOT707" s="1"/>
      <c r="BOU707" s="1"/>
      <c r="BOV707" s="1"/>
      <c r="BOW707" s="1"/>
      <c r="BOX707" s="1"/>
      <c r="BOY707" s="1"/>
      <c r="BOZ707" s="1"/>
      <c r="BPA707" s="1"/>
      <c r="BPB707" s="1"/>
      <c r="BPC707" s="1"/>
      <c r="BPD707" s="1"/>
      <c r="BPE707" s="1"/>
      <c r="BPF707" s="1"/>
      <c r="BPG707" s="1"/>
      <c r="BPH707" s="1"/>
      <c r="BPI707" s="1"/>
      <c r="BPJ707" s="1"/>
      <c r="BPK707" s="1"/>
      <c r="BPL707" s="1"/>
      <c r="BPM707" s="1"/>
      <c r="BPN707" s="1"/>
      <c r="BPO707" s="1"/>
      <c r="BPP707" s="1"/>
      <c r="BPQ707" s="1"/>
      <c r="BPR707" s="1"/>
      <c r="BPS707" s="1"/>
      <c r="BPT707" s="1"/>
      <c r="BPU707" s="1"/>
      <c r="BPV707" s="1"/>
      <c r="BPW707" s="1"/>
      <c r="BPX707" s="1"/>
      <c r="BPY707" s="1"/>
      <c r="BPZ707" s="1"/>
      <c r="BQA707" s="1"/>
      <c r="BQB707" s="1"/>
      <c r="BQC707" s="1"/>
      <c r="BQD707" s="1"/>
      <c r="BQE707" s="1"/>
      <c r="BQF707" s="1"/>
      <c r="BQG707" s="1"/>
      <c r="BQH707" s="1"/>
      <c r="BQI707" s="1"/>
      <c r="BQJ707" s="1"/>
      <c r="BQK707" s="1"/>
      <c r="BQL707" s="1"/>
      <c r="BQM707" s="1"/>
      <c r="BQN707" s="1"/>
      <c r="BQO707" s="1"/>
      <c r="BQP707" s="1"/>
      <c r="BQQ707" s="1"/>
      <c r="BQR707" s="1"/>
      <c r="BQS707" s="1"/>
      <c r="BQT707" s="1"/>
      <c r="BQU707" s="1"/>
      <c r="BQV707" s="1"/>
      <c r="BQW707" s="1"/>
      <c r="BQX707" s="1"/>
      <c r="BQY707" s="1"/>
      <c r="BQZ707" s="1"/>
      <c r="BRA707" s="1"/>
      <c r="BRB707" s="1"/>
      <c r="BRC707" s="1"/>
      <c r="BRD707" s="1"/>
      <c r="BRE707" s="1"/>
      <c r="BRF707" s="1"/>
      <c r="BRG707" s="1"/>
      <c r="BRH707" s="1"/>
      <c r="BRI707" s="1"/>
      <c r="BRJ707" s="1"/>
      <c r="BRK707" s="1"/>
      <c r="BRL707" s="1"/>
      <c r="BRM707" s="1"/>
      <c r="BRN707" s="1"/>
      <c r="BRO707" s="1"/>
      <c r="BRP707" s="1"/>
      <c r="BRQ707" s="1"/>
      <c r="BRR707" s="1"/>
      <c r="BRS707" s="1"/>
      <c r="BRT707" s="1"/>
      <c r="BRU707" s="1"/>
      <c r="BRV707" s="1"/>
      <c r="BRW707" s="1"/>
      <c r="BRX707" s="1"/>
      <c r="BRY707" s="1"/>
      <c r="BRZ707" s="1"/>
      <c r="BSA707" s="1"/>
      <c r="BSB707" s="1"/>
      <c r="BSC707" s="1"/>
      <c r="BSD707" s="1"/>
      <c r="BSE707" s="1"/>
      <c r="BSF707" s="1"/>
      <c r="BSG707" s="1"/>
      <c r="BSH707" s="1"/>
      <c r="BSI707" s="1"/>
      <c r="BSJ707" s="1"/>
      <c r="BSK707" s="1"/>
      <c r="BSL707" s="1"/>
      <c r="BSM707" s="1"/>
      <c r="BSN707" s="1"/>
      <c r="BSO707" s="1"/>
      <c r="BSP707" s="1"/>
      <c r="BSQ707" s="1"/>
      <c r="BSR707" s="1"/>
      <c r="BSS707" s="1"/>
      <c r="BST707" s="1"/>
      <c r="BSU707" s="1"/>
      <c r="BSV707" s="1"/>
      <c r="BSW707" s="1"/>
      <c r="BSX707" s="1"/>
      <c r="BSY707" s="1"/>
      <c r="BSZ707" s="1"/>
      <c r="BTA707" s="1"/>
      <c r="BTB707" s="1"/>
      <c r="BTC707" s="1"/>
      <c r="BTD707" s="1"/>
      <c r="BTE707" s="1"/>
      <c r="BTF707" s="1"/>
      <c r="BTG707" s="1"/>
      <c r="BTH707" s="1"/>
      <c r="BTI707" s="1"/>
      <c r="BTJ707" s="1"/>
      <c r="BTK707" s="1"/>
      <c r="BTL707" s="1"/>
      <c r="BTM707" s="1"/>
      <c r="BTN707" s="1"/>
      <c r="BTO707" s="1"/>
      <c r="BTP707" s="1"/>
      <c r="BTQ707" s="1"/>
      <c r="BTR707" s="1"/>
      <c r="BTS707" s="1"/>
      <c r="BTT707" s="1"/>
      <c r="BTU707" s="1"/>
      <c r="BTV707" s="1"/>
      <c r="BTW707" s="1"/>
      <c r="BTX707" s="1"/>
      <c r="BTY707" s="1"/>
      <c r="BTZ707" s="1"/>
      <c r="BUA707" s="1"/>
      <c r="BUB707" s="1"/>
      <c r="BUC707" s="1"/>
      <c r="BUD707" s="1"/>
      <c r="BUE707" s="1"/>
      <c r="BUF707" s="1"/>
      <c r="BUG707" s="1"/>
      <c r="BUH707" s="1"/>
      <c r="BUI707" s="1"/>
      <c r="BUJ707" s="1"/>
      <c r="BUK707" s="1"/>
      <c r="BUL707" s="1"/>
      <c r="BUM707" s="1"/>
      <c r="BUN707" s="1"/>
      <c r="BUO707" s="1"/>
      <c r="BUP707" s="1"/>
      <c r="BUQ707" s="1"/>
      <c r="BUR707" s="1"/>
      <c r="BUS707" s="1"/>
      <c r="BUT707" s="1"/>
      <c r="BUU707" s="1"/>
      <c r="BUV707" s="1"/>
      <c r="BUW707" s="1"/>
      <c r="BUX707" s="1"/>
      <c r="BUY707" s="1"/>
      <c r="BUZ707" s="1"/>
      <c r="BVA707" s="1"/>
      <c r="BVB707" s="1"/>
      <c r="BVC707" s="1"/>
      <c r="BVD707" s="1"/>
      <c r="BVE707" s="1"/>
      <c r="BVF707" s="1"/>
      <c r="BVG707" s="1"/>
      <c r="BVH707" s="1"/>
      <c r="BVI707" s="1"/>
      <c r="BVJ707" s="1"/>
      <c r="BVK707" s="1"/>
      <c r="BVL707" s="1"/>
      <c r="BVM707" s="1"/>
      <c r="BVN707" s="1"/>
      <c r="BVO707" s="1"/>
      <c r="BVP707" s="1"/>
      <c r="BVQ707" s="1"/>
      <c r="BVR707" s="1"/>
      <c r="BVS707" s="1"/>
      <c r="BVT707" s="1"/>
      <c r="BVU707" s="1"/>
      <c r="BVV707" s="1"/>
      <c r="BVW707" s="1"/>
      <c r="BVX707" s="1"/>
      <c r="BVY707" s="1"/>
      <c r="BVZ707" s="1"/>
      <c r="BWA707" s="1"/>
      <c r="BWB707" s="1"/>
      <c r="BWC707" s="1"/>
      <c r="BWD707" s="1"/>
      <c r="BWE707" s="1"/>
      <c r="BWF707" s="1"/>
      <c r="BWG707" s="1"/>
      <c r="BWH707" s="1"/>
      <c r="BWI707" s="1"/>
      <c r="BWJ707" s="1"/>
      <c r="BWK707" s="1"/>
      <c r="BWL707" s="1"/>
      <c r="BWM707" s="1"/>
      <c r="BWN707" s="1"/>
      <c r="BWO707" s="1"/>
      <c r="BWP707" s="1"/>
      <c r="BWQ707" s="1"/>
      <c r="BWR707" s="1"/>
      <c r="BWS707" s="1"/>
      <c r="BWT707" s="1"/>
      <c r="BWU707" s="1"/>
      <c r="BWV707" s="1"/>
      <c r="BWW707" s="1"/>
      <c r="BWX707" s="1"/>
      <c r="BWY707" s="1"/>
      <c r="BWZ707" s="1"/>
      <c r="BXA707" s="1"/>
      <c r="BXB707" s="1"/>
      <c r="BXC707" s="1"/>
      <c r="BXD707" s="1"/>
      <c r="BXE707" s="1"/>
      <c r="BXF707" s="1"/>
      <c r="BXG707" s="1"/>
      <c r="BXH707" s="1"/>
      <c r="BXI707" s="1"/>
      <c r="BXJ707" s="1"/>
      <c r="BXK707" s="1"/>
      <c r="BXL707" s="1"/>
      <c r="BXM707" s="1"/>
      <c r="BXN707" s="1"/>
      <c r="BXO707" s="1"/>
      <c r="BXP707" s="1"/>
      <c r="BXQ707" s="1"/>
      <c r="BXR707" s="1"/>
      <c r="BXS707" s="1"/>
      <c r="BXT707" s="1"/>
      <c r="BXU707" s="1"/>
      <c r="BXV707" s="1"/>
      <c r="BXW707" s="1"/>
      <c r="BXX707" s="1"/>
      <c r="BXY707" s="1"/>
      <c r="BXZ707" s="1"/>
      <c r="BYA707" s="1"/>
      <c r="BYB707" s="1"/>
      <c r="BYC707" s="1"/>
      <c r="BYD707" s="1"/>
      <c r="BYE707" s="1"/>
      <c r="BYF707" s="1"/>
      <c r="BYG707" s="1"/>
      <c r="BYH707" s="1"/>
      <c r="BYI707" s="1"/>
      <c r="BYJ707" s="1"/>
      <c r="BYK707" s="1"/>
      <c r="BYL707" s="1"/>
      <c r="BYM707" s="1"/>
      <c r="BYN707" s="1"/>
      <c r="BYO707" s="1"/>
      <c r="BYP707" s="1"/>
      <c r="BYQ707" s="1"/>
      <c r="BYR707" s="1"/>
      <c r="BYS707" s="1"/>
      <c r="BYT707" s="1"/>
      <c r="BYU707" s="1"/>
      <c r="BYV707" s="1"/>
      <c r="BYW707" s="1"/>
      <c r="BYX707" s="1"/>
      <c r="BYY707" s="1"/>
      <c r="BYZ707" s="1"/>
      <c r="BZA707" s="1"/>
      <c r="BZB707" s="1"/>
      <c r="BZC707" s="1"/>
      <c r="BZD707" s="1"/>
      <c r="BZE707" s="1"/>
      <c r="BZF707" s="1"/>
      <c r="BZG707" s="1"/>
      <c r="BZH707" s="1"/>
      <c r="BZI707" s="1"/>
      <c r="BZJ707" s="1"/>
      <c r="BZK707" s="1"/>
      <c r="BZL707" s="1"/>
      <c r="BZM707" s="1"/>
      <c r="BZN707" s="1"/>
      <c r="BZO707" s="1"/>
      <c r="BZP707" s="1"/>
      <c r="BZQ707" s="1"/>
      <c r="BZR707" s="1"/>
      <c r="BZS707" s="1"/>
      <c r="BZT707" s="1"/>
      <c r="BZU707" s="1"/>
      <c r="BZV707" s="1"/>
      <c r="BZW707" s="1"/>
      <c r="BZX707" s="1"/>
      <c r="BZY707" s="1"/>
      <c r="BZZ707" s="1"/>
      <c r="CAA707" s="1"/>
      <c r="CAB707" s="1"/>
      <c r="CAC707" s="1"/>
      <c r="CAD707" s="1"/>
      <c r="CAE707" s="1"/>
      <c r="CAF707" s="1"/>
      <c r="CAG707" s="1"/>
      <c r="CAH707" s="1"/>
      <c r="CAI707" s="1"/>
      <c r="CAJ707" s="1"/>
      <c r="CAK707" s="1"/>
      <c r="CAL707" s="1"/>
      <c r="CAM707" s="1"/>
      <c r="CAN707" s="1"/>
      <c r="CAO707" s="1"/>
      <c r="CAP707" s="1"/>
      <c r="CAQ707" s="1"/>
      <c r="CAR707" s="1"/>
      <c r="CAS707" s="1"/>
      <c r="CAT707" s="1"/>
      <c r="CAU707" s="1"/>
      <c r="CAV707" s="1"/>
      <c r="CAW707" s="1"/>
      <c r="CAX707" s="1"/>
      <c r="CAY707" s="1"/>
      <c r="CAZ707" s="1"/>
      <c r="CBA707" s="1"/>
      <c r="CBB707" s="1"/>
      <c r="CBC707" s="1"/>
      <c r="CBD707" s="1"/>
      <c r="CBE707" s="1"/>
      <c r="CBF707" s="1"/>
      <c r="CBG707" s="1"/>
      <c r="CBH707" s="1"/>
      <c r="CBI707" s="1"/>
      <c r="CBJ707" s="1"/>
      <c r="CBK707" s="1"/>
      <c r="CBL707" s="1"/>
      <c r="CBM707" s="1"/>
      <c r="CBN707" s="1"/>
      <c r="CBO707" s="1"/>
      <c r="CBP707" s="1"/>
      <c r="CBQ707" s="1"/>
      <c r="CBR707" s="1"/>
      <c r="CBS707" s="1"/>
      <c r="CBT707" s="1"/>
      <c r="CBU707" s="1"/>
      <c r="CBV707" s="1"/>
      <c r="CBW707" s="1"/>
      <c r="CBX707" s="1"/>
      <c r="CBY707" s="1"/>
      <c r="CBZ707" s="1"/>
      <c r="CCA707" s="1"/>
      <c r="CCB707" s="1"/>
      <c r="CCC707" s="1"/>
      <c r="CCD707" s="1"/>
      <c r="CCE707" s="1"/>
      <c r="CCF707" s="1"/>
      <c r="CCG707" s="1"/>
      <c r="CCH707" s="1"/>
      <c r="CCI707" s="1"/>
      <c r="CCJ707" s="1"/>
      <c r="CCK707" s="1"/>
      <c r="CCL707" s="1"/>
      <c r="CCM707" s="1"/>
      <c r="CCN707" s="1"/>
      <c r="CCO707" s="1"/>
      <c r="CCP707" s="1"/>
      <c r="CCQ707" s="1"/>
      <c r="CCR707" s="1"/>
      <c r="CCS707" s="1"/>
      <c r="CCT707" s="1"/>
      <c r="CCU707" s="1"/>
      <c r="CCV707" s="1"/>
      <c r="CCW707" s="1"/>
      <c r="CCX707" s="1"/>
      <c r="CCY707" s="1"/>
      <c r="CCZ707" s="1"/>
      <c r="CDA707" s="1"/>
      <c r="CDB707" s="1"/>
      <c r="CDC707" s="1"/>
      <c r="CDD707" s="1"/>
      <c r="CDE707" s="1"/>
      <c r="CDF707" s="1"/>
      <c r="CDG707" s="1"/>
      <c r="CDH707" s="1"/>
      <c r="CDI707" s="1"/>
      <c r="CDJ707" s="1"/>
      <c r="CDK707" s="1"/>
      <c r="CDL707" s="1"/>
      <c r="CDM707" s="1"/>
      <c r="CDN707" s="1"/>
      <c r="CDO707" s="1"/>
      <c r="CDP707" s="1"/>
      <c r="CDQ707" s="1"/>
      <c r="CDR707" s="1"/>
      <c r="CDS707" s="1"/>
      <c r="CDT707" s="1"/>
      <c r="CDU707" s="1"/>
      <c r="CDV707" s="1"/>
      <c r="CDW707" s="1"/>
      <c r="CDX707" s="1"/>
      <c r="CDY707" s="1"/>
      <c r="CDZ707" s="1"/>
      <c r="CEA707" s="1"/>
      <c r="CEB707" s="1"/>
      <c r="CEC707" s="1"/>
      <c r="CED707" s="1"/>
      <c r="CEE707" s="1"/>
      <c r="CEF707" s="1"/>
      <c r="CEG707" s="1"/>
      <c r="CEH707" s="1"/>
      <c r="CEI707" s="1"/>
      <c r="CEJ707" s="1"/>
      <c r="CEK707" s="1"/>
      <c r="CEL707" s="1"/>
      <c r="CEM707" s="1"/>
      <c r="CEN707" s="1"/>
      <c r="CEO707" s="1"/>
      <c r="CEP707" s="1"/>
      <c r="CEQ707" s="1"/>
      <c r="CER707" s="1"/>
      <c r="CES707" s="1"/>
      <c r="CET707" s="1"/>
      <c r="CEU707" s="1"/>
      <c r="CEV707" s="1"/>
      <c r="CEW707" s="1"/>
      <c r="CEX707" s="1"/>
      <c r="CEY707" s="1"/>
      <c r="CEZ707" s="1"/>
      <c r="CFA707" s="1"/>
      <c r="CFB707" s="1"/>
      <c r="CFC707" s="1"/>
      <c r="CFD707" s="1"/>
      <c r="CFE707" s="1"/>
      <c r="CFF707" s="1"/>
      <c r="CFG707" s="1"/>
      <c r="CFH707" s="1"/>
      <c r="CFI707" s="1"/>
      <c r="CFJ707" s="1"/>
      <c r="CFK707" s="1"/>
      <c r="CFL707" s="1"/>
      <c r="CFM707" s="1"/>
      <c r="CFN707" s="1"/>
      <c r="CFO707" s="1"/>
      <c r="CFP707" s="1"/>
      <c r="CFQ707" s="1"/>
      <c r="CFR707" s="1"/>
      <c r="CFS707" s="1"/>
      <c r="CFT707" s="1"/>
      <c r="CFU707" s="1"/>
      <c r="CFV707" s="1"/>
      <c r="CFW707" s="1"/>
      <c r="CFX707" s="1"/>
      <c r="CFY707" s="1"/>
      <c r="CFZ707" s="1"/>
      <c r="CGA707" s="1"/>
      <c r="CGB707" s="1"/>
      <c r="CGC707" s="1"/>
      <c r="CGD707" s="1"/>
      <c r="CGE707" s="1"/>
      <c r="CGF707" s="1"/>
      <c r="CGG707" s="1"/>
      <c r="CGH707" s="1"/>
      <c r="CGI707" s="1"/>
      <c r="CGJ707" s="1"/>
      <c r="CGK707" s="1"/>
      <c r="CGL707" s="1"/>
      <c r="CGM707" s="1"/>
      <c r="CGN707" s="1"/>
      <c r="CGO707" s="1"/>
      <c r="CGP707" s="1"/>
      <c r="CGQ707" s="1"/>
      <c r="CGR707" s="1"/>
      <c r="CGS707" s="1"/>
      <c r="CGT707" s="1"/>
      <c r="CGU707" s="1"/>
      <c r="CGV707" s="1"/>
      <c r="CGW707" s="1"/>
      <c r="CGX707" s="1"/>
      <c r="CGY707" s="1"/>
      <c r="CGZ707" s="1"/>
      <c r="CHA707" s="1"/>
      <c r="CHB707" s="1"/>
      <c r="CHC707" s="1"/>
      <c r="CHD707" s="1"/>
      <c r="CHE707" s="1"/>
      <c r="CHF707" s="1"/>
      <c r="CHG707" s="1"/>
      <c r="CHH707" s="1"/>
      <c r="CHI707" s="1"/>
      <c r="CHJ707" s="1"/>
      <c r="CHK707" s="1"/>
      <c r="CHL707" s="1"/>
      <c r="CHM707" s="1"/>
      <c r="CHN707" s="1"/>
      <c r="CHO707" s="1"/>
      <c r="CHP707" s="1"/>
      <c r="CHQ707" s="1"/>
      <c r="CHR707" s="1"/>
      <c r="CHS707" s="1"/>
      <c r="CHT707" s="1"/>
      <c r="CHU707" s="1"/>
      <c r="CHV707" s="1"/>
      <c r="CHW707" s="1"/>
      <c r="CHX707" s="1"/>
      <c r="CHY707" s="1"/>
      <c r="CHZ707" s="1"/>
      <c r="CIA707" s="1"/>
      <c r="CIB707" s="1"/>
      <c r="CIC707" s="1"/>
      <c r="CID707" s="1"/>
      <c r="CIE707" s="1"/>
      <c r="CIF707" s="1"/>
      <c r="CIG707" s="1"/>
      <c r="CIH707" s="1"/>
      <c r="CII707" s="1"/>
      <c r="CIJ707" s="1"/>
      <c r="CIK707" s="1"/>
      <c r="CIL707" s="1"/>
      <c r="CIM707" s="1"/>
      <c r="CIN707" s="1"/>
      <c r="CIO707" s="1"/>
      <c r="CIP707" s="1"/>
      <c r="CIQ707" s="1"/>
      <c r="CIR707" s="1"/>
      <c r="CIS707" s="1"/>
      <c r="CIT707" s="1"/>
      <c r="CIU707" s="1"/>
      <c r="CIV707" s="1"/>
      <c r="CIW707" s="1"/>
      <c r="CIX707" s="1"/>
      <c r="CIY707" s="1"/>
      <c r="CIZ707" s="1"/>
      <c r="CJA707" s="1"/>
      <c r="CJB707" s="1"/>
      <c r="CJC707" s="1"/>
      <c r="CJD707" s="1"/>
      <c r="CJE707" s="1"/>
      <c r="CJF707" s="1"/>
      <c r="CJG707" s="1"/>
      <c r="CJH707" s="1"/>
      <c r="CJI707" s="1"/>
      <c r="CJJ707" s="1"/>
      <c r="CJK707" s="1"/>
      <c r="CJL707" s="1"/>
      <c r="CJM707" s="1"/>
      <c r="CJN707" s="1"/>
      <c r="CJO707" s="1"/>
      <c r="CJP707" s="1"/>
      <c r="CJQ707" s="1"/>
      <c r="CJR707" s="1"/>
      <c r="CJS707" s="1"/>
      <c r="CJT707" s="1"/>
      <c r="CJU707" s="1"/>
      <c r="CJV707" s="1"/>
      <c r="CJW707" s="1"/>
      <c r="CJX707" s="1"/>
      <c r="CJY707" s="1"/>
      <c r="CJZ707" s="1"/>
      <c r="CKA707" s="1"/>
      <c r="CKB707" s="1"/>
      <c r="CKC707" s="1"/>
      <c r="CKD707" s="1"/>
      <c r="CKE707" s="1"/>
      <c r="CKF707" s="1"/>
      <c r="CKG707" s="1"/>
      <c r="CKH707" s="1"/>
      <c r="CKI707" s="1"/>
      <c r="CKJ707" s="1"/>
      <c r="CKK707" s="1"/>
      <c r="CKL707" s="1"/>
      <c r="CKM707" s="1"/>
      <c r="CKN707" s="1"/>
      <c r="CKO707" s="1"/>
      <c r="CKP707" s="1"/>
      <c r="CKQ707" s="1"/>
      <c r="CKR707" s="1"/>
      <c r="CKS707" s="1"/>
      <c r="CKT707" s="1"/>
      <c r="CKU707" s="1"/>
      <c r="CKV707" s="1"/>
      <c r="CKW707" s="1"/>
      <c r="CKX707" s="1"/>
      <c r="CKY707" s="1"/>
      <c r="CKZ707" s="1"/>
      <c r="CLA707" s="1"/>
      <c r="CLB707" s="1"/>
      <c r="CLC707" s="1"/>
      <c r="CLD707" s="1"/>
      <c r="CLE707" s="1"/>
      <c r="CLF707" s="1"/>
      <c r="CLG707" s="1"/>
      <c r="CLH707" s="1"/>
      <c r="CLI707" s="1"/>
      <c r="CLJ707" s="1"/>
      <c r="CLK707" s="1"/>
      <c r="CLL707" s="1"/>
      <c r="CLM707" s="1"/>
      <c r="CLN707" s="1"/>
      <c r="CLO707" s="1"/>
      <c r="CLP707" s="1"/>
      <c r="CLQ707" s="1"/>
      <c r="CLR707" s="1"/>
      <c r="CLS707" s="1"/>
      <c r="CLT707" s="1"/>
      <c r="CLU707" s="1"/>
      <c r="CLV707" s="1"/>
      <c r="CLW707" s="1"/>
      <c r="CLX707" s="1"/>
      <c r="CLY707" s="1"/>
      <c r="CLZ707" s="1"/>
      <c r="CMA707" s="1"/>
      <c r="CMB707" s="1"/>
      <c r="CMC707" s="1"/>
      <c r="CMD707" s="1"/>
      <c r="CME707" s="1"/>
      <c r="CMF707" s="1"/>
      <c r="CMG707" s="1"/>
      <c r="CMH707" s="1"/>
      <c r="CMI707" s="1"/>
      <c r="CMJ707" s="1"/>
      <c r="CMK707" s="1"/>
      <c r="CML707" s="1"/>
      <c r="CMM707" s="1"/>
      <c r="CMN707" s="1"/>
      <c r="CMO707" s="1"/>
      <c r="CMP707" s="1"/>
      <c r="CMQ707" s="1"/>
      <c r="CMR707" s="1"/>
      <c r="CMS707" s="1"/>
      <c r="CMT707" s="1"/>
      <c r="CMU707" s="1"/>
      <c r="CMV707" s="1"/>
      <c r="CMW707" s="1"/>
      <c r="CMX707" s="1"/>
      <c r="CMY707" s="1"/>
      <c r="CMZ707" s="1"/>
      <c r="CNA707" s="1"/>
      <c r="CNB707" s="1"/>
      <c r="CNC707" s="1"/>
      <c r="CND707" s="1"/>
      <c r="CNE707" s="1"/>
      <c r="CNF707" s="1"/>
      <c r="CNG707" s="1"/>
      <c r="CNH707" s="1"/>
      <c r="CNI707" s="1"/>
      <c r="CNJ707" s="1"/>
      <c r="CNK707" s="1"/>
      <c r="CNL707" s="1"/>
      <c r="CNM707" s="1"/>
      <c r="CNN707" s="1"/>
      <c r="CNO707" s="1"/>
      <c r="CNP707" s="1"/>
      <c r="CNQ707" s="1"/>
      <c r="CNR707" s="1"/>
      <c r="CNS707" s="1"/>
      <c r="CNT707" s="1"/>
      <c r="CNU707" s="1"/>
      <c r="CNV707" s="1"/>
      <c r="CNW707" s="1"/>
      <c r="CNX707" s="1"/>
      <c r="CNY707" s="1"/>
      <c r="CNZ707" s="1"/>
      <c r="COA707" s="1"/>
      <c r="COB707" s="1"/>
      <c r="COC707" s="1"/>
      <c r="COD707" s="1"/>
      <c r="COE707" s="1"/>
      <c r="COF707" s="1"/>
      <c r="COG707" s="1"/>
      <c r="COH707" s="1"/>
      <c r="COI707" s="1"/>
      <c r="COJ707" s="1"/>
      <c r="COK707" s="1"/>
      <c r="COL707" s="1"/>
      <c r="COM707" s="1"/>
      <c r="CON707" s="1"/>
      <c r="COO707" s="1"/>
      <c r="COP707" s="1"/>
      <c r="COQ707" s="1"/>
      <c r="COR707" s="1"/>
      <c r="COS707" s="1"/>
      <c r="COT707" s="1"/>
      <c r="COU707" s="1"/>
      <c r="COV707" s="1"/>
      <c r="COW707" s="1"/>
      <c r="COX707" s="1"/>
      <c r="COY707" s="1"/>
      <c r="COZ707" s="1"/>
      <c r="CPA707" s="1"/>
      <c r="CPB707" s="1"/>
      <c r="CPC707" s="1"/>
      <c r="CPD707" s="1"/>
      <c r="CPE707" s="1"/>
      <c r="CPF707" s="1"/>
      <c r="CPG707" s="1"/>
      <c r="CPH707" s="1"/>
      <c r="CPI707" s="1"/>
      <c r="CPJ707" s="1"/>
      <c r="CPK707" s="1"/>
      <c r="CPL707" s="1"/>
      <c r="CPM707" s="1"/>
      <c r="CPN707" s="1"/>
      <c r="CPO707" s="1"/>
      <c r="CPP707" s="1"/>
      <c r="CPQ707" s="1"/>
      <c r="CPR707" s="1"/>
      <c r="CPS707" s="1"/>
      <c r="CPT707" s="1"/>
      <c r="CPU707" s="1"/>
      <c r="CPV707" s="1"/>
      <c r="CPW707" s="1"/>
      <c r="CPX707" s="1"/>
      <c r="CPY707" s="1"/>
      <c r="CPZ707" s="1"/>
      <c r="CQA707" s="1"/>
      <c r="CQB707" s="1"/>
      <c r="CQC707" s="1"/>
      <c r="CQD707" s="1"/>
      <c r="CQE707" s="1"/>
      <c r="CQF707" s="1"/>
      <c r="CQG707" s="1"/>
      <c r="CQH707" s="1"/>
      <c r="CQI707" s="1"/>
      <c r="CQJ707" s="1"/>
      <c r="CQK707" s="1"/>
      <c r="CQL707" s="1"/>
      <c r="CQM707" s="1"/>
      <c r="CQN707" s="1"/>
      <c r="CQO707" s="1"/>
      <c r="CQP707" s="1"/>
      <c r="CQQ707" s="1"/>
      <c r="CQR707" s="1"/>
      <c r="CQS707" s="1"/>
      <c r="CQT707" s="1"/>
      <c r="CQU707" s="1"/>
      <c r="CQV707" s="1"/>
      <c r="CQW707" s="1"/>
      <c r="CQX707" s="1"/>
      <c r="CQY707" s="1"/>
      <c r="CQZ707" s="1"/>
      <c r="CRA707" s="1"/>
      <c r="CRB707" s="1"/>
      <c r="CRC707" s="1"/>
      <c r="CRD707" s="1"/>
      <c r="CRE707" s="1"/>
      <c r="CRF707" s="1"/>
      <c r="CRG707" s="1"/>
      <c r="CRH707" s="1"/>
      <c r="CRI707" s="1"/>
      <c r="CRJ707" s="1"/>
      <c r="CRK707" s="1"/>
      <c r="CRL707" s="1"/>
      <c r="CRM707" s="1"/>
      <c r="CRN707" s="1"/>
      <c r="CRO707" s="1"/>
      <c r="CRP707" s="1"/>
      <c r="CRQ707" s="1"/>
      <c r="CRR707" s="1"/>
      <c r="CRS707" s="1"/>
      <c r="CRT707" s="1"/>
      <c r="CRU707" s="1"/>
      <c r="CRV707" s="1"/>
      <c r="CRW707" s="1"/>
      <c r="CRX707" s="1"/>
      <c r="CRY707" s="1"/>
      <c r="CRZ707" s="1"/>
      <c r="CSA707" s="1"/>
      <c r="CSB707" s="1"/>
      <c r="CSC707" s="1"/>
      <c r="CSD707" s="1"/>
      <c r="CSE707" s="1"/>
      <c r="CSF707" s="1"/>
      <c r="CSG707" s="1"/>
      <c r="CSH707" s="1"/>
      <c r="CSI707" s="1"/>
      <c r="CSJ707" s="1"/>
      <c r="CSK707" s="1"/>
      <c r="CSL707" s="1"/>
      <c r="CSM707" s="1"/>
      <c r="CSN707" s="1"/>
      <c r="CSO707" s="1"/>
      <c r="CSP707" s="1"/>
      <c r="CSQ707" s="1"/>
      <c r="CSR707" s="1"/>
      <c r="CSS707" s="1"/>
      <c r="CST707" s="1"/>
      <c r="CSU707" s="1"/>
      <c r="CSV707" s="1"/>
      <c r="CSW707" s="1"/>
      <c r="CSX707" s="1"/>
      <c r="CSY707" s="1"/>
      <c r="CSZ707" s="1"/>
      <c r="CTA707" s="1"/>
      <c r="CTB707" s="1"/>
      <c r="CTC707" s="1"/>
      <c r="CTD707" s="1"/>
      <c r="CTE707" s="1"/>
      <c r="CTF707" s="1"/>
      <c r="CTG707" s="1"/>
      <c r="CTH707" s="1"/>
      <c r="CTI707" s="1"/>
      <c r="CTJ707" s="1"/>
      <c r="CTK707" s="1"/>
      <c r="CTL707" s="1"/>
      <c r="CTM707" s="1"/>
      <c r="CTN707" s="1"/>
      <c r="CTO707" s="1"/>
      <c r="CTP707" s="1"/>
      <c r="CTQ707" s="1"/>
      <c r="CTR707" s="1"/>
      <c r="CTS707" s="1"/>
      <c r="CTT707" s="1"/>
      <c r="CTU707" s="1"/>
      <c r="CTV707" s="1"/>
      <c r="CTW707" s="1"/>
      <c r="CTX707" s="1"/>
      <c r="CTY707" s="1"/>
      <c r="CTZ707" s="1"/>
      <c r="CUA707" s="1"/>
      <c r="CUB707" s="1"/>
      <c r="CUC707" s="1"/>
      <c r="CUD707" s="1"/>
      <c r="CUE707" s="1"/>
      <c r="CUF707" s="1"/>
      <c r="CUG707" s="1"/>
      <c r="CUH707" s="1"/>
      <c r="CUI707" s="1"/>
      <c r="CUJ707" s="1"/>
      <c r="CUK707" s="1"/>
      <c r="CUL707" s="1"/>
      <c r="CUM707" s="1"/>
      <c r="CUN707" s="1"/>
      <c r="CUO707" s="1"/>
      <c r="CUP707" s="1"/>
      <c r="CUQ707" s="1"/>
      <c r="CUR707" s="1"/>
      <c r="CUS707" s="1"/>
      <c r="CUT707" s="1"/>
      <c r="CUU707" s="1"/>
      <c r="CUV707" s="1"/>
      <c r="CUW707" s="1"/>
      <c r="CUX707" s="1"/>
      <c r="CUY707" s="1"/>
      <c r="CUZ707" s="1"/>
      <c r="CVA707" s="1"/>
      <c r="CVB707" s="1"/>
      <c r="CVC707" s="1"/>
      <c r="CVD707" s="1"/>
      <c r="CVE707" s="1"/>
      <c r="CVF707" s="1"/>
      <c r="CVG707" s="1"/>
      <c r="CVH707" s="1"/>
      <c r="CVI707" s="1"/>
      <c r="CVJ707" s="1"/>
      <c r="CVK707" s="1"/>
      <c r="CVL707" s="1"/>
      <c r="CVM707" s="1"/>
      <c r="CVN707" s="1"/>
      <c r="CVO707" s="1"/>
      <c r="CVP707" s="1"/>
      <c r="CVQ707" s="1"/>
      <c r="CVR707" s="1"/>
      <c r="CVS707" s="1"/>
      <c r="CVT707" s="1"/>
      <c r="CVU707" s="1"/>
      <c r="CVV707" s="1"/>
      <c r="CVW707" s="1"/>
      <c r="CVX707" s="1"/>
      <c r="CVY707" s="1"/>
      <c r="CVZ707" s="1"/>
      <c r="CWA707" s="1"/>
      <c r="CWB707" s="1"/>
      <c r="CWC707" s="1"/>
      <c r="CWD707" s="1"/>
      <c r="CWE707" s="1"/>
      <c r="CWF707" s="1"/>
      <c r="CWG707" s="1"/>
      <c r="CWH707" s="1"/>
      <c r="CWI707" s="1"/>
      <c r="CWJ707" s="1"/>
      <c r="CWK707" s="1"/>
      <c r="CWL707" s="1"/>
      <c r="CWM707" s="1"/>
      <c r="CWN707" s="1"/>
      <c r="CWO707" s="1"/>
      <c r="CWP707" s="1"/>
      <c r="CWQ707" s="1"/>
      <c r="CWR707" s="1"/>
      <c r="CWS707" s="1"/>
      <c r="CWT707" s="1"/>
      <c r="CWU707" s="1"/>
      <c r="CWV707" s="1"/>
      <c r="CWW707" s="1"/>
      <c r="CWX707" s="1"/>
      <c r="CWY707" s="1"/>
      <c r="CWZ707" s="1"/>
      <c r="CXA707" s="1"/>
      <c r="CXB707" s="1"/>
      <c r="CXC707" s="1"/>
      <c r="CXD707" s="1"/>
      <c r="CXE707" s="1"/>
      <c r="CXF707" s="1"/>
      <c r="CXG707" s="1"/>
      <c r="CXH707" s="1"/>
      <c r="CXI707" s="1"/>
      <c r="CXJ707" s="1"/>
      <c r="CXK707" s="1"/>
      <c r="CXL707" s="1"/>
      <c r="CXM707" s="1"/>
      <c r="CXN707" s="1"/>
      <c r="CXO707" s="1"/>
      <c r="CXP707" s="1"/>
      <c r="CXQ707" s="1"/>
      <c r="CXR707" s="1"/>
      <c r="CXS707" s="1"/>
      <c r="CXT707" s="1"/>
      <c r="CXU707" s="1"/>
      <c r="CXV707" s="1"/>
      <c r="CXW707" s="1"/>
      <c r="CXX707" s="1"/>
      <c r="CXY707" s="1"/>
      <c r="CXZ707" s="1"/>
      <c r="CYA707" s="1"/>
      <c r="CYB707" s="1"/>
      <c r="CYC707" s="1"/>
      <c r="CYD707" s="1"/>
      <c r="CYE707" s="1"/>
      <c r="CYF707" s="1"/>
      <c r="CYG707" s="1"/>
      <c r="CYH707" s="1"/>
      <c r="CYI707" s="1"/>
      <c r="CYJ707" s="1"/>
      <c r="CYK707" s="1"/>
      <c r="CYL707" s="1"/>
      <c r="CYM707" s="1"/>
      <c r="CYN707" s="1"/>
      <c r="CYO707" s="1"/>
      <c r="CYP707" s="1"/>
      <c r="CYQ707" s="1"/>
      <c r="CYR707" s="1"/>
      <c r="CYS707" s="1"/>
      <c r="CYT707" s="1"/>
      <c r="CYU707" s="1"/>
      <c r="CYV707" s="1"/>
      <c r="CYW707" s="1"/>
      <c r="CYX707" s="1"/>
      <c r="CYY707" s="1"/>
      <c r="CYZ707" s="1"/>
      <c r="CZA707" s="1"/>
      <c r="CZB707" s="1"/>
      <c r="CZC707" s="1"/>
      <c r="CZD707" s="1"/>
      <c r="CZE707" s="1"/>
      <c r="CZF707" s="1"/>
      <c r="CZG707" s="1"/>
      <c r="CZH707" s="1"/>
      <c r="CZI707" s="1"/>
      <c r="CZJ707" s="1"/>
      <c r="CZK707" s="1"/>
      <c r="CZL707" s="1"/>
      <c r="CZM707" s="1"/>
      <c r="CZN707" s="1"/>
      <c r="CZO707" s="1"/>
      <c r="CZP707" s="1"/>
      <c r="CZQ707" s="1"/>
      <c r="CZR707" s="1"/>
      <c r="CZS707" s="1"/>
      <c r="CZT707" s="1"/>
      <c r="CZU707" s="1"/>
      <c r="CZV707" s="1"/>
      <c r="CZW707" s="1"/>
      <c r="CZX707" s="1"/>
      <c r="CZY707" s="1"/>
      <c r="CZZ707" s="1"/>
      <c r="DAA707" s="1"/>
      <c r="DAB707" s="1"/>
      <c r="DAC707" s="1"/>
      <c r="DAD707" s="1"/>
      <c r="DAE707" s="1"/>
      <c r="DAF707" s="1"/>
      <c r="DAG707" s="1"/>
      <c r="DAH707" s="1"/>
      <c r="DAI707" s="1"/>
      <c r="DAJ707" s="1"/>
      <c r="DAK707" s="1"/>
      <c r="DAL707" s="1"/>
      <c r="DAM707" s="1"/>
      <c r="DAN707" s="1"/>
      <c r="DAO707" s="1"/>
      <c r="DAP707" s="1"/>
      <c r="DAQ707" s="1"/>
      <c r="DAR707" s="1"/>
      <c r="DAS707" s="1"/>
      <c r="DAT707" s="1"/>
      <c r="DAU707" s="1"/>
      <c r="DAV707" s="1"/>
      <c r="DAW707" s="1"/>
      <c r="DAX707" s="1"/>
      <c r="DAY707" s="1"/>
      <c r="DAZ707" s="1"/>
      <c r="DBA707" s="1"/>
      <c r="DBB707" s="1"/>
      <c r="DBC707" s="1"/>
      <c r="DBD707" s="1"/>
      <c r="DBE707" s="1"/>
      <c r="DBF707" s="1"/>
      <c r="DBG707" s="1"/>
      <c r="DBH707" s="1"/>
      <c r="DBI707" s="1"/>
      <c r="DBJ707" s="1"/>
      <c r="DBK707" s="1"/>
      <c r="DBL707" s="1"/>
      <c r="DBM707" s="1"/>
      <c r="DBN707" s="1"/>
      <c r="DBO707" s="1"/>
      <c r="DBP707" s="1"/>
      <c r="DBQ707" s="1"/>
      <c r="DBR707" s="1"/>
      <c r="DBS707" s="1"/>
      <c r="DBT707" s="1"/>
      <c r="DBU707" s="1"/>
      <c r="DBV707" s="1"/>
      <c r="DBW707" s="1"/>
      <c r="DBX707" s="1"/>
      <c r="DBY707" s="1"/>
      <c r="DBZ707" s="1"/>
      <c r="DCA707" s="1"/>
      <c r="DCB707" s="1"/>
      <c r="DCC707" s="1"/>
      <c r="DCD707" s="1"/>
      <c r="DCE707" s="1"/>
      <c r="DCF707" s="1"/>
      <c r="DCG707" s="1"/>
      <c r="DCH707" s="1"/>
      <c r="DCI707" s="1"/>
      <c r="DCJ707" s="1"/>
      <c r="DCK707" s="1"/>
      <c r="DCL707" s="1"/>
      <c r="DCM707" s="1"/>
      <c r="DCN707" s="1"/>
      <c r="DCO707" s="1"/>
      <c r="DCP707" s="1"/>
      <c r="DCQ707" s="1"/>
      <c r="DCR707" s="1"/>
      <c r="DCS707" s="1"/>
      <c r="DCT707" s="1"/>
      <c r="DCU707" s="1"/>
      <c r="DCV707" s="1"/>
      <c r="DCW707" s="1"/>
      <c r="DCX707" s="1"/>
      <c r="DCY707" s="1"/>
      <c r="DCZ707" s="1"/>
      <c r="DDA707" s="1"/>
      <c r="DDB707" s="1"/>
      <c r="DDC707" s="1"/>
      <c r="DDD707" s="1"/>
      <c r="DDE707" s="1"/>
      <c r="DDF707" s="1"/>
      <c r="DDG707" s="1"/>
      <c r="DDH707" s="1"/>
      <c r="DDI707" s="1"/>
      <c r="DDJ707" s="1"/>
      <c r="DDK707" s="1"/>
      <c r="DDL707" s="1"/>
      <c r="DDM707" s="1"/>
      <c r="DDN707" s="1"/>
      <c r="DDO707" s="1"/>
      <c r="DDP707" s="1"/>
      <c r="DDQ707" s="1"/>
      <c r="DDR707" s="1"/>
      <c r="DDS707" s="1"/>
      <c r="DDT707" s="1"/>
      <c r="DDU707" s="1"/>
      <c r="DDV707" s="1"/>
      <c r="DDW707" s="1"/>
      <c r="DDX707" s="1"/>
      <c r="DDY707" s="1"/>
      <c r="DDZ707" s="1"/>
      <c r="DEA707" s="1"/>
      <c r="DEB707" s="1"/>
      <c r="DEC707" s="1"/>
      <c r="DED707" s="1"/>
      <c r="DEE707" s="1"/>
      <c r="DEF707" s="1"/>
      <c r="DEG707" s="1"/>
      <c r="DEH707" s="1"/>
      <c r="DEI707" s="1"/>
      <c r="DEJ707" s="1"/>
      <c r="DEK707" s="1"/>
      <c r="DEL707" s="1"/>
      <c r="DEM707" s="1"/>
      <c r="DEN707" s="1"/>
      <c r="DEO707" s="1"/>
      <c r="DEP707" s="1"/>
      <c r="DEQ707" s="1"/>
      <c r="DER707" s="1"/>
      <c r="DES707" s="1"/>
      <c r="DET707" s="1"/>
      <c r="DEU707" s="1"/>
      <c r="DEV707" s="1"/>
      <c r="DEW707" s="1"/>
      <c r="DEX707" s="1"/>
      <c r="DEY707" s="1"/>
      <c r="DEZ707" s="1"/>
      <c r="DFA707" s="1"/>
      <c r="DFB707" s="1"/>
      <c r="DFC707" s="1"/>
      <c r="DFD707" s="1"/>
      <c r="DFE707" s="1"/>
      <c r="DFF707" s="1"/>
      <c r="DFG707" s="1"/>
      <c r="DFH707" s="1"/>
      <c r="DFI707" s="1"/>
      <c r="DFJ707" s="1"/>
      <c r="DFK707" s="1"/>
      <c r="DFL707" s="1"/>
      <c r="DFM707" s="1"/>
      <c r="DFN707" s="1"/>
      <c r="DFO707" s="1"/>
      <c r="DFP707" s="1"/>
      <c r="DFQ707" s="1"/>
      <c r="DFR707" s="1"/>
      <c r="DFS707" s="1"/>
      <c r="DFT707" s="1"/>
      <c r="DFU707" s="1"/>
      <c r="DFV707" s="1"/>
      <c r="DFW707" s="1"/>
      <c r="DFX707" s="1"/>
      <c r="DFY707" s="1"/>
      <c r="DFZ707" s="1"/>
      <c r="DGA707" s="1"/>
      <c r="DGB707" s="1"/>
      <c r="DGC707" s="1"/>
      <c r="DGD707" s="1"/>
      <c r="DGE707" s="1"/>
      <c r="DGF707" s="1"/>
      <c r="DGG707" s="1"/>
      <c r="DGH707" s="1"/>
      <c r="DGI707" s="1"/>
      <c r="DGJ707" s="1"/>
      <c r="DGK707" s="1"/>
      <c r="DGL707" s="1"/>
      <c r="DGM707" s="1"/>
      <c r="DGN707" s="1"/>
      <c r="DGO707" s="1"/>
      <c r="DGP707" s="1"/>
      <c r="DGQ707" s="1"/>
      <c r="DGR707" s="1"/>
      <c r="DGS707" s="1"/>
      <c r="DGT707" s="1"/>
      <c r="DGU707" s="1"/>
      <c r="DGV707" s="1"/>
      <c r="DGW707" s="1"/>
      <c r="DGX707" s="1"/>
      <c r="DGY707" s="1"/>
      <c r="DGZ707" s="1"/>
      <c r="DHA707" s="1"/>
      <c r="DHB707" s="1"/>
      <c r="DHC707" s="1"/>
      <c r="DHD707" s="1"/>
      <c r="DHE707" s="1"/>
      <c r="DHF707" s="1"/>
      <c r="DHG707" s="1"/>
      <c r="DHH707" s="1"/>
      <c r="DHI707" s="1"/>
      <c r="DHJ707" s="1"/>
      <c r="DHK707" s="1"/>
      <c r="DHL707" s="1"/>
      <c r="DHM707" s="1"/>
      <c r="DHN707" s="1"/>
      <c r="DHO707" s="1"/>
      <c r="DHP707" s="1"/>
      <c r="DHQ707" s="1"/>
      <c r="DHR707" s="1"/>
      <c r="DHS707" s="1"/>
      <c r="DHT707" s="1"/>
      <c r="DHU707" s="1"/>
      <c r="DHV707" s="1"/>
      <c r="DHW707" s="1"/>
      <c r="DHX707" s="1"/>
      <c r="DHY707" s="1"/>
      <c r="DHZ707" s="1"/>
      <c r="DIA707" s="1"/>
      <c r="DIB707" s="1"/>
      <c r="DIC707" s="1"/>
      <c r="DID707" s="1"/>
      <c r="DIE707" s="1"/>
      <c r="DIF707" s="1"/>
      <c r="DIG707" s="1"/>
      <c r="DIH707" s="1"/>
      <c r="DII707" s="1"/>
      <c r="DIJ707" s="1"/>
      <c r="DIK707" s="1"/>
      <c r="DIL707" s="1"/>
      <c r="DIM707" s="1"/>
      <c r="DIN707" s="1"/>
      <c r="DIO707" s="1"/>
      <c r="DIP707" s="1"/>
      <c r="DIQ707" s="1"/>
      <c r="DIR707" s="1"/>
      <c r="DIS707" s="1"/>
      <c r="DIT707" s="1"/>
      <c r="DIU707" s="1"/>
      <c r="DIV707" s="1"/>
      <c r="DIW707" s="1"/>
      <c r="DIX707" s="1"/>
      <c r="DIY707" s="1"/>
      <c r="DIZ707" s="1"/>
      <c r="DJA707" s="1"/>
      <c r="DJB707" s="1"/>
      <c r="DJC707" s="1"/>
      <c r="DJD707" s="1"/>
      <c r="DJE707" s="1"/>
      <c r="DJF707" s="1"/>
      <c r="DJG707" s="1"/>
      <c r="DJH707" s="1"/>
      <c r="DJI707" s="1"/>
      <c r="DJJ707" s="1"/>
      <c r="DJK707" s="1"/>
      <c r="DJL707" s="1"/>
      <c r="DJM707" s="1"/>
      <c r="DJN707" s="1"/>
      <c r="DJO707" s="1"/>
      <c r="DJP707" s="1"/>
      <c r="DJQ707" s="1"/>
      <c r="DJR707" s="1"/>
      <c r="DJS707" s="1"/>
      <c r="DJT707" s="1"/>
      <c r="DJU707" s="1"/>
      <c r="DJV707" s="1"/>
      <c r="DJW707" s="1"/>
      <c r="DJX707" s="1"/>
      <c r="DJY707" s="1"/>
      <c r="DJZ707" s="1"/>
      <c r="DKA707" s="1"/>
      <c r="DKB707" s="1"/>
      <c r="DKC707" s="1"/>
      <c r="DKD707" s="1"/>
      <c r="DKE707" s="1"/>
      <c r="DKF707" s="1"/>
      <c r="DKG707" s="1"/>
      <c r="DKH707" s="1"/>
      <c r="DKI707" s="1"/>
      <c r="DKJ707" s="1"/>
      <c r="DKK707" s="1"/>
      <c r="DKL707" s="1"/>
      <c r="DKM707" s="1"/>
      <c r="DKN707" s="1"/>
      <c r="DKO707" s="1"/>
      <c r="DKP707" s="1"/>
      <c r="DKQ707" s="1"/>
      <c r="DKR707" s="1"/>
      <c r="DKS707" s="1"/>
      <c r="DKT707" s="1"/>
      <c r="DKU707" s="1"/>
      <c r="DKV707" s="1"/>
      <c r="DKW707" s="1"/>
      <c r="DKX707" s="1"/>
      <c r="DKY707" s="1"/>
      <c r="DKZ707" s="1"/>
      <c r="DLA707" s="1"/>
      <c r="DLB707" s="1"/>
      <c r="DLC707" s="1"/>
      <c r="DLD707" s="1"/>
      <c r="DLE707" s="1"/>
      <c r="DLF707" s="1"/>
      <c r="DLG707" s="1"/>
      <c r="DLH707" s="1"/>
      <c r="DLI707" s="1"/>
      <c r="DLJ707" s="1"/>
      <c r="DLK707" s="1"/>
      <c r="DLL707" s="1"/>
      <c r="DLM707" s="1"/>
      <c r="DLN707" s="1"/>
      <c r="DLO707" s="1"/>
      <c r="DLP707" s="1"/>
      <c r="DLQ707" s="1"/>
      <c r="DLR707" s="1"/>
      <c r="DLS707" s="1"/>
      <c r="DLT707" s="1"/>
      <c r="DLU707" s="1"/>
      <c r="DLV707" s="1"/>
      <c r="DLW707" s="1"/>
      <c r="DLX707" s="1"/>
      <c r="DLY707" s="1"/>
      <c r="DLZ707" s="1"/>
      <c r="DMA707" s="1"/>
      <c r="DMB707" s="1"/>
      <c r="DMC707" s="1"/>
      <c r="DMD707" s="1"/>
      <c r="DME707" s="1"/>
      <c r="DMF707" s="1"/>
      <c r="DMG707" s="1"/>
      <c r="DMH707" s="1"/>
      <c r="DMI707" s="1"/>
      <c r="DMJ707" s="1"/>
      <c r="DMK707" s="1"/>
      <c r="DML707" s="1"/>
      <c r="DMM707" s="1"/>
      <c r="DMN707" s="1"/>
      <c r="DMO707" s="1"/>
      <c r="DMP707" s="1"/>
      <c r="DMQ707" s="1"/>
      <c r="DMR707" s="1"/>
      <c r="DMS707" s="1"/>
      <c r="DMT707" s="1"/>
      <c r="DMU707" s="1"/>
      <c r="DMV707" s="1"/>
      <c r="DMW707" s="1"/>
      <c r="DMX707" s="1"/>
      <c r="DMY707" s="1"/>
      <c r="DMZ707" s="1"/>
      <c r="DNA707" s="1"/>
      <c r="DNB707" s="1"/>
      <c r="DNC707" s="1"/>
      <c r="DND707" s="1"/>
      <c r="DNE707" s="1"/>
      <c r="DNF707" s="1"/>
      <c r="DNG707" s="1"/>
      <c r="DNH707" s="1"/>
      <c r="DNI707" s="1"/>
      <c r="DNJ707" s="1"/>
      <c r="DNK707" s="1"/>
      <c r="DNL707" s="1"/>
      <c r="DNM707" s="1"/>
      <c r="DNN707" s="1"/>
      <c r="DNO707" s="1"/>
      <c r="DNP707" s="1"/>
      <c r="DNQ707" s="1"/>
      <c r="DNR707" s="1"/>
      <c r="DNS707" s="1"/>
      <c r="DNT707" s="1"/>
      <c r="DNU707" s="1"/>
      <c r="DNV707" s="1"/>
      <c r="DNW707" s="1"/>
      <c r="DNX707" s="1"/>
      <c r="DNY707" s="1"/>
      <c r="DNZ707" s="1"/>
      <c r="DOA707" s="1"/>
      <c r="DOB707" s="1"/>
      <c r="DOC707" s="1"/>
      <c r="DOD707" s="1"/>
      <c r="DOE707" s="1"/>
      <c r="DOF707" s="1"/>
      <c r="DOG707" s="1"/>
      <c r="DOH707" s="1"/>
      <c r="DOI707" s="1"/>
      <c r="DOJ707" s="1"/>
      <c r="DOK707" s="1"/>
      <c r="DOL707" s="1"/>
      <c r="DOM707" s="1"/>
      <c r="DON707" s="1"/>
      <c r="DOO707" s="1"/>
      <c r="DOP707" s="1"/>
      <c r="DOQ707" s="1"/>
      <c r="DOR707" s="1"/>
      <c r="DOS707" s="1"/>
      <c r="DOT707" s="1"/>
      <c r="DOU707" s="1"/>
      <c r="DOV707" s="1"/>
      <c r="DOW707" s="1"/>
      <c r="DOX707" s="1"/>
      <c r="DOY707" s="1"/>
      <c r="DOZ707" s="1"/>
      <c r="DPA707" s="1"/>
      <c r="DPB707" s="1"/>
      <c r="DPC707" s="1"/>
      <c r="DPD707" s="1"/>
      <c r="DPE707" s="1"/>
      <c r="DPF707" s="1"/>
      <c r="DPG707" s="1"/>
      <c r="DPH707" s="1"/>
      <c r="DPI707" s="1"/>
      <c r="DPJ707" s="1"/>
      <c r="DPK707" s="1"/>
      <c r="DPL707" s="1"/>
      <c r="DPM707" s="1"/>
      <c r="DPN707" s="1"/>
      <c r="DPO707" s="1"/>
      <c r="DPP707" s="1"/>
      <c r="DPQ707" s="1"/>
      <c r="DPR707" s="1"/>
      <c r="DPS707" s="1"/>
      <c r="DPT707" s="1"/>
      <c r="DPU707" s="1"/>
      <c r="DPV707" s="1"/>
      <c r="DPW707" s="1"/>
      <c r="DPX707" s="1"/>
      <c r="DPY707" s="1"/>
      <c r="DPZ707" s="1"/>
      <c r="DQA707" s="1"/>
      <c r="DQB707" s="1"/>
      <c r="DQC707" s="1"/>
      <c r="DQD707" s="1"/>
      <c r="DQE707" s="1"/>
      <c r="DQF707" s="1"/>
      <c r="DQG707" s="1"/>
      <c r="DQH707" s="1"/>
      <c r="DQI707" s="1"/>
      <c r="DQJ707" s="1"/>
      <c r="DQK707" s="1"/>
      <c r="DQL707" s="1"/>
      <c r="DQM707" s="1"/>
      <c r="DQN707" s="1"/>
      <c r="DQO707" s="1"/>
      <c r="DQP707" s="1"/>
      <c r="DQQ707" s="1"/>
      <c r="DQR707" s="1"/>
      <c r="DQS707" s="1"/>
      <c r="DQT707" s="1"/>
      <c r="DQU707" s="1"/>
      <c r="DQV707" s="1"/>
      <c r="DQW707" s="1"/>
      <c r="DQX707" s="1"/>
      <c r="DQY707" s="1"/>
      <c r="DQZ707" s="1"/>
      <c r="DRA707" s="1"/>
      <c r="DRB707" s="1"/>
      <c r="DRC707" s="1"/>
      <c r="DRD707" s="1"/>
      <c r="DRE707" s="1"/>
      <c r="DRF707" s="1"/>
      <c r="DRG707" s="1"/>
      <c r="DRH707" s="1"/>
      <c r="DRI707" s="1"/>
      <c r="DRJ707" s="1"/>
      <c r="DRK707" s="1"/>
      <c r="DRL707" s="1"/>
      <c r="DRM707" s="1"/>
      <c r="DRN707" s="1"/>
      <c r="DRO707" s="1"/>
      <c r="DRP707" s="1"/>
      <c r="DRQ707" s="1"/>
      <c r="DRR707" s="1"/>
      <c r="DRS707" s="1"/>
      <c r="DRT707" s="1"/>
      <c r="DRU707" s="1"/>
      <c r="DRV707" s="1"/>
      <c r="DRW707" s="1"/>
      <c r="DRX707" s="1"/>
      <c r="DRY707" s="1"/>
      <c r="DRZ707" s="1"/>
      <c r="DSA707" s="1"/>
      <c r="DSB707" s="1"/>
      <c r="DSC707" s="1"/>
      <c r="DSD707" s="1"/>
      <c r="DSE707" s="1"/>
      <c r="DSF707" s="1"/>
      <c r="DSG707" s="1"/>
      <c r="DSH707" s="1"/>
      <c r="DSI707" s="1"/>
      <c r="DSJ707" s="1"/>
      <c r="DSK707" s="1"/>
      <c r="DSL707" s="1"/>
      <c r="DSM707" s="1"/>
      <c r="DSN707" s="1"/>
      <c r="DSO707" s="1"/>
      <c r="DSP707" s="1"/>
      <c r="DSQ707" s="1"/>
      <c r="DSR707" s="1"/>
      <c r="DSS707" s="1"/>
      <c r="DST707" s="1"/>
      <c r="DSU707" s="1"/>
      <c r="DSV707" s="1"/>
      <c r="DSW707" s="1"/>
      <c r="DSX707" s="1"/>
      <c r="DSY707" s="1"/>
      <c r="DSZ707" s="1"/>
      <c r="DTA707" s="1"/>
      <c r="DTB707" s="1"/>
      <c r="DTC707" s="1"/>
      <c r="DTD707" s="1"/>
      <c r="DTE707" s="1"/>
      <c r="DTF707" s="1"/>
      <c r="DTG707" s="1"/>
      <c r="DTH707" s="1"/>
      <c r="DTI707" s="1"/>
      <c r="DTJ707" s="1"/>
      <c r="DTK707" s="1"/>
      <c r="DTL707" s="1"/>
      <c r="DTM707" s="1"/>
      <c r="DTN707" s="1"/>
      <c r="DTO707" s="1"/>
      <c r="DTP707" s="1"/>
      <c r="DTQ707" s="1"/>
      <c r="DTR707" s="1"/>
      <c r="DTS707" s="1"/>
      <c r="DTT707" s="1"/>
      <c r="DTU707" s="1"/>
      <c r="DTV707" s="1"/>
      <c r="DTW707" s="1"/>
      <c r="DTX707" s="1"/>
      <c r="DTY707" s="1"/>
      <c r="DTZ707" s="1"/>
      <c r="DUA707" s="1"/>
      <c r="DUB707" s="1"/>
      <c r="DUC707" s="1"/>
      <c r="DUD707" s="1"/>
      <c r="DUE707" s="1"/>
      <c r="DUF707" s="1"/>
      <c r="DUG707" s="1"/>
      <c r="DUH707" s="1"/>
      <c r="DUI707" s="1"/>
      <c r="DUJ707" s="1"/>
      <c r="DUK707" s="1"/>
      <c r="DUL707" s="1"/>
      <c r="DUM707" s="1"/>
      <c r="DUN707" s="1"/>
      <c r="DUO707" s="1"/>
      <c r="DUP707" s="1"/>
      <c r="DUQ707" s="1"/>
      <c r="DUR707" s="1"/>
      <c r="DUS707" s="1"/>
      <c r="DUT707" s="1"/>
      <c r="DUU707" s="1"/>
      <c r="DUV707" s="1"/>
      <c r="DUW707" s="1"/>
      <c r="DUX707" s="1"/>
      <c r="DUY707" s="1"/>
      <c r="DUZ707" s="1"/>
      <c r="DVA707" s="1"/>
      <c r="DVB707" s="1"/>
      <c r="DVC707" s="1"/>
      <c r="DVD707" s="1"/>
      <c r="DVE707" s="1"/>
      <c r="DVF707" s="1"/>
      <c r="DVG707" s="1"/>
      <c r="DVH707" s="1"/>
      <c r="DVI707" s="1"/>
      <c r="DVJ707" s="1"/>
      <c r="DVK707" s="1"/>
      <c r="DVL707" s="1"/>
      <c r="DVM707" s="1"/>
      <c r="DVN707" s="1"/>
      <c r="DVO707" s="1"/>
      <c r="DVP707" s="1"/>
      <c r="DVQ707" s="1"/>
      <c r="DVR707" s="1"/>
      <c r="DVS707" s="1"/>
      <c r="DVT707" s="1"/>
      <c r="DVU707" s="1"/>
      <c r="DVV707" s="1"/>
      <c r="DVW707" s="1"/>
      <c r="DVX707" s="1"/>
      <c r="DVY707" s="1"/>
      <c r="DVZ707" s="1"/>
      <c r="DWA707" s="1"/>
      <c r="DWB707" s="1"/>
      <c r="DWC707" s="1"/>
      <c r="DWD707" s="1"/>
      <c r="DWE707" s="1"/>
      <c r="DWF707" s="1"/>
      <c r="DWG707" s="1"/>
      <c r="DWH707" s="1"/>
      <c r="DWI707" s="1"/>
      <c r="DWJ707" s="1"/>
      <c r="DWK707" s="1"/>
      <c r="DWL707" s="1"/>
      <c r="DWM707" s="1"/>
      <c r="DWN707" s="1"/>
      <c r="DWO707" s="1"/>
      <c r="DWP707" s="1"/>
      <c r="DWQ707" s="1"/>
      <c r="DWR707" s="1"/>
      <c r="DWS707" s="1"/>
      <c r="DWT707" s="1"/>
      <c r="DWU707" s="1"/>
      <c r="DWV707" s="1"/>
      <c r="DWW707" s="1"/>
      <c r="DWX707" s="1"/>
      <c r="DWY707" s="1"/>
      <c r="DWZ707" s="1"/>
      <c r="DXA707" s="1"/>
      <c r="DXB707" s="1"/>
      <c r="DXC707" s="1"/>
      <c r="DXD707" s="1"/>
      <c r="DXE707" s="1"/>
      <c r="DXF707" s="1"/>
      <c r="DXG707" s="1"/>
      <c r="DXH707" s="1"/>
      <c r="DXI707" s="1"/>
      <c r="DXJ707" s="1"/>
      <c r="DXK707" s="1"/>
      <c r="DXL707" s="1"/>
      <c r="DXM707" s="1"/>
      <c r="DXN707" s="1"/>
      <c r="DXO707" s="1"/>
      <c r="DXP707" s="1"/>
      <c r="DXQ707" s="1"/>
      <c r="DXR707" s="1"/>
      <c r="DXS707" s="1"/>
      <c r="DXT707" s="1"/>
      <c r="DXU707" s="1"/>
      <c r="DXV707" s="1"/>
      <c r="DXW707" s="1"/>
      <c r="DXX707" s="1"/>
      <c r="DXY707" s="1"/>
      <c r="DXZ707" s="1"/>
      <c r="DYA707" s="1"/>
      <c r="DYB707" s="1"/>
      <c r="DYC707" s="1"/>
      <c r="DYD707" s="1"/>
      <c r="DYE707" s="1"/>
      <c r="DYF707" s="1"/>
      <c r="DYG707" s="1"/>
      <c r="DYH707" s="1"/>
      <c r="DYI707" s="1"/>
      <c r="DYJ707" s="1"/>
      <c r="DYK707" s="1"/>
      <c r="DYL707" s="1"/>
      <c r="DYM707" s="1"/>
      <c r="DYN707" s="1"/>
      <c r="DYO707" s="1"/>
      <c r="DYP707" s="1"/>
      <c r="DYQ707" s="1"/>
      <c r="DYR707" s="1"/>
      <c r="DYS707" s="1"/>
      <c r="DYT707" s="1"/>
      <c r="DYU707" s="1"/>
      <c r="DYV707" s="1"/>
      <c r="DYW707" s="1"/>
      <c r="DYX707" s="1"/>
      <c r="DYY707" s="1"/>
      <c r="DYZ707" s="1"/>
      <c r="DZA707" s="1"/>
      <c r="DZB707" s="1"/>
      <c r="DZC707" s="1"/>
      <c r="DZD707" s="1"/>
      <c r="DZE707" s="1"/>
      <c r="DZF707" s="1"/>
      <c r="DZG707" s="1"/>
      <c r="DZH707" s="1"/>
      <c r="DZI707" s="1"/>
      <c r="DZJ707" s="1"/>
      <c r="DZK707" s="1"/>
      <c r="DZL707" s="1"/>
      <c r="DZM707" s="1"/>
      <c r="DZN707" s="1"/>
      <c r="DZO707" s="1"/>
      <c r="DZP707" s="1"/>
      <c r="DZQ707" s="1"/>
      <c r="DZR707" s="1"/>
      <c r="DZS707" s="1"/>
      <c r="DZT707" s="1"/>
      <c r="DZU707" s="1"/>
      <c r="DZV707" s="1"/>
      <c r="DZW707" s="1"/>
      <c r="DZX707" s="1"/>
      <c r="DZY707" s="1"/>
      <c r="DZZ707" s="1"/>
      <c r="EAA707" s="1"/>
      <c r="EAB707" s="1"/>
      <c r="EAC707" s="1"/>
      <c r="EAD707" s="1"/>
      <c r="EAE707" s="1"/>
      <c r="EAF707" s="1"/>
      <c r="EAG707" s="1"/>
      <c r="EAH707" s="1"/>
      <c r="EAI707" s="1"/>
      <c r="EAJ707" s="1"/>
      <c r="EAK707" s="1"/>
      <c r="EAL707" s="1"/>
      <c r="EAM707" s="1"/>
      <c r="EAN707" s="1"/>
      <c r="EAO707" s="1"/>
      <c r="EAP707" s="1"/>
      <c r="EAQ707" s="1"/>
      <c r="EAR707" s="1"/>
      <c r="EAS707" s="1"/>
      <c r="EAT707" s="1"/>
      <c r="EAU707" s="1"/>
      <c r="EAV707" s="1"/>
      <c r="EAW707" s="1"/>
      <c r="EAX707" s="1"/>
      <c r="EAY707" s="1"/>
      <c r="EAZ707" s="1"/>
      <c r="EBA707" s="1"/>
      <c r="EBB707" s="1"/>
      <c r="EBC707" s="1"/>
      <c r="EBD707" s="1"/>
      <c r="EBE707" s="1"/>
      <c r="EBF707" s="1"/>
      <c r="EBG707" s="1"/>
      <c r="EBH707" s="1"/>
      <c r="EBI707" s="1"/>
      <c r="EBJ707" s="1"/>
      <c r="EBK707" s="1"/>
      <c r="EBL707" s="1"/>
      <c r="EBM707" s="1"/>
      <c r="EBN707" s="1"/>
      <c r="EBO707" s="1"/>
      <c r="EBP707" s="1"/>
      <c r="EBQ707" s="1"/>
      <c r="EBR707" s="1"/>
      <c r="EBS707" s="1"/>
      <c r="EBT707" s="1"/>
      <c r="EBU707" s="1"/>
      <c r="EBV707" s="1"/>
      <c r="EBW707" s="1"/>
      <c r="EBX707" s="1"/>
      <c r="EBY707" s="1"/>
      <c r="EBZ707" s="1"/>
      <c r="ECA707" s="1"/>
      <c r="ECB707" s="1"/>
      <c r="ECC707" s="1"/>
      <c r="ECD707" s="1"/>
      <c r="ECE707" s="1"/>
      <c r="ECF707" s="1"/>
      <c r="ECG707" s="1"/>
      <c r="ECH707" s="1"/>
      <c r="ECI707" s="1"/>
      <c r="ECJ707" s="1"/>
      <c r="ECK707" s="1"/>
      <c r="ECL707" s="1"/>
      <c r="ECM707" s="1"/>
      <c r="ECN707" s="1"/>
      <c r="ECO707" s="1"/>
      <c r="ECP707" s="1"/>
      <c r="ECQ707" s="1"/>
      <c r="ECR707" s="1"/>
      <c r="ECS707" s="1"/>
      <c r="ECT707" s="1"/>
      <c r="ECU707" s="1"/>
      <c r="ECV707" s="1"/>
      <c r="ECW707" s="1"/>
      <c r="ECX707" s="1"/>
      <c r="ECY707" s="1"/>
      <c r="ECZ707" s="1"/>
      <c r="EDA707" s="1"/>
      <c r="EDB707" s="1"/>
      <c r="EDC707" s="1"/>
      <c r="EDD707" s="1"/>
      <c r="EDE707" s="1"/>
      <c r="EDF707" s="1"/>
      <c r="EDG707" s="1"/>
      <c r="EDH707" s="1"/>
      <c r="EDI707" s="1"/>
      <c r="EDJ707" s="1"/>
      <c r="EDK707" s="1"/>
      <c r="EDL707" s="1"/>
      <c r="EDM707" s="1"/>
      <c r="EDN707" s="1"/>
      <c r="EDO707" s="1"/>
      <c r="EDP707" s="1"/>
      <c r="EDQ707" s="1"/>
      <c r="EDR707" s="1"/>
      <c r="EDS707" s="1"/>
      <c r="EDT707" s="1"/>
      <c r="EDU707" s="1"/>
      <c r="EDV707" s="1"/>
      <c r="EDW707" s="1"/>
      <c r="EDX707" s="1"/>
      <c r="EDY707" s="1"/>
      <c r="EDZ707" s="1"/>
      <c r="EEA707" s="1"/>
      <c r="EEB707" s="1"/>
      <c r="EEC707" s="1"/>
      <c r="EED707" s="1"/>
      <c r="EEE707" s="1"/>
      <c r="EEF707" s="1"/>
      <c r="EEG707" s="1"/>
      <c r="EEH707" s="1"/>
      <c r="EEI707" s="1"/>
      <c r="EEJ707" s="1"/>
      <c r="EEK707" s="1"/>
      <c r="EEL707" s="1"/>
      <c r="EEM707" s="1"/>
      <c r="EEN707" s="1"/>
      <c r="EEO707" s="1"/>
      <c r="EEP707" s="1"/>
      <c r="EEQ707" s="1"/>
      <c r="EER707" s="1"/>
      <c r="EES707" s="1"/>
      <c r="EET707" s="1"/>
      <c r="EEU707" s="1"/>
      <c r="EEV707" s="1"/>
      <c r="EEW707" s="1"/>
      <c r="EEX707" s="1"/>
      <c r="EEY707" s="1"/>
      <c r="EEZ707" s="1"/>
      <c r="EFA707" s="1"/>
      <c r="EFB707" s="1"/>
      <c r="EFC707" s="1"/>
      <c r="EFD707" s="1"/>
      <c r="EFE707" s="1"/>
      <c r="EFF707" s="1"/>
      <c r="EFG707" s="1"/>
      <c r="EFH707" s="1"/>
      <c r="EFI707" s="1"/>
      <c r="EFJ707" s="1"/>
      <c r="EFK707" s="1"/>
      <c r="EFL707" s="1"/>
      <c r="EFM707" s="1"/>
      <c r="EFN707" s="1"/>
      <c r="EFO707" s="1"/>
      <c r="EFP707" s="1"/>
      <c r="EFQ707" s="1"/>
      <c r="EFR707" s="1"/>
      <c r="EFS707" s="1"/>
      <c r="EFT707" s="1"/>
      <c r="EFU707" s="1"/>
      <c r="EFV707" s="1"/>
      <c r="EFW707" s="1"/>
      <c r="EFX707" s="1"/>
      <c r="EFY707" s="1"/>
      <c r="EFZ707" s="1"/>
      <c r="EGA707" s="1"/>
      <c r="EGB707" s="1"/>
      <c r="EGC707" s="1"/>
      <c r="EGD707" s="1"/>
      <c r="EGE707" s="1"/>
      <c r="EGF707" s="1"/>
      <c r="EGG707" s="1"/>
      <c r="EGH707" s="1"/>
      <c r="EGI707" s="1"/>
      <c r="EGJ707" s="1"/>
      <c r="EGK707" s="1"/>
      <c r="EGL707" s="1"/>
      <c r="EGM707" s="1"/>
      <c r="EGN707" s="1"/>
      <c r="EGO707" s="1"/>
      <c r="EGP707" s="1"/>
      <c r="EGQ707" s="1"/>
      <c r="EGR707" s="1"/>
      <c r="EGS707" s="1"/>
      <c r="EGT707" s="1"/>
      <c r="EGU707" s="1"/>
      <c r="EGV707" s="1"/>
      <c r="EGW707" s="1"/>
      <c r="EGX707" s="1"/>
      <c r="EGY707" s="1"/>
      <c r="EGZ707" s="1"/>
      <c r="EHA707" s="1"/>
      <c r="EHB707" s="1"/>
      <c r="EHC707" s="1"/>
      <c r="EHD707" s="1"/>
      <c r="EHE707" s="1"/>
      <c r="EHF707" s="1"/>
      <c r="EHG707" s="1"/>
      <c r="EHH707" s="1"/>
      <c r="EHI707" s="1"/>
      <c r="EHJ707" s="1"/>
      <c r="EHK707" s="1"/>
      <c r="EHL707" s="1"/>
      <c r="EHM707" s="1"/>
      <c r="EHN707" s="1"/>
      <c r="EHO707" s="1"/>
      <c r="EHP707" s="1"/>
      <c r="EHQ707" s="1"/>
      <c r="EHR707" s="1"/>
      <c r="EHS707" s="1"/>
      <c r="EHT707" s="1"/>
      <c r="EHU707" s="1"/>
      <c r="EHV707" s="1"/>
      <c r="EHW707" s="1"/>
      <c r="EHX707" s="1"/>
      <c r="EHY707" s="1"/>
      <c r="EHZ707" s="1"/>
      <c r="EIA707" s="1"/>
      <c r="EIB707" s="1"/>
      <c r="EIC707" s="1"/>
      <c r="EID707" s="1"/>
      <c r="EIE707" s="1"/>
      <c r="EIF707" s="1"/>
      <c r="EIG707" s="1"/>
      <c r="EIH707" s="1"/>
      <c r="EII707" s="1"/>
      <c r="EIJ707" s="1"/>
      <c r="EIK707" s="1"/>
      <c r="EIL707" s="1"/>
      <c r="EIM707" s="1"/>
      <c r="EIN707" s="1"/>
      <c r="EIO707" s="1"/>
      <c r="EIP707" s="1"/>
      <c r="EIQ707" s="1"/>
      <c r="EIR707" s="1"/>
      <c r="EIS707" s="1"/>
      <c r="EIT707" s="1"/>
      <c r="EIU707" s="1"/>
      <c r="EIV707" s="1"/>
      <c r="EIW707" s="1"/>
      <c r="EIX707" s="1"/>
      <c r="EIY707" s="1"/>
      <c r="EIZ707" s="1"/>
      <c r="EJA707" s="1"/>
      <c r="EJB707" s="1"/>
      <c r="EJC707" s="1"/>
      <c r="EJD707" s="1"/>
      <c r="EJE707" s="1"/>
      <c r="EJF707" s="1"/>
      <c r="EJG707" s="1"/>
      <c r="EJH707" s="1"/>
      <c r="EJI707" s="1"/>
      <c r="EJJ707" s="1"/>
      <c r="EJK707" s="1"/>
      <c r="EJL707" s="1"/>
      <c r="EJM707" s="1"/>
      <c r="EJN707" s="1"/>
      <c r="EJO707" s="1"/>
      <c r="EJP707" s="1"/>
      <c r="EJQ707" s="1"/>
      <c r="EJR707" s="1"/>
      <c r="EJS707" s="1"/>
      <c r="EJT707" s="1"/>
      <c r="EJU707" s="1"/>
      <c r="EJV707" s="1"/>
      <c r="EJW707" s="1"/>
      <c r="EJX707" s="1"/>
      <c r="EJY707" s="1"/>
      <c r="EJZ707" s="1"/>
      <c r="EKA707" s="1"/>
      <c r="EKB707" s="1"/>
      <c r="EKC707" s="1"/>
      <c r="EKD707" s="1"/>
      <c r="EKE707" s="1"/>
      <c r="EKF707" s="1"/>
      <c r="EKG707" s="1"/>
      <c r="EKH707" s="1"/>
      <c r="EKI707" s="1"/>
      <c r="EKJ707" s="1"/>
      <c r="EKK707" s="1"/>
      <c r="EKL707" s="1"/>
      <c r="EKM707" s="1"/>
      <c r="EKN707" s="1"/>
      <c r="EKO707" s="1"/>
      <c r="EKP707" s="1"/>
      <c r="EKQ707" s="1"/>
      <c r="EKR707" s="1"/>
      <c r="EKS707" s="1"/>
      <c r="EKT707" s="1"/>
      <c r="EKU707" s="1"/>
      <c r="EKV707" s="1"/>
      <c r="EKW707" s="1"/>
      <c r="EKX707" s="1"/>
      <c r="EKY707" s="1"/>
      <c r="EKZ707" s="1"/>
      <c r="ELA707" s="1"/>
      <c r="ELB707" s="1"/>
      <c r="ELC707" s="1"/>
      <c r="ELD707" s="1"/>
      <c r="ELE707" s="1"/>
      <c r="ELF707" s="1"/>
      <c r="ELG707" s="1"/>
      <c r="ELH707" s="1"/>
      <c r="ELI707" s="1"/>
      <c r="ELJ707" s="1"/>
      <c r="ELK707" s="1"/>
      <c r="ELL707" s="1"/>
      <c r="ELM707" s="1"/>
      <c r="ELN707" s="1"/>
      <c r="ELO707" s="1"/>
      <c r="ELP707" s="1"/>
      <c r="ELQ707" s="1"/>
      <c r="ELR707" s="1"/>
      <c r="ELS707" s="1"/>
      <c r="ELT707" s="1"/>
      <c r="ELU707" s="1"/>
      <c r="ELV707" s="1"/>
      <c r="ELW707" s="1"/>
      <c r="ELX707" s="1"/>
      <c r="ELY707" s="1"/>
      <c r="ELZ707" s="1"/>
      <c r="EMA707" s="1"/>
      <c r="EMB707" s="1"/>
      <c r="EMC707" s="1"/>
      <c r="EMD707" s="1"/>
      <c r="EME707" s="1"/>
      <c r="EMF707" s="1"/>
      <c r="EMG707" s="1"/>
      <c r="EMH707" s="1"/>
      <c r="EMI707" s="1"/>
      <c r="EMJ707" s="1"/>
      <c r="EMK707" s="1"/>
      <c r="EML707" s="1"/>
      <c r="EMM707" s="1"/>
      <c r="EMN707" s="1"/>
      <c r="EMO707" s="1"/>
      <c r="EMP707" s="1"/>
      <c r="EMQ707" s="1"/>
      <c r="EMR707" s="1"/>
      <c r="EMS707" s="1"/>
      <c r="EMT707" s="1"/>
      <c r="EMU707" s="1"/>
      <c r="EMV707" s="1"/>
      <c r="EMW707" s="1"/>
      <c r="EMX707" s="1"/>
      <c r="EMY707" s="1"/>
      <c r="EMZ707" s="1"/>
      <c r="ENA707" s="1"/>
      <c r="ENB707" s="1"/>
      <c r="ENC707" s="1"/>
      <c r="END707" s="1"/>
      <c r="ENE707" s="1"/>
      <c r="ENF707" s="1"/>
      <c r="ENG707" s="1"/>
      <c r="ENH707" s="1"/>
      <c r="ENI707" s="1"/>
      <c r="ENJ707" s="1"/>
      <c r="ENK707" s="1"/>
      <c r="ENL707" s="1"/>
      <c r="ENM707" s="1"/>
      <c r="ENN707" s="1"/>
      <c r="ENO707" s="1"/>
      <c r="ENP707" s="1"/>
      <c r="ENQ707" s="1"/>
      <c r="ENR707" s="1"/>
      <c r="ENS707" s="1"/>
      <c r="ENT707" s="1"/>
      <c r="ENU707" s="1"/>
      <c r="ENV707" s="1"/>
      <c r="ENW707" s="1"/>
      <c r="ENX707" s="1"/>
      <c r="ENY707" s="1"/>
      <c r="ENZ707" s="1"/>
      <c r="EOA707" s="1"/>
      <c r="EOB707" s="1"/>
      <c r="EOC707" s="1"/>
      <c r="EOD707" s="1"/>
      <c r="EOE707" s="1"/>
      <c r="EOF707" s="1"/>
      <c r="EOG707" s="1"/>
      <c r="EOH707" s="1"/>
      <c r="EOI707" s="1"/>
      <c r="EOJ707" s="1"/>
      <c r="EOK707" s="1"/>
      <c r="EOL707" s="1"/>
      <c r="EOM707" s="1"/>
      <c r="EON707" s="1"/>
      <c r="EOO707" s="1"/>
      <c r="EOP707" s="1"/>
      <c r="EOQ707" s="1"/>
      <c r="EOR707" s="1"/>
      <c r="EOS707" s="1"/>
      <c r="EOT707" s="1"/>
      <c r="EOU707" s="1"/>
      <c r="EOV707" s="1"/>
      <c r="EOW707" s="1"/>
      <c r="EOX707" s="1"/>
      <c r="EOY707" s="1"/>
      <c r="EOZ707" s="1"/>
      <c r="EPA707" s="1"/>
      <c r="EPB707" s="1"/>
      <c r="EPC707" s="1"/>
      <c r="EPD707" s="1"/>
      <c r="EPE707" s="1"/>
      <c r="EPF707" s="1"/>
      <c r="EPG707" s="1"/>
      <c r="EPH707" s="1"/>
      <c r="EPI707" s="1"/>
      <c r="EPJ707" s="1"/>
      <c r="EPK707" s="1"/>
      <c r="EPL707" s="1"/>
      <c r="EPM707" s="1"/>
      <c r="EPN707" s="1"/>
      <c r="EPO707" s="1"/>
      <c r="EPP707" s="1"/>
      <c r="EPQ707" s="1"/>
      <c r="EPR707" s="1"/>
      <c r="EPS707" s="1"/>
      <c r="EPT707" s="1"/>
      <c r="EPU707" s="1"/>
      <c r="EPV707" s="1"/>
      <c r="EPW707" s="1"/>
      <c r="EPX707" s="1"/>
      <c r="EPY707" s="1"/>
      <c r="EPZ707" s="1"/>
      <c r="EQA707" s="1"/>
      <c r="EQB707" s="1"/>
      <c r="EQC707" s="1"/>
      <c r="EQD707" s="1"/>
      <c r="EQE707" s="1"/>
      <c r="EQF707" s="1"/>
      <c r="EQG707" s="1"/>
      <c r="EQH707" s="1"/>
      <c r="EQI707" s="1"/>
      <c r="EQJ707" s="1"/>
      <c r="EQK707" s="1"/>
      <c r="EQL707" s="1"/>
      <c r="EQM707" s="1"/>
      <c r="EQN707" s="1"/>
      <c r="EQO707" s="1"/>
      <c r="EQP707" s="1"/>
      <c r="EQQ707" s="1"/>
      <c r="EQR707" s="1"/>
      <c r="EQS707" s="1"/>
      <c r="EQT707" s="1"/>
      <c r="EQU707" s="1"/>
      <c r="EQV707" s="1"/>
      <c r="EQW707" s="1"/>
      <c r="EQX707" s="1"/>
      <c r="EQY707" s="1"/>
      <c r="EQZ707" s="1"/>
      <c r="ERA707" s="1"/>
      <c r="ERB707" s="1"/>
      <c r="ERC707" s="1"/>
      <c r="ERD707" s="1"/>
      <c r="ERE707" s="1"/>
      <c r="ERF707" s="1"/>
      <c r="ERG707" s="1"/>
      <c r="ERH707" s="1"/>
      <c r="ERI707" s="1"/>
      <c r="ERJ707" s="1"/>
      <c r="ERK707" s="1"/>
      <c r="ERL707" s="1"/>
      <c r="ERM707" s="1"/>
      <c r="ERN707" s="1"/>
      <c r="ERO707" s="1"/>
      <c r="ERP707" s="1"/>
      <c r="ERQ707" s="1"/>
      <c r="ERR707" s="1"/>
      <c r="ERS707" s="1"/>
      <c r="ERT707" s="1"/>
      <c r="ERU707" s="1"/>
      <c r="ERV707" s="1"/>
      <c r="ERW707" s="1"/>
      <c r="ERX707" s="1"/>
      <c r="ERY707" s="1"/>
      <c r="ERZ707" s="1"/>
      <c r="ESA707" s="1"/>
      <c r="ESB707" s="1"/>
      <c r="ESC707" s="1"/>
      <c r="ESD707" s="1"/>
      <c r="ESE707" s="1"/>
      <c r="ESF707" s="1"/>
      <c r="ESG707" s="1"/>
      <c r="ESH707" s="1"/>
      <c r="ESI707" s="1"/>
      <c r="ESJ707" s="1"/>
      <c r="ESK707" s="1"/>
      <c r="ESL707" s="1"/>
      <c r="ESM707" s="1"/>
      <c r="ESN707" s="1"/>
      <c r="ESO707" s="1"/>
      <c r="ESP707" s="1"/>
      <c r="ESQ707" s="1"/>
      <c r="ESR707" s="1"/>
      <c r="ESS707" s="1"/>
      <c r="EST707" s="1"/>
      <c r="ESU707" s="1"/>
      <c r="ESV707" s="1"/>
      <c r="ESW707" s="1"/>
      <c r="ESX707" s="1"/>
      <c r="ESY707" s="1"/>
      <c r="ESZ707" s="1"/>
      <c r="ETA707" s="1"/>
      <c r="ETB707" s="1"/>
      <c r="ETC707" s="1"/>
      <c r="ETD707" s="1"/>
      <c r="ETE707" s="1"/>
      <c r="ETF707" s="1"/>
      <c r="ETG707" s="1"/>
      <c r="ETH707" s="1"/>
      <c r="ETI707" s="1"/>
      <c r="ETJ707" s="1"/>
      <c r="ETK707" s="1"/>
      <c r="ETL707" s="1"/>
      <c r="ETM707" s="1"/>
      <c r="ETN707" s="1"/>
      <c r="ETO707" s="1"/>
      <c r="ETP707" s="1"/>
      <c r="ETQ707" s="1"/>
      <c r="ETR707" s="1"/>
      <c r="ETS707" s="1"/>
      <c r="ETT707" s="1"/>
      <c r="ETU707" s="1"/>
      <c r="ETV707" s="1"/>
      <c r="ETW707" s="1"/>
      <c r="ETX707" s="1"/>
      <c r="ETY707" s="1"/>
      <c r="ETZ707" s="1"/>
      <c r="EUA707" s="1"/>
      <c r="EUB707" s="1"/>
      <c r="EUC707" s="1"/>
      <c r="EUD707" s="1"/>
      <c r="EUE707" s="1"/>
      <c r="EUF707" s="1"/>
      <c r="EUG707" s="1"/>
      <c r="EUH707" s="1"/>
      <c r="EUI707" s="1"/>
      <c r="EUJ707" s="1"/>
      <c r="EUK707" s="1"/>
      <c r="EUL707" s="1"/>
      <c r="EUM707" s="1"/>
      <c r="EUN707" s="1"/>
      <c r="EUO707" s="1"/>
      <c r="EUP707" s="1"/>
      <c r="EUQ707" s="1"/>
      <c r="EUR707" s="1"/>
      <c r="EUS707" s="1"/>
      <c r="EUT707" s="1"/>
      <c r="EUU707" s="1"/>
      <c r="EUV707" s="1"/>
      <c r="EUW707" s="1"/>
      <c r="EUX707" s="1"/>
      <c r="EUY707" s="1"/>
      <c r="EUZ707" s="1"/>
      <c r="EVA707" s="1"/>
      <c r="EVB707" s="1"/>
      <c r="EVC707" s="1"/>
      <c r="EVD707" s="1"/>
      <c r="EVE707" s="1"/>
      <c r="EVF707" s="1"/>
      <c r="EVG707" s="1"/>
      <c r="EVH707" s="1"/>
      <c r="EVI707" s="1"/>
      <c r="EVJ707" s="1"/>
      <c r="EVK707" s="1"/>
      <c r="EVL707" s="1"/>
      <c r="EVM707" s="1"/>
      <c r="EVN707" s="1"/>
      <c r="EVO707" s="1"/>
      <c r="EVP707" s="1"/>
      <c r="EVQ707" s="1"/>
      <c r="EVR707" s="1"/>
      <c r="EVS707" s="1"/>
      <c r="EVT707" s="1"/>
      <c r="EVU707" s="1"/>
      <c r="EVV707" s="1"/>
      <c r="EVW707" s="1"/>
      <c r="EVX707" s="1"/>
      <c r="EVY707" s="1"/>
      <c r="EVZ707" s="1"/>
      <c r="EWA707" s="1"/>
      <c r="EWB707" s="1"/>
      <c r="EWC707" s="1"/>
      <c r="EWD707" s="1"/>
      <c r="EWE707" s="1"/>
      <c r="EWF707" s="1"/>
      <c r="EWG707" s="1"/>
      <c r="EWH707" s="1"/>
      <c r="EWI707" s="1"/>
      <c r="EWJ707" s="1"/>
      <c r="EWK707" s="1"/>
      <c r="EWL707" s="1"/>
      <c r="EWM707" s="1"/>
      <c r="EWN707" s="1"/>
      <c r="EWO707" s="1"/>
      <c r="EWP707" s="1"/>
      <c r="EWQ707" s="1"/>
      <c r="EWR707" s="1"/>
      <c r="EWS707" s="1"/>
      <c r="EWT707" s="1"/>
      <c r="EWU707" s="1"/>
      <c r="EWV707" s="1"/>
      <c r="EWW707" s="1"/>
      <c r="EWX707" s="1"/>
      <c r="EWY707" s="1"/>
      <c r="EWZ707" s="1"/>
      <c r="EXA707" s="1"/>
      <c r="EXB707" s="1"/>
      <c r="EXC707" s="1"/>
      <c r="EXD707" s="1"/>
      <c r="EXE707" s="1"/>
      <c r="EXF707" s="1"/>
      <c r="EXG707" s="1"/>
      <c r="EXH707" s="1"/>
      <c r="EXI707" s="1"/>
      <c r="EXJ707" s="1"/>
      <c r="EXK707" s="1"/>
      <c r="EXL707" s="1"/>
      <c r="EXM707" s="1"/>
      <c r="EXN707" s="1"/>
      <c r="EXO707" s="1"/>
      <c r="EXP707" s="1"/>
      <c r="EXQ707" s="1"/>
      <c r="EXR707" s="1"/>
      <c r="EXS707" s="1"/>
      <c r="EXT707" s="1"/>
      <c r="EXU707" s="1"/>
      <c r="EXV707" s="1"/>
      <c r="EXW707" s="1"/>
      <c r="EXX707" s="1"/>
      <c r="EXY707" s="1"/>
      <c r="EXZ707" s="1"/>
      <c r="EYA707" s="1"/>
      <c r="EYB707" s="1"/>
      <c r="EYC707" s="1"/>
      <c r="EYD707" s="1"/>
      <c r="EYE707" s="1"/>
      <c r="EYF707" s="1"/>
      <c r="EYG707" s="1"/>
      <c r="EYH707" s="1"/>
      <c r="EYI707" s="1"/>
      <c r="EYJ707" s="1"/>
      <c r="EYK707" s="1"/>
      <c r="EYL707" s="1"/>
      <c r="EYM707" s="1"/>
      <c r="EYN707" s="1"/>
      <c r="EYO707" s="1"/>
      <c r="EYP707" s="1"/>
      <c r="EYQ707" s="1"/>
      <c r="EYR707" s="1"/>
      <c r="EYS707" s="1"/>
      <c r="EYT707" s="1"/>
      <c r="EYU707" s="1"/>
      <c r="EYV707" s="1"/>
      <c r="EYW707" s="1"/>
      <c r="EYX707" s="1"/>
      <c r="EYY707" s="1"/>
      <c r="EYZ707" s="1"/>
      <c r="EZA707" s="1"/>
      <c r="EZB707" s="1"/>
      <c r="EZC707" s="1"/>
      <c r="EZD707" s="1"/>
      <c r="EZE707" s="1"/>
      <c r="EZF707" s="1"/>
      <c r="EZG707" s="1"/>
      <c r="EZH707" s="1"/>
      <c r="EZI707" s="1"/>
      <c r="EZJ707" s="1"/>
      <c r="EZK707" s="1"/>
      <c r="EZL707" s="1"/>
      <c r="EZM707" s="1"/>
      <c r="EZN707" s="1"/>
      <c r="EZO707" s="1"/>
      <c r="EZP707" s="1"/>
      <c r="EZQ707" s="1"/>
      <c r="EZR707" s="1"/>
      <c r="EZS707" s="1"/>
      <c r="EZT707" s="1"/>
      <c r="EZU707" s="1"/>
      <c r="EZV707" s="1"/>
      <c r="EZW707" s="1"/>
      <c r="EZX707" s="1"/>
      <c r="EZY707" s="1"/>
      <c r="EZZ707" s="1"/>
      <c r="FAA707" s="1"/>
      <c r="FAB707" s="1"/>
      <c r="FAC707" s="1"/>
      <c r="FAD707" s="1"/>
      <c r="FAE707" s="1"/>
      <c r="FAF707" s="1"/>
      <c r="FAG707" s="1"/>
      <c r="FAH707" s="1"/>
      <c r="FAI707" s="1"/>
      <c r="FAJ707" s="1"/>
      <c r="FAK707" s="1"/>
      <c r="FAL707" s="1"/>
      <c r="FAM707" s="1"/>
      <c r="FAN707" s="1"/>
      <c r="FAO707" s="1"/>
      <c r="FAP707" s="1"/>
      <c r="FAQ707" s="1"/>
      <c r="FAR707" s="1"/>
      <c r="FAS707" s="1"/>
      <c r="FAT707" s="1"/>
      <c r="FAU707" s="1"/>
      <c r="FAV707" s="1"/>
      <c r="FAW707" s="1"/>
      <c r="FAX707" s="1"/>
      <c r="FAY707" s="1"/>
      <c r="FAZ707" s="1"/>
      <c r="FBA707" s="1"/>
      <c r="FBB707" s="1"/>
      <c r="FBC707" s="1"/>
      <c r="FBD707" s="1"/>
      <c r="FBE707" s="1"/>
      <c r="FBF707" s="1"/>
      <c r="FBG707" s="1"/>
      <c r="FBH707" s="1"/>
      <c r="FBI707" s="1"/>
      <c r="FBJ707" s="1"/>
      <c r="FBK707" s="1"/>
      <c r="FBL707" s="1"/>
      <c r="FBM707" s="1"/>
      <c r="FBN707" s="1"/>
      <c r="FBO707" s="1"/>
      <c r="FBP707" s="1"/>
      <c r="FBQ707" s="1"/>
      <c r="FBR707" s="1"/>
      <c r="FBS707" s="1"/>
      <c r="FBT707" s="1"/>
      <c r="FBU707" s="1"/>
      <c r="FBV707" s="1"/>
      <c r="FBW707" s="1"/>
      <c r="FBX707" s="1"/>
      <c r="FBY707" s="1"/>
      <c r="FBZ707" s="1"/>
      <c r="FCA707" s="1"/>
      <c r="FCB707" s="1"/>
      <c r="FCC707" s="1"/>
      <c r="FCD707" s="1"/>
      <c r="FCE707" s="1"/>
      <c r="FCF707" s="1"/>
      <c r="FCG707" s="1"/>
      <c r="FCH707" s="1"/>
      <c r="FCI707" s="1"/>
      <c r="FCJ707" s="1"/>
      <c r="FCK707" s="1"/>
      <c r="FCL707" s="1"/>
      <c r="FCM707" s="1"/>
      <c r="FCN707" s="1"/>
      <c r="FCO707" s="1"/>
      <c r="FCP707" s="1"/>
      <c r="FCQ707" s="1"/>
      <c r="FCR707" s="1"/>
      <c r="FCS707" s="1"/>
      <c r="FCT707" s="1"/>
      <c r="FCU707" s="1"/>
      <c r="FCV707" s="1"/>
      <c r="FCW707" s="1"/>
      <c r="FCX707" s="1"/>
      <c r="FCY707" s="1"/>
      <c r="FCZ707" s="1"/>
      <c r="FDA707" s="1"/>
      <c r="FDB707" s="1"/>
      <c r="FDC707" s="1"/>
      <c r="FDD707" s="1"/>
      <c r="FDE707" s="1"/>
      <c r="FDF707" s="1"/>
      <c r="FDG707" s="1"/>
      <c r="FDH707" s="1"/>
      <c r="FDI707" s="1"/>
      <c r="FDJ707" s="1"/>
      <c r="FDK707" s="1"/>
      <c r="FDL707" s="1"/>
      <c r="FDM707" s="1"/>
      <c r="FDN707" s="1"/>
      <c r="FDO707" s="1"/>
      <c r="FDP707" s="1"/>
      <c r="FDQ707" s="1"/>
      <c r="FDR707" s="1"/>
      <c r="FDS707" s="1"/>
      <c r="FDT707" s="1"/>
      <c r="FDU707" s="1"/>
      <c r="FDV707" s="1"/>
      <c r="FDW707" s="1"/>
      <c r="FDX707" s="1"/>
      <c r="FDY707" s="1"/>
      <c r="FDZ707" s="1"/>
      <c r="FEA707" s="1"/>
      <c r="FEB707" s="1"/>
      <c r="FEC707" s="1"/>
      <c r="FED707" s="1"/>
      <c r="FEE707" s="1"/>
      <c r="FEF707" s="1"/>
      <c r="FEG707" s="1"/>
      <c r="FEH707" s="1"/>
      <c r="FEI707" s="1"/>
      <c r="FEJ707" s="1"/>
      <c r="FEK707" s="1"/>
      <c r="FEL707" s="1"/>
      <c r="FEM707" s="1"/>
      <c r="FEN707" s="1"/>
      <c r="FEO707" s="1"/>
      <c r="FEP707" s="1"/>
      <c r="FEQ707" s="1"/>
      <c r="FER707" s="1"/>
      <c r="FES707" s="1"/>
      <c r="FET707" s="1"/>
      <c r="FEU707" s="1"/>
      <c r="FEV707" s="1"/>
      <c r="FEW707" s="1"/>
      <c r="FEX707" s="1"/>
      <c r="FEY707" s="1"/>
      <c r="FEZ707" s="1"/>
      <c r="FFA707" s="1"/>
      <c r="FFB707" s="1"/>
      <c r="FFC707" s="1"/>
      <c r="FFD707" s="1"/>
      <c r="FFE707" s="1"/>
      <c r="FFF707" s="1"/>
      <c r="FFG707" s="1"/>
      <c r="FFH707" s="1"/>
      <c r="FFI707" s="1"/>
      <c r="FFJ707" s="1"/>
      <c r="FFK707" s="1"/>
      <c r="FFL707" s="1"/>
      <c r="FFM707" s="1"/>
      <c r="FFN707" s="1"/>
      <c r="FFO707" s="1"/>
      <c r="FFP707" s="1"/>
      <c r="FFQ707" s="1"/>
      <c r="FFR707" s="1"/>
      <c r="FFS707" s="1"/>
      <c r="FFT707" s="1"/>
      <c r="FFU707" s="1"/>
      <c r="FFV707" s="1"/>
      <c r="FFW707" s="1"/>
      <c r="FFX707" s="1"/>
      <c r="FFY707" s="1"/>
      <c r="FFZ707" s="1"/>
      <c r="FGA707" s="1"/>
      <c r="FGB707" s="1"/>
      <c r="FGC707" s="1"/>
      <c r="FGD707" s="1"/>
      <c r="FGE707" s="1"/>
      <c r="FGF707" s="1"/>
      <c r="FGG707" s="1"/>
      <c r="FGH707" s="1"/>
      <c r="FGI707" s="1"/>
      <c r="FGJ707" s="1"/>
      <c r="FGK707" s="1"/>
      <c r="FGL707" s="1"/>
      <c r="FGM707" s="1"/>
      <c r="FGN707" s="1"/>
      <c r="FGO707" s="1"/>
      <c r="FGP707" s="1"/>
      <c r="FGQ707" s="1"/>
      <c r="FGR707" s="1"/>
      <c r="FGS707" s="1"/>
      <c r="FGT707" s="1"/>
      <c r="FGU707" s="1"/>
      <c r="FGV707" s="1"/>
      <c r="FGW707" s="1"/>
      <c r="FGX707" s="1"/>
      <c r="FGY707" s="1"/>
      <c r="FGZ707" s="1"/>
      <c r="FHA707" s="1"/>
      <c r="FHB707" s="1"/>
      <c r="FHC707" s="1"/>
      <c r="FHD707" s="1"/>
      <c r="FHE707" s="1"/>
      <c r="FHF707" s="1"/>
      <c r="FHG707" s="1"/>
      <c r="FHH707" s="1"/>
      <c r="FHI707" s="1"/>
      <c r="FHJ707" s="1"/>
      <c r="FHK707" s="1"/>
      <c r="FHL707" s="1"/>
      <c r="FHM707" s="1"/>
      <c r="FHN707" s="1"/>
      <c r="FHO707" s="1"/>
      <c r="FHP707" s="1"/>
      <c r="FHQ707" s="1"/>
      <c r="FHR707" s="1"/>
      <c r="FHS707" s="1"/>
      <c r="FHT707" s="1"/>
      <c r="FHU707" s="1"/>
      <c r="FHV707" s="1"/>
      <c r="FHW707" s="1"/>
      <c r="FHX707" s="1"/>
      <c r="FHY707" s="1"/>
      <c r="FHZ707" s="1"/>
      <c r="FIA707" s="1"/>
      <c r="FIB707" s="1"/>
      <c r="FIC707" s="1"/>
      <c r="FID707" s="1"/>
      <c r="FIE707" s="1"/>
      <c r="FIF707" s="1"/>
      <c r="FIG707" s="1"/>
      <c r="FIH707" s="1"/>
      <c r="FII707" s="1"/>
      <c r="FIJ707" s="1"/>
      <c r="FIK707" s="1"/>
      <c r="FIL707" s="1"/>
      <c r="FIM707" s="1"/>
      <c r="FIN707" s="1"/>
      <c r="FIO707" s="1"/>
      <c r="FIP707" s="1"/>
      <c r="FIQ707" s="1"/>
      <c r="FIR707" s="1"/>
      <c r="FIS707" s="1"/>
      <c r="FIT707" s="1"/>
      <c r="FIU707" s="1"/>
      <c r="FIV707" s="1"/>
      <c r="FIW707" s="1"/>
      <c r="FIX707" s="1"/>
      <c r="FIY707" s="1"/>
      <c r="FIZ707" s="1"/>
      <c r="FJA707" s="1"/>
      <c r="FJB707" s="1"/>
      <c r="FJC707" s="1"/>
      <c r="FJD707" s="1"/>
      <c r="FJE707" s="1"/>
      <c r="FJF707" s="1"/>
      <c r="FJG707" s="1"/>
      <c r="FJH707" s="1"/>
      <c r="FJI707" s="1"/>
      <c r="FJJ707" s="1"/>
      <c r="FJK707" s="1"/>
      <c r="FJL707" s="1"/>
      <c r="FJM707" s="1"/>
      <c r="FJN707" s="1"/>
      <c r="FJO707" s="1"/>
      <c r="FJP707" s="1"/>
      <c r="FJQ707" s="1"/>
      <c r="FJR707" s="1"/>
      <c r="FJS707" s="1"/>
      <c r="FJT707" s="1"/>
      <c r="FJU707" s="1"/>
      <c r="FJV707" s="1"/>
      <c r="FJW707" s="1"/>
      <c r="FJX707" s="1"/>
      <c r="FJY707" s="1"/>
      <c r="FJZ707" s="1"/>
      <c r="FKA707" s="1"/>
      <c r="FKB707" s="1"/>
      <c r="FKC707" s="1"/>
      <c r="FKD707" s="1"/>
      <c r="FKE707" s="1"/>
      <c r="FKF707" s="1"/>
      <c r="FKG707" s="1"/>
      <c r="FKH707" s="1"/>
      <c r="FKI707" s="1"/>
      <c r="FKJ707" s="1"/>
      <c r="FKK707" s="1"/>
      <c r="FKL707" s="1"/>
      <c r="FKM707" s="1"/>
      <c r="FKN707" s="1"/>
      <c r="FKO707" s="1"/>
      <c r="FKP707" s="1"/>
      <c r="FKQ707" s="1"/>
      <c r="FKR707" s="1"/>
      <c r="FKS707" s="1"/>
      <c r="FKT707" s="1"/>
      <c r="FKU707" s="1"/>
      <c r="FKV707" s="1"/>
      <c r="FKW707" s="1"/>
      <c r="FKX707" s="1"/>
      <c r="FKY707" s="1"/>
      <c r="FKZ707" s="1"/>
      <c r="FLA707" s="1"/>
      <c r="FLB707" s="1"/>
      <c r="FLC707" s="1"/>
      <c r="FLD707" s="1"/>
      <c r="FLE707" s="1"/>
      <c r="FLF707" s="1"/>
      <c r="FLG707" s="1"/>
      <c r="FLH707" s="1"/>
      <c r="FLI707" s="1"/>
      <c r="FLJ707" s="1"/>
      <c r="FLK707" s="1"/>
      <c r="FLL707" s="1"/>
      <c r="FLM707" s="1"/>
      <c r="FLN707" s="1"/>
      <c r="FLO707" s="1"/>
      <c r="FLP707" s="1"/>
      <c r="FLQ707" s="1"/>
      <c r="FLR707" s="1"/>
      <c r="FLS707" s="1"/>
      <c r="FLT707" s="1"/>
      <c r="FLU707" s="1"/>
      <c r="FLV707" s="1"/>
      <c r="FLW707" s="1"/>
      <c r="FLX707" s="1"/>
      <c r="FLY707" s="1"/>
      <c r="FLZ707" s="1"/>
      <c r="FMA707" s="1"/>
      <c r="FMB707" s="1"/>
      <c r="FMC707" s="1"/>
      <c r="FMD707" s="1"/>
      <c r="FME707" s="1"/>
      <c r="FMF707" s="1"/>
      <c r="FMG707" s="1"/>
      <c r="FMH707" s="1"/>
      <c r="FMI707" s="1"/>
      <c r="FMJ707" s="1"/>
      <c r="FMK707" s="1"/>
      <c r="FML707" s="1"/>
      <c r="FMM707" s="1"/>
      <c r="FMN707" s="1"/>
      <c r="FMO707" s="1"/>
      <c r="FMP707" s="1"/>
      <c r="FMQ707" s="1"/>
      <c r="FMR707" s="1"/>
      <c r="FMS707" s="1"/>
      <c r="FMT707" s="1"/>
      <c r="FMU707" s="1"/>
      <c r="FMV707" s="1"/>
      <c r="FMW707" s="1"/>
      <c r="FMX707" s="1"/>
      <c r="FMY707" s="1"/>
      <c r="FMZ707" s="1"/>
      <c r="FNA707" s="1"/>
      <c r="FNB707" s="1"/>
      <c r="FNC707" s="1"/>
      <c r="FND707" s="1"/>
      <c r="FNE707" s="1"/>
      <c r="FNF707" s="1"/>
      <c r="FNG707" s="1"/>
      <c r="FNH707" s="1"/>
      <c r="FNI707" s="1"/>
      <c r="FNJ707" s="1"/>
      <c r="FNK707" s="1"/>
      <c r="FNL707" s="1"/>
      <c r="FNM707" s="1"/>
      <c r="FNN707" s="1"/>
      <c r="FNO707" s="1"/>
      <c r="FNP707" s="1"/>
      <c r="FNQ707" s="1"/>
      <c r="FNR707" s="1"/>
      <c r="FNS707" s="1"/>
      <c r="FNT707" s="1"/>
      <c r="FNU707" s="1"/>
      <c r="FNV707" s="1"/>
      <c r="FNW707" s="1"/>
      <c r="FNX707" s="1"/>
      <c r="FNY707" s="1"/>
      <c r="FNZ707" s="1"/>
      <c r="FOA707" s="1"/>
      <c r="FOB707" s="1"/>
      <c r="FOC707" s="1"/>
      <c r="FOD707" s="1"/>
      <c r="FOE707" s="1"/>
      <c r="FOF707" s="1"/>
      <c r="FOG707" s="1"/>
      <c r="FOH707" s="1"/>
      <c r="FOI707" s="1"/>
      <c r="FOJ707" s="1"/>
      <c r="FOK707" s="1"/>
      <c r="FOL707" s="1"/>
      <c r="FOM707" s="1"/>
      <c r="FON707" s="1"/>
      <c r="FOO707" s="1"/>
      <c r="FOP707" s="1"/>
      <c r="FOQ707" s="1"/>
      <c r="FOR707" s="1"/>
      <c r="FOS707" s="1"/>
      <c r="FOT707" s="1"/>
      <c r="FOU707" s="1"/>
      <c r="FOV707" s="1"/>
      <c r="FOW707" s="1"/>
      <c r="FOX707" s="1"/>
      <c r="FOY707" s="1"/>
      <c r="FOZ707" s="1"/>
      <c r="FPA707" s="1"/>
      <c r="FPB707" s="1"/>
      <c r="FPC707" s="1"/>
      <c r="FPD707" s="1"/>
      <c r="FPE707" s="1"/>
      <c r="FPF707" s="1"/>
      <c r="FPG707" s="1"/>
      <c r="FPH707" s="1"/>
      <c r="FPI707" s="1"/>
      <c r="FPJ707" s="1"/>
      <c r="FPK707" s="1"/>
      <c r="FPL707" s="1"/>
      <c r="FPM707" s="1"/>
      <c r="FPN707" s="1"/>
      <c r="FPO707" s="1"/>
      <c r="FPP707" s="1"/>
      <c r="FPQ707" s="1"/>
      <c r="FPR707" s="1"/>
      <c r="FPS707" s="1"/>
      <c r="FPT707" s="1"/>
      <c r="FPU707" s="1"/>
      <c r="FPV707" s="1"/>
      <c r="FPW707" s="1"/>
      <c r="FPX707" s="1"/>
      <c r="FPY707" s="1"/>
      <c r="FPZ707" s="1"/>
      <c r="FQA707" s="1"/>
      <c r="FQB707" s="1"/>
      <c r="FQC707" s="1"/>
      <c r="FQD707" s="1"/>
      <c r="FQE707" s="1"/>
      <c r="FQF707" s="1"/>
      <c r="FQG707" s="1"/>
      <c r="FQH707" s="1"/>
      <c r="FQI707" s="1"/>
      <c r="FQJ707" s="1"/>
      <c r="FQK707" s="1"/>
      <c r="FQL707" s="1"/>
      <c r="FQM707" s="1"/>
      <c r="FQN707" s="1"/>
      <c r="FQO707" s="1"/>
      <c r="FQP707" s="1"/>
      <c r="FQQ707" s="1"/>
      <c r="FQR707" s="1"/>
      <c r="FQS707" s="1"/>
      <c r="FQT707" s="1"/>
      <c r="FQU707" s="1"/>
      <c r="FQV707" s="1"/>
      <c r="FQW707" s="1"/>
      <c r="FQX707" s="1"/>
      <c r="FQY707" s="1"/>
      <c r="FQZ707" s="1"/>
      <c r="FRA707" s="1"/>
      <c r="FRB707" s="1"/>
      <c r="FRC707" s="1"/>
      <c r="FRD707" s="1"/>
      <c r="FRE707" s="1"/>
      <c r="FRF707" s="1"/>
      <c r="FRG707" s="1"/>
      <c r="FRH707" s="1"/>
      <c r="FRI707" s="1"/>
      <c r="FRJ707" s="1"/>
      <c r="FRK707" s="1"/>
      <c r="FRL707" s="1"/>
      <c r="FRM707" s="1"/>
      <c r="FRN707" s="1"/>
      <c r="FRO707" s="1"/>
      <c r="FRP707" s="1"/>
      <c r="FRQ707" s="1"/>
      <c r="FRR707" s="1"/>
      <c r="FRS707" s="1"/>
      <c r="FRT707" s="1"/>
      <c r="FRU707" s="1"/>
      <c r="FRV707" s="1"/>
      <c r="FRW707" s="1"/>
      <c r="FRX707" s="1"/>
      <c r="FRY707" s="1"/>
      <c r="FRZ707" s="1"/>
      <c r="FSA707" s="1"/>
      <c r="FSB707" s="1"/>
      <c r="FSC707" s="1"/>
      <c r="FSD707" s="1"/>
      <c r="FSE707" s="1"/>
      <c r="FSF707" s="1"/>
      <c r="FSG707" s="1"/>
      <c r="FSH707" s="1"/>
      <c r="FSI707" s="1"/>
      <c r="FSJ707" s="1"/>
      <c r="FSK707" s="1"/>
      <c r="FSL707" s="1"/>
      <c r="FSM707" s="1"/>
      <c r="FSN707" s="1"/>
      <c r="FSO707" s="1"/>
      <c r="FSP707" s="1"/>
      <c r="FSQ707" s="1"/>
      <c r="FSR707" s="1"/>
      <c r="FSS707" s="1"/>
      <c r="FST707" s="1"/>
      <c r="FSU707" s="1"/>
      <c r="FSV707" s="1"/>
      <c r="FSW707" s="1"/>
      <c r="FSX707" s="1"/>
      <c r="FSY707" s="1"/>
      <c r="FSZ707" s="1"/>
      <c r="FTA707" s="1"/>
      <c r="FTB707" s="1"/>
      <c r="FTC707" s="1"/>
      <c r="FTD707" s="1"/>
      <c r="FTE707" s="1"/>
      <c r="FTF707" s="1"/>
      <c r="FTG707" s="1"/>
      <c r="FTH707" s="1"/>
      <c r="FTI707" s="1"/>
      <c r="FTJ707" s="1"/>
      <c r="FTK707" s="1"/>
      <c r="FTL707" s="1"/>
      <c r="FTM707" s="1"/>
      <c r="FTN707" s="1"/>
      <c r="FTO707" s="1"/>
      <c r="FTP707" s="1"/>
      <c r="FTQ707" s="1"/>
      <c r="FTR707" s="1"/>
      <c r="FTS707" s="1"/>
      <c r="FTT707" s="1"/>
      <c r="FTU707" s="1"/>
      <c r="FTV707" s="1"/>
      <c r="FTW707" s="1"/>
      <c r="FTX707" s="1"/>
      <c r="FTY707" s="1"/>
      <c r="FTZ707" s="1"/>
      <c r="FUA707" s="1"/>
      <c r="FUB707" s="1"/>
      <c r="FUC707" s="1"/>
      <c r="FUD707" s="1"/>
      <c r="FUE707" s="1"/>
      <c r="FUF707" s="1"/>
      <c r="FUG707" s="1"/>
      <c r="FUH707" s="1"/>
      <c r="FUI707" s="1"/>
      <c r="FUJ707" s="1"/>
      <c r="FUK707" s="1"/>
      <c r="FUL707" s="1"/>
      <c r="FUM707" s="1"/>
      <c r="FUN707" s="1"/>
      <c r="FUO707" s="1"/>
      <c r="FUP707" s="1"/>
      <c r="FUQ707" s="1"/>
      <c r="FUR707" s="1"/>
      <c r="FUS707" s="1"/>
      <c r="FUT707" s="1"/>
      <c r="FUU707" s="1"/>
      <c r="FUV707" s="1"/>
      <c r="FUW707" s="1"/>
      <c r="FUX707" s="1"/>
      <c r="FUY707" s="1"/>
      <c r="FUZ707" s="1"/>
      <c r="FVA707" s="1"/>
      <c r="FVB707" s="1"/>
      <c r="FVC707" s="1"/>
      <c r="FVD707" s="1"/>
      <c r="FVE707" s="1"/>
      <c r="FVF707" s="1"/>
      <c r="FVG707" s="1"/>
      <c r="FVH707" s="1"/>
      <c r="FVI707" s="1"/>
      <c r="FVJ707" s="1"/>
      <c r="FVK707" s="1"/>
      <c r="FVL707" s="1"/>
      <c r="FVM707" s="1"/>
      <c r="FVN707" s="1"/>
      <c r="FVO707" s="1"/>
      <c r="FVP707" s="1"/>
      <c r="FVQ707" s="1"/>
      <c r="FVR707" s="1"/>
      <c r="FVS707" s="1"/>
      <c r="FVT707" s="1"/>
      <c r="FVU707" s="1"/>
      <c r="FVV707" s="1"/>
      <c r="FVW707" s="1"/>
      <c r="FVX707" s="1"/>
      <c r="FVY707" s="1"/>
      <c r="FVZ707" s="1"/>
      <c r="FWA707" s="1"/>
      <c r="FWB707" s="1"/>
      <c r="FWC707" s="1"/>
      <c r="FWD707" s="1"/>
      <c r="FWE707" s="1"/>
      <c r="FWF707" s="1"/>
      <c r="FWG707" s="1"/>
      <c r="FWH707" s="1"/>
      <c r="FWI707" s="1"/>
      <c r="FWJ707" s="1"/>
      <c r="FWK707" s="1"/>
      <c r="FWL707" s="1"/>
      <c r="FWM707" s="1"/>
      <c r="FWN707" s="1"/>
      <c r="FWO707" s="1"/>
      <c r="FWP707" s="1"/>
      <c r="FWQ707" s="1"/>
      <c r="FWR707" s="1"/>
      <c r="FWS707" s="1"/>
      <c r="FWT707" s="1"/>
      <c r="FWU707" s="1"/>
      <c r="FWV707" s="1"/>
      <c r="FWW707" s="1"/>
      <c r="FWX707" s="1"/>
      <c r="FWY707" s="1"/>
      <c r="FWZ707" s="1"/>
      <c r="FXA707" s="1"/>
      <c r="FXB707" s="1"/>
      <c r="FXC707" s="1"/>
      <c r="FXD707" s="1"/>
      <c r="FXE707" s="1"/>
      <c r="FXF707" s="1"/>
      <c r="FXG707" s="1"/>
      <c r="FXH707" s="1"/>
      <c r="FXI707" s="1"/>
      <c r="FXJ707" s="1"/>
      <c r="FXK707" s="1"/>
      <c r="FXL707" s="1"/>
      <c r="FXM707" s="1"/>
      <c r="FXN707" s="1"/>
      <c r="FXO707" s="1"/>
      <c r="FXP707" s="1"/>
      <c r="FXQ707" s="1"/>
      <c r="FXR707" s="1"/>
      <c r="FXS707" s="1"/>
      <c r="FXT707" s="1"/>
      <c r="FXU707" s="1"/>
      <c r="FXV707" s="1"/>
      <c r="FXW707" s="1"/>
      <c r="FXX707" s="1"/>
      <c r="FXY707" s="1"/>
      <c r="FXZ707" s="1"/>
      <c r="FYA707" s="1"/>
      <c r="FYB707" s="1"/>
      <c r="FYC707" s="1"/>
      <c r="FYD707" s="1"/>
      <c r="FYE707" s="1"/>
      <c r="FYF707" s="1"/>
      <c r="FYG707" s="1"/>
      <c r="FYH707" s="1"/>
      <c r="FYI707" s="1"/>
      <c r="FYJ707" s="1"/>
      <c r="FYK707" s="1"/>
      <c r="FYL707" s="1"/>
      <c r="FYM707" s="1"/>
      <c r="FYN707" s="1"/>
      <c r="FYO707" s="1"/>
      <c r="FYP707" s="1"/>
      <c r="FYQ707" s="1"/>
      <c r="FYR707" s="1"/>
      <c r="FYS707" s="1"/>
      <c r="FYT707" s="1"/>
      <c r="FYU707" s="1"/>
      <c r="FYV707" s="1"/>
      <c r="FYW707" s="1"/>
      <c r="FYX707" s="1"/>
      <c r="FYY707" s="1"/>
      <c r="FYZ707" s="1"/>
      <c r="FZA707" s="1"/>
      <c r="FZB707" s="1"/>
      <c r="FZC707" s="1"/>
      <c r="FZD707" s="1"/>
      <c r="FZE707" s="1"/>
      <c r="FZF707" s="1"/>
      <c r="FZG707" s="1"/>
      <c r="FZH707" s="1"/>
      <c r="FZI707" s="1"/>
      <c r="FZJ707" s="1"/>
      <c r="FZK707" s="1"/>
      <c r="FZL707" s="1"/>
      <c r="FZM707" s="1"/>
      <c r="FZN707" s="1"/>
      <c r="FZO707" s="1"/>
      <c r="FZP707" s="1"/>
      <c r="FZQ707" s="1"/>
      <c r="FZR707" s="1"/>
      <c r="FZS707" s="1"/>
      <c r="FZT707" s="1"/>
      <c r="FZU707" s="1"/>
      <c r="FZV707" s="1"/>
      <c r="FZW707" s="1"/>
      <c r="FZX707" s="1"/>
      <c r="FZY707" s="1"/>
      <c r="FZZ707" s="1"/>
      <c r="GAA707" s="1"/>
      <c r="GAB707" s="1"/>
      <c r="GAC707" s="1"/>
      <c r="GAD707" s="1"/>
      <c r="GAE707" s="1"/>
      <c r="GAF707" s="1"/>
      <c r="GAG707" s="1"/>
      <c r="GAH707" s="1"/>
      <c r="GAI707" s="1"/>
      <c r="GAJ707" s="1"/>
      <c r="GAK707" s="1"/>
      <c r="GAL707" s="1"/>
      <c r="GAM707" s="1"/>
      <c r="GAN707" s="1"/>
      <c r="GAO707" s="1"/>
      <c r="GAP707" s="1"/>
      <c r="GAQ707" s="1"/>
      <c r="GAR707" s="1"/>
      <c r="GAS707" s="1"/>
      <c r="GAT707" s="1"/>
      <c r="GAU707" s="1"/>
      <c r="GAV707" s="1"/>
      <c r="GAW707" s="1"/>
      <c r="GAX707" s="1"/>
      <c r="GAY707" s="1"/>
      <c r="GAZ707" s="1"/>
      <c r="GBA707" s="1"/>
      <c r="GBB707" s="1"/>
      <c r="GBC707" s="1"/>
      <c r="GBD707" s="1"/>
      <c r="GBE707" s="1"/>
      <c r="GBF707" s="1"/>
      <c r="GBG707" s="1"/>
      <c r="GBH707" s="1"/>
      <c r="GBI707" s="1"/>
      <c r="GBJ707" s="1"/>
      <c r="GBK707" s="1"/>
      <c r="GBL707" s="1"/>
      <c r="GBM707" s="1"/>
      <c r="GBN707" s="1"/>
      <c r="GBO707" s="1"/>
      <c r="GBP707" s="1"/>
      <c r="GBQ707" s="1"/>
      <c r="GBR707" s="1"/>
      <c r="GBS707" s="1"/>
      <c r="GBT707" s="1"/>
      <c r="GBU707" s="1"/>
      <c r="GBV707" s="1"/>
      <c r="GBW707" s="1"/>
      <c r="GBX707" s="1"/>
      <c r="GBY707" s="1"/>
      <c r="GBZ707" s="1"/>
      <c r="GCA707" s="1"/>
      <c r="GCB707" s="1"/>
      <c r="GCC707" s="1"/>
      <c r="GCD707" s="1"/>
      <c r="GCE707" s="1"/>
      <c r="GCF707" s="1"/>
      <c r="GCG707" s="1"/>
      <c r="GCH707" s="1"/>
      <c r="GCI707" s="1"/>
      <c r="GCJ707" s="1"/>
      <c r="GCK707" s="1"/>
      <c r="GCL707" s="1"/>
      <c r="GCM707" s="1"/>
      <c r="GCN707" s="1"/>
      <c r="GCO707" s="1"/>
      <c r="GCP707" s="1"/>
      <c r="GCQ707" s="1"/>
      <c r="GCR707" s="1"/>
      <c r="GCS707" s="1"/>
      <c r="GCT707" s="1"/>
      <c r="GCU707" s="1"/>
      <c r="GCV707" s="1"/>
      <c r="GCW707" s="1"/>
      <c r="GCX707" s="1"/>
      <c r="GCY707" s="1"/>
      <c r="GCZ707" s="1"/>
      <c r="GDA707" s="1"/>
      <c r="GDB707" s="1"/>
      <c r="GDC707" s="1"/>
      <c r="GDD707" s="1"/>
      <c r="GDE707" s="1"/>
      <c r="GDF707" s="1"/>
      <c r="GDG707" s="1"/>
      <c r="GDH707" s="1"/>
      <c r="GDI707" s="1"/>
      <c r="GDJ707" s="1"/>
      <c r="GDK707" s="1"/>
      <c r="GDL707" s="1"/>
      <c r="GDM707" s="1"/>
      <c r="GDN707" s="1"/>
      <c r="GDO707" s="1"/>
      <c r="GDP707" s="1"/>
      <c r="GDQ707" s="1"/>
      <c r="GDR707" s="1"/>
      <c r="GDS707" s="1"/>
      <c r="GDT707" s="1"/>
      <c r="GDU707" s="1"/>
      <c r="GDV707" s="1"/>
      <c r="GDW707" s="1"/>
      <c r="GDX707" s="1"/>
      <c r="GDY707" s="1"/>
      <c r="GDZ707" s="1"/>
      <c r="GEA707" s="1"/>
      <c r="GEB707" s="1"/>
      <c r="GEC707" s="1"/>
      <c r="GED707" s="1"/>
      <c r="GEE707" s="1"/>
      <c r="GEF707" s="1"/>
      <c r="GEG707" s="1"/>
      <c r="GEH707" s="1"/>
      <c r="GEI707" s="1"/>
      <c r="GEJ707" s="1"/>
      <c r="GEK707" s="1"/>
      <c r="GEL707" s="1"/>
      <c r="GEM707" s="1"/>
      <c r="GEN707" s="1"/>
      <c r="GEO707" s="1"/>
      <c r="GEP707" s="1"/>
      <c r="GEQ707" s="1"/>
      <c r="GER707" s="1"/>
      <c r="GES707" s="1"/>
      <c r="GET707" s="1"/>
      <c r="GEU707" s="1"/>
      <c r="GEV707" s="1"/>
      <c r="GEW707" s="1"/>
      <c r="GEX707" s="1"/>
      <c r="GEY707" s="1"/>
      <c r="GEZ707" s="1"/>
      <c r="GFA707" s="1"/>
      <c r="GFB707" s="1"/>
      <c r="GFC707" s="1"/>
      <c r="GFD707" s="1"/>
      <c r="GFE707" s="1"/>
      <c r="GFF707" s="1"/>
      <c r="GFG707" s="1"/>
      <c r="GFH707" s="1"/>
      <c r="GFI707" s="1"/>
      <c r="GFJ707" s="1"/>
      <c r="GFK707" s="1"/>
      <c r="GFL707" s="1"/>
      <c r="GFM707" s="1"/>
      <c r="GFN707" s="1"/>
      <c r="GFO707" s="1"/>
      <c r="GFP707" s="1"/>
      <c r="GFQ707" s="1"/>
      <c r="GFR707" s="1"/>
      <c r="GFS707" s="1"/>
      <c r="GFT707" s="1"/>
      <c r="GFU707" s="1"/>
      <c r="GFV707" s="1"/>
      <c r="GFW707" s="1"/>
      <c r="GFX707" s="1"/>
      <c r="GFY707" s="1"/>
      <c r="GFZ707" s="1"/>
      <c r="GGA707" s="1"/>
      <c r="GGB707" s="1"/>
      <c r="GGC707" s="1"/>
      <c r="GGD707" s="1"/>
      <c r="GGE707" s="1"/>
      <c r="GGF707" s="1"/>
      <c r="GGG707" s="1"/>
      <c r="GGH707" s="1"/>
      <c r="GGI707" s="1"/>
      <c r="GGJ707" s="1"/>
      <c r="GGK707" s="1"/>
      <c r="GGL707" s="1"/>
      <c r="GGM707" s="1"/>
      <c r="GGN707" s="1"/>
      <c r="GGO707" s="1"/>
      <c r="GGP707" s="1"/>
      <c r="GGQ707" s="1"/>
      <c r="GGR707" s="1"/>
      <c r="GGS707" s="1"/>
      <c r="GGT707" s="1"/>
      <c r="GGU707" s="1"/>
      <c r="GGV707" s="1"/>
      <c r="GGW707" s="1"/>
      <c r="GGX707" s="1"/>
      <c r="GGY707" s="1"/>
      <c r="GGZ707" s="1"/>
      <c r="GHA707" s="1"/>
      <c r="GHB707" s="1"/>
      <c r="GHC707" s="1"/>
      <c r="GHD707" s="1"/>
      <c r="GHE707" s="1"/>
      <c r="GHF707" s="1"/>
      <c r="GHG707" s="1"/>
      <c r="GHH707" s="1"/>
      <c r="GHI707" s="1"/>
      <c r="GHJ707" s="1"/>
      <c r="GHK707" s="1"/>
      <c r="GHL707" s="1"/>
      <c r="GHM707" s="1"/>
      <c r="GHN707" s="1"/>
      <c r="GHO707" s="1"/>
      <c r="GHP707" s="1"/>
      <c r="GHQ707" s="1"/>
      <c r="GHR707" s="1"/>
      <c r="GHS707" s="1"/>
      <c r="GHT707" s="1"/>
      <c r="GHU707" s="1"/>
      <c r="GHV707" s="1"/>
      <c r="GHW707" s="1"/>
      <c r="GHX707" s="1"/>
      <c r="GHY707" s="1"/>
      <c r="GHZ707" s="1"/>
      <c r="GIA707" s="1"/>
      <c r="GIB707" s="1"/>
      <c r="GIC707" s="1"/>
      <c r="GID707" s="1"/>
      <c r="GIE707" s="1"/>
      <c r="GIF707" s="1"/>
      <c r="GIG707" s="1"/>
      <c r="GIH707" s="1"/>
      <c r="GII707" s="1"/>
      <c r="GIJ707" s="1"/>
      <c r="GIK707" s="1"/>
      <c r="GIL707" s="1"/>
      <c r="GIM707" s="1"/>
      <c r="GIN707" s="1"/>
      <c r="GIO707" s="1"/>
      <c r="GIP707" s="1"/>
      <c r="GIQ707" s="1"/>
      <c r="GIR707" s="1"/>
      <c r="GIS707" s="1"/>
      <c r="GIT707" s="1"/>
      <c r="GIU707" s="1"/>
      <c r="GIV707" s="1"/>
      <c r="GIW707" s="1"/>
      <c r="GIX707" s="1"/>
      <c r="GIY707" s="1"/>
      <c r="GIZ707" s="1"/>
      <c r="GJA707" s="1"/>
      <c r="GJB707" s="1"/>
      <c r="GJC707" s="1"/>
      <c r="GJD707" s="1"/>
      <c r="GJE707" s="1"/>
      <c r="GJF707" s="1"/>
      <c r="GJG707" s="1"/>
      <c r="GJH707" s="1"/>
      <c r="GJI707" s="1"/>
      <c r="GJJ707" s="1"/>
      <c r="GJK707" s="1"/>
      <c r="GJL707" s="1"/>
      <c r="GJM707" s="1"/>
      <c r="GJN707" s="1"/>
      <c r="GJO707" s="1"/>
      <c r="GJP707" s="1"/>
      <c r="GJQ707" s="1"/>
      <c r="GJR707" s="1"/>
      <c r="GJS707" s="1"/>
      <c r="GJT707" s="1"/>
      <c r="GJU707" s="1"/>
      <c r="GJV707" s="1"/>
      <c r="GJW707" s="1"/>
      <c r="GJX707" s="1"/>
      <c r="GJY707" s="1"/>
      <c r="GJZ707" s="1"/>
      <c r="GKA707" s="1"/>
      <c r="GKB707" s="1"/>
      <c r="GKC707" s="1"/>
      <c r="GKD707" s="1"/>
      <c r="GKE707" s="1"/>
      <c r="GKF707" s="1"/>
      <c r="GKG707" s="1"/>
      <c r="GKH707" s="1"/>
      <c r="GKI707" s="1"/>
      <c r="GKJ707" s="1"/>
      <c r="GKK707" s="1"/>
      <c r="GKL707" s="1"/>
      <c r="GKM707" s="1"/>
      <c r="GKN707" s="1"/>
      <c r="GKO707" s="1"/>
      <c r="GKP707" s="1"/>
      <c r="GKQ707" s="1"/>
      <c r="GKR707" s="1"/>
      <c r="GKS707" s="1"/>
      <c r="GKT707" s="1"/>
      <c r="GKU707" s="1"/>
      <c r="GKV707" s="1"/>
      <c r="GKW707" s="1"/>
      <c r="GKX707" s="1"/>
      <c r="GKY707" s="1"/>
      <c r="GKZ707" s="1"/>
      <c r="GLA707" s="1"/>
      <c r="GLB707" s="1"/>
      <c r="GLC707" s="1"/>
      <c r="GLD707" s="1"/>
      <c r="GLE707" s="1"/>
      <c r="GLF707" s="1"/>
      <c r="GLG707" s="1"/>
      <c r="GLH707" s="1"/>
      <c r="GLI707" s="1"/>
      <c r="GLJ707" s="1"/>
      <c r="GLK707" s="1"/>
      <c r="GLL707" s="1"/>
      <c r="GLM707" s="1"/>
      <c r="GLN707" s="1"/>
      <c r="GLO707" s="1"/>
      <c r="GLP707" s="1"/>
      <c r="GLQ707" s="1"/>
      <c r="GLR707" s="1"/>
      <c r="GLS707" s="1"/>
      <c r="GLT707" s="1"/>
      <c r="GLU707" s="1"/>
      <c r="GLV707" s="1"/>
      <c r="GLW707" s="1"/>
      <c r="GLX707" s="1"/>
      <c r="GLY707" s="1"/>
      <c r="GLZ707" s="1"/>
      <c r="GMA707" s="1"/>
      <c r="GMB707" s="1"/>
      <c r="GMC707" s="1"/>
      <c r="GMD707" s="1"/>
      <c r="GME707" s="1"/>
      <c r="GMF707" s="1"/>
      <c r="GMG707" s="1"/>
      <c r="GMH707" s="1"/>
      <c r="GMI707" s="1"/>
      <c r="GMJ707" s="1"/>
      <c r="GMK707" s="1"/>
      <c r="GML707" s="1"/>
      <c r="GMM707" s="1"/>
      <c r="GMN707" s="1"/>
      <c r="GMO707" s="1"/>
      <c r="GMP707" s="1"/>
      <c r="GMQ707" s="1"/>
      <c r="GMR707" s="1"/>
      <c r="GMS707" s="1"/>
      <c r="GMT707" s="1"/>
      <c r="GMU707" s="1"/>
      <c r="GMV707" s="1"/>
      <c r="GMW707" s="1"/>
      <c r="GMX707" s="1"/>
      <c r="GMY707" s="1"/>
      <c r="GMZ707" s="1"/>
      <c r="GNA707" s="1"/>
      <c r="GNB707" s="1"/>
      <c r="GNC707" s="1"/>
      <c r="GND707" s="1"/>
      <c r="GNE707" s="1"/>
      <c r="GNF707" s="1"/>
      <c r="GNG707" s="1"/>
      <c r="GNH707" s="1"/>
      <c r="GNI707" s="1"/>
      <c r="GNJ707" s="1"/>
      <c r="GNK707" s="1"/>
      <c r="GNL707" s="1"/>
      <c r="GNM707" s="1"/>
      <c r="GNN707" s="1"/>
      <c r="GNO707" s="1"/>
      <c r="GNP707" s="1"/>
      <c r="GNQ707" s="1"/>
      <c r="GNR707" s="1"/>
      <c r="GNS707" s="1"/>
      <c r="GNT707" s="1"/>
      <c r="GNU707" s="1"/>
      <c r="GNV707" s="1"/>
      <c r="GNW707" s="1"/>
      <c r="GNX707" s="1"/>
      <c r="GNY707" s="1"/>
      <c r="GNZ707" s="1"/>
      <c r="GOA707" s="1"/>
      <c r="GOB707" s="1"/>
      <c r="GOC707" s="1"/>
      <c r="GOD707" s="1"/>
      <c r="GOE707" s="1"/>
      <c r="GOF707" s="1"/>
      <c r="GOG707" s="1"/>
      <c r="GOH707" s="1"/>
      <c r="GOI707" s="1"/>
      <c r="GOJ707" s="1"/>
      <c r="GOK707" s="1"/>
      <c r="GOL707" s="1"/>
      <c r="GOM707" s="1"/>
      <c r="GON707" s="1"/>
      <c r="GOO707" s="1"/>
      <c r="GOP707" s="1"/>
      <c r="GOQ707" s="1"/>
      <c r="GOR707" s="1"/>
      <c r="GOS707" s="1"/>
      <c r="GOT707" s="1"/>
      <c r="GOU707" s="1"/>
      <c r="GOV707" s="1"/>
      <c r="GOW707" s="1"/>
      <c r="GOX707" s="1"/>
      <c r="GOY707" s="1"/>
      <c r="GOZ707" s="1"/>
      <c r="GPA707" s="1"/>
      <c r="GPB707" s="1"/>
      <c r="GPC707" s="1"/>
      <c r="GPD707" s="1"/>
      <c r="GPE707" s="1"/>
      <c r="GPF707" s="1"/>
      <c r="GPG707" s="1"/>
      <c r="GPH707" s="1"/>
      <c r="GPI707" s="1"/>
      <c r="GPJ707" s="1"/>
      <c r="GPK707" s="1"/>
      <c r="GPL707" s="1"/>
      <c r="GPM707" s="1"/>
      <c r="GPN707" s="1"/>
      <c r="GPO707" s="1"/>
      <c r="GPP707" s="1"/>
      <c r="GPQ707" s="1"/>
      <c r="GPR707" s="1"/>
      <c r="GPS707" s="1"/>
      <c r="GPT707" s="1"/>
      <c r="GPU707" s="1"/>
      <c r="GPV707" s="1"/>
      <c r="GPW707" s="1"/>
      <c r="GPX707" s="1"/>
      <c r="GPY707" s="1"/>
      <c r="GPZ707" s="1"/>
      <c r="GQA707" s="1"/>
      <c r="GQB707" s="1"/>
      <c r="GQC707" s="1"/>
      <c r="GQD707" s="1"/>
      <c r="GQE707" s="1"/>
      <c r="GQF707" s="1"/>
      <c r="GQG707" s="1"/>
      <c r="GQH707" s="1"/>
      <c r="GQI707" s="1"/>
      <c r="GQJ707" s="1"/>
      <c r="GQK707" s="1"/>
      <c r="GQL707" s="1"/>
      <c r="GQM707" s="1"/>
      <c r="GQN707" s="1"/>
      <c r="GQO707" s="1"/>
      <c r="GQP707" s="1"/>
      <c r="GQQ707" s="1"/>
      <c r="GQR707" s="1"/>
      <c r="GQS707" s="1"/>
      <c r="GQT707" s="1"/>
      <c r="GQU707" s="1"/>
      <c r="GQV707" s="1"/>
      <c r="GQW707" s="1"/>
      <c r="GQX707" s="1"/>
      <c r="GQY707" s="1"/>
      <c r="GQZ707" s="1"/>
      <c r="GRA707" s="1"/>
      <c r="GRB707" s="1"/>
      <c r="GRC707" s="1"/>
      <c r="GRD707" s="1"/>
      <c r="GRE707" s="1"/>
      <c r="GRF707" s="1"/>
      <c r="GRG707" s="1"/>
      <c r="GRH707" s="1"/>
      <c r="GRI707" s="1"/>
      <c r="GRJ707" s="1"/>
      <c r="GRK707" s="1"/>
      <c r="GRL707" s="1"/>
      <c r="GRM707" s="1"/>
      <c r="GRN707" s="1"/>
      <c r="GRO707" s="1"/>
      <c r="GRP707" s="1"/>
      <c r="GRQ707" s="1"/>
      <c r="GRR707" s="1"/>
      <c r="GRS707" s="1"/>
      <c r="GRT707" s="1"/>
      <c r="GRU707" s="1"/>
      <c r="GRV707" s="1"/>
      <c r="GRW707" s="1"/>
      <c r="GRX707" s="1"/>
      <c r="GRY707" s="1"/>
      <c r="GRZ707" s="1"/>
      <c r="GSA707" s="1"/>
      <c r="GSB707" s="1"/>
      <c r="GSC707" s="1"/>
      <c r="GSD707" s="1"/>
      <c r="GSE707" s="1"/>
      <c r="GSF707" s="1"/>
      <c r="GSG707" s="1"/>
      <c r="GSH707" s="1"/>
      <c r="GSI707" s="1"/>
      <c r="GSJ707" s="1"/>
      <c r="GSK707" s="1"/>
      <c r="GSL707" s="1"/>
      <c r="GSM707" s="1"/>
      <c r="GSN707" s="1"/>
      <c r="GSO707" s="1"/>
      <c r="GSP707" s="1"/>
      <c r="GSQ707" s="1"/>
      <c r="GSR707" s="1"/>
      <c r="GSS707" s="1"/>
      <c r="GST707" s="1"/>
      <c r="GSU707" s="1"/>
      <c r="GSV707" s="1"/>
      <c r="GSW707" s="1"/>
      <c r="GSX707" s="1"/>
      <c r="GSY707" s="1"/>
      <c r="GSZ707" s="1"/>
      <c r="GTA707" s="1"/>
      <c r="GTB707" s="1"/>
      <c r="GTC707" s="1"/>
      <c r="GTD707" s="1"/>
      <c r="GTE707" s="1"/>
      <c r="GTF707" s="1"/>
      <c r="GTG707" s="1"/>
      <c r="GTH707" s="1"/>
      <c r="GTI707" s="1"/>
      <c r="GTJ707" s="1"/>
      <c r="GTK707" s="1"/>
      <c r="GTL707" s="1"/>
      <c r="GTM707" s="1"/>
      <c r="GTN707" s="1"/>
      <c r="GTO707" s="1"/>
      <c r="GTP707" s="1"/>
      <c r="GTQ707" s="1"/>
      <c r="GTR707" s="1"/>
      <c r="GTS707" s="1"/>
      <c r="GTT707" s="1"/>
      <c r="GTU707" s="1"/>
      <c r="GTV707" s="1"/>
      <c r="GTW707" s="1"/>
      <c r="GTX707" s="1"/>
      <c r="GTY707" s="1"/>
      <c r="GTZ707" s="1"/>
      <c r="GUA707" s="1"/>
      <c r="GUB707" s="1"/>
      <c r="GUC707" s="1"/>
      <c r="GUD707" s="1"/>
      <c r="GUE707" s="1"/>
      <c r="GUF707" s="1"/>
      <c r="GUG707" s="1"/>
      <c r="GUH707" s="1"/>
      <c r="GUI707" s="1"/>
      <c r="GUJ707" s="1"/>
      <c r="GUK707" s="1"/>
      <c r="GUL707" s="1"/>
      <c r="GUM707" s="1"/>
      <c r="GUN707" s="1"/>
      <c r="GUO707" s="1"/>
      <c r="GUP707" s="1"/>
      <c r="GUQ707" s="1"/>
      <c r="GUR707" s="1"/>
      <c r="GUS707" s="1"/>
      <c r="GUT707" s="1"/>
      <c r="GUU707" s="1"/>
      <c r="GUV707" s="1"/>
      <c r="GUW707" s="1"/>
      <c r="GUX707" s="1"/>
      <c r="GUY707" s="1"/>
      <c r="GUZ707" s="1"/>
      <c r="GVA707" s="1"/>
      <c r="GVB707" s="1"/>
      <c r="GVC707" s="1"/>
      <c r="GVD707" s="1"/>
      <c r="GVE707" s="1"/>
      <c r="GVF707" s="1"/>
      <c r="GVG707" s="1"/>
      <c r="GVH707" s="1"/>
      <c r="GVI707" s="1"/>
      <c r="GVJ707" s="1"/>
      <c r="GVK707" s="1"/>
      <c r="GVL707" s="1"/>
      <c r="GVM707" s="1"/>
      <c r="GVN707" s="1"/>
      <c r="GVO707" s="1"/>
      <c r="GVP707" s="1"/>
      <c r="GVQ707" s="1"/>
      <c r="GVR707" s="1"/>
      <c r="GVS707" s="1"/>
      <c r="GVT707" s="1"/>
      <c r="GVU707" s="1"/>
      <c r="GVV707" s="1"/>
      <c r="GVW707" s="1"/>
      <c r="GVX707" s="1"/>
      <c r="GVY707" s="1"/>
      <c r="GVZ707" s="1"/>
      <c r="GWA707" s="1"/>
      <c r="GWB707" s="1"/>
      <c r="GWC707" s="1"/>
      <c r="GWD707" s="1"/>
      <c r="GWE707" s="1"/>
      <c r="GWF707" s="1"/>
      <c r="GWG707" s="1"/>
      <c r="GWH707" s="1"/>
      <c r="GWI707" s="1"/>
      <c r="GWJ707" s="1"/>
      <c r="GWK707" s="1"/>
      <c r="GWL707" s="1"/>
      <c r="GWM707" s="1"/>
      <c r="GWN707" s="1"/>
      <c r="GWO707" s="1"/>
      <c r="GWP707" s="1"/>
      <c r="GWQ707" s="1"/>
      <c r="GWR707" s="1"/>
      <c r="GWS707" s="1"/>
      <c r="GWT707" s="1"/>
      <c r="GWU707" s="1"/>
      <c r="GWV707" s="1"/>
      <c r="GWW707" s="1"/>
      <c r="GWX707" s="1"/>
      <c r="GWY707" s="1"/>
      <c r="GWZ707" s="1"/>
      <c r="GXA707" s="1"/>
      <c r="GXB707" s="1"/>
      <c r="GXC707" s="1"/>
      <c r="GXD707" s="1"/>
      <c r="GXE707" s="1"/>
      <c r="GXF707" s="1"/>
      <c r="GXG707" s="1"/>
      <c r="GXH707" s="1"/>
      <c r="GXI707" s="1"/>
      <c r="GXJ707" s="1"/>
      <c r="GXK707" s="1"/>
      <c r="GXL707" s="1"/>
      <c r="GXM707" s="1"/>
      <c r="GXN707" s="1"/>
      <c r="GXO707" s="1"/>
      <c r="GXP707" s="1"/>
      <c r="GXQ707" s="1"/>
      <c r="GXR707" s="1"/>
      <c r="GXS707" s="1"/>
      <c r="GXT707" s="1"/>
      <c r="GXU707" s="1"/>
      <c r="GXV707" s="1"/>
      <c r="GXW707" s="1"/>
      <c r="GXX707" s="1"/>
      <c r="GXY707" s="1"/>
      <c r="GXZ707" s="1"/>
      <c r="GYA707" s="1"/>
      <c r="GYB707" s="1"/>
      <c r="GYC707" s="1"/>
      <c r="GYD707" s="1"/>
      <c r="GYE707" s="1"/>
      <c r="GYF707" s="1"/>
      <c r="GYG707" s="1"/>
      <c r="GYH707" s="1"/>
      <c r="GYI707" s="1"/>
      <c r="GYJ707" s="1"/>
      <c r="GYK707" s="1"/>
      <c r="GYL707" s="1"/>
      <c r="GYM707" s="1"/>
      <c r="GYN707" s="1"/>
      <c r="GYO707" s="1"/>
      <c r="GYP707" s="1"/>
      <c r="GYQ707" s="1"/>
      <c r="GYR707" s="1"/>
      <c r="GYS707" s="1"/>
      <c r="GYT707" s="1"/>
      <c r="GYU707" s="1"/>
      <c r="GYV707" s="1"/>
      <c r="GYW707" s="1"/>
      <c r="GYX707" s="1"/>
      <c r="GYY707" s="1"/>
      <c r="GYZ707" s="1"/>
      <c r="GZA707" s="1"/>
      <c r="GZB707" s="1"/>
      <c r="GZC707" s="1"/>
      <c r="GZD707" s="1"/>
      <c r="GZE707" s="1"/>
      <c r="GZF707" s="1"/>
      <c r="GZG707" s="1"/>
      <c r="GZH707" s="1"/>
      <c r="GZI707" s="1"/>
      <c r="GZJ707" s="1"/>
      <c r="GZK707" s="1"/>
      <c r="GZL707" s="1"/>
      <c r="GZM707" s="1"/>
      <c r="GZN707" s="1"/>
      <c r="GZO707" s="1"/>
      <c r="GZP707" s="1"/>
      <c r="GZQ707" s="1"/>
      <c r="GZR707" s="1"/>
      <c r="GZS707" s="1"/>
      <c r="GZT707" s="1"/>
      <c r="GZU707" s="1"/>
      <c r="GZV707" s="1"/>
      <c r="GZW707" s="1"/>
      <c r="GZX707" s="1"/>
      <c r="GZY707" s="1"/>
      <c r="GZZ707" s="1"/>
      <c r="HAA707" s="1"/>
      <c r="HAB707" s="1"/>
      <c r="HAC707" s="1"/>
      <c r="HAD707" s="1"/>
      <c r="HAE707" s="1"/>
      <c r="HAF707" s="1"/>
      <c r="HAG707" s="1"/>
      <c r="HAH707" s="1"/>
      <c r="HAI707" s="1"/>
      <c r="HAJ707" s="1"/>
      <c r="HAK707" s="1"/>
      <c r="HAL707" s="1"/>
      <c r="HAM707" s="1"/>
      <c r="HAN707" s="1"/>
      <c r="HAO707" s="1"/>
      <c r="HAP707" s="1"/>
      <c r="HAQ707" s="1"/>
      <c r="HAR707" s="1"/>
      <c r="HAS707" s="1"/>
      <c r="HAT707" s="1"/>
      <c r="HAU707" s="1"/>
      <c r="HAV707" s="1"/>
      <c r="HAW707" s="1"/>
      <c r="HAX707" s="1"/>
      <c r="HAY707" s="1"/>
      <c r="HAZ707" s="1"/>
      <c r="HBA707" s="1"/>
      <c r="HBB707" s="1"/>
      <c r="HBC707" s="1"/>
      <c r="HBD707" s="1"/>
      <c r="HBE707" s="1"/>
      <c r="HBF707" s="1"/>
      <c r="HBG707" s="1"/>
      <c r="HBH707" s="1"/>
      <c r="HBI707" s="1"/>
      <c r="HBJ707" s="1"/>
      <c r="HBK707" s="1"/>
      <c r="HBL707" s="1"/>
      <c r="HBM707" s="1"/>
      <c r="HBN707" s="1"/>
      <c r="HBO707" s="1"/>
      <c r="HBP707" s="1"/>
      <c r="HBQ707" s="1"/>
      <c r="HBR707" s="1"/>
      <c r="HBS707" s="1"/>
      <c r="HBT707" s="1"/>
      <c r="HBU707" s="1"/>
      <c r="HBV707" s="1"/>
      <c r="HBW707" s="1"/>
      <c r="HBX707" s="1"/>
      <c r="HBY707" s="1"/>
      <c r="HBZ707" s="1"/>
      <c r="HCA707" s="1"/>
      <c r="HCB707" s="1"/>
      <c r="HCC707" s="1"/>
      <c r="HCD707" s="1"/>
      <c r="HCE707" s="1"/>
      <c r="HCF707" s="1"/>
      <c r="HCG707" s="1"/>
      <c r="HCH707" s="1"/>
      <c r="HCI707" s="1"/>
      <c r="HCJ707" s="1"/>
      <c r="HCK707" s="1"/>
      <c r="HCL707" s="1"/>
      <c r="HCM707" s="1"/>
      <c r="HCN707" s="1"/>
      <c r="HCO707" s="1"/>
      <c r="HCP707" s="1"/>
      <c r="HCQ707" s="1"/>
      <c r="HCR707" s="1"/>
      <c r="HCS707" s="1"/>
      <c r="HCT707" s="1"/>
      <c r="HCU707" s="1"/>
      <c r="HCV707" s="1"/>
      <c r="HCW707" s="1"/>
      <c r="HCX707" s="1"/>
      <c r="HCY707" s="1"/>
      <c r="HCZ707" s="1"/>
      <c r="HDA707" s="1"/>
      <c r="HDB707" s="1"/>
      <c r="HDC707" s="1"/>
      <c r="HDD707" s="1"/>
      <c r="HDE707" s="1"/>
      <c r="HDF707" s="1"/>
      <c r="HDG707" s="1"/>
      <c r="HDH707" s="1"/>
      <c r="HDI707" s="1"/>
      <c r="HDJ707" s="1"/>
      <c r="HDK707" s="1"/>
      <c r="HDL707" s="1"/>
      <c r="HDM707" s="1"/>
      <c r="HDN707" s="1"/>
      <c r="HDO707" s="1"/>
      <c r="HDP707" s="1"/>
      <c r="HDQ707" s="1"/>
      <c r="HDR707" s="1"/>
      <c r="HDS707" s="1"/>
      <c r="HDT707" s="1"/>
      <c r="HDU707" s="1"/>
      <c r="HDV707" s="1"/>
      <c r="HDW707" s="1"/>
      <c r="HDX707" s="1"/>
      <c r="HDY707" s="1"/>
      <c r="HDZ707" s="1"/>
      <c r="HEA707" s="1"/>
      <c r="HEB707" s="1"/>
      <c r="HEC707" s="1"/>
      <c r="HED707" s="1"/>
      <c r="HEE707" s="1"/>
      <c r="HEF707" s="1"/>
      <c r="HEG707" s="1"/>
      <c r="HEH707" s="1"/>
      <c r="HEI707" s="1"/>
      <c r="HEJ707" s="1"/>
      <c r="HEK707" s="1"/>
      <c r="HEL707" s="1"/>
      <c r="HEM707" s="1"/>
      <c r="HEN707" s="1"/>
      <c r="HEO707" s="1"/>
      <c r="HEP707" s="1"/>
      <c r="HEQ707" s="1"/>
      <c r="HER707" s="1"/>
      <c r="HES707" s="1"/>
      <c r="HET707" s="1"/>
      <c r="HEU707" s="1"/>
      <c r="HEV707" s="1"/>
      <c r="HEW707" s="1"/>
      <c r="HEX707" s="1"/>
      <c r="HEY707" s="1"/>
      <c r="HEZ707" s="1"/>
      <c r="HFA707" s="1"/>
      <c r="HFB707" s="1"/>
      <c r="HFC707" s="1"/>
      <c r="HFD707" s="1"/>
      <c r="HFE707" s="1"/>
      <c r="HFF707" s="1"/>
      <c r="HFG707" s="1"/>
      <c r="HFH707" s="1"/>
      <c r="HFI707" s="1"/>
      <c r="HFJ707" s="1"/>
      <c r="HFK707" s="1"/>
      <c r="HFL707" s="1"/>
      <c r="HFM707" s="1"/>
      <c r="HFN707" s="1"/>
      <c r="HFO707" s="1"/>
      <c r="HFP707" s="1"/>
      <c r="HFQ707" s="1"/>
      <c r="HFR707" s="1"/>
      <c r="HFS707" s="1"/>
      <c r="HFT707" s="1"/>
      <c r="HFU707" s="1"/>
      <c r="HFV707" s="1"/>
      <c r="HFW707" s="1"/>
      <c r="HFX707" s="1"/>
      <c r="HFY707" s="1"/>
      <c r="HFZ707" s="1"/>
      <c r="HGA707" s="1"/>
      <c r="HGB707" s="1"/>
      <c r="HGC707" s="1"/>
      <c r="HGD707" s="1"/>
      <c r="HGE707" s="1"/>
      <c r="HGF707" s="1"/>
      <c r="HGG707" s="1"/>
      <c r="HGH707" s="1"/>
      <c r="HGI707" s="1"/>
      <c r="HGJ707" s="1"/>
      <c r="HGK707" s="1"/>
      <c r="HGL707" s="1"/>
      <c r="HGM707" s="1"/>
      <c r="HGN707" s="1"/>
      <c r="HGO707" s="1"/>
      <c r="HGP707" s="1"/>
      <c r="HGQ707" s="1"/>
      <c r="HGR707" s="1"/>
      <c r="HGS707" s="1"/>
      <c r="HGT707" s="1"/>
      <c r="HGU707" s="1"/>
      <c r="HGV707" s="1"/>
      <c r="HGW707" s="1"/>
      <c r="HGX707" s="1"/>
      <c r="HGY707" s="1"/>
      <c r="HGZ707" s="1"/>
      <c r="HHA707" s="1"/>
      <c r="HHB707" s="1"/>
      <c r="HHC707" s="1"/>
      <c r="HHD707" s="1"/>
      <c r="HHE707" s="1"/>
      <c r="HHF707" s="1"/>
      <c r="HHG707" s="1"/>
      <c r="HHH707" s="1"/>
      <c r="HHI707" s="1"/>
      <c r="HHJ707" s="1"/>
      <c r="HHK707" s="1"/>
      <c r="HHL707" s="1"/>
      <c r="HHM707" s="1"/>
      <c r="HHN707" s="1"/>
      <c r="HHO707" s="1"/>
      <c r="HHP707" s="1"/>
      <c r="HHQ707" s="1"/>
      <c r="HHR707" s="1"/>
      <c r="HHS707" s="1"/>
      <c r="HHT707" s="1"/>
      <c r="HHU707" s="1"/>
      <c r="HHV707" s="1"/>
      <c r="HHW707" s="1"/>
      <c r="HHX707" s="1"/>
      <c r="HHY707" s="1"/>
      <c r="HHZ707" s="1"/>
      <c r="HIA707" s="1"/>
      <c r="HIB707" s="1"/>
      <c r="HIC707" s="1"/>
      <c r="HID707" s="1"/>
      <c r="HIE707" s="1"/>
      <c r="HIF707" s="1"/>
      <c r="HIG707" s="1"/>
      <c r="HIH707" s="1"/>
      <c r="HII707" s="1"/>
      <c r="HIJ707" s="1"/>
      <c r="HIK707" s="1"/>
      <c r="HIL707" s="1"/>
      <c r="HIM707" s="1"/>
      <c r="HIN707" s="1"/>
      <c r="HIO707" s="1"/>
      <c r="HIP707" s="1"/>
      <c r="HIQ707" s="1"/>
      <c r="HIR707" s="1"/>
      <c r="HIS707" s="1"/>
      <c r="HIT707" s="1"/>
      <c r="HIU707" s="1"/>
      <c r="HIV707" s="1"/>
      <c r="HIW707" s="1"/>
      <c r="HIX707" s="1"/>
      <c r="HIY707" s="1"/>
      <c r="HIZ707" s="1"/>
      <c r="HJA707" s="1"/>
      <c r="HJB707" s="1"/>
      <c r="HJC707" s="1"/>
      <c r="HJD707" s="1"/>
      <c r="HJE707" s="1"/>
      <c r="HJF707" s="1"/>
      <c r="HJG707" s="1"/>
      <c r="HJH707" s="1"/>
      <c r="HJI707" s="1"/>
      <c r="HJJ707" s="1"/>
      <c r="HJK707" s="1"/>
      <c r="HJL707" s="1"/>
      <c r="HJM707" s="1"/>
      <c r="HJN707" s="1"/>
      <c r="HJO707" s="1"/>
      <c r="HJP707" s="1"/>
      <c r="HJQ707" s="1"/>
      <c r="HJR707" s="1"/>
      <c r="HJS707" s="1"/>
      <c r="HJT707" s="1"/>
      <c r="HJU707" s="1"/>
      <c r="HJV707" s="1"/>
      <c r="HJW707" s="1"/>
      <c r="HJX707" s="1"/>
      <c r="HJY707" s="1"/>
      <c r="HJZ707" s="1"/>
      <c r="HKA707" s="1"/>
      <c r="HKB707" s="1"/>
      <c r="HKC707" s="1"/>
      <c r="HKD707" s="1"/>
      <c r="HKE707" s="1"/>
      <c r="HKF707" s="1"/>
      <c r="HKG707" s="1"/>
      <c r="HKH707" s="1"/>
      <c r="HKI707" s="1"/>
      <c r="HKJ707" s="1"/>
      <c r="HKK707" s="1"/>
      <c r="HKL707" s="1"/>
      <c r="HKM707" s="1"/>
      <c r="HKN707" s="1"/>
      <c r="HKO707" s="1"/>
      <c r="HKP707" s="1"/>
      <c r="HKQ707" s="1"/>
      <c r="HKR707" s="1"/>
      <c r="HKS707" s="1"/>
      <c r="HKT707" s="1"/>
      <c r="HKU707" s="1"/>
      <c r="HKV707" s="1"/>
      <c r="HKW707" s="1"/>
      <c r="HKX707" s="1"/>
      <c r="HKY707" s="1"/>
      <c r="HKZ707" s="1"/>
      <c r="HLA707" s="1"/>
      <c r="HLB707" s="1"/>
      <c r="HLC707" s="1"/>
      <c r="HLD707" s="1"/>
      <c r="HLE707" s="1"/>
      <c r="HLF707" s="1"/>
      <c r="HLG707" s="1"/>
      <c r="HLH707" s="1"/>
      <c r="HLI707" s="1"/>
      <c r="HLJ707" s="1"/>
      <c r="HLK707" s="1"/>
      <c r="HLL707" s="1"/>
      <c r="HLM707" s="1"/>
      <c r="HLN707" s="1"/>
      <c r="HLO707" s="1"/>
      <c r="HLP707" s="1"/>
      <c r="HLQ707" s="1"/>
      <c r="HLR707" s="1"/>
      <c r="HLS707" s="1"/>
      <c r="HLT707" s="1"/>
      <c r="HLU707" s="1"/>
      <c r="HLV707" s="1"/>
      <c r="HLW707" s="1"/>
      <c r="HLX707" s="1"/>
      <c r="HLY707" s="1"/>
      <c r="HLZ707" s="1"/>
      <c r="HMA707" s="1"/>
      <c r="HMB707" s="1"/>
      <c r="HMC707" s="1"/>
      <c r="HMD707" s="1"/>
      <c r="HME707" s="1"/>
      <c r="HMF707" s="1"/>
      <c r="HMG707" s="1"/>
      <c r="HMH707" s="1"/>
      <c r="HMI707" s="1"/>
      <c r="HMJ707" s="1"/>
      <c r="HMK707" s="1"/>
      <c r="HML707" s="1"/>
      <c r="HMM707" s="1"/>
      <c r="HMN707" s="1"/>
      <c r="HMO707" s="1"/>
      <c r="HMP707" s="1"/>
      <c r="HMQ707" s="1"/>
      <c r="HMR707" s="1"/>
      <c r="HMS707" s="1"/>
      <c r="HMT707" s="1"/>
      <c r="HMU707" s="1"/>
      <c r="HMV707" s="1"/>
      <c r="HMW707" s="1"/>
      <c r="HMX707" s="1"/>
      <c r="HMY707" s="1"/>
      <c r="HMZ707" s="1"/>
      <c r="HNA707" s="1"/>
      <c r="HNB707" s="1"/>
      <c r="HNC707" s="1"/>
      <c r="HND707" s="1"/>
      <c r="HNE707" s="1"/>
      <c r="HNF707" s="1"/>
      <c r="HNG707" s="1"/>
      <c r="HNH707" s="1"/>
      <c r="HNI707" s="1"/>
      <c r="HNJ707" s="1"/>
      <c r="HNK707" s="1"/>
      <c r="HNL707" s="1"/>
      <c r="HNM707" s="1"/>
      <c r="HNN707" s="1"/>
      <c r="HNO707" s="1"/>
      <c r="HNP707" s="1"/>
      <c r="HNQ707" s="1"/>
      <c r="HNR707" s="1"/>
      <c r="HNS707" s="1"/>
      <c r="HNT707" s="1"/>
      <c r="HNU707" s="1"/>
      <c r="HNV707" s="1"/>
      <c r="HNW707" s="1"/>
      <c r="HNX707" s="1"/>
      <c r="HNY707" s="1"/>
      <c r="HNZ707" s="1"/>
      <c r="HOA707" s="1"/>
      <c r="HOB707" s="1"/>
      <c r="HOC707" s="1"/>
      <c r="HOD707" s="1"/>
      <c r="HOE707" s="1"/>
      <c r="HOF707" s="1"/>
      <c r="HOG707" s="1"/>
      <c r="HOH707" s="1"/>
      <c r="HOI707" s="1"/>
      <c r="HOJ707" s="1"/>
      <c r="HOK707" s="1"/>
      <c r="HOL707" s="1"/>
      <c r="HOM707" s="1"/>
      <c r="HON707" s="1"/>
      <c r="HOO707" s="1"/>
      <c r="HOP707" s="1"/>
      <c r="HOQ707" s="1"/>
      <c r="HOR707" s="1"/>
      <c r="HOS707" s="1"/>
      <c r="HOT707" s="1"/>
      <c r="HOU707" s="1"/>
      <c r="HOV707" s="1"/>
      <c r="HOW707" s="1"/>
      <c r="HOX707" s="1"/>
      <c r="HOY707" s="1"/>
      <c r="HOZ707" s="1"/>
      <c r="HPA707" s="1"/>
      <c r="HPB707" s="1"/>
      <c r="HPC707" s="1"/>
      <c r="HPD707" s="1"/>
      <c r="HPE707" s="1"/>
      <c r="HPF707" s="1"/>
      <c r="HPG707" s="1"/>
      <c r="HPH707" s="1"/>
      <c r="HPI707" s="1"/>
      <c r="HPJ707" s="1"/>
      <c r="HPK707" s="1"/>
      <c r="HPL707" s="1"/>
      <c r="HPM707" s="1"/>
      <c r="HPN707" s="1"/>
      <c r="HPO707" s="1"/>
      <c r="HPP707" s="1"/>
      <c r="HPQ707" s="1"/>
      <c r="HPR707" s="1"/>
      <c r="HPS707" s="1"/>
      <c r="HPT707" s="1"/>
      <c r="HPU707" s="1"/>
      <c r="HPV707" s="1"/>
      <c r="HPW707" s="1"/>
      <c r="HPX707" s="1"/>
      <c r="HPY707" s="1"/>
      <c r="HPZ707" s="1"/>
      <c r="HQA707" s="1"/>
      <c r="HQB707" s="1"/>
      <c r="HQC707" s="1"/>
      <c r="HQD707" s="1"/>
      <c r="HQE707" s="1"/>
      <c r="HQF707" s="1"/>
      <c r="HQG707" s="1"/>
      <c r="HQH707" s="1"/>
      <c r="HQI707" s="1"/>
      <c r="HQJ707" s="1"/>
      <c r="HQK707" s="1"/>
      <c r="HQL707" s="1"/>
      <c r="HQM707" s="1"/>
      <c r="HQN707" s="1"/>
      <c r="HQO707" s="1"/>
      <c r="HQP707" s="1"/>
      <c r="HQQ707" s="1"/>
      <c r="HQR707" s="1"/>
      <c r="HQS707" s="1"/>
      <c r="HQT707" s="1"/>
      <c r="HQU707" s="1"/>
      <c r="HQV707" s="1"/>
      <c r="HQW707" s="1"/>
      <c r="HQX707" s="1"/>
      <c r="HQY707" s="1"/>
      <c r="HQZ707" s="1"/>
      <c r="HRA707" s="1"/>
      <c r="HRB707" s="1"/>
      <c r="HRC707" s="1"/>
      <c r="HRD707" s="1"/>
      <c r="HRE707" s="1"/>
      <c r="HRF707" s="1"/>
      <c r="HRG707" s="1"/>
      <c r="HRH707" s="1"/>
      <c r="HRI707" s="1"/>
      <c r="HRJ707" s="1"/>
      <c r="HRK707" s="1"/>
      <c r="HRL707" s="1"/>
      <c r="HRM707" s="1"/>
      <c r="HRN707" s="1"/>
      <c r="HRO707" s="1"/>
      <c r="HRP707" s="1"/>
      <c r="HRQ707" s="1"/>
      <c r="HRR707" s="1"/>
      <c r="HRS707" s="1"/>
      <c r="HRT707" s="1"/>
      <c r="HRU707" s="1"/>
      <c r="HRV707" s="1"/>
      <c r="HRW707" s="1"/>
      <c r="HRX707" s="1"/>
      <c r="HRY707" s="1"/>
      <c r="HRZ707" s="1"/>
      <c r="HSA707" s="1"/>
      <c r="HSB707" s="1"/>
      <c r="HSC707" s="1"/>
      <c r="HSD707" s="1"/>
      <c r="HSE707" s="1"/>
      <c r="HSF707" s="1"/>
      <c r="HSG707" s="1"/>
      <c r="HSH707" s="1"/>
      <c r="HSI707" s="1"/>
      <c r="HSJ707" s="1"/>
      <c r="HSK707" s="1"/>
      <c r="HSL707" s="1"/>
      <c r="HSM707" s="1"/>
      <c r="HSN707" s="1"/>
      <c r="HSO707" s="1"/>
      <c r="HSP707" s="1"/>
      <c r="HSQ707" s="1"/>
      <c r="HSR707" s="1"/>
      <c r="HSS707" s="1"/>
      <c r="HST707" s="1"/>
      <c r="HSU707" s="1"/>
      <c r="HSV707" s="1"/>
      <c r="HSW707" s="1"/>
      <c r="HSX707" s="1"/>
      <c r="HSY707" s="1"/>
      <c r="HSZ707" s="1"/>
      <c r="HTA707" s="1"/>
      <c r="HTB707" s="1"/>
      <c r="HTC707" s="1"/>
      <c r="HTD707" s="1"/>
      <c r="HTE707" s="1"/>
      <c r="HTF707" s="1"/>
      <c r="HTG707" s="1"/>
      <c r="HTH707" s="1"/>
      <c r="HTI707" s="1"/>
      <c r="HTJ707" s="1"/>
      <c r="HTK707" s="1"/>
      <c r="HTL707" s="1"/>
      <c r="HTM707" s="1"/>
      <c r="HTN707" s="1"/>
      <c r="HTO707" s="1"/>
      <c r="HTP707" s="1"/>
      <c r="HTQ707" s="1"/>
      <c r="HTR707" s="1"/>
      <c r="HTS707" s="1"/>
      <c r="HTT707" s="1"/>
      <c r="HTU707" s="1"/>
      <c r="HTV707" s="1"/>
      <c r="HTW707" s="1"/>
      <c r="HTX707" s="1"/>
      <c r="HTY707" s="1"/>
      <c r="HTZ707" s="1"/>
      <c r="HUA707" s="1"/>
      <c r="HUB707" s="1"/>
      <c r="HUC707" s="1"/>
      <c r="HUD707" s="1"/>
      <c r="HUE707" s="1"/>
      <c r="HUF707" s="1"/>
      <c r="HUG707" s="1"/>
      <c r="HUH707" s="1"/>
      <c r="HUI707" s="1"/>
      <c r="HUJ707" s="1"/>
      <c r="HUK707" s="1"/>
      <c r="HUL707" s="1"/>
      <c r="HUM707" s="1"/>
      <c r="HUN707" s="1"/>
      <c r="HUO707" s="1"/>
      <c r="HUP707" s="1"/>
      <c r="HUQ707" s="1"/>
      <c r="HUR707" s="1"/>
      <c r="HUS707" s="1"/>
      <c r="HUT707" s="1"/>
      <c r="HUU707" s="1"/>
      <c r="HUV707" s="1"/>
      <c r="HUW707" s="1"/>
      <c r="HUX707" s="1"/>
      <c r="HUY707" s="1"/>
      <c r="HUZ707" s="1"/>
      <c r="HVA707" s="1"/>
      <c r="HVB707" s="1"/>
      <c r="HVC707" s="1"/>
      <c r="HVD707" s="1"/>
      <c r="HVE707" s="1"/>
      <c r="HVF707" s="1"/>
      <c r="HVG707" s="1"/>
      <c r="HVH707" s="1"/>
      <c r="HVI707" s="1"/>
      <c r="HVJ707" s="1"/>
      <c r="HVK707" s="1"/>
      <c r="HVL707" s="1"/>
      <c r="HVM707" s="1"/>
      <c r="HVN707" s="1"/>
      <c r="HVO707" s="1"/>
      <c r="HVP707" s="1"/>
      <c r="HVQ707" s="1"/>
      <c r="HVR707" s="1"/>
      <c r="HVS707" s="1"/>
      <c r="HVT707" s="1"/>
      <c r="HVU707" s="1"/>
      <c r="HVV707" s="1"/>
      <c r="HVW707" s="1"/>
      <c r="HVX707" s="1"/>
      <c r="HVY707" s="1"/>
      <c r="HVZ707" s="1"/>
      <c r="HWA707" s="1"/>
      <c r="HWB707" s="1"/>
      <c r="HWC707" s="1"/>
      <c r="HWD707" s="1"/>
      <c r="HWE707" s="1"/>
      <c r="HWF707" s="1"/>
      <c r="HWG707" s="1"/>
      <c r="HWH707" s="1"/>
      <c r="HWI707" s="1"/>
      <c r="HWJ707" s="1"/>
      <c r="HWK707" s="1"/>
      <c r="HWL707" s="1"/>
      <c r="HWM707" s="1"/>
      <c r="HWN707" s="1"/>
      <c r="HWO707" s="1"/>
      <c r="HWP707" s="1"/>
      <c r="HWQ707" s="1"/>
      <c r="HWR707" s="1"/>
      <c r="HWS707" s="1"/>
      <c r="HWT707" s="1"/>
      <c r="HWU707" s="1"/>
      <c r="HWV707" s="1"/>
      <c r="HWW707" s="1"/>
      <c r="HWX707" s="1"/>
      <c r="HWY707" s="1"/>
      <c r="HWZ707" s="1"/>
      <c r="HXA707" s="1"/>
      <c r="HXB707" s="1"/>
      <c r="HXC707" s="1"/>
      <c r="HXD707" s="1"/>
      <c r="HXE707" s="1"/>
      <c r="HXF707" s="1"/>
      <c r="HXG707" s="1"/>
      <c r="HXH707" s="1"/>
      <c r="HXI707" s="1"/>
      <c r="HXJ707" s="1"/>
      <c r="HXK707" s="1"/>
      <c r="HXL707" s="1"/>
      <c r="HXM707" s="1"/>
      <c r="HXN707" s="1"/>
      <c r="HXO707" s="1"/>
      <c r="HXP707" s="1"/>
      <c r="HXQ707" s="1"/>
      <c r="HXR707" s="1"/>
      <c r="HXS707" s="1"/>
      <c r="HXT707" s="1"/>
      <c r="HXU707" s="1"/>
      <c r="HXV707" s="1"/>
      <c r="HXW707" s="1"/>
      <c r="HXX707" s="1"/>
      <c r="HXY707" s="1"/>
      <c r="HXZ707" s="1"/>
      <c r="HYA707" s="1"/>
      <c r="HYB707" s="1"/>
      <c r="HYC707" s="1"/>
      <c r="HYD707" s="1"/>
      <c r="HYE707" s="1"/>
      <c r="HYF707" s="1"/>
      <c r="HYG707" s="1"/>
      <c r="HYH707" s="1"/>
      <c r="HYI707" s="1"/>
      <c r="HYJ707" s="1"/>
      <c r="HYK707" s="1"/>
      <c r="HYL707" s="1"/>
      <c r="HYM707" s="1"/>
      <c r="HYN707" s="1"/>
      <c r="HYO707" s="1"/>
      <c r="HYP707" s="1"/>
      <c r="HYQ707" s="1"/>
      <c r="HYR707" s="1"/>
      <c r="HYS707" s="1"/>
      <c r="HYT707" s="1"/>
      <c r="HYU707" s="1"/>
      <c r="HYV707" s="1"/>
      <c r="HYW707" s="1"/>
      <c r="HYX707" s="1"/>
      <c r="HYY707" s="1"/>
      <c r="HYZ707" s="1"/>
      <c r="HZA707" s="1"/>
      <c r="HZB707" s="1"/>
      <c r="HZC707" s="1"/>
      <c r="HZD707" s="1"/>
      <c r="HZE707" s="1"/>
      <c r="HZF707" s="1"/>
      <c r="HZG707" s="1"/>
      <c r="HZH707" s="1"/>
      <c r="HZI707" s="1"/>
      <c r="HZJ707" s="1"/>
      <c r="HZK707" s="1"/>
      <c r="HZL707" s="1"/>
      <c r="HZM707" s="1"/>
      <c r="HZN707" s="1"/>
      <c r="HZO707" s="1"/>
      <c r="HZP707" s="1"/>
      <c r="HZQ707" s="1"/>
      <c r="HZR707" s="1"/>
      <c r="HZS707" s="1"/>
      <c r="HZT707" s="1"/>
      <c r="HZU707" s="1"/>
      <c r="HZV707" s="1"/>
      <c r="HZW707" s="1"/>
      <c r="HZX707" s="1"/>
      <c r="HZY707" s="1"/>
      <c r="HZZ707" s="1"/>
      <c r="IAA707" s="1"/>
      <c r="IAB707" s="1"/>
      <c r="IAC707" s="1"/>
      <c r="IAD707" s="1"/>
      <c r="IAE707" s="1"/>
      <c r="IAF707" s="1"/>
      <c r="IAG707" s="1"/>
      <c r="IAH707" s="1"/>
      <c r="IAI707" s="1"/>
      <c r="IAJ707" s="1"/>
      <c r="IAK707" s="1"/>
      <c r="IAL707" s="1"/>
      <c r="IAM707" s="1"/>
      <c r="IAN707" s="1"/>
      <c r="IAO707" s="1"/>
      <c r="IAP707" s="1"/>
      <c r="IAQ707" s="1"/>
      <c r="IAR707" s="1"/>
      <c r="IAS707" s="1"/>
      <c r="IAT707" s="1"/>
      <c r="IAU707" s="1"/>
      <c r="IAV707" s="1"/>
      <c r="IAW707" s="1"/>
      <c r="IAX707" s="1"/>
      <c r="IAY707" s="1"/>
      <c r="IAZ707" s="1"/>
      <c r="IBA707" s="1"/>
      <c r="IBB707" s="1"/>
      <c r="IBC707" s="1"/>
      <c r="IBD707" s="1"/>
      <c r="IBE707" s="1"/>
      <c r="IBF707" s="1"/>
      <c r="IBG707" s="1"/>
      <c r="IBH707" s="1"/>
      <c r="IBI707" s="1"/>
      <c r="IBJ707" s="1"/>
      <c r="IBK707" s="1"/>
      <c r="IBL707" s="1"/>
      <c r="IBM707" s="1"/>
      <c r="IBN707" s="1"/>
      <c r="IBO707" s="1"/>
      <c r="IBP707" s="1"/>
      <c r="IBQ707" s="1"/>
      <c r="IBR707" s="1"/>
      <c r="IBS707" s="1"/>
      <c r="IBT707" s="1"/>
      <c r="IBU707" s="1"/>
      <c r="IBV707" s="1"/>
      <c r="IBW707" s="1"/>
      <c r="IBX707" s="1"/>
      <c r="IBY707" s="1"/>
      <c r="IBZ707" s="1"/>
      <c r="ICA707" s="1"/>
      <c r="ICB707" s="1"/>
      <c r="ICC707" s="1"/>
      <c r="ICD707" s="1"/>
      <c r="ICE707" s="1"/>
      <c r="ICF707" s="1"/>
      <c r="ICG707" s="1"/>
      <c r="ICH707" s="1"/>
      <c r="ICI707" s="1"/>
      <c r="ICJ707" s="1"/>
      <c r="ICK707" s="1"/>
      <c r="ICL707" s="1"/>
      <c r="ICM707" s="1"/>
      <c r="ICN707" s="1"/>
      <c r="ICO707" s="1"/>
      <c r="ICP707" s="1"/>
      <c r="ICQ707" s="1"/>
      <c r="ICR707" s="1"/>
      <c r="ICS707" s="1"/>
      <c r="ICT707" s="1"/>
      <c r="ICU707" s="1"/>
      <c r="ICV707" s="1"/>
      <c r="ICW707" s="1"/>
      <c r="ICX707" s="1"/>
      <c r="ICY707" s="1"/>
      <c r="ICZ707" s="1"/>
      <c r="IDA707" s="1"/>
      <c r="IDB707" s="1"/>
      <c r="IDC707" s="1"/>
      <c r="IDD707" s="1"/>
      <c r="IDE707" s="1"/>
      <c r="IDF707" s="1"/>
      <c r="IDG707" s="1"/>
      <c r="IDH707" s="1"/>
      <c r="IDI707" s="1"/>
      <c r="IDJ707" s="1"/>
      <c r="IDK707" s="1"/>
      <c r="IDL707" s="1"/>
      <c r="IDM707" s="1"/>
      <c r="IDN707" s="1"/>
      <c r="IDO707" s="1"/>
      <c r="IDP707" s="1"/>
      <c r="IDQ707" s="1"/>
      <c r="IDR707" s="1"/>
      <c r="IDS707" s="1"/>
      <c r="IDT707" s="1"/>
      <c r="IDU707" s="1"/>
      <c r="IDV707" s="1"/>
      <c r="IDW707" s="1"/>
      <c r="IDX707" s="1"/>
      <c r="IDY707" s="1"/>
      <c r="IDZ707" s="1"/>
      <c r="IEA707" s="1"/>
      <c r="IEB707" s="1"/>
      <c r="IEC707" s="1"/>
      <c r="IED707" s="1"/>
      <c r="IEE707" s="1"/>
      <c r="IEF707" s="1"/>
      <c r="IEG707" s="1"/>
      <c r="IEH707" s="1"/>
      <c r="IEI707" s="1"/>
      <c r="IEJ707" s="1"/>
      <c r="IEK707" s="1"/>
      <c r="IEL707" s="1"/>
      <c r="IEM707" s="1"/>
      <c r="IEN707" s="1"/>
      <c r="IEO707" s="1"/>
      <c r="IEP707" s="1"/>
      <c r="IEQ707" s="1"/>
      <c r="IER707" s="1"/>
      <c r="IES707" s="1"/>
      <c r="IET707" s="1"/>
      <c r="IEU707" s="1"/>
      <c r="IEV707" s="1"/>
      <c r="IEW707" s="1"/>
      <c r="IEX707" s="1"/>
      <c r="IEY707" s="1"/>
      <c r="IEZ707" s="1"/>
      <c r="IFA707" s="1"/>
      <c r="IFB707" s="1"/>
      <c r="IFC707" s="1"/>
      <c r="IFD707" s="1"/>
      <c r="IFE707" s="1"/>
      <c r="IFF707" s="1"/>
      <c r="IFG707" s="1"/>
      <c r="IFH707" s="1"/>
      <c r="IFI707" s="1"/>
      <c r="IFJ707" s="1"/>
      <c r="IFK707" s="1"/>
      <c r="IFL707" s="1"/>
      <c r="IFM707" s="1"/>
      <c r="IFN707" s="1"/>
      <c r="IFO707" s="1"/>
      <c r="IFP707" s="1"/>
      <c r="IFQ707" s="1"/>
      <c r="IFR707" s="1"/>
      <c r="IFS707" s="1"/>
      <c r="IFT707" s="1"/>
      <c r="IFU707" s="1"/>
      <c r="IFV707" s="1"/>
      <c r="IFW707" s="1"/>
      <c r="IFX707" s="1"/>
      <c r="IFY707" s="1"/>
      <c r="IFZ707" s="1"/>
      <c r="IGA707" s="1"/>
      <c r="IGB707" s="1"/>
      <c r="IGC707" s="1"/>
      <c r="IGD707" s="1"/>
      <c r="IGE707" s="1"/>
      <c r="IGF707" s="1"/>
      <c r="IGG707" s="1"/>
      <c r="IGH707" s="1"/>
      <c r="IGI707" s="1"/>
      <c r="IGJ707" s="1"/>
      <c r="IGK707" s="1"/>
      <c r="IGL707" s="1"/>
      <c r="IGM707" s="1"/>
      <c r="IGN707" s="1"/>
      <c r="IGO707" s="1"/>
      <c r="IGP707" s="1"/>
      <c r="IGQ707" s="1"/>
      <c r="IGR707" s="1"/>
      <c r="IGS707" s="1"/>
      <c r="IGT707" s="1"/>
      <c r="IGU707" s="1"/>
      <c r="IGV707" s="1"/>
      <c r="IGW707" s="1"/>
      <c r="IGX707" s="1"/>
      <c r="IGY707" s="1"/>
      <c r="IGZ707" s="1"/>
      <c r="IHA707" s="1"/>
      <c r="IHB707" s="1"/>
      <c r="IHC707" s="1"/>
      <c r="IHD707" s="1"/>
      <c r="IHE707" s="1"/>
      <c r="IHF707" s="1"/>
      <c r="IHG707" s="1"/>
      <c r="IHH707" s="1"/>
      <c r="IHI707" s="1"/>
      <c r="IHJ707" s="1"/>
      <c r="IHK707" s="1"/>
      <c r="IHL707" s="1"/>
      <c r="IHM707" s="1"/>
      <c r="IHN707" s="1"/>
      <c r="IHO707" s="1"/>
      <c r="IHP707" s="1"/>
      <c r="IHQ707" s="1"/>
      <c r="IHR707" s="1"/>
      <c r="IHS707" s="1"/>
      <c r="IHT707" s="1"/>
      <c r="IHU707" s="1"/>
      <c r="IHV707" s="1"/>
      <c r="IHW707" s="1"/>
      <c r="IHX707" s="1"/>
      <c r="IHY707" s="1"/>
      <c r="IHZ707" s="1"/>
      <c r="IIA707" s="1"/>
      <c r="IIB707" s="1"/>
      <c r="IIC707" s="1"/>
      <c r="IID707" s="1"/>
      <c r="IIE707" s="1"/>
      <c r="IIF707" s="1"/>
      <c r="IIG707" s="1"/>
      <c r="IIH707" s="1"/>
      <c r="III707" s="1"/>
      <c r="IIJ707" s="1"/>
      <c r="IIK707" s="1"/>
      <c r="IIL707" s="1"/>
      <c r="IIM707" s="1"/>
      <c r="IIN707" s="1"/>
      <c r="IIO707" s="1"/>
      <c r="IIP707" s="1"/>
      <c r="IIQ707" s="1"/>
      <c r="IIR707" s="1"/>
      <c r="IIS707" s="1"/>
      <c r="IIT707" s="1"/>
      <c r="IIU707" s="1"/>
      <c r="IIV707" s="1"/>
      <c r="IIW707" s="1"/>
      <c r="IIX707" s="1"/>
      <c r="IIY707" s="1"/>
      <c r="IIZ707" s="1"/>
      <c r="IJA707" s="1"/>
      <c r="IJB707" s="1"/>
      <c r="IJC707" s="1"/>
      <c r="IJD707" s="1"/>
      <c r="IJE707" s="1"/>
      <c r="IJF707" s="1"/>
      <c r="IJG707" s="1"/>
      <c r="IJH707" s="1"/>
      <c r="IJI707" s="1"/>
      <c r="IJJ707" s="1"/>
      <c r="IJK707" s="1"/>
      <c r="IJL707" s="1"/>
      <c r="IJM707" s="1"/>
      <c r="IJN707" s="1"/>
      <c r="IJO707" s="1"/>
      <c r="IJP707" s="1"/>
      <c r="IJQ707" s="1"/>
      <c r="IJR707" s="1"/>
      <c r="IJS707" s="1"/>
      <c r="IJT707" s="1"/>
      <c r="IJU707" s="1"/>
      <c r="IJV707" s="1"/>
      <c r="IJW707" s="1"/>
      <c r="IJX707" s="1"/>
      <c r="IJY707" s="1"/>
      <c r="IJZ707" s="1"/>
      <c r="IKA707" s="1"/>
      <c r="IKB707" s="1"/>
      <c r="IKC707" s="1"/>
      <c r="IKD707" s="1"/>
      <c r="IKE707" s="1"/>
      <c r="IKF707" s="1"/>
      <c r="IKG707" s="1"/>
      <c r="IKH707" s="1"/>
      <c r="IKI707" s="1"/>
      <c r="IKJ707" s="1"/>
      <c r="IKK707" s="1"/>
      <c r="IKL707" s="1"/>
      <c r="IKM707" s="1"/>
      <c r="IKN707" s="1"/>
      <c r="IKO707" s="1"/>
      <c r="IKP707" s="1"/>
      <c r="IKQ707" s="1"/>
      <c r="IKR707" s="1"/>
      <c r="IKS707" s="1"/>
      <c r="IKT707" s="1"/>
      <c r="IKU707" s="1"/>
      <c r="IKV707" s="1"/>
      <c r="IKW707" s="1"/>
      <c r="IKX707" s="1"/>
      <c r="IKY707" s="1"/>
      <c r="IKZ707" s="1"/>
      <c r="ILA707" s="1"/>
      <c r="ILB707" s="1"/>
      <c r="ILC707" s="1"/>
      <c r="ILD707" s="1"/>
      <c r="ILE707" s="1"/>
      <c r="ILF707" s="1"/>
      <c r="ILG707" s="1"/>
      <c r="ILH707" s="1"/>
      <c r="ILI707" s="1"/>
      <c r="ILJ707" s="1"/>
      <c r="ILK707" s="1"/>
      <c r="ILL707" s="1"/>
      <c r="ILM707" s="1"/>
      <c r="ILN707" s="1"/>
      <c r="ILO707" s="1"/>
      <c r="ILP707" s="1"/>
      <c r="ILQ707" s="1"/>
      <c r="ILR707" s="1"/>
      <c r="ILS707" s="1"/>
      <c r="ILT707" s="1"/>
      <c r="ILU707" s="1"/>
      <c r="ILV707" s="1"/>
      <c r="ILW707" s="1"/>
      <c r="ILX707" s="1"/>
      <c r="ILY707" s="1"/>
      <c r="ILZ707" s="1"/>
      <c r="IMA707" s="1"/>
      <c r="IMB707" s="1"/>
      <c r="IMC707" s="1"/>
      <c r="IMD707" s="1"/>
      <c r="IME707" s="1"/>
      <c r="IMF707" s="1"/>
      <c r="IMG707" s="1"/>
      <c r="IMH707" s="1"/>
      <c r="IMI707" s="1"/>
      <c r="IMJ707" s="1"/>
      <c r="IMK707" s="1"/>
      <c r="IML707" s="1"/>
      <c r="IMM707" s="1"/>
      <c r="IMN707" s="1"/>
      <c r="IMO707" s="1"/>
      <c r="IMP707" s="1"/>
      <c r="IMQ707" s="1"/>
      <c r="IMR707" s="1"/>
      <c r="IMS707" s="1"/>
      <c r="IMT707" s="1"/>
      <c r="IMU707" s="1"/>
      <c r="IMV707" s="1"/>
      <c r="IMW707" s="1"/>
      <c r="IMX707" s="1"/>
      <c r="IMY707" s="1"/>
      <c r="IMZ707" s="1"/>
      <c r="INA707" s="1"/>
      <c r="INB707" s="1"/>
      <c r="INC707" s="1"/>
      <c r="IND707" s="1"/>
      <c r="INE707" s="1"/>
      <c r="INF707" s="1"/>
      <c r="ING707" s="1"/>
      <c r="INH707" s="1"/>
      <c r="INI707" s="1"/>
      <c r="INJ707" s="1"/>
      <c r="INK707" s="1"/>
      <c r="INL707" s="1"/>
      <c r="INM707" s="1"/>
      <c r="INN707" s="1"/>
      <c r="INO707" s="1"/>
      <c r="INP707" s="1"/>
      <c r="INQ707" s="1"/>
      <c r="INR707" s="1"/>
      <c r="INS707" s="1"/>
      <c r="INT707" s="1"/>
      <c r="INU707" s="1"/>
      <c r="INV707" s="1"/>
      <c r="INW707" s="1"/>
      <c r="INX707" s="1"/>
      <c r="INY707" s="1"/>
      <c r="INZ707" s="1"/>
      <c r="IOA707" s="1"/>
      <c r="IOB707" s="1"/>
      <c r="IOC707" s="1"/>
      <c r="IOD707" s="1"/>
      <c r="IOE707" s="1"/>
      <c r="IOF707" s="1"/>
      <c r="IOG707" s="1"/>
      <c r="IOH707" s="1"/>
      <c r="IOI707" s="1"/>
      <c r="IOJ707" s="1"/>
      <c r="IOK707" s="1"/>
      <c r="IOL707" s="1"/>
      <c r="IOM707" s="1"/>
      <c r="ION707" s="1"/>
      <c r="IOO707" s="1"/>
      <c r="IOP707" s="1"/>
      <c r="IOQ707" s="1"/>
      <c r="IOR707" s="1"/>
      <c r="IOS707" s="1"/>
      <c r="IOT707" s="1"/>
      <c r="IOU707" s="1"/>
      <c r="IOV707" s="1"/>
      <c r="IOW707" s="1"/>
      <c r="IOX707" s="1"/>
      <c r="IOY707" s="1"/>
      <c r="IOZ707" s="1"/>
      <c r="IPA707" s="1"/>
      <c r="IPB707" s="1"/>
      <c r="IPC707" s="1"/>
      <c r="IPD707" s="1"/>
      <c r="IPE707" s="1"/>
      <c r="IPF707" s="1"/>
      <c r="IPG707" s="1"/>
      <c r="IPH707" s="1"/>
      <c r="IPI707" s="1"/>
      <c r="IPJ707" s="1"/>
      <c r="IPK707" s="1"/>
      <c r="IPL707" s="1"/>
      <c r="IPM707" s="1"/>
      <c r="IPN707" s="1"/>
      <c r="IPO707" s="1"/>
      <c r="IPP707" s="1"/>
      <c r="IPQ707" s="1"/>
      <c r="IPR707" s="1"/>
      <c r="IPS707" s="1"/>
      <c r="IPT707" s="1"/>
      <c r="IPU707" s="1"/>
      <c r="IPV707" s="1"/>
      <c r="IPW707" s="1"/>
      <c r="IPX707" s="1"/>
      <c r="IPY707" s="1"/>
      <c r="IPZ707" s="1"/>
      <c r="IQA707" s="1"/>
      <c r="IQB707" s="1"/>
      <c r="IQC707" s="1"/>
      <c r="IQD707" s="1"/>
      <c r="IQE707" s="1"/>
      <c r="IQF707" s="1"/>
      <c r="IQG707" s="1"/>
      <c r="IQH707" s="1"/>
      <c r="IQI707" s="1"/>
      <c r="IQJ707" s="1"/>
      <c r="IQK707" s="1"/>
      <c r="IQL707" s="1"/>
      <c r="IQM707" s="1"/>
      <c r="IQN707" s="1"/>
      <c r="IQO707" s="1"/>
      <c r="IQP707" s="1"/>
      <c r="IQQ707" s="1"/>
      <c r="IQR707" s="1"/>
      <c r="IQS707" s="1"/>
      <c r="IQT707" s="1"/>
      <c r="IQU707" s="1"/>
      <c r="IQV707" s="1"/>
      <c r="IQW707" s="1"/>
      <c r="IQX707" s="1"/>
      <c r="IQY707" s="1"/>
      <c r="IQZ707" s="1"/>
      <c r="IRA707" s="1"/>
      <c r="IRB707" s="1"/>
      <c r="IRC707" s="1"/>
      <c r="IRD707" s="1"/>
      <c r="IRE707" s="1"/>
      <c r="IRF707" s="1"/>
      <c r="IRG707" s="1"/>
      <c r="IRH707" s="1"/>
      <c r="IRI707" s="1"/>
      <c r="IRJ707" s="1"/>
      <c r="IRK707" s="1"/>
      <c r="IRL707" s="1"/>
      <c r="IRM707" s="1"/>
      <c r="IRN707" s="1"/>
      <c r="IRO707" s="1"/>
      <c r="IRP707" s="1"/>
      <c r="IRQ707" s="1"/>
      <c r="IRR707" s="1"/>
      <c r="IRS707" s="1"/>
      <c r="IRT707" s="1"/>
      <c r="IRU707" s="1"/>
      <c r="IRV707" s="1"/>
      <c r="IRW707" s="1"/>
      <c r="IRX707" s="1"/>
      <c r="IRY707" s="1"/>
      <c r="IRZ707" s="1"/>
      <c r="ISA707" s="1"/>
      <c r="ISB707" s="1"/>
      <c r="ISC707" s="1"/>
      <c r="ISD707" s="1"/>
      <c r="ISE707" s="1"/>
      <c r="ISF707" s="1"/>
      <c r="ISG707" s="1"/>
      <c r="ISH707" s="1"/>
      <c r="ISI707" s="1"/>
      <c r="ISJ707" s="1"/>
      <c r="ISK707" s="1"/>
      <c r="ISL707" s="1"/>
      <c r="ISM707" s="1"/>
      <c r="ISN707" s="1"/>
      <c r="ISO707" s="1"/>
      <c r="ISP707" s="1"/>
      <c r="ISQ707" s="1"/>
      <c r="ISR707" s="1"/>
      <c r="ISS707" s="1"/>
      <c r="IST707" s="1"/>
      <c r="ISU707" s="1"/>
      <c r="ISV707" s="1"/>
      <c r="ISW707" s="1"/>
      <c r="ISX707" s="1"/>
      <c r="ISY707" s="1"/>
      <c r="ISZ707" s="1"/>
      <c r="ITA707" s="1"/>
      <c r="ITB707" s="1"/>
      <c r="ITC707" s="1"/>
      <c r="ITD707" s="1"/>
      <c r="ITE707" s="1"/>
      <c r="ITF707" s="1"/>
      <c r="ITG707" s="1"/>
      <c r="ITH707" s="1"/>
      <c r="ITI707" s="1"/>
      <c r="ITJ707" s="1"/>
      <c r="ITK707" s="1"/>
      <c r="ITL707" s="1"/>
      <c r="ITM707" s="1"/>
      <c r="ITN707" s="1"/>
      <c r="ITO707" s="1"/>
      <c r="ITP707" s="1"/>
      <c r="ITQ707" s="1"/>
      <c r="ITR707" s="1"/>
      <c r="ITS707" s="1"/>
      <c r="ITT707" s="1"/>
      <c r="ITU707" s="1"/>
      <c r="ITV707" s="1"/>
      <c r="ITW707" s="1"/>
      <c r="ITX707" s="1"/>
      <c r="ITY707" s="1"/>
      <c r="ITZ707" s="1"/>
      <c r="IUA707" s="1"/>
      <c r="IUB707" s="1"/>
      <c r="IUC707" s="1"/>
      <c r="IUD707" s="1"/>
      <c r="IUE707" s="1"/>
      <c r="IUF707" s="1"/>
      <c r="IUG707" s="1"/>
      <c r="IUH707" s="1"/>
      <c r="IUI707" s="1"/>
      <c r="IUJ707" s="1"/>
      <c r="IUK707" s="1"/>
      <c r="IUL707" s="1"/>
      <c r="IUM707" s="1"/>
      <c r="IUN707" s="1"/>
      <c r="IUO707" s="1"/>
      <c r="IUP707" s="1"/>
      <c r="IUQ707" s="1"/>
      <c r="IUR707" s="1"/>
      <c r="IUS707" s="1"/>
      <c r="IUT707" s="1"/>
      <c r="IUU707" s="1"/>
      <c r="IUV707" s="1"/>
      <c r="IUW707" s="1"/>
      <c r="IUX707" s="1"/>
      <c r="IUY707" s="1"/>
      <c r="IUZ707" s="1"/>
      <c r="IVA707" s="1"/>
      <c r="IVB707" s="1"/>
      <c r="IVC707" s="1"/>
      <c r="IVD707" s="1"/>
      <c r="IVE707" s="1"/>
      <c r="IVF707" s="1"/>
      <c r="IVG707" s="1"/>
      <c r="IVH707" s="1"/>
      <c r="IVI707" s="1"/>
      <c r="IVJ707" s="1"/>
      <c r="IVK707" s="1"/>
      <c r="IVL707" s="1"/>
      <c r="IVM707" s="1"/>
      <c r="IVN707" s="1"/>
      <c r="IVO707" s="1"/>
      <c r="IVP707" s="1"/>
      <c r="IVQ707" s="1"/>
      <c r="IVR707" s="1"/>
      <c r="IVS707" s="1"/>
      <c r="IVT707" s="1"/>
      <c r="IVU707" s="1"/>
      <c r="IVV707" s="1"/>
      <c r="IVW707" s="1"/>
      <c r="IVX707" s="1"/>
      <c r="IVY707" s="1"/>
      <c r="IVZ707" s="1"/>
      <c r="IWA707" s="1"/>
      <c r="IWB707" s="1"/>
      <c r="IWC707" s="1"/>
      <c r="IWD707" s="1"/>
      <c r="IWE707" s="1"/>
      <c r="IWF707" s="1"/>
      <c r="IWG707" s="1"/>
      <c r="IWH707" s="1"/>
      <c r="IWI707" s="1"/>
      <c r="IWJ707" s="1"/>
      <c r="IWK707" s="1"/>
      <c r="IWL707" s="1"/>
      <c r="IWM707" s="1"/>
      <c r="IWN707" s="1"/>
      <c r="IWO707" s="1"/>
      <c r="IWP707" s="1"/>
      <c r="IWQ707" s="1"/>
      <c r="IWR707" s="1"/>
      <c r="IWS707" s="1"/>
      <c r="IWT707" s="1"/>
      <c r="IWU707" s="1"/>
      <c r="IWV707" s="1"/>
      <c r="IWW707" s="1"/>
      <c r="IWX707" s="1"/>
      <c r="IWY707" s="1"/>
      <c r="IWZ707" s="1"/>
      <c r="IXA707" s="1"/>
      <c r="IXB707" s="1"/>
      <c r="IXC707" s="1"/>
      <c r="IXD707" s="1"/>
      <c r="IXE707" s="1"/>
      <c r="IXF707" s="1"/>
      <c r="IXG707" s="1"/>
      <c r="IXH707" s="1"/>
      <c r="IXI707" s="1"/>
      <c r="IXJ707" s="1"/>
      <c r="IXK707" s="1"/>
      <c r="IXL707" s="1"/>
      <c r="IXM707" s="1"/>
      <c r="IXN707" s="1"/>
      <c r="IXO707" s="1"/>
      <c r="IXP707" s="1"/>
      <c r="IXQ707" s="1"/>
      <c r="IXR707" s="1"/>
      <c r="IXS707" s="1"/>
      <c r="IXT707" s="1"/>
      <c r="IXU707" s="1"/>
      <c r="IXV707" s="1"/>
      <c r="IXW707" s="1"/>
      <c r="IXX707" s="1"/>
      <c r="IXY707" s="1"/>
      <c r="IXZ707" s="1"/>
      <c r="IYA707" s="1"/>
      <c r="IYB707" s="1"/>
      <c r="IYC707" s="1"/>
      <c r="IYD707" s="1"/>
      <c r="IYE707" s="1"/>
      <c r="IYF707" s="1"/>
      <c r="IYG707" s="1"/>
      <c r="IYH707" s="1"/>
      <c r="IYI707" s="1"/>
      <c r="IYJ707" s="1"/>
      <c r="IYK707" s="1"/>
      <c r="IYL707" s="1"/>
      <c r="IYM707" s="1"/>
      <c r="IYN707" s="1"/>
      <c r="IYO707" s="1"/>
      <c r="IYP707" s="1"/>
      <c r="IYQ707" s="1"/>
      <c r="IYR707" s="1"/>
      <c r="IYS707" s="1"/>
      <c r="IYT707" s="1"/>
      <c r="IYU707" s="1"/>
      <c r="IYV707" s="1"/>
      <c r="IYW707" s="1"/>
      <c r="IYX707" s="1"/>
      <c r="IYY707" s="1"/>
      <c r="IYZ707" s="1"/>
      <c r="IZA707" s="1"/>
      <c r="IZB707" s="1"/>
      <c r="IZC707" s="1"/>
      <c r="IZD707" s="1"/>
      <c r="IZE707" s="1"/>
      <c r="IZF707" s="1"/>
      <c r="IZG707" s="1"/>
      <c r="IZH707" s="1"/>
      <c r="IZI707" s="1"/>
      <c r="IZJ707" s="1"/>
      <c r="IZK707" s="1"/>
      <c r="IZL707" s="1"/>
      <c r="IZM707" s="1"/>
      <c r="IZN707" s="1"/>
      <c r="IZO707" s="1"/>
      <c r="IZP707" s="1"/>
      <c r="IZQ707" s="1"/>
      <c r="IZR707" s="1"/>
      <c r="IZS707" s="1"/>
      <c r="IZT707" s="1"/>
      <c r="IZU707" s="1"/>
      <c r="IZV707" s="1"/>
      <c r="IZW707" s="1"/>
      <c r="IZX707" s="1"/>
      <c r="IZY707" s="1"/>
      <c r="IZZ707" s="1"/>
      <c r="JAA707" s="1"/>
      <c r="JAB707" s="1"/>
      <c r="JAC707" s="1"/>
      <c r="JAD707" s="1"/>
      <c r="JAE707" s="1"/>
      <c r="JAF707" s="1"/>
      <c r="JAG707" s="1"/>
      <c r="JAH707" s="1"/>
      <c r="JAI707" s="1"/>
      <c r="JAJ707" s="1"/>
      <c r="JAK707" s="1"/>
      <c r="JAL707" s="1"/>
      <c r="JAM707" s="1"/>
      <c r="JAN707" s="1"/>
      <c r="JAO707" s="1"/>
      <c r="JAP707" s="1"/>
      <c r="JAQ707" s="1"/>
      <c r="JAR707" s="1"/>
      <c r="JAS707" s="1"/>
      <c r="JAT707" s="1"/>
      <c r="JAU707" s="1"/>
      <c r="JAV707" s="1"/>
      <c r="JAW707" s="1"/>
      <c r="JAX707" s="1"/>
      <c r="JAY707" s="1"/>
      <c r="JAZ707" s="1"/>
      <c r="JBA707" s="1"/>
      <c r="JBB707" s="1"/>
      <c r="JBC707" s="1"/>
      <c r="JBD707" s="1"/>
      <c r="JBE707" s="1"/>
      <c r="JBF707" s="1"/>
      <c r="JBG707" s="1"/>
      <c r="JBH707" s="1"/>
      <c r="JBI707" s="1"/>
      <c r="JBJ707" s="1"/>
      <c r="JBK707" s="1"/>
      <c r="JBL707" s="1"/>
      <c r="JBM707" s="1"/>
      <c r="JBN707" s="1"/>
      <c r="JBO707" s="1"/>
      <c r="JBP707" s="1"/>
      <c r="JBQ707" s="1"/>
      <c r="JBR707" s="1"/>
      <c r="JBS707" s="1"/>
      <c r="JBT707" s="1"/>
      <c r="JBU707" s="1"/>
      <c r="JBV707" s="1"/>
      <c r="JBW707" s="1"/>
      <c r="JBX707" s="1"/>
      <c r="JBY707" s="1"/>
      <c r="JBZ707" s="1"/>
      <c r="JCA707" s="1"/>
      <c r="JCB707" s="1"/>
      <c r="JCC707" s="1"/>
      <c r="JCD707" s="1"/>
      <c r="JCE707" s="1"/>
      <c r="JCF707" s="1"/>
      <c r="JCG707" s="1"/>
      <c r="JCH707" s="1"/>
      <c r="JCI707" s="1"/>
      <c r="JCJ707" s="1"/>
      <c r="JCK707" s="1"/>
      <c r="JCL707" s="1"/>
      <c r="JCM707" s="1"/>
      <c r="JCN707" s="1"/>
      <c r="JCO707" s="1"/>
      <c r="JCP707" s="1"/>
      <c r="JCQ707" s="1"/>
      <c r="JCR707" s="1"/>
      <c r="JCS707" s="1"/>
      <c r="JCT707" s="1"/>
      <c r="JCU707" s="1"/>
      <c r="JCV707" s="1"/>
      <c r="JCW707" s="1"/>
      <c r="JCX707" s="1"/>
      <c r="JCY707" s="1"/>
      <c r="JCZ707" s="1"/>
      <c r="JDA707" s="1"/>
      <c r="JDB707" s="1"/>
      <c r="JDC707" s="1"/>
      <c r="JDD707" s="1"/>
      <c r="JDE707" s="1"/>
      <c r="JDF707" s="1"/>
      <c r="JDG707" s="1"/>
      <c r="JDH707" s="1"/>
      <c r="JDI707" s="1"/>
      <c r="JDJ707" s="1"/>
      <c r="JDK707" s="1"/>
      <c r="JDL707" s="1"/>
      <c r="JDM707" s="1"/>
      <c r="JDN707" s="1"/>
      <c r="JDO707" s="1"/>
      <c r="JDP707" s="1"/>
      <c r="JDQ707" s="1"/>
      <c r="JDR707" s="1"/>
      <c r="JDS707" s="1"/>
      <c r="JDT707" s="1"/>
      <c r="JDU707" s="1"/>
      <c r="JDV707" s="1"/>
      <c r="JDW707" s="1"/>
      <c r="JDX707" s="1"/>
      <c r="JDY707" s="1"/>
      <c r="JDZ707" s="1"/>
      <c r="JEA707" s="1"/>
      <c r="JEB707" s="1"/>
      <c r="JEC707" s="1"/>
      <c r="JED707" s="1"/>
      <c r="JEE707" s="1"/>
      <c r="JEF707" s="1"/>
      <c r="JEG707" s="1"/>
      <c r="JEH707" s="1"/>
      <c r="JEI707" s="1"/>
      <c r="JEJ707" s="1"/>
      <c r="JEK707" s="1"/>
      <c r="JEL707" s="1"/>
      <c r="JEM707" s="1"/>
      <c r="JEN707" s="1"/>
      <c r="JEO707" s="1"/>
      <c r="JEP707" s="1"/>
      <c r="JEQ707" s="1"/>
      <c r="JER707" s="1"/>
      <c r="JES707" s="1"/>
      <c r="JET707" s="1"/>
      <c r="JEU707" s="1"/>
      <c r="JEV707" s="1"/>
      <c r="JEW707" s="1"/>
      <c r="JEX707" s="1"/>
      <c r="JEY707" s="1"/>
      <c r="JEZ707" s="1"/>
      <c r="JFA707" s="1"/>
      <c r="JFB707" s="1"/>
      <c r="JFC707" s="1"/>
      <c r="JFD707" s="1"/>
      <c r="JFE707" s="1"/>
      <c r="JFF707" s="1"/>
      <c r="JFG707" s="1"/>
      <c r="JFH707" s="1"/>
      <c r="JFI707" s="1"/>
      <c r="JFJ707" s="1"/>
      <c r="JFK707" s="1"/>
      <c r="JFL707" s="1"/>
      <c r="JFM707" s="1"/>
      <c r="JFN707" s="1"/>
      <c r="JFO707" s="1"/>
      <c r="JFP707" s="1"/>
      <c r="JFQ707" s="1"/>
      <c r="JFR707" s="1"/>
      <c r="JFS707" s="1"/>
      <c r="JFT707" s="1"/>
      <c r="JFU707" s="1"/>
      <c r="JFV707" s="1"/>
      <c r="JFW707" s="1"/>
      <c r="JFX707" s="1"/>
      <c r="JFY707" s="1"/>
      <c r="JFZ707" s="1"/>
      <c r="JGA707" s="1"/>
      <c r="JGB707" s="1"/>
      <c r="JGC707" s="1"/>
      <c r="JGD707" s="1"/>
      <c r="JGE707" s="1"/>
      <c r="JGF707" s="1"/>
      <c r="JGG707" s="1"/>
      <c r="JGH707" s="1"/>
      <c r="JGI707" s="1"/>
      <c r="JGJ707" s="1"/>
      <c r="JGK707" s="1"/>
      <c r="JGL707" s="1"/>
      <c r="JGM707" s="1"/>
      <c r="JGN707" s="1"/>
      <c r="JGO707" s="1"/>
      <c r="JGP707" s="1"/>
      <c r="JGQ707" s="1"/>
      <c r="JGR707" s="1"/>
      <c r="JGS707" s="1"/>
      <c r="JGT707" s="1"/>
      <c r="JGU707" s="1"/>
      <c r="JGV707" s="1"/>
      <c r="JGW707" s="1"/>
      <c r="JGX707" s="1"/>
      <c r="JGY707" s="1"/>
      <c r="JGZ707" s="1"/>
      <c r="JHA707" s="1"/>
      <c r="JHB707" s="1"/>
      <c r="JHC707" s="1"/>
      <c r="JHD707" s="1"/>
      <c r="JHE707" s="1"/>
      <c r="JHF707" s="1"/>
      <c r="JHG707" s="1"/>
      <c r="JHH707" s="1"/>
      <c r="JHI707" s="1"/>
      <c r="JHJ707" s="1"/>
      <c r="JHK707" s="1"/>
      <c r="JHL707" s="1"/>
      <c r="JHM707" s="1"/>
      <c r="JHN707" s="1"/>
      <c r="JHO707" s="1"/>
      <c r="JHP707" s="1"/>
      <c r="JHQ707" s="1"/>
      <c r="JHR707" s="1"/>
      <c r="JHS707" s="1"/>
      <c r="JHT707" s="1"/>
      <c r="JHU707" s="1"/>
      <c r="JHV707" s="1"/>
      <c r="JHW707" s="1"/>
      <c r="JHX707" s="1"/>
      <c r="JHY707" s="1"/>
      <c r="JHZ707" s="1"/>
      <c r="JIA707" s="1"/>
      <c r="JIB707" s="1"/>
      <c r="JIC707" s="1"/>
      <c r="JID707" s="1"/>
      <c r="JIE707" s="1"/>
      <c r="JIF707" s="1"/>
      <c r="JIG707" s="1"/>
      <c r="JIH707" s="1"/>
      <c r="JII707" s="1"/>
      <c r="JIJ707" s="1"/>
      <c r="JIK707" s="1"/>
      <c r="JIL707" s="1"/>
      <c r="JIM707" s="1"/>
      <c r="JIN707" s="1"/>
      <c r="JIO707" s="1"/>
      <c r="JIP707" s="1"/>
      <c r="JIQ707" s="1"/>
      <c r="JIR707" s="1"/>
      <c r="JIS707" s="1"/>
      <c r="JIT707" s="1"/>
      <c r="JIU707" s="1"/>
      <c r="JIV707" s="1"/>
      <c r="JIW707" s="1"/>
      <c r="JIX707" s="1"/>
      <c r="JIY707" s="1"/>
      <c r="JIZ707" s="1"/>
      <c r="JJA707" s="1"/>
      <c r="JJB707" s="1"/>
      <c r="JJC707" s="1"/>
      <c r="JJD707" s="1"/>
      <c r="JJE707" s="1"/>
      <c r="JJF707" s="1"/>
      <c r="JJG707" s="1"/>
      <c r="JJH707" s="1"/>
      <c r="JJI707" s="1"/>
      <c r="JJJ707" s="1"/>
      <c r="JJK707" s="1"/>
      <c r="JJL707" s="1"/>
      <c r="JJM707" s="1"/>
      <c r="JJN707" s="1"/>
      <c r="JJO707" s="1"/>
      <c r="JJP707" s="1"/>
      <c r="JJQ707" s="1"/>
      <c r="JJR707" s="1"/>
      <c r="JJS707" s="1"/>
      <c r="JJT707" s="1"/>
      <c r="JJU707" s="1"/>
      <c r="JJV707" s="1"/>
      <c r="JJW707" s="1"/>
      <c r="JJX707" s="1"/>
      <c r="JJY707" s="1"/>
      <c r="JJZ707" s="1"/>
      <c r="JKA707" s="1"/>
      <c r="JKB707" s="1"/>
      <c r="JKC707" s="1"/>
      <c r="JKD707" s="1"/>
      <c r="JKE707" s="1"/>
      <c r="JKF707" s="1"/>
      <c r="JKG707" s="1"/>
      <c r="JKH707" s="1"/>
      <c r="JKI707" s="1"/>
      <c r="JKJ707" s="1"/>
      <c r="JKK707" s="1"/>
      <c r="JKL707" s="1"/>
      <c r="JKM707" s="1"/>
      <c r="JKN707" s="1"/>
      <c r="JKO707" s="1"/>
      <c r="JKP707" s="1"/>
      <c r="JKQ707" s="1"/>
      <c r="JKR707" s="1"/>
      <c r="JKS707" s="1"/>
      <c r="JKT707" s="1"/>
      <c r="JKU707" s="1"/>
      <c r="JKV707" s="1"/>
      <c r="JKW707" s="1"/>
      <c r="JKX707" s="1"/>
      <c r="JKY707" s="1"/>
      <c r="JKZ707" s="1"/>
      <c r="JLA707" s="1"/>
      <c r="JLB707" s="1"/>
      <c r="JLC707" s="1"/>
      <c r="JLD707" s="1"/>
      <c r="JLE707" s="1"/>
      <c r="JLF707" s="1"/>
      <c r="JLG707" s="1"/>
      <c r="JLH707" s="1"/>
      <c r="JLI707" s="1"/>
      <c r="JLJ707" s="1"/>
      <c r="JLK707" s="1"/>
      <c r="JLL707" s="1"/>
      <c r="JLM707" s="1"/>
      <c r="JLN707" s="1"/>
      <c r="JLO707" s="1"/>
      <c r="JLP707" s="1"/>
      <c r="JLQ707" s="1"/>
      <c r="JLR707" s="1"/>
      <c r="JLS707" s="1"/>
      <c r="JLT707" s="1"/>
      <c r="JLU707" s="1"/>
      <c r="JLV707" s="1"/>
      <c r="JLW707" s="1"/>
      <c r="JLX707" s="1"/>
      <c r="JLY707" s="1"/>
      <c r="JLZ707" s="1"/>
      <c r="JMA707" s="1"/>
      <c r="JMB707" s="1"/>
      <c r="JMC707" s="1"/>
      <c r="JMD707" s="1"/>
      <c r="JME707" s="1"/>
      <c r="JMF707" s="1"/>
      <c r="JMG707" s="1"/>
      <c r="JMH707" s="1"/>
      <c r="JMI707" s="1"/>
      <c r="JMJ707" s="1"/>
      <c r="JMK707" s="1"/>
      <c r="JML707" s="1"/>
      <c r="JMM707" s="1"/>
      <c r="JMN707" s="1"/>
      <c r="JMO707" s="1"/>
      <c r="JMP707" s="1"/>
      <c r="JMQ707" s="1"/>
      <c r="JMR707" s="1"/>
      <c r="JMS707" s="1"/>
      <c r="JMT707" s="1"/>
      <c r="JMU707" s="1"/>
      <c r="JMV707" s="1"/>
      <c r="JMW707" s="1"/>
      <c r="JMX707" s="1"/>
      <c r="JMY707" s="1"/>
      <c r="JMZ707" s="1"/>
      <c r="JNA707" s="1"/>
      <c r="JNB707" s="1"/>
      <c r="JNC707" s="1"/>
      <c r="JND707" s="1"/>
      <c r="JNE707" s="1"/>
      <c r="JNF707" s="1"/>
      <c r="JNG707" s="1"/>
      <c r="JNH707" s="1"/>
      <c r="JNI707" s="1"/>
      <c r="JNJ707" s="1"/>
      <c r="JNK707" s="1"/>
      <c r="JNL707" s="1"/>
      <c r="JNM707" s="1"/>
      <c r="JNN707" s="1"/>
      <c r="JNO707" s="1"/>
      <c r="JNP707" s="1"/>
      <c r="JNQ707" s="1"/>
      <c r="JNR707" s="1"/>
      <c r="JNS707" s="1"/>
      <c r="JNT707" s="1"/>
      <c r="JNU707" s="1"/>
      <c r="JNV707" s="1"/>
      <c r="JNW707" s="1"/>
      <c r="JNX707" s="1"/>
      <c r="JNY707" s="1"/>
      <c r="JNZ707" s="1"/>
      <c r="JOA707" s="1"/>
      <c r="JOB707" s="1"/>
      <c r="JOC707" s="1"/>
      <c r="JOD707" s="1"/>
      <c r="JOE707" s="1"/>
      <c r="JOF707" s="1"/>
      <c r="JOG707" s="1"/>
      <c r="JOH707" s="1"/>
      <c r="JOI707" s="1"/>
      <c r="JOJ707" s="1"/>
      <c r="JOK707" s="1"/>
      <c r="JOL707" s="1"/>
      <c r="JOM707" s="1"/>
      <c r="JON707" s="1"/>
      <c r="JOO707" s="1"/>
      <c r="JOP707" s="1"/>
      <c r="JOQ707" s="1"/>
      <c r="JOR707" s="1"/>
      <c r="JOS707" s="1"/>
      <c r="JOT707" s="1"/>
      <c r="JOU707" s="1"/>
      <c r="JOV707" s="1"/>
      <c r="JOW707" s="1"/>
      <c r="JOX707" s="1"/>
      <c r="JOY707" s="1"/>
      <c r="JOZ707" s="1"/>
      <c r="JPA707" s="1"/>
      <c r="JPB707" s="1"/>
      <c r="JPC707" s="1"/>
      <c r="JPD707" s="1"/>
      <c r="JPE707" s="1"/>
      <c r="JPF707" s="1"/>
      <c r="JPG707" s="1"/>
      <c r="JPH707" s="1"/>
      <c r="JPI707" s="1"/>
      <c r="JPJ707" s="1"/>
      <c r="JPK707" s="1"/>
      <c r="JPL707" s="1"/>
      <c r="JPM707" s="1"/>
      <c r="JPN707" s="1"/>
      <c r="JPO707" s="1"/>
      <c r="JPP707" s="1"/>
      <c r="JPQ707" s="1"/>
      <c r="JPR707" s="1"/>
      <c r="JPS707" s="1"/>
      <c r="JPT707" s="1"/>
      <c r="JPU707" s="1"/>
      <c r="JPV707" s="1"/>
      <c r="JPW707" s="1"/>
      <c r="JPX707" s="1"/>
      <c r="JPY707" s="1"/>
      <c r="JPZ707" s="1"/>
      <c r="JQA707" s="1"/>
      <c r="JQB707" s="1"/>
      <c r="JQC707" s="1"/>
      <c r="JQD707" s="1"/>
      <c r="JQE707" s="1"/>
      <c r="JQF707" s="1"/>
      <c r="JQG707" s="1"/>
      <c r="JQH707" s="1"/>
      <c r="JQI707" s="1"/>
      <c r="JQJ707" s="1"/>
      <c r="JQK707" s="1"/>
      <c r="JQL707" s="1"/>
      <c r="JQM707" s="1"/>
      <c r="JQN707" s="1"/>
      <c r="JQO707" s="1"/>
      <c r="JQP707" s="1"/>
      <c r="JQQ707" s="1"/>
      <c r="JQR707" s="1"/>
      <c r="JQS707" s="1"/>
      <c r="JQT707" s="1"/>
      <c r="JQU707" s="1"/>
      <c r="JQV707" s="1"/>
      <c r="JQW707" s="1"/>
      <c r="JQX707" s="1"/>
      <c r="JQY707" s="1"/>
      <c r="JQZ707" s="1"/>
      <c r="JRA707" s="1"/>
      <c r="JRB707" s="1"/>
      <c r="JRC707" s="1"/>
      <c r="JRD707" s="1"/>
      <c r="JRE707" s="1"/>
      <c r="JRF707" s="1"/>
      <c r="JRG707" s="1"/>
      <c r="JRH707" s="1"/>
      <c r="JRI707" s="1"/>
      <c r="JRJ707" s="1"/>
      <c r="JRK707" s="1"/>
      <c r="JRL707" s="1"/>
      <c r="JRM707" s="1"/>
      <c r="JRN707" s="1"/>
      <c r="JRO707" s="1"/>
      <c r="JRP707" s="1"/>
      <c r="JRQ707" s="1"/>
      <c r="JRR707" s="1"/>
      <c r="JRS707" s="1"/>
      <c r="JRT707" s="1"/>
      <c r="JRU707" s="1"/>
      <c r="JRV707" s="1"/>
      <c r="JRW707" s="1"/>
      <c r="JRX707" s="1"/>
      <c r="JRY707" s="1"/>
      <c r="JRZ707" s="1"/>
      <c r="JSA707" s="1"/>
      <c r="JSB707" s="1"/>
      <c r="JSC707" s="1"/>
      <c r="JSD707" s="1"/>
      <c r="JSE707" s="1"/>
      <c r="JSF707" s="1"/>
      <c r="JSG707" s="1"/>
      <c r="JSH707" s="1"/>
      <c r="JSI707" s="1"/>
      <c r="JSJ707" s="1"/>
      <c r="JSK707" s="1"/>
      <c r="JSL707" s="1"/>
      <c r="JSM707" s="1"/>
      <c r="JSN707" s="1"/>
      <c r="JSO707" s="1"/>
      <c r="JSP707" s="1"/>
      <c r="JSQ707" s="1"/>
      <c r="JSR707" s="1"/>
      <c r="JSS707" s="1"/>
      <c r="JST707" s="1"/>
      <c r="JSU707" s="1"/>
      <c r="JSV707" s="1"/>
      <c r="JSW707" s="1"/>
      <c r="JSX707" s="1"/>
      <c r="JSY707" s="1"/>
      <c r="JSZ707" s="1"/>
      <c r="JTA707" s="1"/>
      <c r="JTB707" s="1"/>
      <c r="JTC707" s="1"/>
      <c r="JTD707" s="1"/>
      <c r="JTE707" s="1"/>
      <c r="JTF707" s="1"/>
      <c r="JTG707" s="1"/>
      <c r="JTH707" s="1"/>
      <c r="JTI707" s="1"/>
      <c r="JTJ707" s="1"/>
      <c r="JTK707" s="1"/>
      <c r="JTL707" s="1"/>
      <c r="JTM707" s="1"/>
      <c r="JTN707" s="1"/>
      <c r="JTO707" s="1"/>
      <c r="JTP707" s="1"/>
      <c r="JTQ707" s="1"/>
      <c r="JTR707" s="1"/>
      <c r="JTS707" s="1"/>
      <c r="JTT707" s="1"/>
      <c r="JTU707" s="1"/>
      <c r="JTV707" s="1"/>
      <c r="JTW707" s="1"/>
      <c r="JTX707" s="1"/>
      <c r="JTY707" s="1"/>
      <c r="JTZ707" s="1"/>
      <c r="JUA707" s="1"/>
      <c r="JUB707" s="1"/>
      <c r="JUC707" s="1"/>
      <c r="JUD707" s="1"/>
      <c r="JUE707" s="1"/>
      <c r="JUF707" s="1"/>
      <c r="JUG707" s="1"/>
      <c r="JUH707" s="1"/>
      <c r="JUI707" s="1"/>
      <c r="JUJ707" s="1"/>
      <c r="JUK707" s="1"/>
      <c r="JUL707" s="1"/>
      <c r="JUM707" s="1"/>
      <c r="JUN707" s="1"/>
      <c r="JUO707" s="1"/>
      <c r="JUP707" s="1"/>
      <c r="JUQ707" s="1"/>
      <c r="JUR707" s="1"/>
      <c r="JUS707" s="1"/>
      <c r="JUT707" s="1"/>
      <c r="JUU707" s="1"/>
      <c r="JUV707" s="1"/>
      <c r="JUW707" s="1"/>
      <c r="JUX707" s="1"/>
      <c r="JUY707" s="1"/>
      <c r="JUZ707" s="1"/>
      <c r="JVA707" s="1"/>
      <c r="JVB707" s="1"/>
      <c r="JVC707" s="1"/>
      <c r="JVD707" s="1"/>
      <c r="JVE707" s="1"/>
      <c r="JVF707" s="1"/>
      <c r="JVG707" s="1"/>
      <c r="JVH707" s="1"/>
      <c r="JVI707" s="1"/>
      <c r="JVJ707" s="1"/>
      <c r="JVK707" s="1"/>
      <c r="JVL707" s="1"/>
      <c r="JVM707" s="1"/>
      <c r="JVN707" s="1"/>
      <c r="JVO707" s="1"/>
      <c r="JVP707" s="1"/>
      <c r="JVQ707" s="1"/>
      <c r="JVR707" s="1"/>
      <c r="JVS707" s="1"/>
      <c r="JVT707" s="1"/>
      <c r="JVU707" s="1"/>
      <c r="JVV707" s="1"/>
      <c r="JVW707" s="1"/>
      <c r="JVX707" s="1"/>
      <c r="JVY707" s="1"/>
      <c r="JVZ707" s="1"/>
      <c r="JWA707" s="1"/>
      <c r="JWB707" s="1"/>
      <c r="JWC707" s="1"/>
      <c r="JWD707" s="1"/>
      <c r="JWE707" s="1"/>
      <c r="JWF707" s="1"/>
      <c r="JWG707" s="1"/>
      <c r="JWH707" s="1"/>
      <c r="JWI707" s="1"/>
      <c r="JWJ707" s="1"/>
      <c r="JWK707" s="1"/>
      <c r="JWL707" s="1"/>
      <c r="JWM707" s="1"/>
      <c r="JWN707" s="1"/>
      <c r="JWO707" s="1"/>
      <c r="JWP707" s="1"/>
      <c r="JWQ707" s="1"/>
      <c r="JWR707" s="1"/>
      <c r="JWS707" s="1"/>
      <c r="JWT707" s="1"/>
      <c r="JWU707" s="1"/>
      <c r="JWV707" s="1"/>
      <c r="JWW707" s="1"/>
      <c r="JWX707" s="1"/>
      <c r="JWY707" s="1"/>
      <c r="JWZ707" s="1"/>
      <c r="JXA707" s="1"/>
      <c r="JXB707" s="1"/>
      <c r="JXC707" s="1"/>
      <c r="JXD707" s="1"/>
      <c r="JXE707" s="1"/>
      <c r="JXF707" s="1"/>
      <c r="JXG707" s="1"/>
      <c r="JXH707" s="1"/>
      <c r="JXI707" s="1"/>
      <c r="JXJ707" s="1"/>
      <c r="JXK707" s="1"/>
      <c r="JXL707" s="1"/>
      <c r="JXM707" s="1"/>
      <c r="JXN707" s="1"/>
      <c r="JXO707" s="1"/>
      <c r="JXP707" s="1"/>
      <c r="JXQ707" s="1"/>
      <c r="JXR707" s="1"/>
      <c r="JXS707" s="1"/>
      <c r="JXT707" s="1"/>
      <c r="JXU707" s="1"/>
      <c r="JXV707" s="1"/>
      <c r="JXW707" s="1"/>
      <c r="JXX707" s="1"/>
      <c r="JXY707" s="1"/>
      <c r="JXZ707" s="1"/>
      <c r="JYA707" s="1"/>
      <c r="JYB707" s="1"/>
      <c r="JYC707" s="1"/>
      <c r="JYD707" s="1"/>
      <c r="JYE707" s="1"/>
      <c r="JYF707" s="1"/>
      <c r="JYG707" s="1"/>
      <c r="JYH707" s="1"/>
      <c r="JYI707" s="1"/>
      <c r="JYJ707" s="1"/>
      <c r="JYK707" s="1"/>
      <c r="JYL707" s="1"/>
      <c r="JYM707" s="1"/>
      <c r="JYN707" s="1"/>
      <c r="JYO707" s="1"/>
      <c r="JYP707" s="1"/>
      <c r="JYQ707" s="1"/>
      <c r="JYR707" s="1"/>
      <c r="JYS707" s="1"/>
      <c r="JYT707" s="1"/>
      <c r="JYU707" s="1"/>
      <c r="JYV707" s="1"/>
      <c r="JYW707" s="1"/>
      <c r="JYX707" s="1"/>
      <c r="JYY707" s="1"/>
      <c r="JYZ707" s="1"/>
      <c r="JZA707" s="1"/>
      <c r="JZB707" s="1"/>
      <c r="JZC707" s="1"/>
      <c r="JZD707" s="1"/>
      <c r="JZE707" s="1"/>
      <c r="JZF707" s="1"/>
      <c r="JZG707" s="1"/>
      <c r="JZH707" s="1"/>
      <c r="JZI707" s="1"/>
      <c r="JZJ707" s="1"/>
      <c r="JZK707" s="1"/>
      <c r="JZL707" s="1"/>
      <c r="JZM707" s="1"/>
      <c r="JZN707" s="1"/>
      <c r="JZO707" s="1"/>
      <c r="JZP707" s="1"/>
      <c r="JZQ707" s="1"/>
      <c r="JZR707" s="1"/>
      <c r="JZS707" s="1"/>
      <c r="JZT707" s="1"/>
      <c r="JZU707" s="1"/>
      <c r="JZV707" s="1"/>
      <c r="JZW707" s="1"/>
      <c r="JZX707" s="1"/>
      <c r="JZY707" s="1"/>
      <c r="JZZ707" s="1"/>
      <c r="KAA707" s="1"/>
      <c r="KAB707" s="1"/>
      <c r="KAC707" s="1"/>
      <c r="KAD707" s="1"/>
      <c r="KAE707" s="1"/>
      <c r="KAF707" s="1"/>
      <c r="KAG707" s="1"/>
      <c r="KAH707" s="1"/>
      <c r="KAI707" s="1"/>
      <c r="KAJ707" s="1"/>
      <c r="KAK707" s="1"/>
      <c r="KAL707" s="1"/>
      <c r="KAM707" s="1"/>
      <c r="KAN707" s="1"/>
      <c r="KAO707" s="1"/>
      <c r="KAP707" s="1"/>
      <c r="KAQ707" s="1"/>
      <c r="KAR707" s="1"/>
      <c r="KAS707" s="1"/>
      <c r="KAT707" s="1"/>
      <c r="KAU707" s="1"/>
      <c r="KAV707" s="1"/>
      <c r="KAW707" s="1"/>
      <c r="KAX707" s="1"/>
      <c r="KAY707" s="1"/>
      <c r="KAZ707" s="1"/>
      <c r="KBA707" s="1"/>
      <c r="KBB707" s="1"/>
      <c r="KBC707" s="1"/>
      <c r="KBD707" s="1"/>
      <c r="KBE707" s="1"/>
      <c r="KBF707" s="1"/>
      <c r="KBG707" s="1"/>
      <c r="KBH707" s="1"/>
      <c r="KBI707" s="1"/>
      <c r="KBJ707" s="1"/>
      <c r="KBK707" s="1"/>
      <c r="KBL707" s="1"/>
      <c r="KBM707" s="1"/>
      <c r="KBN707" s="1"/>
      <c r="KBO707" s="1"/>
      <c r="KBP707" s="1"/>
      <c r="KBQ707" s="1"/>
      <c r="KBR707" s="1"/>
      <c r="KBS707" s="1"/>
      <c r="KBT707" s="1"/>
      <c r="KBU707" s="1"/>
      <c r="KBV707" s="1"/>
      <c r="KBW707" s="1"/>
      <c r="KBX707" s="1"/>
      <c r="KBY707" s="1"/>
      <c r="KBZ707" s="1"/>
      <c r="KCA707" s="1"/>
      <c r="KCB707" s="1"/>
      <c r="KCC707" s="1"/>
      <c r="KCD707" s="1"/>
      <c r="KCE707" s="1"/>
      <c r="KCF707" s="1"/>
      <c r="KCG707" s="1"/>
      <c r="KCH707" s="1"/>
      <c r="KCI707" s="1"/>
      <c r="KCJ707" s="1"/>
      <c r="KCK707" s="1"/>
      <c r="KCL707" s="1"/>
      <c r="KCM707" s="1"/>
      <c r="KCN707" s="1"/>
      <c r="KCO707" s="1"/>
      <c r="KCP707" s="1"/>
      <c r="KCQ707" s="1"/>
      <c r="KCR707" s="1"/>
      <c r="KCS707" s="1"/>
      <c r="KCT707" s="1"/>
      <c r="KCU707" s="1"/>
      <c r="KCV707" s="1"/>
      <c r="KCW707" s="1"/>
      <c r="KCX707" s="1"/>
      <c r="KCY707" s="1"/>
      <c r="KCZ707" s="1"/>
      <c r="KDA707" s="1"/>
      <c r="KDB707" s="1"/>
      <c r="KDC707" s="1"/>
      <c r="KDD707" s="1"/>
      <c r="KDE707" s="1"/>
      <c r="KDF707" s="1"/>
      <c r="KDG707" s="1"/>
      <c r="KDH707" s="1"/>
      <c r="KDI707" s="1"/>
      <c r="KDJ707" s="1"/>
      <c r="KDK707" s="1"/>
      <c r="KDL707" s="1"/>
      <c r="KDM707" s="1"/>
      <c r="KDN707" s="1"/>
      <c r="KDO707" s="1"/>
      <c r="KDP707" s="1"/>
      <c r="KDQ707" s="1"/>
      <c r="KDR707" s="1"/>
      <c r="KDS707" s="1"/>
      <c r="KDT707" s="1"/>
      <c r="KDU707" s="1"/>
      <c r="KDV707" s="1"/>
      <c r="KDW707" s="1"/>
      <c r="KDX707" s="1"/>
      <c r="KDY707" s="1"/>
      <c r="KDZ707" s="1"/>
      <c r="KEA707" s="1"/>
      <c r="KEB707" s="1"/>
      <c r="KEC707" s="1"/>
      <c r="KED707" s="1"/>
      <c r="KEE707" s="1"/>
      <c r="KEF707" s="1"/>
      <c r="KEG707" s="1"/>
      <c r="KEH707" s="1"/>
      <c r="KEI707" s="1"/>
      <c r="KEJ707" s="1"/>
      <c r="KEK707" s="1"/>
      <c r="KEL707" s="1"/>
      <c r="KEM707" s="1"/>
      <c r="KEN707" s="1"/>
      <c r="KEO707" s="1"/>
      <c r="KEP707" s="1"/>
      <c r="KEQ707" s="1"/>
      <c r="KER707" s="1"/>
      <c r="KES707" s="1"/>
      <c r="KET707" s="1"/>
      <c r="KEU707" s="1"/>
      <c r="KEV707" s="1"/>
      <c r="KEW707" s="1"/>
      <c r="KEX707" s="1"/>
      <c r="KEY707" s="1"/>
      <c r="KEZ707" s="1"/>
      <c r="KFA707" s="1"/>
      <c r="KFB707" s="1"/>
      <c r="KFC707" s="1"/>
      <c r="KFD707" s="1"/>
      <c r="KFE707" s="1"/>
      <c r="KFF707" s="1"/>
      <c r="KFG707" s="1"/>
      <c r="KFH707" s="1"/>
      <c r="KFI707" s="1"/>
      <c r="KFJ707" s="1"/>
      <c r="KFK707" s="1"/>
      <c r="KFL707" s="1"/>
      <c r="KFM707" s="1"/>
      <c r="KFN707" s="1"/>
      <c r="KFO707" s="1"/>
      <c r="KFP707" s="1"/>
      <c r="KFQ707" s="1"/>
      <c r="KFR707" s="1"/>
      <c r="KFS707" s="1"/>
      <c r="KFT707" s="1"/>
      <c r="KFU707" s="1"/>
      <c r="KFV707" s="1"/>
      <c r="KFW707" s="1"/>
      <c r="KFX707" s="1"/>
      <c r="KFY707" s="1"/>
      <c r="KFZ707" s="1"/>
      <c r="KGA707" s="1"/>
      <c r="KGB707" s="1"/>
      <c r="KGC707" s="1"/>
      <c r="KGD707" s="1"/>
      <c r="KGE707" s="1"/>
      <c r="KGF707" s="1"/>
      <c r="KGG707" s="1"/>
      <c r="KGH707" s="1"/>
      <c r="KGI707" s="1"/>
      <c r="KGJ707" s="1"/>
      <c r="KGK707" s="1"/>
      <c r="KGL707" s="1"/>
      <c r="KGM707" s="1"/>
      <c r="KGN707" s="1"/>
      <c r="KGO707" s="1"/>
      <c r="KGP707" s="1"/>
      <c r="KGQ707" s="1"/>
      <c r="KGR707" s="1"/>
      <c r="KGS707" s="1"/>
      <c r="KGT707" s="1"/>
      <c r="KGU707" s="1"/>
      <c r="KGV707" s="1"/>
      <c r="KGW707" s="1"/>
      <c r="KGX707" s="1"/>
      <c r="KGY707" s="1"/>
      <c r="KGZ707" s="1"/>
      <c r="KHA707" s="1"/>
      <c r="KHB707" s="1"/>
      <c r="KHC707" s="1"/>
      <c r="KHD707" s="1"/>
      <c r="KHE707" s="1"/>
      <c r="KHF707" s="1"/>
      <c r="KHG707" s="1"/>
      <c r="KHH707" s="1"/>
      <c r="KHI707" s="1"/>
      <c r="KHJ707" s="1"/>
      <c r="KHK707" s="1"/>
      <c r="KHL707" s="1"/>
      <c r="KHM707" s="1"/>
      <c r="KHN707" s="1"/>
      <c r="KHO707" s="1"/>
      <c r="KHP707" s="1"/>
      <c r="KHQ707" s="1"/>
      <c r="KHR707" s="1"/>
      <c r="KHS707" s="1"/>
      <c r="KHT707" s="1"/>
      <c r="KHU707" s="1"/>
      <c r="KHV707" s="1"/>
      <c r="KHW707" s="1"/>
      <c r="KHX707" s="1"/>
      <c r="KHY707" s="1"/>
      <c r="KHZ707" s="1"/>
      <c r="KIA707" s="1"/>
      <c r="KIB707" s="1"/>
      <c r="KIC707" s="1"/>
      <c r="KID707" s="1"/>
      <c r="KIE707" s="1"/>
      <c r="KIF707" s="1"/>
      <c r="KIG707" s="1"/>
      <c r="KIH707" s="1"/>
      <c r="KII707" s="1"/>
      <c r="KIJ707" s="1"/>
      <c r="KIK707" s="1"/>
      <c r="KIL707" s="1"/>
      <c r="KIM707" s="1"/>
      <c r="KIN707" s="1"/>
      <c r="KIO707" s="1"/>
      <c r="KIP707" s="1"/>
      <c r="KIQ707" s="1"/>
      <c r="KIR707" s="1"/>
      <c r="KIS707" s="1"/>
      <c r="KIT707" s="1"/>
      <c r="KIU707" s="1"/>
      <c r="KIV707" s="1"/>
      <c r="KIW707" s="1"/>
      <c r="KIX707" s="1"/>
      <c r="KIY707" s="1"/>
      <c r="KIZ707" s="1"/>
      <c r="KJA707" s="1"/>
      <c r="KJB707" s="1"/>
      <c r="KJC707" s="1"/>
      <c r="KJD707" s="1"/>
      <c r="KJE707" s="1"/>
      <c r="KJF707" s="1"/>
      <c r="KJG707" s="1"/>
      <c r="KJH707" s="1"/>
      <c r="KJI707" s="1"/>
      <c r="KJJ707" s="1"/>
      <c r="KJK707" s="1"/>
      <c r="KJL707" s="1"/>
      <c r="KJM707" s="1"/>
      <c r="KJN707" s="1"/>
      <c r="KJO707" s="1"/>
      <c r="KJP707" s="1"/>
      <c r="KJQ707" s="1"/>
      <c r="KJR707" s="1"/>
      <c r="KJS707" s="1"/>
      <c r="KJT707" s="1"/>
      <c r="KJU707" s="1"/>
      <c r="KJV707" s="1"/>
      <c r="KJW707" s="1"/>
      <c r="KJX707" s="1"/>
      <c r="KJY707" s="1"/>
      <c r="KJZ707" s="1"/>
      <c r="KKA707" s="1"/>
      <c r="KKB707" s="1"/>
      <c r="KKC707" s="1"/>
      <c r="KKD707" s="1"/>
      <c r="KKE707" s="1"/>
      <c r="KKF707" s="1"/>
      <c r="KKG707" s="1"/>
      <c r="KKH707" s="1"/>
      <c r="KKI707" s="1"/>
      <c r="KKJ707" s="1"/>
      <c r="KKK707" s="1"/>
      <c r="KKL707" s="1"/>
      <c r="KKM707" s="1"/>
      <c r="KKN707" s="1"/>
      <c r="KKO707" s="1"/>
      <c r="KKP707" s="1"/>
      <c r="KKQ707" s="1"/>
      <c r="KKR707" s="1"/>
      <c r="KKS707" s="1"/>
      <c r="KKT707" s="1"/>
      <c r="KKU707" s="1"/>
      <c r="KKV707" s="1"/>
      <c r="KKW707" s="1"/>
      <c r="KKX707" s="1"/>
      <c r="KKY707" s="1"/>
      <c r="KKZ707" s="1"/>
      <c r="KLA707" s="1"/>
      <c r="KLB707" s="1"/>
      <c r="KLC707" s="1"/>
      <c r="KLD707" s="1"/>
      <c r="KLE707" s="1"/>
      <c r="KLF707" s="1"/>
      <c r="KLG707" s="1"/>
      <c r="KLH707" s="1"/>
      <c r="KLI707" s="1"/>
      <c r="KLJ707" s="1"/>
      <c r="KLK707" s="1"/>
      <c r="KLL707" s="1"/>
      <c r="KLM707" s="1"/>
      <c r="KLN707" s="1"/>
      <c r="KLO707" s="1"/>
      <c r="KLP707" s="1"/>
      <c r="KLQ707" s="1"/>
      <c r="KLR707" s="1"/>
      <c r="KLS707" s="1"/>
      <c r="KLT707" s="1"/>
      <c r="KLU707" s="1"/>
      <c r="KLV707" s="1"/>
      <c r="KLW707" s="1"/>
      <c r="KLX707" s="1"/>
      <c r="KLY707" s="1"/>
      <c r="KLZ707" s="1"/>
      <c r="KMA707" s="1"/>
      <c r="KMB707" s="1"/>
      <c r="KMC707" s="1"/>
      <c r="KMD707" s="1"/>
      <c r="KME707" s="1"/>
      <c r="KMF707" s="1"/>
      <c r="KMG707" s="1"/>
      <c r="KMH707" s="1"/>
      <c r="KMI707" s="1"/>
      <c r="KMJ707" s="1"/>
      <c r="KMK707" s="1"/>
      <c r="KML707" s="1"/>
      <c r="KMM707" s="1"/>
      <c r="KMN707" s="1"/>
      <c r="KMO707" s="1"/>
      <c r="KMP707" s="1"/>
      <c r="KMQ707" s="1"/>
      <c r="KMR707" s="1"/>
      <c r="KMS707" s="1"/>
      <c r="KMT707" s="1"/>
      <c r="KMU707" s="1"/>
      <c r="KMV707" s="1"/>
      <c r="KMW707" s="1"/>
      <c r="KMX707" s="1"/>
      <c r="KMY707" s="1"/>
      <c r="KMZ707" s="1"/>
      <c r="KNA707" s="1"/>
      <c r="KNB707" s="1"/>
      <c r="KNC707" s="1"/>
      <c r="KND707" s="1"/>
      <c r="KNE707" s="1"/>
      <c r="KNF707" s="1"/>
      <c r="KNG707" s="1"/>
      <c r="KNH707" s="1"/>
      <c r="KNI707" s="1"/>
      <c r="KNJ707" s="1"/>
      <c r="KNK707" s="1"/>
      <c r="KNL707" s="1"/>
      <c r="KNM707" s="1"/>
      <c r="KNN707" s="1"/>
      <c r="KNO707" s="1"/>
      <c r="KNP707" s="1"/>
      <c r="KNQ707" s="1"/>
      <c r="KNR707" s="1"/>
      <c r="KNS707" s="1"/>
      <c r="KNT707" s="1"/>
      <c r="KNU707" s="1"/>
      <c r="KNV707" s="1"/>
      <c r="KNW707" s="1"/>
      <c r="KNX707" s="1"/>
      <c r="KNY707" s="1"/>
      <c r="KNZ707" s="1"/>
      <c r="KOA707" s="1"/>
      <c r="KOB707" s="1"/>
      <c r="KOC707" s="1"/>
      <c r="KOD707" s="1"/>
      <c r="KOE707" s="1"/>
      <c r="KOF707" s="1"/>
      <c r="KOG707" s="1"/>
      <c r="KOH707" s="1"/>
      <c r="KOI707" s="1"/>
      <c r="KOJ707" s="1"/>
      <c r="KOK707" s="1"/>
      <c r="KOL707" s="1"/>
      <c r="KOM707" s="1"/>
      <c r="KON707" s="1"/>
      <c r="KOO707" s="1"/>
      <c r="KOP707" s="1"/>
      <c r="KOQ707" s="1"/>
      <c r="KOR707" s="1"/>
      <c r="KOS707" s="1"/>
      <c r="KOT707" s="1"/>
      <c r="KOU707" s="1"/>
      <c r="KOV707" s="1"/>
      <c r="KOW707" s="1"/>
      <c r="KOX707" s="1"/>
      <c r="KOY707" s="1"/>
      <c r="KOZ707" s="1"/>
      <c r="KPA707" s="1"/>
      <c r="KPB707" s="1"/>
      <c r="KPC707" s="1"/>
      <c r="KPD707" s="1"/>
      <c r="KPE707" s="1"/>
      <c r="KPF707" s="1"/>
      <c r="KPG707" s="1"/>
      <c r="KPH707" s="1"/>
      <c r="KPI707" s="1"/>
      <c r="KPJ707" s="1"/>
      <c r="KPK707" s="1"/>
      <c r="KPL707" s="1"/>
      <c r="KPM707" s="1"/>
      <c r="KPN707" s="1"/>
      <c r="KPO707" s="1"/>
      <c r="KPP707" s="1"/>
      <c r="KPQ707" s="1"/>
      <c r="KPR707" s="1"/>
      <c r="KPS707" s="1"/>
      <c r="KPT707" s="1"/>
      <c r="KPU707" s="1"/>
      <c r="KPV707" s="1"/>
      <c r="KPW707" s="1"/>
      <c r="KPX707" s="1"/>
      <c r="KPY707" s="1"/>
      <c r="KPZ707" s="1"/>
      <c r="KQA707" s="1"/>
      <c r="KQB707" s="1"/>
      <c r="KQC707" s="1"/>
      <c r="KQD707" s="1"/>
      <c r="KQE707" s="1"/>
      <c r="KQF707" s="1"/>
      <c r="KQG707" s="1"/>
      <c r="KQH707" s="1"/>
      <c r="KQI707" s="1"/>
      <c r="KQJ707" s="1"/>
      <c r="KQK707" s="1"/>
      <c r="KQL707" s="1"/>
      <c r="KQM707" s="1"/>
      <c r="KQN707" s="1"/>
      <c r="KQO707" s="1"/>
      <c r="KQP707" s="1"/>
      <c r="KQQ707" s="1"/>
      <c r="KQR707" s="1"/>
      <c r="KQS707" s="1"/>
      <c r="KQT707" s="1"/>
      <c r="KQU707" s="1"/>
      <c r="KQV707" s="1"/>
      <c r="KQW707" s="1"/>
      <c r="KQX707" s="1"/>
      <c r="KQY707" s="1"/>
      <c r="KQZ707" s="1"/>
      <c r="KRA707" s="1"/>
      <c r="KRB707" s="1"/>
      <c r="KRC707" s="1"/>
      <c r="KRD707" s="1"/>
      <c r="KRE707" s="1"/>
      <c r="KRF707" s="1"/>
      <c r="KRG707" s="1"/>
      <c r="KRH707" s="1"/>
      <c r="KRI707" s="1"/>
      <c r="KRJ707" s="1"/>
      <c r="KRK707" s="1"/>
      <c r="KRL707" s="1"/>
      <c r="KRM707" s="1"/>
      <c r="KRN707" s="1"/>
      <c r="KRO707" s="1"/>
      <c r="KRP707" s="1"/>
      <c r="KRQ707" s="1"/>
      <c r="KRR707" s="1"/>
      <c r="KRS707" s="1"/>
      <c r="KRT707" s="1"/>
      <c r="KRU707" s="1"/>
      <c r="KRV707" s="1"/>
      <c r="KRW707" s="1"/>
      <c r="KRX707" s="1"/>
      <c r="KRY707" s="1"/>
      <c r="KRZ707" s="1"/>
      <c r="KSA707" s="1"/>
      <c r="KSB707" s="1"/>
      <c r="KSC707" s="1"/>
      <c r="KSD707" s="1"/>
      <c r="KSE707" s="1"/>
      <c r="KSF707" s="1"/>
      <c r="KSG707" s="1"/>
      <c r="KSH707" s="1"/>
      <c r="KSI707" s="1"/>
      <c r="KSJ707" s="1"/>
      <c r="KSK707" s="1"/>
      <c r="KSL707" s="1"/>
      <c r="KSM707" s="1"/>
      <c r="KSN707" s="1"/>
      <c r="KSO707" s="1"/>
      <c r="KSP707" s="1"/>
      <c r="KSQ707" s="1"/>
      <c r="KSR707" s="1"/>
      <c r="KSS707" s="1"/>
      <c r="KST707" s="1"/>
      <c r="KSU707" s="1"/>
      <c r="KSV707" s="1"/>
      <c r="KSW707" s="1"/>
      <c r="KSX707" s="1"/>
      <c r="KSY707" s="1"/>
      <c r="KSZ707" s="1"/>
      <c r="KTA707" s="1"/>
      <c r="KTB707" s="1"/>
      <c r="KTC707" s="1"/>
      <c r="KTD707" s="1"/>
      <c r="KTE707" s="1"/>
      <c r="KTF707" s="1"/>
      <c r="KTG707" s="1"/>
      <c r="KTH707" s="1"/>
      <c r="KTI707" s="1"/>
      <c r="KTJ707" s="1"/>
      <c r="KTK707" s="1"/>
      <c r="KTL707" s="1"/>
      <c r="KTM707" s="1"/>
      <c r="KTN707" s="1"/>
      <c r="KTO707" s="1"/>
      <c r="KTP707" s="1"/>
      <c r="KTQ707" s="1"/>
      <c r="KTR707" s="1"/>
      <c r="KTS707" s="1"/>
      <c r="KTT707" s="1"/>
      <c r="KTU707" s="1"/>
      <c r="KTV707" s="1"/>
      <c r="KTW707" s="1"/>
      <c r="KTX707" s="1"/>
      <c r="KTY707" s="1"/>
      <c r="KTZ707" s="1"/>
      <c r="KUA707" s="1"/>
      <c r="KUB707" s="1"/>
      <c r="KUC707" s="1"/>
      <c r="KUD707" s="1"/>
      <c r="KUE707" s="1"/>
      <c r="KUF707" s="1"/>
      <c r="KUG707" s="1"/>
      <c r="KUH707" s="1"/>
      <c r="KUI707" s="1"/>
      <c r="KUJ707" s="1"/>
      <c r="KUK707" s="1"/>
      <c r="KUL707" s="1"/>
      <c r="KUM707" s="1"/>
      <c r="KUN707" s="1"/>
      <c r="KUO707" s="1"/>
      <c r="KUP707" s="1"/>
      <c r="KUQ707" s="1"/>
      <c r="KUR707" s="1"/>
      <c r="KUS707" s="1"/>
      <c r="KUT707" s="1"/>
      <c r="KUU707" s="1"/>
      <c r="KUV707" s="1"/>
      <c r="KUW707" s="1"/>
      <c r="KUX707" s="1"/>
      <c r="KUY707" s="1"/>
      <c r="KUZ707" s="1"/>
      <c r="KVA707" s="1"/>
      <c r="KVB707" s="1"/>
      <c r="KVC707" s="1"/>
      <c r="KVD707" s="1"/>
      <c r="KVE707" s="1"/>
      <c r="KVF707" s="1"/>
      <c r="KVG707" s="1"/>
      <c r="KVH707" s="1"/>
      <c r="KVI707" s="1"/>
      <c r="KVJ707" s="1"/>
      <c r="KVK707" s="1"/>
      <c r="KVL707" s="1"/>
      <c r="KVM707" s="1"/>
      <c r="KVN707" s="1"/>
      <c r="KVO707" s="1"/>
      <c r="KVP707" s="1"/>
      <c r="KVQ707" s="1"/>
      <c r="KVR707" s="1"/>
      <c r="KVS707" s="1"/>
      <c r="KVT707" s="1"/>
      <c r="KVU707" s="1"/>
      <c r="KVV707" s="1"/>
      <c r="KVW707" s="1"/>
      <c r="KVX707" s="1"/>
      <c r="KVY707" s="1"/>
      <c r="KVZ707" s="1"/>
      <c r="KWA707" s="1"/>
      <c r="KWB707" s="1"/>
      <c r="KWC707" s="1"/>
      <c r="KWD707" s="1"/>
      <c r="KWE707" s="1"/>
      <c r="KWF707" s="1"/>
      <c r="KWG707" s="1"/>
      <c r="KWH707" s="1"/>
      <c r="KWI707" s="1"/>
      <c r="KWJ707" s="1"/>
      <c r="KWK707" s="1"/>
      <c r="KWL707" s="1"/>
      <c r="KWM707" s="1"/>
      <c r="KWN707" s="1"/>
      <c r="KWO707" s="1"/>
      <c r="KWP707" s="1"/>
      <c r="KWQ707" s="1"/>
      <c r="KWR707" s="1"/>
      <c r="KWS707" s="1"/>
      <c r="KWT707" s="1"/>
      <c r="KWU707" s="1"/>
      <c r="KWV707" s="1"/>
      <c r="KWW707" s="1"/>
      <c r="KWX707" s="1"/>
      <c r="KWY707" s="1"/>
      <c r="KWZ707" s="1"/>
      <c r="KXA707" s="1"/>
      <c r="KXB707" s="1"/>
      <c r="KXC707" s="1"/>
      <c r="KXD707" s="1"/>
      <c r="KXE707" s="1"/>
      <c r="KXF707" s="1"/>
      <c r="KXG707" s="1"/>
      <c r="KXH707" s="1"/>
      <c r="KXI707" s="1"/>
      <c r="KXJ707" s="1"/>
      <c r="KXK707" s="1"/>
      <c r="KXL707" s="1"/>
      <c r="KXM707" s="1"/>
      <c r="KXN707" s="1"/>
      <c r="KXO707" s="1"/>
      <c r="KXP707" s="1"/>
      <c r="KXQ707" s="1"/>
      <c r="KXR707" s="1"/>
      <c r="KXS707" s="1"/>
      <c r="KXT707" s="1"/>
      <c r="KXU707" s="1"/>
      <c r="KXV707" s="1"/>
      <c r="KXW707" s="1"/>
      <c r="KXX707" s="1"/>
      <c r="KXY707" s="1"/>
      <c r="KXZ707" s="1"/>
      <c r="KYA707" s="1"/>
      <c r="KYB707" s="1"/>
      <c r="KYC707" s="1"/>
      <c r="KYD707" s="1"/>
      <c r="KYE707" s="1"/>
      <c r="KYF707" s="1"/>
      <c r="KYG707" s="1"/>
      <c r="KYH707" s="1"/>
      <c r="KYI707" s="1"/>
      <c r="KYJ707" s="1"/>
      <c r="KYK707" s="1"/>
      <c r="KYL707" s="1"/>
      <c r="KYM707" s="1"/>
      <c r="KYN707" s="1"/>
      <c r="KYO707" s="1"/>
      <c r="KYP707" s="1"/>
      <c r="KYQ707" s="1"/>
      <c r="KYR707" s="1"/>
      <c r="KYS707" s="1"/>
      <c r="KYT707" s="1"/>
      <c r="KYU707" s="1"/>
      <c r="KYV707" s="1"/>
      <c r="KYW707" s="1"/>
      <c r="KYX707" s="1"/>
      <c r="KYY707" s="1"/>
      <c r="KYZ707" s="1"/>
      <c r="KZA707" s="1"/>
      <c r="KZB707" s="1"/>
      <c r="KZC707" s="1"/>
      <c r="KZD707" s="1"/>
      <c r="KZE707" s="1"/>
      <c r="KZF707" s="1"/>
      <c r="KZG707" s="1"/>
      <c r="KZH707" s="1"/>
      <c r="KZI707" s="1"/>
      <c r="KZJ707" s="1"/>
      <c r="KZK707" s="1"/>
      <c r="KZL707" s="1"/>
      <c r="KZM707" s="1"/>
      <c r="KZN707" s="1"/>
      <c r="KZO707" s="1"/>
      <c r="KZP707" s="1"/>
      <c r="KZQ707" s="1"/>
      <c r="KZR707" s="1"/>
      <c r="KZS707" s="1"/>
      <c r="KZT707" s="1"/>
      <c r="KZU707" s="1"/>
      <c r="KZV707" s="1"/>
      <c r="KZW707" s="1"/>
      <c r="KZX707" s="1"/>
      <c r="KZY707" s="1"/>
      <c r="KZZ707" s="1"/>
      <c r="LAA707" s="1"/>
      <c r="LAB707" s="1"/>
      <c r="LAC707" s="1"/>
      <c r="LAD707" s="1"/>
      <c r="LAE707" s="1"/>
      <c r="LAF707" s="1"/>
      <c r="LAG707" s="1"/>
      <c r="LAH707" s="1"/>
      <c r="LAI707" s="1"/>
      <c r="LAJ707" s="1"/>
      <c r="LAK707" s="1"/>
      <c r="LAL707" s="1"/>
      <c r="LAM707" s="1"/>
      <c r="LAN707" s="1"/>
      <c r="LAO707" s="1"/>
      <c r="LAP707" s="1"/>
      <c r="LAQ707" s="1"/>
      <c r="LAR707" s="1"/>
      <c r="LAS707" s="1"/>
      <c r="LAT707" s="1"/>
      <c r="LAU707" s="1"/>
      <c r="LAV707" s="1"/>
      <c r="LAW707" s="1"/>
      <c r="LAX707" s="1"/>
      <c r="LAY707" s="1"/>
      <c r="LAZ707" s="1"/>
      <c r="LBA707" s="1"/>
      <c r="LBB707" s="1"/>
      <c r="LBC707" s="1"/>
      <c r="LBD707" s="1"/>
      <c r="LBE707" s="1"/>
      <c r="LBF707" s="1"/>
      <c r="LBG707" s="1"/>
      <c r="LBH707" s="1"/>
      <c r="LBI707" s="1"/>
      <c r="LBJ707" s="1"/>
      <c r="LBK707" s="1"/>
      <c r="LBL707" s="1"/>
      <c r="LBM707" s="1"/>
      <c r="LBN707" s="1"/>
      <c r="LBO707" s="1"/>
      <c r="LBP707" s="1"/>
      <c r="LBQ707" s="1"/>
      <c r="LBR707" s="1"/>
      <c r="LBS707" s="1"/>
      <c r="LBT707" s="1"/>
      <c r="LBU707" s="1"/>
      <c r="LBV707" s="1"/>
      <c r="LBW707" s="1"/>
      <c r="LBX707" s="1"/>
      <c r="LBY707" s="1"/>
      <c r="LBZ707" s="1"/>
      <c r="LCA707" s="1"/>
      <c r="LCB707" s="1"/>
      <c r="LCC707" s="1"/>
      <c r="LCD707" s="1"/>
      <c r="LCE707" s="1"/>
      <c r="LCF707" s="1"/>
      <c r="LCG707" s="1"/>
      <c r="LCH707" s="1"/>
      <c r="LCI707" s="1"/>
      <c r="LCJ707" s="1"/>
      <c r="LCK707" s="1"/>
      <c r="LCL707" s="1"/>
      <c r="LCM707" s="1"/>
      <c r="LCN707" s="1"/>
      <c r="LCO707" s="1"/>
      <c r="LCP707" s="1"/>
      <c r="LCQ707" s="1"/>
      <c r="LCR707" s="1"/>
      <c r="LCS707" s="1"/>
      <c r="LCT707" s="1"/>
      <c r="LCU707" s="1"/>
      <c r="LCV707" s="1"/>
      <c r="LCW707" s="1"/>
      <c r="LCX707" s="1"/>
      <c r="LCY707" s="1"/>
      <c r="LCZ707" s="1"/>
      <c r="LDA707" s="1"/>
      <c r="LDB707" s="1"/>
      <c r="LDC707" s="1"/>
      <c r="LDD707" s="1"/>
      <c r="LDE707" s="1"/>
      <c r="LDF707" s="1"/>
      <c r="LDG707" s="1"/>
      <c r="LDH707" s="1"/>
      <c r="LDI707" s="1"/>
      <c r="LDJ707" s="1"/>
      <c r="LDK707" s="1"/>
      <c r="LDL707" s="1"/>
      <c r="LDM707" s="1"/>
      <c r="LDN707" s="1"/>
      <c r="LDO707" s="1"/>
      <c r="LDP707" s="1"/>
      <c r="LDQ707" s="1"/>
      <c r="LDR707" s="1"/>
      <c r="LDS707" s="1"/>
      <c r="LDT707" s="1"/>
      <c r="LDU707" s="1"/>
      <c r="LDV707" s="1"/>
      <c r="LDW707" s="1"/>
      <c r="LDX707" s="1"/>
      <c r="LDY707" s="1"/>
      <c r="LDZ707" s="1"/>
      <c r="LEA707" s="1"/>
      <c r="LEB707" s="1"/>
      <c r="LEC707" s="1"/>
      <c r="LED707" s="1"/>
      <c r="LEE707" s="1"/>
      <c r="LEF707" s="1"/>
      <c r="LEG707" s="1"/>
      <c r="LEH707" s="1"/>
      <c r="LEI707" s="1"/>
      <c r="LEJ707" s="1"/>
      <c r="LEK707" s="1"/>
      <c r="LEL707" s="1"/>
      <c r="LEM707" s="1"/>
      <c r="LEN707" s="1"/>
      <c r="LEO707" s="1"/>
      <c r="LEP707" s="1"/>
      <c r="LEQ707" s="1"/>
      <c r="LER707" s="1"/>
      <c r="LES707" s="1"/>
      <c r="LET707" s="1"/>
      <c r="LEU707" s="1"/>
      <c r="LEV707" s="1"/>
      <c r="LEW707" s="1"/>
      <c r="LEX707" s="1"/>
      <c r="LEY707" s="1"/>
      <c r="LEZ707" s="1"/>
      <c r="LFA707" s="1"/>
      <c r="LFB707" s="1"/>
      <c r="LFC707" s="1"/>
      <c r="LFD707" s="1"/>
      <c r="LFE707" s="1"/>
      <c r="LFF707" s="1"/>
      <c r="LFG707" s="1"/>
      <c r="LFH707" s="1"/>
      <c r="LFI707" s="1"/>
      <c r="LFJ707" s="1"/>
      <c r="LFK707" s="1"/>
      <c r="LFL707" s="1"/>
      <c r="LFM707" s="1"/>
      <c r="LFN707" s="1"/>
      <c r="LFO707" s="1"/>
      <c r="LFP707" s="1"/>
      <c r="LFQ707" s="1"/>
      <c r="LFR707" s="1"/>
      <c r="LFS707" s="1"/>
      <c r="LFT707" s="1"/>
      <c r="LFU707" s="1"/>
      <c r="LFV707" s="1"/>
      <c r="LFW707" s="1"/>
      <c r="LFX707" s="1"/>
      <c r="LFY707" s="1"/>
      <c r="LFZ707" s="1"/>
      <c r="LGA707" s="1"/>
      <c r="LGB707" s="1"/>
      <c r="LGC707" s="1"/>
      <c r="LGD707" s="1"/>
      <c r="LGE707" s="1"/>
      <c r="LGF707" s="1"/>
      <c r="LGG707" s="1"/>
      <c r="LGH707" s="1"/>
      <c r="LGI707" s="1"/>
      <c r="LGJ707" s="1"/>
      <c r="LGK707" s="1"/>
      <c r="LGL707" s="1"/>
      <c r="LGM707" s="1"/>
      <c r="LGN707" s="1"/>
      <c r="LGO707" s="1"/>
      <c r="LGP707" s="1"/>
      <c r="LGQ707" s="1"/>
      <c r="LGR707" s="1"/>
      <c r="LGS707" s="1"/>
      <c r="LGT707" s="1"/>
      <c r="LGU707" s="1"/>
      <c r="LGV707" s="1"/>
      <c r="LGW707" s="1"/>
      <c r="LGX707" s="1"/>
      <c r="LGY707" s="1"/>
      <c r="LGZ707" s="1"/>
      <c r="LHA707" s="1"/>
      <c r="LHB707" s="1"/>
      <c r="LHC707" s="1"/>
      <c r="LHD707" s="1"/>
      <c r="LHE707" s="1"/>
      <c r="LHF707" s="1"/>
      <c r="LHG707" s="1"/>
      <c r="LHH707" s="1"/>
      <c r="LHI707" s="1"/>
      <c r="LHJ707" s="1"/>
      <c r="LHK707" s="1"/>
      <c r="LHL707" s="1"/>
      <c r="LHM707" s="1"/>
      <c r="LHN707" s="1"/>
      <c r="LHO707" s="1"/>
      <c r="LHP707" s="1"/>
      <c r="LHQ707" s="1"/>
      <c r="LHR707" s="1"/>
      <c r="LHS707" s="1"/>
      <c r="LHT707" s="1"/>
      <c r="LHU707" s="1"/>
      <c r="LHV707" s="1"/>
      <c r="LHW707" s="1"/>
      <c r="LHX707" s="1"/>
      <c r="LHY707" s="1"/>
      <c r="LHZ707" s="1"/>
      <c r="LIA707" s="1"/>
      <c r="LIB707" s="1"/>
      <c r="LIC707" s="1"/>
      <c r="LID707" s="1"/>
      <c r="LIE707" s="1"/>
      <c r="LIF707" s="1"/>
      <c r="LIG707" s="1"/>
      <c r="LIH707" s="1"/>
      <c r="LII707" s="1"/>
      <c r="LIJ707" s="1"/>
      <c r="LIK707" s="1"/>
      <c r="LIL707" s="1"/>
      <c r="LIM707" s="1"/>
      <c r="LIN707" s="1"/>
      <c r="LIO707" s="1"/>
      <c r="LIP707" s="1"/>
      <c r="LIQ707" s="1"/>
      <c r="LIR707" s="1"/>
      <c r="LIS707" s="1"/>
      <c r="LIT707" s="1"/>
      <c r="LIU707" s="1"/>
      <c r="LIV707" s="1"/>
      <c r="LIW707" s="1"/>
      <c r="LIX707" s="1"/>
      <c r="LIY707" s="1"/>
      <c r="LIZ707" s="1"/>
      <c r="LJA707" s="1"/>
      <c r="LJB707" s="1"/>
      <c r="LJC707" s="1"/>
      <c r="LJD707" s="1"/>
      <c r="LJE707" s="1"/>
      <c r="LJF707" s="1"/>
      <c r="LJG707" s="1"/>
      <c r="LJH707" s="1"/>
      <c r="LJI707" s="1"/>
      <c r="LJJ707" s="1"/>
      <c r="LJK707" s="1"/>
      <c r="LJL707" s="1"/>
      <c r="LJM707" s="1"/>
      <c r="LJN707" s="1"/>
      <c r="LJO707" s="1"/>
      <c r="LJP707" s="1"/>
      <c r="LJQ707" s="1"/>
      <c r="LJR707" s="1"/>
      <c r="LJS707" s="1"/>
      <c r="LJT707" s="1"/>
      <c r="LJU707" s="1"/>
      <c r="LJV707" s="1"/>
      <c r="LJW707" s="1"/>
      <c r="LJX707" s="1"/>
      <c r="LJY707" s="1"/>
      <c r="LJZ707" s="1"/>
      <c r="LKA707" s="1"/>
      <c r="LKB707" s="1"/>
      <c r="LKC707" s="1"/>
      <c r="LKD707" s="1"/>
      <c r="LKE707" s="1"/>
      <c r="LKF707" s="1"/>
      <c r="LKG707" s="1"/>
      <c r="LKH707" s="1"/>
      <c r="LKI707" s="1"/>
      <c r="LKJ707" s="1"/>
      <c r="LKK707" s="1"/>
      <c r="LKL707" s="1"/>
      <c r="LKM707" s="1"/>
      <c r="LKN707" s="1"/>
      <c r="LKO707" s="1"/>
      <c r="LKP707" s="1"/>
      <c r="LKQ707" s="1"/>
      <c r="LKR707" s="1"/>
      <c r="LKS707" s="1"/>
      <c r="LKT707" s="1"/>
      <c r="LKU707" s="1"/>
      <c r="LKV707" s="1"/>
      <c r="LKW707" s="1"/>
      <c r="LKX707" s="1"/>
      <c r="LKY707" s="1"/>
      <c r="LKZ707" s="1"/>
      <c r="LLA707" s="1"/>
      <c r="LLB707" s="1"/>
      <c r="LLC707" s="1"/>
      <c r="LLD707" s="1"/>
      <c r="LLE707" s="1"/>
      <c r="LLF707" s="1"/>
      <c r="LLG707" s="1"/>
      <c r="LLH707" s="1"/>
      <c r="LLI707" s="1"/>
      <c r="LLJ707" s="1"/>
      <c r="LLK707" s="1"/>
      <c r="LLL707" s="1"/>
      <c r="LLM707" s="1"/>
      <c r="LLN707" s="1"/>
      <c r="LLO707" s="1"/>
      <c r="LLP707" s="1"/>
      <c r="LLQ707" s="1"/>
      <c r="LLR707" s="1"/>
      <c r="LLS707" s="1"/>
      <c r="LLT707" s="1"/>
      <c r="LLU707" s="1"/>
      <c r="LLV707" s="1"/>
      <c r="LLW707" s="1"/>
      <c r="LLX707" s="1"/>
      <c r="LLY707" s="1"/>
      <c r="LLZ707" s="1"/>
      <c r="LMA707" s="1"/>
      <c r="LMB707" s="1"/>
      <c r="LMC707" s="1"/>
      <c r="LMD707" s="1"/>
      <c r="LME707" s="1"/>
      <c r="LMF707" s="1"/>
      <c r="LMG707" s="1"/>
      <c r="LMH707" s="1"/>
      <c r="LMI707" s="1"/>
      <c r="LMJ707" s="1"/>
      <c r="LMK707" s="1"/>
      <c r="LML707" s="1"/>
      <c r="LMM707" s="1"/>
      <c r="LMN707" s="1"/>
      <c r="LMO707" s="1"/>
      <c r="LMP707" s="1"/>
      <c r="LMQ707" s="1"/>
      <c r="LMR707" s="1"/>
      <c r="LMS707" s="1"/>
      <c r="LMT707" s="1"/>
      <c r="LMU707" s="1"/>
      <c r="LMV707" s="1"/>
      <c r="LMW707" s="1"/>
      <c r="LMX707" s="1"/>
      <c r="LMY707" s="1"/>
      <c r="LMZ707" s="1"/>
      <c r="LNA707" s="1"/>
      <c r="LNB707" s="1"/>
      <c r="LNC707" s="1"/>
      <c r="LND707" s="1"/>
      <c r="LNE707" s="1"/>
      <c r="LNF707" s="1"/>
      <c r="LNG707" s="1"/>
      <c r="LNH707" s="1"/>
      <c r="LNI707" s="1"/>
      <c r="LNJ707" s="1"/>
      <c r="LNK707" s="1"/>
      <c r="LNL707" s="1"/>
      <c r="LNM707" s="1"/>
      <c r="LNN707" s="1"/>
      <c r="LNO707" s="1"/>
      <c r="LNP707" s="1"/>
      <c r="LNQ707" s="1"/>
      <c r="LNR707" s="1"/>
      <c r="LNS707" s="1"/>
      <c r="LNT707" s="1"/>
      <c r="LNU707" s="1"/>
      <c r="LNV707" s="1"/>
      <c r="LNW707" s="1"/>
      <c r="LNX707" s="1"/>
      <c r="LNY707" s="1"/>
      <c r="LNZ707" s="1"/>
      <c r="LOA707" s="1"/>
      <c r="LOB707" s="1"/>
      <c r="LOC707" s="1"/>
      <c r="LOD707" s="1"/>
      <c r="LOE707" s="1"/>
      <c r="LOF707" s="1"/>
      <c r="LOG707" s="1"/>
      <c r="LOH707" s="1"/>
      <c r="LOI707" s="1"/>
      <c r="LOJ707" s="1"/>
      <c r="LOK707" s="1"/>
      <c r="LOL707" s="1"/>
      <c r="LOM707" s="1"/>
      <c r="LON707" s="1"/>
      <c r="LOO707" s="1"/>
      <c r="LOP707" s="1"/>
      <c r="LOQ707" s="1"/>
      <c r="LOR707" s="1"/>
      <c r="LOS707" s="1"/>
      <c r="LOT707" s="1"/>
      <c r="LOU707" s="1"/>
      <c r="LOV707" s="1"/>
      <c r="LOW707" s="1"/>
      <c r="LOX707" s="1"/>
      <c r="LOY707" s="1"/>
      <c r="LOZ707" s="1"/>
      <c r="LPA707" s="1"/>
      <c r="LPB707" s="1"/>
      <c r="LPC707" s="1"/>
      <c r="LPD707" s="1"/>
      <c r="LPE707" s="1"/>
      <c r="LPF707" s="1"/>
      <c r="LPG707" s="1"/>
      <c r="LPH707" s="1"/>
      <c r="LPI707" s="1"/>
      <c r="LPJ707" s="1"/>
      <c r="LPK707" s="1"/>
      <c r="LPL707" s="1"/>
      <c r="LPM707" s="1"/>
      <c r="LPN707" s="1"/>
      <c r="LPO707" s="1"/>
      <c r="LPP707" s="1"/>
      <c r="LPQ707" s="1"/>
      <c r="LPR707" s="1"/>
      <c r="LPS707" s="1"/>
      <c r="LPT707" s="1"/>
      <c r="LPU707" s="1"/>
      <c r="LPV707" s="1"/>
      <c r="LPW707" s="1"/>
      <c r="LPX707" s="1"/>
      <c r="LPY707" s="1"/>
      <c r="LPZ707" s="1"/>
      <c r="LQA707" s="1"/>
      <c r="LQB707" s="1"/>
      <c r="LQC707" s="1"/>
      <c r="LQD707" s="1"/>
      <c r="LQE707" s="1"/>
      <c r="LQF707" s="1"/>
      <c r="LQG707" s="1"/>
      <c r="LQH707" s="1"/>
      <c r="LQI707" s="1"/>
      <c r="LQJ707" s="1"/>
      <c r="LQK707" s="1"/>
      <c r="LQL707" s="1"/>
      <c r="LQM707" s="1"/>
      <c r="LQN707" s="1"/>
      <c r="LQO707" s="1"/>
      <c r="LQP707" s="1"/>
      <c r="LQQ707" s="1"/>
      <c r="LQR707" s="1"/>
      <c r="LQS707" s="1"/>
      <c r="LQT707" s="1"/>
      <c r="LQU707" s="1"/>
      <c r="LQV707" s="1"/>
      <c r="LQW707" s="1"/>
      <c r="LQX707" s="1"/>
      <c r="LQY707" s="1"/>
      <c r="LQZ707" s="1"/>
      <c r="LRA707" s="1"/>
      <c r="LRB707" s="1"/>
      <c r="LRC707" s="1"/>
      <c r="LRD707" s="1"/>
      <c r="LRE707" s="1"/>
      <c r="LRF707" s="1"/>
      <c r="LRG707" s="1"/>
      <c r="LRH707" s="1"/>
      <c r="LRI707" s="1"/>
      <c r="LRJ707" s="1"/>
      <c r="LRK707" s="1"/>
      <c r="LRL707" s="1"/>
      <c r="LRM707" s="1"/>
      <c r="LRN707" s="1"/>
      <c r="LRO707" s="1"/>
      <c r="LRP707" s="1"/>
      <c r="LRQ707" s="1"/>
      <c r="LRR707" s="1"/>
      <c r="LRS707" s="1"/>
      <c r="LRT707" s="1"/>
      <c r="LRU707" s="1"/>
      <c r="LRV707" s="1"/>
      <c r="LRW707" s="1"/>
      <c r="LRX707" s="1"/>
      <c r="LRY707" s="1"/>
      <c r="LRZ707" s="1"/>
      <c r="LSA707" s="1"/>
      <c r="LSB707" s="1"/>
      <c r="LSC707" s="1"/>
      <c r="LSD707" s="1"/>
      <c r="LSE707" s="1"/>
      <c r="LSF707" s="1"/>
      <c r="LSG707" s="1"/>
      <c r="LSH707" s="1"/>
      <c r="LSI707" s="1"/>
      <c r="LSJ707" s="1"/>
      <c r="LSK707" s="1"/>
      <c r="LSL707" s="1"/>
      <c r="LSM707" s="1"/>
      <c r="LSN707" s="1"/>
      <c r="LSO707" s="1"/>
      <c r="LSP707" s="1"/>
      <c r="LSQ707" s="1"/>
      <c r="LSR707" s="1"/>
      <c r="LSS707" s="1"/>
      <c r="LST707" s="1"/>
      <c r="LSU707" s="1"/>
      <c r="LSV707" s="1"/>
      <c r="LSW707" s="1"/>
      <c r="LSX707" s="1"/>
      <c r="LSY707" s="1"/>
      <c r="LSZ707" s="1"/>
      <c r="LTA707" s="1"/>
      <c r="LTB707" s="1"/>
      <c r="LTC707" s="1"/>
      <c r="LTD707" s="1"/>
      <c r="LTE707" s="1"/>
      <c r="LTF707" s="1"/>
      <c r="LTG707" s="1"/>
      <c r="LTH707" s="1"/>
      <c r="LTI707" s="1"/>
      <c r="LTJ707" s="1"/>
      <c r="LTK707" s="1"/>
      <c r="LTL707" s="1"/>
      <c r="LTM707" s="1"/>
      <c r="LTN707" s="1"/>
      <c r="LTO707" s="1"/>
      <c r="LTP707" s="1"/>
      <c r="LTQ707" s="1"/>
      <c r="LTR707" s="1"/>
      <c r="LTS707" s="1"/>
      <c r="LTT707" s="1"/>
      <c r="LTU707" s="1"/>
      <c r="LTV707" s="1"/>
      <c r="LTW707" s="1"/>
      <c r="LTX707" s="1"/>
      <c r="LTY707" s="1"/>
      <c r="LTZ707" s="1"/>
      <c r="LUA707" s="1"/>
      <c r="LUB707" s="1"/>
      <c r="LUC707" s="1"/>
      <c r="LUD707" s="1"/>
      <c r="LUE707" s="1"/>
      <c r="LUF707" s="1"/>
      <c r="LUG707" s="1"/>
      <c r="LUH707" s="1"/>
      <c r="LUI707" s="1"/>
      <c r="LUJ707" s="1"/>
      <c r="LUK707" s="1"/>
      <c r="LUL707" s="1"/>
      <c r="LUM707" s="1"/>
      <c r="LUN707" s="1"/>
      <c r="LUO707" s="1"/>
      <c r="LUP707" s="1"/>
      <c r="LUQ707" s="1"/>
      <c r="LUR707" s="1"/>
      <c r="LUS707" s="1"/>
      <c r="LUT707" s="1"/>
      <c r="LUU707" s="1"/>
      <c r="LUV707" s="1"/>
      <c r="LUW707" s="1"/>
      <c r="LUX707" s="1"/>
      <c r="LUY707" s="1"/>
      <c r="LUZ707" s="1"/>
      <c r="LVA707" s="1"/>
      <c r="LVB707" s="1"/>
      <c r="LVC707" s="1"/>
      <c r="LVD707" s="1"/>
      <c r="LVE707" s="1"/>
      <c r="LVF707" s="1"/>
      <c r="LVG707" s="1"/>
      <c r="LVH707" s="1"/>
      <c r="LVI707" s="1"/>
      <c r="LVJ707" s="1"/>
      <c r="LVK707" s="1"/>
      <c r="LVL707" s="1"/>
      <c r="LVM707" s="1"/>
      <c r="LVN707" s="1"/>
      <c r="LVO707" s="1"/>
      <c r="LVP707" s="1"/>
      <c r="LVQ707" s="1"/>
      <c r="LVR707" s="1"/>
      <c r="LVS707" s="1"/>
      <c r="LVT707" s="1"/>
      <c r="LVU707" s="1"/>
      <c r="LVV707" s="1"/>
      <c r="LVW707" s="1"/>
      <c r="LVX707" s="1"/>
      <c r="LVY707" s="1"/>
      <c r="LVZ707" s="1"/>
      <c r="LWA707" s="1"/>
      <c r="LWB707" s="1"/>
      <c r="LWC707" s="1"/>
      <c r="LWD707" s="1"/>
      <c r="LWE707" s="1"/>
      <c r="LWF707" s="1"/>
      <c r="LWG707" s="1"/>
      <c r="LWH707" s="1"/>
      <c r="LWI707" s="1"/>
      <c r="LWJ707" s="1"/>
      <c r="LWK707" s="1"/>
      <c r="LWL707" s="1"/>
      <c r="LWM707" s="1"/>
      <c r="LWN707" s="1"/>
      <c r="LWO707" s="1"/>
      <c r="LWP707" s="1"/>
      <c r="LWQ707" s="1"/>
      <c r="LWR707" s="1"/>
      <c r="LWS707" s="1"/>
      <c r="LWT707" s="1"/>
      <c r="LWU707" s="1"/>
      <c r="LWV707" s="1"/>
      <c r="LWW707" s="1"/>
      <c r="LWX707" s="1"/>
      <c r="LWY707" s="1"/>
      <c r="LWZ707" s="1"/>
      <c r="LXA707" s="1"/>
      <c r="LXB707" s="1"/>
      <c r="LXC707" s="1"/>
      <c r="LXD707" s="1"/>
      <c r="LXE707" s="1"/>
      <c r="LXF707" s="1"/>
      <c r="LXG707" s="1"/>
      <c r="LXH707" s="1"/>
      <c r="LXI707" s="1"/>
      <c r="LXJ707" s="1"/>
      <c r="LXK707" s="1"/>
      <c r="LXL707" s="1"/>
      <c r="LXM707" s="1"/>
      <c r="LXN707" s="1"/>
      <c r="LXO707" s="1"/>
      <c r="LXP707" s="1"/>
      <c r="LXQ707" s="1"/>
      <c r="LXR707" s="1"/>
      <c r="LXS707" s="1"/>
      <c r="LXT707" s="1"/>
      <c r="LXU707" s="1"/>
      <c r="LXV707" s="1"/>
      <c r="LXW707" s="1"/>
      <c r="LXX707" s="1"/>
      <c r="LXY707" s="1"/>
      <c r="LXZ707" s="1"/>
      <c r="LYA707" s="1"/>
      <c r="LYB707" s="1"/>
      <c r="LYC707" s="1"/>
      <c r="LYD707" s="1"/>
      <c r="LYE707" s="1"/>
      <c r="LYF707" s="1"/>
      <c r="LYG707" s="1"/>
      <c r="LYH707" s="1"/>
      <c r="LYI707" s="1"/>
      <c r="LYJ707" s="1"/>
      <c r="LYK707" s="1"/>
      <c r="LYL707" s="1"/>
      <c r="LYM707" s="1"/>
      <c r="LYN707" s="1"/>
      <c r="LYO707" s="1"/>
      <c r="LYP707" s="1"/>
      <c r="LYQ707" s="1"/>
      <c r="LYR707" s="1"/>
      <c r="LYS707" s="1"/>
      <c r="LYT707" s="1"/>
      <c r="LYU707" s="1"/>
      <c r="LYV707" s="1"/>
      <c r="LYW707" s="1"/>
      <c r="LYX707" s="1"/>
      <c r="LYY707" s="1"/>
      <c r="LYZ707" s="1"/>
      <c r="LZA707" s="1"/>
      <c r="LZB707" s="1"/>
      <c r="LZC707" s="1"/>
      <c r="LZD707" s="1"/>
      <c r="LZE707" s="1"/>
      <c r="LZF707" s="1"/>
      <c r="LZG707" s="1"/>
      <c r="LZH707" s="1"/>
      <c r="LZI707" s="1"/>
      <c r="LZJ707" s="1"/>
      <c r="LZK707" s="1"/>
      <c r="LZL707" s="1"/>
      <c r="LZM707" s="1"/>
      <c r="LZN707" s="1"/>
      <c r="LZO707" s="1"/>
      <c r="LZP707" s="1"/>
      <c r="LZQ707" s="1"/>
      <c r="LZR707" s="1"/>
      <c r="LZS707" s="1"/>
      <c r="LZT707" s="1"/>
      <c r="LZU707" s="1"/>
      <c r="LZV707" s="1"/>
      <c r="LZW707" s="1"/>
      <c r="LZX707" s="1"/>
      <c r="LZY707" s="1"/>
      <c r="LZZ707" s="1"/>
      <c r="MAA707" s="1"/>
      <c r="MAB707" s="1"/>
      <c r="MAC707" s="1"/>
      <c r="MAD707" s="1"/>
      <c r="MAE707" s="1"/>
      <c r="MAF707" s="1"/>
      <c r="MAG707" s="1"/>
      <c r="MAH707" s="1"/>
      <c r="MAI707" s="1"/>
      <c r="MAJ707" s="1"/>
      <c r="MAK707" s="1"/>
      <c r="MAL707" s="1"/>
      <c r="MAM707" s="1"/>
      <c r="MAN707" s="1"/>
      <c r="MAO707" s="1"/>
      <c r="MAP707" s="1"/>
      <c r="MAQ707" s="1"/>
      <c r="MAR707" s="1"/>
      <c r="MAS707" s="1"/>
      <c r="MAT707" s="1"/>
      <c r="MAU707" s="1"/>
      <c r="MAV707" s="1"/>
      <c r="MAW707" s="1"/>
      <c r="MAX707" s="1"/>
      <c r="MAY707" s="1"/>
      <c r="MAZ707" s="1"/>
      <c r="MBA707" s="1"/>
      <c r="MBB707" s="1"/>
      <c r="MBC707" s="1"/>
      <c r="MBD707" s="1"/>
      <c r="MBE707" s="1"/>
      <c r="MBF707" s="1"/>
      <c r="MBG707" s="1"/>
      <c r="MBH707" s="1"/>
      <c r="MBI707" s="1"/>
      <c r="MBJ707" s="1"/>
      <c r="MBK707" s="1"/>
      <c r="MBL707" s="1"/>
      <c r="MBM707" s="1"/>
      <c r="MBN707" s="1"/>
      <c r="MBO707" s="1"/>
      <c r="MBP707" s="1"/>
      <c r="MBQ707" s="1"/>
      <c r="MBR707" s="1"/>
      <c r="MBS707" s="1"/>
      <c r="MBT707" s="1"/>
      <c r="MBU707" s="1"/>
      <c r="MBV707" s="1"/>
      <c r="MBW707" s="1"/>
      <c r="MBX707" s="1"/>
      <c r="MBY707" s="1"/>
      <c r="MBZ707" s="1"/>
      <c r="MCA707" s="1"/>
      <c r="MCB707" s="1"/>
      <c r="MCC707" s="1"/>
      <c r="MCD707" s="1"/>
      <c r="MCE707" s="1"/>
      <c r="MCF707" s="1"/>
      <c r="MCG707" s="1"/>
      <c r="MCH707" s="1"/>
      <c r="MCI707" s="1"/>
      <c r="MCJ707" s="1"/>
      <c r="MCK707" s="1"/>
      <c r="MCL707" s="1"/>
      <c r="MCM707" s="1"/>
      <c r="MCN707" s="1"/>
      <c r="MCO707" s="1"/>
      <c r="MCP707" s="1"/>
      <c r="MCQ707" s="1"/>
      <c r="MCR707" s="1"/>
      <c r="MCS707" s="1"/>
      <c r="MCT707" s="1"/>
      <c r="MCU707" s="1"/>
      <c r="MCV707" s="1"/>
      <c r="MCW707" s="1"/>
      <c r="MCX707" s="1"/>
      <c r="MCY707" s="1"/>
      <c r="MCZ707" s="1"/>
      <c r="MDA707" s="1"/>
      <c r="MDB707" s="1"/>
      <c r="MDC707" s="1"/>
      <c r="MDD707" s="1"/>
      <c r="MDE707" s="1"/>
      <c r="MDF707" s="1"/>
      <c r="MDG707" s="1"/>
      <c r="MDH707" s="1"/>
      <c r="MDI707" s="1"/>
      <c r="MDJ707" s="1"/>
      <c r="MDK707" s="1"/>
      <c r="MDL707" s="1"/>
      <c r="MDM707" s="1"/>
      <c r="MDN707" s="1"/>
      <c r="MDO707" s="1"/>
      <c r="MDP707" s="1"/>
      <c r="MDQ707" s="1"/>
      <c r="MDR707" s="1"/>
      <c r="MDS707" s="1"/>
      <c r="MDT707" s="1"/>
      <c r="MDU707" s="1"/>
      <c r="MDV707" s="1"/>
      <c r="MDW707" s="1"/>
      <c r="MDX707" s="1"/>
      <c r="MDY707" s="1"/>
      <c r="MDZ707" s="1"/>
      <c r="MEA707" s="1"/>
      <c r="MEB707" s="1"/>
      <c r="MEC707" s="1"/>
      <c r="MED707" s="1"/>
      <c r="MEE707" s="1"/>
      <c r="MEF707" s="1"/>
      <c r="MEG707" s="1"/>
      <c r="MEH707" s="1"/>
      <c r="MEI707" s="1"/>
      <c r="MEJ707" s="1"/>
      <c r="MEK707" s="1"/>
      <c r="MEL707" s="1"/>
      <c r="MEM707" s="1"/>
      <c r="MEN707" s="1"/>
      <c r="MEO707" s="1"/>
      <c r="MEP707" s="1"/>
      <c r="MEQ707" s="1"/>
      <c r="MER707" s="1"/>
      <c r="MES707" s="1"/>
      <c r="MET707" s="1"/>
      <c r="MEU707" s="1"/>
      <c r="MEV707" s="1"/>
      <c r="MEW707" s="1"/>
      <c r="MEX707" s="1"/>
      <c r="MEY707" s="1"/>
      <c r="MEZ707" s="1"/>
      <c r="MFA707" s="1"/>
      <c r="MFB707" s="1"/>
      <c r="MFC707" s="1"/>
      <c r="MFD707" s="1"/>
      <c r="MFE707" s="1"/>
      <c r="MFF707" s="1"/>
      <c r="MFG707" s="1"/>
      <c r="MFH707" s="1"/>
      <c r="MFI707" s="1"/>
      <c r="MFJ707" s="1"/>
      <c r="MFK707" s="1"/>
      <c r="MFL707" s="1"/>
      <c r="MFM707" s="1"/>
      <c r="MFN707" s="1"/>
      <c r="MFO707" s="1"/>
      <c r="MFP707" s="1"/>
      <c r="MFQ707" s="1"/>
      <c r="MFR707" s="1"/>
      <c r="MFS707" s="1"/>
      <c r="MFT707" s="1"/>
      <c r="MFU707" s="1"/>
      <c r="MFV707" s="1"/>
      <c r="MFW707" s="1"/>
      <c r="MFX707" s="1"/>
      <c r="MFY707" s="1"/>
      <c r="MFZ707" s="1"/>
      <c r="MGA707" s="1"/>
      <c r="MGB707" s="1"/>
      <c r="MGC707" s="1"/>
      <c r="MGD707" s="1"/>
      <c r="MGE707" s="1"/>
      <c r="MGF707" s="1"/>
      <c r="MGG707" s="1"/>
      <c r="MGH707" s="1"/>
      <c r="MGI707" s="1"/>
      <c r="MGJ707" s="1"/>
      <c r="MGK707" s="1"/>
      <c r="MGL707" s="1"/>
      <c r="MGM707" s="1"/>
      <c r="MGN707" s="1"/>
      <c r="MGO707" s="1"/>
      <c r="MGP707" s="1"/>
      <c r="MGQ707" s="1"/>
      <c r="MGR707" s="1"/>
      <c r="MGS707" s="1"/>
      <c r="MGT707" s="1"/>
      <c r="MGU707" s="1"/>
      <c r="MGV707" s="1"/>
      <c r="MGW707" s="1"/>
      <c r="MGX707" s="1"/>
      <c r="MGY707" s="1"/>
      <c r="MGZ707" s="1"/>
      <c r="MHA707" s="1"/>
      <c r="MHB707" s="1"/>
      <c r="MHC707" s="1"/>
      <c r="MHD707" s="1"/>
      <c r="MHE707" s="1"/>
      <c r="MHF707" s="1"/>
      <c r="MHG707" s="1"/>
      <c r="MHH707" s="1"/>
      <c r="MHI707" s="1"/>
      <c r="MHJ707" s="1"/>
      <c r="MHK707" s="1"/>
      <c r="MHL707" s="1"/>
      <c r="MHM707" s="1"/>
      <c r="MHN707" s="1"/>
      <c r="MHO707" s="1"/>
      <c r="MHP707" s="1"/>
      <c r="MHQ707" s="1"/>
      <c r="MHR707" s="1"/>
      <c r="MHS707" s="1"/>
      <c r="MHT707" s="1"/>
      <c r="MHU707" s="1"/>
      <c r="MHV707" s="1"/>
      <c r="MHW707" s="1"/>
      <c r="MHX707" s="1"/>
      <c r="MHY707" s="1"/>
      <c r="MHZ707" s="1"/>
      <c r="MIA707" s="1"/>
      <c r="MIB707" s="1"/>
      <c r="MIC707" s="1"/>
      <c r="MID707" s="1"/>
      <c r="MIE707" s="1"/>
      <c r="MIF707" s="1"/>
      <c r="MIG707" s="1"/>
      <c r="MIH707" s="1"/>
      <c r="MII707" s="1"/>
      <c r="MIJ707" s="1"/>
      <c r="MIK707" s="1"/>
      <c r="MIL707" s="1"/>
      <c r="MIM707" s="1"/>
      <c r="MIN707" s="1"/>
      <c r="MIO707" s="1"/>
      <c r="MIP707" s="1"/>
      <c r="MIQ707" s="1"/>
      <c r="MIR707" s="1"/>
      <c r="MIS707" s="1"/>
      <c r="MIT707" s="1"/>
      <c r="MIU707" s="1"/>
      <c r="MIV707" s="1"/>
      <c r="MIW707" s="1"/>
      <c r="MIX707" s="1"/>
      <c r="MIY707" s="1"/>
      <c r="MIZ707" s="1"/>
      <c r="MJA707" s="1"/>
      <c r="MJB707" s="1"/>
      <c r="MJC707" s="1"/>
      <c r="MJD707" s="1"/>
      <c r="MJE707" s="1"/>
      <c r="MJF707" s="1"/>
      <c r="MJG707" s="1"/>
      <c r="MJH707" s="1"/>
      <c r="MJI707" s="1"/>
      <c r="MJJ707" s="1"/>
      <c r="MJK707" s="1"/>
      <c r="MJL707" s="1"/>
      <c r="MJM707" s="1"/>
      <c r="MJN707" s="1"/>
      <c r="MJO707" s="1"/>
      <c r="MJP707" s="1"/>
      <c r="MJQ707" s="1"/>
      <c r="MJR707" s="1"/>
      <c r="MJS707" s="1"/>
      <c r="MJT707" s="1"/>
      <c r="MJU707" s="1"/>
      <c r="MJV707" s="1"/>
      <c r="MJW707" s="1"/>
      <c r="MJX707" s="1"/>
      <c r="MJY707" s="1"/>
      <c r="MJZ707" s="1"/>
      <c r="MKA707" s="1"/>
      <c r="MKB707" s="1"/>
      <c r="MKC707" s="1"/>
      <c r="MKD707" s="1"/>
      <c r="MKE707" s="1"/>
      <c r="MKF707" s="1"/>
      <c r="MKG707" s="1"/>
      <c r="MKH707" s="1"/>
      <c r="MKI707" s="1"/>
      <c r="MKJ707" s="1"/>
      <c r="MKK707" s="1"/>
      <c r="MKL707" s="1"/>
      <c r="MKM707" s="1"/>
      <c r="MKN707" s="1"/>
      <c r="MKO707" s="1"/>
      <c r="MKP707" s="1"/>
      <c r="MKQ707" s="1"/>
      <c r="MKR707" s="1"/>
      <c r="MKS707" s="1"/>
      <c r="MKT707" s="1"/>
      <c r="MKU707" s="1"/>
      <c r="MKV707" s="1"/>
      <c r="MKW707" s="1"/>
      <c r="MKX707" s="1"/>
      <c r="MKY707" s="1"/>
      <c r="MKZ707" s="1"/>
      <c r="MLA707" s="1"/>
      <c r="MLB707" s="1"/>
      <c r="MLC707" s="1"/>
      <c r="MLD707" s="1"/>
      <c r="MLE707" s="1"/>
      <c r="MLF707" s="1"/>
      <c r="MLG707" s="1"/>
      <c r="MLH707" s="1"/>
      <c r="MLI707" s="1"/>
      <c r="MLJ707" s="1"/>
      <c r="MLK707" s="1"/>
      <c r="MLL707" s="1"/>
      <c r="MLM707" s="1"/>
      <c r="MLN707" s="1"/>
      <c r="MLO707" s="1"/>
      <c r="MLP707" s="1"/>
      <c r="MLQ707" s="1"/>
      <c r="MLR707" s="1"/>
      <c r="MLS707" s="1"/>
      <c r="MLT707" s="1"/>
      <c r="MLU707" s="1"/>
      <c r="MLV707" s="1"/>
      <c r="MLW707" s="1"/>
      <c r="MLX707" s="1"/>
      <c r="MLY707" s="1"/>
      <c r="MLZ707" s="1"/>
      <c r="MMA707" s="1"/>
      <c r="MMB707" s="1"/>
      <c r="MMC707" s="1"/>
      <c r="MMD707" s="1"/>
      <c r="MME707" s="1"/>
      <c r="MMF707" s="1"/>
      <c r="MMG707" s="1"/>
      <c r="MMH707" s="1"/>
      <c r="MMI707" s="1"/>
      <c r="MMJ707" s="1"/>
      <c r="MMK707" s="1"/>
      <c r="MML707" s="1"/>
      <c r="MMM707" s="1"/>
      <c r="MMN707" s="1"/>
      <c r="MMO707" s="1"/>
      <c r="MMP707" s="1"/>
      <c r="MMQ707" s="1"/>
      <c r="MMR707" s="1"/>
      <c r="MMS707" s="1"/>
      <c r="MMT707" s="1"/>
      <c r="MMU707" s="1"/>
      <c r="MMV707" s="1"/>
      <c r="MMW707" s="1"/>
      <c r="MMX707" s="1"/>
      <c r="MMY707" s="1"/>
      <c r="MMZ707" s="1"/>
      <c r="MNA707" s="1"/>
      <c r="MNB707" s="1"/>
      <c r="MNC707" s="1"/>
      <c r="MND707" s="1"/>
      <c r="MNE707" s="1"/>
      <c r="MNF707" s="1"/>
      <c r="MNG707" s="1"/>
      <c r="MNH707" s="1"/>
      <c r="MNI707" s="1"/>
      <c r="MNJ707" s="1"/>
      <c r="MNK707" s="1"/>
      <c r="MNL707" s="1"/>
      <c r="MNM707" s="1"/>
      <c r="MNN707" s="1"/>
      <c r="MNO707" s="1"/>
      <c r="MNP707" s="1"/>
      <c r="MNQ707" s="1"/>
      <c r="MNR707" s="1"/>
      <c r="MNS707" s="1"/>
      <c r="MNT707" s="1"/>
      <c r="MNU707" s="1"/>
      <c r="MNV707" s="1"/>
      <c r="MNW707" s="1"/>
      <c r="MNX707" s="1"/>
      <c r="MNY707" s="1"/>
      <c r="MNZ707" s="1"/>
      <c r="MOA707" s="1"/>
      <c r="MOB707" s="1"/>
      <c r="MOC707" s="1"/>
      <c r="MOD707" s="1"/>
      <c r="MOE707" s="1"/>
      <c r="MOF707" s="1"/>
      <c r="MOG707" s="1"/>
      <c r="MOH707" s="1"/>
      <c r="MOI707" s="1"/>
      <c r="MOJ707" s="1"/>
      <c r="MOK707" s="1"/>
      <c r="MOL707" s="1"/>
      <c r="MOM707" s="1"/>
      <c r="MON707" s="1"/>
      <c r="MOO707" s="1"/>
      <c r="MOP707" s="1"/>
      <c r="MOQ707" s="1"/>
      <c r="MOR707" s="1"/>
      <c r="MOS707" s="1"/>
      <c r="MOT707" s="1"/>
      <c r="MOU707" s="1"/>
      <c r="MOV707" s="1"/>
      <c r="MOW707" s="1"/>
      <c r="MOX707" s="1"/>
      <c r="MOY707" s="1"/>
      <c r="MOZ707" s="1"/>
      <c r="MPA707" s="1"/>
      <c r="MPB707" s="1"/>
      <c r="MPC707" s="1"/>
      <c r="MPD707" s="1"/>
      <c r="MPE707" s="1"/>
      <c r="MPF707" s="1"/>
      <c r="MPG707" s="1"/>
      <c r="MPH707" s="1"/>
      <c r="MPI707" s="1"/>
      <c r="MPJ707" s="1"/>
      <c r="MPK707" s="1"/>
      <c r="MPL707" s="1"/>
      <c r="MPM707" s="1"/>
      <c r="MPN707" s="1"/>
      <c r="MPO707" s="1"/>
      <c r="MPP707" s="1"/>
      <c r="MPQ707" s="1"/>
      <c r="MPR707" s="1"/>
      <c r="MPS707" s="1"/>
      <c r="MPT707" s="1"/>
      <c r="MPU707" s="1"/>
      <c r="MPV707" s="1"/>
      <c r="MPW707" s="1"/>
      <c r="MPX707" s="1"/>
      <c r="MPY707" s="1"/>
      <c r="MPZ707" s="1"/>
      <c r="MQA707" s="1"/>
      <c r="MQB707" s="1"/>
      <c r="MQC707" s="1"/>
      <c r="MQD707" s="1"/>
      <c r="MQE707" s="1"/>
      <c r="MQF707" s="1"/>
      <c r="MQG707" s="1"/>
      <c r="MQH707" s="1"/>
      <c r="MQI707" s="1"/>
      <c r="MQJ707" s="1"/>
      <c r="MQK707" s="1"/>
      <c r="MQL707" s="1"/>
      <c r="MQM707" s="1"/>
      <c r="MQN707" s="1"/>
      <c r="MQO707" s="1"/>
      <c r="MQP707" s="1"/>
      <c r="MQQ707" s="1"/>
      <c r="MQR707" s="1"/>
      <c r="MQS707" s="1"/>
      <c r="MQT707" s="1"/>
      <c r="MQU707" s="1"/>
      <c r="MQV707" s="1"/>
      <c r="MQW707" s="1"/>
      <c r="MQX707" s="1"/>
      <c r="MQY707" s="1"/>
      <c r="MQZ707" s="1"/>
      <c r="MRA707" s="1"/>
      <c r="MRB707" s="1"/>
      <c r="MRC707" s="1"/>
      <c r="MRD707" s="1"/>
      <c r="MRE707" s="1"/>
      <c r="MRF707" s="1"/>
      <c r="MRG707" s="1"/>
      <c r="MRH707" s="1"/>
      <c r="MRI707" s="1"/>
      <c r="MRJ707" s="1"/>
      <c r="MRK707" s="1"/>
      <c r="MRL707" s="1"/>
      <c r="MRM707" s="1"/>
      <c r="MRN707" s="1"/>
      <c r="MRO707" s="1"/>
      <c r="MRP707" s="1"/>
      <c r="MRQ707" s="1"/>
      <c r="MRR707" s="1"/>
      <c r="MRS707" s="1"/>
      <c r="MRT707" s="1"/>
      <c r="MRU707" s="1"/>
      <c r="MRV707" s="1"/>
      <c r="MRW707" s="1"/>
      <c r="MRX707" s="1"/>
      <c r="MRY707" s="1"/>
      <c r="MRZ707" s="1"/>
      <c r="MSA707" s="1"/>
      <c r="MSB707" s="1"/>
      <c r="MSC707" s="1"/>
      <c r="MSD707" s="1"/>
      <c r="MSE707" s="1"/>
      <c r="MSF707" s="1"/>
      <c r="MSG707" s="1"/>
      <c r="MSH707" s="1"/>
      <c r="MSI707" s="1"/>
      <c r="MSJ707" s="1"/>
      <c r="MSK707" s="1"/>
      <c r="MSL707" s="1"/>
      <c r="MSM707" s="1"/>
      <c r="MSN707" s="1"/>
      <c r="MSO707" s="1"/>
      <c r="MSP707" s="1"/>
      <c r="MSQ707" s="1"/>
      <c r="MSR707" s="1"/>
      <c r="MSS707" s="1"/>
      <c r="MST707" s="1"/>
      <c r="MSU707" s="1"/>
      <c r="MSV707" s="1"/>
      <c r="MSW707" s="1"/>
      <c r="MSX707" s="1"/>
      <c r="MSY707" s="1"/>
      <c r="MSZ707" s="1"/>
      <c r="MTA707" s="1"/>
      <c r="MTB707" s="1"/>
      <c r="MTC707" s="1"/>
      <c r="MTD707" s="1"/>
      <c r="MTE707" s="1"/>
      <c r="MTF707" s="1"/>
      <c r="MTG707" s="1"/>
      <c r="MTH707" s="1"/>
      <c r="MTI707" s="1"/>
      <c r="MTJ707" s="1"/>
      <c r="MTK707" s="1"/>
      <c r="MTL707" s="1"/>
      <c r="MTM707" s="1"/>
      <c r="MTN707" s="1"/>
      <c r="MTO707" s="1"/>
      <c r="MTP707" s="1"/>
      <c r="MTQ707" s="1"/>
      <c r="MTR707" s="1"/>
      <c r="MTS707" s="1"/>
      <c r="MTT707" s="1"/>
      <c r="MTU707" s="1"/>
      <c r="MTV707" s="1"/>
      <c r="MTW707" s="1"/>
      <c r="MTX707" s="1"/>
      <c r="MTY707" s="1"/>
      <c r="MTZ707" s="1"/>
      <c r="MUA707" s="1"/>
      <c r="MUB707" s="1"/>
      <c r="MUC707" s="1"/>
      <c r="MUD707" s="1"/>
      <c r="MUE707" s="1"/>
      <c r="MUF707" s="1"/>
      <c r="MUG707" s="1"/>
      <c r="MUH707" s="1"/>
      <c r="MUI707" s="1"/>
      <c r="MUJ707" s="1"/>
      <c r="MUK707" s="1"/>
      <c r="MUL707" s="1"/>
      <c r="MUM707" s="1"/>
      <c r="MUN707" s="1"/>
      <c r="MUO707" s="1"/>
      <c r="MUP707" s="1"/>
      <c r="MUQ707" s="1"/>
      <c r="MUR707" s="1"/>
      <c r="MUS707" s="1"/>
      <c r="MUT707" s="1"/>
      <c r="MUU707" s="1"/>
      <c r="MUV707" s="1"/>
      <c r="MUW707" s="1"/>
      <c r="MUX707" s="1"/>
      <c r="MUY707" s="1"/>
      <c r="MUZ707" s="1"/>
      <c r="MVA707" s="1"/>
      <c r="MVB707" s="1"/>
      <c r="MVC707" s="1"/>
      <c r="MVD707" s="1"/>
      <c r="MVE707" s="1"/>
      <c r="MVF707" s="1"/>
      <c r="MVG707" s="1"/>
      <c r="MVH707" s="1"/>
      <c r="MVI707" s="1"/>
      <c r="MVJ707" s="1"/>
      <c r="MVK707" s="1"/>
      <c r="MVL707" s="1"/>
      <c r="MVM707" s="1"/>
      <c r="MVN707" s="1"/>
      <c r="MVO707" s="1"/>
      <c r="MVP707" s="1"/>
      <c r="MVQ707" s="1"/>
      <c r="MVR707" s="1"/>
      <c r="MVS707" s="1"/>
      <c r="MVT707" s="1"/>
      <c r="MVU707" s="1"/>
      <c r="MVV707" s="1"/>
      <c r="MVW707" s="1"/>
      <c r="MVX707" s="1"/>
      <c r="MVY707" s="1"/>
      <c r="MVZ707" s="1"/>
      <c r="MWA707" s="1"/>
      <c r="MWB707" s="1"/>
      <c r="MWC707" s="1"/>
      <c r="MWD707" s="1"/>
      <c r="MWE707" s="1"/>
      <c r="MWF707" s="1"/>
      <c r="MWG707" s="1"/>
      <c r="MWH707" s="1"/>
      <c r="MWI707" s="1"/>
      <c r="MWJ707" s="1"/>
      <c r="MWK707" s="1"/>
      <c r="MWL707" s="1"/>
      <c r="MWM707" s="1"/>
      <c r="MWN707" s="1"/>
      <c r="MWO707" s="1"/>
      <c r="MWP707" s="1"/>
      <c r="MWQ707" s="1"/>
      <c r="MWR707" s="1"/>
      <c r="MWS707" s="1"/>
      <c r="MWT707" s="1"/>
      <c r="MWU707" s="1"/>
      <c r="MWV707" s="1"/>
      <c r="MWW707" s="1"/>
      <c r="MWX707" s="1"/>
      <c r="MWY707" s="1"/>
      <c r="MWZ707" s="1"/>
      <c r="MXA707" s="1"/>
      <c r="MXB707" s="1"/>
      <c r="MXC707" s="1"/>
      <c r="MXD707" s="1"/>
      <c r="MXE707" s="1"/>
      <c r="MXF707" s="1"/>
      <c r="MXG707" s="1"/>
      <c r="MXH707" s="1"/>
      <c r="MXI707" s="1"/>
      <c r="MXJ707" s="1"/>
      <c r="MXK707" s="1"/>
      <c r="MXL707" s="1"/>
      <c r="MXM707" s="1"/>
      <c r="MXN707" s="1"/>
      <c r="MXO707" s="1"/>
      <c r="MXP707" s="1"/>
      <c r="MXQ707" s="1"/>
      <c r="MXR707" s="1"/>
      <c r="MXS707" s="1"/>
      <c r="MXT707" s="1"/>
      <c r="MXU707" s="1"/>
      <c r="MXV707" s="1"/>
      <c r="MXW707" s="1"/>
      <c r="MXX707" s="1"/>
      <c r="MXY707" s="1"/>
      <c r="MXZ707" s="1"/>
      <c r="MYA707" s="1"/>
      <c r="MYB707" s="1"/>
      <c r="MYC707" s="1"/>
      <c r="MYD707" s="1"/>
      <c r="MYE707" s="1"/>
      <c r="MYF707" s="1"/>
      <c r="MYG707" s="1"/>
      <c r="MYH707" s="1"/>
      <c r="MYI707" s="1"/>
      <c r="MYJ707" s="1"/>
      <c r="MYK707" s="1"/>
      <c r="MYL707" s="1"/>
      <c r="MYM707" s="1"/>
      <c r="MYN707" s="1"/>
      <c r="MYO707" s="1"/>
      <c r="MYP707" s="1"/>
      <c r="MYQ707" s="1"/>
      <c r="MYR707" s="1"/>
      <c r="MYS707" s="1"/>
      <c r="MYT707" s="1"/>
      <c r="MYU707" s="1"/>
      <c r="MYV707" s="1"/>
      <c r="MYW707" s="1"/>
      <c r="MYX707" s="1"/>
      <c r="MYY707" s="1"/>
      <c r="MYZ707" s="1"/>
      <c r="MZA707" s="1"/>
      <c r="MZB707" s="1"/>
      <c r="MZC707" s="1"/>
      <c r="MZD707" s="1"/>
      <c r="MZE707" s="1"/>
      <c r="MZF707" s="1"/>
      <c r="MZG707" s="1"/>
      <c r="MZH707" s="1"/>
      <c r="MZI707" s="1"/>
      <c r="MZJ707" s="1"/>
      <c r="MZK707" s="1"/>
      <c r="MZL707" s="1"/>
      <c r="MZM707" s="1"/>
      <c r="MZN707" s="1"/>
      <c r="MZO707" s="1"/>
      <c r="MZP707" s="1"/>
      <c r="MZQ707" s="1"/>
      <c r="MZR707" s="1"/>
      <c r="MZS707" s="1"/>
      <c r="MZT707" s="1"/>
      <c r="MZU707" s="1"/>
      <c r="MZV707" s="1"/>
      <c r="MZW707" s="1"/>
      <c r="MZX707" s="1"/>
      <c r="MZY707" s="1"/>
      <c r="MZZ707" s="1"/>
      <c r="NAA707" s="1"/>
      <c r="NAB707" s="1"/>
      <c r="NAC707" s="1"/>
      <c r="NAD707" s="1"/>
      <c r="NAE707" s="1"/>
      <c r="NAF707" s="1"/>
      <c r="NAG707" s="1"/>
      <c r="NAH707" s="1"/>
      <c r="NAI707" s="1"/>
      <c r="NAJ707" s="1"/>
      <c r="NAK707" s="1"/>
      <c r="NAL707" s="1"/>
      <c r="NAM707" s="1"/>
      <c r="NAN707" s="1"/>
      <c r="NAO707" s="1"/>
      <c r="NAP707" s="1"/>
      <c r="NAQ707" s="1"/>
      <c r="NAR707" s="1"/>
      <c r="NAS707" s="1"/>
      <c r="NAT707" s="1"/>
      <c r="NAU707" s="1"/>
      <c r="NAV707" s="1"/>
      <c r="NAW707" s="1"/>
      <c r="NAX707" s="1"/>
      <c r="NAY707" s="1"/>
      <c r="NAZ707" s="1"/>
      <c r="NBA707" s="1"/>
      <c r="NBB707" s="1"/>
      <c r="NBC707" s="1"/>
      <c r="NBD707" s="1"/>
      <c r="NBE707" s="1"/>
      <c r="NBF707" s="1"/>
      <c r="NBG707" s="1"/>
      <c r="NBH707" s="1"/>
      <c r="NBI707" s="1"/>
      <c r="NBJ707" s="1"/>
      <c r="NBK707" s="1"/>
      <c r="NBL707" s="1"/>
      <c r="NBM707" s="1"/>
      <c r="NBN707" s="1"/>
      <c r="NBO707" s="1"/>
      <c r="NBP707" s="1"/>
      <c r="NBQ707" s="1"/>
      <c r="NBR707" s="1"/>
      <c r="NBS707" s="1"/>
      <c r="NBT707" s="1"/>
      <c r="NBU707" s="1"/>
      <c r="NBV707" s="1"/>
      <c r="NBW707" s="1"/>
      <c r="NBX707" s="1"/>
      <c r="NBY707" s="1"/>
      <c r="NBZ707" s="1"/>
      <c r="NCA707" s="1"/>
      <c r="NCB707" s="1"/>
      <c r="NCC707" s="1"/>
      <c r="NCD707" s="1"/>
      <c r="NCE707" s="1"/>
      <c r="NCF707" s="1"/>
      <c r="NCG707" s="1"/>
      <c r="NCH707" s="1"/>
      <c r="NCI707" s="1"/>
      <c r="NCJ707" s="1"/>
      <c r="NCK707" s="1"/>
      <c r="NCL707" s="1"/>
      <c r="NCM707" s="1"/>
      <c r="NCN707" s="1"/>
      <c r="NCO707" s="1"/>
      <c r="NCP707" s="1"/>
      <c r="NCQ707" s="1"/>
      <c r="NCR707" s="1"/>
      <c r="NCS707" s="1"/>
      <c r="NCT707" s="1"/>
      <c r="NCU707" s="1"/>
      <c r="NCV707" s="1"/>
      <c r="NCW707" s="1"/>
      <c r="NCX707" s="1"/>
      <c r="NCY707" s="1"/>
      <c r="NCZ707" s="1"/>
      <c r="NDA707" s="1"/>
      <c r="NDB707" s="1"/>
      <c r="NDC707" s="1"/>
      <c r="NDD707" s="1"/>
      <c r="NDE707" s="1"/>
      <c r="NDF707" s="1"/>
      <c r="NDG707" s="1"/>
      <c r="NDH707" s="1"/>
      <c r="NDI707" s="1"/>
      <c r="NDJ707" s="1"/>
      <c r="NDK707" s="1"/>
      <c r="NDL707" s="1"/>
      <c r="NDM707" s="1"/>
      <c r="NDN707" s="1"/>
      <c r="NDO707" s="1"/>
      <c r="NDP707" s="1"/>
      <c r="NDQ707" s="1"/>
      <c r="NDR707" s="1"/>
      <c r="NDS707" s="1"/>
      <c r="NDT707" s="1"/>
      <c r="NDU707" s="1"/>
      <c r="NDV707" s="1"/>
      <c r="NDW707" s="1"/>
      <c r="NDX707" s="1"/>
      <c r="NDY707" s="1"/>
      <c r="NDZ707" s="1"/>
      <c r="NEA707" s="1"/>
      <c r="NEB707" s="1"/>
      <c r="NEC707" s="1"/>
      <c r="NED707" s="1"/>
      <c r="NEE707" s="1"/>
      <c r="NEF707" s="1"/>
      <c r="NEG707" s="1"/>
      <c r="NEH707" s="1"/>
      <c r="NEI707" s="1"/>
      <c r="NEJ707" s="1"/>
      <c r="NEK707" s="1"/>
      <c r="NEL707" s="1"/>
      <c r="NEM707" s="1"/>
      <c r="NEN707" s="1"/>
      <c r="NEO707" s="1"/>
      <c r="NEP707" s="1"/>
      <c r="NEQ707" s="1"/>
      <c r="NER707" s="1"/>
      <c r="NES707" s="1"/>
      <c r="NET707" s="1"/>
      <c r="NEU707" s="1"/>
      <c r="NEV707" s="1"/>
      <c r="NEW707" s="1"/>
      <c r="NEX707" s="1"/>
      <c r="NEY707" s="1"/>
      <c r="NEZ707" s="1"/>
      <c r="NFA707" s="1"/>
      <c r="NFB707" s="1"/>
      <c r="NFC707" s="1"/>
      <c r="NFD707" s="1"/>
      <c r="NFE707" s="1"/>
      <c r="NFF707" s="1"/>
      <c r="NFG707" s="1"/>
      <c r="NFH707" s="1"/>
      <c r="NFI707" s="1"/>
      <c r="NFJ707" s="1"/>
      <c r="NFK707" s="1"/>
      <c r="NFL707" s="1"/>
      <c r="NFM707" s="1"/>
      <c r="NFN707" s="1"/>
      <c r="NFO707" s="1"/>
      <c r="NFP707" s="1"/>
      <c r="NFQ707" s="1"/>
      <c r="NFR707" s="1"/>
      <c r="NFS707" s="1"/>
      <c r="NFT707" s="1"/>
      <c r="NFU707" s="1"/>
      <c r="NFV707" s="1"/>
      <c r="NFW707" s="1"/>
      <c r="NFX707" s="1"/>
      <c r="NFY707" s="1"/>
      <c r="NFZ707" s="1"/>
      <c r="NGA707" s="1"/>
      <c r="NGB707" s="1"/>
      <c r="NGC707" s="1"/>
      <c r="NGD707" s="1"/>
      <c r="NGE707" s="1"/>
      <c r="NGF707" s="1"/>
      <c r="NGG707" s="1"/>
      <c r="NGH707" s="1"/>
      <c r="NGI707" s="1"/>
      <c r="NGJ707" s="1"/>
      <c r="NGK707" s="1"/>
      <c r="NGL707" s="1"/>
      <c r="NGM707" s="1"/>
      <c r="NGN707" s="1"/>
      <c r="NGO707" s="1"/>
      <c r="NGP707" s="1"/>
      <c r="NGQ707" s="1"/>
      <c r="NGR707" s="1"/>
      <c r="NGS707" s="1"/>
      <c r="NGT707" s="1"/>
      <c r="NGU707" s="1"/>
      <c r="NGV707" s="1"/>
      <c r="NGW707" s="1"/>
      <c r="NGX707" s="1"/>
      <c r="NGY707" s="1"/>
      <c r="NGZ707" s="1"/>
      <c r="NHA707" s="1"/>
      <c r="NHB707" s="1"/>
      <c r="NHC707" s="1"/>
      <c r="NHD707" s="1"/>
      <c r="NHE707" s="1"/>
      <c r="NHF707" s="1"/>
      <c r="NHG707" s="1"/>
      <c r="NHH707" s="1"/>
      <c r="NHI707" s="1"/>
      <c r="NHJ707" s="1"/>
      <c r="NHK707" s="1"/>
      <c r="NHL707" s="1"/>
      <c r="NHM707" s="1"/>
      <c r="NHN707" s="1"/>
      <c r="NHO707" s="1"/>
      <c r="NHP707" s="1"/>
      <c r="NHQ707" s="1"/>
      <c r="NHR707" s="1"/>
      <c r="NHS707" s="1"/>
      <c r="NHT707" s="1"/>
      <c r="NHU707" s="1"/>
      <c r="NHV707" s="1"/>
      <c r="NHW707" s="1"/>
      <c r="NHX707" s="1"/>
      <c r="NHY707" s="1"/>
      <c r="NHZ707" s="1"/>
      <c r="NIA707" s="1"/>
      <c r="NIB707" s="1"/>
      <c r="NIC707" s="1"/>
      <c r="NID707" s="1"/>
      <c r="NIE707" s="1"/>
      <c r="NIF707" s="1"/>
      <c r="NIG707" s="1"/>
      <c r="NIH707" s="1"/>
      <c r="NII707" s="1"/>
      <c r="NIJ707" s="1"/>
      <c r="NIK707" s="1"/>
      <c r="NIL707" s="1"/>
      <c r="NIM707" s="1"/>
      <c r="NIN707" s="1"/>
      <c r="NIO707" s="1"/>
      <c r="NIP707" s="1"/>
      <c r="NIQ707" s="1"/>
      <c r="NIR707" s="1"/>
      <c r="NIS707" s="1"/>
      <c r="NIT707" s="1"/>
      <c r="NIU707" s="1"/>
      <c r="NIV707" s="1"/>
      <c r="NIW707" s="1"/>
      <c r="NIX707" s="1"/>
      <c r="NIY707" s="1"/>
      <c r="NIZ707" s="1"/>
      <c r="NJA707" s="1"/>
      <c r="NJB707" s="1"/>
      <c r="NJC707" s="1"/>
      <c r="NJD707" s="1"/>
      <c r="NJE707" s="1"/>
      <c r="NJF707" s="1"/>
      <c r="NJG707" s="1"/>
      <c r="NJH707" s="1"/>
      <c r="NJI707" s="1"/>
      <c r="NJJ707" s="1"/>
      <c r="NJK707" s="1"/>
      <c r="NJL707" s="1"/>
      <c r="NJM707" s="1"/>
      <c r="NJN707" s="1"/>
      <c r="NJO707" s="1"/>
      <c r="NJP707" s="1"/>
      <c r="NJQ707" s="1"/>
      <c r="NJR707" s="1"/>
      <c r="NJS707" s="1"/>
      <c r="NJT707" s="1"/>
      <c r="NJU707" s="1"/>
      <c r="NJV707" s="1"/>
      <c r="NJW707" s="1"/>
      <c r="NJX707" s="1"/>
      <c r="NJY707" s="1"/>
      <c r="NJZ707" s="1"/>
      <c r="NKA707" s="1"/>
      <c r="NKB707" s="1"/>
      <c r="NKC707" s="1"/>
      <c r="NKD707" s="1"/>
      <c r="NKE707" s="1"/>
      <c r="NKF707" s="1"/>
      <c r="NKG707" s="1"/>
      <c r="NKH707" s="1"/>
      <c r="NKI707" s="1"/>
      <c r="NKJ707" s="1"/>
      <c r="NKK707" s="1"/>
      <c r="NKL707" s="1"/>
      <c r="NKM707" s="1"/>
      <c r="NKN707" s="1"/>
      <c r="NKO707" s="1"/>
      <c r="NKP707" s="1"/>
      <c r="NKQ707" s="1"/>
      <c r="NKR707" s="1"/>
      <c r="NKS707" s="1"/>
      <c r="NKT707" s="1"/>
      <c r="NKU707" s="1"/>
      <c r="NKV707" s="1"/>
      <c r="NKW707" s="1"/>
      <c r="NKX707" s="1"/>
      <c r="NKY707" s="1"/>
      <c r="NKZ707" s="1"/>
      <c r="NLA707" s="1"/>
      <c r="NLB707" s="1"/>
      <c r="NLC707" s="1"/>
      <c r="NLD707" s="1"/>
      <c r="NLE707" s="1"/>
      <c r="NLF707" s="1"/>
      <c r="NLG707" s="1"/>
      <c r="NLH707" s="1"/>
      <c r="NLI707" s="1"/>
      <c r="NLJ707" s="1"/>
      <c r="NLK707" s="1"/>
      <c r="NLL707" s="1"/>
      <c r="NLM707" s="1"/>
      <c r="NLN707" s="1"/>
      <c r="NLO707" s="1"/>
      <c r="NLP707" s="1"/>
      <c r="NLQ707" s="1"/>
      <c r="NLR707" s="1"/>
      <c r="NLS707" s="1"/>
      <c r="NLT707" s="1"/>
      <c r="NLU707" s="1"/>
      <c r="NLV707" s="1"/>
      <c r="NLW707" s="1"/>
      <c r="NLX707" s="1"/>
      <c r="NLY707" s="1"/>
      <c r="NLZ707" s="1"/>
      <c r="NMA707" s="1"/>
      <c r="NMB707" s="1"/>
      <c r="NMC707" s="1"/>
      <c r="NMD707" s="1"/>
      <c r="NME707" s="1"/>
      <c r="NMF707" s="1"/>
      <c r="NMG707" s="1"/>
      <c r="NMH707" s="1"/>
      <c r="NMI707" s="1"/>
      <c r="NMJ707" s="1"/>
      <c r="NMK707" s="1"/>
      <c r="NML707" s="1"/>
      <c r="NMM707" s="1"/>
      <c r="NMN707" s="1"/>
      <c r="NMO707" s="1"/>
      <c r="NMP707" s="1"/>
      <c r="NMQ707" s="1"/>
      <c r="NMR707" s="1"/>
      <c r="NMS707" s="1"/>
      <c r="NMT707" s="1"/>
      <c r="NMU707" s="1"/>
      <c r="NMV707" s="1"/>
      <c r="NMW707" s="1"/>
      <c r="NMX707" s="1"/>
      <c r="NMY707" s="1"/>
      <c r="NMZ707" s="1"/>
      <c r="NNA707" s="1"/>
      <c r="NNB707" s="1"/>
      <c r="NNC707" s="1"/>
      <c r="NND707" s="1"/>
      <c r="NNE707" s="1"/>
      <c r="NNF707" s="1"/>
      <c r="NNG707" s="1"/>
      <c r="NNH707" s="1"/>
      <c r="NNI707" s="1"/>
      <c r="NNJ707" s="1"/>
      <c r="NNK707" s="1"/>
      <c r="NNL707" s="1"/>
      <c r="NNM707" s="1"/>
      <c r="NNN707" s="1"/>
      <c r="NNO707" s="1"/>
      <c r="NNP707" s="1"/>
      <c r="NNQ707" s="1"/>
      <c r="NNR707" s="1"/>
      <c r="NNS707" s="1"/>
      <c r="NNT707" s="1"/>
      <c r="NNU707" s="1"/>
      <c r="NNV707" s="1"/>
      <c r="NNW707" s="1"/>
      <c r="NNX707" s="1"/>
      <c r="NNY707" s="1"/>
      <c r="NNZ707" s="1"/>
      <c r="NOA707" s="1"/>
      <c r="NOB707" s="1"/>
      <c r="NOC707" s="1"/>
      <c r="NOD707" s="1"/>
      <c r="NOE707" s="1"/>
      <c r="NOF707" s="1"/>
      <c r="NOG707" s="1"/>
      <c r="NOH707" s="1"/>
      <c r="NOI707" s="1"/>
      <c r="NOJ707" s="1"/>
      <c r="NOK707" s="1"/>
      <c r="NOL707" s="1"/>
      <c r="NOM707" s="1"/>
      <c r="NON707" s="1"/>
      <c r="NOO707" s="1"/>
      <c r="NOP707" s="1"/>
      <c r="NOQ707" s="1"/>
      <c r="NOR707" s="1"/>
      <c r="NOS707" s="1"/>
      <c r="NOT707" s="1"/>
      <c r="NOU707" s="1"/>
      <c r="NOV707" s="1"/>
      <c r="NOW707" s="1"/>
      <c r="NOX707" s="1"/>
      <c r="NOY707" s="1"/>
      <c r="NOZ707" s="1"/>
      <c r="NPA707" s="1"/>
      <c r="NPB707" s="1"/>
      <c r="NPC707" s="1"/>
      <c r="NPD707" s="1"/>
      <c r="NPE707" s="1"/>
      <c r="NPF707" s="1"/>
      <c r="NPG707" s="1"/>
      <c r="NPH707" s="1"/>
      <c r="NPI707" s="1"/>
      <c r="NPJ707" s="1"/>
      <c r="NPK707" s="1"/>
      <c r="NPL707" s="1"/>
      <c r="NPM707" s="1"/>
      <c r="NPN707" s="1"/>
      <c r="NPO707" s="1"/>
      <c r="NPP707" s="1"/>
      <c r="NPQ707" s="1"/>
      <c r="NPR707" s="1"/>
      <c r="NPS707" s="1"/>
      <c r="NPT707" s="1"/>
      <c r="NPU707" s="1"/>
      <c r="NPV707" s="1"/>
      <c r="NPW707" s="1"/>
      <c r="NPX707" s="1"/>
      <c r="NPY707" s="1"/>
      <c r="NPZ707" s="1"/>
      <c r="NQA707" s="1"/>
      <c r="NQB707" s="1"/>
      <c r="NQC707" s="1"/>
      <c r="NQD707" s="1"/>
      <c r="NQE707" s="1"/>
      <c r="NQF707" s="1"/>
      <c r="NQG707" s="1"/>
      <c r="NQH707" s="1"/>
      <c r="NQI707" s="1"/>
      <c r="NQJ707" s="1"/>
      <c r="NQK707" s="1"/>
      <c r="NQL707" s="1"/>
      <c r="NQM707" s="1"/>
      <c r="NQN707" s="1"/>
      <c r="NQO707" s="1"/>
      <c r="NQP707" s="1"/>
      <c r="NQQ707" s="1"/>
      <c r="NQR707" s="1"/>
      <c r="NQS707" s="1"/>
      <c r="NQT707" s="1"/>
      <c r="NQU707" s="1"/>
      <c r="NQV707" s="1"/>
      <c r="NQW707" s="1"/>
      <c r="NQX707" s="1"/>
      <c r="NQY707" s="1"/>
      <c r="NQZ707" s="1"/>
      <c r="NRA707" s="1"/>
      <c r="NRB707" s="1"/>
      <c r="NRC707" s="1"/>
      <c r="NRD707" s="1"/>
      <c r="NRE707" s="1"/>
      <c r="NRF707" s="1"/>
      <c r="NRG707" s="1"/>
      <c r="NRH707" s="1"/>
      <c r="NRI707" s="1"/>
      <c r="NRJ707" s="1"/>
      <c r="NRK707" s="1"/>
      <c r="NRL707" s="1"/>
      <c r="NRM707" s="1"/>
      <c r="NRN707" s="1"/>
      <c r="NRO707" s="1"/>
      <c r="NRP707" s="1"/>
      <c r="NRQ707" s="1"/>
      <c r="NRR707" s="1"/>
      <c r="NRS707" s="1"/>
      <c r="NRT707" s="1"/>
      <c r="NRU707" s="1"/>
      <c r="NRV707" s="1"/>
      <c r="NRW707" s="1"/>
      <c r="NRX707" s="1"/>
      <c r="NRY707" s="1"/>
      <c r="NRZ707" s="1"/>
      <c r="NSA707" s="1"/>
      <c r="NSB707" s="1"/>
      <c r="NSC707" s="1"/>
      <c r="NSD707" s="1"/>
      <c r="NSE707" s="1"/>
      <c r="NSF707" s="1"/>
      <c r="NSG707" s="1"/>
      <c r="NSH707" s="1"/>
      <c r="NSI707" s="1"/>
      <c r="NSJ707" s="1"/>
      <c r="NSK707" s="1"/>
      <c r="NSL707" s="1"/>
      <c r="NSM707" s="1"/>
      <c r="NSN707" s="1"/>
      <c r="NSO707" s="1"/>
      <c r="NSP707" s="1"/>
      <c r="NSQ707" s="1"/>
      <c r="NSR707" s="1"/>
      <c r="NSS707" s="1"/>
      <c r="NST707" s="1"/>
      <c r="NSU707" s="1"/>
      <c r="NSV707" s="1"/>
      <c r="NSW707" s="1"/>
      <c r="NSX707" s="1"/>
      <c r="NSY707" s="1"/>
      <c r="NSZ707" s="1"/>
      <c r="NTA707" s="1"/>
      <c r="NTB707" s="1"/>
      <c r="NTC707" s="1"/>
      <c r="NTD707" s="1"/>
      <c r="NTE707" s="1"/>
      <c r="NTF707" s="1"/>
      <c r="NTG707" s="1"/>
      <c r="NTH707" s="1"/>
      <c r="NTI707" s="1"/>
      <c r="NTJ707" s="1"/>
      <c r="NTK707" s="1"/>
      <c r="NTL707" s="1"/>
      <c r="NTM707" s="1"/>
      <c r="NTN707" s="1"/>
      <c r="NTO707" s="1"/>
      <c r="NTP707" s="1"/>
      <c r="NTQ707" s="1"/>
      <c r="NTR707" s="1"/>
      <c r="NTS707" s="1"/>
      <c r="NTT707" s="1"/>
      <c r="NTU707" s="1"/>
      <c r="NTV707" s="1"/>
      <c r="NTW707" s="1"/>
      <c r="NTX707" s="1"/>
      <c r="NTY707" s="1"/>
      <c r="NTZ707" s="1"/>
      <c r="NUA707" s="1"/>
      <c r="NUB707" s="1"/>
      <c r="NUC707" s="1"/>
      <c r="NUD707" s="1"/>
      <c r="NUE707" s="1"/>
      <c r="NUF707" s="1"/>
      <c r="NUG707" s="1"/>
      <c r="NUH707" s="1"/>
      <c r="NUI707" s="1"/>
      <c r="NUJ707" s="1"/>
      <c r="NUK707" s="1"/>
      <c r="NUL707" s="1"/>
      <c r="NUM707" s="1"/>
      <c r="NUN707" s="1"/>
      <c r="NUO707" s="1"/>
      <c r="NUP707" s="1"/>
      <c r="NUQ707" s="1"/>
      <c r="NUR707" s="1"/>
      <c r="NUS707" s="1"/>
      <c r="NUT707" s="1"/>
      <c r="NUU707" s="1"/>
      <c r="NUV707" s="1"/>
      <c r="NUW707" s="1"/>
      <c r="NUX707" s="1"/>
      <c r="NUY707" s="1"/>
      <c r="NUZ707" s="1"/>
      <c r="NVA707" s="1"/>
      <c r="NVB707" s="1"/>
      <c r="NVC707" s="1"/>
      <c r="NVD707" s="1"/>
      <c r="NVE707" s="1"/>
      <c r="NVF707" s="1"/>
      <c r="NVG707" s="1"/>
      <c r="NVH707" s="1"/>
      <c r="NVI707" s="1"/>
      <c r="NVJ707" s="1"/>
      <c r="NVK707" s="1"/>
      <c r="NVL707" s="1"/>
      <c r="NVM707" s="1"/>
      <c r="NVN707" s="1"/>
      <c r="NVO707" s="1"/>
      <c r="NVP707" s="1"/>
      <c r="NVQ707" s="1"/>
      <c r="NVR707" s="1"/>
      <c r="NVS707" s="1"/>
      <c r="NVT707" s="1"/>
      <c r="NVU707" s="1"/>
      <c r="NVV707" s="1"/>
      <c r="NVW707" s="1"/>
      <c r="NVX707" s="1"/>
      <c r="NVY707" s="1"/>
      <c r="NVZ707" s="1"/>
      <c r="NWA707" s="1"/>
      <c r="NWB707" s="1"/>
      <c r="NWC707" s="1"/>
      <c r="NWD707" s="1"/>
      <c r="NWE707" s="1"/>
      <c r="NWF707" s="1"/>
      <c r="NWG707" s="1"/>
      <c r="NWH707" s="1"/>
      <c r="NWI707" s="1"/>
      <c r="NWJ707" s="1"/>
      <c r="NWK707" s="1"/>
      <c r="NWL707" s="1"/>
      <c r="NWM707" s="1"/>
      <c r="NWN707" s="1"/>
      <c r="NWO707" s="1"/>
      <c r="NWP707" s="1"/>
      <c r="NWQ707" s="1"/>
      <c r="NWR707" s="1"/>
      <c r="NWS707" s="1"/>
      <c r="NWT707" s="1"/>
      <c r="NWU707" s="1"/>
      <c r="NWV707" s="1"/>
      <c r="NWW707" s="1"/>
      <c r="NWX707" s="1"/>
      <c r="NWY707" s="1"/>
      <c r="NWZ707" s="1"/>
      <c r="NXA707" s="1"/>
      <c r="NXB707" s="1"/>
      <c r="NXC707" s="1"/>
      <c r="NXD707" s="1"/>
      <c r="NXE707" s="1"/>
      <c r="NXF707" s="1"/>
      <c r="NXG707" s="1"/>
      <c r="NXH707" s="1"/>
      <c r="NXI707" s="1"/>
      <c r="NXJ707" s="1"/>
      <c r="NXK707" s="1"/>
      <c r="NXL707" s="1"/>
      <c r="NXM707" s="1"/>
      <c r="NXN707" s="1"/>
      <c r="NXO707" s="1"/>
      <c r="NXP707" s="1"/>
      <c r="NXQ707" s="1"/>
      <c r="NXR707" s="1"/>
      <c r="NXS707" s="1"/>
      <c r="NXT707" s="1"/>
      <c r="NXU707" s="1"/>
      <c r="NXV707" s="1"/>
      <c r="NXW707" s="1"/>
      <c r="NXX707" s="1"/>
      <c r="NXY707" s="1"/>
      <c r="NXZ707" s="1"/>
      <c r="NYA707" s="1"/>
      <c r="NYB707" s="1"/>
      <c r="NYC707" s="1"/>
      <c r="NYD707" s="1"/>
      <c r="NYE707" s="1"/>
      <c r="NYF707" s="1"/>
      <c r="NYG707" s="1"/>
      <c r="NYH707" s="1"/>
      <c r="NYI707" s="1"/>
      <c r="NYJ707" s="1"/>
      <c r="NYK707" s="1"/>
      <c r="NYL707" s="1"/>
      <c r="NYM707" s="1"/>
      <c r="NYN707" s="1"/>
      <c r="NYO707" s="1"/>
      <c r="NYP707" s="1"/>
      <c r="NYQ707" s="1"/>
      <c r="NYR707" s="1"/>
      <c r="NYS707" s="1"/>
      <c r="NYT707" s="1"/>
      <c r="NYU707" s="1"/>
      <c r="NYV707" s="1"/>
      <c r="NYW707" s="1"/>
      <c r="NYX707" s="1"/>
      <c r="NYY707" s="1"/>
      <c r="NYZ707" s="1"/>
      <c r="NZA707" s="1"/>
      <c r="NZB707" s="1"/>
      <c r="NZC707" s="1"/>
      <c r="NZD707" s="1"/>
      <c r="NZE707" s="1"/>
      <c r="NZF707" s="1"/>
      <c r="NZG707" s="1"/>
      <c r="NZH707" s="1"/>
      <c r="NZI707" s="1"/>
      <c r="NZJ707" s="1"/>
      <c r="NZK707" s="1"/>
      <c r="NZL707" s="1"/>
      <c r="NZM707" s="1"/>
      <c r="NZN707" s="1"/>
      <c r="NZO707" s="1"/>
      <c r="NZP707" s="1"/>
      <c r="NZQ707" s="1"/>
      <c r="NZR707" s="1"/>
      <c r="NZS707" s="1"/>
      <c r="NZT707" s="1"/>
      <c r="NZU707" s="1"/>
      <c r="NZV707" s="1"/>
      <c r="NZW707" s="1"/>
      <c r="NZX707" s="1"/>
      <c r="NZY707" s="1"/>
      <c r="NZZ707" s="1"/>
      <c r="OAA707" s="1"/>
      <c r="OAB707" s="1"/>
      <c r="OAC707" s="1"/>
      <c r="OAD707" s="1"/>
      <c r="OAE707" s="1"/>
      <c r="OAF707" s="1"/>
      <c r="OAG707" s="1"/>
      <c r="OAH707" s="1"/>
      <c r="OAI707" s="1"/>
      <c r="OAJ707" s="1"/>
      <c r="OAK707" s="1"/>
      <c r="OAL707" s="1"/>
      <c r="OAM707" s="1"/>
      <c r="OAN707" s="1"/>
      <c r="OAO707" s="1"/>
      <c r="OAP707" s="1"/>
      <c r="OAQ707" s="1"/>
      <c r="OAR707" s="1"/>
      <c r="OAS707" s="1"/>
      <c r="OAT707" s="1"/>
      <c r="OAU707" s="1"/>
      <c r="OAV707" s="1"/>
      <c r="OAW707" s="1"/>
      <c r="OAX707" s="1"/>
      <c r="OAY707" s="1"/>
      <c r="OAZ707" s="1"/>
      <c r="OBA707" s="1"/>
      <c r="OBB707" s="1"/>
      <c r="OBC707" s="1"/>
      <c r="OBD707" s="1"/>
      <c r="OBE707" s="1"/>
      <c r="OBF707" s="1"/>
      <c r="OBG707" s="1"/>
      <c r="OBH707" s="1"/>
      <c r="OBI707" s="1"/>
      <c r="OBJ707" s="1"/>
      <c r="OBK707" s="1"/>
      <c r="OBL707" s="1"/>
      <c r="OBM707" s="1"/>
      <c r="OBN707" s="1"/>
      <c r="OBO707" s="1"/>
      <c r="OBP707" s="1"/>
      <c r="OBQ707" s="1"/>
      <c r="OBR707" s="1"/>
      <c r="OBS707" s="1"/>
      <c r="OBT707" s="1"/>
      <c r="OBU707" s="1"/>
      <c r="OBV707" s="1"/>
      <c r="OBW707" s="1"/>
      <c r="OBX707" s="1"/>
      <c r="OBY707" s="1"/>
      <c r="OBZ707" s="1"/>
      <c r="OCA707" s="1"/>
      <c r="OCB707" s="1"/>
      <c r="OCC707" s="1"/>
      <c r="OCD707" s="1"/>
      <c r="OCE707" s="1"/>
      <c r="OCF707" s="1"/>
      <c r="OCG707" s="1"/>
      <c r="OCH707" s="1"/>
      <c r="OCI707" s="1"/>
      <c r="OCJ707" s="1"/>
      <c r="OCK707" s="1"/>
      <c r="OCL707" s="1"/>
      <c r="OCM707" s="1"/>
      <c r="OCN707" s="1"/>
      <c r="OCO707" s="1"/>
      <c r="OCP707" s="1"/>
      <c r="OCQ707" s="1"/>
      <c r="OCR707" s="1"/>
      <c r="OCS707" s="1"/>
      <c r="OCT707" s="1"/>
      <c r="OCU707" s="1"/>
      <c r="OCV707" s="1"/>
      <c r="OCW707" s="1"/>
      <c r="OCX707" s="1"/>
      <c r="OCY707" s="1"/>
      <c r="OCZ707" s="1"/>
      <c r="ODA707" s="1"/>
      <c r="ODB707" s="1"/>
      <c r="ODC707" s="1"/>
      <c r="ODD707" s="1"/>
      <c r="ODE707" s="1"/>
      <c r="ODF707" s="1"/>
      <c r="ODG707" s="1"/>
      <c r="ODH707" s="1"/>
      <c r="ODI707" s="1"/>
      <c r="ODJ707" s="1"/>
      <c r="ODK707" s="1"/>
      <c r="ODL707" s="1"/>
      <c r="ODM707" s="1"/>
      <c r="ODN707" s="1"/>
      <c r="ODO707" s="1"/>
      <c r="ODP707" s="1"/>
      <c r="ODQ707" s="1"/>
      <c r="ODR707" s="1"/>
      <c r="ODS707" s="1"/>
      <c r="ODT707" s="1"/>
      <c r="ODU707" s="1"/>
      <c r="ODV707" s="1"/>
      <c r="ODW707" s="1"/>
      <c r="ODX707" s="1"/>
      <c r="ODY707" s="1"/>
      <c r="ODZ707" s="1"/>
      <c r="OEA707" s="1"/>
      <c r="OEB707" s="1"/>
      <c r="OEC707" s="1"/>
      <c r="OED707" s="1"/>
      <c r="OEE707" s="1"/>
      <c r="OEF707" s="1"/>
      <c r="OEG707" s="1"/>
      <c r="OEH707" s="1"/>
      <c r="OEI707" s="1"/>
      <c r="OEJ707" s="1"/>
      <c r="OEK707" s="1"/>
      <c r="OEL707" s="1"/>
      <c r="OEM707" s="1"/>
      <c r="OEN707" s="1"/>
      <c r="OEO707" s="1"/>
      <c r="OEP707" s="1"/>
      <c r="OEQ707" s="1"/>
      <c r="OER707" s="1"/>
      <c r="OES707" s="1"/>
      <c r="OET707" s="1"/>
      <c r="OEU707" s="1"/>
      <c r="OEV707" s="1"/>
      <c r="OEW707" s="1"/>
      <c r="OEX707" s="1"/>
      <c r="OEY707" s="1"/>
      <c r="OEZ707" s="1"/>
      <c r="OFA707" s="1"/>
      <c r="OFB707" s="1"/>
      <c r="OFC707" s="1"/>
      <c r="OFD707" s="1"/>
      <c r="OFE707" s="1"/>
      <c r="OFF707" s="1"/>
      <c r="OFG707" s="1"/>
      <c r="OFH707" s="1"/>
      <c r="OFI707" s="1"/>
      <c r="OFJ707" s="1"/>
      <c r="OFK707" s="1"/>
      <c r="OFL707" s="1"/>
      <c r="OFM707" s="1"/>
      <c r="OFN707" s="1"/>
      <c r="OFO707" s="1"/>
      <c r="OFP707" s="1"/>
      <c r="OFQ707" s="1"/>
      <c r="OFR707" s="1"/>
      <c r="OFS707" s="1"/>
      <c r="OFT707" s="1"/>
      <c r="OFU707" s="1"/>
      <c r="OFV707" s="1"/>
      <c r="OFW707" s="1"/>
      <c r="OFX707" s="1"/>
      <c r="OFY707" s="1"/>
      <c r="OFZ707" s="1"/>
      <c r="OGA707" s="1"/>
      <c r="OGB707" s="1"/>
      <c r="OGC707" s="1"/>
      <c r="OGD707" s="1"/>
      <c r="OGE707" s="1"/>
      <c r="OGF707" s="1"/>
      <c r="OGG707" s="1"/>
      <c r="OGH707" s="1"/>
      <c r="OGI707" s="1"/>
      <c r="OGJ707" s="1"/>
      <c r="OGK707" s="1"/>
      <c r="OGL707" s="1"/>
      <c r="OGM707" s="1"/>
      <c r="OGN707" s="1"/>
      <c r="OGO707" s="1"/>
      <c r="OGP707" s="1"/>
      <c r="OGQ707" s="1"/>
      <c r="OGR707" s="1"/>
      <c r="OGS707" s="1"/>
      <c r="OGT707" s="1"/>
      <c r="OGU707" s="1"/>
      <c r="OGV707" s="1"/>
      <c r="OGW707" s="1"/>
      <c r="OGX707" s="1"/>
      <c r="OGY707" s="1"/>
      <c r="OGZ707" s="1"/>
      <c r="OHA707" s="1"/>
      <c r="OHB707" s="1"/>
      <c r="OHC707" s="1"/>
      <c r="OHD707" s="1"/>
      <c r="OHE707" s="1"/>
      <c r="OHF707" s="1"/>
      <c r="OHG707" s="1"/>
      <c r="OHH707" s="1"/>
      <c r="OHI707" s="1"/>
      <c r="OHJ707" s="1"/>
      <c r="OHK707" s="1"/>
      <c r="OHL707" s="1"/>
      <c r="OHM707" s="1"/>
      <c r="OHN707" s="1"/>
      <c r="OHO707" s="1"/>
      <c r="OHP707" s="1"/>
      <c r="OHQ707" s="1"/>
      <c r="OHR707" s="1"/>
      <c r="OHS707" s="1"/>
      <c r="OHT707" s="1"/>
      <c r="OHU707" s="1"/>
      <c r="OHV707" s="1"/>
      <c r="OHW707" s="1"/>
      <c r="OHX707" s="1"/>
      <c r="OHY707" s="1"/>
      <c r="OHZ707" s="1"/>
      <c r="OIA707" s="1"/>
      <c r="OIB707" s="1"/>
      <c r="OIC707" s="1"/>
      <c r="OID707" s="1"/>
      <c r="OIE707" s="1"/>
      <c r="OIF707" s="1"/>
      <c r="OIG707" s="1"/>
      <c r="OIH707" s="1"/>
      <c r="OII707" s="1"/>
      <c r="OIJ707" s="1"/>
      <c r="OIK707" s="1"/>
      <c r="OIL707" s="1"/>
      <c r="OIM707" s="1"/>
      <c r="OIN707" s="1"/>
      <c r="OIO707" s="1"/>
      <c r="OIP707" s="1"/>
      <c r="OIQ707" s="1"/>
      <c r="OIR707" s="1"/>
      <c r="OIS707" s="1"/>
      <c r="OIT707" s="1"/>
      <c r="OIU707" s="1"/>
      <c r="OIV707" s="1"/>
      <c r="OIW707" s="1"/>
      <c r="OIX707" s="1"/>
      <c r="OIY707" s="1"/>
      <c r="OIZ707" s="1"/>
      <c r="OJA707" s="1"/>
      <c r="OJB707" s="1"/>
      <c r="OJC707" s="1"/>
      <c r="OJD707" s="1"/>
      <c r="OJE707" s="1"/>
      <c r="OJF707" s="1"/>
      <c r="OJG707" s="1"/>
      <c r="OJH707" s="1"/>
      <c r="OJI707" s="1"/>
      <c r="OJJ707" s="1"/>
      <c r="OJK707" s="1"/>
      <c r="OJL707" s="1"/>
      <c r="OJM707" s="1"/>
      <c r="OJN707" s="1"/>
      <c r="OJO707" s="1"/>
      <c r="OJP707" s="1"/>
      <c r="OJQ707" s="1"/>
      <c r="OJR707" s="1"/>
      <c r="OJS707" s="1"/>
      <c r="OJT707" s="1"/>
      <c r="OJU707" s="1"/>
      <c r="OJV707" s="1"/>
      <c r="OJW707" s="1"/>
      <c r="OJX707" s="1"/>
      <c r="OJY707" s="1"/>
      <c r="OJZ707" s="1"/>
      <c r="OKA707" s="1"/>
      <c r="OKB707" s="1"/>
      <c r="OKC707" s="1"/>
      <c r="OKD707" s="1"/>
      <c r="OKE707" s="1"/>
      <c r="OKF707" s="1"/>
      <c r="OKG707" s="1"/>
      <c r="OKH707" s="1"/>
      <c r="OKI707" s="1"/>
      <c r="OKJ707" s="1"/>
      <c r="OKK707" s="1"/>
      <c r="OKL707" s="1"/>
      <c r="OKM707" s="1"/>
      <c r="OKN707" s="1"/>
      <c r="OKO707" s="1"/>
      <c r="OKP707" s="1"/>
      <c r="OKQ707" s="1"/>
      <c r="OKR707" s="1"/>
      <c r="OKS707" s="1"/>
      <c r="OKT707" s="1"/>
      <c r="OKU707" s="1"/>
      <c r="OKV707" s="1"/>
      <c r="OKW707" s="1"/>
      <c r="OKX707" s="1"/>
      <c r="OKY707" s="1"/>
      <c r="OKZ707" s="1"/>
      <c r="OLA707" s="1"/>
      <c r="OLB707" s="1"/>
      <c r="OLC707" s="1"/>
      <c r="OLD707" s="1"/>
      <c r="OLE707" s="1"/>
      <c r="OLF707" s="1"/>
      <c r="OLG707" s="1"/>
      <c r="OLH707" s="1"/>
      <c r="OLI707" s="1"/>
      <c r="OLJ707" s="1"/>
      <c r="OLK707" s="1"/>
      <c r="OLL707" s="1"/>
      <c r="OLM707" s="1"/>
      <c r="OLN707" s="1"/>
      <c r="OLO707" s="1"/>
      <c r="OLP707" s="1"/>
      <c r="OLQ707" s="1"/>
      <c r="OLR707" s="1"/>
      <c r="OLS707" s="1"/>
      <c r="OLT707" s="1"/>
      <c r="OLU707" s="1"/>
      <c r="OLV707" s="1"/>
      <c r="OLW707" s="1"/>
      <c r="OLX707" s="1"/>
      <c r="OLY707" s="1"/>
      <c r="OLZ707" s="1"/>
      <c r="OMA707" s="1"/>
      <c r="OMB707" s="1"/>
      <c r="OMC707" s="1"/>
      <c r="OMD707" s="1"/>
      <c r="OME707" s="1"/>
      <c r="OMF707" s="1"/>
      <c r="OMG707" s="1"/>
      <c r="OMH707" s="1"/>
      <c r="OMI707" s="1"/>
      <c r="OMJ707" s="1"/>
      <c r="OMK707" s="1"/>
      <c r="OML707" s="1"/>
      <c r="OMM707" s="1"/>
      <c r="OMN707" s="1"/>
      <c r="OMO707" s="1"/>
      <c r="OMP707" s="1"/>
      <c r="OMQ707" s="1"/>
      <c r="OMR707" s="1"/>
      <c r="OMS707" s="1"/>
      <c r="OMT707" s="1"/>
      <c r="OMU707" s="1"/>
      <c r="OMV707" s="1"/>
      <c r="OMW707" s="1"/>
      <c r="OMX707" s="1"/>
      <c r="OMY707" s="1"/>
      <c r="OMZ707" s="1"/>
      <c r="ONA707" s="1"/>
      <c r="ONB707" s="1"/>
      <c r="ONC707" s="1"/>
      <c r="OND707" s="1"/>
      <c r="ONE707" s="1"/>
      <c r="ONF707" s="1"/>
      <c r="ONG707" s="1"/>
      <c r="ONH707" s="1"/>
      <c r="ONI707" s="1"/>
      <c r="ONJ707" s="1"/>
      <c r="ONK707" s="1"/>
      <c r="ONL707" s="1"/>
      <c r="ONM707" s="1"/>
      <c r="ONN707" s="1"/>
      <c r="ONO707" s="1"/>
      <c r="ONP707" s="1"/>
      <c r="ONQ707" s="1"/>
      <c r="ONR707" s="1"/>
      <c r="ONS707" s="1"/>
      <c r="ONT707" s="1"/>
      <c r="ONU707" s="1"/>
      <c r="ONV707" s="1"/>
      <c r="ONW707" s="1"/>
      <c r="ONX707" s="1"/>
      <c r="ONY707" s="1"/>
      <c r="ONZ707" s="1"/>
      <c r="OOA707" s="1"/>
      <c r="OOB707" s="1"/>
      <c r="OOC707" s="1"/>
      <c r="OOD707" s="1"/>
      <c r="OOE707" s="1"/>
      <c r="OOF707" s="1"/>
      <c r="OOG707" s="1"/>
      <c r="OOH707" s="1"/>
      <c r="OOI707" s="1"/>
      <c r="OOJ707" s="1"/>
      <c r="OOK707" s="1"/>
      <c r="OOL707" s="1"/>
      <c r="OOM707" s="1"/>
      <c r="OON707" s="1"/>
      <c r="OOO707" s="1"/>
      <c r="OOP707" s="1"/>
      <c r="OOQ707" s="1"/>
      <c r="OOR707" s="1"/>
      <c r="OOS707" s="1"/>
      <c r="OOT707" s="1"/>
      <c r="OOU707" s="1"/>
      <c r="OOV707" s="1"/>
      <c r="OOW707" s="1"/>
      <c r="OOX707" s="1"/>
      <c r="OOY707" s="1"/>
      <c r="OOZ707" s="1"/>
      <c r="OPA707" s="1"/>
      <c r="OPB707" s="1"/>
      <c r="OPC707" s="1"/>
      <c r="OPD707" s="1"/>
      <c r="OPE707" s="1"/>
      <c r="OPF707" s="1"/>
      <c r="OPG707" s="1"/>
      <c r="OPH707" s="1"/>
      <c r="OPI707" s="1"/>
      <c r="OPJ707" s="1"/>
      <c r="OPK707" s="1"/>
      <c r="OPL707" s="1"/>
      <c r="OPM707" s="1"/>
      <c r="OPN707" s="1"/>
      <c r="OPO707" s="1"/>
      <c r="OPP707" s="1"/>
      <c r="OPQ707" s="1"/>
      <c r="OPR707" s="1"/>
      <c r="OPS707" s="1"/>
      <c r="OPT707" s="1"/>
      <c r="OPU707" s="1"/>
      <c r="OPV707" s="1"/>
      <c r="OPW707" s="1"/>
      <c r="OPX707" s="1"/>
      <c r="OPY707" s="1"/>
      <c r="OPZ707" s="1"/>
      <c r="OQA707" s="1"/>
      <c r="OQB707" s="1"/>
      <c r="OQC707" s="1"/>
      <c r="OQD707" s="1"/>
      <c r="OQE707" s="1"/>
      <c r="OQF707" s="1"/>
      <c r="OQG707" s="1"/>
      <c r="OQH707" s="1"/>
      <c r="OQI707" s="1"/>
      <c r="OQJ707" s="1"/>
      <c r="OQK707" s="1"/>
      <c r="OQL707" s="1"/>
      <c r="OQM707" s="1"/>
      <c r="OQN707" s="1"/>
      <c r="OQO707" s="1"/>
      <c r="OQP707" s="1"/>
      <c r="OQQ707" s="1"/>
      <c r="OQR707" s="1"/>
      <c r="OQS707" s="1"/>
      <c r="OQT707" s="1"/>
      <c r="OQU707" s="1"/>
      <c r="OQV707" s="1"/>
      <c r="OQW707" s="1"/>
      <c r="OQX707" s="1"/>
      <c r="OQY707" s="1"/>
      <c r="OQZ707" s="1"/>
      <c r="ORA707" s="1"/>
      <c r="ORB707" s="1"/>
      <c r="ORC707" s="1"/>
      <c r="ORD707" s="1"/>
      <c r="ORE707" s="1"/>
      <c r="ORF707" s="1"/>
      <c r="ORG707" s="1"/>
      <c r="ORH707" s="1"/>
      <c r="ORI707" s="1"/>
      <c r="ORJ707" s="1"/>
      <c r="ORK707" s="1"/>
      <c r="ORL707" s="1"/>
      <c r="ORM707" s="1"/>
      <c r="ORN707" s="1"/>
      <c r="ORO707" s="1"/>
      <c r="ORP707" s="1"/>
      <c r="ORQ707" s="1"/>
      <c r="ORR707" s="1"/>
      <c r="ORS707" s="1"/>
      <c r="ORT707" s="1"/>
      <c r="ORU707" s="1"/>
      <c r="ORV707" s="1"/>
      <c r="ORW707" s="1"/>
      <c r="ORX707" s="1"/>
      <c r="ORY707" s="1"/>
      <c r="ORZ707" s="1"/>
      <c r="OSA707" s="1"/>
      <c r="OSB707" s="1"/>
      <c r="OSC707" s="1"/>
      <c r="OSD707" s="1"/>
      <c r="OSE707" s="1"/>
      <c r="OSF707" s="1"/>
      <c r="OSG707" s="1"/>
      <c r="OSH707" s="1"/>
      <c r="OSI707" s="1"/>
      <c r="OSJ707" s="1"/>
      <c r="OSK707" s="1"/>
      <c r="OSL707" s="1"/>
      <c r="OSM707" s="1"/>
      <c r="OSN707" s="1"/>
      <c r="OSO707" s="1"/>
      <c r="OSP707" s="1"/>
      <c r="OSQ707" s="1"/>
      <c r="OSR707" s="1"/>
      <c r="OSS707" s="1"/>
      <c r="OST707" s="1"/>
      <c r="OSU707" s="1"/>
      <c r="OSV707" s="1"/>
      <c r="OSW707" s="1"/>
      <c r="OSX707" s="1"/>
      <c r="OSY707" s="1"/>
      <c r="OSZ707" s="1"/>
      <c r="OTA707" s="1"/>
      <c r="OTB707" s="1"/>
      <c r="OTC707" s="1"/>
      <c r="OTD707" s="1"/>
      <c r="OTE707" s="1"/>
      <c r="OTF707" s="1"/>
      <c r="OTG707" s="1"/>
      <c r="OTH707" s="1"/>
      <c r="OTI707" s="1"/>
      <c r="OTJ707" s="1"/>
      <c r="OTK707" s="1"/>
      <c r="OTL707" s="1"/>
      <c r="OTM707" s="1"/>
      <c r="OTN707" s="1"/>
      <c r="OTO707" s="1"/>
      <c r="OTP707" s="1"/>
      <c r="OTQ707" s="1"/>
      <c r="OTR707" s="1"/>
      <c r="OTS707" s="1"/>
      <c r="OTT707" s="1"/>
      <c r="OTU707" s="1"/>
      <c r="OTV707" s="1"/>
      <c r="OTW707" s="1"/>
      <c r="OTX707" s="1"/>
      <c r="OTY707" s="1"/>
      <c r="OTZ707" s="1"/>
      <c r="OUA707" s="1"/>
      <c r="OUB707" s="1"/>
      <c r="OUC707" s="1"/>
      <c r="OUD707" s="1"/>
      <c r="OUE707" s="1"/>
      <c r="OUF707" s="1"/>
      <c r="OUG707" s="1"/>
      <c r="OUH707" s="1"/>
      <c r="OUI707" s="1"/>
      <c r="OUJ707" s="1"/>
      <c r="OUK707" s="1"/>
      <c r="OUL707" s="1"/>
      <c r="OUM707" s="1"/>
      <c r="OUN707" s="1"/>
      <c r="OUO707" s="1"/>
      <c r="OUP707" s="1"/>
      <c r="OUQ707" s="1"/>
      <c r="OUR707" s="1"/>
      <c r="OUS707" s="1"/>
      <c r="OUT707" s="1"/>
      <c r="OUU707" s="1"/>
      <c r="OUV707" s="1"/>
      <c r="OUW707" s="1"/>
      <c r="OUX707" s="1"/>
      <c r="OUY707" s="1"/>
      <c r="OUZ707" s="1"/>
      <c r="OVA707" s="1"/>
      <c r="OVB707" s="1"/>
      <c r="OVC707" s="1"/>
      <c r="OVD707" s="1"/>
      <c r="OVE707" s="1"/>
      <c r="OVF707" s="1"/>
      <c r="OVG707" s="1"/>
      <c r="OVH707" s="1"/>
      <c r="OVI707" s="1"/>
      <c r="OVJ707" s="1"/>
      <c r="OVK707" s="1"/>
      <c r="OVL707" s="1"/>
      <c r="OVM707" s="1"/>
      <c r="OVN707" s="1"/>
      <c r="OVO707" s="1"/>
      <c r="OVP707" s="1"/>
      <c r="OVQ707" s="1"/>
      <c r="OVR707" s="1"/>
      <c r="OVS707" s="1"/>
      <c r="OVT707" s="1"/>
      <c r="OVU707" s="1"/>
      <c r="OVV707" s="1"/>
      <c r="OVW707" s="1"/>
      <c r="OVX707" s="1"/>
      <c r="OVY707" s="1"/>
      <c r="OVZ707" s="1"/>
      <c r="OWA707" s="1"/>
      <c r="OWB707" s="1"/>
      <c r="OWC707" s="1"/>
      <c r="OWD707" s="1"/>
      <c r="OWE707" s="1"/>
      <c r="OWF707" s="1"/>
      <c r="OWG707" s="1"/>
      <c r="OWH707" s="1"/>
      <c r="OWI707" s="1"/>
      <c r="OWJ707" s="1"/>
      <c r="OWK707" s="1"/>
      <c r="OWL707" s="1"/>
      <c r="OWM707" s="1"/>
      <c r="OWN707" s="1"/>
      <c r="OWO707" s="1"/>
      <c r="OWP707" s="1"/>
      <c r="OWQ707" s="1"/>
      <c r="OWR707" s="1"/>
      <c r="OWS707" s="1"/>
      <c r="OWT707" s="1"/>
      <c r="OWU707" s="1"/>
      <c r="OWV707" s="1"/>
      <c r="OWW707" s="1"/>
      <c r="OWX707" s="1"/>
      <c r="OWY707" s="1"/>
      <c r="OWZ707" s="1"/>
      <c r="OXA707" s="1"/>
      <c r="OXB707" s="1"/>
      <c r="OXC707" s="1"/>
      <c r="OXD707" s="1"/>
      <c r="OXE707" s="1"/>
      <c r="OXF707" s="1"/>
      <c r="OXG707" s="1"/>
      <c r="OXH707" s="1"/>
      <c r="OXI707" s="1"/>
      <c r="OXJ707" s="1"/>
      <c r="OXK707" s="1"/>
      <c r="OXL707" s="1"/>
      <c r="OXM707" s="1"/>
      <c r="OXN707" s="1"/>
      <c r="OXO707" s="1"/>
      <c r="OXP707" s="1"/>
      <c r="OXQ707" s="1"/>
      <c r="OXR707" s="1"/>
      <c r="OXS707" s="1"/>
      <c r="OXT707" s="1"/>
      <c r="OXU707" s="1"/>
      <c r="OXV707" s="1"/>
      <c r="OXW707" s="1"/>
      <c r="OXX707" s="1"/>
      <c r="OXY707" s="1"/>
      <c r="OXZ707" s="1"/>
      <c r="OYA707" s="1"/>
      <c r="OYB707" s="1"/>
      <c r="OYC707" s="1"/>
      <c r="OYD707" s="1"/>
      <c r="OYE707" s="1"/>
      <c r="OYF707" s="1"/>
      <c r="OYG707" s="1"/>
      <c r="OYH707" s="1"/>
      <c r="OYI707" s="1"/>
      <c r="OYJ707" s="1"/>
      <c r="OYK707" s="1"/>
      <c r="OYL707" s="1"/>
      <c r="OYM707" s="1"/>
      <c r="OYN707" s="1"/>
      <c r="OYO707" s="1"/>
      <c r="OYP707" s="1"/>
      <c r="OYQ707" s="1"/>
      <c r="OYR707" s="1"/>
      <c r="OYS707" s="1"/>
      <c r="OYT707" s="1"/>
      <c r="OYU707" s="1"/>
      <c r="OYV707" s="1"/>
      <c r="OYW707" s="1"/>
      <c r="OYX707" s="1"/>
      <c r="OYY707" s="1"/>
      <c r="OYZ707" s="1"/>
      <c r="OZA707" s="1"/>
      <c r="OZB707" s="1"/>
      <c r="OZC707" s="1"/>
      <c r="OZD707" s="1"/>
      <c r="OZE707" s="1"/>
      <c r="OZF707" s="1"/>
      <c r="OZG707" s="1"/>
      <c r="OZH707" s="1"/>
      <c r="OZI707" s="1"/>
      <c r="OZJ707" s="1"/>
      <c r="OZK707" s="1"/>
      <c r="OZL707" s="1"/>
      <c r="OZM707" s="1"/>
      <c r="OZN707" s="1"/>
      <c r="OZO707" s="1"/>
      <c r="OZP707" s="1"/>
      <c r="OZQ707" s="1"/>
      <c r="OZR707" s="1"/>
      <c r="OZS707" s="1"/>
      <c r="OZT707" s="1"/>
      <c r="OZU707" s="1"/>
      <c r="OZV707" s="1"/>
      <c r="OZW707" s="1"/>
      <c r="OZX707" s="1"/>
      <c r="OZY707" s="1"/>
      <c r="OZZ707" s="1"/>
      <c r="PAA707" s="1"/>
      <c r="PAB707" s="1"/>
      <c r="PAC707" s="1"/>
      <c r="PAD707" s="1"/>
      <c r="PAE707" s="1"/>
      <c r="PAF707" s="1"/>
      <c r="PAG707" s="1"/>
      <c r="PAH707" s="1"/>
      <c r="PAI707" s="1"/>
      <c r="PAJ707" s="1"/>
      <c r="PAK707" s="1"/>
      <c r="PAL707" s="1"/>
      <c r="PAM707" s="1"/>
      <c r="PAN707" s="1"/>
      <c r="PAO707" s="1"/>
      <c r="PAP707" s="1"/>
      <c r="PAQ707" s="1"/>
      <c r="PAR707" s="1"/>
      <c r="PAS707" s="1"/>
      <c r="PAT707" s="1"/>
      <c r="PAU707" s="1"/>
      <c r="PAV707" s="1"/>
      <c r="PAW707" s="1"/>
      <c r="PAX707" s="1"/>
      <c r="PAY707" s="1"/>
      <c r="PAZ707" s="1"/>
      <c r="PBA707" s="1"/>
      <c r="PBB707" s="1"/>
      <c r="PBC707" s="1"/>
      <c r="PBD707" s="1"/>
      <c r="PBE707" s="1"/>
      <c r="PBF707" s="1"/>
      <c r="PBG707" s="1"/>
      <c r="PBH707" s="1"/>
      <c r="PBI707" s="1"/>
      <c r="PBJ707" s="1"/>
      <c r="PBK707" s="1"/>
      <c r="PBL707" s="1"/>
      <c r="PBM707" s="1"/>
      <c r="PBN707" s="1"/>
      <c r="PBO707" s="1"/>
      <c r="PBP707" s="1"/>
      <c r="PBQ707" s="1"/>
      <c r="PBR707" s="1"/>
      <c r="PBS707" s="1"/>
      <c r="PBT707" s="1"/>
      <c r="PBU707" s="1"/>
      <c r="PBV707" s="1"/>
      <c r="PBW707" s="1"/>
      <c r="PBX707" s="1"/>
      <c r="PBY707" s="1"/>
      <c r="PBZ707" s="1"/>
      <c r="PCA707" s="1"/>
      <c r="PCB707" s="1"/>
      <c r="PCC707" s="1"/>
      <c r="PCD707" s="1"/>
      <c r="PCE707" s="1"/>
      <c r="PCF707" s="1"/>
      <c r="PCG707" s="1"/>
      <c r="PCH707" s="1"/>
      <c r="PCI707" s="1"/>
      <c r="PCJ707" s="1"/>
      <c r="PCK707" s="1"/>
      <c r="PCL707" s="1"/>
      <c r="PCM707" s="1"/>
      <c r="PCN707" s="1"/>
      <c r="PCO707" s="1"/>
      <c r="PCP707" s="1"/>
      <c r="PCQ707" s="1"/>
      <c r="PCR707" s="1"/>
      <c r="PCS707" s="1"/>
      <c r="PCT707" s="1"/>
      <c r="PCU707" s="1"/>
      <c r="PCV707" s="1"/>
      <c r="PCW707" s="1"/>
      <c r="PCX707" s="1"/>
      <c r="PCY707" s="1"/>
      <c r="PCZ707" s="1"/>
      <c r="PDA707" s="1"/>
      <c r="PDB707" s="1"/>
      <c r="PDC707" s="1"/>
      <c r="PDD707" s="1"/>
      <c r="PDE707" s="1"/>
      <c r="PDF707" s="1"/>
      <c r="PDG707" s="1"/>
      <c r="PDH707" s="1"/>
      <c r="PDI707" s="1"/>
      <c r="PDJ707" s="1"/>
      <c r="PDK707" s="1"/>
      <c r="PDL707" s="1"/>
      <c r="PDM707" s="1"/>
      <c r="PDN707" s="1"/>
      <c r="PDO707" s="1"/>
      <c r="PDP707" s="1"/>
      <c r="PDQ707" s="1"/>
      <c r="PDR707" s="1"/>
      <c r="PDS707" s="1"/>
      <c r="PDT707" s="1"/>
      <c r="PDU707" s="1"/>
      <c r="PDV707" s="1"/>
      <c r="PDW707" s="1"/>
      <c r="PDX707" s="1"/>
      <c r="PDY707" s="1"/>
      <c r="PDZ707" s="1"/>
      <c r="PEA707" s="1"/>
      <c r="PEB707" s="1"/>
      <c r="PEC707" s="1"/>
      <c r="PED707" s="1"/>
      <c r="PEE707" s="1"/>
      <c r="PEF707" s="1"/>
      <c r="PEG707" s="1"/>
      <c r="PEH707" s="1"/>
      <c r="PEI707" s="1"/>
      <c r="PEJ707" s="1"/>
      <c r="PEK707" s="1"/>
      <c r="PEL707" s="1"/>
      <c r="PEM707" s="1"/>
      <c r="PEN707" s="1"/>
      <c r="PEO707" s="1"/>
      <c r="PEP707" s="1"/>
      <c r="PEQ707" s="1"/>
      <c r="PER707" s="1"/>
      <c r="PES707" s="1"/>
      <c r="PET707" s="1"/>
      <c r="PEU707" s="1"/>
      <c r="PEV707" s="1"/>
      <c r="PEW707" s="1"/>
      <c r="PEX707" s="1"/>
      <c r="PEY707" s="1"/>
      <c r="PEZ707" s="1"/>
      <c r="PFA707" s="1"/>
      <c r="PFB707" s="1"/>
      <c r="PFC707" s="1"/>
      <c r="PFD707" s="1"/>
      <c r="PFE707" s="1"/>
      <c r="PFF707" s="1"/>
      <c r="PFG707" s="1"/>
      <c r="PFH707" s="1"/>
      <c r="PFI707" s="1"/>
      <c r="PFJ707" s="1"/>
      <c r="PFK707" s="1"/>
      <c r="PFL707" s="1"/>
      <c r="PFM707" s="1"/>
      <c r="PFN707" s="1"/>
      <c r="PFO707" s="1"/>
      <c r="PFP707" s="1"/>
      <c r="PFQ707" s="1"/>
      <c r="PFR707" s="1"/>
      <c r="PFS707" s="1"/>
      <c r="PFT707" s="1"/>
      <c r="PFU707" s="1"/>
      <c r="PFV707" s="1"/>
      <c r="PFW707" s="1"/>
      <c r="PFX707" s="1"/>
      <c r="PFY707" s="1"/>
      <c r="PFZ707" s="1"/>
      <c r="PGA707" s="1"/>
      <c r="PGB707" s="1"/>
      <c r="PGC707" s="1"/>
      <c r="PGD707" s="1"/>
      <c r="PGE707" s="1"/>
      <c r="PGF707" s="1"/>
      <c r="PGG707" s="1"/>
      <c r="PGH707" s="1"/>
      <c r="PGI707" s="1"/>
      <c r="PGJ707" s="1"/>
      <c r="PGK707" s="1"/>
      <c r="PGL707" s="1"/>
      <c r="PGM707" s="1"/>
      <c r="PGN707" s="1"/>
      <c r="PGO707" s="1"/>
      <c r="PGP707" s="1"/>
      <c r="PGQ707" s="1"/>
      <c r="PGR707" s="1"/>
      <c r="PGS707" s="1"/>
      <c r="PGT707" s="1"/>
      <c r="PGU707" s="1"/>
      <c r="PGV707" s="1"/>
      <c r="PGW707" s="1"/>
      <c r="PGX707" s="1"/>
      <c r="PGY707" s="1"/>
      <c r="PGZ707" s="1"/>
      <c r="PHA707" s="1"/>
      <c r="PHB707" s="1"/>
      <c r="PHC707" s="1"/>
      <c r="PHD707" s="1"/>
      <c r="PHE707" s="1"/>
      <c r="PHF707" s="1"/>
      <c r="PHG707" s="1"/>
      <c r="PHH707" s="1"/>
      <c r="PHI707" s="1"/>
      <c r="PHJ707" s="1"/>
      <c r="PHK707" s="1"/>
      <c r="PHL707" s="1"/>
      <c r="PHM707" s="1"/>
      <c r="PHN707" s="1"/>
      <c r="PHO707" s="1"/>
      <c r="PHP707" s="1"/>
      <c r="PHQ707" s="1"/>
      <c r="PHR707" s="1"/>
      <c r="PHS707" s="1"/>
      <c r="PHT707" s="1"/>
      <c r="PHU707" s="1"/>
      <c r="PHV707" s="1"/>
      <c r="PHW707" s="1"/>
      <c r="PHX707" s="1"/>
      <c r="PHY707" s="1"/>
      <c r="PHZ707" s="1"/>
      <c r="PIA707" s="1"/>
      <c r="PIB707" s="1"/>
      <c r="PIC707" s="1"/>
      <c r="PID707" s="1"/>
      <c r="PIE707" s="1"/>
      <c r="PIF707" s="1"/>
      <c r="PIG707" s="1"/>
      <c r="PIH707" s="1"/>
      <c r="PII707" s="1"/>
      <c r="PIJ707" s="1"/>
      <c r="PIK707" s="1"/>
      <c r="PIL707" s="1"/>
      <c r="PIM707" s="1"/>
      <c r="PIN707" s="1"/>
      <c r="PIO707" s="1"/>
      <c r="PIP707" s="1"/>
      <c r="PIQ707" s="1"/>
      <c r="PIR707" s="1"/>
      <c r="PIS707" s="1"/>
      <c r="PIT707" s="1"/>
      <c r="PIU707" s="1"/>
      <c r="PIV707" s="1"/>
      <c r="PIW707" s="1"/>
      <c r="PIX707" s="1"/>
      <c r="PIY707" s="1"/>
      <c r="PIZ707" s="1"/>
      <c r="PJA707" s="1"/>
      <c r="PJB707" s="1"/>
      <c r="PJC707" s="1"/>
      <c r="PJD707" s="1"/>
      <c r="PJE707" s="1"/>
      <c r="PJF707" s="1"/>
      <c r="PJG707" s="1"/>
      <c r="PJH707" s="1"/>
      <c r="PJI707" s="1"/>
      <c r="PJJ707" s="1"/>
      <c r="PJK707" s="1"/>
      <c r="PJL707" s="1"/>
      <c r="PJM707" s="1"/>
      <c r="PJN707" s="1"/>
      <c r="PJO707" s="1"/>
      <c r="PJP707" s="1"/>
      <c r="PJQ707" s="1"/>
      <c r="PJR707" s="1"/>
      <c r="PJS707" s="1"/>
      <c r="PJT707" s="1"/>
      <c r="PJU707" s="1"/>
      <c r="PJV707" s="1"/>
      <c r="PJW707" s="1"/>
      <c r="PJX707" s="1"/>
      <c r="PJY707" s="1"/>
      <c r="PJZ707" s="1"/>
      <c r="PKA707" s="1"/>
      <c r="PKB707" s="1"/>
      <c r="PKC707" s="1"/>
      <c r="PKD707" s="1"/>
      <c r="PKE707" s="1"/>
      <c r="PKF707" s="1"/>
      <c r="PKG707" s="1"/>
      <c r="PKH707" s="1"/>
      <c r="PKI707" s="1"/>
      <c r="PKJ707" s="1"/>
      <c r="PKK707" s="1"/>
      <c r="PKL707" s="1"/>
      <c r="PKM707" s="1"/>
      <c r="PKN707" s="1"/>
      <c r="PKO707" s="1"/>
      <c r="PKP707" s="1"/>
      <c r="PKQ707" s="1"/>
      <c r="PKR707" s="1"/>
      <c r="PKS707" s="1"/>
      <c r="PKT707" s="1"/>
      <c r="PKU707" s="1"/>
      <c r="PKV707" s="1"/>
      <c r="PKW707" s="1"/>
      <c r="PKX707" s="1"/>
      <c r="PKY707" s="1"/>
      <c r="PKZ707" s="1"/>
      <c r="PLA707" s="1"/>
      <c r="PLB707" s="1"/>
      <c r="PLC707" s="1"/>
      <c r="PLD707" s="1"/>
      <c r="PLE707" s="1"/>
      <c r="PLF707" s="1"/>
      <c r="PLG707" s="1"/>
      <c r="PLH707" s="1"/>
      <c r="PLI707" s="1"/>
      <c r="PLJ707" s="1"/>
      <c r="PLK707" s="1"/>
      <c r="PLL707" s="1"/>
      <c r="PLM707" s="1"/>
      <c r="PLN707" s="1"/>
      <c r="PLO707" s="1"/>
      <c r="PLP707" s="1"/>
      <c r="PLQ707" s="1"/>
      <c r="PLR707" s="1"/>
      <c r="PLS707" s="1"/>
      <c r="PLT707" s="1"/>
      <c r="PLU707" s="1"/>
      <c r="PLV707" s="1"/>
      <c r="PLW707" s="1"/>
      <c r="PLX707" s="1"/>
      <c r="PLY707" s="1"/>
      <c r="PLZ707" s="1"/>
      <c r="PMA707" s="1"/>
      <c r="PMB707" s="1"/>
      <c r="PMC707" s="1"/>
      <c r="PMD707" s="1"/>
      <c r="PME707" s="1"/>
      <c r="PMF707" s="1"/>
      <c r="PMG707" s="1"/>
      <c r="PMH707" s="1"/>
      <c r="PMI707" s="1"/>
      <c r="PMJ707" s="1"/>
      <c r="PMK707" s="1"/>
      <c r="PML707" s="1"/>
      <c r="PMM707" s="1"/>
      <c r="PMN707" s="1"/>
      <c r="PMO707" s="1"/>
      <c r="PMP707" s="1"/>
      <c r="PMQ707" s="1"/>
      <c r="PMR707" s="1"/>
      <c r="PMS707" s="1"/>
      <c r="PMT707" s="1"/>
      <c r="PMU707" s="1"/>
      <c r="PMV707" s="1"/>
      <c r="PMW707" s="1"/>
      <c r="PMX707" s="1"/>
      <c r="PMY707" s="1"/>
      <c r="PMZ707" s="1"/>
      <c r="PNA707" s="1"/>
      <c r="PNB707" s="1"/>
      <c r="PNC707" s="1"/>
      <c r="PND707" s="1"/>
      <c r="PNE707" s="1"/>
      <c r="PNF707" s="1"/>
      <c r="PNG707" s="1"/>
      <c r="PNH707" s="1"/>
      <c r="PNI707" s="1"/>
      <c r="PNJ707" s="1"/>
      <c r="PNK707" s="1"/>
      <c r="PNL707" s="1"/>
      <c r="PNM707" s="1"/>
      <c r="PNN707" s="1"/>
      <c r="PNO707" s="1"/>
      <c r="PNP707" s="1"/>
      <c r="PNQ707" s="1"/>
      <c r="PNR707" s="1"/>
      <c r="PNS707" s="1"/>
      <c r="PNT707" s="1"/>
      <c r="PNU707" s="1"/>
      <c r="PNV707" s="1"/>
      <c r="PNW707" s="1"/>
      <c r="PNX707" s="1"/>
      <c r="PNY707" s="1"/>
      <c r="PNZ707" s="1"/>
      <c r="POA707" s="1"/>
      <c r="POB707" s="1"/>
      <c r="POC707" s="1"/>
      <c r="POD707" s="1"/>
      <c r="POE707" s="1"/>
      <c r="POF707" s="1"/>
      <c r="POG707" s="1"/>
      <c r="POH707" s="1"/>
      <c r="POI707" s="1"/>
      <c r="POJ707" s="1"/>
      <c r="POK707" s="1"/>
      <c r="POL707" s="1"/>
      <c r="POM707" s="1"/>
      <c r="PON707" s="1"/>
      <c r="POO707" s="1"/>
      <c r="POP707" s="1"/>
      <c r="POQ707" s="1"/>
      <c r="POR707" s="1"/>
      <c r="POS707" s="1"/>
      <c r="POT707" s="1"/>
      <c r="POU707" s="1"/>
      <c r="POV707" s="1"/>
      <c r="POW707" s="1"/>
      <c r="POX707" s="1"/>
      <c r="POY707" s="1"/>
      <c r="POZ707" s="1"/>
      <c r="PPA707" s="1"/>
      <c r="PPB707" s="1"/>
      <c r="PPC707" s="1"/>
      <c r="PPD707" s="1"/>
      <c r="PPE707" s="1"/>
      <c r="PPF707" s="1"/>
      <c r="PPG707" s="1"/>
      <c r="PPH707" s="1"/>
      <c r="PPI707" s="1"/>
      <c r="PPJ707" s="1"/>
      <c r="PPK707" s="1"/>
      <c r="PPL707" s="1"/>
      <c r="PPM707" s="1"/>
      <c r="PPN707" s="1"/>
      <c r="PPO707" s="1"/>
      <c r="PPP707" s="1"/>
      <c r="PPQ707" s="1"/>
      <c r="PPR707" s="1"/>
      <c r="PPS707" s="1"/>
      <c r="PPT707" s="1"/>
      <c r="PPU707" s="1"/>
      <c r="PPV707" s="1"/>
      <c r="PPW707" s="1"/>
      <c r="PPX707" s="1"/>
      <c r="PPY707" s="1"/>
      <c r="PPZ707" s="1"/>
      <c r="PQA707" s="1"/>
      <c r="PQB707" s="1"/>
      <c r="PQC707" s="1"/>
      <c r="PQD707" s="1"/>
      <c r="PQE707" s="1"/>
      <c r="PQF707" s="1"/>
      <c r="PQG707" s="1"/>
      <c r="PQH707" s="1"/>
      <c r="PQI707" s="1"/>
      <c r="PQJ707" s="1"/>
      <c r="PQK707" s="1"/>
      <c r="PQL707" s="1"/>
      <c r="PQM707" s="1"/>
      <c r="PQN707" s="1"/>
      <c r="PQO707" s="1"/>
      <c r="PQP707" s="1"/>
      <c r="PQQ707" s="1"/>
      <c r="PQR707" s="1"/>
      <c r="PQS707" s="1"/>
      <c r="PQT707" s="1"/>
      <c r="PQU707" s="1"/>
      <c r="PQV707" s="1"/>
      <c r="PQW707" s="1"/>
      <c r="PQX707" s="1"/>
      <c r="PQY707" s="1"/>
      <c r="PQZ707" s="1"/>
      <c r="PRA707" s="1"/>
      <c r="PRB707" s="1"/>
      <c r="PRC707" s="1"/>
      <c r="PRD707" s="1"/>
      <c r="PRE707" s="1"/>
      <c r="PRF707" s="1"/>
      <c r="PRG707" s="1"/>
      <c r="PRH707" s="1"/>
      <c r="PRI707" s="1"/>
      <c r="PRJ707" s="1"/>
      <c r="PRK707" s="1"/>
      <c r="PRL707" s="1"/>
      <c r="PRM707" s="1"/>
      <c r="PRN707" s="1"/>
      <c r="PRO707" s="1"/>
      <c r="PRP707" s="1"/>
      <c r="PRQ707" s="1"/>
      <c r="PRR707" s="1"/>
      <c r="PRS707" s="1"/>
      <c r="PRT707" s="1"/>
      <c r="PRU707" s="1"/>
      <c r="PRV707" s="1"/>
      <c r="PRW707" s="1"/>
      <c r="PRX707" s="1"/>
      <c r="PRY707" s="1"/>
      <c r="PRZ707" s="1"/>
      <c r="PSA707" s="1"/>
      <c r="PSB707" s="1"/>
      <c r="PSC707" s="1"/>
      <c r="PSD707" s="1"/>
      <c r="PSE707" s="1"/>
      <c r="PSF707" s="1"/>
      <c r="PSG707" s="1"/>
      <c r="PSH707" s="1"/>
      <c r="PSI707" s="1"/>
      <c r="PSJ707" s="1"/>
      <c r="PSK707" s="1"/>
      <c r="PSL707" s="1"/>
      <c r="PSM707" s="1"/>
      <c r="PSN707" s="1"/>
      <c r="PSO707" s="1"/>
      <c r="PSP707" s="1"/>
      <c r="PSQ707" s="1"/>
      <c r="PSR707" s="1"/>
      <c r="PSS707" s="1"/>
      <c r="PST707" s="1"/>
      <c r="PSU707" s="1"/>
      <c r="PSV707" s="1"/>
      <c r="PSW707" s="1"/>
      <c r="PSX707" s="1"/>
      <c r="PSY707" s="1"/>
      <c r="PSZ707" s="1"/>
      <c r="PTA707" s="1"/>
      <c r="PTB707" s="1"/>
      <c r="PTC707" s="1"/>
      <c r="PTD707" s="1"/>
      <c r="PTE707" s="1"/>
      <c r="PTF707" s="1"/>
      <c r="PTG707" s="1"/>
      <c r="PTH707" s="1"/>
      <c r="PTI707" s="1"/>
      <c r="PTJ707" s="1"/>
      <c r="PTK707" s="1"/>
      <c r="PTL707" s="1"/>
      <c r="PTM707" s="1"/>
      <c r="PTN707" s="1"/>
      <c r="PTO707" s="1"/>
      <c r="PTP707" s="1"/>
      <c r="PTQ707" s="1"/>
      <c r="PTR707" s="1"/>
      <c r="PTS707" s="1"/>
      <c r="PTT707" s="1"/>
      <c r="PTU707" s="1"/>
      <c r="PTV707" s="1"/>
      <c r="PTW707" s="1"/>
      <c r="PTX707" s="1"/>
      <c r="PTY707" s="1"/>
      <c r="PTZ707" s="1"/>
      <c r="PUA707" s="1"/>
      <c r="PUB707" s="1"/>
      <c r="PUC707" s="1"/>
      <c r="PUD707" s="1"/>
      <c r="PUE707" s="1"/>
      <c r="PUF707" s="1"/>
      <c r="PUG707" s="1"/>
      <c r="PUH707" s="1"/>
      <c r="PUI707" s="1"/>
      <c r="PUJ707" s="1"/>
      <c r="PUK707" s="1"/>
      <c r="PUL707" s="1"/>
      <c r="PUM707" s="1"/>
      <c r="PUN707" s="1"/>
      <c r="PUO707" s="1"/>
      <c r="PUP707" s="1"/>
      <c r="PUQ707" s="1"/>
      <c r="PUR707" s="1"/>
      <c r="PUS707" s="1"/>
      <c r="PUT707" s="1"/>
      <c r="PUU707" s="1"/>
      <c r="PUV707" s="1"/>
      <c r="PUW707" s="1"/>
      <c r="PUX707" s="1"/>
      <c r="PUY707" s="1"/>
      <c r="PUZ707" s="1"/>
      <c r="PVA707" s="1"/>
      <c r="PVB707" s="1"/>
      <c r="PVC707" s="1"/>
      <c r="PVD707" s="1"/>
      <c r="PVE707" s="1"/>
      <c r="PVF707" s="1"/>
      <c r="PVG707" s="1"/>
      <c r="PVH707" s="1"/>
      <c r="PVI707" s="1"/>
      <c r="PVJ707" s="1"/>
      <c r="PVK707" s="1"/>
      <c r="PVL707" s="1"/>
      <c r="PVM707" s="1"/>
      <c r="PVN707" s="1"/>
      <c r="PVO707" s="1"/>
      <c r="PVP707" s="1"/>
      <c r="PVQ707" s="1"/>
      <c r="PVR707" s="1"/>
      <c r="PVS707" s="1"/>
      <c r="PVT707" s="1"/>
      <c r="PVU707" s="1"/>
      <c r="PVV707" s="1"/>
      <c r="PVW707" s="1"/>
      <c r="PVX707" s="1"/>
      <c r="PVY707" s="1"/>
      <c r="PVZ707" s="1"/>
      <c r="PWA707" s="1"/>
      <c r="PWB707" s="1"/>
      <c r="PWC707" s="1"/>
      <c r="PWD707" s="1"/>
      <c r="PWE707" s="1"/>
      <c r="PWF707" s="1"/>
      <c r="PWG707" s="1"/>
      <c r="PWH707" s="1"/>
      <c r="PWI707" s="1"/>
      <c r="PWJ707" s="1"/>
      <c r="PWK707" s="1"/>
      <c r="PWL707" s="1"/>
      <c r="PWM707" s="1"/>
      <c r="PWN707" s="1"/>
      <c r="PWO707" s="1"/>
      <c r="PWP707" s="1"/>
      <c r="PWQ707" s="1"/>
      <c r="PWR707" s="1"/>
      <c r="PWS707" s="1"/>
      <c r="PWT707" s="1"/>
      <c r="PWU707" s="1"/>
      <c r="PWV707" s="1"/>
      <c r="PWW707" s="1"/>
      <c r="PWX707" s="1"/>
      <c r="PWY707" s="1"/>
      <c r="PWZ707" s="1"/>
      <c r="PXA707" s="1"/>
      <c r="PXB707" s="1"/>
      <c r="PXC707" s="1"/>
      <c r="PXD707" s="1"/>
      <c r="PXE707" s="1"/>
      <c r="PXF707" s="1"/>
      <c r="PXG707" s="1"/>
      <c r="PXH707" s="1"/>
      <c r="PXI707" s="1"/>
      <c r="PXJ707" s="1"/>
      <c r="PXK707" s="1"/>
      <c r="PXL707" s="1"/>
      <c r="PXM707" s="1"/>
      <c r="PXN707" s="1"/>
      <c r="PXO707" s="1"/>
      <c r="PXP707" s="1"/>
      <c r="PXQ707" s="1"/>
      <c r="PXR707" s="1"/>
      <c r="PXS707" s="1"/>
      <c r="PXT707" s="1"/>
      <c r="PXU707" s="1"/>
      <c r="PXV707" s="1"/>
      <c r="PXW707" s="1"/>
      <c r="PXX707" s="1"/>
      <c r="PXY707" s="1"/>
      <c r="PXZ707" s="1"/>
      <c r="PYA707" s="1"/>
      <c r="PYB707" s="1"/>
      <c r="PYC707" s="1"/>
      <c r="PYD707" s="1"/>
      <c r="PYE707" s="1"/>
      <c r="PYF707" s="1"/>
      <c r="PYG707" s="1"/>
      <c r="PYH707" s="1"/>
      <c r="PYI707" s="1"/>
      <c r="PYJ707" s="1"/>
      <c r="PYK707" s="1"/>
      <c r="PYL707" s="1"/>
      <c r="PYM707" s="1"/>
      <c r="PYN707" s="1"/>
      <c r="PYO707" s="1"/>
      <c r="PYP707" s="1"/>
      <c r="PYQ707" s="1"/>
      <c r="PYR707" s="1"/>
      <c r="PYS707" s="1"/>
      <c r="PYT707" s="1"/>
      <c r="PYU707" s="1"/>
      <c r="PYV707" s="1"/>
      <c r="PYW707" s="1"/>
      <c r="PYX707" s="1"/>
      <c r="PYY707" s="1"/>
      <c r="PYZ707" s="1"/>
      <c r="PZA707" s="1"/>
      <c r="PZB707" s="1"/>
      <c r="PZC707" s="1"/>
      <c r="PZD707" s="1"/>
      <c r="PZE707" s="1"/>
      <c r="PZF707" s="1"/>
      <c r="PZG707" s="1"/>
      <c r="PZH707" s="1"/>
      <c r="PZI707" s="1"/>
      <c r="PZJ707" s="1"/>
      <c r="PZK707" s="1"/>
      <c r="PZL707" s="1"/>
      <c r="PZM707" s="1"/>
      <c r="PZN707" s="1"/>
      <c r="PZO707" s="1"/>
      <c r="PZP707" s="1"/>
      <c r="PZQ707" s="1"/>
      <c r="PZR707" s="1"/>
      <c r="PZS707" s="1"/>
      <c r="PZT707" s="1"/>
      <c r="PZU707" s="1"/>
      <c r="PZV707" s="1"/>
      <c r="PZW707" s="1"/>
      <c r="PZX707" s="1"/>
      <c r="PZY707" s="1"/>
      <c r="PZZ707" s="1"/>
      <c r="QAA707" s="1"/>
      <c r="QAB707" s="1"/>
      <c r="QAC707" s="1"/>
      <c r="QAD707" s="1"/>
      <c r="QAE707" s="1"/>
      <c r="QAF707" s="1"/>
      <c r="QAG707" s="1"/>
      <c r="QAH707" s="1"/>
      <c r="QAI707" s="1"/>
      <c r="QAJ707" s="1"/>
      <c r="QAK707" s="1"/>
      <c r="QAL707" s="1"/>
      <c r="QAM707" s="1"/>
      <c r="QAN707" s="1"/>
      <c r="QAO707" s="1"/>
      <c r="QAP707" s="1"/>
      <c r="QAQ707" s="1"/>
      <c r="QAR707" s="1"/>
      <c r="QAS707" s="1"/>
      <c r="QAT707" s="1"/>
      <c r="QAU707" s="1"/>
      <c r="QAV707" s="1"/>
      <c r="QAW707" s="1"/>
      <c r="QAX707" s="1"/>
      <c r="QAY707" s="1"/>
      <c r="QAZ707" s="1"/>
      <c r="QBA707" s="1"/>
      <c r="QBB707" s="1"/>
      <c r="QBC707" s="1"/>
      <c r="QBD707" s="1"/>
      <c r="QBE707" s="1"/>
      <c r="QBF707" s="1"/>
      <c r="QBG707" s="1"/>
      <c r="QBH707" s="1"/>
      <c r="QBI707" s="1"/>
      <c r="QBJ707" s="1"/>
      <c r="QBK707" s="1"/>
      <c r="QBL707" s="1"/>
      <c r="QBM707" s="1"/>
      <c r="QBN707" s="1"/>
      <c r="QBO707" s="1"/>
      <c r="QBP707" s="1"/>
      <c r="QBQ707" s="1"/>
      <c r="QBR707" s="1"/>
      <c r="QBS707" s="1"/>
      <c r="QBT707" s="1"/>
      <c r="QBU707" s="1"/>
      <c r="QBV707" s="1"/>
      <c r="QBW707" s="1"/>
      <c r="QBX707" s="1"/>
      <c r="QBY707" s="1"/>
      <c r="QBZ707" s="1"/>
      <c r="QCA707" s="1"/>
      <c r="QCB707" s="1"/>
      <c r="QCC707" s="1"/>
      <c r="QCD707" s="1"/>
      <c r="QCE707" s="1"/>
      <c r="QCF707" s="1"/>
      <c r="QCG707" s="1"/>
      <c r="QCH707" s="1"/>
      <c r="QCI707" s="1"/>
      <c r="QCJ707" s="1"/>
      <c r="QCK707" s="1"/>
      <c r="QCL707" s="1"/>
      <c r="QCM707" s="1"/>
      <c r="QCN707" s="1"/>
      <c r="QCO707" s="1"/>
      <c r="QCP707" s="1"/>
      <c r="QCQ707" s="1"/>
      <c r="QCR707" s="1"/>
      <c r="QCS707" s="1"/>
      <c r="QCT707" s="1"/>
      <c r="QCU707" s="1"/>
      <c r="QCV707" s="1"/>
      <c r="QCW707" s="1"/>
      <c r="QCX707" s="1"/>
      <c r="QCY707" s="1"/>
      <c r="QCZ707" s="1"/>
      <c r="QDA707" s="1"/>
      <c r="QDB707" s="1"/>
      <c r="QDC707" s="1"/>
      <c r="QDD707" s="1"/>
      <c r="QDE707" s="1"/>
      <c r="QDF707" s="1"/>
      <c r="QDG707" s="1"/>
      <c r="QDH707" s="1"/>
      <c r="QDI707" s="1"/>
      <c r="QDJ707" s="1"/>
      <c r="QDK707" s="1"/>
      <c r="QDL707" s="1"/>
      <c r="QDM707" s="1"/>
      <c r="QDN707" s="1"/>
      <c r="QDO707" s="1"/>
      <c r="QDP707" s="1"/>
      <c r="QDQ707" s="1"/>
      <c r="QDR707" s="1"/>
      <c r="QDS707" s="1"/>
      <c r="QDT707" s="1"/>
      <c r="QDU707" s="1"/>
      <c r="QDV707" s="1"/>
      <c r="QDW707" s="1"/>
      <c r="QDX707" s="1"/>
      <c r="QDY707" s="1"/>
      <c r="QDZ707" s="1"/>
      <c r="QEA707" s="1"/>
      <c r="QEB707" s="1"/>
      <c r="QEC707" s="1"/>
      <c r="QED707" s="1"/>
      <c r="QEE707" s="1"/>
      <c r="QEF707" s="1"/>
      <c r="QEG707" s="1"/>
      <c r="QEH707" s="1"/>
      <c r="QEI707" s="1"/>
      <c r="QEJ707" s="1"/>
      <c r="QEK707" s="1"/>
      <c r="QEL707" s="1"/>
      <c r="QEM707" s="1"/>
      <c r="QEN707" s="1"/>
      <c r="QEO707" s="1"/>
      <c r="QEP707" s="1"/>
      <c r="QEQ707" s="1"/>
      <c r="QER707" s="1"/>
      <c r="QES707" s="1"/>
      <c r="QET707" s="1"/>
      <c r="QEU707" s="1"/>
      <c r="QEV707" s="1"/>
      <c r="QEW707" s="1"/>
      <c r="QEX707" s="1"/>
      <c r="QEY707" s="1"/>
      <c r="QEZ707" s="1"/>
      <c r="QFA707" s="1"/>
      <c r="QFB707" s="1"/>
      <c r="QFC707" s="1"/>
      <c r="QFD707" s="1"/>
      <c r="QFE707" s="1"/>
      <c r="QFF707" s="1"/>
      <c r="QFG707" s="1"/>
      <c r="QFH707" s="1"/>
      <c r="QFI707" s="1"/>
      <c r="QFJ707" s="1"/>
      <c r="QFK707" s="1"/>
      <c r="QFL707" s="1"/>
      <c r="QFM707" s="1"/>
      <c r="QFN707" s="1"/>
      <c r="QFO707" s="1"/>
      <c r="QFP707" s="1"/>
      <c r="QFQ707" s="1"/>
      <c r="QFR707" s="1"/>
      <c r="QFS707" s="1"/>
      <c r="QFT707" s="1"/>
      <c r="QFU707" s="1"/>
      <c r="QFV707" s="1"/>
      <c r="QFW707" s="1"/>
      <c r="QFX707" s="1"/>
      <c r="QFY707" s="1"/>
      <c r="QFZ707" s="1"/>
      <c r="QGA707" s="1"/>
      <c r="QGB707" s="1"/>
      <c r="QGC707" s="1"/>
      <c r="QGD707" s="1"/>
      <c r="QGE707" s="1"/>
      <c r="QGF707" s="1"/>
      <c r="QGG707" s="1"/>
      <c r="QGH707" s="1"/>
      <c r="QGI707" s="1"/>
      <c r="QGJ707" s="1"/>
      <c r="QGK707" s="1"/>
      <c r="QGL707" s="1"/>
      <c r="QGM707" s="1"/>
      <c r="QGN707" s="1"/>
      <c r="QGO707" s="1"/>
      <c r="QGP707" s="1"/>
      <c r="QGQ707" s="1"/>
      <c r="QGR707" s="1"/>
      <c r="QGS707" s="1"/>
      <c r="QGT707" s="1"/>
      <c r="QGU707" s="1"/>
      <c r="QGV707" s="1"/>
      <c r="QGW707" s="1"/>
      <c r="QGX707" s="1"/>
      <c r="QGY707" s="1"/>
      <c r="QGZ707" s="1"/>
      <c r="QHA707" s="1"/>
      <c r="QHB707" s="1"/>
      <c r="QHC707" s="1"/>
      <c r="QHD707" s="1"/>
      <c r="QHE707" s="1"/>
      <c r="QHF707" s="1"/>
      <c r="QHG707" s="1"/>
      <c r="QHH707" s="1"/>
      <c r="QHI707" s="1"/>
      <c r="QHJ707" s="1"/>
      <c r="QHK707" s="1"/>
      <c r="QHL707" s="1"/>
      <c r="QHM707" s="1"/>
      <c r="QHN707" s="1"/>
      <c r="QHO707" s="1"/>
      <c r="QHP707" s="1"/>
      <c r="QHQ707" s="1"/>
      <c r="QHR707" s="1"/>
      <c r="QHS707" s="1"/>
      <c r="QHT707" s="1"/>
      <c r="QHU707" s="1"/>
      <c r="QHV707" s="1"/>
      <c r="QHW707" s="1"/>
      <c r="QHX707" s="1"/>
      <c r="QHY707" s="1"/>
      <c r="QHZ707" s="1"/>
      <c r="QIA707" s="1"/>
      <c r="QIB707" s="1"/>
      <c r="QIC707" s="1"/>
      <c r="QID707" s="1"/>
      <c r="QIE707" s="1"/>
      <c r="QIF707" s="1"/>
      <c r="QIG707" s="1"/>
      <c r="QIH707" s="1"/>
      <c r="QII707" s="1"/>
      <c r="QIJ707" s="1"/>
      <c r="QIK707" s="1"/>
      <c r="QIL707" s="1"/>
      <c r="QIM707" s="1"/>
      <c r="QIN707" s="1"/>
      <c r="QIO707" s="1"/>
      <c r="QIP707" s="1"/>
      <c r="QIQ707" s="1"/>
      <c r="QIR707" s="1"/>
      <c r="QIS707" s="1"/>
      <c r="QIT707" s="1"/>
      <c r="QIU707" s="1"/>
      <c r="QIV707" s="1"/>
      <c r="QIW707" s="1"/>
      <c r="QIX707" s="1"/>
      <c r="QIY707" s="1"/>
      <c r="QIZ707" s="1"/>
      <c r="QJA707" s="1"/>
      <c r="QJB707" s="1"/>
      <c r="QJC707" s="1"/>
      <c r="QJD707" s="1"/>
      <c r="QJE707" s="1"/>
      <c r="QJF707" s="1"/>
      <c r="QJG707" s="1"/>
      <c r="QJH707" s="1"/>
      <c r="QJI707" s="1"/>
      <c r="QJJ707" s="1"/>
      <c r="QJK707" s="1"/>
      <c r="QJL707" s="1"/>
      <c r="QJM707" s="1"/>
      <c r="QJN707" s="1"/>
      <c r="QJO707" s="1"/>
      <c r="QJP707" s="1"/>
      <c r="QJQ707" s="1"/>
      <c r="QJR707" s="1"/>
      <c r="QJS707" s="1"/>
      <c r="QJT707" s="1"/>
      <c r="QJU707" s="1"/>
      <c r="QJV707" s="1"/>
      <c r="QJW707" s="1"/>
      <c r="QJX707" s="1"/>
      <c r="QJY707" s="1"/>
      <c r="QJZ707" s="1"/>
      <c r="QKA707" s="1"/>
      <c r="QKB707" s="1"/>
      <c r="QKC707" s="1"/>
      <c r="QKD707" s="1"/>
      <c r="QKE707" s="1"/>
      <c r="QKF707" s="1"/>
      <c r="QKG707" s="1"/>
      <c r="QKH707" s="1"/>
      <c r="QKI707" s="1"/>
      <c r="QKJ707" s="1"/>
      <c r="QKK707" s="1"/>
      <c r="QKL707" s="1"/>
      <c r="QKM707" s="1"/>
      <c r="QKN707" s="1"/>
      <c r="QKO707" s="1"/>
      <c r="QKP707" s="1"/>
      <c r="QKQ707" s="1"/>
      <c r="QKR707" s="1"/>
      <c r="QKS707" s="1"/>
      <c r="QKT707" s="1"/>
      <c r="QKU707" s="1"/>
      <c r="QKV707" s="1"/>
      <c r="QKW707" s="1"/>
      <c r="QKX707" s="1"/>
      <c r="QKY707" s="1"/>
      <c r="QKZ707" s="1"/>
      <c r="QLA707" s="1"/>
      <c r="QLB707" s="1"/>
      <c r="QLC707" s="1"/>
      <c r="QLD707" s="1"/>
      <c r="QLE707" s="1"/>
      <c r="QLF707" s="1"/>
      <c r="QLG707" s="1"/>
      <c r="QLH707" s="1"/>
      <c r="QLI707" s="1"/>
      <c r="QLJ707" s="1"/>
      <c r="QLK707" s="1"/>
      <c r="QLL707" s="1"/>
      <c r="QLM707" s="1"/>
      <c r="QLN707" s="1"/>
      <c r="QLO707" s="1"/>
      <c r="QLP707" s="1"/>
      <c r="QLQ707" s="1"/>
      <c r="QLR707" s="1"/>
      <c r="QLS707" s="1"/>
      <c r="QLT707" s="1"/>
      <c r="QLU707" s="1"/>
      <c r="QLV707" s="1"/>
      <c r="QLW707" s="1"/>
      <c r="QLX707" s="1"/>
      <c r="QLY707" s="1"/>
      <c r="QLZ707" s="1"/>
      <c r="QMA707" s="1"/>
      <c r="QMB707" s="1"/>
      <c r="QMC707" s="1"/>
      <c r="QMD707" s="1"/>
      <c r="QME707" s="1"/>
      <c r="QMF707" s="1"/>
      <c r="QMG707" s="1"/>
      <c r="QMH707" s="1"/>
      <c r="QMI707" s="1"/>
      <c r="QMJ707" s="1"/>
      <c r="QMK707" s="1"/>
      <c r="QML707" s="1"/>
      <c r="QMM707" s="1"/>
      <c r="QMN707" s="1"/>
      <c r="QMO707" s="1"/>
      <c r="QMP707" s="1"/>
      <c r="QMQ707" s="1"/>
      <c r="QMR707" s="1"/>
      <c r="QMS707" s="1"/>
      <c r="QMT707" s="1"/>
      <c r="QMU707" s="1"/>
      <c r="QMV707" s="1"/>
      <c r="QMW707" s="1"/>
      <c r="QMX707" s="1"/>
      <c r="QMY707" s="1"/>
      <c r="QMZ707" s="1"/>
      <c r="QNA707" s="1"/>
      <c r="QNB707" s="1"/>
      <c r="QNC707" s="1"/>
      <c r="QND707" s="1"/>
      <c r="QNE707" s="1"/>
      <c r="QNF707" s="1"/>
      <c r="QNG707" s="1"/>
      <c r="QNH707" s="1"/>
      <c r="QNI707" s="1"/>
      <c r="QNJ707" s="1"/>
      <c r="QNK707" s="1"/>
      <c r="QNL707" s="1"/>
      <c r="QNM707" s="1"/>
      <c r="QNN707" s="1"/>
      <c r="QNO707" s="1"/>
      <c r="QNP707" s="1"/>
      <c r="QNQ707" s="1"/>
      <c r="QNR707" s="1"/>
      <c r="QNS707" s="1"/>
      <c r="QNT707" s="1"/>
      <c r="QNU707" s="1"/>
      <c r="QNV707" s="1"/>
      <c r="QNW707" s="1"/>
      <c r="QNX707" s="1"/>
      <c r="QNY707" s="1"/>
      <c r="QNZ707" s="1"/>
      <c r="QOA707" s="1"/>
      <c r="QOB707" s="1"/>
      <c r="QOC707" s="1"/>
      <c r="QOD707" s="1"/>
      <c r="QOE707" s="1"/>
      <c r="QOF707" s="1"/>
      <c r="QOG707" s="1"/>
      <c r="QOH707" s="1"/>
      <c r="QOI707" s="1"/>
      <c r="QOJ707" s="1"/>
      <c r="QOK707" s="1"/>
      <c r="QOL707" s="1"/>
      <c r="QOM707" s="1"/>
      <c r="QON707" s="1"/>
      <c r="QOO707" s="1"/>
      <c r="QOP707" s="1"/>
      <c r="QOQ707" s="1"/>
      <c r="QOR707" s="1"/>
      <c r="QOS707" s="1"/>
      <c r="QOT707" s="1"/>
      <c r="QOU707" s="1"/>
      <c r="QOV707" s="1"/>
      <c r="QOW707" s="1"/>
      <c r="QOX707" s="1"/>
      <c r="QOY707" s="1"/>
      <c r="QOZ707" s="1"/>
      <c r="QPA707" s="1"/>
      <c r="QPB707" s="1"/>
      <c r="QPC707" s="1"/>
      <c r="QPD707" s="1"/>
      <c r="QPE707" s="1"/>
      <c r="QPF707" s="1"/>
      <c r="QPG707" s="1"/>
      <c r="QPH707" s="1"/>
      <c r="QPI707" s="1"/>
      <c r="QPJ707" s="1"/>
      <c r="QPK707" s="1"/>
      <c r="QPL707" s="1"/>
      <c r="QPM707" s="1"/>
      <c r="QPN707" s="1"/>
      <c r="QPO707" s="1"/>
      <c r="QPP707" s="1"/>
      <c r="QPQ707" s="1"/>
      <c r="QPR707" s="1"/>
      <c r="QPS707" s="1"/>
      <c r="QPT707" s="1"/>
      <c r="QPU707" s="1"/>
      <c r="QPV707" s="1"/>
      <c r="QPW707" s="1"/>
      <c r="QPX707" s="1"/>
      <c r="QPY707" s="1"/>
      <c r="QPZ707" s="1"/>
      <c r="QQA707" s="1"/>
      <c r="QQB707" s="1"/>
      <c r="QQC707" s="1"/>
      <c r="QQD707" s="1"/>
      <c r="QQE707" s="1"/>
      <c r="QQF707" s="1"/>
      <c r="QQG707" s="1"/>
      <c r="QQH707" s="1"/>
      <c r="QQI707" s="1"/>
      <c r="QQJ707" s="1"/>
      <c r="QQK707" s="1"/>
      <c r="QQL707" s="1"/>
      <c r="QQM707" s="1"/>
      <c r="QQN707" s="1"/>
      <c r="QQO707" s="1"/>
      <c r="QQP707" s="1"/>
      <c r="QQQ707" s="1"/>
      <c r="QQR707" s="1"/>
      <c r="QQS707" s="1"/>
      <c r="QQT707" s="1"/>
      <c r="QQU707" s="1"/>
      <c r="QQV707" s="1"/>
      <c r="QQW707" s="1"/>
      <c r="QQX707" s="1"/>
      <c r="QQY707" s="1"/>
      <c r="QQZ707" s="1"/>
      <c r="QRA707" s="1"/>
      <c r="QRB707" s="1"/>
      <c r="QRC707" s="1"/>
      <c r="QRD707" s="1"/>
      <c r="QRE707" s="1"/>
      <c r="QRF707" s="1"/>
      <c r="QRG707" s="1"/>
      <c r="QRH707" s="1"/>
      <c r="QRI707" s="1"/>
      <c r="QRJ707" s="1"/>
      <c r="QRK707" s="1"/>
      <c r="QRL707" s="1"/>
      <c r="QRM707" s="1"/>
      <c r="QRN707" s="1"/>
      <c r="QRO707" s="1"/>
      <c r="QRP707" s="1"/>
      <c r="QRQ707" s="1"/>
      <c r="QRR707" s="1"/>
      <c r="QRS707" s="1"/>
      <c r="QRT707" s="1"/>
      <c r="QRU707" s="1"/>
      <c r="QRV707" s="1"/>
      <c r="QRW707" s="1"/>
      <c r="QRX707" s="1"/>
      <c r="QRY707" s="1"/>
      <c r="QRZ707" s="1"/>
      <c r="QSA707" s="1"/>
      <c r="QSB707" s="1"/>
      <c r="QSC707" s="1"/>
      <c r="QSD707" s="1"/>
      <c r="QSE707" s="1"/>
      <c r="QSF707" s="1"/>
      <c r="QSG707" s="1"/>
      <c r="QSH707" s="1"/>
      <c r="QSI707" s="1"/>
      <c r="QSJ707" s="1"/>
      <c r="QSK707" s="1"/>
      <c r="QSL707" s="1"/>
      <c r="QSM707" s="1"/>
      <c r="QSN707" s="1"/>
      <c r="QSO707" s="1"/>
      <c r="QSP707" s="1"/>
      <c r="QSQ707" s="1"/>
      <c r="QSR707" s="1"/>
      <c r="QSS707" s="1"/>
      <c r="QST707" s="1"/>
      <c r="QSU707" s="1"/>
      <c r="QSV707" s="1"/>
      <c r="QSW707" s="1"/>
      <c r="QSX707" s="1"/>
      <c r="QSY707" s="1"/>
      <c r="QSZ707" s="1"/>
      <c r="QTA707" s="1"/>
      <c r="QTB707" s="1"/>
      <c r="QTC707" s="1"/>
      <c r="QTD707" s="1"/>
      <c r="QTE707" s="1"/>
      <c r="QTF707" s="1"/>
      <c r="QTG707" s="1"/>
      <c r="QTH707" s="1"/>
      <c r="QTI707" s="1"/>
      <c r="QTJ707" s="1"/>
      <c r="QTK707" s="1"/>
      <c r="QTL707" s="1"/>
      <c r="QTM707" s="1"/>
      <c r="QTN707" s="1"/>
      <c r="QTO707" s="1"/>
      <c r="QTP707" s="1"/>
      <c r="QTQ707" s="1"/>
      <c r="QTR707" s="1"/>
      <c r="QTS707" s="1"/>
      <c r="QTT707" s="1"/>
      <c r="QTU707" s="1"/>
      <c r="QTV707" s="1"/>
      <c r="QTW707" s="1"/>
      <c r="QTX707" s="1"/>
      <c r="QTY707" s="1"/>
      <c r="QTZ707" s="1"/>
      <c r="QUA707" s="1"/>
      <c r="QUB707" s="1"/>
      <c r="QUC707" s="1"/>
      <c r="QUD707" s="1"/>
      <c r="QUE707" s="1"/>
      <c r="QUF707" s="1"/>
      <c r="QUG707" s="1"/>
      <c r="QUH707" s="1"/>
      <c r="QUI707" s="1"/>
      <c r="QUJ707" s="1"/>
      <c r="QUK707" s="1"/>
      <c r="QUL707" s="1"/>
      <c r="QUM707" s="1"/>
      <c r="QUN707" s="1"/>
      <c r="QUO707" s="1"/>
      <c r="QUP707" s="1"/>
      <c r="QUQ707" s="1"/>
      <c r="QUR707" s="1"/>
      <c r="QUS707" s="1"/>
      <c r="QUT707" s="1"/>
      <c r="QUU707" s="1"/>
      <c r="QUV707" s="1"/>
      <c r="QUW707" s="1"/>
      <c r="QUX707" s="1"/>
      <c r="QUY707" s="1"/>
      <c r="QUZ707" s="1"/>
      <c r="QVA707" s="1"/>
      <c r="QVB707" s="1"/>
      <c r="QVC707" s="1"/>
      <c r="QVD707" s="1"/>
      <c r="QVE707" s="1"/>
      <c r="QVF707" s="1"/>
      <c r="QVG707" s="1"/>
      <c r="QVH707" s="1"/>
      <c r="QVI707" s="1"/>
      <c r="QVJ707" s="1"/>
      <c r="QVK707" s="1"/>
      <c r="QVL707" s="1"/>
      <c r="QVM707" s="1"/>
      <c r="QVN707" s="1"/>
      <c r="QVO707" s="1"/>
      <c r="QVP707" s="1"/>
      <c r="QVQ707" s="1"/>
      <c r="QVR707" s="1"/>
      <c r="QVS707" s="1"/>
      <c r="QVT707" s="1"/>
      <c r="QVU707" s="1"/>
      <c r="QVV707" s="1"/>
      <c r="QVW707" s="1"/>
      <c r="QVX707" s="1"/>
      <c r="QVY707" s="1"/>
      <c r="QVZ707" s="1"/>
      <c r="QWA707" s="1"/>
      <c r="QWB707" s="1"/>
      <c r="QWC707" s="1"/>
      <c r="QWD707" s="1"/>
      <c r="QWE707" s="1"/>
      <c r="QWF707" s="1"/>
      <c r="QWG707" s="1"/>
      <c r="QWH707" s="1"/>
      <c r="QWI707" s="1"/>
      <c r="QWJ707" s="1"/>
      <c r="QWK707" s="1"/>
      <c r="QWL707" s="1"/>
      <c r="QWM707" s="1"/>
      <c r="QWN707" s="1"/>
      <c r="QWO707" s="1"/>
      <c r="QWP707" s="1"/>
      <c r="QWQ707" s="1"/>
      <c r="QWR707" s="1"/>
      <c r="QWS707" s="1"/>
      <c r="QWT707" s="1"/>
      <c r="QWU707" s="1"/>
      <c r="QWV707" s="1"/>
      <c r="QWW707" s="1"/>
      <c r="QWX707" s="1"/>
      <c r="QWY707" s="1"/>
      <c r="QWZ707" s="1"/>
      <c r="QXA707" s="1"/>
      <c r="QXB707" s="1"/>
      <c r="QXC707" s="1"/>
      <c r="QXD707" s="1"/>
      <c r="QXE707" s="1"/>
      <c r="QXF707" s="1"/>
      <c r="QXG707" s="1"/>
      <c r="QXH707" s="1"/>
      <c r="QXI707" s="1"/>
      <c r="QXJ707" s="1"/>
      <c r="QXK707" s="1"/>
      <c r="QXL707" s="1"/>
      <c r="QXM707" s="1"/>
      <c r="QXN707" s="1"/>
      <c r="QXO707" s="1"/>
      <c r="QXP707" s="1"/>
      <c r="QXQ707" s="1"/>
      <c r="QXR707" s="1"/>
      <c r="QXS707" s="1"/>
      <c r="QXT707" s="1"/>
      <c r="QXU707" s="1"/>
      <c r="QXV707" s="1"/>
      <c r="QXW707" s="1"/>
      <c r="QXX707" s="1"/>
      <c r="QXY707" s="1"/>
      <c r="QXZ707" s="1"/>
      <c r="QYA707" s="1"/>
      <c r="QYB707" s="1"/>
      <c r="QYC707" s="1"/>
      <c r="QYD707" s="1"/>
      <c r="QYE707" s="1"/>
      <c r="QYF707" s="1"/>
      <c r="QYG707" s="1"/>
      <c r="QYH707" s="1"/>
      <c r="QYI707" s="1"/>
      <c r="QYJ707" s="1"/>
      <c r="QYK707" s="1"/>
      <c r="QYL707" s="1"/>
      <c r="QYM707" s="1"/>
      <c r="QYN707" s="1"/>
      <c r="QYO707" s="1"/>
      <c r="QYP707" s="1"/>
      <c r="QYQ707" s="1"/>
      <c r="QYR707" s="1"/>
      <c r="QYS707" s="1"/>
      <c r="QYT707" s="1"/>
      <c r="QYU707" s="1"/>
      <c r="QYV707" s="1"/>
      <c r="QYW707" s="1"/>
      <c r="QYX707" s="1"/>
      <c r="QYY707" s="1"/>
      <c r="QYZ707" s="1"/>
      <c r="QZA707" s="1"/>
      <c r="QZB707" s="1"/>
      <c r="QZC707" s="1"/>
      <c r="QZD707" s="1"/>
      <c r="QZE707" s="1"/>
      <c r="QZF707" s="1"/>
      <c r="QZG707" s="1"/>
      <c r="QZH707" s="1"/>
      <c r="QZI707" s="1"/>
      <c r="QZJ707" s="1"/>
      <c r="QZK707" s="1"/>
      <c r="QZL707" s="1"/>
      <c r="QZM707" s="1"/>
      <c r="QZN707" s="1"/>
      <c r="QZO707" s="1"/>
      <c r="QZP707" s="1"/>
      <c r="QZQ707" s="1"/>
      <c r="QZR707" s="1"/>
      <c r="QZS707" s="1"/>
      <c r="QZT707" s="1"/>
      <c r="QZU707" s="1"/>
      <c r="QZV707" s="1"/>
      <c r="QZW707" s="1"/>
      <c r="QZX707" s="1"/>
      <c r="QZY707" s="1"/>
      <c r="QZZ707" s="1"/>
      <c r="RAA707" s="1"/>
      <c r="RAB707" s="1"/>
      <c r="RAC707" s="1"/>
      <c r="RAD707" s="1"/>
      <c r="RAE707" s="1"/>
      <c r="RAF707" s="1"/>
      <c r="RAG707" s="1"/>
      <c r="RAH707" s="1"/>
      <c r="RAI707" s="1"/>
      <c r="RAJ707" s="1"/>
      <c r="RAK707" s="1"/>
      <c r="RAL707" s="1"/>
      <c r="RAM707" s="1"/>
      <c r="RAN707" s="1"/>
      <c r="RAO707" s="1"/>
      <c r="RAP707" s="1"/>
      <c r="RAQ707" s="1"/>
      <c r="RAR707" s="1"/>
      <c r="RAS707" s="1"/>
      <c r="RAT707" s="1"/>
      <c r="RAU707" s="1"/>
      <c r="RAV707" s="1"/>
      <c r="RAW707" s="1"/>
      <c r="RAX707" s="1"/>
      <c r="RAY707" s="1"/>
      <c r="RAZ707" s="1"/>
      <c r="RBA707" s="1"/>
      <c r="RBB707" s="1"/>
      <c r="RBC707" s="1"/>
      <c r="RBD707" s="1"/>
      <c r="RBE707" s="1"/>
      <c r="RBF707" s="1"/>
      <c r="RBG707" s="1"/>
      <c r="RBH707" s="1"/>
      <c r="RBI707" s="1"/>
      <c r="RBJ707" s="1"/>
      <c r="RBK707" s="1"/>
      <c r="RBL707" s="1"/>
      <c r="RBM707" s="1"/>
      <c r="RBN707" s="1"/>
      <c r="RBO707" s="1"/>
      <c r="RBP707" s="1"/>
      <c r="RBQ707" s="1"/>
      <c r="RBR707" s="1"/>
      <c r="RBS707" s="1"/>
      <c r="RBT707" s="1"/>
      <c r="RBU707" s="1"/>
      <c r="RBV707" s="1"/>
      <c r="RBW707" s="1"/>
      <c r="RBX707" s="1"/>
      <c r="RBY707" s="1"/>
      <c r="RBZ707" s="1"/>
      <c r="RCA707" s="1"/>
      <c r="RCB707" s="1"/>
      <c r="RCC707" s="1"/>
      <c r="RCD707" s="1"/>
      <c r="RCE707" s="1"/>
      <c r="RCF707" s="1"/>
      <c r="RCG707" s="1"/>
      <c r="RCH707" s="1"/>
      <c r="RCI707" s="1"/>
      <c r="RCJ707" s="1"/>
      <c r="RCK707" s="1"/>
      <c r="RCL707" s="1"/>
      <c r="RCM707" s="1"/>
      <c r="RCN707" s="1"/>
      <c r="RCO707" s="1"/>
      <c r="RCP707" s="1"/>
      <c r="RCQ707" s="1"/>
      <c r="RCR707" s="1"/>
      <c r="RCS707" s="1"/>
      <c r="RCT707" s="1"/>
      <c r="RCU707" s="1"/>
      <c r="RCV707" s="1"/>
      <c r="RCW707" s="1"/>
      <c r="RCX707" s="1"/>
      <c r="RCY707" s="1"/>
      <c r="RCZ707" s="1"/>
      <c r="RDA707" s="1"/>
      <c r="RDB707" s="1"/>
      <c r="RDC707" s="1"/>
      <c r="RDD707" s="1"/>
      <c r="RDE707" s="1"/>
      <c r="RDF707" s="1"/>
      <c r="RDG707" s="1"/>
      <c r="RDH707" s="1"/>
      <c r="RDI707" s="1"/>
      <c r="RDJ707" s="1"/>
      <c r="RDK707" s="1"/>
      <c r="RDL707" s="1"/>
      <c r="RDM707" s="1"/>
      <c r="RDN707" s="1"/>
      <c r="RDO707" s="1"/>
      <c r="RDP707" s="1"/>
      <c r="RDQ707" s="1"/>
      <c r="RDR707" s="1"/>
      <c r="RDS707" s="1"/>
      <c r="RDT707" s="1"/>
      <c r="RDU707" s="1"/>
      <c r="RDV707" s="1"/>
      <c r="RDW707" s="1"/>
      <c r="RDX707" s="1"/>
      <c r="RDY707" s="1"/>
      <c r="RDZ707" s="1"/>
      <c r="REA707" s="1"/>
      <c r="REB707" s="1"/>
      <c r="REC707" s="1"/>
      <c r="RED707" s="1"/>
      <c r="REE707" s="1"/>
      <c r="REF707" s="1"/>
      <c r="REG707" s="1"/>
      <c r="REH707" s="1"/>
      <c r="REI707" s="1"/>
      <c r="REJ707" s="1"/>
      <c r="REK707" s="1"/>
      <c r="REL707" s="1"/>
      <c r="REM707" s="1"/>
      <c r="REN707" s="1"/>
      <c r="REO707" s="1"/>
      <c r="REP707" s="1"/>
      <c r="REQ707" s="1"/>
      <c r="RER707" s="1"/>
      <c r="RES707" s="1"/>
      <c r="RET707" s="1"/>
      <c r="REU707" s="1"/>
      <c r="REV707" s="1"/>
      <c r="REW707" s="1"/>
      <c r="REX707" s="1"/>
      <c r="REY707" s="1"/>
      <c r="REZ707" s="1"/>
      <c r="RFA707" s="1"/>
      <c r="RFB707" s="1"/>
      <c r="RFC707" s="1"/>
      <c r="RFD707" s="1"/>
      <c r="RFE707" s="1"/>
      <c r="RFF707" s="1"/>
      <c r="RFG707" s="1"/>
      <c r="RFH707" s="1"/>
      <c r="RFI707" s="1"/>
      <c r="RFJ707" s="1"/>
      <c r="RFK707" s="1"/>
      <c r="RFL707" s="1"/>
      <c r="RFM707" s="1"/>
      <c r="RFN707" s="1"/>
      <c r="RFO707" s="1"/>
      <c r="RFP707" s="1"/>
      <c r="RFQ707" s="1"/>
      <c r="RFR707" s="1"/>
      <c r="RFS707" s="1"/>
      <c r="RFT707" s="1"/>
      <c r="RFU707" s="1"/>
      <c r="RFV707" s="1"/>
      <c r="RFW707" s="1"/>
      <c r="RFX707" s="1"/>
      <c r="RFY707" s="1"/>
      <c r="RFZ707" s="1"/>
      <c r="RGA707" s="1"/>
      <c r="RGB707" s="1"/>
      <c r="RGC707" s="1"/>
      <c r="RGD707" s="1"/>
      <c r="RGE707" s="1"/>
      <c r="RGF707" s="1"/>
      <c r="RGG707" s="1"/>
      <c r="RGH707" s="1"/>
      <c r="RGI707" s="1"/>
      <c r="RGJ707" s="1"/>
      <c r="RGK707" s="1"/>
      <c r="RGL707" s="1"/>
      <c r="RGM707" s="1"/>
      <c r="RGN707" s="1"/>
      <c r="RGO707" s="1"/>
      <c r="RGP707" s="1"/>
      <c r="RGQ707" s="1"/>
      <c r="RGR707" s="1"/>
      <c r="RGS707" s="1"/>
      <c r="RGT707" s="1"/>
      <c r="RGU707" s="1"/>
      <c r="RGV707" s="1"/>
      <c r="RGW707" s="1"/>
      <c r="RGX707" s="1"/>
      <c r="RGY707" s="1"/>
      <c r="RGZ707" s="1"/>
      <c r="RHA707" s="1"/>
      <c r="RHB707" s="1"/>
      <c r="RHC707" s="1"/>
      <c r="RHD707" s="1"/>
      <c r="RHE707" s="1"/>
      <c r="RHF707" s="1"/>
      <c r="RHG707" s="1"/>
      <c r="RHH707" s="1"/>
      <c r="RHI707" s="1"/>
      <c r="RHJ707" s="1"/>
      <c r="RHK707" s="1"/>
      <c r="RHL707" s="1"/>
      <c r="RHM707" s="1"/>
      <c r="RHN707" s="1"/>
      <c r="RHO707" s="1"/>
      <c r="RHP707" s="1"/>
      <c r="RHQ707" s="1"/>
      <c r="RHR707" s="1"/>
      <c r="RHS707" s="1"/>
      <c r="RHT707" s="1"/>
      <c r="RHU707" s="1"/>
      <c r="RHV707" s="1"/>
      <c r="RHW707" s="1"/>
      <c r="RHX707" s="1"/>
      <c r="RHY707" s="1"/>
      <c r="RHZ707" s="1"/>
      <c r="RIA707" s="1"/>
      <c r="RIB707" s="1"/>
      <c r="RIC707" s="1"/>
      <c r="RID707" s="1"/>
      <c r="RIE707" s="1"/>
      <c r="RIF707" s="1"/>
      <c r="RIG707" s="1"/>
      <c r="RIH707" s="1"/>
      <c r="RII707" s="1"/>
      <c r="RIJ707" s="1"/>
      <c r="RIK707" s="1"/>
      <c r="RIL707" s="1"/>
      <c r="RIM707" s="1"/>
      <c r="RIN707" s="1"/>
      <c r="RIO707" s="1"/>
      <c r="RIP707" s="1"/>
      <c r="RIQ707" s="1"/>
      <c r="RIR707" s="1"/>
      <c r="RIS707" s="1"/>
      <c r="RIT707" s="1"/>
      <c r="RIU707" s="1"/>
      <c r="RIV707" s="1"/>
      <c r="RIW707" s="1"/>
      <c r="RIX707" s="1"/>
      <c r="RIY707" s="1"/>
      <c r="RIZ707" s="1"/>
      <c r="RJA707" s="1"/>
      <c r="RJB707" s="1"/>
      <c r="RJC707" s="1"/>
      <c r="RJD707" s="1"/>
      <c r="RJE707" s="1"/>
      <c r="RJF707" s="1"/>
      <c r="RJG707" s="1"/>
      <c r="RJH707" s="1"/>
      <c r="RJI707" s="1"/>
      <c r="RJJ707" s="1"/>
      <c r="RJK707" s="1"/>
      <c r="RJL707" s="1"/>
      <c r="RJM707" s="1"/>
      <c r="RJN707" s="1"/>
      <c r="RJO707" s="1"/>
      <c r="RJP707" s="1"/>
      <c r="RJQ707" s="1"/>
      <c r="RJR707" s="1"/>
      <c r="RJS707" s="1"/>
      <c r="RJT707" s="1"/>
      <c r="RJU707" s="1"/>
      <c r="RJV707" s="1"/>
      <c r="RJW707" s="1"/>
      <c r="RJX707" s="1"/>
      <c r="RJY707" s="1"/>
      <c r="RJZ707" s="1"/>
      <c r="RKA707" s="1"/>
      <c r="RKB707" s="1"/>
      <c r="RKC707" s="1"/>
      <c r="RKD707" s="1"/>
      <c r="RKE707" s="1"/>
      <c r="RKF707" s="1"/>
      <c r="RKG707" s="1"/>
      <c r="RKH707" s="1"/>
      <c r="RKI707" s="1"/>
      <c r="RKJ707" s="1"/>
      <c r="RKK707" s="1"/>
      <c r="RKL707" s="1"/>
      <c r="RKM707" s="1"/>
      <c r="RKN707" s="1"/>
      <c r="RKO707" s="1"/>
      <c r="RKP707" s="1"/>
      <c r="RKQ707" s="1"/>
      <c r="RKR707" s="1"/>
      <c r="RKS707" s="1"/>
      <c r="RKT707" s="1"/>
      <c r="RKU707" s="1"/>
      <c r="RKV707" s="1"/>
      <c r="RKW707" s="1"/>
      <c r="RKX707" s="1"/>
      <c r="RKY707" s="1"/>
      <c r="RKZ707" s="1"/>
      <c r="RLA707" s="1"/>
      <c r="RLB707" s="1"/>
      <c r="RLC707" s="1"/>
      <c r="RLD707" s="1"/>
      <c r="RLE707" s="1"/>
      <c r="RLF707" s="1"/>
      <c r="RLG707" s="1"/>
      <c r="RLH707" s="1"/>
      <c r="RLI707" s="1"/>
      <c r="RLJ707" s="1"/>
      <c r="RLK707" s="1"/>
      <c r="RLL707" s="1"/>
      <c r="RLM707" s="1"/>
      <c r="RLN707" s="1"/>
      <c r="RLO707" s="1"/>
      <c r="RLP707" s="1"/>
      <c r="RLQ707" s="1"/>
      <c r="RLR707" s="1"/>
      <c r="RLS707" s="1"/>
      <c r="RLT707" s="1"/>
      <c r="RLU707" s="1"/>
      <c r="RLV707" s="1"/>
      <c r="RLW707" s="1"/>
      <c r="RLX707" s="1"/>
      <c r="RLY707" s="1"/>
      <c r="RLZ707" s="1"/>
      <c r="RMA707" s="1"/>
      <c r="RMB707" s="1"/>
      <c r="RMC707" s="1"/>
      <c r="RMD707" s="1"/>
      <c r="RME707" s="1"/>
      <c r="RMF707" s="1"/>
      <c r="RMG707" s="1"/>
      <c r="RMH707" s="1"/>
      <c r="RMI707" s="1"/>
      <c r="RMJ707" s="1"/>
      <c r="RMK707" s="1"/>
      <c r="RML707" s="1"/>
      <c r="RMM707" s="1"/>
      <c r="RMN707" s="1"/>
      <c r="RMO707" s="1"/>
      <c r="RMP707" s="1"/>
      <c r="RMQ707" s="1"/>
      <c r="RMR707" s="1"/>
      <c r="RMS707" s="1"/>
      <c r="RMT707" s="1"/>
      <c r="RMU707" s="1"/>
      <c r="RMV707" s="1"/>
      <c r="RMW707" s="1"/>
      <c r="RMX707" s="1"/>
      <c r="RMY707" s="1"/>
      <c r="RMZ707" s="1"/>
      <c r="RNA707" s="1"/>
      <c r="RNB707" s="1"/>
      <c r="RNC707" s="1"/>
      <c r="RND707" s="1"/>
      <c r="RNE707" s="1"/>
      <c r="RNF707" s="1"/>
      <c r="RNG707" s="1"/>
      <c r="RNH707" s="1"/>
      <c r="RNI707" s="1"/>
      <c r="RNJ707" s="1"/>
      <c r="RNK707" s="1"/>
      <c r="RNL707" s="1"/>
      <c r="RNM707" s="1"/>
      <c r="RNN707" s="1"/>
      <c r="RNO707" s="1"/>
      <c r="RNP707" s="1"/>
      <c r="RNQ707" s="1"/>
      <c r="RNR707" s="1"/>
      <c r="RNS707" s="1"/>
      <c r="RNT707" s="1"/>
      <c r="RNU707" s="1"/>
      <c r="RNV707" s="1"/>
      <c r="RNW707" s="1"/>
      <c r="RNX707" s="1"/>
      <c r="RNY707" s="1"/>
      <c r="RNZ707" s="1"/>
      <c r="ROA707" s="1"/>
      <c r="ROB707" s="1"/>
      <c r="ROC707" s="1"/>
      <c r="ROD707" s="1"/>
      <c r="ROE707" s="1"/>
      <c r="ROF707" s="1"/>
      <c r="ROG707" s="1"/>
      <c r="ROH707" s="1"/>
      <c r="ROI707" s="1"/>
      <c r="ROJ707" s="1"/>
      <c r="ROK707" s="1"/>
      <c r="ROL707" s="1"/>
      <c r="ROM707" s="1"/>
      <c r="RON707" s="1"/>
      <c r="ROO707" s="1"/>
      <c r="ROP707" s="1"/>
      <c r="ROQ707" s="1"/>
      <c r="ROR707" s="1"/>
      <c r="ROS707" s="1"/>
      <c r="ROT707" s="1"/>
      <c r="ROU707" s="1"/>
      <c r="ROV707" s="1"/>
      <c r="ROW707" s="1"/>
      <c r="ROX707" s="1"/>
      <c r="ROY707" s="1"/>
      <c r="ROZ707" s="1"/>
      <c r="RPA707" s="1"/>
      <c r="RPB707" s="1"/>
      <c r="RPC707" s="1"/>
      <c r="RPD707" s="1"/>
      <c r="RPE707" s="1"/>
      <c r="RPF707" s="1"/>
      <c r="RPG707" s="1"/>
      <c r="RPH707" s="1"/>
      <c r="RPI707" s="1"/>
      <c r="RPJ707" s="1"/>
      <c r="RPK707" s="1"/>
      <c r="RPL707" s="1"/>
      <c r="RPM707" s="1"/>
      <c r="RPN707" s="1"/>
      <c r="RPO707" s="1"/>
      <c r="RPP707" s="1"/>
      <c r="RPQ707" s="1"/>
      <c r="RPR707" s="1"/>
      <c r="RPS707" s="1"/>
      <c r="RPT707" s="1"/>
      <c r="RPU707" s="1"/>
      <c r="RPV707" s="1"/>
      <c r="RPW707" s="1"/>
      <c r="RPX707" s="1"/>
      <c r="RPY707" s="1"/>
      <c r="RPZ707" s="1"/>
      <c r="RQA707" s="1"/>
      <c r="RQB707" s="1"/>
      <c r="RQC707" s="1"/>
      <c r="RQD707" s="1"/>
      <c r="RQE707" s="1"/>
      <c r="RQF707" s="1"/>
      <c r="RQG707" s="1"/>
      <c r="RQH707" s="1"/>
      <c r="RQI707" s="1"/>
      <c r="RQJ707" s="1"/>
      <c r="RQK707" s="1"/>
      <c r="RQL707" s="1"/>
      <c r="RQM707" s="1"/>
      <c r="RQN707" s="1"/>
      <c r="RQO707" s="1"/>
      <c r="RQP707" s="1"/>
      <c r="RQQ707" s="1"/>
      <c r="RQR707" s="1"/>
      <c r="RQS707" s="1"/>
      <c r="RQT707" s="1"/>
      <c r="RQU707" s="1"/>
      <c r="RQV707" s="1"/>
      <c r="RQW707" s="1"/>
      <c r="RQX707" s="1"/>
      <c r="RQY707" s="1"/>
      <c r="RQZ707" s="1"/>
      <c r="RRA707" s="1"/>
      <c r="RRB707" s="1"/>
      <c r="RRC707" s="1"/>
      <c r="RRD707" s="1"/>
      <c r="RRE707" s="1"/>
      <c r="RRF707" s="1"/>
      <c r="RRG707" s="1"/>
      <c r="RRH707" s="1"/>
      <c r="RRI707" s="1"/>
      <c r="RRJ707" s="1"/>
      <c r="RRK707" s="1"/>
      <c r="RRL707" s="1"/>
      <c r="RRM707" s="1"/>
      <c r="RRN707" s="1"/>
      <c r="RRO707" s="1"/>
      <c r="RRP707" s="1"/>
      <c r="RRQ707" s="1"/>
      <c r="RRR707" s="1"/>
      <c r="RRS707" s="1"/>
      <c r="RRT707" s="1"/>
      <c r="RRU707" s="1"/>
      <c r="RRV707" s="1"/>
      <c r="RRW707" s="1"/>
      <c r="RRX707" s="1"/>
      <c r="RRY707" s="1"/>
      <c r="RRZ707" s="1"/>
      <c r="RSA707" s="1"/>
      <c r="RSB707" s="1"/>
      <c r="RSC707" s="1"/>
      <c r="RSD707" s="1"/>
      <c r="RSE707" s="1"/>
      <c r="RSF707" s="1"/>
      <c r="RSG707" s="1"/>
      <c r="RSH707" s="1"/>
      <c r="RSI707" s="1"/>
      <c r="RSJ707" s="1"/>
      <c r="RSK707" s="1"/>
      <c r="RSL707" s="1"/>
      <c r="RSM707" s="1"/>
      <c r="RSN707" s="1"/>
      <c r="RSO707" s="1"/>
      <c r="RSP707" s="1"/>
      <c r="RSQ707" s="1"/>
      <c r="RSR707" s="1"/>
      <c r="RSS707" s="1"/>
      <c r="RST707" s="1"/>
      <c r="RSU707" s="1"/>
      <c r="RSV707" s="1"/>
      <c r="RSW707" s="1"/>
      <c r="RSX707" s="1"/>
      <c r="RSY707" s="1"/>
      <c r="RSZ707" s="1"/>
      <c r="RTA707" s="1"/>
      <c r="RTB707" s="1"/>
      <c r="RTC707" s="1"/>
      <c r="RTD707" s="1"/>
      <c r="RTE707" s="1"/>
      <c r="RTF707" s="1"/>
      <c r="RTG707" s="1"/>
      <c r="RTH707" s="1"/>
      <c r="RTI707" s="1"/>
      <c r="RTJ707" s="1"/>
      <c r="RTK707" s="1"/>
      <c r="RTL707" s="1"/>
      <c r="RTM707" s="1"/>
      <c r="RTN707" s="1"/>
      <c r="RTO707" s="1"/>
      <c r="RTP707" s="1"/>
      <c r="RTQ707" s="1"/>
      <c r="RTR707" s="1"/>
      <c r="RTS707" s="1"/>
      <c r="RTT707" s="1"/>
      <c r="RTU707" s="1"/>
      <c r="RTV707" s="1"/>
      <c r="RTW707" s="1"/>
      <c r="RTX707" s="1"/>
      <c r="RTY707" s="1"/>
      <c r="RTZ707" s="1"/>
      <c r="RUA707" s="1"/>
      <c r="RUB707" s="1"/>
      <c r="RUC707" s="1"/>
      <c r="RUD707" s="1"/>
      <c r="RUE707" s="1"/>
      <c r="RUF707" s="1"/>
      <c r="RUG707" s="1"/>
      <c r="RUH707" s="1"/>
      <c r="RUI707" s="1"/>
      <c r="RUJ707" s="1"/>
      <c r="RUK707" s="1"/>
      <c r="RUL707" s="1"/>
      <c r="RUM707" s="1"/>
      <c r="RUN707" s="1"/>
      <c r="RUO707" s="1"/>
      <c r="RUP707" s="1"/>
      <c r="RUQ707" s="1"/>
      <c r="RUR707" s="1"/>
      <c r="RUS707" s="1"/>
      <c r="RUT707" s="1"/>
      <c r="RUU707" s="1"/>
      <c r="RUV707" s="1"/>
      <c r="RUW707" s="1"/>
      <c r="RUX707" s="1"/>
      <c r="RUY707" s="1"/>
      <c r="RUZ707" s="1"/>
      <c r="RVA707" s="1"/>
      <c r="RVB707" s="1"/>
      <c r="RVC707" s="1"/>
      <c r="RVD707" s="1"/>
      <c r="RVE707" s="1"/>
      <c r="RVF707" s="1"/>
      <c r="RVG707" s="1"/>
      <c r="RVH707" s="1"/>
      <c r="RVI707" s="1"/>
      <c r="RVJ707" s="1"/>
      <c r="RVK707" s="1"/>
      <c r="RVL707" s="1"/>
      <c r="RVM707" s="1"/>
      <c r="RVN707" s="1"/>
      <c r="RVO707" s="1"/>
      <c r="RVP707" s="1"/>
      <c r="RVQ707" s="1"/>
      <c r="RVR707" s="1"/>
      <c r="RVS707" s="1"/>
      <c r="RVT707" s="1"/>
      <c r="RVU707" s="1"/>
      <c r="RVV707" s="1"/>
      <c r="RVW707" s="1"/>
      <c r="RVX707" s="1"/>
      <c r="RVY707" s="1"/>
      <c r="RVZ707" s="1"/>
      <c r="RWA707" s="1"/>
      <c r="RWB707" s="1"/>
      <c r="RWC707" s="1"/>
      <c r="RWD707" s="1"/>
      <c r="RWE707" s="1"/>
      <c r="RWF707" s="1"/>
      <c r="RWG707" s="1"/>
      <c r="RWH707" s="1"/>
      <c r="RWI707" s="1"/>
      <c r="RWJ707" s="1"/>
      <c r="RWK707" s="1"/>
      <c r="RWL707" s="1"/>
      <c r="RWM707" s="1"/>
      <c r="RWN707" s="1"/>
      <c r="RWO707" s="1"/>
      <c r="RWP707" s="1"/>
      <c r="RWQ707" s="1"/>
      <c r="RWR707" s="1"/>
      <c r="RWS707" s="1"/>
      <c r="RWT707" s="1"/>
      <c r="RWU707" s="1"/>
      <c r="RWV707" s="1"/>
      <c r="RWW707" s="1"/>
      <c r="RWX707" s="1"/>
      <c r="RWY707" s="1"/>
      <c r="RWZ707" s="1"/>
      <c r="RXA707" s="1"/>
      <c r="RXB707" s="1"/>
      <c r="RXC707" s="1"/>
      <c r="RXD707" s="1"/>
      <c r="RXE707" s="1"/>
      <c r="RXF707" s="1"/>
      <c r="RXG707" s="1"/>
      <c r="RXH707" s="1"/>
      <c r="RXI707" s="1"/>
      <c r="RXJ707" s="1"/>
      <c r="RXK707" s="1"/>
      <c r="RXL707" s="1"/>
      <c r="RXM707" s="1"/>
      <c r="RXN707" s="1"/>
      <c r="RXO707" s="1"/>
      <c r="RXP707" s="1"/>
      <c r="RXQ707" s="1"/>
      <c r="RXR707" s="1"/>
      <c r="RXS707" s="1"/>
      <c r="RXT707" s="1"/>
      <c r="RXU707" s="1"/>
      <c r="RXV707" s="1"/>
      <c r="RXW707" s="1"/>
      <c r="RXX707" s="1"/>
      <c r="RXY707" s="1"/>
      <c r="RXZ707" s="1"/>
      <c r="RYA707" s="1"/>
      <c r="RYB707" s="1"/>
      <c r="RYC707" s="1"/>
      <c r="RYD707" s="1"/>
      <c r="RYE707" s="1"/>
      <c r="RYF707" s="1"/>
      <c r="RYG707" s="1"/>
      <c r="RYH707" s="1"/>
      <c r="RYI707" s="1"/>
      <c r="RYJ707" s="1"/>
      <c r="RYK707" s="1"/>
      <c r="RYL707" s="1"/>
      <c r="RYM707" s="1"/>
      <c r="RYN707" s="1"/>
      <c r="RYO707" s="1"/>
      <c r="RYP707" s="1"/>
      <c r="RYQ707" s="1"/>
      <c r="RYR707" s="1"/>
      <c r="RYS707" s="1"/>
      <c r="RYT707" s="1"/>
      <c r="RYU707" s="1"/>
      <c r="RYV707" s="1"/>
      <c r="RYW707" s="1"/>
      <c r="RYX707" s="1"/>
      <c r="RYY707" s="1"/>
      <c r="RYZ707" s="1"/>
      <c r="RZA707" s="1"/>
      <c r="RZB707" s="1"/>
      <c r="RZC707" s="1"/>
      <c r="RZD707" s="1"/>
      <c r="RZE707" s="1"/>
      <c r="RZF707" s="1"/>
      <c r="RZG707" s="1"/>
      <c r="RZH707" s="1"/>
      <c r="RZI707" s="1"/>
      <c r="RZJ707" s="1"/>
      <c r="RZK707" s="1"/>
      <c r="RZL707" s="1"/>
      <c r="RZM707" s="1"/>
      <c r="RZN707" s="1"/>
      <c r="RZO707" s="1"/>
      <c r="RZP707" s="1"/>
      <c r="RZQ707" s="1"/>
      <c r="RZR707" s="1"/>
      <c r="RZS707" s="1"/>
      <c r="RZT707" s="1"/>
      <c r="RZU707" s="1"/>
      <c r="RZV707" s="1"/>
      <c r="RZW707" s="1"/>
      <c r="RZX707" s="1"/>
      <c r="RZY707" s="1"/>
      <c r="RZZ707" s="1"/>
      <c r="SAA707" s="1"/>
      <c r="SAB707" s="1"/>
      <c r="SAC707" s="1"/>
      <c r="SAD707" s="1"/>
      <c r="SAE707" s="1"/>
      <c r="SAF707" s="1"/>
      <c r="SAG707" s="1"/>
      <c r="SAH707" s="1"/>
      <c r="SAI707" s="1"/>
      <c r="SAJ707" s="1"/>
      <c r="SAK707" s="1"/>
      <c r="SAL707" s="1"/>
      <c r="SAM707" s="1"/>
      <c r="SAN707" s="1"/>
      <c r="SAO707" s="1"/>
      <c r="SAP707" s="1"/>
      <c r="SAQ707" s="1"/>
      <c r="SAR707" s="1"/>
      <c r="SAS707" s="1"/>
      <c r="SAT707" s="1"/>
      <c r="SAU707" s="1"/>
      <c r="SAV707" s="1"/>
      <c r="SAW707" s="1"/>
      <c r="SAX707" s="1"/>
      <c r="SAY707" s="1"/>
      <c r="SAZ707" s="1"/>
      <c r="SBA707" s="1"/>
      <c r="SBB707" s="1"/>
      <c r="SBC707" s="1"/>
      <c r="SBD707" s="1"/>
      <c r="SBE707" s="1"/>
      <c r="SBF707" s="1"/>
      <c r="SBG707" s="1"/>
      <c r="SBH707" s="1"/>
      <c r="SBI707" s="1"/>
      <c r="SBJ707" s="1"/>
      <c r="SBK707" s="1"/>
      <c r="SBL707" s="1"/>
      <c r="SBM707" s="1"/>
      <c r="SBN707" s="1"/>
      <c r="SBO707" s="1"/>
      <c r="SBP707" s="1"/>
      <c r="SBQ707" s="1"/>
      <c r="SBR707" s="1"/>
      <c r="SBS707" s="1"/>
      <c r="SBT707" s="1"/>
      <c r="SBU707" s="1"/>
      <c r="SBV707" s="1"/>
      <c r="SBW707" s="1"/>
      <c r="SBX707" s="1"/>
      <c r="SBY707" s="1"/>
      <c r="SBZ707" s="1"/>
      <c r="SCA707" s="1"/>
      <c r="SCB707" s="1"/>
      <c r="SCC707" s="1"/>
      <c r="SCD707" s="1"/>
      <c r="SCE707" s="1"/>
      <c r="SCF707" s="1"/>
      <c r="SCG707" s="1"/>
      <c r="SCH707" s="1"/>
      <c r="SCI707" s="1"/>
      <c r="SCJ707" s="1"/>
      <c r="SCK707" s="1"/>
      <c r="SCL707" s="1"/>
      <c r="SCM707" s="1"/>
      <c r="SCN707" s="1"/>
      <c r="SCO707" s="1"/>
      <c r="SCP707" s="1"/>
      <c r="SCQ707" s="1"/>
      <c r="SCR707" s="1"/>
      <c r="SCS707" s="1"/>
      <c r="SCT707" s="1"/>
      <c r="SCU707" s="1"/>
      <c r="SCV707" s="1"/>
      <c r="SCW707" s="1"/>
      <c r="SCX707" s="1"/>
      <c r="SCY707" s="1"/>
      <c r="SCZ707" s="1"/>
      <c r="SDA707" s="1"/>
      <c r="SDB707" s="1"/>
      <c r="SDC707" s="1"/>
      <c r="SDD707" s="1"/>
      <c r="SDE707" s="1"/>
      <c r="SDF707" s="1"/>
      <c r="SDG707" s="1"/>
      <c r="SDH707" s="1"/>
      <c r="SDI707" s="1"/>
      <c r="SDJ707" s="1"/>
      <c r="SDK707" s="1"/>
      <c r="SDL707" s="1"/>
      <c r="SDM707" s="1"/>
      <c r="SDN707" s="1"/>
      <c r="SDO707" s="1"/>
      <c r="SDP707" s="1"/>
      <c r="SDQ707" s="1"/>
      <c r="SDR707" s="1"/>
      <c r="SDS707" s="1"/>
      <c r="SDT707" s="1"/>
      <c r="SDU707" s="1"/>
      <c r="SDV707" s="1"/>
      <c r="SDW707" s="1"/>
      <c r="SDX707" s="1"/>
      <c r="SDY707" s="1"/>
      <c r="SDZ707" s="1"/>
      <c r="SEA707" s="1"/>
      <c r="SEB707" s="1"/>
      <c r="SEC707" s="1"/>
      <c r="SED707" s="1"/>
      <c r="SEE707" s="1"/>
      <c r="SEF707" s="1"/>
      <c r="SEG707" s="1"/>
      <c r="SEH707" s="1"/>
      <c r="SEI707" s="1"/>
      <c r="SEJ707" s="1"/>
      <c r="SEK707" s="1"/>
      <c r="SEL707" s="1"/>
      <c r="SEM707" s="1"/>
      <c r="SEN707" s="1"/>
      <c r="SEO707" s="1"/>
      <c r="SEP707" s="1"/>
      <c r="SEQ707" s="1"/>
      <c r="SER707" s="1"/>
      <c r="SES707" s="1"/>
      <c r="SET707" s="1"/>
      <c r="SEU707" s="1"/>
      <c r="SEV707" s="1"/>
      <c r="SEW707" s="1"/>
      <c r="SEX707" s="1"/>
      <c r="SEY707" s="1"/>
      <c r="SEZ707" s="1"/>
      <c r="SFA707" s="1"/>
      <c r="SFB707" s="1"/>
      <c r="SFC707" s="1"/>
      <c r="SFD707" s="1"/>
      <c r="SFE707" s="1"/>
      <c r="SFF707" s="1"/>
      <c r="SFG707" s="1"/>
      <c r="SFH707" s="1"/>
      <c r="SFI707" s="1"/>
      <c r="SFJ707" s="1"/>
      <c r="SFK707" s="1"/>
      <c r="SFL707" s="1"/>
      <c r="SFM707" s="1"/>
      <c r="SFN707" s="1"/>
      <c r="SFO707" s="1"/>
      <c r="SFP707" s="1"/>
      <c r="SFQ707" s="1"/>
      <c r="SFR707" s="1"/>
      <c r="SFS707" s="1"/>
      <c r="SFT707" s="1"/>
      <c r="SFU707" s="1"/>
      <c r="SFV707" s="1"/>
      <c r="SFW707" s="1"/>
      <c r="SFX707" s="1"/>
      <c r="SFY707" s="1"/>
      <c r="SFZ707" s="1"/>
      <c r="SGA707" s="1"/>
      <c r="SGB707" s="1"/>
      <c r="SGC707" s="1"/>
      <c r="SGD707" s="1"/>
      <c r="SGE707" s="1"/>
      <c r="SGF707" s="1"/>
      <c r="SGG707" s="1"/>
      <c r="SGH707" s="1"/>
      <c r="SGI707" s="1"/>
      <c r="SGJ707" s="1"/>
      <c r="SGK707" s="1"/>
      <c r="SGL707" s="1"/>
      <c r="SGM707" s="1"/>
      <c r="SGN707" s="1"/>
      <c r="SGO707" s="1"/>
      <c r="SGP707" s="1"/>
      <c r="SGQ707" s="1"/>
      <c r="SGR707" s="1"/>
      <c r="SGS707" s="1"/>
      <c r="SGT707" s="1"/>
      <c r="SGU707" s="1"/>
      <c r="SGV707" s="1"/>
      <c r="SGW707" s="1"/>
      <c r="SGX707" s="1"/>
      <c r="SGY707" s="1"/>
      <c r="SGZ707" s="1"/>
      <c r="SHA707" s="1"/>
      <c r="SHB707" s="1"/>
      <c r="SHC707" s="1"/>
      <c r="SHD707" s="1"/>
      <c r="SHE707" s="1"/>
      <c r="SHF707" s="1"/>
      <c r="SHG707" s="1"/>
      <c r="SHH707" s="1"/>
      <c r="SHI707" s="1"/>
      <c r="SHJ707" s="1"/>
      <c r="SHK707" s="1"/>
      <c r="SHL707" s="1"/>
      <c r="SHM707" s="1"/>
      <c r="SHN707" s="1"/>
      <c r="SHO707" s="1"/>
      <c r="SHP707" s="1"/>
      <c r="SHQ707" s="1"/>
      <c r="SHR707" s="1"/>
      <c r="SHS707" s="1"/>
      <c r="SHT707" s="1"/>
      <c r="SHU707" s="1"/>
      <c r="SHV707" s="1"/>
      <c r="SHW707" s="1"/>
      <c r="SHX707" s="1"/>
      <c r="SHY707" s="1"/>
      <c r="SHZ707" s="1"/>
      <c r="SIA707" s="1"/>
      <c r="SIB707" s="1"/>
      <c r="SIC707" s="1"/>
      <c r="SID707" s="1"/>
      <c r="SIE707" s="1"/>
      <c r="SIF707" s="1"/>
      <c r="SIG707" s="1"/>
      <c r="SIH707" s="1"/>
      <c r="SII707" s="1"/>
      <c r="SIJ707" s="1"/>
      <c r="SIK707" s="1"/>
      <c r="SIL707" s="1"/>
      <c r="SIM707" s="1"/>
      <c r="SIN707" s="1"/>
      <c r="SIO707" s="1"/>
      <c r="SIP707" s="1"/>
      <c r="SIQ707" s="1"/>
      <c r="SIR707" s="1"/>
      <c r="SIS707" s="1"/>
      <c r="SIT707" s="1"/>
      <c r="SIU707" s="1"/>
      <c r="SIV707" s="1"/>
      <c r="SIW707" s="1"/>
      <c r="SIX707" s="1"/>
      <c r="SIY707" s="1"/>
      <c r="SIZ707" s="1"/>
      <c r="SJA707" s="1"/>
      <c r="SJB707" s="1"/>
      <c r="SJC707" s="1"/>
      <c r="SJD707" s="1"/>
      <c r="SJE707" s="1"/>
      <c r="SJF707" s="1"/>
      <c r="SJG707" s="1"/>
      <c r="SJH707" s="1"/>
      <c r="SJI707" s="1"/>
      <c r="SJJ707" s="1"/>
      <c r="SJK707" s="1"/>
      <c r="SJL707" s="1"/>
      <c r="SJM707" s="1"/>
      <c r="SJN707" s="1"/>
      <c r="SJO707" s="1"/>
      <c r="SJP707" s="1"/>
      <c r="SJQ707" s="1"/>
      <c r="SJR707" s="1"/>
      <c r="SJS707" s="1"/>
      <c r="SJT707" s="1"/>
      <c r="SJU707" s="1"/>
      <c r="SJV707" s="1"/>
      <c r="SJW707" s="1"/>
      <c r="SJX707" s="1"/>
      <c r="SJY707" s="1"/>
      <c r="SJZ707" s="1"/>
      <c r="SKA707" s="1"/>
      <c r="SKB707" s="1"/>
      <c r="SKC707" s="1"/>
      <c r="SKD707" s="1"/>
      <c r="SKE707" s="1"/>
      <c r="SKF707" s="1"/>
      <c r="SKG707" s="1"/>
      <c r="SKH707" s="1"/>
      <c r="SKI707" s="1"/>
      <c r="SKJ707" s="1"/>
      <c r="SKK707" s="1"/>
      <c r="SKL707" s="1"/>
      <c r="SKM707" s="1"/>
      <c r="SKN707" s="1"/>
      <c r="SKO707" s="1"/>
      <c r="SKP707" s="1"/>
      <c r="SKQ707" s="1"/>
      <c r="SKR707" s="1"/>
      <c r="SKS707" s="1"/>
      <c r="SKT707" s="1"/>
      <c r="SKU707" s="1"/>
      <c r="SKV707" s="1"/>
      <c r="SKW707" s="1"/>
      <c r="SKX707" s="1"/>
      <c r="SKY707" s="1"/>
      <c r="SKZ707" s="1"/>
      <c r="SLA707" s="1"/>
      <c r="SLB707" s="1"/>
      <c r="SLC707" s="1"/>
      <c r="SLD707" s="1"/>
      <c r="SLE707" s="1"/>
      <c r="SLF707" s="1"/>
      <c r="SLG707" s="1"/>
      <c r="SLH707" s="1"/>
      <c r="SLI707" s="1"/>
      <c r="SLJ707" s="1"/>
      <c r="SLK707" s="1"/>
      <c r="SLL707" s="1"/>
      <c r="SLM707" s="1"/>
      <c r="SLN707" s="1"/>
      <c r="SLO707" s="1"/>
      <c r="SLP707" s="1"/>
      <c r="SLQ707" s="1"/>
      <c r="SLR707" s="1"/>
      <c r="SLS707" s="1"/>
      <c r="SLT707" s="1"/>
      <c r="SLU707" s="1"/>
      <c r="SLV707" s="1"/>
      <c r="SLW707" s="1"/>
      <c r="SLX707" s="1"/>
      <c r="SLY707" s="1"/>
      <c r="SLZ707" s="1"/>
      <c r="SMA707" s="1"/>
      <c r="SMB707" s="1"/>
      <c r="SMC707" s="1"/>
      <c r="SMD707" s="1"/>
      <c r="SME707" s="1"/>
      <c r="SMF707" s="1"/>
      <c r="SMG707" s="1"/>
      <c r="SMH707" s="1"/>
      <c r="SMI707" s="1"/>
      <c r="SMJ707" s="1"/>
      <c r="SMK707" s="1"/>
      <c r="SML707" s="1"/>
      <c r="SMM707" s="1"/>
      <c r="SMN707" s="1"/>
      <c r="SMO707" s="1"/>
      <c r="SMP707" s="1"/>
      <c r="SMQ707" s="1"/>
      <c r="SMR707" s="1"/>
      <c r="SMS707" s="1"/>
      <c r="SMT707" s="1"/>
      <c r="SMU707" s="1"/>
      <c r="SMV707" s="1"/>
      <c r="SMW707" s="1"/>
      <c r="SMX707" s="1"/>
      <c r="SMY707" s="1"/>
      <c r="SMZ707" s="1"/>
      <c r="SNA707" s="1"/>
      <c r="SNB707" s="1"/>
      <c r="SNC707" s="1"/>
      <c r="SND707" s="1"/>
      <c r="SNE707" s="1"/>
      <c r="SNF707" s="1"/>
      <c r="SNG707" s="1"/>
      <c r="SNH707" s="1"/>
      <c r="SNI707" s="1"/>
      <c r="SNJ707" s="1"/>
      <c r="SNK707" s="1"/>
      <c r="SNL707" s="1"/>
      <c r="SNM707" s="1"/>
      <c r="SNN707" s="1"/>
      <c r="SNO707" s="1"/>
      <c r="SNP707" s="1"/>
      <c r="SNQ707" s="1"/>
      <c r="SNR707" s="1"/>
      <c r="SNS707" s="1"/>
      <c r="SNT707" s="1"/>
      <c r="SNU707" s="1"/>
      <c r="SNV707" s="1"/>
      <c r="SNW707" s="1"/>
      <c r="SNX707" s="1"/>
      <c r="SNY707" s="1"/>
      <c r="SNZ707" s="1"/>
      <c r="SOA707" s="1"/>
      <c r="SOB707" s="1"/>
      <c r="SOC707" s="1"/>
      <c r="SOD707" s="1"/>
      <c r="SOE707" s="1"/>
      <c r="SOF707" s="1"/>
      <c r="SOG707" s="1"/>
      <c r="SOH707" s="1"/>
      <c r="SOI707" s="1"/>
      <c r="SOJ707" s="1"/>
      <c r="SOK707" s="1"/>
      <c r="SOL707" s="1"/>
      <c r="SOM707" s="1"/>
      <c r="SON707" s="1"/>
      <c r="SOO707" s="1"/>
      <c r="SOP707" s="1"/>
      <c r="SOQ707" s="1"/>
      <c r="SOR707" s="1"/>
      <c r="SOS707" s="1"/>
      <c r="SOT707" s="1"/>
      <c r="SOU707" s="1"/>
      <c r="SOV707" s="1"/>
      <c r="SOW707" s="1"/>
      <c r="SOX707" s="1"/>
      <c r="SOY707" s="1"/>
      <c r="SOZ707" s="1"/>
      <c r="SPA707" s="1"/>
      <c r="SPB707" s="1"/>
      <c r="SPC707" s="1"/>
      <c r="SPD707" s="1"/>
      <c r="SPE707" s="1"/>
      <c r="SPF707" s="1"/>
      <c r="SPG707" s="1"/>
      <c r="SPH707" s="1"/>
      <c r="SPI707" s="1"/>
      <c r="SPJ707" s="1"/>
      <c r="SPK707" s="1"/>
      <c r="SPL707" s="1"/>
      <c r="SPM707" s="1"/>
      <c r="SPN707" s="1"/>
      <c r="SPO707" s="1"/>
      <c r="SPP707" s="1"/>
      <c r="SPQ707" s="1"/>
      <c r="SPR707" s="1"/>
      <c r="SPS707" s="1"/>
      <c r="SPT707" s="1"/>
      <c r="SPU707" s="1"/>
      <c r="SPV707" s="1"/>
      <c r="SPW707" s="1"/>
      <c r="SPX707" s="1"/>
      <c r="SPY707" s="1"/>
      <c r="SPZ707" s="1"/>
      <c r="SQA707" s="1"/>
      <c r="SQB707" s="1"/>
      <c r="SQC707" s="1"/>
      <c r="SQD707" s="1"/>
      <c r="SQE707" s="1"/>
      <c r="SQF707" s="1"/>
      <c r="SQG707" s="1"/>
      <c r="SQH707" s="1"/>
      <c r="SQI707" s="1"/>
      <c r="SQJ707" s="1"/>
      <c r="SQK707" s="1"/>
      <c r="SQL707" s="1"/>
      <c r="SQM707" s="1"/>
      <c r="SQN707" s="1"/>
      <c r="SQO707" s="1"/>
      <c r="SQP707" s="1"/>
      <c r="SQQ707" s="1"/>
      <c r="SQR707" s="1"/>
      <c r="SQS707" s="1"/>
      <c r="SQT707" s="1"/>
      <c r="SQU707" s="1"/>
      <c r="SQV707" s="1"/>
      <c r="SQW707" s="1"/>
      <c r="SQX707" s="1"/>
      <c r="SQY707" s="1"/>
      <c r="SQZ707" s="1"/>
      <c r="SRA707" s="1"/>
      <c r="SRB707" s="1"/>
      <c r="SRC707" s="1"/>
      <c r="SRD707" s="1"/>
      <c r="SRE707" s="1"/>
      <c r="SRF707" s="1"/>
      <c r="SRG707" s="1"/>
      <c r="SRH707" s="1"/>
      <c r="SRI707" s="1"/>
      <c r="SRJ707" s="1"/>
      <c r="SRK707" s="1"/>
      <c r="SRL707" s="1"/>
      <c r="SRM707" s="1"/>
      <c r="SRN707" s="1"/>
      <c r="SRO707" s="1"/>
      <c r="SRP707" s="1"/>
      <c r="SRQ707" s="1"/>
      <c r="SRR707" s="1"/>
      <c r="SRS707" s="1"/>
      <c r="SRT707" s="1"/>
      <c r="SRU707" s="1"/>
      <c r="SRV707" s="1"/>
      <c r="SRW707" s="1"/>
      <c r="SRX707" s="1"/>
      <c r="SRY707" s="1"/>
      <c r="SRZ707" s="1"/>
      <c r="SSA707" s="1"/>
      <c r="SSB707" s="1"/>
      <c r="SSC707" s="1"/>
      <c r="SSD707" s="1"/>
      <c r="SSE707" s="1"/>
      <c r="SSF707" s="1"/>
      <c r="SSG707" s="1"/>
      <c r="SSH707" s="1"/>
      <c r="SSI707" s="1"/>
      <c r="SSJ707" s="1"/>
      <c r="SSK707" s="1"/>
      <c r="SSL707" s="1"/>
      <c r="SSM707" s="1"/>
      <c r="SSN707" s="1"/>
      <c r="SSO707" s="1"/>
      <c r="SSP707" s="1"/>
      <c r="SSQ707" s="1"/>
      <c r="SSR707" s="1"/>
      <c r="SSS707" s="1"/>
      <c r="SST707" s="1"/>
      <c r="SSU707" s="1"/>
      <c r="SSV707" s="1"/>
      <c r="SSW707" s="1"/>
      <c r="SSX707" s="1"/>
      <c r="SSY707" s="1"/>
      <c r="SSZ707" s="1"/>
      <c r="STA707" s="1"/>
      <c r="STB707" s="1"/>
      <c r="STC707" s="1"/>
      <c r="STD707" s="1"/>
      <c r="STE707" s="1"/>
      <c r="STF707" s="1"/>
      <c r="STG707" s="1"/>
      <c r="STH707" s="1"/>
      <c r="STI707" s="1"/>
      <c r="STJ707" s="1"/>
      <c r="STK707" s="1"/>
      <c r="STL707" s="1"/>
      <c r="STM707" s="1"/>
      <c r="STN707" s="1"/>
      <c r="STO707" s="1"/>
      <c r="STP707" s="1"/>
      <c r="STQ707" s="1"/>
      <c r="STR707" s="1"/>
      <c r="STS707" s="1"/>
      <c r="STT707" s="1"/>
      <c r="STU707" s="1"/>
      <c r="STV707" s="1"/>
      <c r="STW707" s="1"/>
      <c r="STX707" s="1"/>
      <c r="STY707" s="1"/>
      <c r="STZ707" s="1"/>
      <c r="SUA707" s="1"/>
      <c r="SUB707" s="1"/>
      <c r="SUC707" s="1"/>
      <c r="SUD707" s="1"/>
      <c r="SUE707" s="1"/>
      <c r="SUF707" s="1"/>
      <c r="SUG707" s="1"/>
      <c r="SUH707" s="1"/>
      <c r="SUI707" s="1"/>
      <c r="SUJ707" s="1"/>
      <c r="SUK707" s="1"/>
      <c r="SUL707" s="1"/>
      <c r="SUM707" s="1"/>
      <c r="SUN707" s="1"/>
      <c r="SUO707" s="1"/>
      <c r="SUP707" s="1"/>
      <c r="SUQ707" s="1"/>
      <c r="SUR707" s="1"/>
      <c r="SUS707" s="1"/>
      <c r="SUT707" s="1"/>
      <c r="SUU707" s="1"/>
      <c r="SUV707" s="1"/>
      <c r="SUW707" s="1"/>
      <c r="SUX707" s="1"/>
      <c r="SUY707" s="1"/>
      <c r="SUZ707" s="1"/>
      <c r="SVA707" s="1"/>
      <c r="SVB707" s="1"/>
      <c r="SVC707" s="1"/>
      <c r="SVD707" s="1"/>
      <c r="SVE707" s="1"/>
      <c r="SVF707" s="1"/>
      <c r="SVG707" s="1"/>
      <c r="SVH707" s="1"/>
      <c r="SVI707" s="1"/>
      <c r="SVJ707" s="1"/>
      <c r="SVK707" s="1"/>
      <c r="SVL707" s="1"/>
      <c r="SVM707" s="1"/>
      <c r="SVN707" s="1"/>
      <c r="SVO707" s="1"/>
      <c r="SVP707" s="1"/>
      <c r="SVQ707" s="1"/>
      <c r="SVR707" s="1"/>
      <c r="SVS707" s="1"/>
      <c r="SVT707" s="1"/>
      <c r="SVU707" s="1"/>
      <c r="SVV707" s="1"/>
      <c r="SVW707" s="1"/>
      <c r="SVX707" s="1"/>
      <c r="SVY707" s="1"/>
      <c r="SVZ707" s="1"/>
      <c r="SWA707" s="1"/>
      <c r="SWB707" s="1"/>
      <c r="SWC707" s="1"/>
      <c r="SWD707" s="1"/>
      <c r="SWE707" s="1"/>
      <c r="SWF707" s="1"/>
      <c r="SWG707" s="1"/>
      <c r="SWH707" s="1"/>
      <c r="SWI707" s="1"/>
      <c r="SWJ707" s="1"/>
      <c r="SWK707" s="1"/>
      <c r="SWL707" s="1"/>
      <c r="SWM707" s="1"/>
      <c r="SWN707" s="1"/>
      <c r="SWO707" s="1"/>
      <c r="SWP707" s="1"/>
      <c r="SWQ707" s="1"/>
      <c r="SWR707" s="1"/>
      <c r="SWS707" s="1"/>
      <c r="SWT707" s="1"/>
      <c r="SWU707" s="1"/>
      <c r="SWV707" s="1"/>
      <c r="SWW707" s="1"/>
      <c r="SWX707" s="1"/>
      <c r="SWY707" s="1"/>
      <c r="SWZ707" s="1"/>
      <c r="SXA707" s="1"/>
      <c r="SXB707" s="1"/>
      <c r="SXC707" s="1"/>
      <c r="SXD707" s="1"/>
      <c r="SXE707" s="1"/>
      <c r="SXF707" s="1"/>
      <c r="SXG707" s="1"/>
      <c r="SXH707" s="1"/>
      <c r="SXI707" s="1"/>
      <c r="SXJ707" s="1"/>
      <c r="SXK707" s="1"/>
      <c r="SXL707" s="1"/>
      <c r="SXM707" s="1"/>
      <c r="SXN707" s="1"/>
      <c r="SXO707" s="1"/>
      <c r="SXP707" s="1"/>
      <c r="SXQ707" s="1"/>
      <c r="SXR707" s="1"/>
      <c r="SXS707" s="1"/>
      <c r="SXT707" s="1"/>
      <c r="SXU707" s="1"/>
      <c r="SXV707" s="1"/>
      <c r="SXW707" s="1"/>
      <c r="SXX707" s="1"/>
      <c r="SXY707" s="1"/>
      <c r="SXZ707" s="1"/>
      <c r="SYA707" s="1"/>
      <c r="SYB707" s="1"/>
      <c r="SYC707" s="1"/>
      <c r="SYD707" s="1"/>
      <c r="SYE707" s="1"/>
      <c r="SYF707" s="1"/>
      <c r="SYG707" s="1"/>
      <c r="SYH707" s="1"/>
      <c r="SYI707" s="1"/>
      <c r="SYJ707" s="1"/>
      <c r="SYK707" s="1"/>
      <c r="SYL707" s="1"/>
      <c r="SYM707" s="1"/>
      <c r="SYN707" s="1"/>
      <c r="SYO707" s="1"/>
      <c r="SYP707" s="1"/>
      <c r="SYQ707" s="1"/>
      <c r="SYR707" s="1"/>
      <c r="SYS707" s="1"/>
      <c r="SYT707" s="1"/>
      <c r="SYU707" s="1"/>
      <c r="SYV707" s="1"/>
      <c r="SYW707" s="1"/>
      <c r="SYX707" s="1"/>
      <c r="SYY707" s="1"/>
      <c r="SYZ707" s="1"/>
      <c r="SZA707" s="1"/>
      <c r="SZB707" s="1"/>
      <c r="SZC707" s="1"/>
      <c r="SZD707" s="1"/>
      <c r="SZE707" s="1"/>
      <c r="SZF707" s="1"/>
      <c r="SZG707" s="1"/>
      <c r="SZH707" s="1"/>
      <c r="SZI707" s="1"/>
      <c r="SZJ707" s="1"/>
      <c r="SZK707" s="1"/>
      <c r="SZL707" s="1"/>
      <c r="SZM707" s="1"/>
      <c r="SZN707" s="1"/>
      <c r="SZO707" s="1"/>
      <c r="SZP707" s="1"/>
      <c r="SZQ707" s="1"/>
      <c r="SZR707" s="1"/>
      <c r="SZS707" s="1"/>
      <c r="SZT707" s="1"/>
      <c r="SZU707" s="1"/>
      <c r="SZV707" s="1"/>
      <c r="SZW707" s="1"/>
      <c r="SZX707" s="1"/>
      <c r="SZY707" s="1"/>
      <c r="SZZ707" s="1"/>
      <c r="TAA707" s="1"/>
      <c r="TAB707" s="1"/>
      <c r="TAC707" s="1"/>
      <c r="TAD707" s="1"/>
      <c r="TAE707" s="1"/>
      <c r="TAF707" s="1"/>
      <c r="TAG707" s="1"/>
      <c r="TAH707" s="1"/>
      <c r="TAI707" s="1"/>
      <c r="TAJ707" s="1"/>
      <c r="TAK707" s="1"/>
      <c r="TAL707" s="1"/>
      <c r="TAM707" s="1"/>
      <c r="TAN707" s="1"/>
      <c r="TAO707" s="1"/>
      <c r="TAP707" s="1"/>
      <c r="TAQ707" s="1"/>
      <c r="TAR707" s="1"/>
      <c r="TAS707" s="1"/>
      <c r="TAT707" s="1"/>
      <c r="TAU707" s="1"/>
      <c r="TAV707" s="1"/>
      <c r="TAW707" s="1"/>
      <c r="TAX707" s="1"/>
      <c r="TAY707" s="1"/>
      <c r="TAZ707" s="1"/>
      <c r="TBA707" s="1"/>
      <c r="TBB707" s="1"/>
      <c r="TBC707" s="1"/>
      <c r="TBD707" s="1"/>
      <c r="TBE707" s="1"/>
      <c r="TBF707" s="1"/>
      <c r="TBG707" s="1"/>
      <c r="TBH707" s="1"/>
      <c r="TBI707" s="1"/>
      <c r="TBJ707" s="1"/>
      <c r="TBK707" s="1"/>
      <c r="TBL707" s="1"/>
      <c r="TBM707" s="1"/>
      <c r="TBN707" s="1"/>
      <c r="TBO707" s="1"/>
      <c r="TBP707" s="1"/>
      <c r="TBQ707" s="1"/>
      <c r="TBR707" s="1"/>
      <c r="TBS707" s="1"/>
      <c r="TBT707" s="1"/>
      <c r="TBU707" s="1"/>
      <c r="TBV707" s="1"/>
      <c r="TBW707" s="1"/>
      <c r="TBX707" s="1"/>
      <c r="TBY707" s="1"/>
      <c r="TBZ707" s="1"/>
      <c r="TCA707" s="1"/>
      <c r="TCB707" s="1"/>
      <c r="TCC707" s="1"/>
      <c r="TCD707" s="1"/>
      <c r="TCE707" s="1"/>
      <c r="TCF707" s="1"/>
      <c r="TCG707" s="1"/>
      <c r="TCH707" s="1"/>
      <c r="TCI707" s="1"/>
      <c r="TCJ707" s="1"/>
      <c r="TCK707" s="1"/>
      <c r="TCL707" s="1"/>
      <c r="TCM707" s="1"/>
      <c r="TCN707" s="1"/>
      <c r="TCO707" s="1"/>
      <c r="TCP707" s="1"/>
      <c r="TCQ707" s="1"/>
      <c r="TCR707" s="1"/>
      <c r="TCS707" s="1"/>
      <c r="TCT707" s="1"/>
      <c r="TCU707" s="1"/>
      <c r="TCV707" s="1"/>
      <c r="TCW707" s="1"/>
      <c r="TCX707" s="1"/>
      <c r="TCY707" s="1"/>
      <c r="TCZ707" s="1"/>
      <c r="TDA707" s="1"/>
      <c r="TDB707" s="1"/>
      <c r="TDC707" s="1"/>
      <c r="TDD707" s="1"/>
      <c r="TDE707" s="1"/>
      <c r="TDF707" s="1"/>
      <c r="TDG707" s="1"/>
      <c r="TDH707" s="1"/>
      <c r="TDI707" s="1"/>
      <c r="TDJ707" s="1"/>
      <c r="TDK707" s="1"/>
      <c r="TDL707" s="1"/>
      <c r="TDM707" s="1"/>
      <c r="TDN707" s="1"/>
      <c r="TDO707" s="1"/>
      <c r="TDP707" s="1"/>
      <c r="TDQ707" s="1"/>
      <c r="TDR707" s="1"/>
      <c r="TDS707" s="1"/>
      <c r="TDT707" s="1"/>
      <c r="TDU707" s="1"/>
      <c r="TDV707" s="1"/>
      <c r="TDW707" s="1"/>
      <c r="TDX707" s="1"/>
      <c r="TDY707" s="1"/>
      <c r="TDZ707" s="1"/>
      <c r="TEA707" s="1"/>
      <c r="TEB707" s="1"/>
      <c r="TEC707" s="1"/>
      <c r="TED707" s="1"/>
      <c r="TEE707" s="1"/>
      <c r="TEF707" s="1"/>
      <c r="TEG707" s="1"/>
      <c r="TEH707" s="1"/>
      <c r="TEI707" s="1"/>
      <c r="TEJ707" s="1"/>
      <c r="TEK707" s="1"/>
      <c r="TEL707" s="1"/>
      <c r="TEM707" s="1"/>
      <c r="TEN707" s="1"/>
      <c r="TEO707" s="1"/>
      <c r="TEP707" s="1"/>
      <c r="TEQ707" s="1"/>
      <c r="TER707" s="1"/>
      <c r="TES707" s="1"/>
      <c r="TET707" s="1"/>
      <c r="TEU707" s="1"/>
      <c r="TEV707" s="1"/>
      <c r="TEW707" s="1"/>
      <c r="TEX707" s="1"/>
      <c r="TEY707" s="1"/>
      <c r="TEZ707" s="1"/>
      <c r="TFA707" s="1"/>
      <c r="TFB707" s="1"/>
      <c r="TFC707" s="1"/>
      <c r="TFD707" s="1"/>
      <c r="TFE707" s="1"/>
      <c r="TFF707" s="1"/>
      <c r="TFG707" s="1"/>
      <c r="TFH707" s="1"/>
      <c r="TFI707" s="1"/>
      <c r="TFJ707" s="1"/>
      <c r="TFK707" s="1"/>
      <c r="TFL707" s="1"/>
      <c r="TFM707" s="1"/>
      <c r="TFN707" s="1"/>
      <c r="TFO707" s="1"/>
      <c r="TFP707" s="1"/>
      <c r="TFQ707" s="1"/>
      <c r="TFR707" s="1"/>
      <c r="TFS707" s="1"/>
      <c r="TFT707" s="1"/>
      <c r="TFU707" s="1"/>
      <c r="TFV707" s="1"/>
      <c r="TFW707" s="1"/>
      <c r="TFX707" s="1"/>
      <c r="TFY707" s="1"/>
      <c r="TFZ707" s="1"/>
      <c r="TGA707" s="1"/>
      <c r="TGB707" s="1"/>
      <c r="TGC707" s="1"/>
      <c r="TGD707" s="1"/>
      <c r="TGE707" s="1"/>
      <c r="TGF707" s="1"/>
      <c r="TGG707" s="1"/>
      <c r="TGH707" s="1"/>
      <c r="TGI707" s="1"/>
      <c r="TGJ707" s="1"/>
      <c r="TGK707" s="1"/>
      <c r="TGL707" s="1"/>
      <c r="TGM707" s="1"/>
      <c r="TGN707" s="1"/>
      <c r="TGO707" s="1"/>
      <c r="TGP707" s="1"/>
      <c r="TGQ707" s="1"/>
      <c r="TGR707" s="1"/>
      <c r="TGS707" s="1"/>
      <c r="TGT707" s="1"/>
      <c r="TGU707" s="1"/>
      <c r="TGV707" s="1"/>
      <c r="TGW707" s="1"/>
      <c r="TGX707" s="1"/>
      <c r="TGY707" s="1"/>
      <c r="TGZ707" s="1"/>
      <c r="THA707" s="1"/>
      <c r="THB707" s="1"/>
      <c r="THC707" s="1"/>
      <c r="THD707" s="1"/>
      <c r="THE707" s="1"/>
      <c r="THF707" s="1"/>
      <c r="THG707" s="1"/>
      <c r="THH707" s="1"/>
      <c r="THI707" s="1"/>
      <c r="THJ707" s="1"/>
      <c r="THK707" s="1"/>
      <c r="THL707" s="1"/>
      <c r="THM707" s="1"/>
      <c r="THN707" s="1"/>
      <c r="THO707" s="1"/>
      <c r="THP707" s="1"/>
      <c r="THQ707" s="1"/>
      <c r="THR707" s="1"/>
      <c r="THS707" s="1"/>
      <c r="THT707" s="1"/>
      <c r="THU707" s="1"/>
      <c r="THV707" s="1"/>
      <c r="THW707" s="1"/>
      <c r="THX707" s="1"/>
      <c r="THY707" s="1"/>
      <c r="THZ707" s="1"/>
      <c r="TIA707" s="1"/>
      <c r="TIB707" s="1"/>
      <c r="TIC707" s="1"/>
      <c r="TID707" s="1"/>
      <c r="TIE707" s="1"/>
      <c r="TIF707" s="1"/>
      <c r="TIG707" s="1"/>
      <c r="TIH707" s="1"/>
      <c r="TII707" s="1"/>
      <c r="TIJ707" s="1"/>
      <c r="TIK707" s="1"/>
      <c r="TIL707" s="1"/>
      <c r="TIM707" s="1"/>
      <c r="TIN707" s="1"/>
      <c r="TIO707" s="1"/>
      <c r="TIP707" s="1"/>
      <c r="TIQ707" s="1"/>
      <c r="TIR707" s="1"/>
      <c r="TIS707" s="1"/>
      <c r="TIT707" s="1"/>
      <c r="TIU707" s="1"/>
      <c r="TIV707" s="1"/>
      <c r="TIW707" s="1"/>
      <c r="TIX707" s="1"/>
      <c r="TIY707" s="1"/>
      <c r="TIZ707" s="1"/>
      <c r="TJA707" s="1"/>
      <c r="TJB707" s="1"/>
      <c r="TJC707" s="1"/>
      <c r="TJD707" s="1"/>
      <c r="TJE707" s="1"/>
      <c r="TJF707" s="1"/>
      <c r="TJG707" s="1"/>
      <c r="TJH707" s="1"/>
      <c r="TJI707" s="1"/>
      <c r="TJJ707" s="1"/>
      <c r="TJK707" s="1"/>
      <c r="TJL707" s="1"/>
      <c r="TJM707" s="1"/>
      <c r="TJN707" s="1"/>
      <c r="TJO707" s="1"/>
      <c r="TJP707" s="1"/>
      <c r="TJQ707" s="1"/>
      <c r="TJR707" s="1"/>
      <c r="TJS707" s="1"/>
      <c r="TJT707" s="1"/>
      <c r="TJU707" s="1"/>
      <c r="TJV707" s="1"/>
      <c r="TJW707" s="1"/>
      <c r="TJX707" s="1"/>
      <c r="TJY707" s="1"/>
      <c r="TJZ707" s="1"/>
      <c r="TKA707" s="1"/>
      <c r="TKB707" s="1"/>
      <c r="TKC707" s="1"/>
      <c r="TKD707" s="1"/>
      <c r="TKE707" s="1"/>
      <c r="TKF707" s="1"/>
      <c r="TKG707" s="1"/>
      <c r="TKH707" s="1"/>
      <c r="TKI707" s="1"/>
      <c r="TKJ707" s="1"/>
      <c r="TKK707" s="1"/>
      <c r="TKL707" s="1"/>
      <c r="TKM707" s="1"/>
      <c r="TKN707" s="1"/>
      <c r="TKO707" s="1"/>
      <c r="TKP707" s="1"/>
      <c r="TKQ707" s="1"/>
      <c r="TKR707" s="1"/>
      <c r="TKS707" s="1"/>
      <c r="TKT707" s="1"/>
      <c r="TKU707" s="1"/>
      <c r="TKV707" s="1"/>
      <c r="TKW707" s="1"/>
      <c r="TKX707" s="1"/>
      <c r="TKY707" s="1"/>
      <c r="TKZ707" s="1"/>
      <c r="TLA707" s="1"/>
      <c r="TLB707" s="1"/>
      <c r="TLC707" s="1"/>
      <c r="TLD707" s="1"/>
      <c r="TLE707" s="1"/>
      <c r="TLF707" s="1"/>
      <c r="TLG707" s="1"/>
      <c r="TLH707" s="1"/>
      <c r="TLI707" s="1"/>
      <c r="TLJ707" s="1"/>
      <c r="TLK707" s="1"/>
      <c r="TLL707" s="1"/>
      <c r="TLM707" s="1"/>
      <c r="TLN707" s="1"/>
      <c r="TLO707" s="1"/>
      <c r="TLP707" s="1"/>
      <c r="TLQ707" s="1"/>
      <c r="TLR707" s="1"/>
      <c r="TLS707" s="1"/>
      <c r="TLT707" s="1"/>
      <c r="TLU707" s="1"/>
      <c r="TLV707" s="1"/>
      <c r="TLW707" s="1"/>
      <c r="TLX707" s="1"/>
      <c r="TLY707" s="1"/>
      <c r="TLZ707" s="1"/>
      <c r="TMA707" s="1"/>
      <c r="TMB707" s="1"/>
      <c r="TMC707" s="1"/>
      <c r="TMD707" s="1"/>
      <c r="TME707" s="1"/>
      <c r="TMF707" s="1"/>
      <c r="TMG707" s="1"/>
      <c r="TMH707" s="1"/>
      <c r="TMI707" s="1"/>
      <c r="TMJ707" s="1"/>
      <c r="TMK707" s="1"/>
      <c r="TML707" s="1"/>
      <c r="TMM707" s="1"/>
      <c r="TMN707" s="1"/>
      <c r="TMO707" s="1"/>
      <c r="TMP707" s="1"/>
      <c r="TMQ707" s="1"/>
      <c r="TMR707" s="1"/>
      <c r="TMS707" s="1"/>
      <c r="TMT707" s="1"/>
      <c r="TMU707" s="1"/>
      <c r="TMV707" s="1"/>
      <c r="TMW707" s="1"/>
      <c r="TMX707" s="1"/>
      <c r="TMY707" s="1"/>
      <c r="TMZ707" s="1"/>
      <c r="TNA707" s="1"/>
      <c r="TNB707" s="1"/>
      <c r="TNC707" s="1"/>
      <c r="TND707" s="1"/>
      <c r="TNE707" s="1"/>
      <c r="TNF707" s="1"/>
      <c r="TNG707" s="1"/>
      <c r="TNH707" s="1"/>
      <c r="TNI707" s="1"/>
      <c r="TNJ707" s="1"/>
      <c r="TNK707" s="1"/>
      <c r="TNL707" s="1"/>
      <c r="TNM707" s="1"/>
      <c r="TNN707" s="1"/>
      <c r="TNO707" s="1"/>
      <c r="TNP707" s="1"/>
      <c r="TNQ707" s="1"/>
      <c r="TNR707" s="1"/>
      <c r="TNS707" s="1"/>
      <c r="TNT707" s="1"/>
      <c r="TNU707" s="1"/>
      <c r="TNV707" s="1"/>
      <c r="TNW707" s="1"/>
      <c r="TNX707" s="1"/>
      <c r="TNY707" s="1"/>
      <c r="TNZ707" s="1"/>
      <c r="TOA707" s="1"/>
      <c r="TOB707" s="1"/>
      <c r="TOC707" s="1"/>
      <c r="TOD707" s="1"/>
      <c r="TOE707" s="1"/>
      <c r="TOF707" s="1"/>
      <c r="TOG707" s="1"/>
      <c r="TOH707" s="1"/>
      <c r="TOI707" s="1"/>
      <c r="TOJ707" s="1"/>
      <c r="TOK707" s="1"/>
      <c r="TOL707" s="1"/>
      <c r="TOM707" s="1"/>
      <c r="TON707" s="1"/>
      <c r="TOO707" s="1"/>
      <c r="TOP707" s="1"/>
      <c r="TOQ707" s="1"/>
      <c r="TOR707" s="1"/>
      <c r="TOS707" s="1"/>
      <c r="TOT707" s="1"/>
      <c r="TOU707" s="1"/>
      <c r="TOV707" s="1"/>
      <c r="TOW707" s="1"/>
      <c r="TOX707" s="1"/>
      <c r="TOY707" s="1"/>
      <c r="TOZ707" s="1"/>
      <c r="TPA707" s="1"/>
      <c r="TPB707" s="1"/>
      <c r="TPC707" s="1"/>
      <c r="TPD707" s="1"/>
      <c r="TPE707" s="1"/>
      <c r="TPF707" s="1"/>
      <c r="TPG707" s="1"/>
      <c r="TPH707" s="1"/>
      <c r="TPI707" s="1"/>
      <c r="TPJ707" s="1"/>
      <c r="TPK707" s="1"/>
      <c r="TPL707" s="1"/>
      <c r="TPM707" s="1"/>
      <c r="TPN707" s="1"/>
      <c r="TPO707" s="1"/>
      <c r="TPP707" s="1"/>
      <c r="TPQ707" s="1"/>
      <c r="TPR707" s="1"/>
      <c r="TPS707" s="1"/>
      <c r="TPT707" s="1"/>
      <c r="TPU707" s="1"/>
      <c r="TPV707" s="1"/>
      <c r="TPW707" s="1"/>
      <c r="TPX707" s="1"/>
      <c r="TPY707" s="1"/>
      <c r="TPZ707" s="1"/>
      <c r="TQA707" s="1"/>
      <c r="TQB707" s="1"/>
      <c r="TQC707" s="1"/>
      <c r="TQD707" s="1"/>
      <c r="TQE707" s="1"/>
      <c r="TQF707" s="1"/>
      <c r="TQG707" s="1"/>
      <c r="TQH707" s="1"/>
      <c r="TQI707" s="1"/>
      <c r="TQJ707" s="1"/>
      <c r="TQK707" s="1"/>
      <c r="TQL707" s="1"/>
      <c r="TQM707" s="1"/>
      <c r="TQN707" s="1"/>
      <c r="TQO707" s="1"/>
      <c r="TQP707" s="1"/>
      <c r="TQQ707" s="1"/>
      <c r="TQR707" s="1"/>
      <c r="TQS707" s="1"/>
      <c r="TQT707" s="1"/>
      <c r="TQU707" s="1"/>
      <c r="TQV707" s="1"/>
      <c r="TQW707" s="1"/>
      <c r="TQX707" s="1"/>
      <c r="TQY707" s="1"/>
      <c r="TQZ707" s="1"/>
      <c r="TRA707" s="1"/>
      <c r="TRB707" s="1"/>
      <c r="TRC707" s="1"/>
      <c r="TRD707" s="1"/>
      <c r="TRE707" s="1"/>
      <c r="TRF707" s="1"/>
      <c r="TRG707" s="1"/>
      <c r="TRH707" s="1"/>
      <c r="TRI707" s="1"/>
      <c r="TRJ707" s="1"/>
      <c r="TRK707" s="1"/>
      <c r="TRL707" s="1"/>
      <c r="TRM707" s="1"/>
      <c r="TRN707" s="1"/>
      <c r="TRO707" s="1"/>
      <c r="TRP707" s="1"/>
      <c r="TRQ707" s="1"/>
      <c r="TRR707" s="1"/>
      <c r="TRS707" s="1"/>
      <c r="TRT707" s="1"/>
      <c r="TRU707" s="1"/>
      <c r="TRV707" s="1"/>
      <c r="TRW707" s="1"/>
      <c r="TRX707" s="1"/>
      <c r="TRY707" s="1"/>
      <c r="TRZ707" s="1"/>
      <c r="TSA707" s="1"/>
      <c r="TSB707" s="1"/>
      <c r="TSC707" s="1"/>
      <c r="TSD707" s="1"/>
      <c r="TSE707" s="1"/>
      <c r="TSF707" s="1"/>
      <c r="TSG707" s="1"/>
      <c r="TSH707" s="1"/>
      <c r="TSI707" s="1"/>
      <c r="TSJ707" s="1"/>
      <c r="TSK707" s="1"/>
      <c r="TSL707" s="1"/>
      <c r="TSM707" s="1"/>
      <c r="TSN707" s="1"/>
      <c r="TSO707" s="1"/>
      <c r="TSP707" s="1"/>
      <c r="TSQ707" s="1"/>
      <c r="TSR707" s="1"/>
      <c r="TSS707" s="1"/>
      <c r="TST707" s="1"/>
      <c r="TSU707" s="1"/>
      <c r="TSV707" s="1"/>
      <c r="TSW707" s="1"/>
      <c r="TSX707" s="1"/>
      <c r="TSY707" s="1"/>
      <c r="TSZ707" s="1"/>
      <c r="TTA707" s="1"/>
      <c r="TTB707" s="1"/>
      <c r="TTC707" s="1"/>
      <c r="TTD707" s="1"/>
      <c r="TTE707" s="1"/>
      <c r="TTF707" s="1"/>
      <c r="TTG707" s="1"/>
      <c r="TTH707" s="1"/>
      <c r="TTI707" s="1"/>
      <c r="TTJ707" s="1"/>
      <c r="TTK707" s="1"/>
      <c r="TTL707" s="1"/>
      <c r="TTM707" s="1"/>
      <c r="TTN707" s="1"/>
      <c r="TTO707" s="1"/>
      <c r="TTP707" s="1"/>
      <c r="TTQ707" s="1"/>
      <c r="TTR707" s="1"/>
      <c r="TTS707" s="1"/>
      <c r="TTT707" s="1"/>
      <c r="TTU707" s="1"/>
      <c r="TTV707" s="1"/>
      <c r="TTW707" s="1"/>
      <c r="TTX707" s="1"/>
      <c r="TTY707" s="1"/>
      <c r="TTZ707" s="1"/>
      <c r="TUA707" s="1"/>
      <c r="TUB707" s="1"/>
      <c r="TUC707" s="1"/>
      <c r="TUD707" s="1"/>
      <c r="TUE707" s="1"/>
      <c r="TUF707" s="1"/>
      <c r="TUG707" s="1"/>
      <c r="TUH707" s="1"/>
      <c r="TUI707" s="1"/>
      <c r="TUJ707" s="1"/>
      <c r="TUK707" s="1"/>
      <c r="TUL707" s="1"/>
      <c r="TUM707" s="1"/>
      <c r="TUN707" s="1"/>
      <c r="TUO707" s="1"/>
      <c r="TUP707" s="1"/>
      <c r="TUQ707" s="1"/>
      <c r="TUR707" s="1"/>
      <c r="TUS707" s="1"/>
      <c r="TUT707" s="1"/>
      <c r="TUU707" s="1"/>
      <c r="TUV707" s="1"/>
      <c r="TUW707" s="1"/>
      <c r="TUX707" s="1"/>
      <c r="TUY707" s="1"/>
      <c r="TUZ707" s="1"/>
      <c r="TVA707" s="1"/>
      <c r="TVB707" s="1"/>
      <c r="TVC707" s="1"/>
      <c r="TVD707" s="1"/>
      <c r="TVE707" s="1"/>
      <c r="TVF707" s="1"/>
      <c r="TVG707" s="1"/>
      <c r="TVH707" s="1"/>
      <c r="TVI707" s="1"/>
      <c r="TVJ707" s="1"/>
      <c r="TVK707" s="1"/>
      <c r="TVL707" s="1"/>
      <c r="TVM707" s="1"/>
      <c r="TVN707" s="1"/>
      <c r="TVO707" s="1"/>
      <c r="TVP707" s="1"/>
      <c r="TVQ707" s="1"/>
      <c r="TVR707" s="1"/>
      <c r="TVS707" s="1"/>
      <c r="TVT707" s="1"/>
      <c r="TVU707" s="1"/>
      <c r="TVV707" s="1"/>
      <c r="TVW707" s="1"/>
      <c r="TVX707" s="1"/>
      <c r="TVY707" s="1"/>
      <c r="TVZ707" s="1"/>
      <c r="TWA707" s="1"/>
      <c r="TWB707" s="1"/>
      <c r="TWC707" s="1"/>
      <c r="TWD707" s="1"/>
      <c r="TWE707" s="1"/>
      <c r="TWF707" s="1"/>
      <c r="TWG707" s="1"/>
      <c r="TWH707" s="1"/>
      <c r="TWI707" s="1"/>
      <c r="TWJ707" s="1"/>
      <c r="TWK707" s="1"/>
      <c r="TWL707" s="1"/>
      <c r="TWM707" s="1"/>
      <c r="TWN707" s="1"/>
      <c r="TWO707" s="1"/>
      <c r="TWP707" s="1"/>
      <c r="TWQ707" s="1"/>
      <c r="TWR707" s="1"/>
      <c r="TWS707" s="1"/>
      <c r="TWT707" s="1"/>
      <c r="TWU707" s="1"/>
      <c r="TWV707" s="1"/>
      <c r="TWW707" s="1"/>
      <c r="TWX707" s="1"/>
      <c r="TWY707" s="1"/>
      <c r="TWZ707" s="1"/>
      <c r="TXA707" s="1"/>
      <c r="TXB707" s="1"/>
      <c r="TXC707" s="1"/>
      <c r="TXD707" s="1"/>
      <c r="TXE707" s="1"/>
      <c r="TXF707" s="1"/>
      <c r="TXG707" s="1"/>
      <c r="TXH707" s="1"/>
      <c r="TXI707" s="1"/>
      <c r="TXJ707" s="1"/>
      <c r="TXK707" s="1"/>
      <c r="TXL707" s="1"/>
      <c r="TXM707" s="1"/>
      <c r="TXN707" s="1"/>
      <c r="TXO707" s="1"/>
      <c r="TXP707" s="1"/>
      <c r="TXQ707" s="1"/>
      <c r="TXR707" s="1"/>
      <c r="TXS707" s="1"/>
      <c r="TXT707" s="1"/>
      <c r="TXU707" s="1"/>
      <c r="TXV707" s="1"/>
      <c r="TXW707" s="1"/>
      <c r="TXX707" s="1"/>
      <c r="TXY707" s="1"/>
      <c r="TXZ707" s="1"/>
      <c r="TYA707" s="1"/>
      <c r="TYB707" s="1"/>
      <c r="TYC707" s="1"/>
      <c r="TYD707" s="1"/>
      <c r="TYE707" s="1"/>
      <c r="TYF707" s="1"/>
      <c r="TYG707" s="1"/>
      <c r="TYH707" s="1"/>
      <c r="TYI707" s="1"/>
      <c r="TYJ707" s="1"/>
      <c r="TYK707" s="1"/>
      <c r="TYL707" s="1"/>
      <c r="TYM707" s="1"/>
      <c r="TYN707" s="1"/>
      <c r="TYO707" s="1"/>
      <c r="TYP707" s="1"/>
      <c r="TYQ707" s="1"/>
      <c r="TYR707" s="1"/>
      <c r="TYS707" s="1"/>
      <c r="TYT707" s="1"/>
      <c r="TYU707" s="1"/>
      <c r="TYV707" s="1"/>
      <c r="TYW707" s="1"/>
      <c r="TYX707" s="1"/>
      <c r="TYY707" s="1"/>
      <c r="TYZ707" s="1"/>
      <c r="TZA707" s="1"/>
      <c r="TZB707" s="1"/>
      <c r="TZC707" s="1"/>
      <c r="TZD707" s="1"/>
      <c r="TZE707" s="1"/>
      <c r="TZF707" s="1"/>
      <c r="TZG707" s="1"/>
      <c r="TZH707" s="1"/>
      <c r="TZI707" s="1"/>
      <c r="TZJ707" s="1"/>
      <c r="TZK707" s="1"/>
      <c r="TZL707" s="1"/>
      <c r="TZM707" s="1"/>
      <c r="TZN707" s="1"/>
      <c r="TZO707" s="1"/>
      <c r="TZP707" s="1"/>
      <c r="TZQ707" s="1"/>
      <c r="TZR707" s="1"/>
      <c r="TZS707" s="1"/>
      <c r="TZT707" s="1"/>
      <c r="TZU707" s="1"/>
      <c r="TZV707" s="1"/>
      <c r="TZW707" s="1"/>
      <c r="TZX707" s="1"/>
      <c r="TZY707" s="1"/>
      <c r="TZZ707" s="1"/>
      <c r="UAA707" s="1"/>
      <c r="UAB707" s="1"/>
      <c r="UAC707" s="1"/>
      <c r="UAD707" s="1"/>
      <c r="UAE707" s="1"/>
      <c r="UAF707" s="1"/>
      <c r="UAG707" s="1"/>
      <c r="UAH707" s="1"/>
      <c r="UAI707" s="1"/>
      <c r="UAJ707" s="1"/>
      <c r="UAK707" s="1"/>
      <c r="UAL707" s="1"/>
      <c r="UAM707" s="1"/>
      <c r="UAN707" s="1"/>
      <c r="UAO707" s="1"/>
      <c r="UAP707" s="1"/>
      <c r="UAQ707" s="1"/>
      <c r="UAR707" s="1"/>
      <c r="UAS707" s="1"/>
      <c r="UAT707" s="1"/>
      <c r="UAU707" s="1"/>
      <c r="UAV707" s="1"/>
      <c r="UAW707" s="1"/>
      <c r="UAX707" s="1"/>
      <c r="UAY707" s="1"/>
      <c r="UAZ707" s="1"/>
      <c r="UBA707" s="1"/>
      <c r="UBB707" s="1"/>
      <c r="UBC707" s="1"/>
      <c r="UBD707" s="1"/>
      <c r="UBE707" s="1"/>
      <c r="UBF707" s="1"/>
      <c r="UBG707" s="1"/>
      <c r="UBH707" s="1"/>
      <c r="UBI707" s="1"/>
      <c r="UBJ707" s="1"/>
      <c r="UBK707" s="1"/>
      <c r="UBL707" s="1"/>
      <c r="UBM707" s="1"/>
      <c r="UBN707" s="1"/>
      <c r="UBO707" s="1"/>
      <c r="UBP707" s="1"/>
      <c r="UBQ707" s="1"/>
      <c r="UBR707" s="1"/>
      <c r="UBS707" s="1"/>
      <c r="UBT707" s="1"/>
      <c r="UBU707" s="1"/>
      <c r="UBV707" s="1"/>
      <c r="UBW707" s="1"/>
      <c r="UBX707" s="1"/>
      <c r="UBY707" s="1"/>
      <c r="UBZ707" s="1"/>
      <c r="UCA707" s="1"/>
      <c r="UCB707" s="1"/>
      <c r="UCC707" s="1"/>
      <c r="UCD707" s="1"/>
      <c r="UCE707" s="1"/>
      <c r="UCF707" s="1"/>
      <c r="UCG707" s="1"/>
      <c r="UCH707" s="1"/>
      <c r="UCI707" s="1"/>
      <c r="UCJ707" s="1"/>
      <c r="UCK707" s="1"/>
      <c r="UCL707" s="1"/>
      <c r="UCM707" s="1"/>
      <c r="UCN707" s="1"/>
      <c r="UCO707" s="1"/>
      <c r="UCP707" s="1"/>
      <c r="UCQ707" s="1"/>
      <c r="UCR707" s="1"/>
      <c r="UCS707" s="1"/>
      <c r="UCT707" s="1"/>
      <c r="UCU707" s="1"/>
      <c r="UCV707" s="1"/>
      <c r="UCW707" s="1"/>
      <c r="UCX707" s="1"/>
      <c r="UCY707" s="1"/>
      <c r="UCZ707" s="1"/>
      <c r="UDA707" s="1"/>
      <c r="UDB707" s="1"/>
      <c r="UDC707" s="1"/>
      <c r="UDD707" s="1"/>
      <c r="UDE707" s="1"/>
      <c r="UDF707" s="1"/>
      <c r="UDG707" s="1"/>
      <c r="UDH707" s="1"/>
      <c r="UDI707" s="1"/>
      <c r="UDJ707" s="1"/>
      <c r="UDK707" s="1"/>
      <c r="UDL707" s="1"/>
      <c r="UDM707" s="1"/>
      <c r="UDN707" s="1"/>
      <c r="UDO707" s="1"/>
      <c r="UDP707" s="1"/>
      <c r="UDQ707" s="1"/>
      <c r="UDR707" s="1"/>
      <c r="UDS707" s="1"/>
      <c r="UDT707" s="1"/>
      <c r="UDU707" s="1"/>
      <c r="UDV707" s="1"/>
      <c r="UDW707" s="1"/>
      <c r="UDX707" s="1"/>
      <c r="UDY707" s="1"/>
      <c r="UDZ707" s="1"/>
      <c r="UEA707" s="1"/>
      <c r="UEB707" s="1"/>
      <c r="UEC707" s="1"/>
      <c r="UED707" s="1"/>
      <c r="UEE707" s="1"/>
      <c r="UEF707" s="1"/>
      <c r="UEG707" s="1"/>
      <c r="UEH707" s="1"/>
      <c r="UEI707" s="1"/>
      <c r="UEJ707" s="1"/>
      <c r="UEK707" s="1"/>
      <c r="UEL707" s="1"/>
      <c r="UEM707" s="1"/>
      <c r="UEN707" s="1"/>
      <c r="UEO707" s="1"/>
      <c r="UEP707" s="1"/>
      <c r="UEQ707" s="1"/>
      <c r="UER707" s="1"/>
      <c r="UES707" s="1"/>
      <c r="UET707" s="1"/>
      <c r="UEU707" s="1"/>
      <c r="UEV707" s="1"/>
      <c r="UEW707" s="1"/>
      <c r="UEX707" s="1"/>
      <c r="UEY707" s="1"/>
      <c r="UEZ707" s="1"/>
      <c r="UFA707" s="1"/>
      <c r="UFB707" s="1"/>
      <c r="UFC707" s="1"/>
      <c r="UFD707" s="1"/>
      <c r="UFE707" s="1"/>
      <c r="UFF707" s="1"/>
      <c r="UFG707" s="1"/>
      <c r="UFH707" s="1"/>
      <c r="UFI707" s="1"/>
      <c r="UFJ707" s="1"/>
      <c r="UFK707" s="1"/>
      <c r="UFL707" s="1"/>
      <c r="UFM707" s="1"/>
      <c r="UFN707" s="1"/>
      <c r="UFO707" s="1"/>
      <c r="UFP707" s="1"/>
      <c r="UFQ707" s="1"/>
      <c r="UFR707" s="1"/>
      <c r="UFS707" s="1"/>
      <c r="UFT707" s="1"/>
      <c r="UFU707" s="1"/>
      <c r="UFV707" s="1"/>
      <c r="UFW707" s="1"/>
      <c r="UFX707" s="1"/>
      <c r="UFY707" s="1"/>
      <c r="UFZ707" s="1"/>
      <c r="UGA707" s="1"/>
      <c r="UGB707" s="1"/>
      <c r="UGC707" s="1"/>
      <c r="UGD707" s="1"/>
      <c r="UGE707" s="1"/>
      <c r="UGF707" s="1"/>
      <c r="UGG707" s="1"/>
      <c r="UGH707" s="1"/>
      <c r="UGI707" s="1"/>
      <c r="UGJ707" s="1"/>
      <c r="UGK707" s="1"/>
      <c r="UGL707" s="1"/>
      <c r="UGM707" s="1"/>
      <c r="UGN707" s="1"/>
      <c r="UGO707" s="1"/>
      <c r="UGP707" s="1"/>
      <c r="UGQ707" s="1"/>
      <c r="UGR707" s="1"/>
      <c r="UGS707" s="1"/>
      <c r="UGT707" s="1"/>
      <c r="UGU707" s="1"/>
      <c r="UGV707" s="1"/>
      <c r="UGW707" s="1"/>
      <c r="UGX707" s="1"/>
      <c r="UGY707" s="1"/>
      <c r="UGZ707" s="1"/>
      <c r="UHA707" s="1"/>
      <c r="UHB707" s="1"/>
      <c r="UHC707" s="1"/>
      <c r="UHD707" s="1"/>
      <c r="UHE707" s="1"/>
      <c r="UHF707" s="1"/>
      <c r="UHG707" s="1"/>
      <c r="UHH707" s="1"/>
      <c r="UHI707" s="1"/>
      <c r="UHJ707" s="1"/>
      <c r="UHK707" s="1"/>
      <c r="UHL707" s="1"/>
      <c r="UHM707" s="1"/>
      <c r="UHN707" s="1"/>
      <c r="UHO707" s="1"/>
      <c r="UHP707" s="1"/>
      <c r="UHQ707" s="1"/>
      <c r="UHR707" s="1"/>
      <c r="UHS707" s="1"/>
      <c r="UHT707" s="1"/>
      <c r="UHU707" s="1"/>
      <c r="UHV707" s="1"/>
      <c r="UHW707" s="1"/>
      <c r="UHX707" s="1"/>
      <c r="UHY707" s="1"/>
      <c r="UHZ707" s="1"/>
      <c r="UIA707" s="1"/>
      <c r="UIB707" s="1"/>
      <c r="UIC707" s="1"/>
      <c r="UID707" s="1"/>
      <c r="UIE707" s="1"/>
      <c r="UIF707" s="1"/>
      <c r="UIG707" s="1"/>
      <c r="UIH707" s="1"/>
      <c r="UII707" s="1"/>
      <c r="UIJ707" s="1"/>
      <c r="UIK707" s="1"/>
      <c r="UIL707" s="1"/>
      <c r="UIM707" s="1"/>
      <c r="UIN707" s="1"/>
      <c r="UIO707" s="1"/>
      <c r="UIP707" s="1"/>
      <c r="UIQ707" s="1"/>
      <c r="UIR707" s="1"/>
      <c r="UIS707" s="1"/>
      <c r="UIT707" s="1"/>
      <c r="UIU707" s="1"/>
      <c r="UIV707" s="1"/>
      <c r="UIW707" s="1"/>
      <c r="UIX707" s="1"/>
      <c r="UIY707" s="1"/>
      <c r="UIZ707" s="1"/>
      <c r="UJA707" s="1"/>
      <c r="UJB707" s="1"/>
      <c r="UJC707" s="1"/>
      <c r="UJD707" s="1"/>
      <c r="UJE707" s="1"/>
      <c r="UJF707" s="1"/>
      <c r="UJG707" s="1"/>
      <c r="UJH707" s="1"/>
      <c r="UJI707" s="1"/>
      <c r="UJJ707" s="1"/>
      <c r="UJK707" s="1"/>
      <c r="UJL707" s="1"/>
      <c r="UJM707" s="1"/>
      <c r="UJN707" s="1"/>
      <c r="UJO707" s="1"/>
      <c r="UJP707" s="1"/>
      <c r="UJQ707" s="1"/>
      <c r="UJR707" s="1"/>
      <c r="UJS707" s="1"/>
      <c r="UJT707" s="1"/>
      <c r="UJU707" s="1"/>
      <c r="UJV707" s="1"/>
      <c r="UJW707" s="1"/>
      <c r="UJX707" s="1"/>
      <c r="UJY707" s="1"/>
      <c r="UJZ707" s="1"/>
      <c r="UKA707" s="1"/>
      <c r="UKB707" s="1"/>
      <c r="UKC707" s="1"/>
      <c r="UKD707" s="1"/>
      <c r="UKE707" s="1"/>
      <c r="UKF707" s="1"/>
      <c r="UKG707" s="1"/>
      <c r="UKH707" s="1"/>
      <c r="UKI707" s="1"/>
      <c r="UKJ707" s="1"/>
      <c r="UKK707" s="1"/>
      <c r="UKL707" s="1"/>
      <c r="UKM707" s="1"/>
      <c r="UKN707" s="1"/>
      <c r="UKO707" s="1"/>
      <c r="UKP707" s="1"/>
      <c r="UKQ707" s="1"/>
      <c r="UKR707" s="1"/>
      <c r="UKS707" s="1"/>
      <c r="UKT707" s="1"/>
      <c r="UKU707" s="1"/>
      <c r="UKV707" s="1"/>
      <c r="UKW707" s="1"/>
      <c r="UKX707" s="1"/>
      <c r="UKY707" s="1"/>
      <c r="UKZ707" s="1"/>
      <c r="ULA707" s="1"/>
      <c r="ULB707" s="1"/>
      <c r="ULC707" s="1"/>
      <c r="ULD707" s="1"/>
      <c r="ULE707" s="1"/>
      <c r="ULF707" s="1"/>
      <c r="ULG707" s="1"/>
      <c r="ULH707" s="1"/>
      <c r="ULI707" s="1"/>
      <c r="ULJ707" s="1"/>
      <c r="ULK707" s="1"/>
      <c r="ULL707" s="1"/>
      <c r="ULM707" s="1"/>
      <c r="ULN707" s="1"/>
      <c r="ULO707" s="1"/>
      <c r="ULP707" s="1"/>
      <c r="ULQ707" s="1"/>
      <c r="ULR707" s="1"/>
      <c r="ULS707" s="1"/>
      <c r="ULT707" s="1"/>
      <c r="ULU707" s="1"/>
      <c r="ULV707" s="1"/>
      <c r="ULW707" s="1"/>
      <c r="ULX707" s="1"/>
      <c r="ULY707" s="1"/>
      <c r="ULZ707" s="1"/>
      <c r="UMA707" s="1"/>
      <c r="UMB707" s="1"/>
      <c r="UMC707" s="1"/>
      <c r="UMD707" s="1"/>
      <c r="UME707" s="1"/>
      <c r="UMF707" s="1"/>
      <c r="UMG707" s="1"/>
      <c r="UMH707" s="1"/>
      <c r="UMI707" s="1"/>
      <c r="UMJ707" s="1"/>
      <c r="UMK707" s="1"/>
      <c r="UML707" s="1"/>
      <c r="UMM707" s="1"/>
      <c r="UMN707" s="1"/>
      <c r="UMO707" s="1"/>
      <c r="UMP707" s="1"/>
      <c r="UMQ707" s="1"/>
      <c r="UMR707" s="1"/>
      <c r="UMS707" s="1"/>
      <c r="UMT707" s="1"/>
      <c r="UMU707" s="1"/>
      <c r="UMV707" s="1"/>
      <c r="UMW707" s="1"/>
      <c r="UMX707" s="1"/>
      <c r="UMY707" s="1"/>
      <c r="UMZ707" s="1"/>
      <c r="UNA707" s="1"/>
      <c r="UNB707" s="1"/>
      <c r="UNC707" s="1"/>
      <c r="UND707" s="1"/>
      <c r="UNE707" s="1"/>
      <c r="UNF707" s="1"/>
      <c r="UNG707" s="1"/>
      <c r="UNH707" s="1"/>
      <c r="UNI707" s="1"/>
      <c r="UNJ707" s="1"/>
      <c r="UNK707" s="1"/>
      <c r="UNL707" s="1"/>
      <c r="UNM707" s="1"/>
      <c r="UNN707" s="1"/>
      <c r="UNO707" s="1"/>
      <c r="UNP707" s="1"/>
      <c r="UNQ707" s="1"/>
      <c r="UNR707" s="1"/>
      <c r="UNS707" s="1"/>
      <c r="UNT707" s="1"/>
      <c r="UNU707" s="1"/>
      <c r="UNV707" s="1"/>
      <c r="UNW707" s="1"/>
      <c r="UNX707" s="1"/>
      <c r="UNY707" s="1"/>
      <c r="UNZ707" s="1"/>
      <c r="UOA707" s="1"/>
      <c r="UOB707" s="1"/>
      <c r="UOC707" s="1"/>
      <c r="UOD707" s="1"/>
      <c r="UOE707" s="1"/>
      <c r="UOF707" s="1"/>
      <c r="UOG707" s="1"/>
      <c r="UOH707" s="1"/>
      <c r="UOI707" s="1"/>
      <c r="UOJ707" s="1"/>
      <c r="UOK707" s="1"/>
      <c r="UOL707" s="1"/>
      <c r="UOM707" s="1"/>
      <c r="UON707" s="1"/>
      <c r="UOO707" s="1"/>
      <c r="UOP707" s="1"/>
      <c r="UOQ707" s="1"/>
      <c r="UOR707" s="1"/>
      <c r="UOS707" s="1"/>
      <c r="UOT707" s="1"/>
      <c r="UOU707" s="1"/>
      <c r="UOV707" s="1"/>
      <c r="UOW707" s="1"/>
      <c r="UOX707" s="1"/>
      <c r="UOY707" s="1"/>
      <c r="UOZ707" s="1"/>
      <c r="UPA707" s="1"/>
      <c r="UPB707" s="1"/>
      <c r="UPC707" s="1"/>
      <c r="UPD707" s="1"/>
      <c r="UPE707" s="1"/>
      <c r="UPF707" s="1"/>
      <c r="UPG707" s="1"/>
      <c r="UPH707" s="1"/>
      <c r="UPI707" s="1"/>
      <c r="UPJ707" s="1"/>
      <c r="UPK707" s="1"/>
      <c r="UPL707" s="1"/>
      <c r="UPM707" s="1"/>
      <c r="UPN707" s="1"/>
      <c r="UPO707" s="1"/>
      <c r="UPP707" s="1"/>
      <c r="UPQ707" s="1"/>
      <c r="UPR707" s="1"/>
      <c r="UPS707" s="1"/>
      <c r="UPT707" s="1"/>
      <c r="UPU707" s="1"/>
      <c r="UPV707" s="1"/>
      <c r="UPW707" s="1"/>
      <c r="UPX707" s="1"/>
      <c r="UPY707" s="1"/>
      <c r="UPZ707" s="1"/>
      <c r="UQA707" s="1"/>
      <c r="UQB707" s="1"/>
      <c r="UQC707" s="1"/>
      <c r="UQD707" s="1"/>
      <c r="UQE707" s="1"/>
      <c r="UQF707" s="1"/>
      <c r="UQG707" s="1"/>
      <c r="UQH707" s="1"/>
      <c r="UQI707" s="1"/>
      <c r="UQJ707" s="1"/>
      <c r="UQK707" s="1"/>
      <c r="UQL707" s="1"/>
      <c r="UQM707" s="1"/>
      <c r="UQN707" s="1"/>
      <c r="UQO707" s="1"/>
      <c r="UQP707" s="1"/>
      <c r="UQQ707" s="1"/>
      <c r="UQR707" s="1"/>
      <c r="UQS707" s="1"/>
      <c r="UQT707" s="1"/>
      <c r="UQU707" s="1"/>
      <c r="UQV707" s="1"/>
      <c r="UQW707" s="1"/>
      <c r="UQX707" s="1"/>
      <c r="UQY707" s="1"/>
      <c r="UQZ707" s="1"/>
      <c r="URA707" s="1"/>
      <c r="URB707" s="1"/>
      <c r="URC707" s="1"/>
      <c r="URD707" s="1"/>
      <c r="URE707" s="1"/>
      <c r="URF707" s="1"/>
      <c r="URG707" s="1"/>
      <c r="URH707" s="1"/>
      <c r="URI707" s="1"/>
      <c r="URJ707" s="1"/>
      <c r="URK707" s="1"/>
      <c r="URL707" s="1"/>
      <c r="URM707" s="1"/>
      <c r="URN707" s="1"/>
      <c r="URO707" s="1"/>
      <c r="URP707" s="1"/>
      <c r="URQ707" s="1"/>
      <c r="URR707" s="1"/>
      <c r="URS707" s="1"/>
      <c r="URT707" s="1"/>
      <c r="URU707" s="1"/>
      <c r="URV707" s="1"/>
      <c r="URW707" s="1"/>
      <c r="URX707" s="1"/>
      <c r="URY707" s="1"/>
      <c r="URZ707" s="1"/>
      <c r="USA707" s="1"/>
      <c r="USB707" s="1"/>
      <c r="USC707" s="1"/>
      <c r="USD707" s="1"/>
      <c r="USE707" s="1"/>
      <c r="USF707" s="1"/>
      <c r="USG707" s="1"/>
      <c r="USH707" s="1"/>
      <c r="USI707" s="1"/>
      <c r="USJ707" s="1"/>
      <c r="USK707" s="1"/>
      <c r="USL707" s="1"/>
      <c r="USM707" s="1"/>
      <c r="USN707" s="1"/>
      <c r="USO707" s="1"/>
      <c r="USP707" s="1"/>
      <c r="USQ707" s="1"/>
      <c r="USR707" s="1"/>
      <c r="USS707" s="1"/>
      <c r="UST707" s="1"/>
      <c r="USU707" s="1"/>
      <c r="USV707" s="1"/>
      <c r="USW707" s="1"/>
      <c r="USX707" s="1"/>
      <c r="USY707" s="1"/>
      <c r="USZ707" s="1"/>
      <c r="UTA707" s="1"/>
      <c r="UTB707" s="1"/>
      <c r="UTC707" s="1"/>
      <c r="UTD707" s="1"/>
      <c r="UTE707" s="1"/>
      <c r="UTF707" s="1"/>
      <c r="UTG707" s="1"/>
      <c r="UTH707" s="1"/>
      <c r="UTI707" s="1"/>
      <c r="UTJ707" s="1"/>
      <c r="UTK707" s="1"/>
      <c r="UTL707" s="1"/>
      <c r="UTM707" s="1"/>
      <c r="UTN707" s="1"/>
      <c r="UTO707" s="1"/>
      <c r="UTP707" s="1"/>
      <c r="UTQ707" s="1"/>
      <c r="UTR707" s="1"/>
      <c r="UTS707" s="1"/>
      <c r="UTT707" s="1"/>
      <c r="UTU707" s="1"/>
      <c r="UTV707" s="1"/>
      <c r="UTW707" s="1"/>
      <c r="UTX707" s="1"/>
      <c r="UTY707" s="1"/>
      <c r="UTZ707" s="1"/>
      <c r="UUA707" s="1"/>
      <c r="UUB707" s="1"/>
      <c r="UUC707" s="1"/>
      <c r="UUD707" s="1"/>
      <c r="UUE707" s="1"/>
      <c r="UUF707" s="1"/>
      <c r="UUG707" s="1"/>
      <c r="UUH707" s="1"/>
      <c r="UUI707" s="1"/>
      <c r="UUJ707" s="1"/>
      <c r="UUK707" s="1"/>
      <c r="UUL707" s="1"/>
      <c r="UUM707" s="1"/>
      <c r="UUN707" s="1"/>
      <c r="UUO707" s="1"/>
      <c r="UUP707" s="1"/>
      <c r="UUQ707" s="1"/>
      <c r="UUR707" s="1"/>
      <c r="UUS707" s="1"/>
      <c r="UUT707" s="1"/>
      <c r="UUU707" s="1"/>
      <c r="UUV707" s="1"/>
      <c r="UUW707" s="1"/>
      <c r="UUX707" s="1"/>
      <c r="UUY707" s="1"/>
      <c r="UUZ707" s="1"/>
      <c r="UVA707" s="1"/>
      <c r="UVB707" s="1"/>
      <c r="UVC707" s="1"/>
      <c r="UVD707" s="1"/>
      <c r="UVE707" s="1"/>
      <c r="UVF707" s="1"/>
      <c r="UVG707" s="1"/>
      <c r="UVH707" s="1"/>
      <c r="UVI707" s="1"/>
      <c r="UVJ707" s="1"/>
      <c r="UVK707" s="1"/>
      <c r="UVL707" s="1"/>
      <c r="UVM707" s="1"/>
      <c r="UVN707" s="1"/>
      <c r="UVO707" s="1"/>
      <c r="UVP707" s="1"/>
      <c r="UVQ707" s="1"/>
      <c r="UVR707" s="1"/>
      <c r="UVS707" s="1"/>
      <c r="UVT707" s="1"/>
      <c r="UVU707" s="1"/>
      <c r="UVV707" s="1"/>
      <c r="UVW707" s="1"/>
      <c r="UVX707" s="1"/>
      <c r="UVY707" s="1"/>
      <c r="UVZ707" s="1"/>
      <c r="UWA707" s="1"/>
      <c r="UWB707" s="1"/>
      <c r="UWC707" s="1"/>
      <c r="UWD707" s="1"/>
      <c r="UWE707" s="1"/>
      <c r="UWF707" s="1"/>
      <c r="UWG707" s="1"/>
      <c r="UWH707" s="1"/>
      <c r="UWI707" s="1"/>
      <c r="UWJ707" s="1"/>
      <c r="UWK707" s="1"/>
      <c r="UWL707" s="1"/>
      <c r="UWM707" s="1"/>
      <c r="UWN707" s="1"/>
      <c r="UWO707" s="1"/>
      <c r="UWP707" s="1"/>
      <c r="UWQ707" s="1"/>
      <c r="UWR707" s="1"/>
      <c r="UWS707" s="1"/>
      <c r="UWT707" s="1"/>
      <c r="UWU707" s="1"/>
      <c r="UWV707" s="1"/>
      <c r="UWW707" s="1"/>
      <c r="UWX707" s="1"/>
      <c r="UWY707" s="1"/>
      <c r="UWZ707" s="1"/>
      <c r="UXA707" s="1"/>
      <c r="UXB707" s="1"/>
      <c r="UXC707" s="1"/>
      <c r="UXD707" s="1"/>
      <c r="UXE707" s="1"/>
      <c r="UXF707" s="1"/>
      <c r="UXG707" s="1"/>
      <c r="UXH707" s="1"/>
      <c r="UXI707" s="1"/>
      <c r="UXJ707" s="1"/>
      <c r="UXK707" s="1"/>
      <c r="UXL707" s="1"/>
      <c r="UXM707" s="1"/>
      <c r="UXN707" s="1"/>
      <c r="UXO707" s="1"/>
      <c r="UXP707" s="1"/>
      <c r="UXQ707" s="1"/>
      <c r="UXR707" s="1"/>
      <c r="UXS707" s="1"/>
      <c r="UXT707" s="1"/>
      <c r="UXU707" s="1"/>
      <c r="UXV707" s="1"/>
      <c r="UXW707" s="1"/>
      <c r="UXX707" s="1"/>
      <c r="UXY707" s="1"/>
      <c r="UXZ707" s="1"/>
      <c r="UYA707" s="1"/>
      <c r="UYB707" s="1"/>
      <c r="UYC707" s="1"/>
      <c r="UYD707" s="1"/>
      <c r="UYE707" s="1"/>
      <c r="UYF707" s="1"/>
      <c r="UYG707" s="1"/>
      <c r="UYH707" s="1"/>
      <c r="UYI707" s="1"/>
      <c r="UYJ707" s="1"/>
      <c r="UYK707" s="1"/>
      <c r="UYL707" s="1"/>
      <c r="UYM707" s="1"/>
      <c r="UYN707" s="1"/>
      <c r="UYO707" s="1"/>
      <c r="UYP707" s="1"/>
      <c r="UYQ707" s="1"/>
      <c r="UYR707" s="1"/>
      <c r="UYS707" s="1"/>
      <c r="UYT707" s="1"/>
      <c r="UYU707" s="1"/>
      <c r="UYV707" s="1"/>
      <c r="UYW707" s="1"/>
      <c r="UYX707" s="1"/>
      <c r="UYY707" s="1"/>
      <c r="UYZ707" s="1"/>
      <c r="UZA707" s="1"/>
      <c r="UZB707" s="1"/>
      <c r="UZC707" s="1"/>
      <c r="UZD707" s="1"/>
      <c r="UZE707" s="1"/>
      <c r="UZF707" s="1"/>
      <c r="UZG707" s="1"/>
      <c r="UZH707" s="1"/>
      <c r="UZI707" s="1"/>
      <c r="UZJ707" s="1"/>
      <c r="UZK707" s="1"/>
      <c r="UZL707" s="1"/>
      <c r="UZM707" s="1"/>
      <c r="UZN707" s="1"/>
      <c r="UZO707" s="1"/>
      <c r="UZP707" s="1"/>
      <c r="UZQ707" s="1"/>
      <c r="UZR707" s="1"/>
      <c r="UZS707" s="1"/>
      <c r="UZT707" s="1"/>
      <c r="UZU707" s="1"/>
      <c r="UZV707" s="1"/>
      <c r="UZW707" s="1"/>
      <c r="UZX707" s="1"/>
      <c r="UZY707" s="1"/>
      <c r="UZZ707" s="1"/>
      <c r="VAA707" s="1"/>
      <c r="VAB707" s="1"/>
      <c r="VAC707" s="1"/>
      <c r="VAD707" s="1"/>
      <c r="VAE707" s="1"/>
      <c r="VAF707" s="1"/>
      <c r="VAG707" s="1"/>
      <c r="VAH707" s="1"/>
      <c r="VAI707" s="1"/>
      <c r="VAJ707" s="1"/>
      <c r="VAK707" s="1"/>
      <c r="VAL707" s="1"/>
      <c r="VAM707" s="1"/>
      <c r="VAN707" s="1"/>
      <c r="VAO707" s="1"/>
      <c r="VAP707" s="1"/>
      <c r="VAQ707" s="1"/>
      <c r="VAR707" s="1"/>
      <c r="VAS707" s="1"/>
      <c r="VAT707" s="1"/>
      <c r="VAU707" s="1"/>
      <c r="VAV707" s="1"/>
      <c r="VAW707" s="1"/>
      <c r="VAX707" s="1"/>
      <c r="VAY707" s="1"/>
      <c r="VAZ707" s="1"/>
      <c r="VBA707" s="1"/>
      <c r="VBB707" s="1"/>
      <c r="VBC707" s="1"/>
      <c r="VBD707" s="1"/>
      <c r="VBE707" s="1"/>
      <c r="VBF707" s="1"/>
      <c r="VBG707" s="1"/>
      <c r="VBH707" s="1"/>
      <c r="VBI707" s="1"/>
      <c r="VBJ707" s="1"/>
      <c r="VBK707" s="1"/>
      <c r="VBL707" s="1"/>
      <c r="VBM707" s="1"/>
      <c r="VBN707" s="1"/>
      <c r="VBO707" s="1"/>
      <c r="VBP707" s="1"/>
      <c r="VBQ707" s="1"/>
      <c r="VBR707" s="1"/>
      <c r="VBS707" s="1"/>
      <c r="VBT707" s="1"/>
      <c r="VBU707" s="1"/>
      <c r="VBV707" s="1"/>
      <c r="VBW707" s="1"/>
      <c r="VBX707" s="1"/>
      <c r="VBY707" s="1"/>
      <c r="VBZ707" s="1"/>
      <c r="VCA707" s="1"/>
      <c r="VCB707" s="1"/>
      <c r="VCC707" s="1"/>
      <c r="VCD707" s="1"/>
      <c r="VCE707" s="1"/>
      <c r="VCF707" s="1"/>
      <c r="VCG707" s="1"/>
      <c r="VCH707" s="1"/>
      <c r="VCI707" s="1"/>
      <c r="VCJ707" s="1"/>
      <c r="VCK707" s="1"/>
      <c r="VCL707" s="1"/>
      <c r="VCM707" s="1"/>
      <c r="VCN707" s="1"/>
      <c r="VCO707" s="1"/>
      <c r="VCP707" s="1"/>
      <c r="VCQ707" s="1"/>
      <c r="VCR707" s="1"/>
      <c r="VCS707" s="1"/>
      <c r="VCT707" s="1"/>
      <c r="VCU707" s="1"/>
      <c r="VCV707" s="1"/>
      <c r="VCW707" s="1"/>
      <c r="VCX707" s="1"/>
      <c r="VCY707" s="1"/>
      <c r="VCZ707" s="1"/>
      <c r="VDA707" s="1"/>
      <c r="VDB707" s="1"/>
      <c r="VDC707" s="1"/>
      <c r="VDD707" s="1"/>
      <c r="VDE707" s="1"/>
      <c r="VDF707" s="1"/>
      <c r="VDG707" s="1"/>
      <c r="VDH707" s="1"/>
      <c r="VDI707" s="1"/>
      <c r="VDJ707" s="1"/>
      <c r="VDK707" s="1"/>
      <c r="VDL707" s="1"/>
      <c r="VDM707" s="1"/>
      <c r="VDN707" s="1"/>
      <c r="VDO707" s="1"/>
      <c r="VDP707" s="1"/>
      <c r="VDQ707" s="1"/>
      <c r="VDR707" s="1"/>
      <c r="VDS707" s="1"/>
      <c r="VDT707" s="1"/>
      <c r="VDU707" s="1"/>
      <c r="VDV707" s="1"/>
      <c r="VDW707" s="1"/>
      <c r="VDX707" s="1"/>
      <c r="VDY707" s="1"/>
      <c r="VDZ707" s="1"/>
      <c r="VEA707" s="1"/>
      <c r="VEB707" s="1"/>
      <c r="VEC707" s="1"/>
      <c r="VED707" s="1"/>
      <c r="VEE707" s="1"/>
      <c r="VEF707" s="1"/>
      <c r="VEG707" s="1"/>
      <c r="VEH707" s="1"/>
      <c r="VEI707" s="1"/>
      <c r="VEJ707" s="1"/>
      <c r="VEK707" s="1"/>
      <c r="VEL707" s="1"/>
      <c r="VEM707" s="1"/>
      <c r="VEN707" s="1"/>
      <c r="VEO707" s="1"/>
      <c r="VEP707" s="1"/>
      <c r="VEQ707" s="1"/>
      <c r="VER707" s="1"/>
      <c r="VES707" s="1"/>
      <c r="VET707" s="1"/>
      <c r="VEU707" s="1"/>
      <c r="VEV707" s="1"/>
      <c r="VEW707" s="1"/>
      <c r="VEX707" s="1"/>
      <c r="VEY707" s="1"/>
      <c r="VEZ707" s="1"/>
      <c r="VFA707" s="1"/>
      <c r="VFB707" s="1"/>
      <c r="VFC707" s="1"/>
      <c r="VFD707" s="1"/>
      <c r="VFE707" s="1"/>
      <c r="VFF707" s="1"/>
      <c r="VFG707" s="1"/>
      <c r="VFH707" s="1"/>
      <c r="VFI707" s="1"/>
      <c r="VFJ707" s="1"/>
      <c r="VFK707" s="1"/>
      <c r="VFL707" s="1"/>
      <c r="VFM707" s="1"/>
      <c r="VFN707" s="1"/>
      <c r="VFO707" s="1"/>
      <c r="VFP707" s="1"/>
      <c r="VFQ707" s="1"/>
      <c r="VFR707" s="1"/>
      <c r="VFS707" s="1"/>
      <c r="VFT707" s="1"/>
      <c r="VFU707" s="1"/>
      <c r="VFV707" s="1"/>
      <c r="VFW707" s="1"/>
      <c r="VFX707" s="1"/>
      <c r="VFY707" s="1"/>
      <c r="VFZ707" s="1"/>
      <c r="VGA707" s="1"/>
      <c r="VGB707" s="1"/>
      <c r="VGC707" s="1"/>
      <c r="VGD707" s="1"/>
      <c r="VGE707" s="1"/>
      <c r="VGF707" s="1"/>
      <c r="VGG707" s="1"/>
      <c r="VGH707" s="1"/>
      <c r="VGI707" s="1"/>
      <c r="VGJ707" s="1"/>
      <c r="VGK707" s="1"/>
      <c r="VGL707" s="1"/>
      <c r="VGM707" s="1"/>
      <c r="VGN707" s="1"/>
      <c r="VGO707" s="1"/>
      <c r="VGP707" s="1"/>
      <c r="VGQ707" s="1"/>
      <c r="VGR707" s="1"/>
      <c r="VGS707" s="1"/>
      <c r="VGT707" s="1"/>
      <c r="VGU707" s="1"/>
      <c r="VGV707" s="1"/>
      <c r="VGW707" s="1"/>
      <c r="VGX707" s="1"/>
      <c r="VGY707" s="1"/>
      <c r="VGZ707" s="1"/>
      <c r="VHA707" s="1"/>
      <c r="VHB707" s="1"/>
      <c r="VHC707" s="1"/>
      <c r="VHD707" s="1"/>
      <c r="VHE707" s="1"/>
      <c r="VHF707" s="1"/>
      <c r="VHG707" s="1"/>
      <c r="VHH707" s="1"/>
      <c r="VHI707" s="1"/>
      <c r="VHJ707" s="1"/>
      <c r="VHK707" s="1"/>
      <c r="VHL707" s="1"/>
      <c r="VHM707" s="1"/>
      <c r="VHN707" s="1"/>
      <c r="VHO707" s="1"/>
      <c r="VHP707" s="1"/>
      <c r="VHQ707" s="1"/>
      <c r="VHR707" s="1"/>
      <c r="VHS707" s="1"/>
      <c r="VHT707" s="1"/>
      <c r="VHU707" s="1"/>
      <c r="VHV707" s="1"/>
      <c r="VHW707" s="1"/>
      <c r="VHX707" s="1"/>
      <c r="VHY707" s="1"/>
      <c r="VHZ707" s="1"/>
      <c r="VIA707" s="1"/>
      <c r="VIB707" s="1"/>
      <c r="VIC707" s="1"/>
      <c r="VID707" s="1"/>
      <c r="VIE707" s="1"/>
      <c r="VIF707" s="1"/>
      <c r="VIG707" s="1"/>
      <c r="VIH707" s="1"/>
      <c r="VII707" s="1"/>
      <c r="VIJ707" s="1"/>
      <c r="VIK707" s="1"/>
      <c r="VIL707" s="1"/>
      <c r="VIM707" s="1"/>
      <c r="VIN707" s="1"/>
      <c r="VIO707" s="1"/>
      <c r="VIP707" s="1"/>
      <c r="VIQ707" s="1"/>
      <c r="VIR707" s="1"/>
      <c r="VIS707" s="1"/>
      <c r="VIT707" s="1"/>
      <c r="VIU707" s="1"/>
      <c r="VIV707" s="1"/>
      <c r="VIW707" s="1"/>
      <c r="VIX707" s="1"/>
      <c r="VIY707" s="1"/>
      <c r="VIZ707" s="1"/>
      <c r="VJA707" s="1"/>
      <c r="VJB707" s="1"/>
      <c r="VJC707" s="1"/>
      <c r="VJD707" s="1"/>
      <c r="VJE707" s="1"/>
      <c r="VJF707" s="1"/>
      <c r="VJG707" s="1"/>
      <c r="VJH707" s="1"/>
      <c r="VJI707" s="1"/>
      <c r="VJJ707" s="1"/>
      <c r="VJK707" s="1"/>
      <c r="VJL707" s="1"/>
      <c r="VJM707" s="1"/>
      <c r="VJN707" s="1"/>
      <c r="VJO707" s="1"/>
      <c r="VJP707" s="1"/>
      <c r="VJQ707" s="1"/>
      <c r="VJR707" s="1"/>
      <c r="VJS707" s="1"/>
      <c r="VJT707" s="1"/>
      <c r="VJU707" s="1"/>
      <c r="VJV707" s="1"/>
      <c r="VJW707" s="1"/>
      <c r="VJX707" s="1"/>
      <c r="VJY707" s="1"/>
      <c r="VJZ707" s="1"/>
      <c r="VKA707" s="1"/>
      <c r="VKB707" s="1"/>
      <c r="VKC707" s="1"/>
      <c r="VKD707" s="1"/>
      <c r="VKE707" s="1"/>
      <c r="VKF707" s="1"/>
      <c r="VKG707" s="1"/>
      <c r="VKH707" s="1"/>
      <c r="VKI707" s="1"/>
      <c r="VKJ707" s="1"/>
      <c r="VKK707" s="1"/>
      <c r="VKL707" s="1"/>
      <c r="VKM707" s="1"/>
      <c r="VKN707" s="1"/>
      <c r="VKO707" s="1"/>
      <c r="VKP707" s="1"/>
      <c r="VKQ707" s="1"/>
      <c r="VKR707" s="1"/>
      <c r="VKS707" s="1"/>
      <c r="VKT707" s="1"/>
      <c r="VKU707" s="1"/>
      <c r="VKV707" s="1"/>
      <c r="VKW707" s="1"/>
      <c r="VKX707" s="1"/>
      <c r="VKY707" s="1"/>
      <c r="VKZ707" s="1"/>
      <c r="VLA707" s="1"/>
      <c r="VLB707" s="1"/>
      <c r="VLC707" s="1"/>
      <c r="VLD707" s="1"/>
      <c r="VLE707" s="1"/>
      <c r="VLF707" s="1"/>
      <c r="VLG707" s="1"/>
      <c r="VLH707" s="1"/>
      <c r="VLI707" s="1"/>
      <c r="VLJ707" s="1"/>
      <c r="VLK707" s="1"/>
      <c r="VLL707" s="1"/>
      <c r="VLM707" s="1"/>
      <c r="VLN707" s="1"/>
      <c r="VLO707" s="1"/>
      <c r="VLP707" s="1"/>
      <c r="VLQ707" s="1"/>
      <c r="VLR707" s="1"/>
      <c r="VLS707" s="1"/>
      <c r="VLT707" s="1"/>
      <c r="VLU707" s="1"/>
      <c r="VLV707" s="1"/>
      <c r="VLW707" s="1"/>
      <c r="VLX707" s="1"/>
      <c r="VLY707" s="1"/>
      <c r="VLZ707" s="1"/>
      <c r="VMA707" s="1"/>
      <c r="VMB707" s="1"/>
      <c r="VMC707" s="1"/>
      <c r="VMD707" s="1"/>
      <c r="VME707" s="1"/>
      <c r="VMF707" s="1"/>
      <c r="VMG707" s="1"/>
      <c r="VMH707" s="1"/>
      <c r="VMI707" s="1"/>
      <c r="VMJ707" s="1"/>
      <c r="VMK707" s="1"/>
      <c r="VML707" s="1"/>
      <c r="VMM707" s="1"/>
      <c r="VMN707" s="1"/>
      <c r="VMO707" s="1"/>
      <c r="VMP707" s="1"/>
      <c r="VMQ707" s="1"/>
      <c r="VMR707" s="1"/>
      <c r="VMS707" s="1"/>
      <c r="VMT707" s="1"/>
      <c r="VMU707" s="1"/>
      <c r="VMV707" s="1"/>
      <c r="VMW707" s="1"/>
      <c r="VMX707" s="1"/>
      <c r="VMY707" s="1"/>
      <c r="VMZ707" s="1"/>
      <c r="VNA707" s="1"/>
      <c r="VNB707" s="1"/>
      <c r="VNC707" s="1"/>
      <c r="VND707" s="1"/>
      <c r="VNE707" s="1"/>
      <c r="VNF707" s="1"/>
      <c r="VNG707" s="1"/>
      <c r="VNH707" s="1"/>
      <c r="VNI707" s="1"/>
      <c r="VNJ707" s="1"/>
      <c r="VNK707" s="1"/>
      <c r="VNL707" s="1"/>
      <c r="VNM707" s="1"/>
      <c r="VNN707" s="1"/>
      <c r="VNO707" s="1"/>
      <c r="VNP707" s="1"/>
      <c r="VNQ707" s="1"/>
      <c r="VNR707" s="1"/>
      <c r="VNS707" s="1"/>
      <c r="VNT707" s="1"/>
      <c r="VNU707" s="1"/>
      <c r="VNV707" s="1"/>
      <c r="VNW707" s="1"/>
      <c r="VNX707" s="1"/>
      <c r="VNY707" s="1"/>
      <c r="VNZ707" s="1"/>
      <c r="VOA707" s="1"/>
      <c r="VOB707" s="1"/>
      <c r="VOC707" s="1"/>
      <c r="VOD707" s="1"/>
      <c r="VOE707" s="1"/>
      <c r="VOF707" s="1"/>
      <c r="VOG707" s="1"/>
      <c r="VOH707" s="1"/>
      <c r="VOI707" s="1"/>
      <c r="VOJ707" s="1"/>
      <c r="VOK707" s="1"/>
      <c r="VOL707" s="1"/>
      <c r="VOM707" s="1"/>
      <c r="VON707" s="1"/>
      <c r="VOO707" s="1"/>
      <c r="VOP707" s="1"/>
      <c r="VOQ707" s="1"/>
      <c r="VOR707" s="1"/>
      <c r="VOS707" s="1"/>
      <c r="VOT707" s="1"/>
      <c r="VOU707" s="1"/>
      <c r="VOV707" s="1"/>
      <c r="VOW707" s="1"/>
      <c r="VOX707" s="1"/>
      <c r="VOY707" s="1"/>
      <c r="VOZ707" s="1"/>
      <c r="VPA707" s="1"/>
      <c r="VPB707" s="1"/>
      <c r="VPC707" s="1"/>
      <c r="VPD707" s="1"/>
      <c r="VPE707" s="1"/>
      <c r="VPF707" s="1"/>
      <c r="VPG707" s="1"/>
      <c r="VPH707" s="1"/>
      <c r="VPI707" s="1"/>
      <c r="VPJ707" s="1"/>
      <c r="VPK707" s="1"/>
      <c r="VPL707" s="1"/>
      <c r="VPM707" s="1"/>
      <c r="VPN707" s="1"/>
      <c r="VPO707" s="1"/>
      <c r="VPP707" s="1"/>
      <c r="VPQ707" s="1"/>
      <c r="VPR707" s="1"/>
      <c r="VPS707" s="1"/>
      <c r="VPT707" s="1"/>
      <c r="VPU707" s="1"/>
      <c r="VPV707" s="1"/>
      <c r="VPW707" s="1"/>
      <c r="VPX707" s="1"/>
      <c r="VPY707" s="1"/>
      <c r="VPZ707" s="1"/>
      <c r="VQA707" s="1"/>
      <c r="VQB707" s="1"/>
      <c r="VQC707" s="1"/>
      <c r="VQD707" s="1"/>
      <c r="VQE707" s="1"/>
      <c r="VQF707" s="1"/>
      <c r="VQG707" s="1"/>
      <c r="VQH707" s="1"/>
      <c r="VQI707" s="1"/>
      <c r="VQJ707" s="1"/>
      <c r="VQK707" s="1"/>
      <c r="VQL707" s="1"/>
      <c r="VQM707" s="1"/>
      <c r="VQN707" s="1"/>
      <c r="VQO707" s="1"/>
      <c r="VQP707" s="1"/>
      <c r="VQQ707" s="1"/>
      <c r="VQR707" s="1"/>
      <c r="VQS707" s="1"/>
      <c r="VQT707" s="1"/>
      <c r="VQU707" s="1"/>
      <c r="VQV707" s="1"/>
      <c r="VQW707" s="1"/>
      <c r="VQX707" s="1"/>
      <c r="VQY707" s="1"/>
      <c r="VQZ707" s="1"/>
      <c r="VRA707" s="1"/>
      <c r="VRB707" s="1"/>
      <c r="VRC707" s="1"/>
      <c r="VRD707" s="1"/>
      <c r="VRE707" s="1"/>
      <c r="VRF707" s="1"/>
      <c r="VRG707" s="1"/>
      <c r="VRH707" s="1"/>
      <c r="VRI707" s="1"/>
      <c r="VRJ707" s="1"/>
      <c r="VRK707" s="1"/>
      <c r="VRL707" s="1"/>
      <c r="VRM707" s="1"/>
      <c r="VRN707" s="1"/>
      <c r="VRO707" s="1"/>
      <c r="VRP707" s="1"/>
      <c r="VRQ707" s="1"/>
      <c r="VRR707" s="1"/>
      <c r="VRS707" s="1"/>
      <c r="VRT707" s="1"/>
      <c r="VRU707" s="1"/>
      <c r="VRV707" s="1"/>
      <c r="VRW707" s="1"/>
      <c r="VRX707" s="1"/>
      <c r="VRY707" s="1"/>
      <c r="VRZ707" s="1"/>
      <c r="VSA707" s="1"/>
      <c r="VSB707" s="1"/>
      <c r="VSC707" s="1"/>
      <c r="VSD707" s="1"/>
      <c r="VSE707" s="1"/>
      <c r="VSF707" s="1"/>
      <c r="VSG707" s="1"/>
      <c r="VSH707" s="1"/>
      <c r="VSI707" s="1"/>
      <c r="VSJ707" s="1"/>
      <c r="VSK707" s="1"/>
      <c r="VSL707" s="1"/>
      <c r="VSM707" s="1"/>
      <c r="VSN707" s="1"/>
      <c r="VSO707" s="1"/>
      <c r="VSP707" s="1"/>
      <c r="VSQ707" s="1"/>
      <c r="VSR707" s="1"/>
      <c r="VSS707" s="1"/>
      <c r="VST707" s="1"/>
      <c r="VSU707" s="1"/>
      <c r="VSV707" s="1"/>
      <c r="VSW707" s="1"/>
      <c r="VSX707" s="1"/>
      <c r="VSY707" s="1"/>
      <c r="VSZ707" s="1"/>
      <c r="VTA707" s="1"/>
      <c r="VTB707" s="1"/>
      <c r="VTC707" s="1"/>
      <c r="VTD707" s="1"/>
      <c r="VTE707" s="1"/>
      <c r="VTF707" s="1"/>
      <c r="VTG707" s="1"/>
      <c r="VTH707" s="1"/>
      <c r="VTI707" s="1"/>
      <c r="VTJ707" s="1"/>
      <c r="VTK707" s="1"/>
      <c r="VTL707" s="1"/>
      <c r="VTM707" s="1"/>
      <c r="VTN707" s="1"/>
      <c r="VTO707" s="1"/>
      <c r="VTP707" s="1"/>
      <c r="VTQ707" s="1"/>
      <c r="VTR707" s="1"/>
      <c r="VTS707" s="1"/>
      <c r="VTT707" s="1"/>
      <c r="VTU707" s="1"/>
      <c r="VTV707" s="1"/>
      <c r="VTW707" s="1"/>
      <c r="VTX707" s="1"/>
      <c r="VTY707" s="1"/>
      <c r="VTZ707" s="1"/>
      <c r="VUA707" s="1"/>
      <c r="VUB707" s="1"/>
      <c r="VUC707" s="1"/>
      <c r="VUD707" s="1"/>
      <c r="VUE707" s="1"/>
      <c r="VUF707" s="1"/>
      <c r="VUG707" s="1"/>
      <c r="VUH707" s="1"/>
      <c r="VUI707" s="1"/>
      <c r="VUJ707" s="1"/>
      <c r="VUK707" s="1"/>
      <c r="VUL707" s="1"/>
      <c r="VUM707" s="1"/>
      <c r="VUN707" s="1"/>
      <c r="VUO707" s="1"/>
      <c r="VUP707" s="1"/>
      <c r="VUQ707" s="1"/>
      <c r="VUR707" s="1"/>
      <c r="VUS707" s="1"/>
      <c r="VUT707" s="1"/>
      <c r="VUU707" s="1"/>
      <c r="VUV707" s="1"/>
      <c r="VUW707" s="1"/>
      <c r="VUX707" s="1"/>
      <c r="VUY707" s="1"/>
      <c r="VUZ707" s="1"/>
      <c r="VVA707" s="1"/>
      <c r="VVB707" s="1"/>
      <c r="VVC707" s="1"/>
      <c r="VVD707" s="1"/>
      <c r="VVE707" s="1"/>
      <c r="VVF707" s="1"/>
      <c r="VVG707" s="1"/>
      <c r="VVH707" s="1"/>
      <c r="VVI707" s="1"/>
      <c r="VVJ707" s="1"/>
      <c r="VVK707" s="1"/>
      <c r="VVL707" s="1"/>
      <c r="VVM707" s="1"/>
      <c r="VVN707" s="1"/>
      <c r="VVO707" s="1"/>
      <c r="VVP707" s="1"/>
      <c r="VVQ707" s="1"/>
      <c r="VVR707" s="1"/>
      <c r="VVS707" s="1"/>
      <c r="VVT707" s="1"/>
      <c r="VVU707" s="1"/>
      <c r="VVV707" s="1"/>
      <c r="VVW707" s="1"/>
      <c r="VVX707" s="1"/>
      <c r="VVY707" s="1"/>
      <c r="VVZ707" s="1"/>
      <c r="VWA707" s="1"/>
      <c r="VWB707" s="1"/>
      <c r="VWC707" s="1"/>
      <c r="VWD707" s="1"/>
      <c r="VWE707" s="1"/>
      <c r="VWF707" s="1"/>
      <c r="VWG707" s="1"/>
      <c r="VWH707" s="1"/>
      <c r="VWI707" s="1"/>
      <c r="VWJ707" s="1"/>
      <c r="VWK707" s="1"/>
      <c r="VWL707" s="1"/>
      <c r="VWM707" s="1"/>
      <c r="VWN707" s="1"/>
      <c r="VWO707" s="1"/>
      <c r="VWP707" s="1"/>
      <c r="VWQ707" s="1"/>
      <c r="VWR707" s="1"/>
      <c r="VWS707" s="1"/>
      <c r="VWT707" s="1"/>
      <c r="VWU707" s="1"/>
      <c r="VWV707" s="1"/>
      <c r="VWW707" s="1"/>
      <c r="VWX707" s="1"/>
      <c r="VWY707" s="1"/>
      <c r="VWZ707" s="1"/>
      <c r="VXA707" s="1"/>
      <c r="VXB707" s="1"/>
      <c r="VXC707" s="1"/>
      <c r="VXD707" s="1"/>
      <c r="VXE707" s="1"/>
      <c r="VXF707" s="1"/>
      <c r="VXG707" s="1"/>
      <c r="VXH707" s="1"/>
      <c r="VXI707" s="1"/>
      <c r="VXJ707" s="1"/>
      <c r="VXK707" s="1"/>
      <c r="VXL707" s="1"/>
      <c r="VXM707" s="1"/>
      <c r="VXN707" s="1"/>
      <c r="VXO707" s="1"/>
      <c r="VXP707" s="1"/>
      <c r="VXQ707" s="1"/>
      <c r="VXR707" s="1"/>
      <c r="VXS707" s="1"/>
      <c r="VXT707" s="1"/>
      <c r="VXU707" s="1"/>
      <c r="VXV707" s="1"/>
      <c r="VXW707" s="1"/>
      <c r="VXX707" s="1"/>
      <c r="VXY707" s="1"/>
      <c r="VXZ707" s="1"/>
      <c r="VYA707" s="1"/>
      <c r="VYB707" s="1"/>
      <c r="VYC707" s="1"/>
      <c r="VYD707" s="1"/>
      <c r="VYE707" s="1"/>
      <c r="VYF707" s="1"/>
      <c r="VYG707" s="1"/>
      <c r="VYH707" s="1"/>
      <c r="VYI707" s="1"/>
      <c r="VYJ707" s="1"/>
      <c r="VYK707" s="1"/>
      <c r="VYL707" s="1"/>
      <c r="VYM707" s="1"/>
      <c r="VYN707" s="1"/>
      <c r="VYO707" s="1"/>
      <c r="VYP707" s="1"/>
      <c r="VYQ707" s="1"/>
      <c r="VYR707" s="1"/>
      <c r="VYS707" s="1"/>
      <c r="VYT707" s="1"/>
      <c r="VYU707" s="1"/>
      <c r="VYV707" s="1"/>
      <c r="VYW707" s="1"/>
      <c r="VYX707" s="1"/>
      <c r="VYY707" s="1"/>
      <c r="VYZ707" s="1"/>
      <c r="VZA707" s="1"/>
      <c r="VZB707" s="1"/>
      <c r="VZC707" s="1"/>
      <c r="VZD707" s="1"/>
      <c r="VZE707" s="1"/>
      <c r="VZF707" s="1"/>
      <c r="VZG707" s="1"/>
      <c r="VZH707" s="1"/>
      <c r="VZI707" s="1"/>
      <c r="VZJ707" s="1"/>
      <c r="VZK707" s="1"/>
      <c r="VZL707" s="1"/>
      <c r="VZM707" s="1"/>
      <c r="VZN707" s="1"/>
      <c r="VZO707" s="1"/>
      <c r="VZP707" s="1"/>
      <c r="VZQ707" s="1"/>
      <c r="VZR707" s="1"/>
      <c r="VZS707" s="1"/>
      <c r="VZT707" s="1"/>
      <c r="VZU707" s="1"/>
      <c r="VZV707" s="1"/>
      <c r="VZW707" s="1"/>
      <c r="VZX707" s="1"/>
      <c r="VZY707" s="1"/>
      <c r="VZZ707" s="1"/>
      <c r="WAA707" s="1"/>
      <c r="WAB707" s="1"/>
      <c r="WAC707" s="1"/>
      <c r="WAD707" s="1"/>
      <c r="WAE707" s="1"/>
      <c r="WAF707" s="1"/>
      <c r="WAG707" s="1"/>
      <c r="WAH707" s="1"/>
      <c r="WAI707" s="1"/>
      <c r="WAJ707" s="1"/>
      <c r="WAK707" s="1"/>
      <c r="WAL707" s="1"/>
      <c r="WAM707" s="1"/>
      <c r="WAN707" s="1"/>
      <c r="WAO707" s="1"/>
      <c r="WAP707" s="1"/>
      <c r="WAQ707" s="1"/>
      <c r="WAR707" s="1"/>
      <c r="WAS707" s="1"/>
      <c r="WAT707" s="1"/>
      <c r="WAU707" s="1"/>
      <c r="WAV707" s="1"/>
      <c r="WAW707" s="1"/>
      <c r="WAX707" s="1"/>
      <c r="WAY707" s="1"/>
      <c r="WAZ707" s="1"/>
      <c r="WBA707" s="1"/>
      <c r="WBB707" s="1"/>
      <c r="WBC707" s="1"/>
      <c r="WBD707" s="1"/>
      <c r="WBE707" s="1"/>
      <c r="WBF707" s="1"/>
      <c r="WBG707" s="1"/>
      <c r="WBH707" s="1"/>
      <c r="WBI707" s="1"/>
      <c r="WBJ707" s="1"/>
      <c r="WBK707" s="1"/>
      <c r="WBL707" s="1"/>
      <c r="WBM707" s="1"/>
      <c r="WBN707" s="1"/>
      <c r="WBO707" s="1"/>
      <c r="WBP707" s="1"/>
      <c r="WBQ707" s="1"/>
      <c r="WBR707" s="1"/>
      <c r="WBS707" s="1"/>
      <c r="WBT707" s="1"/>
      <c r="WBU707" s="1"/>
      <c r="WBV707" s="1"/>
      <c r="WBW707" s="1"/>
      <c r="WBX707" s="1"/>
      <c r="WBY707" s="1"/>
      <c r="WBZ707" s="1"/>
      <c r="WCA707" s="1"/>
      <c r="WCB707" s="1"/>
      <c r="WCC707" s="1"/>
      <c r="WCD707" s="1"/>
      <c r="WCE707" s="1"/>
      <c r="WCF707" s="1"/>
      <c r="WCG707" s="1"/>
      <c r="WCH707" s="1"/>
      <c r="WCI707" s="1"/>
      <c r="WCJ707" s="1"/>
      <c r="WCK707" s="1"/>
      <c r="WCL707" s="1"/>
      <c r="WCM707" s="1"/>
      <c r="WCN707" s="1"/>
      <c r="WCO707" s="1"/>
      <c r="WCP707" s="1"/>
      <c r="WCQ707" s="1"/>
      <c r="WCR707" s="1"/>
      <c r="WCS707" s="1"/>
      <c r="WCT707" s="1"/>
      <c r="WCU707" s="1"/>
      <c r="WCV707" s="1"/>
      <c r="WCW707" s="1"/>
      <c r="WCX707" s="1"/>
      <c r="WCY707" s="1"/>
      <c r="WCZ707" s="1"/>
      <c r="WDA707" s="1"/>
      <c r="WDB707" s="1"/>
      <c r="WDC707" s="1"/>
      <c r="WDD707" s="1"/>
      <c r="WDE707" s="1"/>
      <c r="WDF707" s="1"/>
      <c r="WDG707" s="1"/>
      <c r="WDH707" s="1"/>
      <c r="WDI707" s="1"/>
      <c r="WDJ707" s="1"/>
      <c r="WDK707" s="1"/>
      <c r="WDL707" s="1"/>
      <c r="WDM707" s="1"/>
      <c r="WDN707" s="1"/>
      <c r="WDO707" s="1"/>
      <c r="WDP707" s="1"/>
      <c r="WDQ707" s="1"/>
      <c r="WDR707" s="1"/>
      <c r="WDS707" s="1"/>
      <c r="WDT707" s="1"/>
      <c r="WDU707" s="1"/>
      <c r="WDV707" s="1"/>
      <c r="WDW707" s="1"/>
      <c r="WDX707" s="1"/>
      <c r="WDY707" s="1"/>
      <c r="WDZ707" s="1"/>
      <c r="WEA707" s="1"/>
      <c r="WEB707" s="1"/>
      <c r="WEC707" s="1"/>
      <c r="WED707" s="1"/>
      <c r="WEE707" s="1"/>
      <c r="WEF707" s="1"/>
      <c r="WEG707" s="1"/>
      <c r="WEH707" s="1"/>
      <c r="WEI707" s="1"/>
      <c r="WEJ707" s="1"/>
      <c r="WEK707" s="1"/>
      <c r="WEL707" s="1"/>
      <c r="WEM707" s="1"/>
      <c r="WEN707" s="1"/>
      <c r="WEO707" s="1"/>
      <c r="WEP707" s="1"/>
      <c r="WEQ707" s="1"/>
      <c r="WER707" s="1"/>
      <c r="WES707" s="1"/>
      <c r="WET707" s="1"/>
      <c r="WEU707" s="1"/>
      <c r="WEV707" s="1"/>
      <c r="WEW707" s="1"/>
      <c r="WEX707" s="1"/>
      <c r="WEY707" s="1"/>
      <c r="WEZ707" s="1"/>
      <c r="WFA707" s="1"/>
      <c r="WFB707" s="1"/>
      <c r="WFC707" s="1"/>
      <c r="WFD707" s="1"/>
      <c r="WFE707" s="1"/>
      <c r="WFF707" s="1"/>
      <c r="WFG707" s="1"/>
      <c r="WFH707" s="1"/>
      <c r="WFI707" s="1"/>
      <c r="WFJ707" s="1"/>
      <c r="WFK707" s="1"/>
      <c r="WFL707" s="1"/>
      <c r="WFM707" s="1"/>
      <c r="WFN707" s="1"/>
      <c r="WFO707" s="1"/>
      <c r="WFP707" s="1"/>
      <c r="WFQ707" s="1"/>
      <c r="WFR707" s="1"/>
      <c r="WFS707" s="1"/>
      <c r="WFT707" s="1"/>
      <c r="WFU707" s="1"/>
      <c r="WFV707" s="1"/>
      <c r="WFW707" s="1"/>
      <c r="WFX707" s="1"/>
      <c r="WFY707" s="1"/>
      <c r="WFZ707" s="1"/>
      <c r="WGA707" s="1"/>
      <c r="WGB707" s="1"/>
      <c r="WGC707" s="1"/>
      <c r="WGD707" s="1"/>
      <c r="WGE707" s="1"/>
      <c r="WGF707" s="1"/>
      <c r="WGG707" s="1"/>
      <c r="WGH707" s="1"/>
      <c r="WGI707" s="1"/>
      <c r="WGJ707" s="1"/>
      <c r="WGK707" s="1"/>
      <c r="WGL707" s="1"/>
      <c r="WGM707" s="1"/>
      <c r="WGN707" s="1"/>
      <c r="WGO707" s="1"/>
      <c r="WGP707" s="1"/>
      <c r="WGQ707" s="1"/>
      <c r="WGR707" s="1"/>
      <c r="WGS707" s="1"/>
      <c r="WGT707" s="1"/>
      <c r="WGU707" s="1"/>
      <c r="WGV707" s="1"/>
      <c r="WGW707" s="1"/>
      <c r="WGX707" s="1"/>
      <c r="WGY707" s="1"/>
      <c r="WGZ707" s="1"/>
      <c r="WHA707" s="1"/>
      <c r="WHB707" s="1"/>
      <c r="WHC707" s="1"/>
      <c r="WHD707" s="1"/>
      <c r="WHE707" s="1"/>
      <c r="WHF707" s="1"/>
      <c r="WHG707" s="1"/>
      <c r="WHH707" s="1"/>
      <c r="WHI707" s="1"/>
      <c r="WHJ707" s="1"/>
      <c r="WHK707" s="1"/>
      <c r="WHL707" s="1"/>
      <c r="WHM707" s="1"/>
      <c r="WHN707" s="1"/>
      <c r="WHO707" s="1"/>
      <c r="WHP707" s="1"/>
      <c r="WHQ707" s="1"/>
      <c r="WHR707" s="1"/>
      <c r="WHS707" s="1"/>
      <c r="WHT707" s="1"/>
      <c r="WHU707" s="1"/>
      <c r="WHV707" s="1"/>
      <c r="WHW707" s="1"/>
      <c r="WHX707" s="1"/>
      <c r="WHY707" s="1"/>
      <c r="WHZ707" s="1"/>
      <c r="WIA707" s="1"/>
      <c r="WIB707" s="1"/>
      <c r="WIC707" s="1"/>
      <c r="WID707" s="1"/>
      <c r="WIE707" s="1"/>
      <c r="WIF707" s="1"/>
      <c r="WIG707" s="1"/>
      <c r="WIH707" s="1"/>
      <c r="WII707" s="1"/>
      <c r="WIJ707" s="1"/>
      <c r="WIK707" s="1"/>
      <c r="WIL707" s="1"/>
      <c r="WIM707" s="1"/>
      <c r="WIN707" s="1"/>
      <c r="WIO707" s="1"/>
      <c r="WIP707" s="1"/>
      <c r="WIQ707" s="1"/>
      <c r="WIR707" s="1"/>
      <c r="WIS707" s="1"/>
      <c r="WIT707" s="1"/>
      <c r="WIU707" s="1"/>
      <c r="WIV707" s="1"/>
      <c r="WIW707" s="1"/>
      <c r="WIX707" s="1"/>
      <c r="WIY707" s="1"/>
      <c r="WIZ707" s="1"/>
      <c r="WJA707" s="1"/>
      <c r="WJB707" s="1"/>
      <c r="WJC707" s="1"/>
      <c r="WJD707" s="1"/>
      <c r="WJE707" s="1"/>
      <c r="WJF707" s="1"/>
      <c r="WJG707" s="1"/>
      <c r="WJH707" s="1"/>
      <c r="WJI707" s="1"/>
      <c r="WJJ707" s="1"/>
      <c r="WJK707" s="1"/>
      <c r="WJL707" s="1"/>
      <c r="WJM707" s="1"/>
      <c r="WJN707" s="1"/>
      <c r="WJO707" s="1"/>
      <c r="WJP707" s="1"/>
      <c r="WJQ707" s="1"/>
      <c r="WJR707" s="1"/>
      <c r="WJS707" s="1"/>
      <c r="WJT707" s="1"/>
      <c r="WJU707" s="1"/>
      <c r="WJV707" s="1"/>
      <c r="WJW707" s="1"/>
      <c r="WJX707" s="1"/>
      <c r="WJY707" s="1"/>
      <c r="WJZ707" s="1"/>
      <c r="WKA707" s="1"/>
      <c r="WKB707" s="1"/>
      <c r="WKC707" s="1"/>
      <c r="WKD707" s="1"/>
      <c r="WKE707" s="1"/>
      <c r="WKF707" s="1"/>
      <c r="WKG707" s="1"/>
      <c r="WKH707" s="1"/>
      <c r="WKI707" s="1"/>
      <c r="WKJ707" s="1"/>
      <c r="WKK707" s="1"/>
      <c r="WKL707" s="1"/>
      <c r="WKM707" s="1"/>
      <c r="WKN707" s="1"/>
      <c r="WKO707" s="1"/>
      <c r="WKP707" s="1"/>
      <c r="WKQ707" s="1"/>
      <c r="WKR707" s="1"/>
      <c r="WKS707" s="1"/>
      <c r="WKT707" s="1"/>
      <c r="WKU707" s="1"/>
      <c r="WKV707" s="1"/>
      <c r="WKW707" s="1"/>
      <c r="WKX707" s="1"/>
      <c r="WKY707" s="1"/>
      <c r="WKZ707" s="1"/>
      <c r="WLA707" s="1"/>
      <c r="WLB707" s="1"/>
      <c r="WLC707" s="1"/>
      <c r="WLD707" s="1"/>
      <c r="WLE707" s="1"/>
      <c r="WLF707" s="1"/>
      <c r="WLG707" s="1"/>
      <c r="WLH707" s="1"/>
      <c r="WLI707" s="1"/>
      <c r="WLJ707" s="1"/>
      <c r="WLK707" s="1"/>
      <c r="WLL707" s="1"/>
      <c r="WLM707" s="1"/>
      <c r="WLN707" s="1"/>
      <c r="WLO707" s="1"/>
      <c r="WLP707" s="1"/>
      <c r="WLQ707" s="1"/>
      <c r="WLR707" s="1"/>
      <c r="WLS707" s="1"/>
      <c r="WLT707" s="1"/>
      <c r="WLU707" s="1"/>
      <c r="WLV707" s="1"/>
      <c r="WLW707" s="1"/>
      <c r="WLX707" s="1"/>
      <c r="WLY707" s="1"/>
      <c r="WLZ707" s="1"/>
      <c r="WMA707" s="1"/>
      <c r="WMB707" s="1"/>
      <c r="WMC707" s="1"/>
      <c r="WMD707" s="1"/>
      <c r="WME707" s="1"/>
      <c r="WMF707" s="1"/>
      <c r="WMG707" s="1"/>
      <c r="WMH707" s="1"/>
      <c r="WMI707" s="1"/>
      <c r="WMJ707" s="1"/>
      <c r="WMK707" s="1"/>
      <c r="WML707" s="1"/>
      <c r="WMM707" s="1"/>
      <c r="WMN707" s="1"/>
      <c r="WMO707" s="1"/>
      <c r="WMP707" s="1"/>
      <c r="WMQ707" s="1"/>
      <c r="WMR707" s="1"/>
      <c r="WMS707" s="1"/>
      <c r="WMT707" s="1"/>
      <c r="WMU707" s="1"/>
      <c r="WMV707" s="1"/>
      <c r="WMW707" s="1"/>
      <c r="WMX707" s="1"/>
      <c r="WMY707" s="1"/>
      <c r="WMZ707" s="1"/>
      <c r="WNA707" s="1"/>
      <c r="WNB707" s="1"/>
      <c r="WNC707" s="1"/>
      <c r="WND707" s="1"/>
      <c r="WNE707" s="1"/>
      <c r="WNF707" s="1"/>
      <c r="WNG707" s="1"/>
      <c r="WNH707" s="1"/>
      <c r="WNI707" s="1"/>
      <c r="WNJ707" s="1"/>
      <c r="WNK707" s="1"/>
      <c r="WNL707" s="1"/>
      <c r="WNM707" s="1"/>
      <c r="WNN707" s="1"/>
      <c r="WNO707" s="1"/>
      <c r="WNP707" s="1"/>
      <c r="WNQ707" s="1"/>
      <c r="WNR707" s="1"/>
      <c r="WNS707" s="1"/>
      <c r="WNT707" s="1"/>
      <c r="WNU707" s="1"/>
      <c r="WNV707" s="1"/>
      <c r="WNW707" s="1"/>
      <c r="WNX707" s="1"/>
      <c r="WNY707" s="1"/>
      <c r="WNZ707" s="1"/>
      <c r="WOA707" s="1"/>
      <c r="WOB707" s="1"/>
      <c r="WOC707" s="1"/>
      <c r="WOD707" s="1"/>
      <c r="WOE707" s="1"/>
      <c r="WOF707" s="1"/>
      <c r="WOG707" s="1"/>
      <c r="WOH707" s="1"/>
      <c r="WOI707" s="1"/>
      <c r="WOJ707" s="1"/>
      <c r="WOK707" s="1"/>
      <c r="WOL707" s="1"/>
      <c r="WOM707" s="1"/>
      <c r="WON707" s="1"/>
      <c r="WOO707" s="1"/>
      <c r="WOP707" s="1"/>
      <c r="WOQ707" s="1"/>
      <c r="WOR707" s="1"/>
      <c r="WOS707" s="1"/>
      <c r="WOT707" s="1"/>
      <c r="WOU707" s="1"/>
      <c r="WOV707" s="1"/>
      <c r="WOW707" s="1"/>
      <c r="WOX707" s="1"/>
      <c r="WOY707" s="1"/>
      <c r="WOZ707" s="1"/>
      <c r="WPA707" s="1"/>
      <c r="WPB707" s="1"/>
      <c r="WPC707" s="1"/>
      <c r="WPD707" s="1"/>
      <c r="WPE707" s="1"/>
      <c r="WPF707" s="1"/>
      <c r="WPG707" s="1"/>
      <c r="WPH707" s="1"/>
      <c r="WPI707" s="1"/>
      <c r="WPJ707" s="1"/>
      <c r="WPK707" s="1"/>
      <c r="WPL707" s="1"/>
      <c r="WPM707" s="1"/>
      <c r="WPN707" s="1"/>
      <c r="WPO707" s="1"/>
      <c r="WPP707" s="1"/>
      <c r="WPQ707" s="1"/>
      <c r="WPR707" s="1"/>
      <c r="WPS707" s="1"/>
      <c r="WPT707" s="1"/>
      <c r="WPU707" s="1"/>
      <c r="WPV707" s="1"/>
      <c r="WPW707" s="1"/>
      <c r="WPX707" s="1"/>
      <c r="WPY707" s="1"/>
      <c r="WPZ707" s="1"/>
      <c r="WQA707" s="1"/>
      <c r="WQB707" s="1"/>
      <c r="WQC707" s="1"/>
      <c r="WQD707" s="1"/>
      <c r="WQE707" s="1"/>
      <c r="WQF707" s="1"/>
      <c r="WQG707" s="1"/>
      <c r="WQH707" s="1"/>
      <c r="WQI707" s="1"/>
      <c r="WQJ707" s="1"/>
      <c r="WQK707" s="1"/>
      <c r="WQL707" s="1"/>
      <c r="WQM707" s="1"/>
      <c r="WQN707" s="1"/>
      <c r="WQO707" s="1"/>
      <c r="WQP707" s="1"/>
      <c r="WQQ707" s="1"/>
      <c r="WQR707" s="1"/>
      <c r="WQS707" s="1"/>
      <c r="WQT707" s="1"/>
      <c r="WQU707" s="1"/>
      <c r="WQV707" s="1"/>
      <c r="WQW707" s="1"/>
      <c r="WQX707" s="1"/>
      <c r="WQY707" s="1"/>
      <c r="WQZ707" s="1"/>
      <c r="WRA707" s="1"/>
      <c r="WRB707" s="1"/>
      <c r="WRC707" s="1"/>
      <c r="WRD707" s="1"/>
      <c r="WRE707" s="1"/>
      <c r="WRF707" s="1"/>
      <c r="WRG707" s="1"/>
      <c r="WRH707" s="1"/>
      <c r="WRI707" s="1"/>
      <c r="WRJ707" s="1"/>
      <c r="WRK707" s="1"/>
      <c r="WRL707" s="1"/>
      <c r="WRM707" s="1"/>
      <c r="WRN707" s="1"/>
      <c r="WRO707" s="1"/>
      <c r="WRP707" s="1"/>
      <c r="WRQ707" s="1"/>
      <c r="WRR707" s="1"/>
      <c r="WRS707" s="1"/>
      <c r="WRT707" s="1"/>
      <c r="WRU707" s="1"/>
      <c r="WRV707" s="1"/>
      <c r="WRW707" s="1"/>
      <c r="WRX707" s="1"/>
      <c r="WRY707" s="1"/>
      <c r="WRZ707" s="1"/>
      <c r="WSA707" s="1"/>
      <c r="WSB707" s="1"/>
      <c r="WSC707" s="1"/>
      <c r="WSD707" s="1"/>
      <c r="WSE707" s="1"/>
      <c r="WSF707" s="1"/>
      <c r="WSG707" s="1"/>
      <c r="WSH707" s="1"/>
      <c r="WSI707" s="1"/>
      <c r="WSJ707" s="1"/>
      <c r="WSK707" s="1"/>
      <c r="WSL707" s="1"/>
      <c r="WSM707" s="1"/>
      <c r="WSN707" s="1"/>
      <c r="WSO707" s="1"/>
      <c r="WSP707" s="1"/>
      <c r="WSQ707" s="1"/>
      <c r="WSR707" s="1"/>
      <c r="WSS707" s="1"/>
      <c r="WST707" s="1"/>
      <c r="WSU707" s="1"/>
      <c r="WSV707" s="1"/>
      <c r="WSW707" s="1"/>
      <c r="WSX707" s="1"/>
      <c r="WSY707" s="1"/>
      <c r="WSZ707" s="1"/>
      <c r="WTA707" s="1"/>
      <c r="WTB707" s="1"/>
      <c r="WTC707" s="1"/>
      <c r="WTD707" s="1"/>
      <c r="WTE707" s="1"/>
      <c r="WTF707" s="1"/>
      <c r="WTG707" s="1"/>
      <c r="WTH707" s="1"/>
      <c r="WTI707" s="1"/>
      <c r="WTJ707" s="1"/>
      <c r="WTK707" s="1"/>
      <c r="WTL707" s="1"/>
      <c r="WTM707" s="1"/>
      <c r="WTN707" s="1"/>
      <c r="WTO707" s="1"/>
      <c r="WTP707" s="1"/>
      <c r="WTQ707" s="1"/>
      <c r="WTR707" s="1"/>
      <c r="WTS707" s="1"/>
      <c r="WTT707" s="1"/>
      <c r="WTU707" s="1"/>
      <c r="WTV707" s="1"/>
      <c r="WTW707" s="1"/>
      <c r="WTX707" s="1"/>
      <c r="WTY707" s="1"/>
      <c r="WTZ707" s="1"/>
      <c r="WUA707" s="1"/>
      <c r="WUB707" s="1"/>
      <c r="WUC707" s="1"/>
      <c r="WUD707" s="1"/>
      <c r="WUE707" s="1"/>
      <c r="WUF707" s="1"/>
      <c r="WUG707" s="1"/>
      <c r="WUH707" s="1"/>
      <c r="WUI707" s="1"/>
      <c r="WUJ707" s="1"/>
      <c r="WUK707" s="1"/>
      <c r="WUL707" s="1"/>
      <c r="WUM707" s="1"/>
      <c r="WUN707" s="1"/>
      <c r="WUO707" s="1"/>
      <c r="WUP707" s="1"/>
      <c r="WUQ707" s="1"/>
      <c r="WUR707" s="1"/>
      <c r="WUS707" s="1"/>
      <c r="WUT707" s="1"/>
      <c r="WUU707" s="1"/>
      <c r="WUV707" s="1"/>
      <c r="WUW707" s="1"/>
      <c r="WUX707" s="1"/>
      <c r="WUY707" s="1"/>
      <c r="WUZ707" s="1"/>
      <c r="WVA707" s="1"/>
      <c r="WVB707" s="1"/>
      <c r="WVC707" s="1"/>
      <c r="WVD707" s="1"/>
      <c r="WVE707" s="1"/>
      <c r="WVF707" s="1"/>
      <c r="WVG707" s="1"/>
      <c r="WVH707" s="1"/>
      <c r="WVI707" s="1"/>
      <c r="WVJ707" s="1"/>
      <c r="WVK707" s="1"/>
      <c r="WVL707" s="1"/>
      <c r="WVM707" s="1"/>
      <c r="WVN707" s="1"/>
      <c r="WVO707" s="1"/>
      <c r="WVP707" s="1"/>
      <c r="WVQ707" s="1"/>
      <c r="WVR707" s="1"/>
      <c r="WVS707" s="1"/>
      <c r="WVT707" s="1"/>
      <c r="WVU707" s="1"/>
      <c r="WVV707" s="1"/>
      <c r="WVW707" s="1"/>
      <c r="WVX707" s="1"/>
      <c r="WVY707" s="1"/>
      <c r="WVZ707" s="1"/>
      <c r="WWA707" s="1"/>
      <c r="WWB707" s="1"/>
      <c r="WWC707" s="1"/>
      <c r="WWD707" s="1"/>
      <c r="WWE707" s="1"/>
      <c r="WWF707" s="1"/>
      <c r="WWG707" s="1"/>
      <c r="WWH707" s="1"/>
      <c r="WWI707" s="1"/>
      <c r="WWJ707" s="1"/>
      <c r="WWK707" s="1"/>
      <c r="WWL707" s="1"/>
      <c r="WWM707" s="1"/>
      <c r="WWN707" s="1"/>
      <c r="WWO707" s="1"/>
      <c r="WWP707" s="1"/>
      <c r="WWQ707" s="1"/>
      <c r="WWR707" s="1"/>
      <c r="WWS707" s="1"/>
      <c r="WWT707" s="1"/>
      <c r="WWU707" s="1"/>
      <c r="WWV707" s="1"/>
      <c r="WWW707" s="1"/>
      <c r="WWX707" s="1"/>
      <c r="WWY707" s="1"/>
      <c r="WWZ707" s="1"/>
      <c r="WXA707" s="1"/>
      <c r="WXB707" s="1"/>
      <c r="WXC707" s="1"/>
      <c r="WXD707" s="1"/>
      <c r="WXE707" s="1"/>
      <c r="WXF707" s="1"/>
      <c r="WXG707" s="1"/>
      <c r="WXH707" s="1"/>
      <c r="WXI707" s="1"/>
      <c r="WXJ707" s="1"/>
      <c r="WXK707" s="1"/>
      <c r="WXL707" s="1"/>
      <c r="WXM707" s="1"/>
      <c r="WXN707" s="1"/>
      <c r="WXO707" s="1"/>
      <c r="WXP707" s="1"/>
      <c r="WXQ707" s="1"/>
      <c r="WXR707" s="1"/>
      <c r="WXS707" s="1"/>
      <c r="WXT707" s="1"/>
      <c r="WXU707" s="1"/>
      <c r="WXV707" s="1"/>
      <c r="WXW707" s="1"/>
      <c r="WXX707" s="1"/>
      <c r="WXY707" s="1"/>
      <c r="WXZ707" s="1"/>
      <c r="WYA707" s="1"/>
      <c r="WYB707" s="1"/>
      <c r="WYC707" s="1"/>
      <c r="WYD707" s="1"/>
      <c r="WYE707" s="1"/>
      <c r="WYF707" s="1"/>
      <c r="WYG707" s="1"/>
      <c r="WYH707" s="1"/>
      <c r="WYI707" s="1"/>
      <c r="WYJ707" s="1"/>
      <c r="WYK707" s="1"/>
      <c r="WYL707" s="1"/>
      <c r="WYM707" s="1"/>
      <c r="WYN707" s="1"/>
      <c r="WYO707" s="1"/>
      <c r="WYP707" s="1"/>
      <c r="WYQ707" s="1"/>
      <c r="WYR707" s="1"/>
      <c r="WYS707" s="1"/>
      <c r="WYT707" s="1"/>
      <c r="WYU707" s="1"/>
      <c r="WYV707" s="1"/>
      <c r="WYW707" s="1"/>
      <c r="WYX707" s="1"/>
      <c r="WYY707" s="1"/>
      <c r="WYZ707" s="1"/>
      <c r="WZA707" s="1"/>
      <c r="WZB707" s="1"/>
      <c r="WZC707" s="1"/>
      <c r="WZD707" s="1"/>
      <c r="WZE707" s="1"/>
      <c r="WZF707" s="1"/>
      <c r="WZG707" s="1"/>
      <c r="WZH707" s="1"/>
      <c r="WZI707" s="1"/>
      <c r="WZJ707" s="1"/>
      <c r="WZK707" s="1"/>
      <c r="WZL707" s="1"/>
      <c r="WZM707" s="1"/>
      <c r="WZN707" s="1"/>
      <c r="WZO707" s="1"/>
      <c r="WZP707" s="1"/>
      <c r="WZQ707" s="1"/>
      <c r="WZR707" s="1"/>
      <c r="WZS707" s="1"/>
      <c r="WZT707" s="1"/>
      <c r="WZU707" s="1"/>
      <c r="WZV707" s="1"/>
      <c r="WZW707" s="1"/>
      <c r="WZX707" s="1"/>
      <c r="WZY707" s="1"/>
      <c r="WZZ707" s="1"/>
      <c r="XAA707" s="1"/>
      <c r="XAB707" s="1"/>
      <c r="XAC707" s="1"/>
      <c r="XAD707" s="1"/>
      <c r="XAE707" s="1"/>
      <c r="XAF707" s="1"/>
      <c r="XAG707" s="1"/>
      <c r="XAH707" s="1"/>
      <c r="XAI707" s="1"/>
      <c r="XAJ707" s="1"/>
      <c r="XAK707" s="1"/>
      <c r="XAL707" s="1"/>
      <c r="XAM707" s="1"/>
      <c r="XAN707" s="1"/>
      <c r="XAO707" s="1"/>
      <c r="XAP707" s="1"/>
      <c r="XAQ707" s="1"/>
      <c r="XAR707" s="1"/>
      <c r="XAS707" s="1"/>
      <c r="XAT707" s="1"/>
      <c r="XAU707" s="1"/>
      <c r="XAV707" s="1"/>
      <c r="XAW707" s="1"/>
      <c r="XAX707" s="1"/>
      <c r="XAY707" s="1"/>
      <c r="XAZ707" s="1"/>
      <c r="XBA707" s="1"/>
      <c r="XBB707" s="1"/>
      <c r="XBC707" s="1"/>
      <c r="XBD707" s="1"/>
      <c r="XBE707" s="1"/>
      <c r="XBF707" s="1"/>
      <c r="XBG707" s="1"/>
      <c r="XBH707" s="1"/>
      <c r="XBI707" s="1"/>
      <c r="XBJ707" s="1"/>
      <c r="XBK707" s="1"/>
      <c r="XBL707" s="1"/>
      <c r="XBM707" s="1"/>
      <c r="XBN707" s="1"/>
      <c r="XBO707" s="1"/>
      <c r="XBP707" s="1"/>
      <c r="XBQ707" s="1"/>
      <c r="XBR707" s="1"/>
      <c r="XBS707" s="1"/>
      <c r="XBT707" s="1"/>
      <c r="XBU707" s="1"/>
      <c r="XBV707" s="1"/>
      <c r="XBW707" s="1"/>
      <c r="XBX707" s="1"/>
      <c r="XBY707" s="1"/>
      <c r="XBZ707" s="1"/>
      <c r="XCA707" s="1"/>
      <c r="XCB707" s="1"/>
      <c r="XCC707" s="1"/>
      <c r="XCD707" s="1"/>
      <c r="XCE707" s="1"/>
      <c r="XCF707" s="1"/>
      <c r="XCG707" s="1"/>
      <c r="XCH707" s="1"/>
      <c r="XCI707" s="1"/>
      <c r="XCJ707" s="1"/>
      <c r="XCK707" s="1"/>
      <c r="XCL707" s="1"/>
      <c r="XCM707" s="1"/>
      <c r="XCN707" s="1"/>
      <c r="XCO707" s="1"/>
      <c r="XCP707" s="1"/>
      <c r="XCQ707" s="1"/>
      <c r="XCR707" s="1"/>
      <c r="XCS707" s="1"/>
      <c r="XCT707" s="1"/>
      <c r="XCU707" s="1"/>
      <c r="XCV707" s="1"/>
      <c r="XCW707" s="1"/>
      <c r="XCX707" s="1"/>
      <c r="XCY707" s="1"/>
      <c r="XCZ707" s="1"/>
      <c r="XDA707" s="1"/>
      <c r="XDB707" s="1"/>
      <c r="XDC707" s="1"/>
      <c r="XDD707" s="1"/>
      <c r="XDE707" s="1"/>
      <c r="XDF707" s="1"/>
      <c r="XDG707" s="1"/>
      <c r="XDH707" s="1"/>
      <c r="XDI707" s="1"/>
      <c r="XDJ707" s="1"/>
      <c r="XDK707" s="1"/>
      <c r="XDL707" s="1"/>
      <c r="XDM707" s="1"/>
      <c r="XDN707" s="1"/>
      <c r="XDO707" s="1"/>
      <c r="XDP707" s="1"/>
      <c r="XDQ707" s="1"/>
      <c r="XDR707" s="1"/>
      <c r="XDS707" s="1"/>
      <c r="XDT707" s="1"/>
      <c r="XDU707" s="1"/>
      <c r="XDV707" s="1"/>
      <c r="XDW707" s="1"/>
      <c r="XDX707" s="1"/>
      <c r="XDY707" s="1"/>
      <c r="XDZ707" s="1"/>
      <c r="XEA707" s="1"/>
      <c r="XEB707" s="1"/>
      <c r="XEC707" s="1"/>
      <c r="XED707" s="1"/>
      <c r="XEE707" s="1"/>
      <c r="XEF707" s="1"/>
      <c r="XEG707" s="1"/>
      <c r="XEH707" s="1"/>
      <c r="XEI707" s="1"/>
      <c r="XEJ707" s="1"/>
      <c r="XEK707" s="1"/>
      <c r="XEL707" s="1"/>
      <c r="XEM707" s="1"/>
      <c r="XEN707" s="1"/>
      <c r="XEO707" s="1"/>
      <c r="XEP707" s="1"/>
      <c r="XEQ707" s="1"/>
      <c r="XER707" s="1"/>
      <c r="XES707" s="1"/>
      <c r="XET707" s="1"/>
      <c r="XEU707" s="1"/>
      <c r="XEV707" s="1"/>
      <c r="XEW707" s="1"/>
      <c r="XEX707" s="1"/>
      <c r="XEY707" s="1"/>
    </row>
    <row r="708" spans="1:16379">
      <c r="G708" s="147">
        <f>E705-F705</f>
        <v>10613.965500000008</v>
      </c>
      <c r="O708" s="364"/>
      <c r="P708" s="364">
        <f>SUM(P637,P638,P639,P640,P641,P642,P644,P645,P646,P647)</f>
        <v>0.502</v>
      </c>
      <c r="Q708" s="364">
        <f t="shared" ref="Q708:AX708" si="62">SUM(Q637,Q638,Q639,Q640,Q641,Q642,Q644,Q645,Q646,Q647)</f>
        <v>0.5</v>
      </c>
      <c r="R708" s="364">
        <f t="shared" si="62"/>
        <v>0</v>
      </c>
      <c r="S708" s="364">
        <f t="shared" si="62"/>
        <v>0.42000000000000004</v>
      </c>
      <c r="T708" s="364">
        <f t="shared" si="62"/>
        <v>0.51</v>
      </c>
      <c r="U708" s="364">
        <f t="shared" si="62"/>
        <v>2.31</v>
      </c>
      <c r="V708" s="364">
        <f t="shared" si="62"/>
        <v>0</v>
      </c>
      <c r="W708" s="364">
        <f t="shared" si="62"/>
        <v>0</v>
      </c>
      <c r="X708" s="364">
        <f t="shared" si="62"/>
        <v>0</v>
      </c>
      <c r="Y708" s="364">
        <f t="shared" si="62"/>
        <v>0.26</v>
      </c>
      <c r="Z708" s="364">
        <f t="shared" si="62"/>
        <v>0.31</v>
      </c>
      <c r="AA708" s="364">
        <f t="shared" si="62"/>
        <v>0</v>
      </c>
      <c r="AB708" s="364">
        <f t="shared" si="62"/>
        <v>0</v>
      </c>
      <c r="AC708" s="364">
        <f t="shared" si="62"/>
        <v>0</v>
      </c>
      <c r="AD708" s="364">
        <f t="shared" si="62"/>
        <v>0</v>
      </c>
      <c r="AE708" s="364">
        <f t="shared" si="62"/>
        <v>0.01</v>
      </c>
      <c r="AF708" s="364">
        <f t="shared" si="62"/>
        <v>0</v>
      </c>
      <c r="AG708" s="364">
        <f t="shared" si="62"/>
        <v>0</v>
      </c>
      <c r="AH708" s="364">
        <f t="shared" si="62"/>
        <v>0</v>
      </c>
      <c r="AI708" s="364">
        <f t="shared" si="62"/>
        <v>0.01</v>
      </c>
      <c r="AJ708" s="364">
        <f t="shared" si="62"/>
        <v>0</v>
      </c>
      <c r="AK708" s="364">
        <f t="shared" si="62"/>
        <v>0</v>
      </c>
      <c r="AL708" s="364">
        <f t="shared" si="62"/>
        <v>0</v>
      </c>
      <c r="AM708" s="364">
        <f t="shared" si="62"/>
        <v>0.02</v>
      </c>
      <c r="AN708" s="364">
        <f t="shared" si="62"/>
        <v>0</v>
      </c>
      <c r="AO708" s="364">
        <f t="shared" si="62"/>
        <v>0</v>
      </c>
      <c r="AP708" s="364">
        <f t="shared" si="62"/>
        <v>0</v>
      </c>
      <c r="AQ708" s="364">
        <f t="shared" si="62"/>
        <v>1.02</v>
      </c>
      <c r="AR708" s="364">
        <f t="shared" si="62"/>
        <v>0</v>
      </c>
      <c r="AS708" s="364">
        <f t="shared" si="62"/>
        <v>0</v>
      </c>
      <c r="AT708" s="364">
        <f t="shared" si="62"/>
        <v>0</v>
      </c>
      <c r="AU708" s="364">
        <f t="shared" si="62"/>
        <v>0.15</v>
      </c>
      <c r="AV708" s="364">
        <f t="shared" si="62"/>
        <v>0</v>
      </c>
      <c r="AW708" s="364">
        <f t="shared" si="62"/>
        <v>0.11</v>
      </c>
      <c r="AX708" s="364">
        <f t="shared" si="62"/>
        <v>0.02</v>
      </c>
    </row>
    <row r="709" spans="1:16379">
      <c r="F709" s="150"/>
    </row>
    <row r="714" spans="1:16379">
      <c r="I714" s="366">
        <f>E525-G525</f>
        <v>0</v>
      </c>
    </row>
    <row r="715" spans="1:16379">
      <c r="F715" s="150"/>
      <c r="AX715" s="5">
        <f>6.51+0.68-0.52</f>
        <v>6.67</v>
      </c>
    </row>
    <row r="761" spans="2:60">
      <c r="B761" s="4"/>
      <c r="C761" s="148"/>
      <c r="D761" s="4"/>
      <c r="E761" s="149"/>
      <c r="F761" s="149"/>
      <c r="G761" s="149"/>
      <c r="H761" s="4"/>
      <c r="I761" s="4"/>
      <c r="AZ761" s="4"/>
      <c r="BA761" s="4"/>
      <c r="BB761" s="4"/>
      <c r="BC761" s="4"/>
      <c r="BD761" s="4"/>
      <c r="BE761" s="4"/>
      <c r="BF761" s="4"/>
      <c r="BG761" s="4"/>
      <c r="BH761" s="4"/>
    </row>
    <row r="762" spans="2:60">
      <c r="B762" s="4"/>
      <c r="C762" s="148"/>
      <c r="D762" s="4"/>
      <c r="E762" s="149"/>
      <c r="F762" s="149"/>
      <c r="G762" s="149"/>
      <c r="H762" s="4"/>
      <c r="I762" s="4"/>
      <c r="AZ762" s="4"/>
      <c r="BA762" s="4"/>
      <c r="BB762" s="4"/>
      <c r="BC762" s="4"/>
      <c r="BD762" s="4"/>
      <c r="BE762" s="4"/>
      <c r="BF762" s="4"/>
      <c r="BG762" s="4"/>
      <c r="BH762" s="4"/>
    </row>
    <row r="763" spans="2:60">
      <c r="G763" s="150"/>
    </row>
    <row r="770" spans="5:5">
      <c r="E770" s="150"/>
    </row>
  </sheetData>
  <sheetProtection formatCells="0" formatColumns="0" formatRows="0" insertColumns="0" insertRows="0" insertHyperlinks="0" deleteColumns="0" deleteRows="0" sort="0" autoFilter="0" pivotTables="0"/>
  <autoFilter ref="A6:XEY706" xr:uid="{00000000-0009-0000-0000-000001000000}"/>
  <mergeCells count="25">
    <mergeCell ref="B1:C1"/>
    <mergeCell ref="B3:BF3"/>
    <mergeCell ref="BH566:BH572"/>
    <mergeCell ref="B705:C705"/>
    <mergeCell ref="BC4:BC5"/>
    <mergeCell ref="BD4:BD5"/>
    <mergeCell ref="BE4:BE5"/>
    <mergeCell ref="BF4:BF5"/>
    <mergeCell ref="BG4:BG5"/>
    <mergeCell ref="BH4:BH5"/>
    <mergeCell ref="J4:J5"/>
    <mergeCell ref="L4:AX4"/>
    <mergeCell ref="AY4:AY5"/>
    <mergeCell ref="AZ4:AZ5"/>
    <mergeCell ref="BA4:BA5"/>
    <mergeCell ref="K4:K5"/>
    <mergeCell ref="B2:BE2"/>
    <mergeCell ref="BB4:BB5"/>
    <mergeCell ref="I4:I5"/>
    <mergeCell ref="B4:B5"/>
    <mergeCell ref="C4:C5"/>
    <mergeCell ref="D4:D5"/>
    <mergeCell ref="E4:E5"/>
    <mergeCell ref="F4:F5"/>
    <mergeCell ref="G4:G5"/>
  </mergeCells>
  <phoneticPr fontId="57" type="noConversion"/>
  <pageMargins left="0.6" right="0.25" top="0.5" bottom="0.6" header="0.3" footer="0.3"/>
  <pageSetup paperSize="9" scale="52" fitToHeight="0" orientation="portrait" r:id="rId1"/>
  <headerFooter alignWithMargins="0">
    <oddFooter>&amp;CTrang &amp;P</oddFooter>
  </headerFooter>
  <colBreaks count="1" manualBreakCount="1">
    <brk id="54" max="704"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1E148-FAF6-475B-B3C8-A1F459CE667D}">
  <sheetPr>
    <tabColor rgb="FFFF0000"/>
  </sheetPr>
  <dimension ref="A1:XEP201"/>
  <sheetViews>
    <sheetView showZeros="0" tabSelected="1" showRuler="0" view="pageBreakPreview" zoomScale="70" zoomScaleNormal="70" zoomScaleSheetLayoutView="70" zoomScalePageLayoutView="70" workbookViewId="0">
      <pane xSplit="13" ySplit="7" topLeftCell="AZ173" activePane="bottomRight" state="frozen"/>
      <selection activeCell="D171" sqref="D171"/>
      <selection pane="topRight" activeCell="D171" sqref="D171"/>
      <selection pane="bottomLeft" activeCell="D171" sqref="D171"/>
      <selection pane="bottomRight" activeCell="C2" sqref="C2:BR2"/>
    </sheetView>
  </sheetViews>
  <sheetFormatPr defaultColWidth="9.109375" defaultRowHeight="15.6"/>
  <cols>
    <col min="1" max="1" width="9.33203125" style="396" customWidth="1"/>
    <col min="2" max="2" width="9.109375" style="425" customWidth="1"/>
    <col min="3" max="3" width="8" style="396" customWidth="1"/>
    <col min="4" max="4" width="50.6640625" style="396" customWidth="1"/>
    <col min="5" max="5" width="13.44140625" style="468" hidden="1" customWidth="1"/>
    <col min="6" max="6" width="12.88671875" style="387" customWidth="1"/>
    <col min="7" max="7" width="11.88671875" style="473" customWidth="1"/>
    <col min="8" max="8" width="12.6640625" style="387" customWidth="1"/>
    <col min="9" max="9" width="11" style="387" customWidth="1"/>
    <col min="10" max="10" width="12.5546875" style="387" customWidth="1"/>
    <col min="11" max="11" width="10.6640625" style="387" customWidth="1"/>
    <col min="12" max="12" width="33.5546875" style="387" customWidth="1"/>
    <col min="13" max="13" width="9.5546875" style="387" hidden="1" customWidth="1"/>
    <col min="14" max="14" width="7.6640625" style="474" hidden="1" customWidth="1"/>
    <col min="15" max="15" width="5.6640625" style="475" hidden="1" customWidth="1"/>
    <col min="16" max="17" width="6.6640625" style="475" hidden="1" customWidth="1"/>
    <col min="18" max="18" width="5.6640625" style="475" hidden="1" customWidth="1"/>
    <col min="19" max="19" width="6.6640625" style="475" hidden="1" customWidth="1"/>
    <col min="20" max="20" width="5" style="475" hidden="1" customWidth="1"/>
    <col min="21" max="21" width="5.33203125" style="475" hidden="1" customWidth="1"/>
    <col min="22" max="22" width="5.6640625" style="475" hidden="1" customWidth="1"/>
    <col min="23" max="24" width="5" style="475" hidden="1" customWidth="1"/>
    <col min="25" max="25" width="5.6640625" style="475" hidden="1" customWidth="1"/>
    <col min="26" max="26" width="5" style="475" hidden="1" customWidth="1"/>
    <col min="27" max="27" width="5.109375" style="475" hidden="1" customWidth="1"/>
    <col min="28" max="28" width="5.5546875" style="475" hidden="1" customWidth="1"/>
    <col min="29" max="29" width="4.88671875" style="475" hidden="1" customWidth="1"/>
    <col min="30" max="31" width="5" style="475" hidden="1" customWidth="1"/>
    <col min="32" max="32" width="5.6640625" style="475" hidden="1" customWidth="1"/>
    <col min="33" max="33" width="5" style="475" hidden="1" customWidth="1"/>
    <col min="34" max="35" width="5.33203125" style="475" hidden="1" customWidth="1"/>
    <col min="36" max="36" width="5.44140625" style="475" hidden="1" customWidth="1"/>
    <col min="37" max="39" width="5.109375" style="475" hidden="1" customWidth="1"/>
    <col min="40" max="43" width="5.33203125" style="475" hidden="1" customWidth="1"/>
    <col min="44" max="44" width="4.88671875" style="475" hidden="1" customWidth="1"/>
    <col min="45" max="45" width="5" style="475" hidden="1" customWidth="1"/>
    <col min="46" max="46" width="5.6640625" style="475" hidden="1" customWidth="1"/>
    <col min="47" max="47" width="5.5546875" style="475" hidden="1" customWidth="1"/>
    <col min="48" max="48" width="5.109375" style="475" hidden="1" customWidth="1"/>
    <col min="49" max="50" width="5.6640625" style="475" hidden="1" customWidth="1"/>
    <col min="51" max="51" width="6.6640625" style="475" hidden="1" customWidth="1"/>
    <col min="52" max="52" width="20" style="468" customWidth="1"/>
    <col min="53" max="53" width="33.6640625" style="468" customWidth="1"/>
    <col min="54" max="54" width="27.109375" style="476" hidden="1" customWidth="1"/>
    <col min="55" max="55" width="7.109375" style="476" hidden="1" customWidth="1"/>
    <col min="56" max="56" width="11.109375" style="477" hidden="1" customWidth="1"/>
    <col min="57" max="57" width="8.6640625" style="476" hidden="1" customWidth="1"/>
    <col min="58" max="58" width="7.109375" style="476" hidden="1" customWidth="1"/>
    <col min="59" max="59" width="9" style="476" hidden="1" customWidth="1"/>
    <col min="60" max="63" width="7.109375" style="476" hidden="1" customWidth="1"/>
    <col min="64" max="64" width="21.6640625" style="468" customWidth="1"/>
    <col min="65" max="67" width="22" style="468" hidden="1" customWidth="1"/>
    <col min="68" max="68" width="17.44140625" style="468" hidden="1" customWidth="1"/>
    <col min="69" max="69" width="22.33203125" style="468" customWidth="1"/>
    <col min="70" max="70" width="17.44140625" style="468" hidden="1" customWidth="1"/>
    <col min="71" max="71" width="22" style="468" hidden="1" customWidth="1"/>
    <col min="72" max="72" width="37.5546875" style="468" hidden="1" customWidth="1"/>
    <col min="73" max="74" width="22" style="468" hidden="1" customWidth="1"/>
    <col min="75" max="75" width="14.44140625" style="425" hidden="1" customWidth="1"/>
    <col min="76" max="79" width="9.109375" style="425" hidden="1" customWidth="1"/>
    <col min="80" max="80" width="19" style="425" hidden="1" customWidth="1"/>
    <col min="81" max="86" width="9.109375" style="425" customWidth="1"/>
    <col min="87" max="87" width="21.33203125" style="425" customWidth="1"/>
    <col min="88" max="16384" width="9.109375" style="425"/>
  </cols>
  <sheetData>
    <row r="1" spans="1:88" s="387" customFormat="1" ht="25.5" customHeight="1">
      <c r="C1" s="530" t="s">
        <v>3221</v>
      </c>
      <c r="D1" s="530"/>
      <c r="E1" s="530"/>
      <c r="F1" s="530"/>
      <c r="G1" s="530"/>
      <c r="H1" s="530"/>
      <c r="I1" s="530"/>
      <c r="J1" s="530"/>
      <c r="K1" s="530"/>
      <c r="L1" s="530"/>
      <c r="M1" s="530"/>
      <c r="N1" s="530"/>
      <c r="O1" s="530"/>
      <c r="P1" s="530"/>
      <c r="Q1" s="530"/>
      <c r="R1" s="530"/>
      <c r="S1" s="530"/>
      <c r="T1" s="530"/>
      <c r="U1" s="530"/>
      <c r="V1" s="530"/>
      <c r="W1" s="530"/>
      <c r="X1" s="530"/>
      <c r="Y1" s="530"/>
      <c r="Z1" s="530"/>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1"/>
      <c r="BA1" s="530"/>
      <c r="BB1" s="530"/>
      <c r="BC1" s="530"/>
      <c r="BD1" s="530"/>
      <c r="BE1" s="530"/>
      <c r="BF1" s="530"/>
      <c r="BG1" s="530"/>
      <c r="BH1" s="530"/>
      <c r="BI1" s="530"/>
      <c r="BJ1" s="530"/>
      <c r="BK1" s="530"/>
      <c r="BL1" s="530"/>
      <c r="BM1" s="390"/>
      <c r="BN1" s="389"/>
      <c r="BO1" s="390"/>
      <c r="BP1" s="390"/>
      <c r="BQ1" s="390"/>
      <c r="BR1" s="390"/>
      <c r="BS1" s="388"/>
      <c r="BT1" s="388"/>
      <c r="BU1" s="388"/>
      <c r="BV1" s="388"/>
    </row>
    <row r="2" spans="1:88" s="387" customFormat="1" ht="22.5" customHeight="1">
      <c r="C2" s="532" t="s">
        <v>2699</v>
      </c>
      <c r="D2" s="532"/>
      <c r="E2" s="532"/>
      <c r="F2" s="532"/>
      <c r="G2" s="532"/>
      <c r="H2" s="532"/>
      <c r="I2" s="532"/>
      <c r="J2" s="532"/>
      <c r="K2" s="532"/>
      <c r="L2" s="532"/>
      <c r="M2" s="532"/>
      <c r="N2" s="532"/>
      <c r="O2" s="532"/>
      <c r="P2" s="532"/>
      <c r="Q2" s="532"/>
      <c r="R2" s="532"/>
      <c r="S2" s="532"/>
      <c r="T2" s="532"/>
      <c r="U2" s="532"/>
      <c r="V2" s="532"/>
      <c r="W2" s="532"/>
      <c r="X2" s="532"/>
      <c r="Y2" s="532"/>
      <c r="Z2" s="532"/>
      <c r="AA2" s="532"/>
      <c r="AB2" s="532"/>
      <c r="AC2" s="532"/>
      <c r="AD2" s="532"/>
      <c r="AE2" s="532"/>
      <c r="AF2" s="532"/>
      <c r="AG2" s="532"/>
      <c r="AH2" s="532"/>
      <c r="AI2" s="532"/>
      <c r="AJ2" s="532"/>
      <c r="AK2" s="532"/>
      <c r="AL2" s="532"/>
      <c r="AM2" s="532"/>
      <c r="AN2" s="532"/>
      <c r="AO2" s="532"/>
      <c r="AP2" s="532"/>
      <c r="AQ2" s="532"/>
      <c r="AR2" s="532"/>
      <c r="AS2" s="532"/>
      <c r="AT2" s="532"/>
      <c r="AU2" s="532"/>
      <c r="AV2" s="532"/>
      <c r="AW2" s="532"/>
      <c r="AX2" s="532"/>
      <c r="AY2" s="532"/>
      <c r="AZ2" s="532"/>
      <c r="BA2" s="532"/>
      <c r="BB2" s="532"/>
      <c r="BC2" s="532"/>
      <c r="BD2" s="532"/>
      <c r="BE2" s="532"/>
      <c r="BF2" s="532"/>
      <c r="BG2" s="532"/>
      <c r="BH2" s="532"/>
      <c r="BI2" s="532"/>
      <c r="BJ2" s="532"/>
      <c r="BK2" s="532"/>
      <c r="BL2" s="532"/>
      <c r="BM2" s="532"/>
      <c r="BN2" s="532"/>
      <c r="BO2" s="532"/>
      <c r="BP2" s="532"/>
      <c r="BQ2" s="532"/>
      <c r="BR2" s="532"/>
      <c r="BS2" s="392"/>
      <c r="BT2" s="391"/>
      <c r="BU2" s="391"/>
      <c r="BV2" s="391"/>
    </row>
    <row r="3" spans="1:88" s="387" customFormat="1" ht="7.5" customHeight="1">
      <c r="C3" s="533"/>
      <c r="D3" s="533"/>
      <c r="E3" s="533"/>
      <c r="F3" s="533"/>
      <c r="G3" s="533"/>
      <c r="H3" s="533"/>
      <c r="I3" s="533"/>
      <c r="J3" s="533"/>
      <c r="K3" s="533"/>
      <c r="L3" s="533"/>
      <c r="M3" s="533"/>
      <c r="N3" s="533"/>
      <c r="O3" s="533"/>
      <c r="P3" s="533"/>
      <c r="Q3" s="533"/>
      <c r="R3" s="533"/>
      <c r="S3" s="533"/>
      <c r="T3" s="533"/>
      <c r="U3" s="533"/>
      <c r="V3" s="533"/>
      <c r="W3" s="533"/>
      <c r="X3" s="533"/>
      <c r="Y3" s="533"/>
      <c r="Z3" s="533"/>
      <c r="AA3" s="533"/>
      <c r="AB3" s="533"/>
      <c r="AC3" s="533"/>
      <c r="AD3" s="533"/>
      <c r="AE3" s="533"/>
      <c r="AF3" s="533"/>
      <c r="AG3" s="533"/>
      <c r="AH3" s="533"/>
      <c r="AI3" s="533"/>
      <c r="AJ3" s="533"/>
      <c r="AK3" s="533"/>
      <c r="AL3" s="533"/>
      <c r="AM3" s="533"/>
      <c r="AN3" s="533"/>
      <c r="AO3" s="533"/>
      <c r="AP3" s="533"/>
      <c r="AQ3" s="533"/>
      <c r="AR3" s="533"/>
      <c r="AS3" s="533"/>
      <c r="AT3" s="533"/>
      <c r="AU3" s="533"/>
      <c r="AV3" s="533"/>
      <c r="AW3" s="533"/>
      <c r="AX3" s="533"/>
      <c r="AY3" s="533"/>
      <c r="AZ3" s="533"/>
      <c r="BA3" s="533"/>
      <c r="BB3" s="533"/>
      <c r="BC3" s="533"/>
      <c r="BD3" s="533"/>
      <c r="BE3" s="533"/>
      <c r="BF3" s="533"/>
      <c r="BG3" s="533"/>
      <c r="BH3" s="533"/>
      <c r="BI3" s="533"/>
      <c r="BJ3" s="533"/>
      <c r="BK3" s="533"/>
      <c r="BL3" s="533"/>
      <c r="BM3" s="394"/>
      <c r="BN3" s="393"/>
      <c r="BO3" s="394"/>
      <c r="BP3" s="394"/>
      <c r="BQ3" s="394"/>
      <c r="BR3" s="394"/>
      <c r="BS3" s="395"/>
      <c r="BT3" s="395"/>
      <c r="BU3" s="395"/>
      <c r="BV3" s="395"/>
    </row>
    <row r="4" spans="1:88" s="396" customFormat="1" ht="18.75" customHeight="1">
      <c r="C4" s="534" t="s">
        <v>1</v>
      </c>
      <c r="D4" s="516" t="s">
        <v>2700</v>
      </c>
      <c r="E4" s="516" t="s">
        <v>2701</v>
      </c>
      <c r="F4" s="528" t="s">
        <v>2702</v>
      </c>
      <c r="G4" s="527" t="s">
        <v>5</v>
      </c>
      <c r="H4" s="527" t="s">
        <v>2703</v>
      </c>
      <c r="I4" s="527"/>
      <c r="J4" s="527"/>
      <c r="K4" s="527"/>
      <c r="L4" s="527"/>
      <c r="M4" s="528" t="s">
        <v>2704</v>
      </c>
      <c r="N4" s="536" t="s">
        <v>2705</v>
      </c>
      <c r="O4" s="524" t="s">
        <v>1974</v>
      </c>
      <c r="P4" s="521" t="s">
        <v>22</v>
      </c>
      <c r="Q4" s="521" t="s">
        <v>23</v>
      </c>
      <c r="R4" s="521" t="s">
        <v>566</v>
      </c>
      <c r="S4" s="521" t="s">
        <v>27</v>
      </c>
      <c r="T4" s="521" t="s">
        <v>28</v>
      </c>
      <c r="U4" s="521" t="s">
        <v>29</v>
      </c>
      <c r="V4" s="521" t="s">
        <v>135</v>
      </c>
      <c r="W4" s="521" t="s">
        <v>32</v>
      </c>
      <c r="X4" s="521" t="s">
        <v>33</v>
      </c>
      <c r="Y4" s="524" t="s">
        <v>2007</v>
      </c>
      <c r="Z4" s="521" t="s">
        <v>34</v>
      </c>
      <c r="AA4" s="521" t="s">
        <v>35</v>
      </c>
      <c r="AB4" s="521" t="s">
        <v>36</v>
      </c>
      <c r="AC4" s="521" t="s">
        <v>37</v>
      </c>
      <c r="AD4" s="521" t="s">
        <v>38</v>
      </c>
      <c r="AE4" s="521" t="s">
        <v>39</v>
      </c>
      <c r="AF4" s="521" t="s">
        <v>40</v>
      </c>
      <c r="AG4" s="521" t="s">
        <v>45</v>
      </c>
      <c r="AH4" s="521" t="s">
        <v>41</v>
      </c>
      <c r="AI4" s="521" t="s">
        <v>42</v>
      </c>
      <c r="AJ4" s="521" t="s">
        <v>43</v>
      </c>
      <c r="AK4" s="521" t="s">
        <v>44</v>
      </c>
      <c r="AL4" s="521" t="s">
        <v>46</v>
      </c>
      <c r="AM4" s="521" t="s">
        <v>1740</v>
      </c>
      <c r="AN4" s="521" t="s">
        <v>52</v>
      </c>
      <c r="AO4" s="521" t="s">
        <v>47</v>
      </c>
      <c r="AP4" s="521" t="s">
        <v>48</v>
      </c>
      <c r="AQ4" s="521" t="s">
        <v>49</v>
      </c>
      <c r="AR4" s="521" t="s">
        <v>50</v>
      </c>
      <c r="AS4" s="521" t="s">
        <v>51</v>
      </c>
      <c r="AT4" s="521" t="s">
        <v>53</v>
      </c>
      <c r="AU4" s="521" t="s">
        <v>2072</v>
      </c>
      <c r="AV4" s="521" t="s">
        <v>1761</v>
      </c>
      <c r="AW4" s="524" t="s">
        <v>710</v>
      </c>
      <c r="AX4" s="521" t="s">
        <v>54</v>
      </c>
      <c r="AY4" s="521" t="s">
        <v>55</v>
      </c>
      <c r="AZ4" s="516" t="s">
        <v>2706</v>
      </c>
      <c r="BA4" s="516" t="s">
        <v>2707</v>
      </c>
      <c r="BB4" s="517" t="s">
        <v>2708</v>
      </c>
      <c r="BC4" s="520" t="s">
        <v>2709</v>
      </c>
      <c r="BD4" s="520"/>
      <c r="BE4" s="520"/>
      <c r="BF4" s="520"/>
      <c r="BG4" s="520"/>
      <c r="BH4" s="520" t="s">
        <v>2710</v>
      </c>
      <c r="BI4" s="520"/>
      <c r="BJ4" s="520"/>
      <c r="BK4" s="520"/>
      <c r="BL4" s="513" t="s">
        <v>2711</v>
      </c>
      <c r="BM4" s="516" t="s">
        <v>2712</v>
      </c>
      <c r="BN4" s="513" t="s">
        <v>2713</v>
      </c>
      <c r="BO4" s="513" t="s">
        <v>2714</v>
      </c>
      <c r="BP4" s="516" t="s">
        <v>2715</v>
      </c>
      <c r="BQ4" s="513" t="s">
        <v>12</v>
      </c>
      <c r="BR4" s="516" t="s">
        <v>2716</v>
      </c>
      <c r="BS4" s="516" t="s">
        <v>2717</v>
      </c>
      <c r="BT4" s="513" t="s">
        <v>2718</v>
      </c>
      <c r="BU4" s="513"/>
      <c r="BV4" s="400"/>
    </row>
    <row r="5" spans="1:88" s="396" customFormat="1" ht="18.75" customHeight="1">
      <c r="C5" s="534"/>
      <c r="D5" s="516"/>
      <c r="E5" s="516"/>
      <c r="F5" s="535"/>
      <c r="G5" s="527"/>
      <c r="H5" s="527" t="s">
        <v>2719</v>
      </c>
      <c r="I5" s="528" t="s">
        <v>2720</v>
      </c>
      <c r="J5" s="528" t="s">
        <v>2721</v>
      </c>
      <c r="K5" s="528" t="s">
        <v>2722</v>
      </c>
      <c r="L5" s="527" t="s">
        <v>2723</v>
      </c>
      <c r="M5" s="535"/>
      <c r="N5" s="537"/>
      <c r="O5" s="525"/>
      <c r="P5" s="522"/>
      <c r="Q5" s="522"/>
      <c r="R5" s="522"/>
      <c r="S5" s="522"/>
      <c r="T5" s="522"/>
      <c r="U5" s="522"/>
      <c r="V5" s="522"/>
      <c r="W5" s="522"/>
      <c r="X5" s="522"/>
      <c r="Y5" s="525"/>
      <c r="Z5" s="522"/>
      <c r="AA5" s="522"/>
      <c r="AB5" s="522"/>
      <c r="AC5" s="522"/>
      <c r="AD5" s="522"/>
      <c r="AE5" s="522"/>
      <c r="AF5" s="522"/>
      <c r="AG5" s="522"/>
      <c r="AH5" s="522"/>
      <c r="AI5" s="522"/>
      <c r="AJ5" s="522"/>
      <c r="AK5" s="522"/>
      <c r="AL5" s="522"/>
      <c r="AM5" s="522"/>
      <c r="AN5" s="522"/>
      <c r="AO5" s="522"/>
      <c r="AP5" s="522"/>
      <c r="AQ5" s="522"/>
      <c r="AR5" s="522"/>
      <c r="AS5" s="522"/>
      <c r="AT5" s="522"/>
      <c r="AU5" s="522"/>
      <c r="AV5" s="522"/>
      <c r="AW5" s="525"/>
      <c r="AX5" s="522"/>
      <c r="AY5" s="522"/>
      <c r="AZ5" s="516"/>
      <c r="BA5" s="516"/>
      <c r="BB5" s="518"/>
      <c r="BC5" s="520"/>
      <c r="BD5" s="520"/>
      <c r="BE5" s="520"/>
      <c r="BF5" s="520"/>
      <c r="BG5" s="520"/>
      <c r="BH5" s="520"/>
      <c r="BI5" s="520"/>
      <c r="BJ5" s="520"/>
      <c r="BK5" s="520"/>
      <c r="BL5" s="514"/>
      <c r="BM5" s="516"/>
      <c r="BN5" s="514"/>
      <c r="BO5" s="514"/>
      <c r="BP5" s="516"/>
      <c r="BQ5" s="514"/>
      <c r="BR5" s="516"/>
      <c r="BS5" s="516"/>
      <c r="BT5" s="514"/>
      <c r="BU5" s="514"/>
      <c r="BV5" s="400"/>
    </row>
    <row r="6" spans="1:88" s="396" customFormat="1" ht="34.200000000000003" customHeight="1">
      <c r="C6" s="534"/>
      <c r="D6" s="516"/>
      <c r="E6" s="516"/>
      <c r="F6" s="529"/>
      <c r="G6" s="527"/>
      <c r="H6" s="527"/>
      <c r="I6" s="529"/>
      <c r="J6" s="529"/>
      <c r="K6" s="529"/>
      <c r="L6" s="527"/>
      <c r="M6" s="529"/>
      <c r="N6" s="538"/>
      <c r="O6" s="526"/>
      <c r="P6" s="523"/>
      <c r="Q6" s="523"/>
      <c r="R6" s="523"/>
      <c r="S6" s="523"/>
      <c r="T6" s="523"/>
      <c r="U6" s="523"/>
      <c r="V6" s="523"/>
      <c r="W6" s="523"/>
      <c r="X6" s="523"/>
      <c r="Y6" s="526"/>
      <c r="Z6" s="523"/>
      <c r="AA6" s="523"/>
      <c r="AB6" s="523"/>
      <c r="AC6" s="523"/>
      <c r="AD6" s="523"/>
      <c r="AE6" s="523"/>
      <c r="AF6" s="523"/>
      <c r="AG6" s="523"/>
      <c r="AH6" s="523"/>
      <c r="AI6" s="523"/>
      <c r="AJ6" s="523"/>
      <c r="AK6" s="523"/>
      <c r="AL6" s="523"/>
      <c r="AM6" s="523"/>
      <c r="AN6" s="523"/>
      <c r="AO6" s="523"/>
      <c r="AP6" s="523"/>
      <c r="AQ6" s="523"/>
      <c r="AR6" s="523"/>
      <c r="AS6" s="523"/>
      <c r="AT6" s="523"/>
      <c r="AU6" s="523"/>
      <c r="AV6" s="523"/>
      <c r="AW6" s="526"/>
      <c r="AX6" s="523"/>
      <c r="AY6" s="523"/>
      <c r="AZ6" s="516"/>
      <c r="BA6" s="516"/>
      <c r="BB6" s="519"/>
      <c r="BC6" s="399" t="s">
        <v>1763</v>
      </c>
      <c r="BD6" s="401" t="s">
        <v>1763</v>
      </c>
      <c r="BE6" s="399" t="s">
        <v>1974</v>
      </c>
      <c r="BF6" s="399" t="s">
        <v>2007</v>
      </c>
      <c r="BG6" s="399" t="s">
        <v>710</v>
      </c>
      <c r="BH6" s="399" t="s">
        <v>1763</v>
      </c>
      <c r="BI6" s="399" t="s">
        <v>2724</v>
      </c>
      <c r="BJ6" s="399" t="s">
        <v>28</v>
      </c>
      <c r="BK6" s="399" t="s">
        <v>29</v>
      </c>
      <c r="BL6" s="515"/>
      <c r="BM6" s="516"/>
      <c r="BN6" s="515"/>
      <c r="BO6" s="515"/>
      <c r="BP6" s="516"/>
      <c r="BQ6" s="515"/>
      <c r="BR6" s="516"/>
      <c r="BS6" s="516"/>
      <c r="BT6" s="515"/>
      <c r="BU6" s="515"/>
      <c r="BV6" s="400"/>
    </row>
    <row r="7" spans="1:88" s="396" customFormat="1">
      <c r="C7" s="402">
        <v>-1</v>
      </c>
      <c r="D7" s="402">
        <v>-2</v>
      </c>
      <c r="E7" s="402"/>
      <c r="F7" s="403" t="s">
        <v>2725</v>
      </c>
      <c r="G7" s="402">
        <v>-4</v>
      </c>
      <c r="H7" s="402">
        <v>-5</v>
      </c>
      <c r="I7" s="402">
        <v>-6</v>
      </c>
      <c r="J7" s="402">
        <v>-7</v>
      </c>
      <c r="K7" s="402">
        <v>-8</v>
      </c>
      <c r="L7" s="402">
        <v>-9</v>
      </c>
      <c r="M7" s="402"/>
      <c r="N7" s="404"/>
      <c r="O7" s="405"/>
      <c r="P7" s="403"/>
      <c r="Q7" s="403"/>
      <c r="R7" s="403"/>
      <c r="S7" s="403"/>
      <c r="T7" s="403"/>
      <c r="U7" s="403"/>
      <c r="V7" s="403"/>
      <c r="W7" s="403"/>
      <c r="X7" s="403"/>
      <c r="Y7" s="405"/>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5"/>
      <c r="AX7" s="403"/>
      <c r="AY7" s="403"/>
      <c r="AZ7" s="402">
        <v>-10</v>
      </c>
      <c r="BA7" s="402">
        <v>-11</v>
      </c>
      <c r="BB7" s="404"/>
      <c r="BC7" s="404"/>
      <c r="BD7" s="406"/>
      <c r="BE7" s="404"/>
      <c r="BF7" s="404"/>
      <c r="BG7" s="404"/>
      <c r="BH7" s="404"/>
      <c r="BI7" s="404"/>
      <c r="BJ7" s="404"/>
      <c r="BK7" s="404"/>
      <c r="BL7" s="402">
        <v>-12</v>
      </c>
      <c r="BM7" s="402">
        <v>-9</v>
      </c>
      <c r="BN7" s="402"/>
      <c r="BO7" s="402"/>
      <c r="BP7" s="402">
        <v>-13</v>
      </c>
      <c r="BQ7" s="402"/>
      <c r="BR7" s="402">
        <v>-13</v>
      </c>
      <c r="BS7" s="402"/>
      <c r="BT7" s="402"/>
      <c r="BU7" s="402"/>
      <c r="BV7" s="407"/>
    </row>
    <row r="8" spans="1:88" s="387" customFormat="1" ht="48" customHeight="1">
      <c r="C8" s="286" t="s">
        <v>2726</v>
      </c>
      <c r="D8" s="408" t="s">
        <v>2727</v>
      </c>
      <c r="E8" s="398"/>
      <c r="F8" s="409">
        <v>4213.87</v>
      </c>
      <c r="G8" s="409">
        <v>196.22</v>
      </c>
      <c r="H8" s="409">
        <v>4017.65</v>
      </c>
      <c r="I8" s="409">
        <v>669.18</v>
      </c>
      <c r="J8" s="409">
        <v>196.96</v>
      </c>
      <c r="K8" s="409">
        <v>3151.51</v>
      </c>
      <c r="L8" s="114"/>
      <c r="M8" s="114">
        <f t="shared" ref="M8:M71" si="0">H8-N8</f>
        <v>4017.65</v>
      </c>
      <c r="N8" s="410">
        <f t="shared" ref="N8:N71" si="1">O8+Y8+AW8</f>
        <v>0</v>
      </c>
      <c r="O8" s="411">
        <f t="shared" ref="O8:O71" si="2">SUM(P8:X8)</f>
        <v>0</v>
      </c>
      <c r="P8" s="412"/>
      <c r="Q8" s="412"/>
      <c r="R8" s="412"/>
      <c r="S8" s="412"/>
      <c r="T8" s="412"/>
      <c r="U8" s="412"/>
      <c r="V8" s="412"/>
      <c r="W8" s="412"/>
      <c r="X8" s="412"/>
      <c r="Y8" s="411">
        <f t="shared" ref="Y8:Y71" si="3">SUM(Z8:AV8)</f>
        <v>0</v>
      </c>
      <c r="Z8" s="412"/>
      <c r="AA8" s="412"/>
      <c r="AB8" s="412"/>
      <c r="AC8" s="412"/>
      <c r="AD8" s="412"/>
      <c r="AE8" s="412"/>
      <c r="AF8" s="412"/>
      <c r="AG8" s="412"/>
      <c r="AH8" s="412"/>
      <c r="AI8" s="412"/>
      <c r="AJ8" s="412"/>
      <c r="AK8" s="412"/>
      <c r="AL8" s="412"/>
      <c r="AM8" s="412"/>
      <c r="AN8" s="412"/>
      <c r="AO8" s="412"/>
      <c r="AP8" s="412"/>
      <c r="AQ8" s="412"/>
      <c r="AR8" s="412"/>
      <c r="AS8" s="412"/>
      <c r="AT8" s="412"/>
      <c r="AU8" s="412"/>
      <c r="AV8" s="412"/>
      <c r="AW8" s="411">
        <f t="shared" ref="AW8:AW71" si="4">SUM(AX8:AY8)</f>
        <v>0</v>
      </c>
      <c r="AX8" s="412"/>
      <c r="AY8" s="412"/>
      <c r="AZ8" s="398"/>
      <c r="BA8" s="398"/>
      <c r="BB8" s="401"/>
      <c r="BC8" s="401"/>
      <c r="BD8" s="401">
        <f>BE8+BF8+BG8</f>
        <v>0</v>
      </c>
      <c r="BE8" s="401"/>
      <c r="BF8" s="401"/>
      <c r="BG8" s="401"/>
      <c r="BH8" s="401">
        <f>BI8+BJ8+BK8</f>
        <v>0</v>
      </c>
      <c r="BI8" s="401"/>
      <c r="BJ8" s="401"/>
      <c r="BK8" s="401"/>
      <c r="BL8" s="114">
        <v>0</v>
      </c>
      <c r="BM8" s="398"/>
      <c r="BN8" s="398"/>
      <c r="BO8" s="398"/>
      <c r="BP8" s="398"/>
      <c r="BQ8" s="398"/>
      <c r="BR8" s="398"/>
      <c r="BS8" s="398"/>
      <c r="BT8" s="398"/>
      <c r="BU8" s="398"/>
      <c r="BV8" s="413"/>
      <c r="BW8" s="397"/>
      <c r="BX8" s="397"/>
    </row>
    <row r="9" spans="1:88" s="387" customFormat="1" ht="31.2">
      <c r="A9" s="387" t="s">
        <v>56</v>
      </c>
      <c r="C9" s="286" t="s">
        <v>57</v>
      </c>
      <c r="D9" s="414" t="s">
        <v>2728</v>
      </c>
      <c r="E9" s="398"/>
      <c r="F9" s="409">
        <f t="shared" ref="F9:K9" si="5">F10+F15</f>
        <v>82.5</v>
      </c>
      <c r="G9" s="409">
        <f t="shared" si="5"/>
        <v>0</v>
      </c>
      <c r="H9" s="409">
        <f t="shared" si="5"/>
        <v>82.5</v>
      </c>
      <c r="I9" s="409">
        <f t="shared" si="5"/>
        <v>20.840000000000003</v>
      </c>
      <c r="J9" s="409">
        <f t="shared" si="5"/>
        <v>48.79</v>
      </c>
      <c r="K9" s="409">
        <f t="shared" si="5"/>
        <v>12.87</v>
      </c>
      <c r="L9" s="114"/>
      <c r="M9" s="114">
        <f t="shared" si="0"/>
        <v>82.5</v>
      </c>
      <c r="N9" s="410">
        <f t="shared" si="1"/>
        <v>0</v>
      </c>
      <c r="O9" s="411">
        <f t="shared" si="2"/>
        <v>0</v>
      </c>
      <c r="P9" s="412"/>
      <c r="Q9" s="412"/>
      <c r="R9" s="412"/>
      <c r="S9" s="412"/>
      <c r="T9" s="412"/>
      <c r="U9" s="412"/>
      <c r="V9" s="412"/>
      <c r="W9" s="412"/>
      <c r="X9" s="412"/>
      <c r="Y9" s="411">
        <f t="shared" si="3"/>
        <v>0</v>
      </c>
      <c r="Z9" s="412"/>
      <c r="AA9" s="412"/>
      <c r="AB9" s="412"/>
      <c r="AC9" s="412"/>
      <c r="AD9" s="412"/>
      <c r="AE9" s="412"/>
      <c r="AF9" s="412"/>
      <c r="AG9" s="412"/>
      <c r="AH9" s="412"/>
      <c r="AI9" s="412"/>
      <c r="AJ9" s="412"/>
      <c r="AK9" s="412"/>
      <c r="AL9" s="412"/>
      <c r="AM9" s="412"/>
      <c r="AN9" s="412"/>
      <c r="AO9" s="412"/>
      <c r="AP9" s="412"/>
      <c r="AQ9" s="412"/>
      <c r="AR9" s="412"/>
      <c r="AS9" s="412"/>
      <c r="AT9" s="412"/>
      <c r="AU9" s="412"/>
      <c r="AV9" s="412"/>
      <c r="AW9" s="411">
        <f t="shared" si="4"/>
        <v>0</v>
      </c>
      <c r="AX9" s="412"/>
      <c r="AY9" s="412"/>
      <c r="AZ9" s="398"/>
      <c r="BA9" s="398"/>
      <c r="BB9" s="401"/>
      <c r="BC9" s="401"/>
      <c r="BD9" s="401">
        <f t="shared" ref="BD9:BD72" si="6">BE9+BF9+BG9</f>
        <v>0</v>
      </c>
      <c r="BE9" s="401"/>
      <c r="BF9" s="401"/>
      <c r="BG9" s="401"/>
      <c r="BH9" s="401">
        <f t="shared" ref="BH9:BH72" si="7">BI9+BJ9+BK9</f>
        <v>0</v>
      </c>
      <c r="BI9" s="401"/>
      <c r="BJ9" s="401"/>
      <c r="BK9" s="401"/>
      <c r="BL9" s="114">
        <v>0</v>
      </c>
      <c r="BM9" s="398"/>
      <c r="BN9" s="398"/>
      <c r="BO9" s="398"/>
      <c r="BP9" s="398"/>
      <c r="BQ9" s="398"/>
      <c r="BR9" s="398"/>
      <c r="BS9" s="398"/>
      <c r="BT9" s="398"/>
      <c r="BU9" s="398"/>
      <c r="BV9" s="413"/>
      <c r="BW9" s="397"/>
      <c r="BX9" s="397"/>
    </row>
    <row r="10" spans="1:88" s="387" customFormat="1" ht="16.2">
      <c r="A10" s="387" t="s">
        <v>56</v>
      </c>
      <c r="C10" s="415" t="s">
        <v>59</v>
      </c>
      <c r="D10" s="416" t="s">
        <v>2729</v>
      </c>
      <c r="E10" s="398"/>
      <c r="F10" s="409">
        <f t="shared" ref="F10:K10" si="8">F11+F13</f>
        <v>0.30000000000000004</v>
      </c>
      <c r="G10" s="409">
        <f t="shared" si="8"/>
        <v>0</v>
      </c>
      <c r="H10" s="409">
        <f t="shared" si="8"/>
        <v>0.30000000000000004</v>
      </c>
      <c r="I10" s="409">
        <f t="shared" si="8"/>
        <v>0.19</v>
      </c>
      <c r="J10" s="409">
        <f t="shared" si="8"/>
        <v>0.11</v>
      </c>
      <c r="K10" s="409">
        <f t="shared" si="8"/>
        <v>0</v>
      </c>
      <c r="L10" s="114"/>
      <c r="M10" s="114">
        <f t="shared" si="0"/>
        <v>0.30000000000000004</v>
      </c>
      <c r="N10" s="410">
        <f t="shared" si="1"/>
        <v>0</v>
      </c>
      <c r="O10" s="411">
        <f t="shared" si="2"/>
        <v>0</v>
      </c>
      <c r="P10" s="412"/>
      <c r="Q10" s="412"/>
      <c r="R10" s="412"/>
      <c r="S10" s="412"/>
      <c r="T10" s="412"/>
      <c r="U10" s="412"/>
      <c r="V10" s="412"/>
      <c r="W10" s="412"/>
      <c r="X10" s="412"/>
      <c r="Y10" s="411">
        <f t="shared" si="3"/>
        <v>0</v>
      </c>
      <c r="Z10" s="412"/>
      <c r="AA10" s="412"/>
      <c r="AB10" s="412"/>
      <c r="AC10" s="412"/>
      <c r="AD10" s="412"/>
      <c r="AE10" s="412"/>
      <c r="AF10" s="412"/>
      <c r="AG10" s="412"/>
      <c r="AH10" s="412"/>
      <c r="AI10" s="412"/>
      <c r="AJ10" s="412"/>
      <c r="AK10" s="412"/>
      <c r="AL10" s="412"/>
      <c r="AM10" s="412"/>
      <c r="AN10" s="412"/>
      <c r="AO10" s="412"/>
      <c r="AP10" s="412"/>
      <c r="AQ10" s="412"/>
      <c r="AR10" s="412"/>
      <c r="AS10" s="412"/>
      <c r="AT10" s="412"/>
      <c r="AU10" s="412"/>
      <c r="AV10" s="412"/>
      <c r="AW10" s="411">
        <f t="shared" si="4"/>
        <v>0</v>
      </c>
      <c r="AX10" s="412"/>
      <c r="AY10" s="412"/>
      <c r="AZ10" s="398"/>
      <c r="BA10" s="398"/>
      <c r="BB10" s="401"/>
      <c r="BC10" s="401"/>
      <c r="BD10" s="401">
        <f t="shared" si="6"/>
        <v>0</v>
      </c>
      <c r="BE10" s="401"/>
      <c r="BF10" s="401"/>
      <c r="BG10" s="401"/>
      <c r="BH10" s="401">
        <f t="shared" si="7"/>
        <v>0</v>
      </c>
      <c r="BI10" s="401"/>
      <c r="BJ10" s="401"/>
      <c r="BK10" s="401"/>
      <c r="BL10" s="114">
        <v>0</v>
      </c>
      <c r="BM10" s="398"/>
      <c r="BN10" s="398"/>
      <c r="BO10" s="398"/>
      <c r="BP10" s="398"/>
      <c r="BQ10" s="398"/>
      <c r="BR10" s="398"/>
      <c r="BS10" s="398"/>
      <c r="BT10" s="398"/>
      <c r="BU10" s="398"/>
      <c r="BV10" s="413"/>
      <c r="BW10" s="397"/>
      <c r="BX10" s="397"/>
    </row>
    <row r="11" spans="1:88" s="387" customFormat="1" ht="16.2" customHeight="1">
      <c r="A11" s="387" t="s">
        <v>56</v>
      </c>
      <c r="C11" s="397" t="s">
        <v>1264</v>
      </c>
      <c r="D11" s="417" t="s">
        <v>201</v>
      </c>
      <c r="E11" s="397"/>
      <c r="F11" s="409">
        <f t="shared" ref="F11:K11" si="9">F12</f>
        <v>0.1</v>
      </c>
      <c r="G11" s="409">
        <f t="shared" si="9"/>
        <v>0</v>
      </c>
      <c r="H11" s="409">
        <f t="shared" si="9"/>
        <v>0.1</v>
      </c>
      <c r="I11" s="409">
        <f t="shared" si="9"/>
        <v>0.09</v>
      </c>
      <c r="J11" s="409">
        <f t="shared" si="9"/>
        <v>0.01</v>
      </c>
      <c r="K11" s="409">
        <f t="shared" si="9"/>
        <v>0</v>
      </c>
      <c r="L11" s="114"/>
      <c r="M11" s="114">
        <f t="shared" si="0"/>
        <v>0.1</v>
      </c>
      <c r="N11" s="410">
        <f t="shared" si="1"/>
        <v>0</v>
      </c>
      <c r="O11" s="411">
        <f t="shared" si="2"/>
        <v>0</v>
      </c>
      <c r="P11" s="412"/>
      <c r="Q11" s="412"/>
      <c r="R11" s="412"/>
      <c r="S11" s="412"/>
      <c r="T11" s="412"/>
      <c r="U11" s="412"/>
      <c r="V11" s="412"/>
      <c r="W11" s="412"/>
      <c r="X11" s="412"/>
      <c r="Y11" s="411">
        <f t="shared" si="3"/>
        <v>0</v>
      </c>
      <c r="Z11" s="412"/>
      <c r="AA11" s="412"/>
      <c r="AB11" s="412"/>
      <c r="AC11" s="412"/>
      <c r="AD11" s="412"/>
      <c r="AE11" s="412"/>
      <c r="AF11" s="412"/>
      <c r="AG11" s="412"/>
      <c r="AH11" s="412"/>
      <c r="AI11" s="412"/>
      <c r="AJ11" s="412"/>
      <c r="AK11" s="412"/>
      <c r="AL11" s="412"/>
      <c r="AM11" s="412"/>
      <c r="AN11" s="412"/>
      <c r="AO11" s="412"/>
      <c r="AP11" s="412"/>
      <c r="AQ11" s="412"/>
      <c r="AR11" s="412"/>
      <c r="AS11" s="412"/>
      <c r="AT11" s="412"/>
      <c r="AU11" s="412"/>
      <c r="AV11" s="412"/>
      <c r="AW11" s="411">
        <f t="shared" si="4"/>
        <v>0</v>
      </c>
      <c r="AX11" s="412"/>
      <c r="AY11" s="412"/>
      <c r="AZ11" s="398"/>
      <c r="BA11" s="397"/>
      <c r="BB11" s="399"/>
      <c r="BC11" s="399"/>
      <c r="BD11" s="401">
        <f t="shared" si="6"/>
        <v>0</v>
      </c>
      <c r="BE11" s="399"/>
      <c r="BF11" s="399"/>
      <c r="BG11" s="399"/>
      <c r="BH11" s="401">
        <f t="shared" si="7"/>
        <v>0</v>
      </c>
      <c r="BI11" s="399"/>
      <c r="BJ11" s="399"/>
      <c r="BK11" s="399"/>
      <c r="BL11" s="114">
        <v>0</v>
      </c>
      <c r="BM11" s="397"/>
      <c r="BN11" s="397"/>
      <c r="BO11" s="397"/>
      <c r="BP11" s="397"/>
      <c r="BQ11" s="397"/>
      <c r="BR11" s="397"/>
      <c r="BS11" s="397"/>
      <c r="BT11" s="397"/>
      <c r="BU11" s="397"/>
      <c r="BV11" s="418"/>
      <c r="BW11" s="397"/>
      <c r="BX11" s="397"/>
    </row>
    <row r="12" spans="1:88" s="396" customFormat="1" ht="31.2">
      <c r="A12" s="387" t="s">
        <v>34</v>
      </c>
      <c r="C12" s="125">
        <v>1</v>
      </c>
      <c r="D12" s="369" t="s">
        <v>2730</v>
      </c>
      <c r="E12" s="114"/>
      <c r="F12" s="272">
        <v>0.1</v>
      </c>
      <c r="G12" s="272"/>
      <c r="H12" s="272">
        <v>0.1</v>
      </c>
      <c r="I12" s="272">
        <f>O12</f>
        <v>0.09</v>
      </c>
      <c r="J12" s="272">
        <f>Y12</f>
        <v>0.01</v>
      </c>
      <c r="K12" s="272">
        <f>AW12</f>
        <v>0</v>
      </c>
      <c r="L12" s="114" t="s">
        <v>2731</v>
      </c>
      <c r="M12" s="114">
        <f t="shared" si="0"/>
        <v>0</v>
      </c>
      <c r="N12" s="410">
        <f t="shared" si="1"/>
        <v>9.9999999999999992E-2</v>
      </c>
      <c r="O12" s="411">
        <f t="shared" si="2"/>
        <v>0.09</v>
      </c>
      <c r="P12" s="412"/>
      <c r="Q12" s="412"/>
      <c r="R12" s="412"/>
      <c r="S12" s="412">
        <v>0.09</v>
      </c>
      <c r="T12" s="412"/>
      <c r="U12" s="412"/>
      <c r="V12" s="412"/>
      <c r="W12" s="412"/>
      <c r="X12" s="412"/>
      <c r="Y12" s="411">
        <f t="shared" si="3"/>
        <v>0.01</v>
      </c>
      <c r="Z12" s="412"/>
      <c r="AA12" s="412"/>
      <c r="AB12" s="412"/>
      <c r="AC12" s="412"/>
      <c r="AD12" s="412"/>
      <c r="AE12" s="412"/>
      <c r="AF12" s="412">
        <v>0.01</v>
      </c>
      <c r="AG12" s="412"/>
      <c r="AH12" s="412"/>
      <c r="AI12" s="412"/>
      <c r="AJ12" s="412"/>
      <c r="AK12" s="412"/>
      <c r="AL12" s="412"/>
      <c r="AM12" s="412"/>
      <c r="AN12" s="412"/>
      <c r="AO12" s="412"/>
      <c r="AP12" s="412"/>
      <c r="AQ12" s="412"/>
      <c r="AR12" s="412"/>
      <c r="AS12" s="412"/>
      <c r="AT12" s="412"/>
      <c r="AU12" s="412"/>
      <c r="AV12" s="412"/>
      <c r="AW12" s="411">
        <f t="shared" si="4"/>
        <v>0</v>
      </c>
      <c r="AX12" s="412"/>
      <c r="AY12" s="412"/>
      <c r="AZ12" s="114" t="s">
        <v>130</v>
      </c>
      <c r="BA12" s="114" t="s">
        <v>2732</v>
      </c>
      <c r="BB12" s="410" t="s">
        <v>2733</v>
      </c>
      <c r="BC12" s="410"/>
      <c r="BD12" s="401">
        <f t="shared" si="6"/>
        <v>0</v>
      </c>
      <c r="BE12" s="410"/>
      <c r="BF12" s="410"/>
      <c r="BG12" s="410"/>
      <c r="BH12" s="401">
        <f t="shared" si="7"/>
        <v>0</v>
      </c>
      <c r="BI12" s="410"/>
      <c r="BJ12" s="410"/>
      <c r="BK12" s="410"/>
      <c r="BL12" s="114" t="s">
        <v>2734</v>
      </c>
      <c r="BM12" s="114"/>
      <c r="BN12" s="114" t="s">
        <v>2735</v>
      </c>
      <c r="BO12" s="114" t="s">
        <v>2736</v>
      </c>
      <c r="BP12" s="114" t="s">
        <v>64</v>
      </c>
      <c r="BQ12" s="114" t="s">
        <v>2737</v>
      </c>
      <c r="BR12" s="114" t="s">
        <v>64</v>
      </c>
      <c r="BS12" s="114" t="s">
        <v>2738</v>
      </c>
      <c r="BT12" s="114"/>
      <c r="BU12" s="114"/>
      <c r="BV12" s="419"/>
      <c r="BW12" s="125"/>
      <c r="BX12" s="125"/>
      <c r="CB12" s="396" t="s">
        <v>2739</v>
      </c>
    </row>
    <row r="13" spans="1:88" s="387" customFormat="1">
      <c r="A13" s="387" t="s">
        <v>56</v>
      </c>
      <c r="C13" s="397" t="s">
        <v>1264</v>
      </c>
      <c r="D13" s="417" t="s">
        <v>228</v>
      </c>
      <c r="E13" s="397"/>
      <c r="F13" s="409">
        <f t="shared" ref="F13:K13" si="10">SUM(F14)</f>
        <v>0.2</v>
      </c>
      <c r="G13" s="409">
        <f t="shared" si="10"/>
        <v>0</v>
      </c>
      <c r="H13" s="409">
        <f t="shared" si="10"/>
        <v>0.2</v>
      </c>
      <c r="I13" s="409">
        <f t="shared" si="10"/>
        <v>0.1</v>
      </c>
      <c r="J13" s="409">
        <f t="shared" si="10"/>
        <v>0.1</v>
      </c>
      <c r="K13" s="409">
        <f t="shared" si="10"/>
        <v>0</v>
      </c>
      <c r="L13" s="114"/>
      <c r="M13" s="114">
        <f t="shared" si="0"/>
        <v>0.2</v>
      </c>
      <c r="N13" s="410">
        <f t="shared" si="1"/>
        <v>0</v>
      </c>
      <c r="O13" s="411">
        <f t="shared" si="2"/>
        <v>0</v>
      </c>
      <c r="P13" s="412"/>
      <c r="Q13" s="412"/>
      <c r="R13" s="412"/>
      <c r="S13" s="412"/>
      <c r="T13" s="412"/>
      <c r="U13" s="412"/>
      <c r="V13" s="412"/>
      <c r="W13" s="412"/>
      <c r="X13" s="412"/>
      <c r="Y13" s="411">
        <f t="shared" si="3"/>
        <v>0</v>
      </c>
      <c r="Z13" s="412"/>
      <c r="AA13" s="412"/>
      <c r="AB13" s="412"/>
      <c r="AC13" s="412"/>
      <c r="AD13" s="412"/>
      <c r="AE13" s="412"/>
      <c r="AF13" s="412"/>
      <c r="AG13" s="412"/>
      <c r="AH13" s="412"/>
      <c r="AI13" s="412"/>
      <c r="AJ13" s="412"/>
      <c r="AK13" s="412"/>
      <c r="AL13" s="412"/>
      <c r="AM13" s="412"/>
      <c r="AN13" s="412"/>
      <c r="AO13" s="412"/>
      <c r="AP13" s="412"/>
      <c r="AQ13" s="412"/>
      <c r="AR13" s="412"/>
      <c r="AS13" s="412"/>
      <c r="AT13" s="412"/>
      <c r="AU13" s="412"/>
      <c r="AV13" s="412"/>
      <c r="AW13" s="411">
        <f t="shared" si="4"/>
        <v>0</v>
      </c>
      <c r="AX13" s="412"/>
      <c r="AY13" s="412"/>
      <c r="AZ13" s="398"/>
      <c r="BA13" s="397"/>
      <c r="BB13" s="399"/>
      <c r="BC13" s="399"/>
      <c r="BD13" s="401">
        <f t="shared" si="6"/>
        <v>0</v>
      </c>
      <c r="BE13" s="399"/>
      <c r="BF13" s="399"/>
      <c r="BG13" s="399"/>
      <c r="BH13" s="401">
        <f t="shared" si="7"/>
        <v>0</v>
      </c>
      <c r="BI13" s="399"/>
      <c r="BJ13" s="399"/>
      <c r="BK13" s="399"/>
      <c r="BL13" s="114">
        <v>0</v>
      </c>
      <c r="BM13" s="397"/>
      <c r="BN13" s="397"/>
      <c r="BO13" s="397"/>
      <c r="BP13" s="397"/>
      <c r="BQ13" s="114"/>
      <c r="BR13" s="397"/>
      <c r="BS13" s="397"/>
      <c r="BT13" s="397"/>
      <c r="BU13" s="397"/>
      <c r="BV13" s="418"/>
      <c r="BW13" s="397"/>
      <c r="BX13" s="397"/>
    </row>
    <row r="14" spans="1:88" s="396" customFormat="1" ht="46.8">
      <c r="A14" s="387" t="s">
        <v>35</v>
      </c>
      <c r="C14" s="125">
        <v>2</v>
      </c>
      <c r="D14" s="369" t="s">
        <v>2740</v>
      </c>
      <c r="E14" s="114"/>
      <c r="F14" s="272">
        <v>0.2</v>
      </c>
      <c r="G14" s="272"/>
      <c r="H14" s="272">
        <v>0.2</v>
      </c>
      <c r="I14" s="272">
        <f>O14</f>
        <v>0.1</v>
      </c>
      <c r="J14" s="272">
        <f>Y14</f>
        <v>0.1</v>
      </c>
      <c r="K14" s="272">
        <f>AW14</f>
        <v>0</v>
      </c>
      <c r="L14" s="114" t="s">
        <v>253</v>
      </c>
      <c r="M14" s="114">
        <f t="shared" si="0"/>
        <v>0</v>
      </c>
      <c r="N14" s="410">
        <f t="shared" si="1"/>
        <v>0.2</v>
      </c>
      <c r="O14" s="411">
        <f t="shared" si="2"/>
        <v>0.1</v>
      </c>
      <c r="P14" s="412"/>
      <c r="Q14" s="412"/>
      <c r="R14" s="412">
        <v>0.05</v>
      </c>
      <c r="S14" s="412">
        <v>0.02</v>
      </c>
      <c r="T14" s="412"/>
      <c r="U14" s="412"/>
      <c r="V14" s="412">
        <v>0.03</v>
      </c>
      <c r="W14" s="412"/>
      <c r="X14" s="412"/>
      <c r="Y14" s="411">
        <f t="shared" si="3"/>
        <v>0.1</v>
      </c>
      <c r="Z14" s="412"/>
      <c r="AA14" s="412"/>
      <c r="AB14" s="412"/>
      <c r="AC14" s="412"/>
      <c r="AD14" s="412"/>
      <c r="AE14" s="412"/>
      <c r="AF14" s="412"/>
      <c r="AG14" s="412"/>
      <c r="AH14" s="412"/>
      <c r="AI14" s="412"/>
      <c r="AJ14" s="412"/>
      <c r="AK14" s="412"/>
      <c r="AL14" s="412"/>
      <c r="AM14" s="412"/>
      <c r="AN14" s="412"/>
      <c r="AO14" s="412"/>
      <c r="AP14" s="412"/>
      <c r="AQ14" s="412"/>
      <c r="AR14" s="412">
        <v>0.1</v>
      </c>
      <c r="AS14" s="412"/>
      <c r="AT14" s="412"/>
      <c r="AU14" s="412"/>
      <c r="AV14" s="412"/>
      <c r="AW14" s="411">
        <f t="shared" si="4"/>
        <v>0</v>
      </c>
      <c r="AX14" s="412"/>
      <c r="AY14" s="412"/>
      <c r="AZ14" s="114" t="s">
        <v>2741</v>
      </c>
      <c r="BA14" s="114" t="s">
        <v>2742</v>
      </c>
      <c r="BB14" s="410" t="s">
        <v>2743</v>
      </c>
      <c r="BC14" s="410"/>
      <c r="BD14" s="401">
        <f t="shared" si="6"/>
        <v>0</v>
      </c>
      <c r="BE14" s="410"/>
      <c r="BF14" s="410"/>
      <c r="BG14" s="410"/>
      <c r="BH14" s="401">
        <f t="shared" si="7"/>
        <v>0</v>
      </c>
      <c r="BI14" s="410"/>
      <c r="BJ14" s="410"/>
      <c r="BK14" s="410"/>
      <c r="BL14" s="114" t="s">
        <v>624</v>
      </c>
      <c r="BM14" s="114"/>
      <c r="BN14" s="114" t="s">
        <v>2735</v>
      </c>
      <c r="BO14" s="114" t="s">
        <v>74</v>
      </c>
      <c r="BP14" s="114" t="s">
        <v>64</v>
      </c>
      <c r="BQ14" s="114" t="s">
        <v>2744</v>
      </c>
      <c r="BR14" s="114" t="s">
        <v>64</v>
      </c>
      <c r="BS14" s="114" t="s">
        <v>2745</v>
      </c>
      <c r="BT14" s="114" t="s">
        <v>2746</v>
      </c>
      <c r="BU14" s="114"/>
      <c r="BV14" s="419"/>
      <c r="BW14" s="125"/>
      <c r="BX14" s="125"/>
    </row>
    <row r="15" spans="1:88" s="387" customFormat="1" ht="32.4">
      <c r="A15" s="387" t="s">
        <v>56</v>
      </c>
      <c r="C15" s="415" t="s">
        <v>1984</v>
      </c>
      <c r="D15" s="416" t="s">
        <v>2747</v>
      </c>
      <c r="E15" s="398"/>
      <c r="F15" s="409">
        <f t="shared" ref="F15:K15" si="11">F16+F17</f>
        <v>82.2</v>
      </c>
      <c r="G15" s="409">
        <f t="shared" si="11"/>
        <v>0</v>
      </c>
      <c r="H15" s="409">
        <f t="shared" si="11"/>
        <v>82.2</v>
      </c>
      <c r="I15" s="409">
        <f t="shared" si="11"/>
        <v>20.650000000000002</v>
      </c>
      <c r="J15" s="409">
        <f t="shared" si="11"/>
        <v>48.68</v>
      </c>
      <c r="K15" s="409">
        <f t="shared" si="11"/>
        <v>12.87</v>
      </c>
      <c r="L15" s="114"/>
      <c r="M15" s="114">
        <f t="shared" si="0"/>
        <v>82.2</v>
      </c>
      <c r="N15" s="410">
        <f t="shared" si="1"/>
        <v>0</v>
      </c>
      <c r="O15" s="411">
        <f t="shared" si="2"/>
        <v>0</v>
      </c>
      <c r="P15" s="412"/>
      <c r="Q15" s="412"/>
      <c r="R15" s="412"/>
      <c r="S15" s="412"/>
      <c r="T15" s="412"/>
      <c r="U15" s="412"/>
      <c r="V15" s="412"/>
      <c r="W15" s="412"/>
      <c r="X15" s="412"/>
      <c r="Y15" s="411">
        <f t="shared" si="3"/>
        <v>0</v>
      </c>
      <c r="Z15" s="412"/>
      <c r="AA15" s="412"/>
      <c r="AB15" s="412"/>
      <c r="AC15" s="412"/>
      <c r="AD15" s="412"/>
      <c r="AE15" s="412"/>
      <c r="AF15" s="412"/>
      <c r="AG15" s="412"/>
      <c r="AH15" s="412"/>
      <c r="AI15" s="412"/>
      <c r="AJ15" s="412"/>
      <c r="AK15" s="412"/>
      <c r="AL15" s="412"/>
      <c r="AM15" s="412"/>
      <c r="AN15" s="412"/>
      <c r="AO15" s="412"/>
      <c r="AP15" s="412"/>
      <c r="AQ15" s="412"/>
      <c r="AR15" s="412"/>
      <c r="AS15" s="412"/>
      <c r="AT15" s="412"/>
      <c r="AU15" s="412"/>
      <c r="AV15" s="412"/>
      <c r="AW15" s="411">
        <f t="shared" si="4"/>
        <v>0</v>
      </c>
      <c r="AX15" s="412"/>
      <c r="AY15" s="412"/>
      <c r="AZ15" s="398"/>
      <c r="BA15" s="398"/>
      <c r="BB15" s="401"/>
      <c r="BC15" s="401"/>
      <c r="BD15" s="401">
        <f t="shared" si="6"/>
        <v>0</v>
      </c>
      <c r="BE15" s="401"/>
      <c r="BF15" s="401"/>
      <c r="BG15" s="401"/>
      <c r="BH15" s="401">
        <f t="shared" si="7"/>
        <v>0</v>
      </c>
      <c r="BI15" s="401"/>
      <c r="BJ15" s="401"/>
      <c r="BK15" s="401"/>
      <c r="BL15" s="114">
        <v>0</v>
      </c>
      <c r="BM15" s="398"/>
      <c r="BN15" s="398"/>
      <c r="BO15" s="398"/>
      <c r="BP15" s="398"/>
      <c r="BQ15" s="114"/>
      <c r="BR15" s="398"/>
      <c r="BS15" s="398"/>
      <c r="BT15" s="398"/>
      <c r="BU15" s="398"/>
      <c r="BV15" s="413"/>
      <c r="BW15" s="397"/>
      <c r="BX15" s="397"/>
      <c r="CJ15" s="387">
        <f>7+99</f>
        <v>106</v>
      </c>
    </row>
    <row r="16" spans="1:88" s="387" customFormat="1" ht="31.2">
      <c r="A16" s="387" t="s">
        <v>56</v>
      </c>
      <c r="C16" s="286" t="s">
        <v>2748</v>
      </c>
      <c r="D16" s="414" t="s">
        <v>2749</v>
      </c>
      <c r="E16" s="398"/>
      <c r="F16" s="409"/>
      <c r="G16" s="409"/>
      <c r="H16" s="409"/>
      <c r="I16" s="409"/>
      <c r="J16" s="409"/>
      <c r="K16" s="409"/>
      <c r="L16" s="114"/>
      <c r="M16" s="114">
        <f t="shared" si="0"/>
        <v>0</v>
      </c>
      <c r="N16" s="410">
        <f t="shared" si="1"/>
        <v>0</v>
      </c>
      <c r="O16" s="411">
        <f t="shared" si="2"/>
        <v>0</v>
      </c>
      <c r="P16" s="412"/>
      <c r="Q16" s="412"/>
      <c r="R16" s="412"/>
      <c r="S16" s="412"/>
      <c r="T16" s="412"/>
      <c r="U16" s="412"/>
      <c r="V16" s="412"/>
      <c r="W16" s="412"/>
      <c r="X16" s="412"/>
      <c r="Y16" s="411">
        <f t="shared" si="3"/>
        <v>0</v>
      </c>
      <c r="Z16" s="412"/>
      <c r="AA16" s="412"/>
      <c r="AB16" s="412"/>
      <c r="AC16" s="412"/>
      <c r="AD16" s="412"/>
      <c r="AE16" s="412"/>
      <c r="AF16" s="412"/>
      <c r="AG16" s="412"/>
      <c r="AH16" s="412"/>
      <c r="AI16" s="412"/>
      <c r="AJ16" s="412"/>
      <c r="AK16" s="412"/>
      <c r="AL16" s="412"/>
      <c r="AM16" s="412"/>
      <c r="AN16" s="412"/>
      <c r="AO16" s="412"/>
      <c r="AP16" s="412"/>
      <c r="AQ16" s="412"/>
      <c r="AR16" s="412"/>
      <c r="AS16" s="412"/>
      <c r="AT16" s="412"/>
      <c r="AU16" s="412"/>
      <c r="AV16" s="412"/>
      <c r="AW16" s="411">
        <f t="shared" si="4"/>
        <v>0</v>
      </c>
      <c r="AX16" s="412"/>
      <c r="AY16" s="412"/>
      <c r="AZ16" s="398"/>
      <c r="BA16" s="398"/>
      <c r="BB16" s="401"/>
      <c r="BC16" s="401"/>
      <c r="BD16" s="401">
        <f t="shared" si="6"/>
        <v>0</v>
      </c>
      <c r="BE16" s="401"/>
      <c r="BF16" s="401"/>
      <c r="BG16" s="401"/>
      <c r="BH16" s="401">
        <f t="shared" si="7"/>
        <v>0</v>
      </c>
      <c r="BI16" s="401"/>
      <c r="BJ16" s="401"/>
      <c r="BK16" s="401"/>
      <c r="BL16" s="114">
        <v>0</v>
      </c>
      <c r="BM16" s="398"/>
      <c r="BN16" s="398"/>
      <c r="BO16" s="398"/>
      <c r="BP16" s="398"/>
      <c r="BQ16" s="114"/>
      <c r="BR16" s="398"/>
      <c r="BS16" s="398"/>
      <c r="BT16" s="398"/>
      <c r="BU16" s="398"/>
      <c r="BV16" s="413"/>
      <c r="BW16" s="397"/>
      <c r="BX16" s="397"/>
    </row>
    <row r="17" spans="1:80" s="387" customFormat="1" ht="31.2">
      <c r="A17" s="387" t="s">
        <v>56</v>
      </c>
      <c r="C17" s="286" t="s">
        <v>2750</v>
      </c>
      <c r="D17" s="414" t="s">
        <v>2751</v>
      </c>
      <c r="E17" s="398"/>
      <c r="F17" s="409">
        <f t="shared" ref="F17:K18" si="12">F18</f>
        <v>82.2</v>
      </c>
      <c r="G17" s="409">
        <f t="shared" si="12"/>
        <v>0</v>
      </c>
      <c r="H17" s="409">
        <f t="shared" si="12"/>
        <v>82.2</v>
      </c>
      <c r="I17" s="409">
        <f t="shared" si="12"/>
        <v>20.650000000000002</v>
      </c>
      <c r="J17" s="409">
        <f t="shared" si="12"/>
        <v>48.68</v>
      </c>
      <c r="K17" s="409">
        <f t="shared" si="12"/>
        <v>12.87</v>
      </c>
      <c r="L17" s="114"/>
      <c r="M17" s="114">
        <f t="shared" si="0"/>
        <v>82.2</v>
      </c>
      <c r="N17" s="410">
        <f t="shared" si="1"/>
        <v>0</v>
      </c>
      <c r="O17" s="411">
        <f t="shared" si="2"/>
        <v>0</v>
      </c>
      <c r="P17" s="412"/>
      <c r="Q17" s="412"/>
      <c r="R17" s="412"/>
      <c r="S17" s="412"/>
      <c r="T17" s="412"/>
      <c r="U17" s="412"/>
      <c r="V17" s="412"/>
      <c r="W17" s="412"/>
      <c r="X17" s="412"/>
      <c r="Y17" s="411">
        <f t="shared" si="3"/>
        <v>0</v>
      </c>
      <c r="Z17" s="412"/>
      <c r="AA17" s="412"/>
      <c r="AB17" s="412"/>
      <c r="AC17" s="412"/>
      <c r="AD17" s="412"/>
      <c r="AE17" s="412"/>
      <c r="AF17" s="412"/>
      <c r="AG17" s="412"/>
      <c r="AH17" s="412"/>
      <c r="AI17" s="412"/>
      <c r="AJ17" s="412"/>
      <c r="AK17" s="412"/>
      <c r="AL17" s="412"/>
      <c r="AM17" s="412"/>
      <c r="AN17" s="412"/>
      <c r="AO17" s="412"/>
      <c r="AP17" s="412"/>
      <c r="AQ17" s="412"/>
      <c r="AR17" s="412"/>
      <c r="AS17" s="412"/>
      <c r="AT17" s="412"/>
      <c r="AU17" s="412"/>
      <c r="AV17" s="412"/>
      <c r="AW17" s="411">
        <f t="shared" si="4"/>
        <v>0</v>
      </c>
      <c r="AX17" s="412"/>
      <c r="AY17" s="412"/>
      <c r="AZ17" s="398"/>
      <c r="BA17" s="398"/>
      <c r="BB17" s="401"/>
      <c r="BC17" s="401"/>
      <c r="BD17" s="401">
        <f t="shared" si="6"/>
        <v>0</v>
      </c>
      <c r="BE17" s="401"/>
      <c r="BF17" s="401"/>
      <c r="BG17" s="401"/>
      <c r="BH17" s="401">
        <f t="shared" si="7"/>
        <v>0</v>
      </c>
      <c r="BI17" s="401"/>
      <c r="BJ17" s="401"/>
      <c r="BK17" s="401"/>
      <c r="BL17" s="114">
        <v>0</v>
      </c>
      <c r="BM17" s="398"/>
      <c r="BN17" s="398"/>
      <c r="BO17" s="398"/>
      <c r="BP17" s="398"/>
      <c r="BQ17" s="114"/>
      <c r="BR17" s="398"/>
      <c r="BS17" s="398"/>
      <c r="BT17" s="398"/>
      <c r="BU17" s="398"/>
      <c r="BV17" s="413"/>
      <c r="BW17" s="397"/>
      <c r="BX17" s="397"/>
    </row>
    <row r="18" spans="1:80" s="387" customFormat="1">
      <c r="A18" s="387" t="s">
        <v>56</v>
      </c>
      <c r="C18" s="397" t="s">
        <v>1264</v>
      </c>
      <c r="D18" s="417" t="s">
        <v>1257</v>
      </c>
      <c r="E18" s="397"/>
      <c r="F18" s="409">
        <f t="shared" si="12"/>
        <v>82.2</v>
      </c>
      <c r="G18" s="409">
        <f t="shared" si="12"/>
        <v>0</v>
      </c>
      <c r="H18" s="409">
        <f t="shared" si="12"/>
        <v>82.2</v>
      </c>
      <c r="I18" s="409">
        <f t="shared" si="12"/>
        <v>20.650000000000002</v>
      </c>
      <c r="J18" s="409">
        <f t="shared" si="12"/>
        <v>48.68</v>
      </c>
      <c r="K18" s="409">
        <f t="shared" si="12"/>
        <v>12.87</v>
      </c>
      <c r="L18" s="114"/>
      <c r="M18" s="114">
        <f t="shared" si="0"/>
        <v>82.2</v>
      </c>
      <c r="N18" s="410">
        <f t="shared" si="1"/>
        <v>0</v>
      </c>
      <c r="O18" s="411">
        <f t="shared" si="2"/>
        <v>0</v>
      </c>
      <c r="P18" s="412"/>
      <c r="Q18" s="412"/>
      <c r="R18" s="412"/>
      <c r="S18" s="412"/>
      <c r="T18" s="412"/>
      <c r="U18" s="412"/>
      <c r="V18" s="412"/>
      <c r="W18" s="412"/>
      <c r="X18" s="412"/>
      <c r="Y18" s="411">
        <f t="shared" si="3"/>
        <v>0</v>
      </c>
      <c r="Z18" s="412"/>
      <c r="AA18" s="412"/>
      <c r="AB18" s="412"/>
      <c r="AC18" s="412"/>
      <c r="AD18" s="412"/>
      <c r="AE18" s="412"/>
      <c r="AF18" s="412"/>
      <c r="AG18" s="412"/>
      <c r="AH18" s="412"/>
      <c r="AI18" s="412"/>
      <c r="AJ18" s="412"/>
      <c r="AK18" s="412"/>
      <c r="AL18" s="412"/>
      <c r="AM18" s="412"/>
      <c r="AN18" s="412"/>
      <c r="AO18" s="412"/>
      <c r="AP18" s="412"/>
      <c r="AQ18" s="412"/>
      <c r="AR18" s="412"/>
      <c r="AS18" s="412"/>
      <c r="AT18" s="412"/>
      <c r="AU18" s="412"/>
      <c r="AV18" s="412"/>
      <c r="AW18" s="411">
        <f t="shared" si="4"/>
        <v>0</v>
      </c>
      <c r="AX18" s="412"/>
      <c r="AY18" s="412"/>
      <c r="AZ18" s="398"/>
      <c r="BA18" s="397"/>
      <c r="BB18" s="399"/>
      <c r="BC18" s="399"/>
      <c r="BD18" s="401">
        <f t="shared" si="6"/>
        <v>0</v>
      </c>
      <c r="BE18" s="399"/>
      <c r="BF18" s="399"/>
      <c r="BG18" s="399"/>
      <c r="BH18" s="401">
        <f t="shared" si="7"/>
        <v>0</v>
      </c>
      <c r="BI18" s="399"/>
      <c r="BJ18" s="399"/>
      <c r="BK18" s="399"/>
      <c r="BL18" s="114">
        <v>0</v>
      </c>
      <c r="BM18" s="397"/>
      <c r="BN18" s="397"/>
      <c r="BO18" s="397"/>
      <c r="BP18" s="397"/>
      <c r="BQ18" s="114"/>
      <c r="BR18" s="397"/>
      <c r="BS18" s="397"/>
      <c r="BT18" s="397"/>
      <c r="BU18" s="397"/>
      <c r="BV18" s="418"/>
      <c r="BW18" s="397"/>
      <c r="BX18" s="397"/>
    </row>
    <row r="19" spans="1:80" s="396" customFormat="1" ht="202.8">
      <c r="A19" s="396" t="s">
        <v>40</v>
      </c>
      <c r="B19" s="396" t="s">
        <v>2752</v>
      </c>
      <c r="C19" s="125">
        <v>3</v>
      </c>
      <c r="D19" s="369" t="s">
        <v>2753</v>
      </c>
      <c r="E19" s="114" t="s">
        <v>373</v>
      </c>
      <c r="F19" s="272">
        <v>82.2</v>
      </c>
      <c r="G19" s="272"/>
      <c r="H19" s="272">
        <v>82.2</v>
      </c>
      <c r="I19" s="272">
        <f>O19</f>
        <v>20.650000000000002</v>
      </c>
      <c r="J19" s="272">
        <f>Y19</f>
        <v>48.68</v>
      </c>
      <c r="K19" s="272">
        <f>AW19</f>
        <v>12.87</v>
      </c>
      <c r="L19" s="114" t="s">
        <v>2754</v>
      </c>
      <c r="M19" s="114">
        <f t="shared" si="0"/>
        <v>0</v>
      </c>
      <c r="N19" s="410">
        <f t="shared" si="1"/>
        <v>82.2</v>
      </c>
      <c r="O19" s="411">
        <f t="shared" si="2"/>
        <v>20.650000000000002</v>
      </c>
      <c r="P19" s="412">
        <v>2.6</v>
      </c>
      <c r="Q19" s="412">
        <v>2.4700000000000002</v>
      </c>
      <c r="R19" s="412">
        <f>2.7+0.78</f>
        <v>3.4800000000000004</v>
      </c>
      <c r="S19" s="412">
        <v>6.34</v>
      </c>
      <c r="T19" s="412"/>
      <c r="U19" s="412"/>
      <c r="V19" s="412">
        <v>5.17</v>
      </c>
      <c r="W19" s="412">
        <v>0.59</v>
      </c>
      <c r="X19" s="412"/>
      <c r="Y19" s="411">
        <f t="shared" si="3"/>
        <v>48.68</v>
      </c>
      <c r="Z19" s="412">
        <v>0.09</v>
      </c>
      <c r="AA19" s="412">
        <v>0.01</v>
      </c>
      <c r="AB19" s="412">
        <v>0.13</v>
      </c>
      <c r="AC19" s="412">
        <v>0.06</v>
      </c>
      <c r="AD19" s="412">
        <v>0.01</v>
      </c>
      <c r="AE19" s="412"/>
      <c r="AF19" s="412">
        <v>35.9</v>
      </c>
      <c r="AG19" s="412">
        <v>0.7</v>
      </c>
      <c r="AH19" s="412">
        <v>7.0000000000000007E-2</v>
      </c>
      <c r="AI19" s="412"/>
      <c r="AJ19" s="412">
        <v>1.17</v>
      </c>
      <c r="AK19" s="412"/>
      <c r="AL19" s="412">
        <v>0.09</v>
      </c>
      <c r="AM19" s="412"/>
      <c r="AN19" s="412">
        <v>0.19</v>
      </c>
      <c r="AO19" s="412">
        <v>0.08</v>
      </c>
      <c r="AP19" s="412">
        <v>9.08</v>
      </c>
      <c r="AQ19" s="412">
        <v>0.5</v>
      </c>
      <c r="AR19" s="412">
        <v>0.12</v>
      </c>
      <c r="AS19" s="412">
        <v>0.06</v>
      </c>
      <c r="AT19" s="412">
        <v>0.42</v>
      </c>
      <c r="AU19" s="412"/>
      <c r="AV19" s="412"/>
      <c r="AW19" s="411">
        <f t="shared" si="4"/>
        <v>12.87</v>
      </c>
      <c r="AX19" s="412">
        <v>3.5</v>
      </c>
      <c r="AY19" s="412">
        <v>9.3699999999999992</v>
      </c>
      <c r="AZ19" s="114" t="s">
        <v>1262</v>
      </c>
      <c r="BA19" s="114" t="s">
        <v>2755</v>
      </c>
      <c r="BB19" s="410"/>
      <c r="BC19" s="410"/>
      <c r="BD19" s="401">
        <f t="shared" si="6"/>
        <v>82.199999999999989</v>
      </c>
      <c r="BE19" s="410">
        <f>12.1+2.16+3.15+4.85+15.6</f>
        <v>37.86</v>
      </c>
      <c r="BF19" s="410">
        <f>9.23+11.35+2.09+5.73+9.94</f>
        <v>38.339999999999996</v>
      </c>
      <c r="BG19" s="410">
        <f>0.6+0.2+0.1+2.3+2.8</f>
        <v>6</v>
      </c>
      <c r="BH19" s="401">
        <f t="shared" si="7"/>
        <v>5.5</v>
      </c>
      <c r="BI19" s="410">
        <f>1+0.3+0.9+0.8+2.5</f>
        <v>5.5</v>
      </c>
      <c r="BJ19" s="410"/>
      <c r="BK19" s="410"/>
      <c r="BL19" s="114" t="s">
        <v>2756</v>
      </c>
      <c r="BM19" s="114" t="s">
        <v>2757</v>
      </c>
      <c r="BN19" s="114" t="s">
        <v>2735</v>
      </c>
      <c r="BO19" s="114" t="s">
        <v>2758</v>
      </c>
      <c r="BP19" s="114" t="s">
        <v>64</v>
      </c>
      <c r="BQ19" s="114" t="s">
        <v>2759</v>
      </c>
      <c r="BR19" s="114" t="s">
        <v>64</v>
      </c>
      <c r="BS19" s="114" t="s">
        <v>2760</v>
      </c>
      <c r="BT19" s="420" t="s">
        <v>2761</v>
      </c>
      <c r="BU19" s="114"/>
      <c r="BV19" s="421"/>
      <c r="BW19" s="125">
        <v>1</v>
      </c>
      <c r="BX19" s="125" t="s">
        <v>2762</v>
      </c>
    </row>
    <row r="20" spans="1:80" s="387" customFormat="1">
      <c r="A20" s="387" t="s">
        <v>56</v>
      </c>
      <c r="C20" s="286" t="s">
        <v>66</v>
      </c>
      <c r="D20" s="422" t="s">
        <v>2763</v>
      </c>
      <c r="E20" s="398"/>
      <c r="F20" s="409">
        <f t="shared" ref="F20:K20" si="13">F21+F94+F129</f>
        <v>4130.8599999999997</v>
      </c>
      <c r="G20" s="409">
        <f t="shared" si="13"/>
        <v>196.22000000000003</v>
      </c>
      <c r="H20" s="409">
        <f t="shared" si="13"/>
        <v>3934.64</v>
      </c>
      <c r="I20" s="409">
        <f t="shared" si="13"/>
        <v>647.84999999999991</v>
      </c>
      <c r="J20" s="409">
        <f t="shared" si="13"/>
        <v>148.15999999999997</v>
      </c>
      <c r="K20" s="409">
        <f t="shared" si="13"/>
        <v>3138.63</v>
      </c>
      <c r="L20" s="114"/>
      <c r="M20" s="114">
        <f t="shared" si="0"/>
        <v>3934.64</v>
      </c>
      <c r="N20" s="410">
        <f t="shared" si="1"/>
        <v>0</v>
      </c>
      <c r="O20" s="411">
        <f t="shared" si="2"/>
        <v>0</v>
      </c>
      <c r="P20" s="412"/>
      <c r="Q20" s="412"/>
      <c r="R20" s="412"/>
      <c r="S20" s="412"/>
      <c r="T20" s="412"/>
      <c r="U20" s="412"/>
      <c r="V20" s="412"/>
      <c r="W20" s="412"/>
      <c r="X20" s="412"/>
      <c r="Y20" s="411">
        <f t="shared" si="3"/>
        <v>0</v>
      </c>
      <c r="Z20" s="412"/>
      <c r="AA20" s="412"/>
      <c r="AB20" s="412"/>
      <c r="AC20" s="412"/>
      <c r="AD20" s="412"/>
      <c r="AE20" s="412"/>
      <c r="AF20" s="412"/>
      <c r="AG20" s="412"/>
      <c r="AH20" s="412"/>
      <c r="AI20" s="412"/>
      <c r="AJ20" s="412"/>
      <c r="AK20" s="412"/>
      <c r="AL20" s="412"/>
      <c r="AM20" s="412"/>
      <c r="AN20" s="412"/>
      <c r="AO20" s="412"/>
      <c r="AP20" s="412"/>
      <c r="AQ20" s="412"/>
      <c r="AR20" s="412"/>
      <c r="AS20" s="412"/>
      <c r="AT20" s="412"/>
      <c r="AU20" s="412"/>
      <c r="AV20" s="412"/>
      <c r="AW20" s="411">
        <f t="shared" si="4"/>
        <v>0</v>
      </c>
      <c r="AX20" s="412"/>
      <c r="AY20" s="412"/>
      <c r="AZ20" s="398"/>
      <c r="BA20" s="398"/>
      <c r="BB20" s="401"/>
      <c r="BC20" s="401"/>
      <c r="BD20" s="401">
        <f t="shared" si="6"/>
        <v>0</v>
      </c>
      <c r="BE20" s="401"/>
      <c r="BF20" s="401"/>
      <c r="BG20" s="401"/>
      <c r="BH20" s="401">
        <f t="shared" si="7"/>
        <v>0</v>
      </c>
      <c r="BI20" s="401"/>
      <c r="BJ20" s="401"/>
      <c r="BK20" s="401"/>
      <c r="BL20" s="114">
        <v>0</v>
      </c>
      <c r="BM20" s="398"/>
      <c r="BN20" s="398"/>
      <c r="BO20" s="398"/>
      <c r="BP20" s="398"/>
      <c r="BQ20" s="114"/>
      <c r="BR20" s="398"/>
      <c r="BS20" s="398"/>
      <c r="BT20" s="398"/>
      <c r="BU20" s="398"/>
      <c r="BV20" s="413"/>
      <c r="BW20" s="397"/>
      <c r="BX20" s="397"/>
    </row>
    <row r="21" spans="1:80" s="387" customFormat="1" ht="31.2">
      <c r="A21" s="387" t="s">
        <v>56</v>
      </c>
      <c r="C21" s="286" t="s">
        <v>68</v>
      </c>
      <c r="D21" s="422" t="s">
        <v>2764</v>
      </c>
      <c r="E21" s="398"/>
      <c r="F21" s="409">
        <f t="shared" ref="F21:K21" si="14">F22+F33+F79+F85+F93</f>
        <v>323.08000000000004</v>
      </c>
      <c r="G21" s="409">
        <f t="shared" si="14"/>
        <v>137.85000000000002</v>
      </c>
      <c r="H21" s="409">
        <f t="shared" si="14"/>
        <v>185.23000000000002</v>
      </c>
      <c r="I21" s="409">
        <f t="shared" si="14"/>
        <v>111.56999999999998</v>
      </c>
      <c r="J21" s="409">
        <f t="shared" si="14"/>
        <v>52.709999999999994</v>
      </c>
      <c r="K21" s="409">
        <f t="shared" si="14"/>
        <v>20.949999999999996</v>
      </c>
      <c r="L21" s="114"/>
      <c r="M21" s="114">
        <f t="shared" si="0"/>
        <v>185.23000000000002</v>
      </c>
      <c r="N21" s="410">
        <f t="shared" si="1"/>
        <v>0</v>
      </c>
      <c r="O21" s="411">
        <f t="shared" si="2"/>
        <v>0</v>
      </c>
      <c r="P21" s="412"/>
      <c r="Q21" s="412"/>
      <c r="R21" s="412"/>
      <c r="S21" s="412"/>
      <c r="T21" s="412"/>
      <c r="U21" s="412"/>
      <c r="V21" s="412"/>
      <c r="W21" s="412"/>
      <c r="X21" s="412"/>
      <c r="Y21" s="411">
        <f t="shared" si="3"/>
        <v>0</v>
      </c>
      <c r="Z21" s="412"/>
      <c r="AA21" s="412"/>
      <c r="AB21" s="412"/>
      <c r="AC21" s="412"/>
      <c r="AD21" s="412"/>
      <c r="AE21" s="412"/>
      <c r="AF21" s="412"/>
      <c r="AG21" s="412"/>
      <c r="AH21" s="412"/>
      <c r="AI21" s="412"/>
      <c r="AJ21" s="412"/>
      <c r="AK21" s="412"/>
      <c r="AL21" s="412"/>
      <c r="AM21" s="412"/>
      <c r="AN21" s="412"/>
      <c r="AO21" s="412"/>
      <c r="AP21" s="412"/>
      <c r="AQ21" s="412"/>
      <c r="AR21" s="412"/>
      <c r="AS21" s="412"/>
      <c r="AT21" s="412"/>
      <c r="AU21" s="412"/>
      <c r="AV21" s="412"/>
      <c r="AW21" s="411">
        <f t="shared" si="4"/>
        <v>0</v>
      </c>
      <c r="AX21" s="412"/>
      <c r="AY21" s="412"/>
      <c r="AZ21" s="398"/>
      <c r="BA21" s="398"/>
      <c r="BB21" s="401"/>
      <c r="BC21" s="401"/>
      <c r="BD21" s="401">
        <f t="shared" si="6"/>
        <v>0</v>
      </c>
      <c r="BE21" s="401"/>
      <c r="BF21" s="401"/>
      <c r="BG21" s="401"/>
      <c r="BH21" s="401">
        <f t="shared" si="7"/>
        <v>0</v>
      </c>
      <c r="BI21" s="401"/>
      <c r="BJ21" s="401"/>
      <c r="BK21" s="401"/>
      <c r="BL21" s="114">
        <v>0</v>
      </c>
      <c r="BM21" s="398"/>
      <c r="BN21" s="398"/>
      <c r="BO21" s="398"/>
      <c r="BP21" s="398"/>
      <c r="BQ21" s="114"/>
      <c r="BR21" s="398"/>
      <c r="BS21" s="398"/>
      <c r="BT21" s="398"/>
      <c r="BU21" s="398"/>
      <c r="BV21" s="413"/>
      <c r="BW21" s="397"/>
      <c r="BX21" s="397"/>
    </row>
    <row r="22" spans="1:80" s="387" customFormat="1" ht="93.6">
      <c r="A22" s="387" t="s">
        <v>56</v>
      </c>
      <c r="C22" s="286" t="s">
        <v>2765</v>
      </c>
      <c r="D22" s="414" t="s">
        <v>2766</v>
      </c>
      <c r="E22" s="398"/>
      <c r="F22" s="409">
        <f t="shared" ref="F22:K22" si="15">F23+F25+F29</f>
        <v>1.25</v>
      </c>
      <c r="G22" s="409">
        <f t="shared" si="15"/>
        <v>0</v>
      </c>
      <c r="H22" s="409">
        <f t="shared" si="15"/>
        <v>1.25</v>
      </c>
      <c r="I22" s="409">
        <f t="shared" si="15"/>
        <v>0.99</v>
      </c>
      <c r="J22" s="409">
        <f t="shared" si="15"/>
        <v>0.05</v>
      </c>
      <c r="K22" s="409">
        <f t="shared" si="15"/>
        <v>0.21</v>
      </c>
      <c r="L22" s="114"/>
      <c r="M22" s="114">
        <f t="shared" si="0"/>
        <v>1.25</v>
      </c>
      <c r="N22" s="410">
        <f t="shared" si="1"/>
        <v>0</v>
      </c>
      <c r="O22" s="411">
        <f t="shared" si="2"/>
        <v>0</v>
      </c>
      <c r="P22" s="412"/>
      <c r="Q22" s="412"/>
      <c r="R22" s="412"/>
      <c r="S22" s="412"/>
      <c r="T22" s="412"/>
      <c r="U22" s="412"/>
      <c r="V22" s="412"/>
      <c r="W22" s="412"/>
      <c r="X22" s="412"/>
      <c r="Y22" s="411">
        <f t="shared" si="3"/>
        <v>0</v>
      </c>
      <c r="Z22" s="412"/>
      <c r="AA22" s="412"/>
      <c r="AB22" s="412"/>
      <c r="AC22" s="412"/>
      <c r="AD22" s="412"/>
      <c r="AE22" s="412"/>
      <c r="AF22" s="412"/>
      <c r="AG22" s="412"/>
      <c r="AH22" s="412"/>
      <c r="AI22" s="412"/>
      <c r="AJ22" s="412"/>
      <c r="AK22" s="412"/>
      <c r="AL22" s="412"/>
      <c r="AM22" s="412"/>
      <c r="AN22" s="412"/>
      <c r="AO22" s="412"/>
      <c r="AP22" s="412"/>
      <c r="AQ22" s="412"/>
      <c r="AR22" s="412"/>
      <c r="AS22" s="412"/>
      <c r="AT22" s="412"/>
      <c r="AU22" s="412"/>
      <c r="AV22" s="412"/>
      <c r="AW22" s="411">
        <f t="shared" si="4"/>
        <v>0</v>
      </c>
      <c r="AX22" s="412"/>
      <c r="AY22" s="412"/>
      <c r="AZ22" s="398"/>
      <c r="BA22" s="398"/>
      <c r="BB22" s="401"/>
      <c r="BC22" s="401"/>
      <c r="BD22" s="401">
        <f t="shared" si="6"/>
        <v>0</v>
      </c>
      <c r="BE22" s="401"/>
      <c r="BF22" s="401"/>
      <c r="BG22" s="401"/>
      <c r="BH22" s="401">
        <f t="shared" si="7"/>
        <v>0</v>
      </c>
      <c r="BI22" s="401"/>
      <c r="BJ22" s="401"/>
      <c r="BK22" s="401"/>
      <c r="BL22" s="114">
        <v>0</v>
      </c>
      <c r="BM22" s="398"/>
      <c r="BN22" s="398"/>
      <c r="BO22" s="398"/>
      <c r="BP22" s="398"/>
      <c r="BQ22" s="114"/>
      <c r="BR22" s="398"/>
      <c r="BS22" s="398"/>
      <c r="BT22" s="398"/>
      <c r="BU22" s="398"/>
      <c r="BV22" s="413"/>
      <c r="BW22" s="397"/>
      <c r="BX22" s="397"/>
    </row>
    <row r="23" spans="1:80" s="387" customFormat="1">
      <c r="A23" s="387" t="s">
        <v>56</v>
      </c>
      <c r="C23" s="397" t="s">
        <v>1264</v>
      </c>
      <c r="D23" s="417" t="s">
        <v>429</v>
      </c>
      <c r="E23" s="397"/>
      <c r="F23" s="409">
        <f t="shared" ref="F23:K23" si="16">F24</f>
        <v>0.26</v>
      </c>
      <c r="G23" s="409">
        <f t="shared" si="16"/>
        <v>0</v>
      </c>
      <c r="H23" s="409">
        <f t="shared" si="16"/>
        <v>0.26</v>
      </c>
      <c r="I23" s="409">
        <f t="shared" si="16"/>
        <v>0.26</v>
      </c>
      <c r="J23" s="409">
        <f t="shared" si="16"/>
        <v>0</v>
      </c>
      <c r="K23" s="409">
        <f t="shared" si="16"/>
        <v>0</v>
      </c>
      <c r="L23" s="114"/>
      <c r="M23" s="114">
        <f t="shared" si="0"/>
        <v>0.26</v>
      </c>
      <c r="N23" s="410">
        <f t="shared" si="1"/>
        <v>0</v>
      </c>
      <c r="O23" s="411">
        <f t="shared" si="2"/>
        <v>0</v>
      </c>
      <c r="P23" s="412"/>
      <c r="Q23" s="412"/>
      <c r="R23" s="412"/>
      <c r="S23" s="412"/>
      <c r="T23" s="412"/>
      <c r="U23" s="412"/>
      <c r="V23" s="412"/>
      <c r="W23" s="412"/>
      <c r="X23" s="412"/>
      <c r="Y23" s="411">
        <f t="shared" si="3"/>
        <v>0</v>
      </c>
      <c r="Z23" s="412"/>
      <c r="AA23" s="412"/>
      <c r="AB23" s="412"/>
      <c r="AC23" s="412"/>
      <c r="AD23" s="412"/>
      <c r="AE23" s="412"/>
      <c r="AF23" s="412"/>
      <c r="AG23" s="412"/>
      <c r="AH23" s="412"/>
      <c r="AI23" s="412"/>
      <c r="AJ23" s="412"/>
      <c r="AK23" s="412"/>
      <c r="AL23" s="412"/>
      <c r="AM23" s="412"/>
      <c r="AN23" s="412"/>
      <c r="AO23" s="412"/>
      <c r="AP23" s="412"/>
      <c r="AQ23" s="412"/>
      <c r="AR23" s="412"/>
      <c r="AS23" s="412"/>
      <c r="AT23" s="412"/>
      <c r="AU23" s="412"/>
      <c r="AV23" s="412"/>
      <c r="AW23" s="411">
        <f t="shared" si="4"/>
        <v>0</v>
      </c>
      <c r="AX23" s="412"/>
      <c r="AY23" s="412"/>
      <c r="AZ23" s="398"/>
      <c r="BA23" s="397"/>
      <c r="BB23" s="399"/>
      <c r="BC23" s="399"/>
      <c r="BD23" s="401">
        <f t="shared" si="6"/>
        <v>0</v>
      </c>
      <c r="BE23" s="399"/>
      <c r="BF23" s="399"/>
      <c r="BG23" s="399"/>
      <c r="BH23" s="401">
        <f t="shared" si="7"/>
        <v>0</v>
      </c>
      <c r="BI23" s="399"/>
      <c r="BJ23" s="399"/>
      <c r="BK23" s="399"/>
      <c r="BL23" s="114">
        <v>0</v>
      </c>
      <c r="BM23" s="397"/>
      <c r="BN23" s="397"/>
      <c r="BO23" s="397"/>
      <c r="BP23" s="397"/>
      <c r="BQ23" s="114"/>
      <c r="BR23" s="397"/>
      <c r="BS23" s="397"/>
      <c r="BT23" s="397"/>
      <c r="BU23" s="397"/>
      <c r="BV23" s="418"/>
      <c r="BW23" s="397"/>
      <c r="BX23" s="397"/>
    </row>
    <row r="24" spans="1:80" s="396" customFormat="1" ht="78">
      <c r="A24" s="387" t="s">
        <v>50</v>
      </c>
      <c r="C24" s="125">
        <v>4</v>
      </c>
      <c r="D24" s="369" t="s">
        <v>434</v>
      </c>
      <c r="E24" s="114" t="s">
        <v>435</v>
      </c>
      <c r="F24" s="272">
        <v>0.26</v>
      </c>
      <c r="G24" s="273"/>
      <c r="H24" s="272">
        <v>0.26</v>
      </c>
      <c r="I24" s="272">
        <f>O24</f>
        <v>0.26</v>
      </c>
      <c r="J24" s="272">
        <f>Y24</f>
        <v>0</v>
      </c>
      <c r="K24" s="272">
        <f>AW24</f>
        <v>0</v>
      </c>
      <c r="L24" s="133" t="s">
        <v>27</v>
      </c>
      <c r="M24" s="114">
        <f t="shared" si="0"/>
        <v>0</v>
      </c>
      <c r="N24" s="410">
        <f t="shared" si="1"/>
        <v>0.26</v>
      </c>
      <c r="O24" s="411">
        <f t="shared" si="2"/>
        <v>0.26</v>
      </c>
      <c r="P24" s="423"/>
      <c r="Q24" s="423"/>
      <c r="R24" s="423"/>
      <c r="S24" s="423">
        <v>0.26</v>
      </c>
      <c r="T24" s="423"/>
      <c r="U24" s="423"/>
      <c r="V24" s="423"/>
      <c r="W24" s="423"/>
      <c r="X24" s="423"/>
      <c r="Y24" s="411">
        <f t="shared" si="3"/>
        <v>0</v>
      </c>
      <c r="Z24" s="423"/>
      <c r="AA24" s="423"/>
      <c r="AB24" s="423"/>
      <c r="AC24" s="423"/>
      <c r="AD24" s="423"/>
      <c r="AE24" s="423"/>
      <c r="AF24" s="423"/>
      <c r="AG24" s="423"/>
      <c r="AH24" s="423"/>
      <c r="AI24" s="423"/>
      <c r="AJ24" s="423"/>
      <c r="AK24" s="423"/>
      <c r="AL24" s="423"/>
      <c r="AM24" s="423"/>
      <c r="AN24" s="423"/>
      <c r="AO24" s="423"/>
      <c r="AP24" s="423"/>
      <c r="AQ24" s="423"/>
      <c r="AR24" s="423"/>
      <c r="AS24" s="423"/>
      <c r="AT24" s="423"/>
      <c r="AU24" s="423"/>
      <c r="AV24" s="423"/>
      <c r="AW24" s="411">
        <f t="shared" si="4"/>
        <v>0</v>
      </c>
      <c r="AX24" s="423"/>
      <c r="AY24" s="423"/>
      <c r="AZ24" s="114" t="s">
        <v>130</v>
      </c>
      <c r="BA24" s="114" t="s">
        <v>2767</v>
      </c>
      <c r="BB24" s="410"/>
      <c r="BC24" s="410"/>
      <c r="BD24" s="401">
        <f t="shared" si="6"/>
        <v>0.26</v>
      </c>
      <c r="BE24" s="410">
        <f>0.19+0.07</f>
        <v>0.26</v>
      </c>
      <c r="BF24" s="410"/>
      <c r="BG24" s="410"/>
      <c r="BH24" s="401">
        <f t="shared" si="7"/>
        <v>0</v>
      </c>
      <c r="BI24" s="410"/>
      <c r="BJ24" s="410"/>
      <c r="BK24" s="410"/>
      <c r="BL24" s="114" t="s">
        <v>2768</v>
      </c>
      <c r="BM24" s="114" t="s">
        <v>2757</v>
      </c>
      <c r="BN24" s="114" t="s">
        <v>2735</v>
      </c>
      <c r="BO24" s="114" t="s">
        <v>2769</v>
      </c>
      <c r="BP24" s="114" t="s">
        <v>64</v>
      </c>
      <c r="BQ24" s="114" t="s">
        <v>2770</v>
      </c>
      <c r="BR24" s="114" t="s">
        <v>2771</v>
      </c>
      <c r="BS24" s="114"/>
      <c r="BT24" s="114" t="s">
        <v>2761</v>
      </c>
      <c r="BU24" s="114"/>
      <c r="BV24" s="419"/>
      <c r="BW24" s="125">
        <v>1</v>
      </c>
      <c r="BX24" s="125" t="s">
        <v>2762</v>
      </c>
      <c r="CB24" s="396" t="s">
        <v>2739</v>
      </c>
    </row>
    <row r="25" spans="1:80" s="387" customFormat="1">
      <c r="A25" s="387" t="s">
        <v>56</v>
      </c>
      <c r="C25" s="397" t="s">
        <v>1264</v>
      </c>
      <c r="D25" s="417" t="s">
        <v>1025</v>
      </c>
      <c r="E25" s="397"/>
      <c r="F25" s="409">
        <f t="shared" ref="F25:K25" si="17">F26</f>
        <v>0.05</v>
      </c>
      <c r="G25" s="409">
        <f t="shared" si="17"/>
        <v>0</v>
      </c>
      <c r="H25" s="409">
        <f t="shared" si="17"/>
        <v>0.05</v>
      </c>
      <c r="I25" s="409">
        <f t="shared" si="17"/>
        <v>0</v>
      </c>
      <c r="J25" s="409">
        <f t="shared" si="17"/>
        <v>0.05</v>
      </c>
      <c r="K25" s="409">
        <f t="shared" si="17"/>
        <v>0</v>
      </c>
      <c r="L25" s="114"/>
      <c r="M25" s="114">
        <f t="shared" si="0"/>
        <v>0.05</v>
      </c>
      <c r="N25" s="410">
        <f t="shared" si="1"/>
        <v>0</v>
      </c>
      <c r="O25" s="411">
        <f t="shared" si="2"/>
        <v>0</v>
      </c>
      <c r="P25" s="412"/>
      <c r="Q25" s="412"/>
      <c r="R25" s="412"/>
      <c r="S25" s="412"/>
      <c r="T25" s="412"/>
      <c r="U25" s="412"/>
      <c r="V25" s="412"/>
      <c r="W25" s="412"/>
      <c r="X25" s="412"/>
      <c r="Y25" s="411">
        <f t="shared" si="3"/>
        <v>0</v>
      </c>
      <c r="Z25" s="412"/>
      <c r="AA25" s="412"/>
      <c r="AB25" s="412"/>
      <c r="AC25" s="412"/>
      <c r="AD25" s="412"/>
      <c r="AE25" s="412"/>
      <c r="AF25" s="412"/>
      <c r="AG25" s="412"/>
      <c r="AH25" s="412"/>
      <c r="AI25" s="412"/>
      <c r="AJ25" s="412"/>
      <c r="AK25" s="412"/>
      <c r="AL25" s="412"/>
      <c r="AM25" s="412"/>
      <c r="AN25" s="412"/>
      <c r="AO25" s="412"/>
      <c r="AP25" s="412"/>
      <c r="AQ25" s="412"/>
      <c r="AR25" s="412"/>
      <c r="AS25" s="412"/>
      <c r="AT25" s="412"/>
      <c r="AU25" s="412"/>
      <c r="AV25" s="412"/>
      <c r="AW25" s="411">
        <f t="shared" si="4"/>
        <v>0</v>
      </c>
      <c r="AX25" s="412"/>
      <c r="AY25" s="412"/>
      <c r="AZ25" s="398"/>
      <c r="BA25" s="397"/>
      <c r="BB25" s="399"/>
      <c r="BC25" s="399"/>
      <c r="BD25" s="401">
        <f t="shared" si="6"/>
        <v>0</v>
      </c>
      <c r="BE25" s="399"/>
      <c r="BF25" s="399"/>
      <c r="BG25" s="399"/>
      <c r="BH25" s="401">
        <f t="shared" si="7"/>
        <v>0</v>
      </c>
      <c r="BI25" s="399"/>
      <c r="BJ25" s="399"/>
      <c r="BK25" s="399"/>
      <c r="BL25" s="114">
        <v>0</v>
      </c>
      <c r="BM25" s="397"/>
      <c r="BN25" s="397"/>
      <c r="BO25" s="397"/>
      <c r="BP25" s="397"/>
      <c r="BQ25" s="114"/>
      <c r="BR25" s="397"/>
      <c r="BS25" s="397"/>
      <c r="BT25" s="397"/>
      <c r="BU25" s="397"/>
      <c r="BV25" s="418"/>
      <c r="BW25" s="397"/>
      <c r="BX25" s="397"/>
    </row>
    <row r="26" spans="1:80" s="396" customFormat="1" ht="46.8">
      <c r="A26" s="387" t="s">
        <v>43</v>
      </c>
      <c r="C26" s="125">
        <v>5</v>
      </c>
      <c r="D26" s="369" t="s">
        <v>2772</v>
      </c>
      <c r="E26" s="114" t="s">
        <v>2773</v>
      </c>
      <c r="F26" s="272">
        <v>0.05</v>
      </c>
      <c r="G26" s="273"/>
      <c r="H26" s="272">
        <v>0.05</v>
      </c>
      <c r="I26" s="272">
        <f>O26</f>
        <v>0</v>
      </c>
      <c r="J26" s="272">
        <f>Y26</f>
        <v>0.05</v>
      </c>
      <c r="K26" s="272">
        <f>AW26</f>
        <v>0</v>
      </c>
      <c r="L26" s="133" t="s">
        <v>49</v>
      </c>
      <c r="M26" s="114">
        <f t="shared" si="0"/>
        <v>0</v>
      </c>
      <c r="N26" s="410">
        <f t="shared" si="1"/>
        <v>0.05</v>
      </c>
      <c r="O26" s="411">
        <f t="shared" si="2"/>
        <v>0</v>
      </c>
      <c r="P26" s="423"/>
      <c r="Q26" s="423"/>
      <c r="R26" s="423"/>
      <c r="S26" s="423"/>
      <c r="T26" s="423"/>
      <c r="U26" s="423"/>
      <c r="V26" s="423"/>
      <c r="W26" s="423"/>
      <c r="X26" s="423"/>
      <c r="Y26" s="411">
        <f t="shared" si="3"/>
        <v>0.05</v>
      </c>
      <c r="Z26" s="423"/>
      <c r="AA26" s="423"/>
      <c r="AB26" s="423"/>
      <c r="AC26" s="423"/>
      <c r="AD26" s="423"/>
      <c r="AE26" s="423"/>
      <c r="AF26" s="423"/>
      <c r="AG26" s="423"/>
      <c r="AH26" s="423"/>
      <c r="AI26" s="423"/>
      <c r="AJ26" s="423"/>
      <c r="AK26" s="423"/>
      <c r="AL26" s="423"/>
      <c r="AM26" s="423"/>
      <c r="AN26" s="423"/>
      <c r="AO26" s="423"/>
      <c r="AP26" s="423"/>
      <c r="AQ26" s="423">
        <v>0.05</v>
      </c>
      <c r="AR26" s="423"/>
      <c r="AS26" s="423"/>
      <c r="AT26" s="423"/>
      <c r="AU26" s="423"/>
      <c r="AV26" s="423"/>
      <c r="AW26" s="411">
        <f t="shared" si="4"/>
        <v>0</v>
      </c>
      <c r="AX26" s="423"/>
      <c r="AY26" s="423"/>
      <c r="AZ26" s="114" t="s">
        <v>130</v>
      </c>
      <c r="BA26" s="114" t="s">
        <v>2774</v>
      </c>
      <c r="BB26" s="410"/>
      <c r="BC26" s="410"/>
      <c r="BD26" s="401">
        <f t="shared" si="6"/>
        <v>4.4999999999999998E-2</v>
      </c>
      <c r="BE26" s="410"/>
      <c r="BF26" s="424">
        <v>4.4999999999999998E-2</v>
      </c>
      <c r="BG26" s="410"/>
      <c r="BH26" s="401">
        <f t="shared" si="7"/>
        <v>0</v>
      </c>
      <c r="BI26" s="410"/>
      <c r="BJ26" s="410"/>
      <c r="BK26" s="410"/>
      <c r="BL26" s="114" t="s">
        <v>2775</v>
      </c>
      <c r="BM26" s="114" t="s">
        <v>72</v>
      </c>
      <c r="BN26" s="114" t="s">
        <v>2735</v>
      </c>
      <c r="BO26" s="114" t="s">
        <v>2776</v>
      </c>
      <c r="BP26" s="114" t="s">
        <v>64</v>
      </c>
      <c r="BQ26" s="114" t="s">
        <v>2777</v>
      </c>
      <c r="BR26" s="114" t="s">
        <v>64</v>
      </c>
      <c r="BS26" s="114"/>
      <c r="BT26" s="420" t="s">
        <v>2761</v>
      </c>
      <c r="BU26" s="114"/>
      <c r="BV26" s="419"/>
      <c r="BW26" s="125">
        <v>1</v>
      </c>
      <c r="BX26" s="125" t="s">
        <v>2778</v>
      </c>
    </row>
    <row r="27" spans="1:80" s="396" customFormat="1" ht="46.8">
      <c r="A27" s="387" t="s">
        <v>43</v>
      </c>
      <c r="C27" s="125">
        <v>6</v>
      </c>
      <c r="D27" s="369" t="s">
        <v>2779</v>
      </c>
      <c r="E27" s="114"/>
      <c r="F27" s="272">
        <v>0.47</v>
      </c>
      <c r="G27" s="273"/>
      <c r="H27" s="272">
        <v>0.47</v>
      </c>
      <c r="I27" s="272">
        <f>O27</f>
        <v>0.44999999999999996</v>
      </c>
      <c r="J27" s="272">
        <f>Y27</f>
        <v>0.01</v>
      </c>
      <c r="K27" s="272">
        <f>AW27</f>
        <v>0.01</v>
      </c>
      <c r="L27" s="133" t="s">
        <v>2780</v>
      </c>
      <c r="M27" s="114">
        <f t="shared" si="0"/>
        <v>0</v>
      </c>
      <c r="N27" s="410">
        <f t="shared" si="1"/>
        <v>0.47</v>
      </c>
      <c r="O27" s="411">
        <f t="shared" si="2"/>
        <v>0.44999999999999996</v>
      </c>
      <c r="P27" s="423"/>
      <c r="Q27" s="423"/>
      <c r="R27" s="423">
        <v>0.09</v>
      </c>
      <c r="S27" s="423">
        <v>0.36</v>
      </c>
      <c r="T27" s="423"/>
      <c r="U27" s="423"/>
      <c r="V27" s="423"/>
      <c r="W27" s="423"/>
      <c r="X27" s="423"/>
      <c r="Y27" s="411">
        <f t="shared" si="3"/>
        <v>0.01</v>
      </c>
      <c r="Z27" s="423"/>
      <c r="AA27" s="423"/>
      <c r="AB27" s="423"/>
      <c r="AC27" s="423"/>
      <c r="AD27" s="423"/>
      <c r="AE27" s="423"/>
      <c r="AF27" s="423"/>
      <c r="AG27" s="423"/>
      <c r="AH27" s="423"/>
      <c r="AI27" s="423"/>
      <c r="AJ27" s="423"/>
      <c r="AK27" s="423"/>
      <c r="AL27" s="423"/>
      <c r="AM27" s="423"/>
      <c r="AN27" s="423"/>
      <c r="AO27" s="423"/>
      <c r="AP27" s="423">
        <v>0.01</v>
      </c>
      <c r="AQ27" s="423"/>
      <c r="AR27" s="423"/>
      <c r="AS27" s="423"/>
      <c r="AT27" s="423"/>
      <c r="AU27" s="423"/>
      <c r="AV27" s="423"/>
      <c r="AW27" s="411">
        <f t="shared" si="4"/>
        <v>0.01</v>
      </c>
      <c r="AX27" s="423"/>
      <c r="AY27" s="423">
        <v>0.01</v>
      </c>
      <c r="AZ27" s="114" t="s">
        <v>2781</v>
      </c>
      <c r="BA27" s="114" t="s">
        <v>2782</v>
      </c>
      <c r="BB27" s="410"/>
      <c r="BC27" s="410"/>
      <c r="BD27" s="401">
        <f t="shared" si="6"/>
        <v>0.47000000000000003</v>
      </c>
      <c r="BE27" s="410">
        <v>0.39</v>
      </c>
      <c r="BF27" s="410">
        <v>0.08</v>
      </c>
      <c r="BG27" s="410"/>
      <c r="BH27" s="401">
        <f t="shared" si="7"/>
        <v>0</v>
      </c>
      <c r="BI27" s="410"/>
      <c r="BJ27" s="410"/>
      <c r="BK27" s="410"/>
      <c r="BL27" s="114" t="s">
        <v>2783</v>
      </c>
      <c r="BM27" s="114"/>
      <c r="BN27" s="114" t="s">
        <v>2735</v>
      </c>
      <c r="BO27" s="114" t="s">
        <v>74</v>
      </c>
      <c r="BP27" s="114" t="s">
        <v>2784</v>
      </c>
      <c r="BQ27" s="114" t="s">
        <v>2785</v>
      </c>
      <c r="BR27" s="114" t="s">
        <v>64</v>
      </c>
      <c r="BS27" s="114" t="s">
        <v>2786</v>
      </c>
      <c r="BT27" s="114" t="s">
        <v>2787</v>
      </c>
      <c r="BU27" s="114"/>
      <c r="BV27" s="419"/>
      <c r="BW27" s="125">
        <v>1</v>
      </c>
      <c r="BX27" s="125"/>
    </row>
    <row r="28" spans="1:80" s="396" customFormat="1" ht="31.2">
      <c r="A28" s="387" t="s">
        <v>43</v>
      </c>
      <c r="C28" s="125">
        <v>7</v>
      </c>
      <c r="D28" s="369" t="s">
        <v>2788</v>
      </c>
      <c r="E28" s="114"/>
      <c r="F28" s="272">
        <v>0.04</v>
      </c>
      <c r="G28" s="273"/>
      <c r="H28" s="272">
        <v>0.04</v>
      </c>
      <c r="I28" s="272">
        <f>O28</f>
        <v>0.04</v>
      </c>
      <c r="J28" s="272">
        <f>Y28</f>
        <v>0</v>
      </c>
      <c r="K28" s="272">
        <f>AW28</f>
        <v>0</v>
      </c>
      <c r="L28" s="133" t="s">
        <v>2789</v>
      </c>
      <c r="M28" s="114">
        <f t="shared" si="0"/>
        <v>0</v>
      </c>
      <c r="N28" s="410">
        <f t="shared" si="1"/>
        <v>0.04</v>
      </c>
      <c r="O28" s="411">
        <f t="shared" si="2"/>
        <v>0.04</v>
      </c>
      <c r="P28" s="423"/>
      <c r="Q28" s="423"/>
      <c r="R28" s="423">
        <v>0.01</v>
      </c>
      <c r="S28" s="423">
        <v>0.03</v>
      </c>
      <c r="T28" s="423"/>
      <c r="U28" s="423"/>
      <c r="V28" s="423"/>
      <c r="W28" s="423"/>
      <c r="X28" s="423"/>
      <c r="Y28" s="411">
        <f t="shared" si="3"/>
        <v>0</v>
      </c>
      <c r="Z28" s="423"/>
      <c r="AA28" s="423"/>
      <c r="AB28" s="423"/>
      <c r="AC28" s="423"/>
      <c r="AD28" s="423"/>
      <c r="AE28" s="423"/>
      <c r="AF28" s="423"/>
      <c r="AG28" s="423"/>
      <c r="AH28" s="423"/>
      <c r="AI28" s="423"/>
      <c r="AJ28" s="423"/>
      <c r="AK28" s="423"/>
      <c r="AL28" s="423"/>
      <c r="AM28" s="423"/>
      <c r="AN28" s="423"/>
      <c r="AO28" s="423"/>
      <c r="AP28" s="423"/>
      <c r="AQ28" s="423"/>
      <c r="AR28" s="423"/>
      <c r="AS28" s="423"/>
      <c r="AT28" s="423"/>
      <c r="AU28" s="423"/>
      <c r="AV28" s="423"/>
      <c r="AW28" s="411">
        <f t="shared" si="4"/>
        <v>0</v>
      </c>
      <c r="AX28" s="423"/>
      <c r="AY28" s="423"/>
      <c r="AZ28" s="114" t="s">
        <v>1749</v>
      </c>
      <c r="BA28" s="114" t="s">
        <v>2782</v>
      </c>
      <c r="BB28" s="410"/>
      <c r="BC28" s="410"/>
      <c r="BD28" s="401">
        <f t="shared" si="6"/>
        <v>0.04</v>
      </c>
      <c r="BE28" s="410">
        <v>0.04</v>
      </c>
      <c r="BF28" s="410"/>
      <c r="BG28" s="410"/>
      <c r="BH28" s="401">
        <f t="shared" si="7"/>
        <v>0</v>
      </c>
      <c r="BI28" s="410"/>
      <c r="BJ28" s="410"/>
      <c r="BK28" s="410"/>
      <c r="BL28" s="114" t="s">
        <v>469</v>
      </c>
      <c r="BM28" s="114"/>
      <c r="BN28" s="114" t="s">
        <v>2735</v>
      </c>
      <c r="BO28" s="114" t="s">
        <v>74</v>
      </c>
      <c r="BP28" s="114" t="s">
        <v>64</v>
      </c>
      <c r="BQ28" s="114" t="s">
        <v>2744</v>
      </c>
      <c r="BR28" s="114" t="s">
        <v>64</v>
      </c>
      <c r="BS28" s="114" t="s">
        <v>2786</v>
      </c>
      <c r="BT28" s="114" t="s">
        <v>2787</v>
      </c>
      <c r="BU28" s="114"/>
      <c r="BV28" s="419"/>
      <c r="BW28" s="125">
        <v>1</v>
      </c>
      <c r="BX28" s="125"/>
    </row>
    <row r="29" spans="1:80" s="387" customFormat="1">
      <c r="A29" s="387" t="s">
        <v>56</v>
      </c>
      <c r="C29" s="397" t="s">
        <v>1264</v>
      </c>
      <c r="D29" s="417" t="s">
        <v>1013</v>
      </c>
      <c r="E29" s="397"/>
      <c r="F29" s="409">
        <f t="shared" ref="F29:K29" si="18">SUM(F30:F32)</f>
        <v>0.94</v>
      </c>
      <c r="G29" s="409">
        <f t="shared" si="18"/>
        <v>0</v>
      </c>
      <c r="H29" s="409">
        <f t="shared" si="18"/>
        <v>0.94</v>
      </c>
      <c r="I29" s="409">
        <f t="shared" si="18"/>
        <v>0.73</v>
      </c>
      <c r="J29" s="409">
        <f t="shared" si="18"/>
        <v>0</v>
      </c>
      <c r="K29" s="409">
        <f t="shared" si="18"/>
        <v>0.21</v>
      </c>
      <c r="L29" s="114"/>
      <c r="M29" s="114">
        <f t="shared" si="0"/>
        <v>0.94</v>
      </c>
      <c r="N29" s="410">
        <f t="shared" si="1"/>
        <v>0</v>
      </c>
      <c r="O29" s="411">
        <f t="shared" si="2"/>
        <v>0</v>
      </c>
      <c r="P29" s="412"/>
      <c r="Q29" s="412"/>
      <c r="R29" s="412"/>
      <c r="S29" s="412"/>
      <c r="T29" s="412"/>
      <c r="U29" s="412"/>
      <c r="V29" s="412"/>
      <c r="W29" s="412"/>
      <c r="X29" s="412"/>
      <c r="Y29" s="411">
        <f t="shared" si="3"/>
        <v>0</v>
      </c>
      <c r="Z29" s="412"/>
      <c r="AA29" s="412"/>
      <c r="AB29" s="412"/>
      <c r="AC29" s="412"/>
      <c r="AD29" s="412"/>
      <c r="AE29" s="412"/>
      <c r="AF29" s="412"/>
      <c r="AG29" s="412"/>
      <c r="AH29" s="412"/>
      <c r="AI29" s="412"/>
      <c r="AJ29" s="412"/>
      <c r="AK29" s="412"/>
      <c r="AL29" s="412"/>
      <c r="AM29" s="412"/>
      <c r="AN29" s="412"/>
      <c r="AO29" s="412"/>
      <c r="AP29" s="412"/>
      <c r="AQ29" s="412"/>
      <c r="AR29" s="412"/>
      <c r="AS29" s="412"/>
      <c r="AT29" s="412"/>
      <c r="AU29" s="412"/>
      <c r="AV29" s="412"/>
      <c r="AW29" s="411">
        <f t="shared" si="4"/>
        <v>0</v>
      </c>
      <c r="AX29" s="412"/>
      <c r="AY29" s="412"/>
      <c r="AZ29" s="398"/>
      <c r="BA29" s="397"/>
      <c r="BB29" s="399"/>
      <c r="BC29" s="399"/>
      <c r="BD29" s="401">
        <f t="shared" si="6"/>
        <v>0</v>
      </c>
      <c r="BE29" s="399"/>
      <c r="BF29" s="399"/>
      <c r="BG29" s="399"/>
      <c r="BH29" s="401">
        <f t="shared" si="7"/>
        <v>0</v>
      </c>
      <c r="BI29" s="399"/>
      <c r="BJ29" s="399"/>
      <c r="BK29" s="399"/>
      <c r="BL29" s="114">
        <v>0</v>
      </c>
      <c r="BM29" s="397"/>
      <c r="BN29" s="397"/>
      <c r="BO29" s="397"/>
      <c r="BP29" s="397"/>
      <c r="BQ29" s="114"/>
      <c r="BR29" s="397"/>
      <c r="BS29" s="397"/>
      <c r="BT29" s="397"/>
      <c r="BU29" s="397"/>
      <c r="BV29" s="418"/>
      <c r="BW29" s="397"/>
      <c r="BX29" s="397"/>
    </row>
    <row r="30" spans="1:80" s="396" customFormat="1" ht="62.4">
      <c r="A30" s="387" t="s">
        <v>42</v>
      </c>
      <c r="C30" s="125">
        <v>8</v>
      </c>
      <c r="D30" s="369" t="s">
        <v>1021</v>
      </c>
      <c r="E30" s="114" t="s">
        <v>1023</v>
      </c>
      <c r="F30" s="272">
        <v>0.5</v>
      </c>
      <c r="G30" s="273"/>
      <c r="H30" s="272">
        <v>0.5</v>
      </c>
      <c r="I30" s="272">
        <f>O30</f>
        <v>0.5</v>
      </c>
      <c r="J30" s="272">
        <f>Y30</f>
        <v>0</v>
      </c>
      <c r="K30" s="272">
        <f>AW30</f>
        <v>0</v>
      </c>
      <c r="L30" s="133" t="s">
        <v>2790</v>
      </c>
      <c r="M30" s="114">
        <f t="shared" si="0"/>
        <v>0</v>
      </c>
      <c r="N30" s="410">
        <f t="shared" si="1"/>
        <v>0.5</v>
      </c>
      <c r="O30" s="411">
        <f t="shared" si="2"/>
        <v>0.5</v>
      </c>
      <c r="P30" s="423"/>
      <c r="Q30" s="423">
        <v>0.4</v>
      </c>
      <c r="R30" s="423">
        <v>0.1</v>
      </c>
      <c r="S30" s="423"/>
      <c r="T30" s="423"/>
      <c r="U30" s="423"/>
      <c r="V30" s="423"/>
      <c r="W30" s="423"/>
      <c r="X30" s="423"/>
      <c r="Y30" s="411">
        <f t="shared" si="3"/>
        <v>0</v>
      </c>
      <c r="Z30" s="423"/>
      <c r="AA30" s="423"/>
      <c r="AB30" s="423"/>
      <c r="AC30" s="423"/>
      <c r="AD30" s="423"/>
      <c r="AE30" s="423"/>
      <c r="AF30" s="423"/>
      <c r="AG30" s="423"/>
      <c r="AH30" s="423"/>
      <c r="AI30" s="423"/>
      <c r="AJ30" s="423"/>
      <c r="AK30" s="423"/>
      <c r="AL30" s="423"/>
      <c r="AM30" s="423"/>
      <c r="AN30" s="423"/>
      <c r="AO30" s="423"/>
      <c r="AP30" s="423"/>
      <c r="AQ30" s="423"/>
      <c r="AR30" s="423"/>
      <c r="AS30" s="423"/>
      <c r="AT30" s="423"/>
      <c r="AU30" s="423"/>
      <c r="AV30" s="423"/>
      <c r="AW30" s="411">
        <f t="shared" si="4"/>
        <v>0</v>
      </c>
      <c r="AX30" s="423"/>
      <c r="AY30" s="423"/>
      <c r="AZ30" s="114" t="s">
        <v>139</v>
      </c>
      <c r="BA30" s="114" t="s">
        <v>2791</v>
      </c>
      <c r="BB30" s="410"/>
      <c r="BC30" s="410"/>
      <c r="BD30" s="401">
        <f t="shared" si="6"/>
        <v>0.5</v>
      </c>
      <c r="BE30" s="410">
        <v>0.5</v>
      </c>
      <c r="BF30" s="410"/>
      <c r="BG30" s="410"/>
      <c r="BH30" s="401">
        <f t="shared" si="7"/>
        <v>0.4</v>
      </c>
      <c r="BI30" s="410">
        <v>0.4</v>
      </c>
      <c r="BJ30" s="410"/>
      <c r="BK30" s="410"/>
      <c r="BL30" s="114" t="s">
        <v>2792</v>
      </c>
      <c r="BM30" s="114" t="s">
        <v>2757</v>
      </c>
      <c r="BN30" s="114" t="s">
        <v>2735</v>
      </c>
      <c r="BO30" s="114" t="s">
        <v>1020</v>
      </c>
      <c r="BP30" s="114" t="s">
        <v>64</v>
      </c>
      <c r="BQ30" s="114" t="s">
        <v>2793</v>
      </c>
      <c r="BR30" s="114" t="s">
        <v>2771</v>
      </c>
      <c r="BS30" s="114"/>
      <c r="BT30" s="114" t="s">
        <v>2761</v>
      </c>
      <c r="BU30" s="114"/>
      <c r="BV30" s="419"/>
      <c r="BW30" s="125">
        <v>1</v>
      </c>
      <c r="BX30" s="125" t="s">
        <v>2762</v>
      </c>
    </row>
    <row r="31" spans="1:80" s="396" customFormat="1" ht="62.4">
      <c r="A31" s="387" t="s">
        <v>42</v>
      </c>
      <c r="C31" s="125">
        <v>9</v>
      </c>
      <c r="D31" s="369" t="s">
        <v>1017</v>
      </c>
      <c r="E31" s="114" t="s">
        <v>1019</v>
      </c>
      <c r="F31" s="272">
        <v>0.26</v>
      </c>
      <c r="G31" s="273"/>
      <c r="H31" s="272">
        <v>0.26</v>
      </c>
      <c r="I31" s="272">
        <f>O31</f>
        <v>0.14000000000000001</v>
      </c>
      <c r="J31" s="272">
        <f>Y31</f>
        <v>0</v>
      </c>
      <c r="K31" s="272">
        <f>AW31</f>
        <v>0.12</v>
      </c>
      <c r="L31" s="133" t="s">
        <v>2794</v>
      </c>
      <c r="M31" s="114">
        <f t="shared" si="0"/>
        <v>0</v>
      </c>
      <c r="N31" s="410">
        <f t="shared" si="1"/>
        <v>0.26</v>
      </c>
      <c r="O31" s="411">
        <f t="shared" si="2"/>
        <v>0.14000000000000001</v>
      </c>
      <c r="P31" s="423">
        <v>0.05</v>
      </c>
      <c r="Q31" s="423"/>
      <c r="R31" s="423">
        <v>0.04</v>
      </c>
      <c r="S31" s="423"/>
      <c r="T31" s="423"/>
      <c r="U31" s="423"/>
      <c r="V31" s="423"/>
      <c r="W31" s="423">
        <v>0.05</v>
      </c>
      <c r="X31" s="423"/>
      <c r="Y31" s="411">
        <f t="shared" si="3"/>
        <v>0</v>
      </c>
      <c r="Z31" s="423"/>
      <c r="AA31" s="423"/>
      <c r="AB31" s="423"/>
      <c r="AC31" s="423"/>
      <c r="AD31" s="423"/>
      <c r="AE31" s="423"/>
      <c r="AF31" s="423"/>
      <c r="AG31" s="423"/>
      <c r="AH31" s="423"/>
      <c r="AI31" s="423"/>
      <c r="AJ31" s="423"/>
      <c r="AK31" s="423"/>
      <c r="AL31" s="423"/>
      <c r="AM31" s="423"/>
      <c r="AN31" s="423"/>
      <c r="AO31" s="423"/>
      <c r="AP31" s="423"/>
      <c r="AQ31" s="423"/>
      <c r="AR31" s="423"/>
      <c r="AS31" s="423"/>
      <c r="AT31" s="423"/>
      <c r="AU31" s="423"/>
      <c r="AV31" s="423"/>
      <c r="AW31" s="411">
        <f t="shared" si="4"/>
        <v>0.12</v>
      </c>
      <c r="AX31" s="423">
        <v>0.12</v>
      </c>
      <c r="AY31" s="423"/>
      <c r="AZ31" s="114" t="s">
        <v>167</v>
      </c>
      <c r="BA31" s="114" t="s">
        <v>2791</v>
      </c>
      <c r="BB31" s="410"/>
      <c r="BC31" s="410"/>
      <c r="BD31" s="401">
        <f t="shared" si="6"/>
        <v>0.26</v>
      </c>
      <c r="BE31" s="410">
        <v>0.14000000000000001</v>
      </c>
      <c r="BF31" s="410"/>
      <c r="BG31" s="410">
        <v>0.12</v>
      </c>
      <c r="BH31" s="401">
        <f t="shared" si="7"/>
        <v>0.05</v>
      </c>
      <c r="BI31" s="410">
        <v>0.05</v>
      </c>
      <c r="BJ31" s="410"/>
      <c r="BK31" s="410"/>
      <c r="BL31" s="114" t="s">
        <v>2795</v>
      </c>
      <c r="BM31" s="114" t="s">
        <v>2757</v>
      </c>
      <c r="BN31" s="114" t="s">
        <v>2735</v>
      </c>
      <c r="BO31" s="114" t="s">
        <v>1020</v>
      </c>
      <c r="BP31" s="114" t="s">
        <v>64</v>
      </c>
      <c r="BQ31" s="114" t="s">
        <v>2793</v>
      </c>
      <c r="BR31" s="114" t="s">
        <v>2771</v>
      </c>
      <c r="BS31" s="114"/>
      <c r="BT31" s="114" t="s">
        <v>2761</v>
      </c>
      <c r="BU31" s="114"/>
      <c r="BV31" s="419"/>
      <c r="BW31" s="125">
        <v>1</v>
      </c>
      <c r="BX31" s="125" t="s">
        <v>2762</v>
      </c>
    </row>
    <row r="32" spans="1:80" s="396" customFormat="1" ht="62.4">
      <c r="A32" s="387" t="s">
        <v>42</v>
      </c>
      <c r="C32" s="125">
        <v>10</v>
      </c>
      <c r="D32" s="369" t="s">
        <v>1014</v>
      </c>
      <c r="E32" s="114" t="s">
        <v>444</v>
      </c>
      <c r="F32" s="272">
        <v>0.18</v>
      </c>
      <c r="G32" s="273"/>
      <c r="H32" s="272">
        <v>0.18</v>
      </c>
      <c r="I32" s="272">
        <f>O32</f>
        <v>0.09</v>
      </c>
      <c r="J32" s="272">
        <f>Y32</f>
        <v>0</v>
      </c>
      <c r="K32" s="272">
        <f>AW32</f>
        <v>0.09</v>
      </c>
      <c r="L32" s="133" t="s">
        <v>2796</v>
      </c>
      <c r="M32" s="114">
        <f t="shared" si="0"/>
        <v>0</v>
      </c>
      <c r="N32" s="410">
        <f t="shared" si="1"/>
        <v>0.18</v>
      </c>
      <c r="O32" s="411">
        <f t="shared" si="2"/>
        <v>0.09</v>
      </c>
      <c r="P32" s="423"/>
      <c r="Q32" s="423"/>
      <c r="R32" s="423">
        <v>0.09</v>
      </c>
      <c r="S32" s="423"/>
      <c r="T32" s="423"/>
      <c r="U32" s="423"/>
      <c r="V32" s="423"/>
      <c r="W32" s="423"/>
      <c r="X32" s="423"/>
      <c r="Y32" s="411">
        <f t="shared" si="3"/>
        <v>0</v>
      </c>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11">
        <f t="shared" si="4"/>
        <v>0.09</v>
      </c>
      <c r="AX32" s="423">
        <v>0.09</v>
      </c>
      <c r="AY32" s="423"/>
      <c r="AZ32" s="114" t="s">
        <v>130</v>
      </c>
      <c r="BA32" s="114" t="s">
        <v>2791</v>
      </c>
      <c r="BB32" s="410"/>
      <c r="BC32" s="410"/>
      <c r="BD32" s="401">
        <f t="shared" si="6"/>
        <v>0.18</v>
      </c>
      <c r="BE32" s="410">
        <v>0.09</v>
      </c>
      <c r="BF32" s="410"/>
      <c r="BG32" s="410">
        <v>0.09</v>
      </c>
      <c r="BH32" s="401">
        <f t="shared" si="7"/>
        <v>0</v>
      </c>
      <c r="BI32" s="410"/>
      <c r="BJ32" s="410"/>
      <c r="BK32" s="410"/>
      <c r="BL32" s="114" t="s">
        <v>2797</v>
      </c>
      <c r="BM32" s="114" t="s">
        <v>2757</v>
      </c>
      <c r="BN32" s="114" t="s">
        <v>2735</v>
      </c>
      <c r="BO32" s="114" t="s">
        <v>1020</v>
      </c>
      <c r="BP32" s="114" t="s">
        <v>64</v>
      </c>
      <c r="BQ32" s="114" t="s">
        <v>2793</v>
      </c>
      <c r="BR32" s="114" t="s">
        <v>2771</v>
      </c>
      <c r="BS32" s="114"/>
      <c r="BT32" s="114" t="s">
        <v>2761</v>
      </c>
      <c r="BU32" s="114"/>
      <c r="BV32" s="419"/>
      <c r="BW32" s="125">
        <v>1</v>
      </c>
      <c r="BX32" s="125" t="s">
        <v>2762</v>
      </c>
    </row>
    <row r="33" spans="1:86" s="387" customFormat="1" ht="62.4">
      <c r="A33" s="387" t="s">
        <v>56</v>
      </c>
      <c r="C33" s="286" t="s">
        <v>2798</v>
      </c>
      <c r="D33" s="414" t="s">
        <v>2799</v>
      </c>
      <c r="E33" s="398"/>
      <c r="F33" s="409">
        <f t="shared" ref="F33:K33" si="19">SUM(F34,F55,F59,F72,F74)</f>
        <v>274.55</v>
      </c>
      <c r="G33" s="409">
        <f t="shared" si="19"/>
        <v>137.74</v>
      </c>
      <c r="H33" s="409">
        <f t="shared" si="19"/>
        <v>136.81000000000003</v>
      </c>
      <c r="I33" s="409">
        <f t="shared" si="19"/>
        <v>80.469999999999985</v>
      </c>
      <c r="J33" s="409">
        <f t="shared" si="19"/>
        <v>44.66</v>
      </c>
      <c r="K33" s="409">
        <f t="shared" si="19"/>
        <v>11.679999999999998</v>
      </c>
      <c r="L33" s="114"/>
      <c r="M33" s="114">
        <f t="shared" si="0"/>
        <v>136.81000000000003</v>
      </c>
      <c r="N33" s="410">
        <f t="shared" si="1"/>
        <v>0</v>
      </c>
      <c r="O33" s="411">
        <f t="shared" si="2"/>
        <v>0</v>
      </c>
      <c r="P33" s="412"/>
      <c r="Q33" s="412"/>
      <c r="R33" s="412"/>
      <c r="S33" s="412"/>
      <c r="T33" s="412"/>
      <c r="U33" s="412"/>
      <c r="V33" s="412"/>
      <c r="W33" s="412"/>
      <c r="X33" s="412"/>
      <c r="Y33" s="411">
        <f t="shared" si="3"/>
        <v>0</v>
      </c>
      <c r="Z33" s="412"/>
      <c r="AA33" s="412"/>
      <c r="AB33" s="412"/>
      <c r="AC33" s="412"/>
      <c r="AD33" s="412"/>
      <c r="AE33" s="412"/>
      <c r="AF33" s="412"/>
      <c r="AG33" s="412"/>
      <c r="AH33" s="412"/>
      <c r="AI33" s="412"/>
      <c r="AJ33" s="412"/>
      <c r="AK33" s="412"/>
      <c r="AL33" s="412"/>
      <c r="AM33" s="412"/>
      <c r="AN33" s="412"/>
      <c r="AO33" s="412"/>
      <c r="AP33" s="412"/>
      <c r="AQ33" s="412"/>
      <c r="AR33" s="412"/>
      <c r="AS33" s="412"/>
      <c r="AT33" s="412"/>
      <c r="AU33" s="412"/>
      <c r="AV33" s="412"/>
      <c r="AW33" s="411">
        <f t="shared" si="4"/>
        <v>0</v>
      </c>
      <c r="AX33" s="412"/>
      <c r="AY33" s="412"/>
      <c r="AZ33" s="398"/>
      <c r="BA33" s="398"/>
      <c r="BB33" s="401"/>
      <c r="BC33" s="401"/>
      <c r="BD33" s="401">
        <f t="shared" si="6"/>
        <v>0</v>
      </c>
      <c r="BE33" s="401"/>
      <c r="BF33" s="401"/>
      <c r="BG33" s="401"/>
      <c r="BH33" s="401">
        <f t="shared" si="7"/>
        <v>0</v>
      </c>
      <c r="BI33" s="401"/>
      <c r="BJ33" s="401"/>
      <c r="BK33" s="401"/>
      <c r="BL33" s="114">
        <v>0</v>
      </c>
      <c r="BM33" s="398"/>
      <c r="BN33" s="398"/>
      <c r="BO33" s="398"/>
      <c r="BP33" s="398"/>
      <c r="BQ33" s="114"/>
      <c r="BR33" s="398"/>
      <c r="BS33" s="398"/>
      <c r="BT33" s="398"/>
      <c r="BU33" s="398"/>
      <c r="BV33" s="413"/>
      <c r="BW33" s="397"/>
      <c r="BX33" s="397"/>
    </row>
    <row r="34" spans="1:86" s="387" customFormat="1">
      <c r="A34" s="387" t="s">
        <v>56</v>
      </c>
      <c r="C34" s="397" t="s">
        <v>1264</v>
      </c>
      <c r="D34" s="417" t="s">
        <v>1257</v>
      </c>
      <c r="E34" s="397"/>
      <c r="F34" s="409">
        <f t="shared" ref="F34:K34" si="20">SUM(F35:F54)</f>
        <v>239.66</v>
      </c>
      <c r="G34" s="409">
        <f t="shared" si="20"/>
        <v>137.74</v>
      </c>
      <c r="H34" s="409">
        <f t="shared" si="20"/>
        <v>101.92000000000002</v>
      </c>
      <c r="I34" s="409">
        <f t="shared" si="20"/>
        <v>56.709999999999994</v>
      </c>
      <c r="J34" s="409">
        <f t="shared" si="20"/>
        <v>38.01</v>
      </c>
      <c r="K34" s="409">
        <f t="shared" si="20"/>
        <v>7.1999999999999993</v>
      </c>
      <c r="L34" s="114"/>
      <c r="M34" s="114">
        <f t="shared" si="0"/>
        <v>101.92000000000002</v>
      </c>
      <c r="N34" s="410">
        <f t="shared" si="1"/>
        <v>0</v>
      </c>
      <c r="O34" s="411">
        <f t="shared" si="2"/>
        <v>0</v>
      </c>
      <c r="P34" s="412"/>
      <c r="Q34" s="412"/>
      <c r="R34" s="412"/>
      <c r="S34" s="412"/>
      <c r="T34" s="412"/>
      <c r="U34" s="412"/>
      <c r="V34" s="412"/>
      <c r="W34" s="412"/>
      <c r="X34" s="412"/>
      <c r="Y34" s="411">
        <f t="shared" si="3"/>
        <v>0</v>
      </c>
      <c r="Z34" s="412"/>
      <c r="AA34" s="412"/>
      <c r="AB34" s="412"/>
      <c r="AC34" s="412"/>
      <c r="AD34" s="412"/>
      <c r="AE34" s="412"/>
      <c r="AF34" s="412"/>
      <c r="AG34" s="412"/>
      <c r="AH34" s="412"/>
      <c r="AI34" s="412"/>
      <c r="AJ34" s="412"/>
      <c r="AK34" s="412"/>
      <c r="AL34" s="412"/>
      <c r="AM34" s="412"/>
      <c r="AN34" s="412"/>
      <c r="AO34" s="412"/>
      <c r="AP34" s="412"/>
      <c r="AQ34" s="412"/>
      <c r="AR34" s="412"/>
      <c r="AS34" s="412"/>
      <c r="AT34" s="412"/>
      <c r="AU34" s="412"/>
      <c r="AV34" s="412"/>
      <c r="AW34" s="411">
        <f t="shared" si="4"/>
        <v>0</v>
      </c>
      <c r="AX34" s="412"/>
      <c r="AY34" s="412"/>
      <c r="AZ34" s="398"/>
      <c r="BA34" s="397"/>
      <c r="BB34" s="399"/>
      <c r="BC34" s="399"/>
      <c r="BD34" s="401">
        <f t="shared" si="6"/>
        <v>0</v>
      </c>
      <c r="BE34" s="399"/>
      <c r="BF34" s="399"/>
      <c r="BG34" s="399"/>
      <c r="BH34" s="401">
        <f t="shared" si="7"/>
        <v>0</v>
      </c>
      <c r="BI34" s="399"/>
      <c r="BJ34" s="399"/>
      <c r="BK34" s="399"/>
      <c r="BL34" s="114">
        <v>0</v>
      </c>
      <c r="BM34" s="397"/>
      <c r="BN34" s="397"/>
      <c r="BO34" s="397"/>
      <c r="BP34" s="397"/>
      <c r="BQ34" s="114"/>
      <c r="BR34" s="397"/>
      <c r="BS34" s="397"/>
      <c r="BT34" s="397"/>
      <c r="BU34" s="397"/>
      <c r="BV34" s="418"/>
      <c r="BW34" s="397"/>
      <c r="BX34" s="397"/>
    </row>
    <row r="35" spans="1:86" ht="62.4">
      <c r="A35" s="387" t="s">
        <v>40</v>
      </c>
      <c r="B35" s="425" t="s">
        <v>1334</v>
      </c>
      <c r="C35" s="125">
        <v>11</v>
      </c>
      <c r="D35" s="369" t="s">
        <v>1286</v>
      </c>
      <c r="E35" s="114" t="s">
        <v>412</v>
      </c>
      <c r="F35" s="272">
        <v>11.25</v>
      </c>
      <c r="G35" s="273">
        <v>11.25</v>
      </c>
      <c r="H35" s="272"/>
      <c r="I35" s="272">
        <f t="shared" ref="I35:I54" si="21">O35</f>
        <v>0</v>
      </c>
      <c r="J35" s="272">
        <f t="shared" ref="J35:J54" si="22">Y35</f>
        <v>0</v>
      </c>
      <c r="K35" s="272">
        <f t="shared" ref="K35:K54" si="23">AW35</f>
        <v>0</v>
      </c>
      <c r="L35" s="133" t="s">
        <v>2152</v>
      </c>
      <c r="M35" s="114">
        <f t="shared" si="0"/>
        <v>0</v>
      </c>
      <c r="N35" s="410">
        <f t="shared" si="1"/>
        <v>0</v>
      </c>
      <c r="O35" s="411">
        <f t="shared" si="2"/>
        <v>0</v>
      </c>
      <c r="P35" s="423"/>
      <c r="Q35" s="423"/>
      <c r="R35" s="423"/>
      <c r="S35" s="423"/>
      <c r="T35" s="423"/>
      <c r="U35" s="423"/>
      <c r="V35" s="423"/>
      <c r="W35" s="423"/>
      <c r="X35" s="423"/>
      <c r="Y35" s="411">
        <f t="shared" si="3"/>
        <v>0</v>
      </c>
      <c r="Z35" s="423"/>
      <c r="AA35" s="423"/>
      <c r="AB35" s="423"/>
      <c r="AC35" s="423"/>
      <c r="AD35" s="423"/>
      <c r="AE35" s="423"/>
      <c r="AF35" s="423"/>
      <c r="AG35" s="423"/>
      <c r="AH35" s="423"/>
      <c r="AI35" s="423"/>
      <c r="AJ35" s="423"/>
      <c r="AK35" s="423"/>
      <c r="AL35" s="423"/>
      <c r="AM35" s="423"/>
      <c r="AN35" s="423"/>
      <c r="AO35" s="423"/>
      <c r="AP35" s="423"/>
      <c r="AQ35" s="423"/>
      <c r="AR35" s="423"/>
      <c r="AS35" s="423"/>
      <c r="AT35" s="423"/>
      <c r="AU35" s="423"/>
      <c r="AV35" s="423"/>
      <c r="AW35" s="411">
        <f t="shared" si="4"/>
        <v>0</v>
      </c>
      <c r="AX35" s="423"/>
      <c r="AY35" s="423"/>
      <c r="AZ35" s="114" t="s">
        <v>2800</v>
      </c>
      <c r="BA35" s="114" t="s">
        <v>2801</v>
      </c>
      <c r="BB35" s="410"/>
      <c r="BC35" s="410"/>
      <c r="BD35" s="401">
        <f t="shared" si="6"/>
        <v>11.25</v>
      </c>
      <c r="BE35" s="410">
        <v>11.25</v>
      </c>
      <c r="BF35" s="410"/>
      <c r="BG35" s="410"/>
      <c r="BH35" s="401">
        <f t="shared" si="7"/>
        <v>2.6</v>
      </c>
      <c r="BI35" s="410">
        <v>1.1000000000000001</v>
      </c>
      <c r="BJ35" s="410">
        <v>1.5</v>
      </c>
      <c r="BK35" s="410"/>
      <c r="BL35" s="114" t="s">
        <v>2756</v>
      </c>
      <c r="BM35" s="114" t="s">
        <v>2757</v>
      </c>
      <c r="BN35" s="114" t="s">
        <v>2735</v>
      </c>
      <c r="BO35" s="114" t="s">
        <v>1020</v>
      </c>
      <c r="BP35" s="114" t="s">
        <v>64</v>
      </c>
      <c r="BQ35" s="114" t="s">
        <v>2793</v>
      </c>
      <c r="BR35" s="114" t="s">
        <v>2771</v>
      </c>
      <c r="BS35" s="114"/>
      <c r="BT35" s="114" t="s">
        <v>2802</v>
      </c>
      <c r="BU35" s="114" t="s">
        <v>2803</v>
      </c>
      <c r="BV35" s="419"/>
      <c r="BW35" s="125">
        <v>1</v>
      </c>
      <c r="BX35" s="426" t="s">
        <v>2762</v>
      </c>
    </row>
    <row r="36" spans="1:86" ht="78">
      <c r="A36" s="387" t="s">
        <v>40</v>
      </c>
      <c r="C36" s="125">
        <v>12</v>
      </c>
      <c r="D36" s="270" t="s">
        <v>1404</v>
      </c>
      <c r="E36" s="125" t="s">
        <v>1406</v>
      </c>
      <c r="F36" s="272">
        <v>29</v>
      </c>
      <c r="G36" s="273">
        <v>29</v>
      </c>
      <c r="H36" s="272"/>
      <c r="I36" s="272">
        <f t="shared" si="21"/>
        <v>0</v>
      </c>
      <c r="J36" s="272">
        <f t="shared" si="22"/>
        <v>0</v>
      </c>
      <c r="K36" s="272">
        <f t="shared" si="23"/>
        <v>0</v>
      </c>
      <c r="L36" s="133" t="s">
        <v>2804</v>
      </c>
      <c r="M36" s="114">
        <f t="shared" si="0"/>
        <v>0</v>
      </c>
      <c r="N36" s="410">
        <f t="shared" si="1"/>
        <v>0</v>
      </c>
      <c r="O36" s="411">
        <f t="shared" si="2"/>
        <v>0</v>
      </c>
      <c r="P36" s="423"/>
      <c r="Q36" s="423"/>
      <c r="R36" s="423"/>
      <c r="S36" s="423"/>
      <c r="T36" s="423"/>
      <c r="U36" s="423"/>
      <c r="V36" s="423"/>
      <c r="W36" s="423"/>
      <c r="X36" s="423"/>
      <c r="Y36" s="411">
        <f t="shared" si="3"/>
        <v>0</v>
      </c>
      <c r="Z36" s="423"/>
      <c r="AA36" s="423"/>
      <c r="AB36" s="423"/>
      <c r="AC36" s="423"/>
      <c r="AD36" s="423"/>
      <c r="AE36" s="423"/>
      <c r="AF36" s="423"/>
      <c r="AG36" s="423"/>
      <c r="AH36" s="423"/>
      <c r="AI36" s="423"/>
      <c r="AJ36" s="423"/>
      <c r="AK36" s="423"/>
      <c r="AL36" s="423"/>
      <c r="AM36" s="423"/>
      <c r="AN36" s="423"/>
      <c r="AO36" s="423"/>
      <c r="AP36" s="423"/>
      <c r="AQ36" s="423"/>
      <c r="AR36" s="423"/>
      <c r="AS36" s="423"/>
      <c r="AT36" s="423"/>
      <c r="AU36" s="423"/>
      <c r="AV36" s="423"/>
      <c r="AW36" s="411">
        <f t="shared" si="4"/>
        <v>0</v>
      </c>
      <c r="AX36" s="423"/>
      <c r="AY36" s="423"/>
      <c r="AZ36" s="114" t="s">
        <v>2805</v>
      </c>
      <c r="BA36" s="114" t="s">
        <v>2806</v>
      </c>
      <c r="BB36" s="410"/>
      <c r="BC36" s="410"/>
      <c r="BD36" s="401">
        <f>BE36+BF36+BG36</f>
        <v>28</v>
      </c>
      <c r="BE36" s="410">
        <f>24.9</f>
        <v>24.9</v>
      </c>
      <c r="BF36" s="410">
        <v>0.1</v>
      </c>
      <c r="BG36" s="410">
        <v>3</v>
      </c>
      <c r="BH36" s="401">
        <f t="shared" si="7"/>
        <v>4.5</v>
      </c>
      <c r="BI36" s="410">
        <v>4.5</v>
      </c>
      <c r="BJ36" s="410"/>
      <c r="BK36" s="410"/>
      <c r="BL36" s="114" t="s">
        <v>2756</v>
      </c>
      <c r="BM36" s="114" t="s">
        <v>2757</v>
      </c>
      <c r="BN36" s="114" t="s">
        <v>2735</v>
      </c>
      <c r="BO36" s="114" t="s">
        <v>1020</v>
      </c>
      <c r="BP36" s="114" t="s">
        <v>64</v>
      </c>
      <c r="BQ36" s="114" t="s">
        <v>2793</v>
      </c>
      <c r="BR36" s="114" t="s">
        <v>2771</v>
      </c>
      <c r="BS36" s="114"/>
      <c r="BT36" s="114" t="s">
        <v>2807</v>
      </c>
      <c r="BU36" s="114" t="s">
        <v>2803</v>
      </c>
      <c r="BV36" s="419"/>
      <c r="BW36" s="125">
        <v>1</v>
      </c>
      <c r="BX36" s="426" t="s">
        <v>2762</v>
      </c>
    </row>
    <row r="37" spans="1:86" ht="109.2">
      <c r="A37" s="387" t="s">
        <v>40</v>
      </c>
      <c r="B37" s="425" t="s">
        <v>1334</v>
      </c>
      <c r="C37" s="125">
        <v>13</v>
      </c>
      <c r="D37" s="270" t="s">
        <v>1266</v>
      </c>
      <c r="E37" s="125" t="s">
        <v>377</v>
      </c>
      <c r="F37" s="272">
        <v>35.26</v>
      </c>
      <c r="G37" s="427">
        <v>35.26</v>
      </c>
      <c r="H37" s="272"/>
      <c r="I37" s="272">
        <f t="shared" si="21"/>
        <v>0</v>
      </c>
      <c r="J37" s="272">
        <f t="shared" si="22"/>
        <v>0</v>
      </c>
      <c r="K37" s="272">
        <f t="shared" si="23"/>
        <v>0</v>
      </c>
      <c r="L37" s="133" t="s">
        <v>2144</v>
      </c>
      <c r="M37" s="114">
        <f t="shared" si="0"/>
        <v>0</v>
      </c>
      <c r="N37" s="410">
        <f t="shared" si="1"/>
        <v>0</v>
      </c>
      <c r="O37" s="411">
        <f t="shared" si="2"/>
        <v>0</v>
      </c>
      <c r="P37" s="423"/>
      <c r="Q37" s="423"/>
      <c r="R37" s="423"/>
      <c r="S37" s="423"/>
      <c r="T37" s="423"/>
      <c r="U37" s="423"/>
      <c r="V37" s="423"/>
      <c r="W37" s="423"/>
      <c r="X37" s="423"/>
      <c r="Y37" s="411">
        <f t="shared" si="3"/>
        <v>0</v>
      </c>
      <c r="Z37" s="423"/>
      <c r="AA37" s="423"/>
      <c r="AB37" s="423"/>
      <c r="AC37" s="423"/>
      <c r="AD37" s="423"/>
      <c r="AE37" s="423"/>
      <c r="AF37" s="423"/>
      <c r="AG37" s="423"/>
      <c r="AH37" s="423"/>
      <c r="AI37" s="423"/>
      <c r="AJ37" s="423"/>
      <c r="AK37" s="423"/>
      <c r="AL37" s="423"/>
      <c r="AM37" s="423"/>
      <c r="AN37" s="423"/>
      <c r="AO37" s="423"/>
      <c r="AP37" s="423"/>
      <c r="AQ37" s="423"/>
      <c r="AR37" s="423"/>
      <c r="AS37" s="423"/>
      <c r="AT37" s="423"/>
      <c r="AU37" s="423"/>
      <c r="AV37" s="423"/>
      <c r="AW37" s="411">
        <f t="shared" si="4"/>
        <v>0</v>
      </c>
      <c r="AX37" s="423"/>
      <c r="AY37" s="423"/>
      <c r="AZ37" s="114" t="s">
        <v>2808</v>
      </c>
      <c r="BA37" s="114" t="s">
        <v>2809</v>
      </c>
      <c r="BB37" s="410"/>
      <c r="BC37" s="410"/>
      <c r="BD37" s="401">
        <f t="shared" si="6"/>
        <v>74.210000000000008</v>
      </c>
      <c r="BE37" s="410">
        <v>50.79</v>
      </c>
      <c r="BF37" s="410">
        <v>23.42</v>
      </c>
      <c r="BG37" s="410"/>
      <c r="BH37" s="401">
        <f t="shared" si="7"/>
        <v>1.83</v>
      </c>
      <c r="BI37" s="410">
        <v>1.83</v>
      </c>
      <c r="BJ37" s="410"/>
      <c r="BK37" s="410"/>
      <c r="BL37" s="114" t="s">
        <v>2756</v>
      </c>
      <c r="BM37" s="125" t="s">
        <v>1292</v>
      </c>
      <c r="BN37" s="125" t="s">
        <v>2735</v>
      </c>
      <c r="BO37" s="125" t="s">
        <v>1020</v>
      </c>
      <c r="BP37" s="114" t="s">
        <v>64</v>
      </c>
      <c r="BQ37" s="114" t="s">
        <v>2793</v>
      </c>
      <c r="BR37" s="114" t="s">
        <v>2771</v>
      </c>
      <c r="BS37" s="114"/>
      <c r="BT37" s="114" t="s">
        <v>2802</v>
      </c>
      <c r="BU37" s="114" t="s">
        <v>2803</v>
      </c>
      <c r="BV37" s="428"/>
      <c r="BW37" s="125">
        <v>1</v>
      </c>
      <c r="BX37" s="429" t="s">
        <v>2762</v>
      </c>
    </row>
    <row r="38" spans="1:86" s="396" customFormat="1" ht="140.4">
      <c r="A38" s="387" t="s">
        <v>40</v>
      </c>
      <c r="B38" s="396" t="s">
        <v>2810</v>
      </c>
      <c r="C38" s="125">
        <v>14</v>
      </c>
      <c r="D38" s="369" t="s">
        <v>1270</v>
      </c>
      <c r="E38" s="114" t="s">
        <v>382</v>
      </c>
      <c r="F38" s="272">
        <v>66.37</v>
      </c>
      <c r="G38" s="273"/>
      <c r="H38" s="272">
        <v>66.36999999999999</v>
      </c>
      <c r="I38" s="272">
        <f t="shared" si="21"/>
        <v>39.51</v>
      </c>
      <c r="J38" s="272">
        <f t="shared" si="22"/>
        <v>20.65</v>
      </c>
      <c r="K38" s="272">
        <f t="shared" si="23"/>
        <v>6.21</v>
      </c>
      <c r="L38" s="133" t="s">
        <v>2811</v>
      </c>
      <c r="M38" s="114">
        <f t="shared" si="0"/>
        <v>0</v>
      </c>
      <c r="N38" s="410">
        <f t="shared" si="1"/>
        <v>66.36999999999999</v>
      </c>
      <c r="O38" s="411">
        <f t="shared" si="2"/>
        <v>39.51</v>
      </c>
      <c r="P38" s="423">
        <v>2.2000000000000002</v>
      </c>
      <c r="Q38" s="423">
        <v>1.1000000000000001</v>
      </c>
      <c r="R38" s="423">
        <f>7.2+16.47</f>
        <v>23.669999999999998</v>
      </c>
      <c r="S38" s="423">
        <v>4.29</v>
      </c>
      <c r="T38" s="423"/>
      <c r="U38" s="423"/>
      <c r="V38" s="423">
        <v>7.6</v>
      </c>
      <c r="W38" s="423">
        <v>0.65</v>
      </c>
      <c r="X38" s="423"/>
      <c r="Y38" s="411">
        <f t="shared" si="3"/>
        <v>20.65</v>
      </c>
      <c r="Z38" s="423"/>
      <c r="AA38" s="423"/>
      <c r="AB38" s="423"/>
      <c r="AC38" s="423">
        <v>0.05</v>
      </c>
      <c r="AD38" s="423"/>
      <c r="AE38" s="423"/>
      <c r="AF38" s="423">
        <v>16.68</v>
      </c>
      <c r="AG38" s="423">
        <v>1</v>
      </c>
      <c r="AH38" s="423"/>
      <c r="AI38" s="423"/>
      <c r="AJ38" s="423"/>
      <c r="AK38" s="423"/>
      <c r="AL38" s="423"/>
      <c r="AM38" s="423"/>
      <c r="AN38" s="423">
        <v>0.02</v>
      </c>
      <c r="AO38" s="423"/>
      <c r="AP38" s="423">
        <v>0.51</v>
      </c>
      <c r="AQ38" s="423"/>
      <c r="AR38" s="423">
        <v>0.06</v>
      </c>
      <c r="AS38" s="423">
        <v>0.24</v>
      </c>
      <c r="AT38" s="423">
        <v>2.09</v>
      </c>
      <c r="AU38" s="423"/>
      <c r="AV38" s="423"/>
      <c r="AW38" s="411">
        <f t="shared" si="4"/>
        <v>6.21</v>
      </c>
      <c r="AX38" s="423"/>
      <c r="AY38" s="423">
        <v>6.21</v>
      </c>
      <c r="AZ38" s="114" t="s">
        <v>91</v>
      </c>
      <c r="BA38" s="114" t="s">
        <v>2812</v>
      </c>
      <c r="BB38" s="410"/>
      <c r="BC38" s="410"/>
      <c r="BD38" s="401">
        <f t="shared" si="6"/>
        <v>66.36999999999999</v>
      </c>
      <c r="BE38" s="410">
        <v>39.51</v>
      </c>
      <c r="BF38" s="410">
        <v>20.65</v>
      </c>
      <c r="BG38" s="410">
        <v>6.21</v>
      </c>
      <c r="BH38" s="401">
        <f t="shared" si="7"/>
        <v>3.3</v>
      </c>
      <c r="BI38" s="410">
        <v>3.3</v>
      </c>
      <c r="BJ38" s="410"/>
      <c r="BK38" s="410"/>
      <c r="BL38" s="114" t="s">
        <v>2756</v>
      </c>
      <c r="BM38" s="114" t="s">
        <v>72</v>
      </c>
      <c r="BN38" s="114" t="s">
        <v>2735</v>
      </c>
      <c r="BO38" s="114" t="s">
        <v>2813</v>
      </c>
      <c r="BP38" s="114" t="s">
        <v>64</v>
      </c>
      <c r="BQ38" s="114" t="s">
        <v>2814</v>
      </c>
      <c r="BR38" s="114" t="s">
        <v>64</v>
      </c>
      <c r="BS38" s="114"/>
      <c r="BT38" s="114" t="s">
        <v>2815</v>
      </c>
      <c r="BU38" s="114" t="s">
        <v>2803</v>
      </c>
      <c r="BV38" s="430"/>
      <c r="BW38" s="125">
        <v>1</v>
      </c>
      <c r="BX38" s="125" t="s">
        <v>2778</v>
      </c>
    </row>
    <row r="39" spans="1:86" s="396" customFormat="1" ht="93.6">
      <c r="A39" s="387" t="s">
        <v>40</v>
      </c>
      <c r="C39" s="125">
        <v>15</v>
      </c>
      <c r="D39" s="369" t="s">
        <v>1360</v>
      </c>
      <c r="E39" s="114" t="s">
        <v>1362</v>
      </c>
      <c r="F39" s="272">
        <v>25.2</v>
      </c>
      <c r="G39" s="273">
        <v>25.2</v>
      </c>
      <c r="H39" s="272"/>
      <c r="I39" s="272">
        <f t="shared" si="21"/>
        <v>0</v>
      </c>
      <c r="J39" s="272">
        <f t="shared" si="22"/>
        <v>0</v>
      </c>
      <c r="K39" s="272">
        <f t="shared" si="23"/>
        <v>0</v>
      </c>
      <c r="L39" s="133" t="s">
        <v>2816</v>
      </c>
      <c r="M39" s="114">
        <f t="shared" si="0"/>
        <v>0</v>
      </c>
      <c r="N39" s="410">
        <f t="shared" si="1"/>
        <v>0</v>
      </c>
      <c r="O39" s="411">
        <f t="shared" si="2"/>
        <v>0</v>
      </c>
      <c r="P39" s="423"/>
      <c r="Q39" s="423"/>
      <c r="R39" s="423"/>
      <c r="S39" s="423"/>
      <c r="T39" s="423"/>
      <c r="U39" s="423"/>
      <c r="V39" s="423"/>
      <c r="W39" s="423"/>
      <c r="X39" s="423"/>
      <c r="Y39" s="411">
        <f t="shared" si="3"/>
        <v>0</v>
      </c>
      <c r="Z39" s="423"/>
      <c r="AA39" s="423"/>
      <c r="AB39" s="423"/>
      <c r="AC39" s="423"/>
      <c r="AD39" s="423"/>
      <c r="AE39" s="423"/>
      <c r="AF39" s="423"/>
      <c r="AG39" s="423"/>
      <c r="AH39" s="423"/>
      <c r="AI39" s="423"/>
      <c r="AJ39" s="423"/>
      <c r="AK39" s="423"/>
      <c r="AL39" s="423"/>
      <c r="AM39" s="423"/>
      <c r="AN39" s="423"/>
      <c r="AO39" s="423"/>
      <c r="AP39" s="423"/>
      <c r="AQ39" s="423"/>
      <c r="AR39" s="423"/>
      <c r="AS39" s="423"/>
      <c r="AT39" s="423"/>
      <c r="AU39" s="423"/>
      <c r="AV39" s="423"/>
      <c r="AW39" s="411">
        <f t="shared" si="4"/>
        <v>0</v>
      </c>
      <c r="AX39" s="423"/>
      <c r="AY39" s="423"/>
      <c r="AZ39" s="114" t="s">
        <v>167</v>
      </c>
      <c r="BA39" s="114" t="s">
        <v>2791</v>
      </c>
      <c r="BB39" s="410"/>
      <c r="BC39" s="410"/>
      <c r="BD39" s="401">
        <f t="shared" si="6"/>
        <v>25.200000000000003</v>
      </c>
      <c r="BE39" s="410">
        <v>18.510000000000002</v>
      </c>
      <c r="BF39" s="410">
        <v>4.8</v>
      </c>
      <c r="BG39" s="410">
        <v>1.89</v>
      </c>
      <c r="BH39" s="401">
        <f t="shared" si="7"/>
        <v>4.83</v>
      </c>
      <c r="BI39" s="410">
        <v>2</v>
      </c>
      <c r="BJ39" s="410">
        <v>2.83</v>
      </c>
      <c r="BK39" s="410"/>
      <c r="BL39" s="114" t="s">
        <v>2756</v>
      </c>
      <c r="BM39" s="114" t="s">
        <v>2817</v>
      </c>
      <c r="BN39" s="114" t="s">
        <v>2735</v>
      </c>
      <c r="BO39" s="114" t="s">
        <v>1363</v>
      </c>
      <c r="BP39" s="114" t="s">
        <v>64</v>
      </c>
      <c r="BQ39" s="114" t="s">
        <v>2818</v>
      </c>
      <c r="BR39" s="114" t="s">
        <v>2771</v>
      </c>
      <c r="BS39" s="114"/>
      <c r="BT39" s="114" t="s">
        <v>2819</v>
      </c>
      <c r="BU39" s="114" t="s">
        <v>2803</v>
      </c>
      <c r="BV39" s="419"/>
      <c r="BW39" s="125">
        <v>1</v>
      </c>
      <c r="BX39" s="125" t="s">
        <v>2762</v>
      </c>
    </row>
    <row r="40" spans="1:86" s="396" customFormat="1" ht="62.4">
      <c r="A40" s="387" t="s">
        <v>40</v>
      </c>
      <c r="C40" s="125">
        <v>16</v>
      </c>
      <c r="D40" s="369" t="s">
        <v>1492</v>
      </c>
      <c r="E40" s="114" t="s">
        <v>1494</v>
      </c>
      <c r="F40" s="272">
        <v>2.1</v>
      </c>
      <c r="G40" s="273"/>
      <c r="H40" s="272">
        <v>2.1</v>
      </c>
      <c r="I40" s="272">
        <f t="shared" si="21"/>
        <v>1.9000000000000001</v>
      </c>
      <c r="J40" s="272">
        <f t="shared" si="22"/>
        <v>0.2</v>
      </c>
      <c r="K40" s="272">
        <f t="shared" si="23"/>
        <v>0</v>
      </c>
      <c r="L40" s="133" t="s">
        <v>2820</v>
      </c>
      <c r="M40" s="114">
        <f t="shared" si="0"/>
        <v>0</v>
      </c>
      <c r="N40" s="410">
        <f t="shared" si="1"/>
        <v>2.1</v>
      </c>
      <c r="O40" s="411">
        <f t="shared" si="2"/>
        <v>1.9000000000000001</v>
      </c>
      <c r="P40" s="423">
        <v>0.8</v>
      </c>
      <c r="Q40" s="423"/>
      <c r="R40" s="423">
        <v>0.8</v>
      </c>
      <c r="S40" s="423">
        <v>0.2</v>
      </c>
      <c r="T40" s="423"/>
      <c r="U40" s="423"/>
      <c r="V40" s="423"/>
      <c r="W40" s="423">
        <v>0.1</v>
      </c>
      <c r="X40" s="423"/>
      <c r="Y40" s="411">
        <f t="shared" si="3"/>
        <v>0.2</v>
      </c>
      <c r="Z40" s="423"/>
      <c r="AA40" s="423"/>
      <c r="AB40" s="423"/>
      <c r="AC40" s="423"/>
      <c r="AD40" s="423"/>
      <c r="AE40" s="423"/>
      <c r="AF40" s="423"/>
      <c r="AG40" s="423"/>
      <c r="AH40" s="423"/>
      <c r="AI40" s="423"/>
      <c r="AJ40" s="423"/>
      <c r="AK40" s="423"/>
      <c r="AL40" s="423"/>
      <c r="AM40" s="423"/>
      <c r="AN40" s="423"/>
      <c r="AO40" s="423"/>
      <c r="AP40" s="423">
        <v>0.2</v>
      </c>
      <c r="AQ40" s="423"/>
      <c r="AR40" s="423"/>
      <c r="AS40" s="423"/>
      <c r="AT40" s="423"/>
      <c r="AU40" s="423"/>
      <c r="AV40" s="423"/>
      <c r="AW40" s="411">
        <f t="shared" si="4"/>
        <v>0</v>
      </c>
      <c r="AX40" s="423"/>
      <c r="AY40" s="423"/>
      <c r="AZ40" s="114" t="s">
        <v>1749</v>
      </c>
      <c r="BA40" s="114" t="s">
        <v>2821</v>
      </c>
      <c r="BB40" s="410" t="s">
        <v>2822</v>
      </c>
      <c r="BC40" s="410"/>
      <c r="BD40" s="401">
        <f t="shared" si="6"/>
        <v>0</v>
      </c>
      <c r="BE40" s="410"/>
      <c r="BF40" s="410"/>
      <c r="BG40" s="410"/>
      <c r="BH40" s="401">
        <f t="shared" si="7"/>
        <v>0</v>
      </c>
      <c r="BI40" s="410"/>
      <c r="BJ40" s="410"/>
      <c r="BK40" s="410"/>
      <c r="BL40" s="114" t="s">
        <v>2823</v>
      </c>
      <c r="BM40" s="114" t="s">
        <v>2757</v>
      </c>
      <c r="BN40" s="114" t="s">
        <v>2735</v>
      </c>
      <c r="BO40" s="114" t="s">
        <v>2824</v>
      </c>
      <c r="BP40" s="114" t="s">
        <v>64</v>
      </c>
      <c r="BQ40" s="114" t="s">
        <v>2825</v>
      </c>
      <c r="BR40" s="114" t="s">
        <v>2771</v>
      </c>
      <c r="BS40" s="114"/>
      <c r="BT40" s="114" t="s">
        <v>2761</v>
      </c>
      <c r="BU40" s="114"/>
      <c r="BV40" s="419"/>
      <c r="BW40" s="125">
        <v>1</v>
      </c>
      <c r="BX40" s="125" t="s">
        <v>2762</v>
      </c>
    </row>
    <row r="41" spans="1:86" s="396" customFormat="1" ht="31.2">
      <c r="A41" s="387" t="s">
        <v>40</v>
      </c>
      <c r="C41" s="125">
        <v>17</v>
      </c>
      <c r="D41" s="369" t="s">
        <v>1565</v>
      </c>
      <c r="E41" s="114" t="s">
        <v>1567</v>
      </c>
      <c r="F41" s="272">
        <v>1.23</v>
      </c>
      <c r="G41" s="273"/>
      <c r="H41" s="272">
        <v>1.23</v>
      </c>
      <c r="I41" s="272">
        <f t="shared" si="21"/>
        <v>0.69</v>
      </c>
      <c r="J41" s="272">
        <f t="shared" si="22"/>
        <v>0.54</v>
      </c>
      <c r="K41" s="272">
        <f t="shared" si="23"/>
        <v>0</v>
      </c>
      <c r="L41" s="133" t="s">
        <v>2826</v>
      </c>
      <c r="M41" s="114">
        <f t="shared" si="0"/>
        <v>0</v>
      </c>
      <c r="N41" s="410">
        <f t="shared" si="1"/>
        <v>1.23</v>
      </c>
      <c r="O41" s="411">
        <f t="shared" si="2"/>
        <v>0.69</v>
      </c>
      <c r="P41" s="423"/>
      <c r="Q41" s="423"/>
      <c r="R41" s="423"/>
      <c r="S41" s="423">
        <v>0.38</v>
      </c>
      <c r="T41" s="423"/>
      <c r="U41" s="423"/>
      <c r="V41" s="423"/>
      <c r="W41" s="423">
        <v>0.31</v>
      </c>
      <c r="X41" s="423"/>
      <c r="Y41" s="411">
        <f t="shared" si="3"/>
        <v>0.54</v>
      </c>
      <c r="Z41" s="423"/>
      <c r="AA41" s="423"/>
      <c r="AB41" s="423"/>
      <c r="AC41" s="423"/>
      <c r="AD41" s="423"/>
      <c r="AE41" s="423"/>
      <c r="AF41" s="423">
        <v>0.54</v>
      </c>
      <c r="AG41" s="423"/>
      <c r="AH41" s="423"/>
      <c r="AI41" s="423"/>
      <c r="AJ41" s="423"/>
      <c r="AK41" s="423"/>
      <c r="AL41" s="423"/>
      <c r="AM41" s="423"/>
      <c r="AN41" s="423"/>
      <c r="AO41" s="423"/>
      <c r="AP41" s="423"/>
      <c r="AQ41" s="423"/>
      <c r="AR41" s="423"/>
      <c r="AS41" s="423"/>
      <c r="AT41" s="423"/>
      <c r="AU41" s="423"/>
      <c r="AV41" s="423"/>
      <c r="AW41" s="411">
        <f t="shared" si="4"/>
        <v>0</v>
      </c>
      <c r="AX41" s="423"/>
      <c r="AY41" s="423"/>
      <c r="AZ41" s="114" t="s">
        <v>130</v>
      </c>
      <c r="BA41" s="114" t="s">
        <v>2827</v>
      </c>
      <c r="BB41" s="410" t="s">
        <v>2828</v>
      </c>
      <c r="BC41" s="410"/>
      <c r="BD41" s="401">
        <f t="shared" si="6"/>
        <v>0</v>
      </c>
      <c r="BE41" s="410"/>
      <c r="BF41" s="410"/>
      <c r="BG41" s="410"/>
      <c r="BH41" s="401">
        <f t="shared" si="7"/>
        <v>0</v>
      </c>
      <c r="BI41" s="410"/>
      <c r="BJ41" s="410"/>
      <c r="BK41" s="410"/>
      <c r="BL41" s="114" t="s">
        <v>2756</v>
      </c>
      <c r="BM41" s="114" t="s">
        <v>2757</v>
      </c>
      <c r="BN41" s="114" t="s">
        <v>2735</v>
      </c>
      <c r="BO41" s="114" t="s">
        <v>74</v>
      </c>
      <c r="BP41" s="114" t="s">
        <v>64</v>
      </c>
      <c r="BQ41" s="114" t="s">
        <v>2744</v>
      </c>
      <c r="BR41" s="114" t="s">
        <v>64</v>
      </c>
      <c r="BS41" s="114"/>
      <c r="BT41" s="114" t="s">
        <v>2761</v>
      </c>
      <c r="BU41" s="114"/>
      <c r="BV41" s="419"/>
      <c r="BW41" s="125">
        <v>1</v>
      </c>
      <c r="BX41" s="125" t="s">
        <v>2762</v>
      </c>
    </row>
    <row r="42" spans="1:86" s="396" customFormat="1" ht="124.8">
      <c r="A42" s="387" t="s">
        <v>40</v>
      </c>
      <c r="B42" s="396" t="s">
        <v>2810</v>
      </c>
      <c r="C42" s="125">
        <v>18</v>
      </c>
      <c r="D42" s="369" t="s">
        <v>1333</v>
      </c>
      <c r="E42" s="114" t="s">
        <v>1336</v>
      </c>
      <c r="F42" s="272">
        <v>15.8</v>
      </c>
      <c r="G42" s="273"/>
      <c r="H42" s="272">
        <v>15.8</v>
      </c>
      <c r="I42" s="272">
        <f t="shared" si="21"/>
        <v>7.6400000000000006</v>
      </c>
      <c r="J42" s="272">
        <f t="shared" si="22"/>
        <v>7.8200000000000012</v>
      </c>
      <c r="K42" s="272">
        <f t="shared" si="23"/>
        <v>0.34</v>
      </c>
      <c r="L42" s="133" t="s">
        <v>2829</v>
      </c>
      <c r="M42" s="114">
        <f t="shared" si="0"/>
        <v>0</v>
      </c>
      <c r="N42" s="410">
        <f t="shared" si="1"/>
        <v>15.8</v>
      </c>
      <c r="O42" s="411">
        <f t="shared" si="2"/>
        <v>7.6400000000000006</v>
      </c>
      <c r="P42" s="423">
        <v>1.5</v>
      </c>
      <c r="Q42" s="423">
        <f>1.3+1.1</f>
        <v>2.4000000000000004</v>
      </c>
      <c r="R42" s="423">
        <f>2.1+0.6</f>
        <v>2.7</v>
      </c>
      <c r="S42" s="423">
        <v>0.24</v>
      </c>
      <c r="T42" s="423"/>
      <c r="U42" s="423"/>
      <c r="V42" s="423">
        <v>0.2</v>
      </c>
      <c r="W42" s="423">
        <v>0.6</v>
      </c>
      <c r="X42" s="423"/>
      <c r="Y42" s="411">
        <f t="shared" si="3"/>
        <v>7.8200000000000012</v>
      </c>
      <c r="Z42" s="423"/>
      <c r="AA42" s="423"/>
      <c r="AB42" s="423"/>
      <c r="AC42" s="423">
        <v>0.4</v>
      </c>
      <c r="AD42" s="423"/>
      <c r="AE42" s="423"/>
      <c r="AF42" s="423">
        <v>5.19</v>
      </c>
      <c r="AG42" s="423">
        <v>0.23</v>
      </c>
      <c r="AH42" s="423"/>
      <c r="AI42" s="423">
        <v>0.15</v>
      </c>
      <c r="AJ42" s="423">
        <v>0.15</v>
      </c>
      <c r="AK42" s="423"/>
      <c r="AL42" s="423"/>
      <c r="AM42" s="423"/>
      <c r="AN42" s="423"/>
      <c r="AO42" s="423"/>
      <c r="AP42" s="423">
        <v>0.8</v>
      </c>
      <c r="AQ42" s="423">
        <v>0.2</v>
      </c>
      <c r="AR42" s="423">
        <v>0.1</v>
      </c>
      <c r="AS42" s="423"/>
      <c r="AT42" s="423">
        <v>0.6</v>
      </c>
      <c r="AU42" s="423"/>
      <c r="AV42" s="423"/>
      <c r="AW42" s="411">
        <f t="shared" si="4"/>
        <v>0.34</v>
      </c>
      <c r="AX42" s="423"/>
      <c r="AY42" s="423">
        <v>0.34</v>
      </c>
      <c r="AZ42" s="114" t="s">
        <v>2830</v>
      </c>
      <c r="BA42" s="114" t="s">
        <v>2831</v>
      </c>
      <c r="BB42" s="410"/>
      <c r="BC42" s="410"/>
      <c r="BD42" s="401">
        <f t="shared" si="6"/>
        <v>15.8</v>
      </c>
      <c r="BE42" s="424">
        <v>7.64</v>
      </c>
      <c r="BF42" s="424">
        <v>7.8250000000000002</v>
      </c>
      <c r="BG42" s="424">
        <v>0.33500000000000002</v>
      </c>
      <c r="BH42" s="401">
        <f t="shared" si="7"/>
        <v>3.9</v>
      </c>
      <c r="BI42" s="410">
        <v>3.9</v>
      </c>
      <c r="BJ42" s="410"/>
      <c r="BK42" s="410"/>
      <c r="BL42" s="114" t="s">
        <v>2756</v>
      </c>
      <c r="BM42" s="114" t="s">
        <v>72</v>
      </c>
      <c r="BN42" s="114" t="s">
        <v>2735</v>
      </c>
      <c r="BO42" s="114" t="s">
        <v>1338</v>
      </c>
      <c r="BP42" s="114" t="s">
        <v>64</v>
      </c>
      <c r="BQ42" s="114" t="s">
        <v>2832</v>
      </c>
      <c r="BR42" s="114" t="s">
        <v>64</v>
      </c>
      <c r="BS42" s="114"/>
      <c r="BT42" s="114" t="s">
        <v>2761</v>
      </c>
      <c r="BU42" s="114"/>
      <c r="BV42" s="430" t="s">
        <v>2833</v>
      </c>
      <c r="BW42" s="125">
        <v>1</v>
      </c>
      <c r="BX42" s="125" t="s">
        <v>2778</v>
      </c>
    </row>
    <row r="43" spans="1:86" s="396" customFormat="1" ht="78">
      <c r="A43" s="387" t="s">
        <v>2834</v>
      </c>
      <c r="C43" s="125">
        <v>19</v>
      </c>
      <c r="D43" s="369" t="s">
        <v>1822</v>
      </c>
      <c r="E43" s="114" t="s">
        <v>1824</v>
      </c>
      <c r="F43" s="272">
        <v>37.03</v>
      </c>
      <c r="G43" s="273">
        <v>37.03</v>
      </c>
      <c r="H43" s="272"/>
      <c r="I43" s="272">
        <f t="shared" si="21"/>
        <v>0</v>
      </c>
      <c r="J43" s="272">
        <f t="shared" si="22"/>
        <v>0</v>
      </c>
      <c r="K43" s="272">
        <f t="shared" si="23"/>
        <v>0</v>
      </c>
      <c r="L43" s="133" t="s">
        <v>2338</v>
      </c>
      <c r="M43" s="114">
        <f t="shared" si="0"/>
        <v>0</v>
      </c>
      <c r="N43" s="410">
        <f t="shared" si="1"/>
        <v>0</v>
      </c>
      <c r="O43" s="411">
        <f t="shared" si="2"/>
        <v>0</v>
      </c>
      <c r="P43" s="423"/>
      <c r="Q43" s="423"/>
      <c r="R43" s="423"/>
      <c r="S43" s="423"/>
      <c r="T43" s="423"/>
      <c r="U43" s="423"/>
      <c r="V43" s="423"/>
      <c r="W43" s="423"/>
      <c r="X43" s="423"/>
      <c r="Y43" s="411">
        <f t="shared" si="3"/>
        <v>0</v>
      </c>
      <c r="Z43" s="423"/>
      <c r="AA43" s="423"/>
      <c r="AB43" s="423"/>
      <c r="AC43" s="423"/>
      <c r="AD43" s="423"/>
      <c r="AE43" s="423"/>
      <c r="AF43" s="423"/>
      <c r="AG43" s="423"/>
      <c r="AH43" s="423"/>
      <c r="AI43" s="423"/>
      <c r="AJ43" s="423"/>
      <c r="AK43" s="423"/>
      <c r="AL43" s="423"/>
      <c r="AM43" s="423"/>
      <c r="AN43" s="423"/>
      <c r="AO43" s="423"/>
      <c r="AP43" s="423"/>
      <c r="AQ43" s="423"/>
      <c r="AR43" s="423"/>
      <c r="AS43" s="423"/>
      <c r="AT43" s="423"/>
      <c r="AU43" s="423"/>
      <c r="AV43" s="423"/>
      <c r="AW43" s="411">
        <f t="shared" si="4"/>
        <v>0</v>
      </c>
      <c r="AX43" s="423"/>
      <c r="AY43" s="423"/>
      <c r="AZ43" s="114" t="s">
        <v>1435</v>
      </c>
      <c r="BA43" s="114" t="s">
        <v>2774</v>
      </c>
      <c r="BB43" s="410"/>
      <c r="BC43" s="410"/>
      <c r="BD43" s="401">
        <f t="shared" si="6"/>
        <v>37.030999999999999</v>
      </c>
      <c r="BE43" s="410">
        <v>25.922000000000001</v>
      </c>
      <c r="BF43" s="410"/>
      <c r="BG43" s="410">
        <v>11.109</v>
      </c>
      <c r="BH43" s="401">
        <f t="shared" si="7"/>
        <v>9.07</v>
      </c>
      <c r="BI43" s="410">
        <v>9.07</v>
      </c>
      <c r="BJ43" s="410"/>
      <c r="BK43" s="410"/>
      <c r="BL43" s="114" t="s">
        <v>2756</v>
      </c>
      <c r="BM43" s="114" t="s">
        <v>72</v>
      </c>
      <c r="BN43" s="114" t="s">
        <v>2735</v>
      </c>
      <c r="BO43" s="114" t="s">
        <v>2835</v>
      </c>
      <c r="BP43" s="114" t="s">
        <v>64</v>
      </c>
      <c r="BQ43" s="114" t="s">
        <v>2339</v>
      </c>
      <c r="BR43" s="114" t="s">
        <v>64</v>
      </c>
      <c r="BS43" s="114"/>
      <c r="BT43" s="114" t="s">
        <v>2761</v>
      </c>
      <c r="BU43" s="114"/>
      <c r="BV43" s="430"/>
      <c r="BW43" s="125">
        <v>1</v>
      </c>
      <c r="BX43" s="125" t="s">
        <v>2778</v>
      </c>
    </row>
    <row r="44" spans="1:86" s="396" customFormat="1" ht="31.2">
      <c r="A44" s="387" t="s">
        <v>2834</v>
      </c>
      <c r="C44" s="125">
        <v>20</v>
      </c>
      <c r="D44" s="369" t="s">
        <v>2836</v>
      </c>
      <c r="E44" s="114" t="s">
        <v>1472</v>
      </c>
      <c r="F44" s="272">
        <v>1.68</v>
      </c>
      <c r="G44" s="273"/>
      <c r="H44" s="272">
        <v>1.68</v>
      </c>
      <c r="I44" s="272">
        <f t="shared" si="21"/>
        <v>0.42</v>
      </c>
      <c r="J44" s="272">
        <f t="shared" si="22"/>
        <v>1.26</v>
      </c>
      <c r="K44" s="272">
        <f t="shared" si="23"/>
        <v>0</v>
      </c>
      <c r="L44" s="133" t="s">
        <v>2837</v>
      </c>
      <c r="M44" s="114">
        <f t="shared" si="0"/>
        <v>0</v>
      </c>
      <c r="N44" s="410">
        <f t="shared" si="1"/>
        <v>1.68</v>
      </c>
      <c r="O44" s="411">
        <f t="shared" si="2"/>
        <v>0.42</v>
      </c>
      <c r="P44" s="423"/>
      <c r="Q44" s="423"/>
      <c r="R44" s="423"/>
      <c r="S44" s="423">
        <v>0.42</v>
      </c>
      <c r="T44" s="423"/>
      <c r="U44" s="423"/>
      <c r="V44" s="423"/>
      <c r="W44" s="423"/>
      <c r="X44" s="423"/>
      <c r="Y44" s="411">
        <f t="shared" si="3"/>
        <v>1.26</v>
      </c>
      <c r="Z44" s="423"/>
      <c r="AA44" s="423"/>
      <c r="AB44" s="423"/>
      <c r="AC44" s="423"/>
      <c r="AD44" s="423"/>
      <c r="AE44" s="423"/>
      <c r="AF44" s="423">
        <v>1</v>
      </c>
      <c r="AG44" s="423">
        <v>0.26</v>
      </c>
      <c r="AH44" s="423"/>
      <c r="AI44" s="423"/>
      <c r="AJ44" s="423"/>
      <c r="AK44" s="423"/>
      <c r="AL44" s="423"/>
      <c r="AM44" s="423"/>
      <c r="AN44" s="423"/>
      <c r="AO44" s="423"/>
      <c r="AP44" s="423"/>
      <c r="AQ44" s="423"/>
      <c r="AR44" s="423"/>
      <c r="AS44" s="423"/>
      <c r="AT44" s="423"/>
      <c r="AU44" s="423"/>
      <c r="AV44" s="423"/>
      <c r="AW44" s="411">
        <f t="shared" si="4"/>
        <v>0</v>
      </c>
      <c r="AX44" s="423"/>
      <c r="AY44" s="423"/>
      <c r="AZ44" s="114" t="s">
        <v>2838</v>
      </c>
      <c r="BA44" s="114" t="s">
        <v>2839</v>
      </c>
      <c r="BB44" s="410" t="s">
        <v>2840</v>
      </c>
      <c r="BC44" s="410"/>
      <c r="BD44" s="401">
        <f t="shared" si="6"/>
        <v>0</v>
      </c>
      <c r="BE44" s="410"/>
      <c r="BF44" s="410"/>
      <c r="BG44" s="410"/>
      <c r="BH44" s="401">
        <f t="shared" si="7"/>
        <v>0</v>
      </c>
      <c r="BI44" s="410"/>
      <c r="BJ44" s="410"/>
      <c r="BK44" s="410"/>
      <c r="BL44" s="114" t="s">
        <v>2756</v>
      </c>
      <c r="BM44" s="114" t="s">
        <v>72</v>
      </c>
      <c r="BN44" s="114" t="s">
        <v>2735</v>
      </c>
      <c r="BO44" s="114" t="s">
        <v>74</v>
      </c>
      <c r="BP44" s="114" t="s">
        <v>64</v>
      </c>
      <c r="BQ44" s="114" t="s">
        <v>2744</v>
      </c>
      <c r="BR44" s="114" t="s">
        <v>64</v>
      </c>
      <c r="BS44" s="114"/>
      <c r="BT44" s="114" t="s">
        <v>2761</v>
      </c>
      <c r="BU44" s="114"/>
      <c r="BV44" s="430" t="s">
        <v>2841</v>
      </c>
      <c r="BW44" s="125">
        <v>1</v>
      </c>
      <c r="BX44" s="125" t="s">
        <v>2778</v>
      </c>
    </row>
    <row r="45" spans="1:86" s="432" customFormat="1" ht="78">
      <c r="A45" s="431" t="s">
        <v>2834</v>
      </c>
      <c r="C45" s="125">
        <v>21</v>
      </c>
      <c r="D45" s="369" t="s">
        <v>1561</v>
      </c>
      <c r="E45" s="114" t="s">
        <v>1563</v>
      </c>
      <c r="F45" s="272">
        <v>1</v>
      </c>
      <c r="G45" s="273"/>
      <c r="H45" s="272">
        <v>1</v>
      </c>
      <c r="I45" s="272">
        <f t="shared" si="21"/>
        <v>0.30000000000000004</v>
      </c>
      <c r="J45" s="272">
        <f t="shared" si="22"/>
        <v>0.61</v>
      </c>
      <c r="K45" s="272">
        <f t="shared" si="23"/>
        <v>0.09</v>
      </c>
      <c r="L45" s="133" t="s">
        <v>2842</v>
      </c>
      <c r="M45" s="114">
        <f t="shared" si="0"/>
        <v>0</v>
      </c>
      <c r="N45" s="410">
        <f t="shared" si="1"/>
        <v>1</v>
      </c>
      <c r="O45" s="411">
        <f t="shared" si="2"/>
        <v>0.30000000000000004</v>
      </c>
      <c r="P45" s="433"/>
      <c r="Q45" s="433"/>
      <c r="R45" s="433">
        <v>0.27</v>
      </c>
      <c r="S45" s="433">
        <v>0.03</v>
      </c>
      <c r="T45" s="433"/>
      <c r="U45" s="433"/>
      <c r="V45" s="433"/>
      <c r="W45" s="433"/>
      <c r="X45" s="433"/>
      <c r="Y45" s="411">
        <f t="shared" si="3"/>
        <v>0.61</v>
      </c>
      <c r="Z45" s="433"/>
      <c r="AA45" s="433"/>
      <c r="AB45" s="433"/>
      <c r="AC45" s="433"/>
      <c r="AD45" s="433"/>
      <c r="AE45" s="433"/>
      <c r="AF45" s="433">
        <v>0.53</v>
      </c>
      <c r="AG45" s="433"/>
      <c r="AH45" s="433"/>
      <c r="AI45" s="433"/>
      <c r="AJ45" s="433"/>
      <c r="AK45" s="433"/>
      <c r="AL45" s="433"/>
      <c r="AM45" s="433"/>
      <c r="AN45" s="433"/>
      <c r="AO45" s="433"/>
      <c r="AP45" s="433"/>
      <c r="AQ45" s="433"/>
      <c r="AR45" s="433"/>
      <c r="AS45" s="433"/>
      <c r="AT45" s="433">
        <v>0.08</v>
      </c>
      <c r="AU45" s="433"/>
      <c r="AV45" s="433"/>
      <c r="AW45" s="411">
        <f t="shared" si="4"/>
        <v>0.09</v>
      </c>
      <c r="AX45" s="433">
        <v>0.09</v>
      </c>
      <c r="AY45" s="433"/>
      <c r="AZ45" s="114" t="s">
        <v>130</v>
      </c>
      <c r="BA45" s="114" t="s">
        <v>2843</v>
      </c>
      <c r="BB45" s="410" t="s">
        <v>2844</v>
      </c>
      <c r="BC45" s="410"/>
      <c r="BD45" s="401">
        <f t="shared" si="6"/>
        <v>0.94000000000000006</v>
      </c>
      <c r="BE45" s="410">
        <v>0.77</v>
      </c>
      <c r="BF45" s="410">
        <v>0.13</v>
      </c>
      <c r="BG45" s="410">
        <v>0.04</v>
      </c>
      <c r="BH45" s="401">
        <f t="shared" si="7"/>
        <v>0.45</v>
      </c>
      <c r="BI45" s="410">
        <v>0.45</v>
      </c>
      <c r="BJ45" s="410"/>
      <c r="BK45" s="410"/>
      <c r="BL45" s="114" t="s">
        <v>2756</v>
      </c>
      <c r="BM45" s="114" t="s">
        <v>72</v>
      </c>
      <c r="BN45" s="434" t="s">
        <v>2735</v>
      </c>
      <c r="BO45" s="434" t="s">
        <v>2845</v>
      </c>
      <c r="BP45" s="434" t="s">
        <v>2846</v>
      </c>
      <c r="BQ45" s="114" t="s">
        <v>2847</v>
      </c>
      <c r="BR45" s="114" t="s">
        <v>64</v>
      </c>
      <c r="BS45" s="434"/>
      <c r="BT45" s="114" t="s">
        <v>2761</v>
      </c>
      <c r="BU45" s="114"/>
      <c r="BV45" s="430"/>
      <c r="BW45" s="125">
        <v>1</v>
      </c>
      <c r="BX45" s="125" t="s">
        <v>2778</v>
      </c>
      <c r="BY45" s="396"/>
      <c r="BZ45" s="396"/>
      <c r="CA45" s="396"/>
      <c r="CB45" s="435"/>
      <c r="CC45" s="396"/>
      <c r="CD45" s="396"/>
      <c r="CE45" s="396"/>
      <c r="CF45" s="396"/>
      <c r="CG45" s="396"/>
      <c r="CH45" s="396"/>
    </row>
    <row r="46" spans="1:86" s="396" customFormat="1" ht="46.8">
      <c r="A46" s="387" t="s">
        <v>40</v>
      </c>
      <c r="B46" s="396" t="s">
        <v>2810</v>
      </c>
      <c r="C46" s="125">
        <v>22</v>
      </c>
      <c r="D46" s="369" t="s">
        <v>1574</v>
      </c>
      <c r="E46" s="114" t="s">
        <v>1576</v>
      </c>
      <c r="F46" s="272">
        <v>3</v>
      </c>
      <c r="G46" s="273"/>
      <c r="H46" s="272">
        <v>3</v>
      </c>
      <c r="I46" s="272">
        <f t="shared" si="21"/>
        <v>2.6</v>
      </c>
      <c r="J46" s="272">
        <f t="shared" si="22"/>
        <v>0.4</v>
      </c>
      <c r="K46" s="272">
        <f t="shared" si="23"/>
        <v>0</v>
      </c>
      <c r="L46" s="133" t="s">
        <v>2848</v>
      </c>
      <c r="M46" s="114">
        <f t="shared" si="0"/>
        <v>0</v>
      </c>
      <c r="N46" s="410">
        <f t="shared" si="1"/>
        <v>3</v>
      </c>
      <c r="O46" s="411">
        <f t="shared" si="2"/>
        <v>2.6</v>
      </c>
      <c r="P46" s="423"/>
      <c r="Q46" s="423"/>
      <c r="R46" s="423"/>
      <c r="S46" s="423">
        <v>2.6</v>
      </c>
      <c r="T46" s="423"/>
      <c r="U46" s="423"/>
      <c r="V46" s="423"/>
      <c r="W46" s="423"/>
      <c r="X46" s="423"/>
      <c r="Y46" s="411">
        <f t="shared" si="3"/>
        <v>0.4</v>
      </c>
      <c r="Z46" s="423"/>
      <c r="AA46" s="423"/>
      <c r="AB46" s="423"/>
      <c r="AC46" s="423"/>
      <c r="AD46" s="423"/>
      <c r="AE46" s="423"/>
      <c r="AF46" s="423">
        <v>0.4</v>
      </c>
      <c r="AG46" s="423"/>
      <c r="AH46" s="423"/>
      <c r="AI46" s="423"/>
      <c r="AJ46" s="423"/>
      <c r="AK46" s="423"/>
      <c r="AL46" s="423"/>
      <c r="AM46" s="423"/>
      <c r="AN46" s="423"/>
      <c r="AO46" s="423"/>
      <c r="AP46" s="423"/>
      <c r="AQ46" s="423"/>
      <c r="AR46" s="423"/>
      <c r="AS46" s="423"/>
      <c r="AT46" s="423"/>
      <c r="AU46" s="423"/>
      <c r="AV46" s="423"/>
      <c r="AW46" s="411">
        <f t="shared" si="4"/>
        <v>0</v>
      </c>
      <c r="AX46" s="423"/>
      <c r="AY46" s="423"/>
      <c r="AZ46" s="114" t="s">
        <v>1329</v>
      </c>
      <c r="BA46" s="114" t="s">
        <v>2839</v>
      </c>
      <c r="BB46" s="410"/>
      <c r="BC46" s="410"/>
      <c r="BD46" s="401">
        <f t="shared" si="6"/>
        <v>3</v>
      </c>
      <c r="BE46" s="410">
        <v>2.6</v>
      </c>
      <c r="BF46" s="410">
        <v>0.4</v>
      </c>
      <c r="BG46" s="410"/>
      <c r="BH46" s="401">
        <f t="shared" si="7"/>
        <v>0</v>
      </c>
      <c r="BI46" s="410"/>
      <c r="BJ46" s="410"/>
      <c r="BK46" s="410"/>
      <c r="BL46" s="114" t="s">
        <v>2756</v>
      </c>
      <c r="BM46" s="114" t="s">
        <v>72</v>
      </c>
      <c r="BN46" s="114" t="s">
        <v>2735</v>
      </c>
      <c r="BO46" s="114" t="s">
        <v>1577</v>
      </c>
      <c r="BP46" s="114" t="s">
        <v>64</v>
      </c>
      <c r="BQ46" s="114" t="s">
        <v>2849</v>
      </c>
      <c r="BR46" s="114" t="s">
        <v>64</v>
      </c>
      <c r="BS46" s="114"/>
      <c r="BT46" s="114" t="s">
        <v>2761</v>
      </c>
      <c r="BU46" s="114"/>
      <c r="BV46" s="430"/>
      <c r="BW46" s="125">
        <v>1</v>
      </c>
      <c r="BX46" s="125" t="s">
        <v>2778</v>
      </c>
    </row>
    <row r="47" spans="1:86" s="432" customFormat="1" ht="78">
      <c r="A47" s="431" t="s">
        <v>2834</v>
      </c>
      <c r="C47" s="125">
        <v>23</v>
      </c>
      <c r="D47" s="369" t="s">
        <v>1578</v>
      </c>
      <c r="E47" s="114" t="s">
        <v>1580</v>
      </c>
      <c r="F47" s="272">
        <v>0.65</v>
      </c>
      <c r="G47" s="273"/>
      <c r="H47" s="272">
        <v>0.65</v>
      </c>
      <c r="I47" s="272">
        <f t="shared" si="21"/>
        <v>0.13</v>
      </c>
      <c r="J47" s="272">
        <f t="shared" si="22"/>
        <v>0.52</v>
      </c>
      <c r="K47" s="272">
        <f t="shared" si="23"/>
        <v>0</v>
      </c>
      <c r="L47" s="133" t="s">
        <v>2850</v>
      </c>
      <c r="M47" s="114">
        <f t="shared" si="0"/>
        <v>0</v>
      </c>
      <c r="N47" s="410">
        <f t="shared" si="1"/>
        <v>0.65</v>
      </c>
      <c r="O47" s="411">
        <f t="shared" si="2"/>
        <v>0.13</v>
      </c>
      <c r="P47" s="433"/>
      <c r="Q47" s="433"/>
      <c r="R47" s="433">
        <v>0.13</v>
      </c>
      <c r="S47" s="433"/>
      <c r="T47" s="433"/>
      <c r="U47" s="433"/>
      <c r="V47" s="433"/>
      <c r="W47" s="433"/>
      <c r="X47" s="433"/>
      <c r="Y47" s="411">
        <f t="shared" si="3"/>
        <v>0.52</v>
      </c>
      <c r="Z47" s="433"/>
      <c r="AA47" s="433"/>
      <c r="AB47" s="433"/>
      <c r="AC47" s="433">
        <v>0.01</v>
      </c>
      <c r="AD47" s="433"/>
      <c r="AE47" s="433"/>
      <c r="AF47" s="433">
        <v>0.48</v>
      </c>
      <c r="AG47" s="433">
        <v>0.02</v>
      </c>
      <c r="AH47" s="433">
        <v>0.01</v>
      </c>
      <c r="AI47" s="433"/>
      <c r="AJ47" s="433"/>
      <c r="AK47" s="433"/>
      <c r="AL47" s="433"/>
      <c r="AM47" s="433"/>
      <c r="AN47" s="433"/>
      <c r="AO47" s="433"/>
      <c r="AP47" s="433"/>
      <c r="AQ47" s="433"/>
      <c r="AR47" s="433"/>
      <c r="AS47" s="433"/>
      <c r="AT47" s="433"/>
      <c r="AU47" s="433"/>
      <c r="AV47" s="433"/>
      <c r="AW47" s="411">
        <f t="shared" si="4"/>
        <v>0</v>
      </c>
      <c r="AX47" s="433"/>
      <c r="AY47" s="433"/>
      <c r="AZ47" s="114" t="s">
        <v>130</v>
      </c>
      <c r="BA47" s="114" t="s">
        <v>2843</v>
      </c>
      <c r="BB47" s="410" t="s">
        <v>2844</v>
      </c>
      <c r="BC47" s="410"/>
      <c r="BD47" s="436">
        <f t="shared" si="6"/>
        <v>0.21100000000000002</v>
      </c>
      <c r="BE47" s="410">
        <v>0.112</v>
      </c>
      <c r="BF47" s="410">
        <v>9.9000000000000005E-2</v>
      </c>
      <c r="BG47" s="410"/>
      <c r="BH47" s="401">
        <f t="shared" si="7"/>
        <v>0</v>
      </c>
      <c r="BI47" s="410"/>
      <c r="BJ47" s="410"/>
      <c r="BK47" s="410"/>
      <c r="BL47" s="114" t="s">
        <v>2756</v>
      </c>
      <c r="BM47" s="114" t="s">
        <v>72</v>
      </c>
      <c r="BN47" s="434" t="s">
        <v>2735</v>
      </c>
      <c r="BO47" s="434" t="s">
        <v>2851</v>
      </c>
      <c r="BP47" s="434" t="s">
        <v>2846</v>
      </c>
      <c r="BQ47" s="114" t="s">
        <v>2852</v>
      </c>
      <c r="BR47" s="114" t="s">
        <v>64</v>
      </c>
      <c r="BS47" s="434"/>
      <c r="BT47" s="114" t="s">
        <v>2761</v>
      </c>
      <c r="BU47" s="114"/>
      <c r="BV47" s="430"/>
      <c r="BW47" s="125">
        <v>1</v>
      </c>
      <c r="BX47" s="125" t="s">
        <v>2778</v>
      </c>
      <c r="BY47" s="396"/>
      <c r="BZ47" s="396"/>
      <c r="CA47" s="396"/>
      <c r="CB47" s="396"/>
      <c r="CC47" s="396"/>
      <c r="CD47" s="396"/>
      <c r="CE47" s="396"/>
      <c r="CF47" s="396"/>
      <c r="CG47" s="396"/>
      <c r="CH47" s="396"/>
    </row>
    <row r="48" spans="1:86" s="396" customFormat="1" ht="78">
      <c r="A48" s="387" t="s">
        <v>2834</v>
      </c>
      <c r="C48" s="125">
        <v>24</v>
      </c>
      <c r="D48" s="369" t="s">
        <v>2853</v>
      </c>
      <c r="E48" s="114" t="s">
        <v>1511</v>
      </c>
      <c r="F48" s="272">
        <v>0.98</v>
      </c>
      <c r="G48" s="273"/>
      <c r="H48" s="272">
        <v>0.98</v>
      </c>
      <c r="I48" s="272">
        <f t="shared" si="21"/>
        <v>0.51</v>
      </c>
      <c r="J48" s="272">
        <f t="shared" si="22"/>
        <v>0.41</v>
      </c>
      <c r="K48" s="272">
        <f t="shared" si="23"/>
        <v>0.06</v>
      </c>
      <c r="L48" s="133" t="s">
        <v>2854</v>
      </c>
      <c r="M48" s="114">
        <f t="shared" si="0"/>
        <v>0</v>
      </c>
      <c r="N48" s="410">
        <f t="shared" si="1"/>
        <v>0.98</v>
      </c>
      <c r="O48" s="411">
        <f t="shared" si="2"/>
        <v>0.51</v>
      </c>
      <c r="P48" s="423">
        <v>0.02</v>
      </c>
      <c r="Q48" s="423">
        <v>0.04</v>
      </c>
      <c r="R48" s="423">
        <f>0.12+0.16</f>
        <v>0.28000000000000003</v>
      </c>
      <c r="S48" s="423">
        <v>0.14000000000000001</v>
      </c>
      <c r="T48" s="423"/>
      <c r="U48" s="423"/>
      <c r="V48" s="423"/>
      <c r="W48" s="423">
        <v>0.03</v>
      </c>
      <c r="X48" s="423"/>
      <c r="Y48" s="411">
        <f t="shared" si="3"/>
        <v>0.41</v>
      </c>
      <c r="Z48" s="423"/>
      <c r="AA48" s="423"/>
      <c r="AB48" s="423"/>
      <c r="AC48" s="423"/>
      <c r="AD48" s="423"/>
      <c r="AE48" s="423"/>
      <c r="AF48" s="423">
        <v>0.09</v>
      </c>
      <c r="AG48" s="423"/>
      <c r="AH48" s="423"/>
      <c r="AI48" s="423"/>
      <c r="AJ48" s="423"/>
      <c r="AK48" s="423"/>
      <c r="AL48" s="423"/>
      <c r="AM48" s="423"/>
      <c r="AN48" s="423"/>
      <c r="AO48" s="423"/>
      <c r="AP48" s="423">
        <v>0.02</v>
      </c>
      <c r="AQ48" s="423"/>
      <c r="AR48" s="423"/>
      <c r="AS48" s="423"/>
      <c r="AT48" s="423">
        <v>0.3</v>
      </c>
      <c r="AU48" s="423"/>
      <c r="AV48" s="423"/>
      <c r="AW48" s="411">
        <f t="shared" si="4"/>
        <v>0.06</v>
      </c>
      <c r="AX48" s="423"/>
      <c r="AY48" s="423">
        <v>0.06</v>
      </c>
      <c r="AZ48" s="114" t="s">
        <v>2855</v>
      </c>
      <c r="BA48" s="114" t="s">
        <v>2856</v>
      </c>
      <c r="BB48" s="410"/>
      <c r="BC48" s="410"/>
      <c r="BD48" s="401">
        <f t="shared" si="6"/>
        <v>0.98</v>
      </c>
      <c r="BE48" s="410">
        <f>0.3+0.21</f>
        <v>0.51</v>
      </c>
      <c r="BF48" s="410">
        <v>0.41</v>
      </c>
      <c r="BG48" s="410">
        <v>0.06</v>
      </c>
      <c r="BH48" s="401">
        <f t="shared" si="7"/>
        <v>0</v>
      </c>
      <c r="BI48" s="410"/>
      <c r="BJ48" s="410"/>
      <c r="BK48" s="410"/>
      <c r="BL48" s="114" t="s">
        <v>2756</v>
      </c>
      <c r="BM48" s="114" t="s">
        <v>72</v>
      </c>
      <c r="BN48" s="114" t="s">
        <v>2735</v>
      </c>
      <c r="BO48" s="114" t="s">
        <v>1512</v>
      </c>
      <c r="BP48" s="114" t="s">
        <v>64</v>
      </c>
      <c r="BQ48" s="114" t="s">
        <v>2857</v>
      </c>
      <c r="BR48" s="114" t="s">
        <v>2858</v>
      </c>
      <c r="BS48" s="114" t="s">
        <v>2859</v>
      </c>
      <c r="BT48" s="114" t="s">
        <v>2761</v>
      </c>
      <c r="BU48" s="114"/>
      <c r="BV48" s="430"/>
      <c r="BW48" s="125">
        <v>1</v>
      </c>
      <c r="BX48" s="125" t="s">
        <v>2778</v>
      </c>
    </row>
    <row r="49" spans="1:86" s="396" customFormat="1" ht="46.8">
      <c r="A49" s="387" t="s">
        <v>2834</v>
      </c>
      <c r="C49" s="125">
        <v>25</v>
      </c>
      <c r="D49" s="369" t="s">
        <v>1477</v>
      </c>
      <c r="E49" s="114" t="s">
        <v>1479</v>
      </c>
      <c r="F49" s="272">
        <v>0.77</v>
      </c>
      <c r="G49" s="273"/>
      <c r="H49" s="272">
        <v>0.77</v>
      </c>
      <c r="I49" s="272">
        <f t="shared" si="21"/>
        <v>0.51</v>
      </c>
      <c r="J49" s="272">
        <f t="shared" si="22"/>
        <v>0.26</v>
      </c>
      <c r="K49" s="272">
        <f t="shared" si="23"/>
        <v>0</v>
      </c>
      <c r="L49" s="133" t="s">
        <v>2860</v>
      </c>
      <c r="M49" s="114">
        <f t="shared" si="0"/>
        <v>0</v>
      </c>
      <c r="N49" s="410">
        <f t="shared" si="1"/>
        <v>0.77</v>
      </c>
      <c r="O49" s="411">
        <f t="shared" si="2"/>
        <v>0.51</v>
      </c>
      <c r="P49" s="423"/>
      <c r="Q49" s="423"/>
      <c r="R49" s="423">
        <v>0.04</v>
      </c>
      <c r="S49" s="423">
        <v>0.47</v>
      </c>
      <c r="T49" s="423"/>
      <c r="U49" s="423"/>
      <c r="V49" s="423"/>
      <c r="W49" s="423"/>
      <c r="X49" s="423"/>
      <c r="Y49" s="411">
        <f t="shared" si="3"/>
        <v>0.26</v>
      </c>
      <c r="Z49" s="423"/>
      <c r="AA49" s="423"/>
      <c r="AB49" s="423"/>
      <c r="AC49" s="423"/>
      <c r="AD49" s="423"/>
      <c r="AE49" s="423"/>
      <c r="AF49" s="423"/>
      <c r="AG49" s="423"/>
      <c r="AH49" s="423"/>
      <c r="AI49" s="423"/>
      <c r="AJ49" s="423"/>
      <c r="AK49" s="423"/>
      <c r="AL49" s="423"/>
      <c r="AM49" s="423"/>
      <c r="AN49" s="423"/>
      <c r="AO49" s="423"/>
      <c r="AP49" s="423"/>
      <c r="AQ49" s="423"/>
      <c r="AR49" s="423"/>
      <c r="AS49" s="423"/>
      <c r="AT49" s="423">
        <v>0.26</v>
      </c>
      <c r="AU49" s="423"/>
      <c r="AV49" s="423"/>
      <c r="AW49" s="411">
        <f t="shared" si="4"/>
        <v>0</v>
      </c>
      <c r="AX49" s="423"/>
      <c r="AY49" s="423"/>
      <c r="AZ49" s="114" t="s">
        <v>2861</v>
      </c>
      <c r="BA49" s="114" t="s">
        <v>2839</v>
      </c>
      <c r="BB49" s="410"/>
      <c r="BC49" s="410"/>
      <c r="BD49" s="401">
        <f t="shared" si="6"/>
        <v>0.77</v>
      </c>
      <c r="BE49" s="410">
        <v>0.51</v>
      </c>
      <c r="BF49" s="410">
        <v>0.26</v>
      </c>
      <c r="BG49" s="410"/>
      <c r="BH49" s="401">
        <f t="shared" si="7"/>
        <v>0</v>
      </c>
      <c r="BI49" s="410"/>
      <c r="BJ49" s="410"/>
      <c r="BK49" s="410"/>
      <c r="BL49" s="114" t="s">
        <v>2862</v>
      </c>
      <c r="BM49" s="114" t="s">
        <v>72</v>
      </c>
      <c r="BN49" s="114" t="s">
        <v>2735</v>
      </c>
      <c r="BO49" s="114" t="s">
        <v>2863</v>
      </c>
      <c r="BP49" s="114" t="s">
        <v>64</v>
      </c>
      <c r="BQ49" s="114" t="s">
        <v>2864</v>
      </c>
      <c r="BR49" s="114" t="s">
        <v>64</v>
      </c>
      <c r="BS49" s="114"/>
      <c r="BT49" s="114" t="s">
        <v>2761</v>
      </c>
      <c r="BU49" s="114"/>
      <c r="BV49" s="430"/>
      <c r="BW49" s="125">
        <v>1</v>
      </c>
      <c r="BX49" s="125" t="s">
        <v>2778</v>
      </c>
    </row>
    <row r="50" spans="1:86" s="432" customFormat="1" ht="78">
      <c r="A50" s="431" t="s">
        <v>40</v>
      </c>
      <c r="C50" s="125">
        <v>26</v>
      </c>
      <c r="D50" s="369" t="s">
        <v>1523</v>
      </c>
      <c r="E50" s="114" t="s">
        <v>1524</v>
      </c>
      <c r="F50" s="272">
        <v>1.84</v>
      </c>
      <c r="G50" s="273"/>
      <c r="H50" s="272">
        <v>1.84</v>
      </c>
      <c r="I50" s="272">
        <f t="shared" si="21"/>
        <v>1.31</v>
      </c>
      <c r="J50" s="272">
        <f t="shared" si="22"/>
        <v>0.44999999999999996</v>
      </c>
      <c r="K50" s="272">
        <f t="shared" si="23"/>
        <v>0.08</v>
      </c>
      <c r="L50" s="133" t="s">
        <v>2258</v>
      </c>
      <c r="M50" s="114">
        <f t="shared" si="0"/>
        <v>0</v>
      </c>
      <c r="N50" s="410">
        <f t="shared" si="1"/>
        <v>1.84</v>
      </c>
      <c r="O50" s="411">
        <f t="shared" si="2"/>
        <v>1.31</v>
      </c>
      <c r="P50" s="433"/>
      <c r="Q50" s="433">
        <v>0.3</v>
      </c>
      <c r="R50" s="433">
        <v>1</v>
      </c>
      <c r="S50" s="433"/>
      <c r="T50" s="433"/>
      <c r="U50" s="433"/>
      <c r="V50" s="433"/>
      <c r="W50" s="433">
        <v>0.01</v>
      </c>
      <c r="X50" s="433"/>
      <c r="Y50" s="411">
        <f t="shared" si="3"/>
        <v>0.44999999999999996</v>
      </c>
      <c r="Z50" s="433"/>
      <c r="AA50" s="433"/>
      <c r="AB50" s="433"/>
      <c r="AC50" s="433"/>
      <c r="AD50" s="433"/>
      <c r="AE50" s="433"/>
      <c r="AF50" s="433">
        <v>0.42</v>
      </c>
      <c r="AG50" s="433"/>
      <c r="AH50" s="433"/>
      <c r="AI50" s="433"/>
      <c r="AJ50" s="433"/>
      <c r="AK50" s="433"/>
      <c r="AL50" s="433"/>
      <c r="AM50" s="433"/>
      <c r="AN50" s="433"/>
      <c r="AO50" s="433"/>
      <c r="AP50" s="433"/>
      <c r="AQ50" s="433"/>
      <c r="AR50" s="433"/>
      <c r="AS50" s="433"/>
      <c r="AT50" s="433">
        <v>0.03</v>
      </c>
      <c r="AU50" s="433"/>
      <c r="AV50" s="433"/>
      <c r="AW50" s="411">
        <f t="shared" si="4"/>
        <v>0.08</v>
      </c>
      <c r="AX50" s="433"/>
      <c r="AY50" s="433">
        <v>0.08</v>
      </c>
      <c r="AZ50" s="114" t="s">
        <v>2865</v>
      </c>
      <c r="BA50" s="114" t="s">
        <v>2843</v>
      </c>
      <c r="BB50" s="410" t="s">
        <v>2866</v>
      </c>
      <c r="BC50" s="410"/>
      <c r="BD50" s="401">
        <f t="shared" si="6"/>
        <v>1.46</v>
      </c>
      <c r="BE50" s="410">
        <v>1.02</v>
      </c>
      <c r="BF50" s="410">
        <v>0.43</v>
      </c>
      <c r="BG50" s="410">
        <v>0.01</v>
      </c>
      <c r="BH50" s="401">
        <f t="shared" si="7"/>
        <v>0</v>
      </c>
      <c r="BI50" s="410"/>
      <c r="BJ50" s="410"/>
      <c r="BK50" s="410"/>
      <c r="BL50" s="114" t="s">
        <v>2756</v>
      </c>
      <c r="BM50" s="114" t="s">
        <v>72</v>
      </c>
      <c r="BN50" s="434" t="s">
        <v>2735</v>
      </c>
      <c r="BO50" s="434" t="s">
        <v>2867</v>
      </c>
      <c r="BP50" s="434" t="s">
        <v>2846</v>
      </c>
      <c r="BQ50" s="114" t="s">
        <v>2868</v>
      </c>
      <c r="BR50" s="114" t="s">
        <v>64</v>
      </c>
      <c r="BS50" s="434"/>
      <c r="BT50" s="114" t="s">
        <v>2761</v>
      </c>
      <c r="BU50" s="114"/>
      <c r="BV50" s="430"/>
      <c r="BW50" s="125">
        <v>1</v>
      </c>
      <c r="BX50" s="125" t="s">
        <v>2778</v>
      </c>
      <c r="BY50" s="396"/>
      <c r="BZ50" s="396"/>
      <c r="CA50" s="396"/>
      <c r="CB50" s="396"/>
      <c r="CC50" s="396"/>
      <c r="CD50" s="396"/>
      <c r="CE50" s="396"/>
      <c r="CF50" s="396"/>
      <c r="CG50" s="396"/>
      <c r="CH50" s="396"/>
    </row>
    <row r="51" spans="1:86" s="396" customFormat="1" ht="78">
      <c r="A51" s="387" t="s">
        <v>40</v>
      </c>
      <c r="C51" s="125">
        <v>27</v>
      </c>
      <c r="D51" s="369" t="s">
        <v>1323</v>
      </c>
      <c r="E51" s="114"/>
      <c r="F51" s="272">
        <v>1.4</v>
      </c>
      <c r="G51" s="273"/>
      <c r="H51" s="272">
        <v>1.4</v>
      </c>
      <c r="I51" s="272">
        <f t="shared" si="21"/>
        <v>0.51</v>
      </c>
      <c r="J51" s="272">
        <f t="shared" si="22"/>
        <v>0.64</v>
      </c>
      <c r="K51" s="272">
        <f t="shared" si="23"/>
        <v>0.25</v>
      </c>
      <c r="L51" s="133" t="s">
        <v>2153</v>
      </c>
      <c r="M51" s="114">
        <f t="shared" si="0"/>
        <v>0</v>
      </c>
      <c r="N51" s="410">
        <f t="shared" si="1"/>
        <v>1.4</v>
      </c>
      <c r="O51" s="411">
        <f t="shared" si="2"/>
        <v>0.51</v>
      </c>
      <c r="P51" s="423">
        <v>0.3</v>
      </c>
      <c r="Q51" s="423"/>
      <c r="R51" s="423">
        <v>0.06</v>
      </c>
      <c r="S51" s="423">
        <v>0.15</v>
      </c>
      <c r="T51" s="423"/>
      <c r="U51" s="423"/>
      <c r="V51" s="423"/>
      <c r="W51" s="423"/>
      <c r="X51" s="423"/>
      <c r="Y51" s="411">
        <f t="shared" si="3"/>
        <v>0.64</v>
      </c>
      <c r="Z51" s="423"/>
      <c r="AA51" s="423"/>
      <c r="AB51" s="423"/>
      <c r="AC51" s="423"/>
      <c r="AD51" s="423"/>
      <c r="AE51" s="423"/>
      <c r="AF51" s="423">
        <v>0.03</v>
      </c>
      <c r="AG51" s="423">
        <v>0.01</v>
      </c>
      <c r="AH51" s="423"/>
      <c r="AI51" s="423"/>
      <c r="AJ51" s="423"/>
      <c r="AK51" s="423"/>
      <c r="AL51" s="423"/>
      <c r="AM51" s="423"/>
      <c r="AN51" s="423"/>
      <c r="AO51" s="423"/>
      <c r="AP51" s="423"/>
      <c r="AQ51" s="423"/>
      <c r="AR51" s="423"/>
      <c r="AS51" s="423"/>
      <c r="AT51" s="423">
        <v>0.6</v>
      </c>
      <c r="AU51" s="423"/>
      <c r="AV51" s="423"/>
      <c r="AW51" s="411">
        <f t="shared" si="4"/>
        <v>0.25</v>
      </c>
      <c r="AX51" s="423"/>
      <c r="AY51" s="423">
        <v>0.25</v>
      </c>
      <c r="AZ51" s="114" t="s">
        <v>2869</v>
      </c>
      <c r="BA51" s="114" t="s">
        <v>2782</v>
      </c>
      <c r="BB51" s="410"/>
      <c r="BC51" s="410"/>
      <c r="BD51" s="401">
        <f t="shared" si="6"/>
        <v>1.4</v>
      </c>
      <c r="BE51" s="410">
        <v>0.95</v>
      </c>
      <c r="BF51" s="410">
        <v>0.2</v>
      </c>
      <c r="BG51" s="410">
        <v>0.25</v>
      </c>
      <c r="BH51" s="401">
        <f t="shared" si="7"/>
        <v>0.6</v>
      </c>
      <c r="BI51" s="410">
        <v>0.6</v>
      </c>
      <c r="BJ51" s="410"/>
      <c r="BK51" s="410"/>
      <c r="BL51" s="114" t="s">
        <v>2870</v>
      </c>
      <c r="BM51" s="114"/>
      <c r="BN51" s="114" t="s">
        <v>2735</v>
      </c>
      <c r="BO51" s="114" t="s">
        <v>2871</v>
      </c>
      <c r="BP51" s="114" t="s">
        <v>2784</v>
      </c>
      <c r="BQ51" s="114" t="s">
        <v>2872</v>
      </c>
      <c r="BR51" s="114" t="s">
        <v>64</v>
      </c>
      <c r="BS51" s="114" t="s">
        <v>2786</v>
      </c>
      <c r="BT51" s="114" t="s">
        <v>72</v>
      </c>
      <c r="BU51" s="114"/>
      <c r="BV51" s="430"/>
      <c r="BW51" s="125">
        <v>1</v>
      </c>
      <c r="BX51" s="125"/>
    </row>
    <row r="52" spans="1:86" s="396" customFormat="1" ht="109.2">
      <c r="A52" s="387" t="s">
        <v>40</v>
      </c>
      <c r="C52" s="125">
        <v>28</v>
      </c>
      <c r="D52" s="369" t="s">
        <v>2873</v>
      </c>
      <c r="E52" s="114"/>
      <c r="F52" s="272">
        <v>4.76</v>
      </c>
      <c r="G52" s="273"/>
      <c r="H52" s="272">
        <v>4.76</v>
      </c>
      <c r="I52" s="272">
        <f t="shared" si="21"/>
        <v>0.66</v>
      </c>
      <c r="J52" s="272">
        <f t="shared" si="22"/>
        <v>3.9299999999999997</v>
      </c>
      <c r="K52" s="272">
        <f t="shared" si="23"/>
        <v>0.17</v>
      </c>
      <c r="L52" s="133" t="s">
        <v>2295</v>
      </c>
      <c r="M52" s="114">
        <f t="shared" si="0"/>
        <v>0</v>
      </c>
      <c r="N52" s="410">
        <f t="shared" si="1"/>
        <v>4.76</v>
      </c>
      <c r="O52" s="411">
        <f t="shared" si="2"/>
        <v>0.66</v>
      </c>
      <c r="P52" s="423">
        <v>0.23</v>
      </c>
      <c r="Q52" s="423">
        <v>0.03</v>
      </c>
      <c r="R52" s="423">
        <f>0.07+0.03</f>
        <v>0.1</v>
      </c>
      <c r="S52" s="423">
        <v>0.15</v>
      </c>
      <c r="T52" s="423"/>
      <c r="U52" s="423"/>
      <c r="V52" s="423">
        <v>0.1</v>
      </c>
      <c r="W52" s="423">
        <v>0.05</v>
      </c>
      <c r="X52" s="423"/>
      <c r="Y52" s="411">
        <f t="shared" si="3"/>
        <v>3.9299999999999997</v>
      </c>
      <c r="Z52" s="423"/>
      <c r="AA52" s="423"/>
      <c r="AB52" s="423"/>
      <c r="AC52" s="423"/>
      <c r="AD52" s="423"/>
      <c r="AE52" s="423"/>
      <c r="AF52" s="423">
        <v>2.9</v>
      </c>
      <c r="AG52" s="423"/>
      <c r="AH52" s="423">
        <v>0.04</v>
      </c>
      <c r="AI52" s="423"/>
      <c r="AJ52" s="423"/>
      <c r="AK52" s="423"/>
      <c r="AL52" s="423"/>
      <c r="AM52" s="423"/>
      <c r="AN52" s="423"/>
      <c r="AO52" s="423"/>
      <c r="AP52" s="423">
        <v>0.88</v>
      </c>
      <c r="AQ52" s="423"/>
      <c r="AR52" s="423">
        <v>0.06</v>
      </c>
      <c r="AS52" s="423"/>
      <c r="AT52" s="423">
        <v>0.05</v>
      </c>
      <c r="AU52" s="423"/>
      <c r="AV52" s="423"/>
      <c r="AW52" s="411">
        <f t="shared" si="4"/>
        <v>0.17</v>
      </c>
      <c r="AX52" s="423"/>
      <c r="AY52" s="423">
        <v>0.17</v>
      </c>
      <c r="AZ52" s="114" t="s">
        <v>2800</v>
      </c>
      <c r="BA52" s="114" t="s">
        <v>2782</v>
      </c>
      <c r="BB52" s="410"/>
      <c r="BC52" s="410"/>
      <c r="BD52" s="401">
        <f t="shared" si="6"/>
        <v>4.76</v>
      </c>
      <c r="BE52" s="410">
        <v>0.66</v>
      </c>
      <c r="BF52" s="410">
        <v>3.93</v>
      </c>
      <c r="BG52" s="410">
        <v>0.17</v>
      </c>
      <c r="BH52" s="401">
        <f t="shared" si="7"/>
        <v>0.26</v>
      </c>
      <c r="BI52" s="410">
        <v>0.26</v>
      </c>
      <c r="BJ52" s="410"/>
      <c r="BK52" s="410"/>
      <c r="BL52" s="114" t="s">
        <v>2756</v>
      </c>
      <c r="BM52" s="114"/>
      <c r="BN52" s="114" t="s">
        <v>2735</v>
      </c>
      <c r="BO52" s="114" t="s">
        <v>1313</v>
      </c>
      <c r="BP52" s="114" t="s">
        <v>64</v>
      </c>
      <c r="BQ52" s="114" t="s">
        <v>2874</v>
      </c>
      <c r="BR52" s="114" t="s">
        <v>64</v>
      </c>
      <c r="BS52" s="114" t="s">
        <v>2875</v>
      </c>
      <c r="BT52" s="114" t="s">
        <v>72</v>
      </c>
      <c r="BU52" s="114"/>
      <c r="BV52" s="430"/>
      <c r="BW52" s="125">
        <v>1</v>
      </c>
      <c r="BX52" s="125"/>
    </row>
    <row r="53" spans="1:86" s="396" customFormat="1" ht="31.2">
      <c r="A53" s="387" t="s">
        <v>40</v>
      </c>
      <c r="C53" s="125">
        <v>29</v>
      </c>
      <c r="D53" s="369" t="s">
        <v>1583</v>
      </c>
      <c r="E53" s="114"/>
      <c r="F53" s="272">
        <v>0.04</v>
      </c>
      <c r="G53" s="273"/>
      <c r="H53" s="272">
        <v>0.04</v>
      </c>
      <c r="I53" s="272">
        <f t="shared" si="21"/>
        <v>0.02</v>
      </c>
      <c r="J53" s="272">
        <f t="shared" si="22"/>
        <v>0.02</v>
      </c>
      <c r="K53" s="272">
        <f t="shared" si="23"/>
        <v>0</v>
      </c>
      <c r="L53" s="133" t="s">
        <v>2876</v>
      </c>
      <c r="M53" s="114">
        <f t="shared" si="0"/>
        <v>0</v>
      </c>
      <c r="N53" s="410">
        <f t="shared" si="1"/>
        <v>0.04</v>
      </c>
      <c r="O53" s="411">
        <f t="shared" si="2"/>
        <v>0.02</v>
      </c>
      <c r="P53" s="423"/>
      <c r="Q53" s="423"/>
      <c r="R53" s="423">
        <v>0.02</v>
      </c>
      <c r="S53" s="423"/>
      <c r="T53" s="423"/>
      <c r="U53" s="423"/>
      <c r="V53" s="423"/>
      <c r="W53" s="423"/>
      <c r="X53" s="423"/>
      <c r="Y53" s="411">
        <f t="shared" si="3"/>
        <v>0.02</v>
      </c>
      <c r="Z53" s="423"/>
      <c r="AA53" s="423"/>
      <c r="AB53" s="423"/>
      <c r="AC53" s="423"/>
      <c r="AD53" s="423"/>
      <c r="AE53" s="423"/>
      <c r="AF53" s="423">
        <v>0.02</v>
      </c>
      <c r="AG53" s="423"/>
      <c r="AH53" s="423"/>
      <c r="AI53" s="423"/>
      <c r="AJ53" s="423"/>
      <c r="AK53" s="423"/>
      <c r="AL53" s="423"/>
      <c r="AM53" s="423"/>
      <c r="AN53" s="423"/>
      <c r="AO53" s="423"/>
      <c r="AP53" s="423"/>
      <c r="AQ53" s="423"/>
      <c r="AR53" s="423"/>
      <c r="AS53" s="423"/>
      <c r="AT53" s="423"/>
      <c r="AU53" s="423"/>
      <c r="AV53" s="423"/>
      <c r="AW53" s="411">
        <f t="shared" si="4"/>
        <v>0</v>
      </c>
      <c r="AX53" s="423"/>
      <c r="AY53" s="423"/>
      <c r="AZ53" s="114" t="s">
        <v>130</v>
      </c>
      <c r="BA53" s="114" t="s">
        <v>2782</v>
      </c>
      <c r="BB53" s="410"/>
      <c r="BC53" s="410"/>
      <c r="BD53" s="401">
        <f t="shared" si="6"/>
        <v>0.04</v>
      </c>
      <c r="BE53" s="410">
        <v>0.02</v>
      </c>
      <c r="BF53" s="410">
        <v>0.02</v>
      </c>
      <c r="BG53" s="410"/>
      <c r="BH53" s="401">
        <f t="shared" si="7"/>
        <v>0</v>
      </c>
      <c r="BI53" s="410"/>
      <c r="BJ53" s="410"/>
      <c r="BK53" s="410"/>
      <c r="BL53" s="114" t="s">
        <v>2756</v>
      </c>
      <c r="BM53" s="114"/>
      <c r="BN53" s="114" t="s">
        <v>2735</v>
      </c>
      <c r="BO53" s="114" t="s">
        <v>1585</v>
      </c>
      <c r="BP53" s="114" t="s">
        <v>64</v>
      </c>
      <c r="BQ53" s="114" t="s">
        <v>2877</v>
      </c>
      <c r="BR53" s="114" t="s">
        <v>64</v>
      </c>
      <c r="BS53" s="114" t="s">
        <v>2786</v>
      </c>
      <c r="BT53" s="114" t="s">
        <v>72</v>
      </c>
      <c r="BU53" s="114"/>
      <c r="BV53" s="430"/>
      <c r="BW53" s="125">
        <v>1</v>
      </c>
      <c r="BX53" s="125"/>
    </row>
    <row r="54" spans="1:86" s="396" customFormat="1" ht="78">
      <c r="A54" s="387" t="s">
        <v>40</v>
      </c>
      <c r="C54" s="125">
        <v>30</v>
      </c>
      <c r="D54" s="369" t="s">
        <v>2878</v>
      </c>
      <c r="E54" s="114"/>
      <c r="F54" s="272">
        <v>0.3</v>
      </c>
      <c r="G54" s="273"/>
      <c r="H54" s="272">
        <v>0.3</v>
      </c>
      <c r="I54" s="272">
        <f t="shared" si="21"/>
        <v>0</v>
      </c>
      <c r="J54" s="272">
        <f t="shared" si="22"/>
        <v>0.30000000000000004</v>
      </c>
      <c r="K54" s="272">
        <f t="shared" si="23"/>
        <v>0</v>
      </c>
      <c r="L54" s="133" t="s">
        <v>2154</v>
      </c>
      <c r="M54" s="114">
        <f t="shared" si="0"/>
        <v>0</v>
      </c>
      <c r="N54" s="410">
        <f t="shared" si="1"/>
        <v>0.30000000000000004</v>
      </c>
      <c r="O54" s="411">
        <f t="shared" si="2"/>
        <v>0</v>
      </c>
      <c r="P54" s="423"/>
      <c r="Q54" s="423"/>
      <c r="R54" s="423"/>
      <c r="S54" s="423"/>
      <c r="T54" s="423"/>
      <c r="U54" s="423"/>
      <c r="V54" s="423"/>
      <c r="W54" s="423"/>
      <c r="X54" s="423"/>
      <c r="Y54" s="411">
        <f t="shared" si="3"/>
        <v>0.30000000000000004</v>
      </c>
      <c r="Z54" s="423"/>
      <c r="AA54" s="423"/>
      <c r="AB54" s="423"/>
      <c r="AC54" s="423"/>
      <c r="AD54" s="423"/>
      <c r="AE54" s="423"/>
      <c r="AF54" s="423">
        <v>0.28000000000000003</v>
      </c>
      <c r="AG54" s="423"/>
      <c r="AH54" s="423"/>
      <c r="AI54" s="423"/>
      <c r="AJ54" s="423"/>
      <c r="AK54" s="423"/>
      <c r="AL54" s="423"/>
      <c r="AM54" s="423"/>
      <c r="AN54" s="423"/>
      <c r="AO54" s="423"/>
      <c r="AP54" s="423"/>
      <c r="AQ54" s="423">
        <v>0.02</v>
      </c>
      <c r="AR54" s="423"/>
      <c r="AS54" s="423"/>
      <c r="AT54" s="423"/>
      <c r="AU54" s="423"/>
      <c r="AV54" s="423"/>
      <c r="AW54" s="411">
        <f t="shared" si="4"/>
        <v>0</v>
      </c>
      <c r="AX54" s="423"/>
      <c r="AY54" s="423"/>
      <c r="AZ54" s="114" t="s">
        <v>130</v>
      </c>
      <c r="BA54" s="114" t="s">
        <v>2879</v>
      </c>
      <c r="BB54" s="410" t="s">
        <v>2880</v>
      </c>
      <c r="BC54" s="410"/>
      <c r="BD54" s="401">
        <f t="shared" si="6"/>
        <v>0</v>
      </c>
      <c r="BE54" s="410"/>
      <c r="BF54" s="410"/>
      <c r="BG54" s="410"/>
      <c r="BH54" s="401">
        <f t="shared" si="7"/>
        <v>0</v>
      </c>
      <c r="BI54" s="410"/>
      <c r="BJ54" s="410"/>
      <c r="BK54" s="410"/>
      <c r="BL54" s="114" t="s">
        <v>2756</v>
      </c>
      <c r="BM54" s="114"/>
      <c r="BN54" s="114" t="s">
        <v>2735</v>
      </c>
      <c r="BO54" s="114" t="s">
        <v>74</v>
      </c>
      <c r="BP54" s="114" t="s">
        <v>64</v>
      </c>
      <c r="BQ54" s="114" t="s">
        <v>2744</v>
      </c>
      <c r="BR54" s="114" t="s">
        <v>64</v>
      </c>
      <c r="BS54" s="114"/>
      <c r="BT54" s="114" t="s">
        <v>72</v>
      </c>
      <c r="BU54" s="114"/>
      <c r="BV54" s="430"/>
      <c r="BW54" s="125"/>
      <c r="BX54" s="125"/>
    </row>
    <row r="55" spans="1:86" s="387" customFormat="1">
      <c r="A55" s="387" t="s">
        <v>56</v>
      </c>
      <c r="C55" s="437" t="s">
        <v>1264</v>
      </c>
      <c r="D55" s="417" t="s">
        <v>1596</v>
      </c>
      <c r="E55" s="397"/>
      <c r="F55" s="409">
        <f t="shared" ref="F55:K55" si="24">SUM(F56:F58)</f>
        <v>17.96</v>
      </c>
      <c r="G55" s="409">
        <f t="shared" si="24"/>
        <v>0</v>
      </c>
      <c r="H55" s="409">
        <f t="shared" si="24"/>
        <v>17.96</v>
      </c>
      <c r="I55" s="409">
        <f t="shared" si="24"/>
        <v>8.16</v>
      </c>
      <c r="J55" s="409">
        <f t="shared" si="24"/>
        <v>6.08</v>
      </c>
      <c r="K55" s="409">
        <f t="shared" si="24"/>
        <v>3.7199999999999998</v>
      </c>
      <c r="L55" s="114"/>
      <c r="M55" s="114">
        <f t="shared" si="0"/>
        <v>17.96</v>
      </c>
      <c r="N55" s="410">
        <f t="shared" si="1"/>
        <v>0</v>
      </c>
      <c r="O55" s="411">
        <f t="shared" si="2"/>
        <v>0</v>
      </c>
      <c r="P55" s="412"/>
      <c r="Q55" s="412"/>
      <c r="R55" s="412"/>
      <c r="S55" s="412"/>
      <c r="T55" s="412"/>
      <c r="U55" s="412"/>
      <c r="V55" s="412"/>
      <c r="W55" s="412"/>
      <c r="X55" s="412"/>
      <c r="Y55" s="411">
        <f t="shared" si="3"/>
        <v>0</v>
      </c>
      <c r="Z55" s="412"/>
      <c r="AA55" s="412"/>
      <c r="AB55" s="412"/>
      <c r="AC55" s="412"/>
      <c r="AD55" s="412"/>
      <c r="AE55" s="412"/>
      <c r="AF55" s="412"/>
      <c r="AG55" s="412"/>
      <c r="AH55" s="412"/>
      <c r="AI55" s="412"/>
      <c r="AJ55" s="412"/>
      <c r="AK55" s="412"/>
      <c r="AL55" s="412"/>
      <c r="AM55" s="412"/>
      <c r="AN55" s="412"/>
      <c r="AO55" s="412"/>
      <c r="AP55" s="412"/>
      <c r="AQ55" s="412"/>
      <c r="AR55" s="412"/>
      <c r="AS55" s="412"/>
      <c r="AT55" s="412"/>
      <c r="AU55" s="412"/>
      <c r="AV55" s="412"/>
      <c r="AW55" s="411">
        <f t="shared" si="4"/>
        <v>0</v>
      </c>
      <c r="AX55" s="412"/>
      <c r="AY55" s="412"/>
      <c r="AZ55" s="398"/>
      <c r="BA55" s="397"/>
      <c r="BB55" s="399"/>
      <c r="BC55" s="399"/>
      <c r="BD55" s="401">
        <f t="shared" si="6"/>
        <v>0</v>
      </c>
      <c r="BE55" s="399"/>
      <c r="BF55" s="399"/>
      <c r="BG55" s="399"/>
      <c r="BH55" s="401">
        <f t="shared" si="7"/>
        <v>0</v>
      </c>
      <c r="BI55" s="399"/>
      <c r="BJ55" s="399"/>
      <c r="BK55" s="399"/>
      <c r="BL55" s="114">
        <v>0</v>
      </c>
      <c r="BM55" s="397"/>
      <c r="BN55" s="397"/>
      <c r="BO55" s="397"/>
      <c r="BP55" s="397"/>
      <c r="BQ55" s="114"/>
      <c r="BR55" s="397"/>
      <c r="BS55" s="397"/>
      <c r="BT55" s="397"/>
      <c r="BU55" s="397"/>
      <c r="BV55" s="418"/>
      <c r="BW55" s="397"/>
      <c r="BX55" s="397"/>
    </row>
    <row r="56" spans="1:86" s="396" customFormat="1" ht="46.8">
      <c r="A56" s="387" t="s">
        <v>45</v>
      </c>
      <c r="C56" s="125">
        <v>31</v>
      </c>
      <c r="D56" s="270" t="s">
        <v>1598</v>
      </c>
      <c r="E56" s="125" t="s">
        <v>824</v>
      </c>
      <c r="F56" s="272">
        <v>0.16</v>
      </c>
      <c r="G56" s="273"/>
      <c r="H56" s="272">
        <v>0.16</v>
      </c>
      <c r="I56" s="272">
        <f>O56</f>
        <v>0.16</v>
      </c>
      <c r="J56" s="272">
        <f>Y56</f>
        <v>0</v>
      </c>
      <c r="K56" s="272">
        <f>AW56</f>
        <v>0</v>
      </c>
      <c r="L56" s="133" t="s">
        <v>2881</v>
      </c>
      <c r="M56" s="114">
        <f t="shared" si="0"/>
        <v>0</v>
      </c>
      <c r="N56" s="410">
        <f t="shared" si="1"/>
        <v>0.16</v>
      </c>
      <c r="O56" s="411">
        <f t="shared" si="2"/>
        <v>0.16</v>
      </c>
      <c r="P56" s="423">
        <v>0.03</v>
      </c>
      <c r="Q56" s="423"/>
      <c r="R56" s="423">
        <v>7.0000000000000007E-2</v>
      </c>
      <c r="S56" s="423">
        <v>0.06</v>
      </c>
      <c r="T56" s="423"/>
      <c r="U56" s="423"/>
      <c r="V56" s="423"/>
      <c r="W56" s="423"/>
      <c r="X56" s="423"/>
      <c r="Y56" s="411">
        <f t="shared" si="3"/>
        <v>0</v>
      </c>
      <c r="Z56" s="423"/>
      <c r="AA56" s="423"/>
      <c r="AB56" s="423"/>
      <c r="AC56" s="423"/>
      <c r="AD56" s="423"/>
      <c r="AE56" s="423"/>
      <c r="AF56" s="423"/>
      <c r="AG56" s="423"/>
      <c r="AH56" s="423"/>
      <c r="AI56" s="423"/>
      <c r="AJ56" s="423"/>
      <c r="AK56" s="423"/>
      <c r="AL56" s="423"/>
      <c r="AM56" s="423"/>
      <c r="AN56" s="423"/>
      <c r="AO56" s="423"/>
      <c r="AP56" s="423"/>
      <c r="AQ56" s="423"/>
      <c r="AR56" s="423"/>
      <c r="AS56" s="423"/>
      <c r="AT56" s="423"/>
      <c r="AU56" s="423"/>
      <c r="AV56" s="423"/>
      <c r="AW56" s="411">
        <f t="shared" si="4"/>
        <v>0</v>
      </c>
      <c r="AX56" s="423"/>
      <c r="AY56" s="423"/>
      <c r="AZ56" s="114" t="s">
        <v>130</v>
      </c>
      <c r="BA56" s="114" t="s">
        <v>2882</v>
      </c>
      <c r="BB56" s="410"/>
      <c r="BC56" s="410"/>
      <c r="BD56" s="401">
        <f t="shared" si="6"/>
        <v>0.01</v>
      </c>
      <c r="BE56" s="410">
        <v>0.01</v>
      </c>
      <c r="BF56" s="410"/>
      <c r="BG56" s="410"/>
      <c r="BH56" s="401">
        <f t="shared" si="7"/>
        <v>0.03</v>
      </c>
      <c r="BI56" s="410">
        <v>0.03</v>
      </c>
      <c r="BJ56" s="410"/>
      <c r="BK56" s="410"/>
      <c r="BL56" s="114" t="s">
        <v>2883</v>
      </c>
      <c r="BM56" s="114" t="s">
        <v>2757</v>
      </c>
      <c r="BN56" s="114" t="s">
        <v>2735</v>
      </c>
      <c r="BO56" s="114" t="s">
        <v>2884</v>
      </c>
      <c r="BP56" s="114" t="s">
        <v>64</v>
      </c>
      <c r="BQ56" s="114" t="s">
        <v>2885</v>
      </c>
      <c r="BR56" s="114" t="s">
        <v>2771</v>
      </c>
      <c r="BS56" s="114"/>
      <c r="BT56" s="114" t="s">
        <v>2761</v>
      </c>
      <c r="BU56" s="114"/>
      <c r="BV56" s="419"/>
      <c r="BW56" s="125">
        <v>1</v>
      </c>
      <c r="BX56" s="125" t="s">
        <v>2762</v>
      </c>
    </row>
    <row r="57" spans="1:86" s="396" customFormat="1" ht="62.4">
      <c r="A57" s="387" t="s">
        <v>45</v>
      </c>
      <c r="B57" s="396" t="s">
        <v>2810</v>
      </c>
      <c r="C57" s="125">
        <v>32</v>
      </c>
      <c r="D57" s="369" t="s">
        <v>1628</v>
      </c>
      <c r="E57" s="114" t="s">
        <v>1630</v>
      </c>
      <c r="F57" s="272">
        <v>6</v>
      </c>
      <c r="G57" s="273"/>
      <c r="H57" s="272">
        <v>6</v>
      </c>
      <c r="I57" s="272">
        <f>O57</f>
        <v>2.37</v>
      </c>
      <c r="J57" s="272">
        <f>Y57</f>
        <v>2.1800000000000002</v>
      </c>
      <c r="K57" s="272">
        <f>AW57</f>
        <v>1.45</v>
      </c>
      <c r="L57" s="133" t="s">
        <v>2314</v>
      </c>
      <c r="M57" s="114">
        <f t="shared" si="0"/>
        <v>0</v>
      </c>
      <c r="N57" s="410">
        <f t="shared" si="1"/>
        <v>6.0000000000000009</v>
      </c>
      <c r="O57" s="411">
        <f t="shared" si="2"/>
        <v>2.37</v>
      </c>
      <c r="P57" s="423">
        <v>0.12</v>
      </c>
      <c r="Q57" s="423">
        <v>1.35</v>
      </c>
      <c r="R57" s="423">
        <v>0.38</v>
      </c>
      <c r="S57" s="423">
        <v>0.52</v>
      </c>
      <c r="T57" s="423"/>
      <c r="U57" s="423"/>
      <c r="V57" s="423"/>
      <c r="W57" s="423"/>
      <c r="X57" s="423"/>
      <c r="Y57" s="411">
        <f t="shared" si="3"/>
        <v>2.1800000000000002</v>
      </c>
      <c r="Z57" s="423"/>
      <c r="AA57" s="423"/>
      <c r="AB57" s="423"/>
      <c r="AC57" s="423"/>
      <c r="AD57" s="423"/>
      <c r="AE57" s="423"/>
      <c r="AF57" s="423"/>
      <c r="AG57" s="423">
        <v>0.85</v>
      </c>
      <c r="AH57" s="423"/>
      <c r="AI57" s="423"/>
      <c r="AJ57" s="423"/>
      <c r="AK57" s="423"/>
      <c r="AL57" s="423"/>
      <c r="AM57" s="423"/>
      <c r="AN57" s="423"/>
      <c r="AO57" s="423"/>
      <c r="AP57" s="423"/>
      <c r="AQ57" s="423"/>
      <c r="AR57" s="423"/>
      <c r="AS57" s="423"/>
      <c r="AT57" s="423">
        <v>1.33</v>
      </c>
      <c r="AU57" s="423"/>
      <c r="AV57" s="423"/>
      <c r="AW57" s="411">
        <f t="shared" si="4"/>
        <v>1.45</v>
      </c>
      <c r="AX57" s="423"/>
      <c r="AY57" s="423">
        <v>1.45</v>
      </c>
      <c r="AZ57" s="114" t="s">
        <v>2886</v>
      </c>
      <c r="BA57" s="114" t="s">
        <v>2856</v>
      </c>
      <c r="BB57" s="410"/>
      <c r="BC57" s="410"/>
      <c r="BD57" s="401">
        <f t="shared" si="6"/>
        <v>6</v>
      </c>
      <c r="BE57" s="410">
        <v>5.86</v>
      </c>
      <c r="BF57" s="410">
        <v>0.05</v>
      </c>
      <c r="BG57" s="410">
        <v>0.09</v>
      </c>
      <c r="BH57" s="401">
        <f t="shared" si="7"/>
        <v>1.47</v>
      </c>
      <c r="BI57" s="410">
        <v>1.47</v>
      </c>
      <c r="BJ57" s="410"/>
      <c r="BK57" s="410"/>
      <c r="BL57" s="114" t="s">
        <v>2887</v>
      </c>
      <c r="BM57" s="114" t="s">
        <v>72</v>
      </c>
      <c r="BN57" s="114" t="s">
        <v>2735</v>
      </c>
      <c r="BO57" s="114" t="s">
        <v>2888</v>
      </c>
      <c r="BP57" s="114" t="s">
        <v>64</v>
      </c>
      <c r="BQ57" s="114" t="s">
        <v>2889</v>
      </c>
      <c r="BR57" s="114" t="s">
        <v>2890</v>
      </c>
      <c r="BS57" s="114" t="s">
        <v>2891</v>
      </c>
      <c r="BT57" s="420" t="s">
        <v>2892</v>
      </c>
      <c r="BU57" s="420" t="s">
        <v>2892</v>
      </c>
      <c r="BV57" s="430"/>
      <c r="BW57" s="125">
        <v>1</v>
      </c>
      <c r="BX57" s="125" t="s">
        <v>2778</v>
      </c>
    </row>
    <row r="58" spans="1:86" s="396" customFormat="1" ht="62.4">
      <c r="A58" s="387" t="s">
        <v>45</v>
      </c>
      <c r="B58" s="396" t="s">
        <v>2810</v>
      </c>
      <c r="C58" s="125">
        <v>33</v>
      </c>
      <c r="D58" s="369" t="s">
        <v>1632</v>
      </c>
      <c r="E58" s="114" t="s">
        <v>1634</v>
      </c>
      <c r="F58" s="272">
        <v>11.8</v>
      </c>
      <c r="G58" s="273"/>
      <c r="H58" s="272">
        <v>11.8</v>
      </c>
      <c r="I58" s="272">
        <f>O58</f>
        <v>5.63</v>
      </c>
      <c r="J58" s="272">
        <f>Y58</f>
        <v>3.9</v>
      </c>
      <c r="K58" s="272">
        <f>AW58</f>
        <v>2.27</v>
      </c>
      <c r="L58" s="133" t="s">
        <v>2893</v>
      </c>
      <c r="M58" s="114">
        <f t="shared" si="0"/>
        <v>0</v>
      </c>
      <c r="N58" s="410">
        <f t="shared" si="1"/>
        <v>11.799999999999999</v>
      </c>
      <c r="O58" s="411">
        <f t="shared" si="2"/>
        <v>5.63</v>
      </c>
      <c r="P58" s="423">
        <v>2.1</v>
      </c>
      <c r="Q58" s="423">
        <v>1.8</v>
      </c>
      <c r="R58" s="423">
        <v>1.58</v>
      </c>
      <c r="S58" s="423">
        <v>0.05</v>
      </c>
      <c r="T58" s="423"/>
      <c r="U58" s="423"/>
      <c r="V58" s="423"/>
      <c r="W58" s="423">
        <v>0.1</v>
      </c>
      <c r="X58" s="423"/>
      <c r="Y58" s="411">
        <f t="shared" si="3"/>
        <v>3.9</v>
      </c>
      <c r="Z58" s="423"/>
      <c r="AA58" s="423"/>
      <c r="AB58" s="423"/>
      <c r="AC58" s="423"/>
      <c r="AD58" s="423"/>
      <c r="AE58" s="423"/>
      <c r="AF58" s="423"/>
      <c r="AG58" s="423">
        <v>0.02</v>
      </c>
      <c r="AH58" s="423"/>
      <c r="AI58" s="423"/>
      <c r="AJ58" s="423"/>
      <c r="AK58" s="423"/>
      <c r="AL58" s="423"/>
      <c r="AM58" s="423"/>
      <c r="AN58" s="423"/>
      <c r="AO58" s="423"/>
      <c r="AP58" s="423"/>
      <c r="AQ58" s="423"/>
      <c r="AR58" s="423"/>
      <c r="AS58" s="423"/>
      <c r="AT58" s="423">
        <v>3.88</v>
      </c>
      <c r="AU58" s="423"/>
      <c r="AV58" s="423"/>
      <c r="AW58" s="411">
        <f t="shared" si="4"/>
        <v>2.27</v>
      </c>
      <c r="AX58" s="423"/>
      <c r="AY58" s="423">
        <v>2.27</v>
      </c>
      <c r="AZ58" s="44" t="s">
        <v>2886</v>
      </c>
      <c r="BA58" s="114" t="s">
        <v>2839</v>
      </c>
      <c r="BB58" s="410"/>
      <c r="BC58" s="410"/>
      <c r="BD58" s="401">
        <f t="shared" si="6"/>
        <v>11.8</v>
      </c>
      <c r="BE58" s="410">
        <v>8.3000000000000007</v>
      </c>
      <c r="BF58" s="410">
        <v>3.5</v>
      </c>
      <c r="BG58" s="410"/>
      <c r="BH58" s="401">
        <f t="shared" si="7"/>
        <v>3.9</v>
      </c>
      <c r="BI58" s="410">
        <v>3.9</v>
      </c>
      <c r="BJ58" s="410"/>
      <c r="BK58" s="410"/>
      <c r="BL58" s="114" t="s">
        <v>2756</v>
      </c>
      <c r="BM58" s="114" t="s">
        <v>72</v>
      </c>
      <c r="BN58" s="114" t="s">
        <v>2735</v>
      </c>
      <c r="BO58" s="114" t="s">
        <v>2894</v>
      </c>
      <c r="BP58" s="114" t="s">
        <v>64</v>
      </c>
      <c r="BQ58" s="114" t="s">
        <v>2895</v>
      </c>
      <c r="BR58" s="114" t="s">
        <v>64</v>
      </c>
      <c r="BS58" s="114" t="s">
        <v>2896</v>
      </c>
      <c r="BT58" s="420" t="s">
        <v>2892</v>
      </c>
      <c r="BU58" s="420" t="s">
        <v>2892</v>
      </c>
      <c r="BV58" s="430"/>
      <c r="BW58" s="125">
        <v>1</v>
      </c>
      <c r="BX58" s="125" t="s">
        <v>2778</v>
      </c>
    </row>
    <row r="59" spans="1:86" s="387" customFormat="1">
      <c r="A59" s="387" t="s">
        <v>56</v>
      </c>
      <c r="C59" s="397" t="s">
        <v>1264</v>
      </c>
      <c r="D59" s="417" t="s">
        <v>1642</v>
      </c>
      <c r="E59" s="397"/>
      <c r="F59" s="409">
        <f t="shared" ref="F59:K59" si="25">SUM(F60:F71)</f>
        <v>14.690000000000001</v>
      </c>
      <c r="G59" s="409">
        <f t="shared" si="25"/>
        <v>0</v>
      </c>
      <c r="H59" s="409">
        <f t="shared" si="25"/>
        <v>14.690000000000001</v>
      </c>
      <c r="I59" s="409">
        <f t="shared" si="25"/>
        <v>13.76</v>
      </c>
      <c r="J59" s="409">
        <f t="shared" si="25"/>
        <v>0.57000000000000006</v>
      </c>
      <c r="K59" s="409">
        <f t="shared" si="25"/>
        <v>0.36</v>
      </c>
      <c r="L59" s="114"/>
      <c r="M59" s="114">
        <f t="shared" si="0"/>
        <v>14.690000000000001</v>
      </c>
      <c r="N59" s="410">
        <f t="shared" si="1"/>
        <v>0</v>
      </c>
      <c r="O59" s="411">
        <f t="shared" si="2"/>
        <v>0</v>
      </c>
      <c r="P59" s="412"/>
      <c r="Q59" s="412"/>
      <c r="R59" s="412"/>
      <c r="S59" s="412"/>
      <c r="T59" s="412"/>
      <c r="U59" s="412"/>
      <c r="V59" s="412"/>
      <c r="W59" s="412"/>
      <c r="X59" s="412"/>
      <c r="Y59" s="411">
        <f t="shared" si="3"/>
        <v>0</v>
      </c>
      <c r="Z59" s="412"/>
      <c r="AA59" s="412"/>
      <c r="AB59" s="412"/>
      <c r="AC59" s="412"/>
      <c r="AD59" s="412"/>
      <c r="AE59" s="412"/>
      <c r="AF59" s="412"/>
      <c r="AG59" s="412"/>
      <c r="AH59" s="412"/>
      <c r="AI59" s="412"/>
      <c r="AJ59" s="412"/>
      <c r="AK59" s="412"/>
      <c r="AL59" s="412"/>
      <c r="AM59" s="412"/>
      <c r="AN59" s="412"/>
      <c r="AO59" s="412"/>
      <c r="AP59" s="412"/>
      <c r="AQ59" s="412"/>
      <c r="AR59" s="412"/>
      <c r="AS59" s="412"/>
      <c r="AT59" s="412"/>
      <c r="AU59" s="412"/>
      <c r="AV59" s="412"/>
      <c r="AW59" s="411">
        <f t="shared" si="4"/>
        <v>0</v>
      </c>
      <c r="AX59" s="412"/>
      <c r="AY59" s="412"/>
      <c r="AZ59" s="398"/>
      <c r="BA59" s="397"/>
      <c r="BB59" s="399"/>
      <c r="BC59" s="399"/>
      <c r="BD59" s="401">
        <f t="shared" si="6"/>
        <v>0</v>
      </c>
      <c r="BE59" s="399"/>
      <c r="BF59" s="399"/>
      <c r="BG59" s="399"/>
      <c r="BH59" s="401">
        <f t="shared" si="7"/>
        <v>0</v>
      </c>
      <c r="BI59" s="399"/>
      <c r="BJ59" s="399"/>
      <c r="BK59" s="399"/>
      <c r="BL59" s="114">
        <v>0</v>
      </c>
      <c r="BM59" s="397"/>
      <c r="BN59" s="397"/>
      <c r="BO59" s="397"/>
      <c r="BP59" s="397"/>
      <c r="BQ59" s="114"/>
      <c r="BR59" s="397"/>
      <c r="BS59" s="397"/>
      <c r="BT59" s="397"/>
      <c r="BU59" s="397"/>
      <c r="BV59" s="418"/>
      <c r="BW59" s="397"/>
      <c r="BX59" s="397"/>
    </row>
    <row r="60" spans="1:86" s="396" customFormat="1" ht="62.4">
      <c r="A60" s="387" t="s">
        <v>46</v>
      </c>
      <c r="B60" s="396" t="s">
        <v>2752</v>
      </c>
      <c r="C60" s="125">
        <v>34</v>
      </c>
      <c r="D60" s="270" t="s">
        <v>2897</v>
      </c>
      <c r="E60" s="125" t="s">
        <v>697</v>
      </c>
      <c r="F60" s="272">
        <v>2.29</v>
      </c>
      <c r="G60" s="272"/>
      <c r="H60" s="272">
        <v>2.29</v>
      </c>
      <c r="I60" s="272">
        <f t="shared" ref="I60:I71" si="26">O60</f>
        <v>2.23</v>
      </c>
      <c r="J60" s="272">
        <f t="shared" ref="J60:J71" si="27">Y60</f>
        <v>0.04</v>
      </c>
      <c r="K60" s="272">
        <f t="shared" ref="K60:K71" si="28">AW60</f>
        <v>0.02</v>
      </c>
      <c r="L60" s="133" t="s">
        <v>2313</v>
      </c>
      <c r="M60" s="114">
        <f t="shared" si="0"/>
        <v>0</v>
      </c>
      <c r="N60" s="410">
        <f t="shared" si="1"/>
        <v>2.29</v>
      </c>
      <c r="O60" s="411">
        <f t="shared" si="2"/>
        <v>2.23</v>
      </c>
      <c r="P60" s="423">
        <v>0.9</v>
      </c>
      <c r="Q60" s="423">
        <v>7.0000000000000007E-2</v>
      </c>
      <c r="R60" s="423">
        <v>0.02</v>
      </c>
      <c r="S60" s="423">
        <v>0.59</v>
      </c>
      <c r="T60" s="423"/>
      <c r="U60" s="423"/>
      <c r="V60" s="423">
        <v>0.65</v>
      </c>
      <c r="W60" s="423"/>
      <c r="X60" s="423"/>
      <c r="Y60" s="411">
        <f t="shared" si="3"/>
        <v>0.04</v>
      </c>
      <c r="Z60" s="423"/>
      <c r="AA60" s="423"/>
      <c r="AB60" s="423"/>
      <c r="AC60" s="423"/>
      <c r="AD60" s="423"/>
      <c r="AE60" s="423"/>
      <c r="AF60" s="423">
        <v>0.03</v>
      </c>
      <c r="AG60" s="423">
        <v>0.01</v>
      </c>
      <c r="AH60" s="423"/>
      <c r="AI60" s="423"/>
      <c r="AJ60" s="423"/>
      <c r="AK60" s="423"/>
      <c r="AL60" s="423"/>
      <c r="AM60" s="423"/>
      <c r="AN60" s="423"/>
      <c r="AO60" s="423"/>
      <c r="AP60" s="423"/>
      <c r="AQ60" s="423"/>
      <c r="AR60" s="423"/>
      <c r="AS60" s="423"/>
      <c r="AT60" s="423"/>
      <c r="AU60" s="423"/>
      <c r="AV60" s="423"/>
      <c r="AW60" s="411">
        <f t="shared" si="4"/>
        <v>0.02</v>
      </c>
      <c r="AX60" s="423">
        <v>0.02</v>
      </c>
      <c r="AY60" s="423"/>
      <c r="AZ60" s="114" t="s">
        <v>2898</v>
      </c>
      <c r="BA60" s="114" t="s">
        <v>2899</v>
      </c>
      <c r="BB60" s="410"/>
      <c r="BC60" s="410"/>
      <c r="BD60" s="401">
        <f t="shared" si="6"/>
        <v>2.2899999999999996</v>
      </c>
      <c r="BE60" s="410">
        <f>0.42+0.5+0.57+0.74</f>
        <v>2.2299999999999995</v>
      </c>
      <c r="BF60" s="410">
        <f>0.01+0.02+0.01</f>
        <v>0.04</v>
      </c>
      <c r="BG60" s="410">
        <v>0.02</v>
      </c>
      <c r="BH60" s="401">
        <f t="shared" si="7"/>
        <v>0.97</v>
      </c>
      <c r="BI60" s="410">
        <f>0.12+0.35+0.15+0.35</f>
        <v>0.97</v>
      </c>
      <c r="BJ60" s="410"/>
      <c r="BK60" s="410"/>
      <c r="BL60" s="114" t="s">
        <v>2756</v>
      </c>
      <c r="BM60" s="114" t="s">
        <v>2757</v>
      </c>
      <c r="BN60" s="114" t="s">
        <v>2735</v>
      </c>
      <c r="BO60" s="114" t="s">
        <v>2900</v>
      </c>
      <c r="BP60" s="114" t="s">
        <v>64</v>
      </c>
      <c r="BQ60" s="114" t="s">
        <v>2901</v>
      </c>
      <c r="BR60" s="114" t="s">
        <v>2771</v>
      </c>
      <c r="BS60" s="114"/>
      <c r="BT60" s="114" t="s">
        <v>2902</v>
      </c>
      <c r="BU60" s="114"/>
      <c r="BV60" s="419"/>
      <c r="BW60" s="125">
        <v>1</v>
      </c>
      <c r="BX60" s="125" t="s">
        <v>2762</v>
      </c>
    </row>
    <row r="61" spans="1:86" s="396" customFormat="1" ht="46.8">
      <c r="A61" s="387" t="s">
        <v>46</v>
      </c>
      <c r="C61" s="125">
        <v>35</v>
      </c>
      <c r="D61" s="270" t="s">
        <v>2342</v>
      </c>
      <c r="E61" s="125" t="s">
        <v>686</v>
      </c>
      <c r="F61" s="272">
        <v>0.28999999999999998</v>
      </c>
      <c r="G61" s="272"/>
      <c r="H61" s="272">
        <v>0.28999999999999998</v>
      </c>
      <c r="I61" s="272">
        <f t="shared" si="26"/>
        <v>0.29000000000000004</v>
      </c>
      <c r="J61" s="272">
        <f t="shared" si="27"/>
        <v>0</v>
      </c>
      <c r="K61" s="272">
        <f t="shared" si="28"/>
        <v>0</v>
      </c>
      <c r="L61" s="133" t="s">
        <v>2903</v>
      </c>
      <c r="M61" s="114">
        <f t="shared" si="0"/>
        <v>0</v>
      </c>
      <c r="N61" s="410">
        <f t="shared" si="1"/>
        <v>0.29000000000000004</v>
      </c>
      <c r="O61" s="411">
        <f t="shared" si="2"/>
        <v>0.29000000000000004</v>
      </c>
      <c r="P61" s="423">
        <v>0.2</v>
      </c>
      <c r="Q61" s="423"/>
      <c r="R61" s="423"/>
      <c r="S61" s="423">
        <v>0.09</v>
      </c>
      <c r="T61" s="423"/>
      <c r="U61" s="423"/>
      <c r="V61" s="423"/>
      <c r="W61" s="423"/>
      <c r="X61" s="423"/>
      <c r="Y61" s="411">
        <f t="shared" si="3"/>
        <v>0</v>
      </c>
      <c r="Z61" s="423"/>
      <c r="AA61" s="423"/>
      <c r="AB61" s="423"/>
      <c r="AC61" s="423"/>
      <c r="AD61" s="423"/>
      <c r="AE61" s="423"/>
      <c r="AF61" s="423"/>
      <c r="AG61" s="423"/>
      <c r="AH61" s="423"/>
      <c r="AI61" s="423"/>
      <c r="AJ61" s="423"/>
      <c r="AK61" s="423"/>
      <c r="AL61" s="423"/>
      <c r="AM61" s="423"/>
      <c r="AN61" s="423"/>
      <c r="AO61" s="423"/>
      <c r="AP61" s="423"/>
      <c r="AQ61" s="423"/>
      <c r="AR61" s="423"/>
      <c r="AS61" s="423"/>
      <c r="AT61" s="423"/>
      <c r="AU61" s="423"/>
      <c r="AV61" s="423"/>
      <c r="AW61" s="411">
        <f t="shared" si="4"/>
        <v>0</v>
      </c>
      <c r="AX61" s="423"/>
      <c r="AY61" s="423"/>
      <c r="AZ61" s="114" t="s">
        <v>130</v>
      </c>
      <c r="BA61" s="114" t="s">
        <v>2782</v>
      </c>
      <c r="BB61" s="410"/>
      <c r="BC61" s="410"/>
      <c r="BD61" s="401">
        <f t="shared" si="6"/>
        <v>0</v>
      </c>
      <c r="BE61" s="410"/>
      <c r="BF61" s="410"/>
      <c r="BG61" s="410"/>
      <c r="BH61" s="401">
        <f t="shared" si="7"/>
        <v>0.2</v>
      </c>
      <c r="BI61" s="410">
        <v>0.2</v>
      </c>
      <c r="BJ61" s="410"/>
      <c r="BK61" s="410"/>
      <c r="BL61" s="114" t="s">
        <v>2756</v>
      </c>
      <c r="BM61" s="114" t="s">
        <v>72</v>
      </c>
      <c r="BN61" s="114" t="s">
        <v>2735</v>
      </c>
      <c r="BO61" s="114" t="s">
        <v>2904</v>
      </c>
      <c r="BP61" s="114" t="s">
        <v>64</v>
      </c>
      <c r="BQ61" s="114" t="s">
        <v>2905</v>
      </c>
      <c r="BR61" s="114" t="s">
        <v>2906</v>
      </c>
      <c r="BS61" s="114" t="s">
        <v>2786</v>
      </c>
      <c r="BT61" s="114" t="s">
        <v>2907</v>
      </c>
      <c r="BU61" s="114"/>
      <c r="BV61" s="419"/>
      <c r="BW61" s="125">
        <v>1</v>
      </c>
      <c r="BX61" s="125" t="s">
        <v>2778</v>
      </c>
    </row>
    <row r="62" spans="1:86" s="396" customFormat="1" ht="46.8">
      <c r="A62" s="387" t="s">
        <v>46</v>
      </c>
      <c r="C62" s="125">
        <v>36</v>
      </c>
      <c r="D62" s="270" t="s">
        <v>1663</v>
      </c>
      <c r="E62" s="125"/>
      <c r="F62" s="272">
        <v>7.83</v>
      </c>
      <c r="G62" s="272"/>
      <c r="H62" s="272">
        <v>7.83</v>
      </c>
      <c r="I62" s="272">
        <f t="shared" si="26"/>
        <v>7.5299999999999994</v>
      </c>
      <c r="J62" s="272">
        <f t="shared" si="27"/>
        <v>0</v>
      </c>
      <c r="K62" s="272">
        <f t="shared" si="28"/>
        <v>0.3</v>
      </c>
      <c r="L62" s="133" t="s">
        <v>2908</v>
      </c>
      <c r="M62" s="114">
        <f t="shared" si="0"/>
        <v>0</v>
      </c>
      <c r="N62" s="410">
        <f t="shared" si="1"/>
        <v>7.8299999999999992</v>
      </c>
      <c r="O62" s="411">
        <f t="shared" si="2"/>
        <v>7.5299999999999994</v>
      </c>
      <c r="P62" s="423"/>
      <c r="Q62" s="423">
        <v>1.35</v>
      </c>
      <c r="R62" s="423">
        <v>3.42</v>
      </c>
      <c r="S62" s="423">
        <v>1.1000000000000001</v>
      </c>
      <c r="T62" s="423"/>
      <c r="U62" s="423"/>
      <c r="V62" s="423">
        <v>1.66</v>
      </c>
      <c r="W62" s="423"/>
      <c r="X62" s="423"/>
      <c r="Y62" s="411">
        <f t="shared" si="3"/>
        <v>0</v>
      </c>
      <c r="Z62" s="423"/>
      <c r="AA62" s="423"/>
      <c r="AB62" s="423"/>
      <c r="AC62" s="423"/>
      <c r="AD62" s="423"/>
      <c r="AE62" s="423"/>
      <c r="AF62" s="423"/>
      <c r="AG62" s="423"/>
      <c r="AH62" s="423"/>
      <c r="AI62" s="423"/>
      <c r="AJ62" s="423"/>
      <c r="AK62" s="423"/>
      <c r="AL62" s="423"/>
      <c r="AM62" s="423"/>
      <c r="AN62" s="423"/>
      <c r="AO62" s="423"/>
      <c r="AP62" s="423"/>
      <c r="AQ62" s="423"/>
      <c r="AR62" s="423"/>
      <c r="AS62" s="423"/>
      <c r="AT62" s="423"/>
      <c r="AU62" s="423"/>
      <c r="AV62" s="423"/>
      <c r="AW62" s="411">
        <f t="shared" si="4"/>
        <v>0.3</v>
      </c>
      <c r="AX62" s="423"/>
      <c r="AY62" s="423">
        <v>0.3</v>
      </c>
      <c r="AZ62" s="114" t="s">
        <v>91</v>
      </c>
      <c r="BA62" s="114" t="s">
        <v>2909</v>
      </c>
      <c r="BB62" s="410" t="s">
        <v>2910</v>
      </c>
      <c r="BC62" s="410"/>
      <c r="BD62" s="401">
        <f t="shared" si="6"/>
        <v>0</v>
      </c>
      <c r="BE62" s="410"/>
      <c r="BF62" s="410"/>
      <c r="BG62" s="410"/>
      <c r="BH62" s="401">
        <f t="shared" si="7"/>
        <v>0</v>
      </c>
      <c r="BI62" s="410"/>
      <c r="BJ62" s="410"/>
      <c r="BK62" s="410"/>
      <c r="BL62" s="114" t="s">
        <v>2756</v>
      </c>
      <c r="BM62" s="114" t="s">
        <v>72</v>
      </c>
      <c r="BN62" s="114" t="s">
        <v>2735</v>
      </c>
      <c r="BO62" s="114" t="s">
        <v>74</v>
      </c>
      <c r="BP62" s="114" t="s">
        <v>64</v>
      </c>
      <c r="BQ62" s="114" t="s">
        <v>2744</v>
      </c>
      <c r="BR62" s="114" t="s">
        <v>64</v>
      </c>
      <c r="BS62" s="114"/>
      <c r="BT62" s="114" t="s">
        <v>2761</v>
      </c>
      <c r="BU62" s="114"/>
      <c r="BV62" s="419" t="s">
        <v>2911</v>
      </c>
      <c r="BW62" s="125">
        <v>1</v>
      </c>
      <c r="BX62" s="125"/>
    </row>
    <row r="63" spans="1:86" s="396" customFormat="1" ht="93.6">
      <c r="A63" s="387" t="s">
        <v>46</v>
      </c>
      <c r="C63" s="125">
        <v>37</v>
      </c>
      <c r="D63" s="270" t="s">
        <v>1665</v>
      </c>
      <c r="E63" s="125"/>
      <c r="F63" s="272">
        <v>0.91</v>
      </c>
      <c r="G63" s="272"/>
      <c r="H63" s="272">
        <v>0.91</v>
      </c>
      <c r="I63" s="272">
        <f t="shared" si="26"/>
        <v>0.77000000000000013</v>
      </c>
      <c r="J63" s="272">
        <f t="shared" si="27"/>
        <v>0.14000000000000001</v>
      </c>
      <c r="K63" s="272">
        <f t="shared" si="28"/>
        <v>0</v>
      </c>
      <c r="L63" s="133" t="s">
        <v>2111</v>
      </c>
      <c r="M63" s="114">
        <f t="shared" si="0"/>
        <v>0</v>
      </c>
      <c r="N63" s="410">
        <f t="shared" si="1"/>
        <v>0.91000000000000014</v>
      </c>
      <c r="O63" s="411">
        <f t="shared" si="2"/>
        <v>0.77000000000000013</v>
      </c>
      <c r="P63" s="423">
        <v>7.0000000000000007E-2</v>
      </c>
      <c r="Q63" s="423">
        <v>0.14000000000000001</v>
      </c>
      <c r="R63" s="423">
        <f>0.14+0.14+0.14</f>
        <v>0.42000000000000004</v>
      </c>
      <c r="S63" s="423">
        <v>0.14000000000000001</v>
      </c>
      <c r="T63" s="423"/>
      <c r="U63" s="423"/>
      <c r="V63" s="423"/>
      <c r="W63" s="423"/>
      <c r="X63" s="423"/>
      <c r="Y63" s="411">
        <f t="shared" si="3"/>
        <v>0.14000000000000001</v>
      </c>
      <c r="Z63" s="423"/>
      <c r="AA63" s="423"/>
      <c r="AB63" s="423"/>
      <c r="AC63" s="423"/>
      <c r="AD63" s="423"/>
      <c r="AE63" s="423"/>
      <c r="AF63" s="423">
        <v>0.06</v>
      </c>
      <c r="AG63" s="423"/>
      <c r="AH63" s="423"/>
      <c r="AI63" s="423"/>
      <c r="AJ63" s="423"/>
      <c r="AK63" s="423"/>
      <c r="AL63" s="423"/>
      <c r="AM63" s="423"/>
      <c r="AN63" s="423"/>
      <c r="AO63" s="423"/>
      <c r="AP63" s="423">
        <v>7.0000000000000007E-2</v>
      </c>
      <c r="AQ63" s="423">
        <v>0.01</v>
      </c>
      <c r="AR63" s="423"/>
      <c r="AS63" s="423"/>
      <c r="AT63" s="423"/>
      <c r="AU63" s="423"/>
      <c r="AV63" s="423"/>
      <c r="AW63" s="411">
        <f t="shared" si="4"/>
        <v>0</v>
      </c>
      <c r="AX63" s="423"/>
      <c r="AY63" s="423"/>
      <c r="AZ63" s="114" t="s">
        <v>2912</v>
      </c>
      <c r="BA63" s="114" t="s">
        <v>2782</v>
      </c>
      <c r="BB63" s="410"/>
      <c r="BC63" s="410"/>
      <c r="BD63" s="401">
        <f t="shared" si="6"/>
        <v>0.91</v>
      </c>
      <c r="BE63" s="410">
        <v>0.77</v>
      </c>
      <c r="BF63" s="410">
        <v>0.14000000000000001</v>
      </c>
      <c r="BG63" s="410"/>
      <c r="BH63" s="401">
        <f t="shared" si="7"/>
        <v>0.21</v>
      </c>
      <c r="BI63" s="410">
        <v>0.21</v>
      </c>
      <c r="BJ63" s="410"/>
      <c r="BK63" s="410"/>
      <c r="BL63" s="114" t="s">
        <v>2756</v>
      </c>
      <c r="BM63" s="114"/>
      <c r="BN63" s="114" t="s">
        <v>2735</v>
      </c>
      <c r="BO63" s="114" t="s">
        <v>1812</v>
      </c>
      <c r="BP63" s="114" t="s">
        <v>64</v>
      </c>
      <c r="BQ63" s="114" t="s">
        <v>2913</v>
      </c>
      <c r="BR63" s="114" t="s">
        <v>64</v>
      </c>
      <c r="BS63" s="114" t="s">
        <v>2914</v>
      </c>
      <c r="BT63" s="114" t="s">
        <v>72</v>
      </c>
      <c r="BU63" s="114"/>
      <c r="BV63" s="419"/>
      <c r="BW63" s="125">
        <v>1</v>
      </c>
      <c r="BX63" s="125"/>
    </row>
    <row r="64" spans="1:86" s="396" customFormat="1" ht="78">
      <c r="A64" s="387" t="s">
        <v>46</v>
      </c>
      <c r="C64" s="125">
        <v>38</v>
      </c>
      <c r="D64" s="270" t="s">
        <v>1669</v>
      </c>
      <c r="E64" s="125"/>
      <c r="F64" s="272">
        <v>0.16</v>
      </c>
      <c r="G64" s="272"/>
      <c r="H64" s="272">
        <v>0.16</v>
      </c>
      <c r="I64" s="272">
        <f t="shared" si="26"/>
        <v>0.13999999999999999</v>
      </c>
      <c r="J64" s="272">
        <f t="shared" si="27"/>
        <v>0.02</v>
      </c>
      <c r="K64" s="272">
        <f t="shared" si="28"/>
        <v>0</v>
      </c>
      <c r="L64" s="133" t="s">
        <v>1814</v>
      </c>
      <c r="M64" s="114">
        <f t="shared" si="0"/>
        <v>0</v>
      </c>
      <c r="N64" s="410">
        <f t="shared" si="1"/>
        <v>0.15999999999999998</v>
      </c>
      <c r="O64" s="411">
        <f t="shared" si="2"/>
        <v>0.13999999999999999</v>
      </c>
      <c r="P64" s="423">
        <v>0.02</v>
      </c>
      <c r="Q64" s="423">
        <v>0.04</v>
      </c>
      <c r="R64" s="423">
        <v>0.06</v>
      </c>
      <c r="S64" s="423">
        <v>0.02</v>
      </c>
      <c r="T64" s="423"/>
      <c r="U64" s="423"/>
      <c r="V64" s="423"/>
      <c r="W64" s="423"/>
      <c r="X64" s="423"/>
      <c r="Y64" s="411">
        <f t="shared" si="3"/>
        <v>0.02</v>
      </c>
      <c r="Z64" s="423"/>
      <c r="AA64" s="423"/>
      <c r="AB64" s="423"/>
      <c r="AC64" s="423"/>
      <c r="AD64" s="423"/>
      <c r="AE64" s="423"/>
      <c r="AF64" s="423">
        <v>0.01</v>
      </c>
      <c r="AG64" s="423"/>
      <c r="AH64" s="423"/>
      <c r="AI64" s="423"/>
      <c r="AJ64" s="423"/>
      <c r="AK64" s="423"/>
      <c r="AL64" s="423"/>
      <c r="AM64" s="423"/>
      <c r="AN64" s="423"/>
      <c r="AO64" s="423"/>
      <c r="AP64" s="423">
        <v>0.01</v>
      </c>
      <c r="AQ64" s="423"/>
      <c r="AR64" s="423"/>
      <c r="AS64" s="423"/>
      <c r="AT64" s="423"/>
      <c r="AU64" s="423"/>
      <c r="AV64" s="423"/>
      <c r="AW64" s="411">
        <f t="shared" si="4"/>
        <v>0</v>
      </c>
      <c r="AX64" s="423"/>
      <c r="AY64" s="423"/>
      <c r="AZ64" s="114" t="s">
        <v>194</v>
      </c>
      <c r="BA64" s="114" t="s">
        <v>2782</v>
      </c>
      <c r="BB64" s="410"/>
      <c r="BC64" s="410"/>
      <c r="BD64" s="401">
        <f t="shared" si="6"/>
        <v>0</v>
      </c>
      <c r="BE64" s="410"/>
      <c r="BF64" s="410"/>
      <c r="BG64" s="410"/>
      <c r="BH64" s="401">
        <f t="shared" si="7"/>
        <v>0.06</v>
      </c>
      <c r="BI64" s="410">
        <v>0.06</v>
      </c>
      <c r="BJ64" s="410"/>
      <c r="BK64" s="410"/>
      <c r="BL64" s="114" t="s">
        <v>2756</v>
      </c>
      <c r="BM64" s="114"/>
      <c r="BN64" s="114" t="s">
        <v>2735</v>
      </c>
      <c r="BO64" s="114" t="s">
        <v>1812</v>
      </c>
      <c r="BP64" s="114" t="s">
        <v>64</v>
      </c>
      <c r="BQ64" s="114" t="s">
        <v>2913</v>
      </c>
      <c r="BR64" s="114" t="s">
        <v>64</v>
      </c>
      <c r="BS64" s="114" t="s">
        <v>2786</v>
      </c>
      <c r="BT64" s="114" t="s">
        <v>72</v>
      </c>
      <c r="BU64" s="114"/>
      <c r="BV64" s="419"/>
      <c r="BW64" s="125">
        <v>1</v>
      </c>
      <c r="BX64" s="125"/>
    </row>
    <row r="65" spans="1:76" s="439" customFormat="1" ht="78">
      <c r="A65" s="438" t="s">
        <v>46</v>
      </c>
      <c r="B65" s="439" t="s">
        <v>1334</v>
      </c>
      <c r="C65" s="125">
        <v>39</v>
      </c>
      <c r="D65" s="270" t="s">
        <v>1654</v>
      </c>
      <c r="E65" s="440" t="s">
        <v>700</v>
      </c>
      <c r="F65" s="272">
        <v>0.28999999999999998</v>
      </c>
      <c r="G65" s="272"/>
      <c r="H65" s="272">
        <v>0.28999999999999998</v>
      </c>
      <c r="I65" s="272">
        <f t="shared" si="26"/>
        <v>0.18000000000000002</v>
      </c>
      <c r="J65" s="272">
        <f t="shared" si="27"/>
        <v>0.11</v>
      </c>
      <c r="K65" s="272">
        <f t="shared" si="28"/>
        <v>0</v>
      </c>
      <c r="L65" s="133" t="s">
        <v>2915</v>
      </c>
      <c r="M65" s="114">
        <f t="shared" si="0"/>
        <v>0</v>
      </c>
      <c r="N65" s="410">
        <f t="shared" si="1"/>
        <v>0.29000000000000004</v>
      </c>
      <c r="O65" s="411">
        <f t="shared" si="2"/>
        <v>0.18000000000000002</v>
      </c>
      <c r="P65" s="441">
        <v>0.04</v>
      </c>
      <c r="Q65" s="441">
        <v>0.05</v>
      </c>
      <c r="R65" s="441">
        <v>0.05</v>
      </c>
      <c r="S65" s="441">
        <v>0.04</v>
      </c>
      <c r="T65" s="441"/>
      <c r="U65" s="441"/>
      <c r="V65" s="441"/>
      <c r="W65" s="441"/>
      <c r="X65" s="441"/>
      <c r="Y65" s="411">
        <f t="shared" si="3"/>
        <v>0.11</v>
      </c>
      <c r="Z65" s="441"/>
      <c r="AA65" s="441"/>
      <c r="AB65" s="441"/>
      <c r="AC65" s="441"/>
      <c r="AD65" s="441"/>
      <c r="AE65" s="441"/>
      <c r="AF65" s="441"/>
      <c r="AG65" s="441"/>
      <c r="AH65" s="441"/>
      <c r="AI65" s="441"/>
      <c r="AJ65" s="441"/>
      <c r="AK65" s="441"/>
      <c r="AL65" s="441"/>
      <c r="AM65" s="441"/>
      <c r="AN65" s="441"/>
      <c r="AO65" s="441"/>
      <c r="AP65" s="441">
        <v>0.1</v>
      </c>
      <c r="AQ65" s="441">
        <v>0.01</v>
      </c>
      <c r="AR65" s="441"/>
      <c r="AS65" s="441"/>
      <c r="AT65" s="441"/>
      <c r="AU65" s="441"/>
      <c r="AV65" s="441"/>
      <c r="AW65" s="411">
        <f t="shared" si="4"/>
        <v>0</v>
      </c>
      <c r="AX65" s="441"/>
      <c r="AY65" s="441"/>
      <c r="AZ65" s="114" t="s">
        <v>2916</v>
      </c>
      <c r="BA65" s="114" t="s">
        <v>2917</v>
      </c>
      <c r="BB65" s="410"/>
      <c r="BC65" s="410"/>
      <c r="BD65" s="401">
        <f t="shared" si="6"/>
        <v>0.28999999999999998</v>
      </c>
      <c r="BE65" s="410">
        <v>0.18</v>
      </c>
      <c r="BF65" s="410">
        <v>0.11</v>
      </c>
      <c r="BG65" s="410"/>
      <c r="BH65" s="401">
        <f t="shared" si="7"/>
        <v>0</v>
      </c>
      <c r="BI65" s="410"/>
      <c r="BJ65" s="410"/>
      <c r="BK65" s="410"/>
      <c r="BL65" s="114" t="s">
        <v>2756</v>
      </c>
      <c r="BM65" s="442" t="s">
        <v>2918</v>
      </c>
      <c r="BN65" s="114" t="s">
        <v>2735</v>
      </c>
      <c r="BO65" s="442" t="s">
        <v>2919</v>
      </c>
      <c r="BP65" s="442" t="s">
        <v>64</v>
      </c>
      <c r="BQ65" s="114" t="s">
        <v>2920</v>
      </c>
      <c r="BR65" s="442" t="s">
        <v>64</v>
      </c>
      <c r="BS65" s="442"/>
      <c r="BT65" s="443" t="s">
        <v>2761</v>
      </c>
      <c r="BU65" s="442"/>
      <c r="BV65" s="444"/>
      <c r="BW65" s="440">
        <v>1</v>
      </c>
      <c r="BX65" s="440" t="s">
        <v>2762</v>
      </c>
    </row>
    <row r="66" spans="1:76" s="439" customFormat="1" ht="78">
      <c r="A66" s="438" t="s">
        <v>46</v>
      </c>
      <c r="B66" s="439" t="s">
        <v>2752</v>
      </c>
      <c r="C66" s="125">
        <v>40</v>
      </c>
      <c r="D66" s="445" t="s">
        <v>2921</v>
      </c>
      <c r="E66" s="442" t="s">
        <v>747</v>
      </c>
      <c r="F66" s="272">
        <v>0.4</v>
      </c>
      <c r="G66" s="273"/>
      <c r="H66" s="272">
        <v>0.4</v>
      </c>
      <c r="I66" s="272">
        <f t="shared" si="26"/>
        <v>0.32</v>
      </c>
      <c r="J66" s="272">
        <f t="shared" si="27"/>
        <v>0.08</v>
      </c>
      <c r="K66" s="272">
        <f t="shared" si="28"/>
        <v>0</v>
      </c>
      <c r="L66" s="133" t="s">
        <v>2310</v>
      </c>
      <c r="M66" s="114">
        <f t="shared" si="0"/>
        <v>0</v>
      </c>
      <c r="N66" s="410">
        <f t="shared" si="1"/>
        <v>0.4</v>
      </c>
      <c r="O66" s="411">
        <f t="shared" si="2"/>
        <v>0.32</v>
      </c>
      <c r="P66" s="441">
        <v>7.0000000000000007E-2</v>
      </c>
      <c r="Q66" s="441">
        <v>0.09</v>
      </c>
      <c r="R66" s="441">
        <f>0.06+0.05</f>
        <v>0.11</v>
      </c>
      <c r="S66" s="441">
        <v>0.05</v>
      </c>
      <c r="T66" s="441"/>
      <c r="U66" s="441"/>
      <c r="V66" s="441"/>
      <c r="W66" s="441"/>
      <c r="X66" s="441"/>
      <c r="Y66" s="411">
        <f t="shared" si="3"/>
        <v>0.08</v>
      </c>
      <c r="Z66" s="441"/>
      <c r="AA66" s="441"/>
      <c r="AB66" s="441"/>
      <c r="AC66" s="441"/>
      <c r="AD66" s="441"/>
      <c r="AE66" s="441"/>
      <c r="AF66" s="441"/>
      <c r="AG66" s="441"/>
      <c r="AH66" s="441"/>
      <c r="AI66" s="441"/>
      <c r="AJ66" s="441"/>
      <c r="AK66" s="441"/>
      <c r="AL66" s="441"/>
      <c r="AM66" s="441"/>
      <c r="AN66" s="441"/>
      <c r="AO66" s="441"/>
      <c r="AP66" s="441">
        <v>0.06</v>
      </c>
      <c r="AQ66" s="441">
        <v>0.02</v>
      </c>
      <c r="AR66" s="441"/>
      <c r="AS66" s="441"/>
      <c r="AT66" s="441"/>
      <c r="AU66" s="441"/>
      <c r="AV66" s="441"/>
      <c r="AW66" s="411">
        <f t="shared" si="4"/>
        <v>0</v>
      </c>
      <c r="AX66" s="441"/>
      <c r="AY66" s="441"/>
      <c r="AZ66" s="114" t="s">
        <v>2922</v>
      </c>
      <c r="BA66" s="114" t="s">
        <v>2923</v>
      </c>
      <c r="BB66" s="410"/>
      <c r="BC66" s="410"/>
      <c r="BD66" s="401">
        <f t="shared" si="6"/>
        <v>0.4</v>
      </c>
      <c r="BE66" s="410">
        <f>0.06+0.07+0.08+0.11</f>
        <v>0.32</v>
      </c>
      <c r="BF66" s="410">
        <f>0.02+0.02+0.02+0.02</f>
        <v>0.08</v>
      </c>
      <c r="BG66" s="410"/>
      <c r="BH66" s="401">
        <f t="shared" si="7"/>
        <v>0.16</v>
      </c>
      <c r="BI66" s="410">
        <f>0.03+0.04+0.03+0.06</f>
        <v>0.16</v>
      </c>
      <c r="BJ66" s="410"/>
      <c r="BK66" s="410"/>
      <c r="BL66" s="114" t="s">
        <v>2756</v>
      </c>
      <c r="BM66" s="442" t="s">
        <v>2757</v>
      </c>
      <c r="BN66" s="114" t="s">
        <v>2735</v>
      </c>
      <c r="BO66" s="442" t="s">
        <v>2924</v>
      </c>
      <c r="BP66" s="442" t="s">
        <v>64</v>
      </c>
      <c r="BQ66" s="114" t="s">
        <v>2925</v>
      </c>
      <c r="BR66" s="442" t="s">
        <v>64</v>
      </c>
      <c r="BS66" s="442"/>
      <c r="BT66" s="442" t="s">
        <v>2902</v>
      </c>
      <c r="BU66" s="442"/>
      <c r="BV66" s="444"/>
      <c r="BW66" s="440">
        <v>1</v>
      </c>
      <c r="BX66" s="440" t="s">
        <v>2762</v>
      </c>
    </row>
    <row r="67" spans="1:76" s="439" customFormat="1" ht="78">
      <c r="A67" s="438" t="s">
        <v>46</v>
      </c>
      <c r="B67" s="439" t="s">
        <v>2752</v>
      </c>
      <c r="C67" s="125">
        <v>41</v>
      </c>
      <c r="D67" s="445" t="s">
        <v>2926</v>
      </c>
      <c r="E67" s="442" t="s">
        <v>744</v>
      </c>
      <c r="F67" s="272">
        <v>0.42</v>
      </c>
      <c r="G67" s="273"/>
      <c r="H67" s="272">
        <v>0.42</v>
      </c>
      <c r="I67" s="272">
        <f t="shared" si="26"/>
        <v>0.34</v>
      </c>
      <c r="J67" s="272">
        <f t="shared" si="27"/>
        <v>0.08</v>
      </c>
      <c r="K67" s="272">
        <f t="shared" si="28"/>
        <v>0</v>
      </c>
      <c r="L67" s="133" t="s">
        <v>2309</v>
      </c>
      <c r="M67" s="114">
        <f t="shared" si="0"/>
        <v>0</v>
      </c>
      <c r="N67" s="410">
        <f t="shared" si="1"/>
        <v>0.42000000000000004</v>
      </c>
      <c r="O67" s="411">
        <f t="shared" si="2"/>
        <v>0.34</v>
      </c>
      <c r="P67" s="441">
        <v>0.04</v>
      </c>
      <c r="Q67" s="441">
        <v>0.06</v>
      </c>
      <c r="R67" s="441">
        <f>0.12+0.04</f>
        <v>0.16</v>
      </c>
      <c r="S67" s="441">
        <v>0.08</v>
      </c>
      <c r="T67" s="441"/>
      <c r="U67" s="441"/>
      <c r="V67" s="441"/>
      <c r="W67" s="441"/>
      <c r="X67" s="441"/>
      <c r="Y67" s="411">
        <f t="shared" si="3"/>
        <v>0.08</v>
      </c>
      <c r="Z67" s="441"/>
      <c r="AA67" s="441"/>
      <c r="AB67" s="441"/>
      <c r="AC67" s="441"/>
      <c r="AD67" s="441"/>
      <c r="AE67" s="441"/>
      <c r="AF67" s="441"/>
      <c r="AG67" s="441"/>
      <c r="AH67" s="441"/>
      <c r="AI67" s="441"/>
      <c r="AJ67" s="441"/>
      <c r="AK67" s="441"/>
      <c r="AL67" s="441"/>
      <c r="AM67" s="441"/>
      <c r="AN67" s="441"/>
      <c r="AO67" s="441"/>
      <c r="AP67" s="441">
        <v>0.06</v>
      </c>
      <c r="AQ67" s="441">
        <v>0.02</v>
      </c>
      <c r="AR67" s="441"/>
      <c r="AS67" s="441"/>
      <c r="AT67" s="441"/>
      <c r="AU67" s="441"/>
      <c r="AV67" s="441"/>
      <c r="AW67" s="411">
        <f t="shared" si="4"/>
        <v>0</v>
      </c>
      <c r="AX67" s="441"/>
      <c r="AY67" s="441"/>
      <c r="AZ67" s="114" t="s">
        <v>2927</v>
      </c>
      <c r="BA67" s="114" t="s">
        <v>2923</v>
      </c>
      <c r="BB67" s="410"/>
      <c r="BC67" s="410"/>
      <c r="BD67" s="401">
        <f t="shared" si="6"/>
        <v>0.42</v>
      </c>
      <c r="BE67" s="410">
        <f>0.08+0.09+0.08+0.09</f>
        <v>0.33999999999999997</v>
      </c>
      <c r="BF67" s="410">
        <f>0.02+0.02+0.02+0.02</f>
        <v>0.08</v>
      </c>
      <c r="BG67" s="410"/>
      <c r="BH67" s="401">
        <f t="shared" si="7"/>
        <v>0.1</v>
      </c>
      <c r="BI67" s="410">
        <f>0.03+0.02+0.02+0.03</f>
        <v>0.1</v>
      </c>
      <c r="BJ67" s="410"/>
      <c r="BK67" s="410"/>
      <c r="BL67" s="114" t="s">
        <v>2756</v>
      </c>
      <c r="BM67" s="442" t="s">
        <v>2757</v>
      </c>
      <c r="BN67" s="114" t="s">
        <v>2735</v>
      </c>
      <c r="BO67" s="442" t="s">
        <v>2924</v>
      </c>
      <c r="BP67" s="442" t="s">
        <v>64</v>
      </c>
      <c r="BQ67" s="114" t="s">
        <v>2925</v>
      </c>
      <c r="BR67" s="442" t="s">
        <v>64</v>
      </c>
      <c r="BS67" s="442"/>
      <c r="BT67" s="442" t="s">
        <v>2902</v>
      </c>
      <c r="BU67" s="442"/>
      <c r="BV67" s="444"/>
      <c r="BW67" s="440">
        <v>1</v>
      </c>
      <c r="BX67" s="440" t="s">
        <v>2762</v>
      </c>
    </row>
    <row r="68" spans="1:76" s="439" customFormat="1" ht="46.8">
      <c r="A68" s="438" t="s">
        <v>46</v>
      </c>
      <c r="C68" s="125">
        <v>42</v>
      </c>
      <c r="D68" s="369" t="s">
        <v>2928</v>
      </c>
      <c r="E68" s="442" t="s">
        <v>683</v>
      </c>
      <c r="F68" s="272">
        <v>0.06</v>
      </c>
      <c r="G68" s="273"/>
      <c r="H68" s="272">
        <v>0.06</v>
      </c>
      <c r="I68" s="272">
        <f t="shared" si="26"/>
        <v>0.06</v>
      </c>
      <c r="J68" s="272">
        <f t="shared" si="27"/>
        <v>0</v>
      </c>
      <c r="K68" s="272">
        <f t="shared" si="28"/>
        <v>0</v>
      </c>
      <c r="L68" s="133" t="s">
        <v>2929</v>
      </c>
      <c r="M68" s="114">
        <f t="shared" si="0"/>
        <v>0</v>
      </c>
      <c r="N68" s="410">
        <f t="shared" si="1"/>
        <v>0.06</v>
      </c>
      <c r="O68" s="411">
        <f t="shared" si="2"/>
        <v>0.06</v>
      </c>
      <c r="P68" s="441"/>
      <c r="Q68" s="441">
        <v>0.01</v>
      </c>
      <c r="R68" s="441">
        <v>0.03</v>
      </c>
      <c r="S68" s="441">
        <v>0.02</v>
      </c>
      <c r="T68" s="441"/>
      <c r="U68" s="441"/>
      <c r="V68" s="441"/>
      <c r="W68" s="441"/>
      <c r="X68" s="441"/>
      <c r="Y68" s="411">
        <f t="shared" si="3"/>
        <v>0</v>
      </c>
      <c r="Z68" s="441"/>
      <c r="AA68" s="441"/>
      <c r="AB68" s="441"/>
      <c r="AC68" s="441"/>
      <c r="AD68" s="441"/>
      <c r="AE68" s="441"/>
      <c r="AF68" s="441"/>
      <c r="AG68" s="441"/>
      <c r="AH68" s="441"/>
      <c r="AI68" s="441"/>
      <c r="AJ68" s="441"/>
      <c r="AK68" s="441"/>
      <c r="AL68" s="441"/>
      <c r="AM68" s="441"/>
      <c r="AN68" s="441"/>
      <c r="AO68" s="441"/>
      <c r="AP68" s="441"/>
      <c r="AQ68" s="441"/>
      <c r="AR68" s="441"/>
      <c r="AS68" s="441"/>
      <c r="AT68" s="441"/>
      <c r="AU68" s="441"/>
      <c r="AV68" s="441"/>
      <c r="AW68" s="411">
        <f t="shared" si="4"/>
        <v>0</v>
      </c>
      <c r="AX68" s="441"/>
      <c r="AY68" s="441"/>
      <c r="AZ68" s="114" t="s">
        <v>130</v>
      </c>
      <c r="BA68" s="114" t="s">
        <v>2923</v>
      </c>
      <c r="BB68" s="410"/>
      <c r="BC68" s="410"/>
      <c r="BD68" s="401">
        <f t="shared" si="6"/>
        <v>0.06</v>
      </c>
      <c r="BE68" s="410">
        <v>0.06</v>
      </c>
      <c r="BF68" s="410"/>
      <c r="BG68" s="410"/>
      <c r="BH68" s="401">
        <f t="shared" si="7"/>
        <v>0.01</v>
      </c>
      <c r="BI68" s="410">
        <v>0.01</v>
      </c>
      <c r="BJ68" s="410"/>
      <c r="BK68" s="410"/>
      <c r="BL68" s="114" t="s">
        <v>2756</v>
      </c>
      <c r="BM68" s="442" t="s">
        <v>2757</v>
      </c>
      <c r="BN68" s="114" t="s">
        <v>2735</v>
      </c>
      <c r="BO68" s="442" t="s">
        <v>2930</v>
      </c>
      <c r="BP68" s="442" t="s">
        <v>64</v>
      </c>
      <c r="BQ68" s="114" t="s">
        <v>2931</v>
      </c>
      <c r="BR68" s="442" t="s">
        <v>64</v>
      </c>
      <c r="BS68" s="442"/>
      <c r="BT68" s="442" t="s">
        <v>2902</v>
      </c>
      <c r="BU68" s="442"/>
      <c r="BV68" s="444"/>
      <c r="BW68" s="440">
        <v>1</v>
      </c>
      <c r="BX68" s="440" t="s">
        <v>2762</v>
      </c>
    </row>
    <row r="69" spans="1:76" s="439" customFormat="1" ht="93.6">
      <c r="A69" s="438" t="s">
        <v>46</v>
      </c>
      <c r="B69" s="439" t="s">
        <v>2752</v>
      </c>
      <c r="C69" s="125">
        <v>43</v>
      </c>
      <c r="D69" s="369" t="s">
        <v>2932</v>
      </c>
      <c r="E69" s="442" t="s">
        <v>2933</v>
      </c>
      <c r="F69" s="272">
        <v>0.97</v>
      </c>
      <c r="G69" s="273"/>
      <c r="H69" s="272">
        <v>0.97</v>
      </c>
      <c r="I69" s="272">
        <f t="shared" si="26"/>
        <v>0.97</v>
      </c>
      <c r="J69" s="272">
        <f t="shared" si="27"/>
        <v>0</v>
      </c>
      <c r="K69" s="272">
        <f t="shared" si="28"/>
        <v>0</v>
      </c>
      <c r="L69" s="133" t="s">
        <v>2311</v>
      </c>
      <c r="M69" s="114">
        <f t="shared" si="0"/>
        <v>0</v>
      </c>
      <c r="N69" s="410">
        <f t="shared" si="1"/>
        <v>0.97</v>
      </c>
      <c r="O69" s="411">
        <f t="shared" si="2"/>
        <v>0.97</v>
      </c>
      <c r="P69" s="441">
        <v>0.12</v>
      </c>
      <c r="Q69" s="441">
        <v>0.2</v>
      </c>
      <c r="R69" s="441">
        <v>0.47</v>
      </c>
      <c r="S69" s="441">
        <v>0.18</v>
      </c>
      <c r="T69" s="441"/>
      <c r="U69" s="441"/>
      <c r="V69" s="441"/>
      <c r="W69" s="441"/>
      <c r="X69" s="441"/>
      <c r="Y69" s="411">
        <f t="shared" si="3"/>
        <v>0</v>
      </c>
      <c r="Z69" s="441"/>
      <c r="AA69" s="441"/>
      <c r="AB69" s="441"/>
      <c r="AC69" s="441"/>
      <c r="AD69" s="441"/>
      <c r="AE69" s="441"/>
      <c r="AF69" s="441"/>
      <c r="AG69" s="441"/>
      <c r="AH69" s="441"/>
      <c r="AI69" s="441"/>
      <c r="AJ69" s="441"/>
      <c r="AK69" s="441"/>
      <c r="AL69" s="441"/>
      <c r="AM69" s="441"/>
      <c r="AN69" s="441"/>
      <c r="AO69" s="441"/>
      <c r="AP69" s="441"/>
      <c r="AQ69" s="441"/>
      <c r="AR69" s="441"/>
      <c r="AS69" s="441"/>
      <c r="AT69" s="441"/>
      <c r="AU69" s="441"/>
      <c r="AV69" s="441"/>
      <c r="AW69" s="411">
        <f t="shared" si="4"/>
        <v>0</v>
      </c>
      <c r="AX69" s="441"/>
      <c r="AY69" s="441"/>
      <c r="AZ69" s="114" t="s">
        <v>2934</v>
      </c>
      <c r="BA69" s="114" t="s">
        <v>2935</v>
      </c>
      <c r="BB69" s="410"/>
      <c r="BC69" s="410"/>
      <c r="BD69" s="401">
        <f t="shared" si="6"/>
        <v>0.12</v>
      </c>
      <c r="BE69" s="410">
        <v>0.12</v>
      </c>
      <c r="BF69" s="410"/>
      <c r="BG69" s="410"/>
      <c r="BH69" s="401">
        <f t="shared" si="7"/>
        <v>0</v>
      </c>
      <c r="BI69" s="410"/>
      <c r="BJ69" s="410"/>
      <c r="BK69" s="410"/>
      <c r="BL69" s="114" t="s">
        <v>2756</v>
      </c>
      <c r="BM69" s="442" t="s">
        <v>2757</v>
      </c>
      <c r="BN69" s="114" t="s">
        <v>2735</v>
      </c>
      <c r="BO69" s="442" t="s">
        <v>2936</v>
      </c>
      <c r="BP69" s="442" t="s">
        <v>64</v>
      </c>
      <c r="BQ69" s="114" t="s">
        <v>2937</v>
      </c>
      <c r="BR69" s="442" t="s">
        <v>2938</v>
      </c>
      <c r="BS69" s="442" t="s">
        <v>2786</v>
      </c>
      <c r="BT69" s="442" t="s">
        <v>2939</v>
      </c>
      <c r="BU69" s="442"/>
      <c r="BV69" s="444"/>
      <c r="BW69" s="440">
        <v>1</v>
      </c>
      <c r="BX69" s="440" t="s">
        <v>2762</v>
      </c>
    </row>
    <row r="70" spans="1:76" s="439" customFormat="1" ht="62.4">
      <c r="A70" s="438" t="s">
        <v>46</v>
      </c>
      <c r="C70" s="125">
        <v>44</v>
      </c>
      <c r="D70" s="446" t="s">
        <v>1650</v>
      </c>
      <c r="E70" s="442" t="s">
        <v>693</v>
      </c>
      <c r="F70" s="272">
        <v>0.91</v>
      </c>
      <c r="G70" s="273"/>
      <c r="H70" s="272">
        <v>0.91</v>
      </c>
      <c r="I70" s="272">
        <f t="shared" si="26"/>
        <v>0.89</v>
      </c>
      <c r="J70" s="272">
        <f t="shared" si="27"/>
        <v>0.02</v>
      </c>
      <c r="K70" s="272">
        <f t="shared" si="28"/>
        <v>0</v>
      </c>
      <c r="L70" s="133" t="s">
        <v>2312</v>
      </c>
      <c r="M70" s="114">
        <f t="shared" si="0"/>
        <v>0</v>
      </c>
      <c r="N70" s="410">
        <f t="shared" si="1"/>
        <v>0.91</v>
      </c>
      <c r="O70" s="411">
        <f t="shared" si="2"/>
        <v>0.89</v>
      </c>
      <c r="P70" s="441">
        <v>0.13</v>
      </c>
      <c r="Q70" s="441">
        <f>0.1+0.12</f>
        <v>0.22</v>
      </c>
      <c r="R70" s="441">
        <f>0.2+0.17</f>
        <v>0.37</v>
      </c>
      <c r="S70" s="441">
        <v>0.17</v>
      </c>
      <c r="T70" s="441"/>
      <c r="U70" s="441"/>
      <c r="V70" s="441"/>
      <c r="W70" s="441"/>
      <c r="X70" s="441"/>
      <c r="Y70" s="411">
        <f t="shared" si="3"/>
        <v>0.02</v>
      </c>
      <c r="Z70" s="441"/>
      <c r="AA70" s="441"/>
      <c r="AB70" s="441"/>
      <c r="AC70" s="441"/>
      <c r="AD70" s="441"/>
      <c r="AE70" s="441"/>
      <c r="AF70" s="441">
        <v>0.01</v>
      </c>
      <c r="AG70" s="441"/>
      <c r="AH70" s="441"/>
      <c r="AI70" s="441"/>
      <c r="AJ70" s="441"/>
      <c r="AK70" s="441"/>
      <c r="AL70" s="441"/>
      <c r="AM70" s="441"/>
      <c r="AN70" s="441"/>
      <c r="AO70" s="441"/>
      <c r="AP70" s="441">
        <v>0.01</v>
      </c>
      <c r="AQ70" s="441"/>
      <c r="AR70" s="441"/>
      <c r="AS70" s="441"/>
      <c r="AT70" s="441"/>
      <c r="AU70" s="441"/>
      <c r="AV70" s="441"/>
      <c r="AW70" s="411">
        <f t="shared" si="4"/>
        <v>0</v>
      </c>
      <c r="AX70" s="441"/>
      <c r="AY70" s="441"/>
      <c r="AZ70" s="114" t="s">
        <v>2940</v>
      </c>
      <c r="BA70" s="114" t="s">
        <v>2941</v>
      </c>
      <c r="BB70" s="410"/>
      <c r="BC70" s="410"/>
      <c r="BD70" s="401">
        <f t="shared" si="6"/>
        <v>0.13</v>
      </c>
      <c r="BE70" s="410"/>
      <c r="BF70" s="410">
        <v>0.11</v>
      </c>
      <c r="BG70" s="410">
        <v>0.02</v>
      </c>
      <c r="BH70" s="401">
        <f t="shared" si="7"/>
        <v>0.03</v>
      </c>
      <c r="BI70" s="410">
        <v>0.03</v>
      </c>
      <c r="BJ70" s="410"/>
      <c r="BK70" s="410"/>
      <c r="BL70" s="114" t="s">
        <v>2756</v>
      </c>
      <c r="BM70" s="442" t="s">
        <v>72</v>
      </c>
      <c r="BN70" s="114" t="s">
        <v>2735</v>
      </c>
      <c r="BO70" s="442" t="s">
        <v>2936</v>
      </c>
      <c r="BP70" s="442" t="s">
        <v>64</v>
      </c>
      <c r="BQ70" s="114" t="s">
        <v>2937</v>
      </c>
      <c r="BR70" s="442" t="s">
        <v>2942</v>
      </c>
      <c r="BS70" s="442" t="s">
        <v>2786</v>
      </c>
      <c r="BT70" s="442" t="s">
        <v>2943</v>
      </c>
      <c r="BU70" s="442"/>
      <c r="BV70" s="444"/>
      <c r="BW70" s="440">
        <v>1</v>
      </c>
      <c r="BX70" s="440" t="s">
        <v>2778</v>
      </c>
    </row>
    <row r="71" spans="1:76" s="396" customFormat="1" ht="93.6">
      <c r="A71" s="387" t="s">
        <v>46</v>
      </c>
      <c r="C71" s="125">
        <v>45</v>
      </c>
      <c r="D71" s="270" t="s">
        <v>1670</v>
      </c>
      <c r="E71" s="125"/>
      <c r="F71" s="272">
        <v>0.16</v>
      </c>
      <c r="G71" s="272"/>
      <c r="H71" s="272">
        <v>0.16</v>
      </c>
      <c r="I71" s="272">
        <f t="shared" si="26"/>
        <v>0.04</v>
      </c>
      <c r="J71" s="272">
        <f t="shared" si="27"/>
        <v>0.08</v>
      </c>
      <c r="K71" s="272">
        <f t="shared" si="28"/>
        <v>0.04</v>
      </c>
      <c r="L71" s="133" t="s">
        <v>1815</v>
      </c>
      <c r="M71" s="114">
        <f t="shared" si="0"/>
        <v>0</v>
      </c>
      <c r="N71" s="410">
        <f t="shared" si="1"/>
        <v>0.16</v>
      </c>
      <c r="O71" s="411">
        <f t="shared" si="2"/>
        <v>0.04</v>
      </c>
      <c r="P71" s="423"/>
      <c r="Q71" s="423"/>
      <c r="R71" s="423">
        <v>0.04</v>
      </c>
      <c r="S71" s="423"/>
      <c r="T71" s="423"/>
      <c r="U71" s="423"/>
      <c r="V71" s="423"/>
      <c r="W71" s="423"/>
      <c r="X71" s="423"/>
      <c r="Y71" s="411">
        <f t="shared" si="3"/>
        <v>0.08</v>
      </c>
      <c r="Z71" s="423"/>
      <c r="AA71" s="423"/>
      <c r="AB71" s="423"/>
      <c r="AC71" s="423"/>
      <c r="AD71" s="423"/>
      <c r="AE71" s="423"/>
      <c r="AF71" s="423"/>
      <c r="AG71" s="423"/>
      <c r="AH71" s="423">
        <v>0.04</v>
      </c>
      <c r="AI71" s="423"/>
      <c r="AJ71" s="423"/>
      <c r="AK71" s="423"/>
      <c r="AL71" s="423"/>
      <c r="AM71" s="423"/>
      <c r="AN71" s="423"/>
      <c r="AO71" s="423"/>
      <c r="AP71" s="423"/>
      <c r="AQ71" s="423"/>
      <c r="AR71" s="423">
        <v>0.04</v>
      </c>
      <c r="AS71" s="423"/>
      <c r="AT71" s="423"/>
      <c r="AU71" s="423"/>
      <c r="AV71" s="423"/>
      <c r="AW71" s="411">
        <f t="shared" si="4"/>
        <v>0.04</v>
      </c>
      <c r="AX71" s="423">
        <v>0.04</v>
      </c>
      <c r="AY71" s="423"/>
      <c r="AZ71" s="114" t="s">
        <v>194</v>
      </c>
      <c r="BA71" s="114" t="s">
        <v>2782</v>
      </c>
      <c r="BB71" s="410"/>
      <c r="BC71" s="410"/>
      <c r="BD71" s="401">
        <f t="shared" si="6"/>
        <v>0.16</v>
      </c>
      <c r="BE71" s="410"/>
      <c r="BF71" s="410">
        <v>0.12</v>
      </c>
      <c r="BG71" s="410">
        <v>0.04</v>
      </c>
      <c r="BH71" s="401">
        <f t="shared" si="7"/>
        <v>0</v>
      </c>
      <c r="BI71" s="410"/>
      <c r="BJ71" s="410"/>
      <c r="BK71" s="410"/>
      <c r="BL71" s="114" t="s">
        <v>2944</v>
      </c>
      <c r="BM71" s="114"/>
      <c r="BN71" s="114" t="s">
        <v>2735</v>
      </c>
      <c r="BO71" s="114" t="s">
        <v>1812</v>
      </c>
      <c r="BP71" s="114" t="s">
        <v>2945</v>
      </c>
      <c r="BQ71" s="114" t="s">
        <v>2946</v>
      </c>
      <c r="BR71" s="114" t="s">
        <v>64</v>
      </c>
      <c r="BS71" s="114" t="s">
        <v>2786</v>
      </c>
      <c r="BT71" s="114" t="s">
        <v>72</v>
      </c>
      <c r="BU71" s="114"/>
      <c r="BV71" s="419"/>
      <c r="BW71" s="125">
        <v>1</v>
      </c>
      <c r="BX71" s="125"/>
    </row>
    <row r="72" spans="1:76" s="387" customFormat="1">
      <c r="A72" s="387" t="s">
        <v>56</v>
      </c>
      <c r="C72" s="397" t="s">
        <v>1264</v>
      </c>
      <c r="D72" s="417" t="s">
        <v>1739</v>
      </c>
      <c r="E72" s="397"/>
      <c r="F72" s="409">
        <f t="shared" ref="F72:K72" si="29">F73</f>
        <v>0.24</v>
      </c>
      <c r="G72" s="409">
        <f t="shared" si="29"/>
        <v>0</v>
      </c>
      <c r="H72" s="409">
        <f t="shared" si="29"/>
        <v>0.24</v>
      </c>
      <c r="I72" s="409">
        <f t="shared" si="29"/>
        <v>0.24</v>
      </c>
      <c r="J72" s="409">
        <f t="shared" si="29"/>
        <v>0</v>
      </c>
      <c r="K72" s="409">
        <f t="shared" si="29"/>
        <v>0</v>
      </c>
      <c r="L72" s="114"/>
      <c r="M72" s="114">
        <f t="shared" ref="M72:M135" si="30">H72-N72</f>
        <v>0.24</v>
      </c>
      <c r="N72" s="410">
        <f t="shared" ref="N72:N135" si="31">O72+Y72+AW72</f>
        <v>0</v>
      </c>
      <c r="O72" s="411">
        <f t="shared" ref="O72:O135" si="32">SUM(P72:X72)</f>
        <v>0</v>
      </c>
      <c r="P72" s="412"/>
      <c r="Q72" s="412"/>
      <c r="R72" s="412"/>
      <c r="S72" s="412"/>
      <c r="T72" s="412"/>
      <c r="U72" s="412"/>
      <c r="V72" s="412"/>
      <c r="W72" s="412"/>
      <c r="X72" s="412"/>
      <c r="Y72" s="411">
        <f t="shared" ref="Y72:Y135" si="33">SUM(Z72:AV72)</f>
        <v>0</v>
      </c>
      <c r="Z72" s="412"/>
      <c r="AA72" s="412"/>
      <c r="AB72" s="412"/>
      <c r="AC72" s="412"/>
      <c r="AD72" s="412"/>
      <c r="AE72" s="412"/>
      <c r="AF72" s="412"/>
      <c r="AG72" s="412"/>
      <c r="AH72" s="412"/>
      <c r="AI72" s="412"/>
      <c r="AJ72" s="412"/>
      <c r="AK72" s="412"/>
      <c r="AL72" s="412"/>
      <c r="AM72" s="412"/>
      <c r="AN72" s="412"/>
      <c r="AO72" s="412"/>
      <c r="AP72" s="412"/>
      <c r="AQ72" s="412"/>
      <c r="AR72" s="412"/>
      <c r="AS72" s="412"/>
      <c r="AT72" s="412"/>
      <c r="AU72" s="412"/>
      <c r="AV72" s="412"/>
      <c r="AW72" s="411">
        <f t="shared" ref="AW72:AW135" si="34">SUM(AX72:AY72)</f>
        <v>0</v>
      </c>
      <c r="AX72" s="412"/>
      <c r="AY72" s="412"/>
      <c r="AZ72" s="398"/>
      <c r="BA72" s="397"/>
      <c r="BB72" s="399"/>
      <c r="BC72" s="399"/>
      <c r="BD72" s="401">
        <f t="shared" si="6"/>
        <v>0</v>
      </c>
      <c r="BE72" s="399"/>
      <c r="BF72" s="399"/>
      <c r="BG72" s="399"/>
      <c r="BH72" s="401">
        <f t="shared" si="7"/>
        <v>0</v>
      </c>
      <c r="BI72" s="399"/>
      <c r="BJ72" s="399"/>
      <c r="BK72" s="399"/>
      <c r="BL72" s="114">
        <v>0</v>
      </c>
      <c r="BM72" s="397"/>
      <c r="BN72" s="397"/>
      <c r="BO72" s="397"/>
      <c r="BP72" s="397"/>
      <c r="BQ72" s="114"/>
      <c r="BR72" s="397"/>
      <c r="BS72" s="397"/>
      <c r="BT72" s="397"/>
      <c r="BU72" s="397"/>
      <c r="BV72" s="418"/>
      <c r="BW72" s="397"/>
      <c r="BX72" s="397"/>
    </row>
    <row r="73" spans="1:76" s="396" customFormat="1" ht="31.2">
      <c r="A73" s="387" t="s">
        <v>1740</v>
      </c>
      <c r="C73" s="125">
        <v>46</v>
      </c>
      <c r="D73" s="447" t="s">
        <v>1741</v>
      </c>
      <c r="E73" s="114" t="s">
        <v>779</v>
      </c>
      <c r="F73" s="272">
        <v>0.24</v>
      </c>
      <c r="G73" s="273"/>
      <c r="H73" s="272">
        <v>0.24</v>
      </c>
      <c r="I73" s="272">
        <f>O73</f>
        <v>0.24</v>
      </c>
      <c r="J73" s="272">
        <f>Y73</f>
        <v>0</v>
      </c>
      <c r="K73" s="272">
        <f>AW73</f>
        <v>0</v>
      </c>
      <c r="L73" s="133" t="s">
        <v>27</v>
      </c>
      <c r="M73" s="114">
        <f t="shared" si="30"/>
        <v>0</v>
      </c>
      <c r="N73" s="410">
        <f t="shared" si="31"/>
        <v>0.24</v>
      </c>
      <c r="O73" s="411">
        <f t="shared" si="32"/>
        <v>0.24</v>
      </c>
      <c r="P73" s="423"/>
      <c r="Q73" s="423"/>
      <c r="R73" s="423"/>
      <c r="S73" s="423">
        <v>0.24</v>
      </c>
      <c r="T73" s="423"/>
      <c r="U73" s="423"/>
      <c r="V73" s="423"/>
      <c r="W73" s="423"/>
      <c r="X73" s="423"/>
      <c r="Y73" s="411">
        <f t="shared" si="33"/>
        <v>0</v>
      </c>
      <c r="Z73" s="423"/>
      <c r="AA73" s="423"/>
      <c r="AB73" s="423"/>
      <c r="AC73" s="423"/>
      <c r="AD73" s="423"/>
      <c r="AE73" s="423"/>
      <c r="AF73" s="423"/>
      <c r="AG73" s="423"/>
      <c r="AH73" s="423"/>
      <c r="AI73" s="423"/>
      <c r="AJ73" s="423"/>
      <c r="AK73" s="423"/>
      <c r="AL73" s="423"/>
      <c r="AM73" s="423"/>
      <c r="AN73" s="423"/>
      <c r="AO73" s="423"/>
      <c r="AP73" s="423"/>
      <c r="AQ73" s="423"/>
      <c r="AR73" s="423"/>
      <c r="AS73" s="423"/>
      <c r="AT73" s="423"/>
      <c r="AU73" s="423"/>
      <c r="AV73" s="423"/>
      <c r="AW73" s="411">
        <f t="shared" si="34"/>
        <v>0</v>
      </c>
      <c r="AX73" s="423"/>
      <c r="AY73" s="423"/>
      <c r="AZ73" s="114" t="s">
        <v>130</v>
      </c>
      <c r="BA73" s="114" t="s">
        <v>2923</v>
      </c>
      <c r="BB73" s="410"/>
      <c r="BC73" s="410"/>
      <c r="BD73" s="401">
        <f t="shared" ref="BD73:BD136" si="35">BE73+BF73+BG73</f>
        <v>0.24</v>
      </c>
      <c r="BE73" s="410">
        <f>0.24</f>
        <v>0.24</v>
      </c>
      <c r="BF73" s="410"/>
      <c r="BG73" s="410"/>
      <c r="BH73" s="401">
        <f t="shared" ref="BH73:BH136" si="36">BI73+BJ73+BK73</f>
        <v>0</v>
      </c>
      <c r="BI73" s="410"/>
      <c r="BJ73" s="410"/>
      <c r="BK73" s="410"/>
      <c r="BL73" s="114" t="s">
        <v>2947</v>
      </c>
      <c r="BM73" s="114" t="s">
        <v>2757</v>
      </c>
      <c r="BN73" s="114" t="s">
        <v>2735</v>
      </c>
      <c r="BO73" s="114" t="s">
        <v>74</v>
      </c>
      <c r="BP73" s="114" t="s">
        <v>64</v>
      </c>
      <c r="BQ73" s="114" t="s">
        <v>2744</v>
      </c>
      <c r="BR73" s="114" t="s">
        <v>64</v>
      </c>
      <c r="BS73" s="114"/>
      <c r="BT73" s="114" t="s">
        <v>2902</v>
      </c>
      <c r="BU73" s="114"/>
      <c r="BV73" s="419"/>
      <c r="BW73" s="125">
        <v>1</v>
      </c>
      <c r="BX73" s="125" t="s">
        <v>2762</v>
      </c>
    </row>
    <row r="74" spans="1:76" s="387" customFormat="1">
      <c r="A74" s="387" t="s">
        <v>56</v>
      </c>
      <c r="C74" s="397" t="s">
        <v>1264</v>
      </c>
      <c r="D74" s="417" t="s">
        <v>777</v>
      </c>
      <c r="E74" s="397"/>
      <c r="F74" s="409">
        <f t="shared" ref="F74:K74" si="37">SUM(F75:F78)</f>
        <v>2</v>
      </c>
      <c r="G74" s="409">
        <f t="shared" si="37"/>
        <v>0</v>
      </c>
      <c r="H74" s="409">
        <f t="shared" si="37"/>
        <v>2</v>
      </c>
      <c r="I74" s="409">
        <f t="shared" si="37"/>
        <v>1.6</v>
      </c>
      <c r="J74" s="409">
        <f t="shared" si="37"/>
        <v>0</v>
      </c>
      <c r="K74" s="409">
        <f t="shared" si="37"/>
        <v>0.4</v>
      </c>
      <c r="L74" s="114"/>
      <c r="M74" s="114">
        <f t="shared" si="30"/>
        <v>2</v>
      </c>
      <c r="N74" s="410">
        <f t="shared" si="31"/>
        <v>0</v>
      </c>
      <c r="O74" s="411">
        <f t="shared" si="32"/>
        <v>0</v>
      </c>
      <c r="P74" s="412"/>
      <c r="Q74" s="412"/>
      <c r="R74" s="412"/>
      <c r="S74" s="412"/>
      <c r="T74" s="412"/>
      <c r="U74" s="412"/>
      <c r="V74" s="412"/>
      <c r="W74" s="412"/>
      <c r="X74" s="412"/>
      <c r="Y74" s="411">
        <f t="shared" si="33"/>
        <v>0</v>
      </c>
      <c r="Z74" s="412"/>
      <c r="AA74" s="412"/>
      <c r="AB74" s="412"/>
      <c r="AC74" s="412"/>
      <c r="AD74" s="412"/>
      <c r="AE74" s="412"/>
      <c r="AF74" s="412"/>
      <c r="AG74" s="412"/>
      <c r="AH74" s="412"/>
      <c r="AI74" s="412"/>
      <c r="AJ74" s="412"/>
      <c r="AK74" s="412"/>
      <c r="AL74" s="412"/>
      <c r="AM74" s="412"/>
      <c r="AN74" s="412"/>
      <c r="AO74" s="412"/>
      <c r="AP74" s="412"/>
      <c r="AQ74" s="412"/>
      <c r="AR74" s="412"/>
      <c r="AS74" s="412"/>
      <c r="AT74" s="412"/>
      <c r="AU74" s="412"/>
      <c r="AV74" s="412"/>
      <c r="AW74" s="411">
        <f t="shared" si="34"/>
        <v>0</v>
      </c>
      <c r="AX74" s="412"/>
      <c r="AY74" s="412"/>
      <c r="AZ74" s="398"/>
      <c r="BA74" s="397"/>
      <c r="BB74" s="399"/>
      <c r="BC74" s="399"/>
      <c r="BD74" s="401">
        <f t="shared" si="35"/>
        <v>0</v>
      </c>
      <c r="BE74" s="399"/>
      <c r="BF74" s="399"/>
      <c r="BG74" s="399"/>
      <c r="BH74" s="401">
        <f t="shared" si="36"/>
        <v>0</v>
      </c>
      <c r="BI74" s="399"/>
      <c r="BJ74" s="399"/>
      <c r="BK74" s="399"/>
      <c r="BL74" s="114">
        <v>0</v>
      </c>
      <c r="BM74" s="397"/>
      <c r="BN74" s="397"/>
      <c r="BO74" s="397"/>
      <c r="BP74" s="397"/>
      <c r="BQ74" s="114"/>
      <c r="BR74" s="397"/>
      <c r="BS74" s="397"/>
      <c r="BT74" s="397"/>
      <c r="BU74" s="397"/>
      <c r="BV74" s="418"/>
      <c r="BW74" s="397"/>
      <c r="BX74" s="397"/>
    </row>
    <row r="75" spans="1:76" s="396" customFormat="1" ht="62.4">
      <c r="A75" s="387" t="s">
        <v>778</v>
      </c>
      <c r="C75" s="125">
        <v>47</v>
      </c>
      <c r="D75" s="369" t="s">
        <v>780</v>
      </c>
      <c r="E75" s="114" t="s">
        <v>782</v>
      </c>
      <c r="F75" s="272">
        <v>0.5</v>
      </c>
      <c r="G75" s="273"/>
      <c r="H75" s="272">
        <v>0.5</v>
      </c>
      <c r="I75" s="272">
        <f>O75</f>
        <v>0.39999999999999997</v>
      </c>
      <c r="J75" s="272">
        <f>Y75</f>
        <v>0</v>
      </c>
      <c r="K75" s="272">
        <f>AW75</f>
        <v>0.1</v>
      </c>
      <c r="L75" s="133" t="s">
        <v>781</v>
      </c>
      <c r="M75" s="114">
        <f t="shared" si="30"/>
        <v>0</v>
      </c>
      <c r="N75" s="410">
        <f t="shared" si="31"/>
        <v>0.5</v>
      </c>
      <c r="O75" s="411">
        <f t="shared" si="32"/>
        <v>0.39999999999999997</v>
      </c>
      <c r="P75" s="423">
        <v>0.1</v>
      </c>
      <c r="Q75" s="423"/>
      <c r="R75" s="423">
        <f>0.2+0.05</f>
        <v>0.25</v>
      </c>
      <c r="S75" s="423">
        <v>0.05</v>
      </c>
      <c r="T75" s="423"/>
      <c r="U75" s="423"/>
      <c r="V75" s="423"/>
      <c r="W75" s="423"/>
      <c r="X75" s="423"/>
      <c r="Y75" s="411">
        <f t="shared" si="33"/>
        <v>0</v>
      </c>
      <c r="Z75" s="423"/>
      <c r="AA75" s="423"/>
      <c r="AB75" s="423"/>
      <c r="AC75" s="423"/>
      <c r="AD75" s="423"/>
      <c r="AE75" s="423"/>
      <c r="AF75" s="423"/>
      <c r="AG75" s="423"/>
      <c r="AH75" s="423"/>
      <c r="AI75" s="423"/>
      <c r="AJ75" s="423"/>
      <c r="AK75" s="423"/>
      <c r="AL75" s="423"/>
      <c r="AM75" s="423"/>
      <c r="AN75" s="423"/>
      <c r="AO75" s="423"/>
      <c r="AP75" s="423"/>
      <c r="AQ75" s="423"/>
      <c r="AR75" s="423"/>
      <c r="AS75" s="423"/>
      <c r="AT75" s="423"/>
      <c r="AU75" s="423"/>
      <c r="AV75" s="423"/>
      <c r="AW75" s="411">
        <f t="shared" si="34"/>
        <v>0.1</v>
      </c>
      <c r="AX75" s="423"/>
      <c r="AY75" s="423">
        <v>0.1</v>
      </c>
      <c r="AZ75" s="114" t="s">
        <v>167</v>
      </c>
      <c r="BA75" s="114" t="s">
        <v>2882</v>
      </c>
      <c r="BB75" s="410"/>
      <c r="BC75" s="410"/>
      <c r="BD75" s="401">
        <f t="shared" si="35"/>
        <v>0.5</v>
      </c>
      <c r="BE75" s="410">
        <v>0.4</v>
      </c>
      <c r="BF75" s="410"/>
      <c r="BG75" s="410">
        <v>0.1</v>
      </c>
      <c r="BH75" s="401">
        <f t="shared" si="36"/>
        <v>0.1</v>
      </c>
      <c r="BI75" s="410">
        <v>0.1</v>
      </c>
      <c r="BJ75" s="410"/>
      <c r="BK75" s="410"/>
      <c r="BL75" s="114" t="s">
        <v>484</v>
      </c>
      <c r="BM75" s="114" t="s">
        <v>2757</v>
      </c>
      <c r="BN75" s="114" t="s">
        <v>2735</v>
      </c>
      <c r="BO75" s="114" t="s">
        <v>1020</v>
      </c>
      <c r="BP75" s="114" t="s">
        <v>64</v>
      </c>
      <c r="BQ75" s="114" t="s">
        <v>2793</v>
      </c>
      <c r="BR75" s="114" t="s">
        <v>2771</v>
      </c>
      <c r="BS75" s="114"/>
      <c r="BT75" s="114" t="s">
        <v>2761</v>
      </c>
      <c r="BU75" s="114"/>
      <c r="BV75" s="419"/>
      <c r="BW75" s="125">
        <v>1</v>
      </c>
      <c r="BX75" s="125" t="s">
        <v>2762</v>
      </c>
    </row>
    <row r="76" spans="1:76" s="396" customFormat="1" ht="62.4">
      <c r="A76" s="387" t="s">
        <v>778</v>
      </c>
      <c r="C76" s="125">
        <v>48</v>
      </c>
      <c r="D76" s="369" t="s">
        <v>797</v>
      </c>
      <c r="E76" s="114" t="s">
        <v>799</v>
      </c>
      <c r="F76" s="272">
        <v>0.5</v>
      </c>
      <c r="G76" s="273"/>
      <c r="H76" s="272">
        <v>0.5</v>
      </c>
      <c r="I76" s="272">
        <f>O76</f>
        <v>0.4</v>
      </c>
      <c r="J76" s="272">
        <f>Y76</f>
        <v>0</v>
      </c>
      <c r="K76" s="272">
        <f>AW76</f>
        <v>0.1</v>
      </c>
      <c r="L76" s="133" t="s">
        <v>798</v>
      </c>
      <c r="M76" s="114">
        <f t="shared" si="30"/>
        <v>0</v>
      </c>
      <c r="N76" s="410">
        <f t="shared" si="31"/>
        <v>0.5</v>
      </c>
      <c r="O76" s="411">
        <f t="shared" si="32"/>
        <v>0.4</v>
      </c>
      <c r="P76" s="423">
        <v>0.05</v>
      </c>
      <c r="Q76" s="423">
        <v>0.05</v>
      </c>
      <c r="R76" s="423"/>
      <c r="S76" s="423">
        <v>0.3</v>
      </c>
      <c r="T76" s="423"/>
      <c r="U76" s="423"/>
      <c r="V76" s="423"/>
      <c r="W76" s="423"/>
      <c r="X76" s="423"/>
      <c r="Y76" s="411">
        <f t="shared" si="33"/>
        <v>0</v>
      </c>
      <c r="Z76" s="423"/>
      <c r="AA76" s="423"/>
      <c r="AB76" s="423"/>
      <c r="AC76" s="423"/>
      <c r="AD76" s="423"/>
      <c r="AE76" s="423"/>
      <c r="AF76" s="423"/>
      <c r="AG76" s="423"/>
      <c r="AH76" s="423"/>
      <c r="AI76" s="423"/>
      <c r="AJ76" s="423"/>
      <c r="AK76" s="423"/>
      <c r="AL76" s="423"/>
      <c r="AM76" s="423"/>
      <c r="AN76" s="423"/>
      <c r="AO76" s="423"/>
      <c r="AP76" s="423"/>
      <c r="AQ76" s="423"/>
      <c r="AR76" s="423"/>
      <c r="AS76" s="423"/>
      <c r="AT76" s="423"/>
      <c r="AU76" s="423"/>
      <c r="AV76" s="423"/>
      <c r="AW76" s="411">
        <f t="shared" si="34"/>
        <v>0.1</v>
      </c>
      <c r="AX76" s="423"/>
      <c r="AY76" s="423">
        <v>0.1</v>
      </c>
      <c r="AZ76" s="114" t="s">
        <v>1662</v>
      </c>
      <c r="BA76" s="114" t="s">
        <v>2882</v>
      </c>
      <c r="BB76" s="410"/>
      <c r="BC76" s="410"/>
      <c r="BD76" s="401">
        <f t="shared" si="35"/>
        <v>0.5</v>
      </c>
      <c r="BE76" s="410">
        <v>0.4</v>
      </c>
      <c r="BF76" s="410"/>
      <c r="BG76" s="410">
        <v>0.1</v>
      </c>
      <c r="BH76" s="401">
        <f t="shared" si="36"/>
        <v>0.1</v>
      </c>
      <c r="BI76" s="410">
        <v>0.1</v>
      </c>
      <c r="BJ76" s="410"/>
      <c r="BK76" s="410"/>
      <c r="BL76" s="114" t="s">
        <v>2948</v>
      </c>
      <c r="BM76" s="114" t="s">
        <v>2757</v>
      </c>
      <c r="BN76" s="114" t="s">
        <v>2735</v>
      </c>
      <c r="BO76" s="114" t="s">
        <v>1020</v>
      </c>
      <c r="BP76" s="114" t="s">
        <v>64</v>
      </c>
      <c r="BQ76" s="114" t="s">
        <v>2793</v>
      </c>
      <c r="BR76" s="114" t="s">
        <v>2771</v>
      </c>
      <c r="BS76" s="114"/>
      <c r="BT76" s="114" t="s">
        <v>2761</v>
      </c>
      <c r="BU76" s="114"/>
      <c r="BV76" s="419"/>
      <c r="BW76" s="125">
        <v>1</v>
      </c>
      <c r="BX76" s="125" t="s">
        <v>2762</v>
      </c>
    </row>
    <row r="77" spans="1:76" s="396" customFormat="1" ht="62.4">
      <c r="A77" s="387" t="s">
        <v>778</v>
      </c>
      <c r="C77" s="125">
        <v>49</v>
      </c>
      <c r="D77" s="369" t="s">
        <v>801</v>
      </c>
      <c r="E77" s="114" t="s">
        <v>803</v>
      </c>
      <c r="F77" s="272">
        <v>0.5</v>
      </c>
      <c r="G77" s="273"/>
      <c r="H77" s="272">
        <v>0.5</v>
      </c>
      <c r="I77" s="272">
        <f>O77</f>
        <v>0.4</v>
      </c>
      <c r="J77" s="272">
        <f>Y77</f>
        <v>0</v>
      </c>
      <c r="K77" s="272">
        <f>AW77</f>
        <v>0.1</v>
      </c>
      <c r="L77" s="133" t="s">
        <v>802</v>
      </c>
      <c r="M77" s="114">
        <f t="shared" si="30"/>
        <v>0</v>
      </c>
      <c r="N77" s="410">
        <f t="shared" si="31"/>
        <v>0.5</v>
      </c>
      <c r="O77" s="411">
        <f t="shared" si="32"/>
        <v>0.4</v>
      </c>
      <c r="P77" s="423">
        <v>0.1</v>
      </c>
      <c r="Q77" s="423">
        <v>0.05</v>
      </c>
      <c r="R77" s="423">
        <v>0.1</v>
      </c>
      <c r="S77" s="423">
        <v>0.05</v>
      </c>
      <c r="T77" s="423"/>
      <c r="U77" s="423"/>
      <c r="V77" s="423">
        <v>0.1</v>
      </c>
      <c r="W77" s="423"/>
      <c r="X77" s="423"/>
      <c r="Y77" s="411">
        <f t="shared" si="33"/>
        <v>0</v>
      </c>
      <c r="Z77" s="423"/>
      <c r="AA77" s="423"/>
      <c r="AB77" s="423"/>
      <c r="AC77" s="423"/>
      <c r="AD77" s="423"/>
      <c r="AE77" s="423"/>
      <c r="AF77" s="423"/>
      <c r="AG77" s="423"/>
      <c r="AH77" s="423"/>
      <c r="AI77" s="423"/>
      <c r="AJ77" s="423"/>
      <c r="AK77" s="423"/>
      <c r="AL77" s="423"/>
      <c r="AM77" s="423"/>
      <c r="AN77" s="423"/>
      <c r="AO77" s="423"/>
      <c r="AP77" s="423"/>
      <c r="AQ77" s="423"/>
      <c r="AR77" s="423"/>
      <c r="AS77" s="423"/>
      <c r="AT77" s="423"/>
      <c r="AU77" s="423"/>
      <c r="AV77" s="423"/>
      <c r="AW77" s="411">
        <f t="shared" si="34"/>
        <v>0.1</v>
      </c>
      <c r="AX77" s="423"/>
      <c r="AY77" s="423">
        <v>0.1</v>
      </c>
      <c r="AZ77" s="114" t="s">
        <v>1435</v>
      </c>
      <c r="BA77" s="114" t="s">
        <v>2882</v>
      </c>
      <c r="BB77" s="410"/>
      <c r="BC77" s="410"/>
      <c r="BD77" s="401">
        <f t="shared" si="35"/>
        <v>0.5</v>
      </c>
      <c r="BE77" s="410">
        <v>0.4</v>
      </c>
      <c r="BF77" s="410"/>
      <c r="BG77" s="410">
        <v>0.1</v>
      </c>
      <c r="BH77" s="401">
        <f t="shared" si="36"/>
        <v>0.15</v>
      </c>
      <c r="BI77" s="410">
        <v>0.15</v>
      </c>
      <c r="BJ77" s="410"/>
      <c r="BK77" s="410"/>
      <c r="BL77" s="114" t="s">
        <v>2949</v>
      </c>
      <c r="BM77" s="114" t="s">
        <v>2757</v>
      </c>
      <c r="BN77" s="114" t="s">
        <v>2735</v>
      </c>
      <c r="BO77" s="114" t="s">
        <v>1020</v>
      </c>
      <c r="BP77" s="114" t="s">
        <v>64</v>
      </c>
      <c r="BQ77" s="114" t="s">
        <v>2793</v>
      </c>
      <c r="BR77" s="114" t="s">
        <v>2771</v>
      </c>
      <c r="BS77" s="114"/>
      <c r="BT77" s="114" t="s">
        <v>2761</v>
      </c>
      <c r="BU77" s="114"/>
      <c r="BV77" s="419"/>
      <c r="BW77" s="125">
        <v>1</v>
      </c>
      <c r="BX77" s="125" t="s">
        <v>2762</v>
      </c>
    </row>
    <row r="78" spans="1:76" s="396" customFormat="1" ht="62.4">
      <c r="A78" s="387" t="s">
        <v>778</v>
      </c>
      <c r="C78" s="125">
        <v>50</v>
      </c>
      <c r="D78" s="369" t="s">
        <v>809</v>
      </c>
      <c r="E78" s="114" t="s">
        <v>811</v>
      </c>
      <c r="F78" s="272">
        <v>0.5</v>
      </c>
      <c r="G78" s="273"/>
      <c r="H78" s="272">
        <v>0.5</v>
      </c>
      <c r="I78" s="272">
        <f>O78</f>
        <v>0.4</v>
      </c>
      <c r="J78" s="272">
        <f>Y78</f>
        <v>0</v>
      </c>
      <c r="K78" s="272">
        <f>AW78</f>
        <v>0.1</v>
      </c>
      <c r="L78" s="133" t="s">
        <v>810</v>
      </c>
      <c r="M78" s="114">
        <f t="shared" si="30"/>
        <v>0</v>
      </c>
      <c r="N78" s="410">
        <f t="shared" si="31"/>
        <v>0.5</v>
      </c>
      <c r="O78" s="411">
        <f t="shared" si="32"/>
        <v>0.4</v>
      </c>
      <c r="P78" s="423">
        <v>0.05</v>
      </c>
      <c r="Q78" s="423">
        <v>0.05</v>
      </c>
      <c r="R78" s="423">
        <v>0.05</v>
      </c>
      <c r="S78" s="423">
        <v>0.2</v>
      </c>
      <c r="T78" s="423"/>
      <c r="U78" s="423"/>
      <c r="V78" s="423">
        <v>0.05</v>
      </c>
      <c r="W78" s="423"/>
      <c r="X78" s="423"/>
      <c r="Y78" s="411">
        <f t="shared" si="33"/>
        <v>0</v>
      </c>
      <c r="Z78" s="423"/>
      <c r="AA78" s="423"/>
      <c r="AB78" s="423"/>
      <c r="AC78" s="423"/>
      <c r="AD78" s="423"/>
      <c r="AE78" s="423"/>
      <c r="AF78" s="423"/>
      <c r="AG78" s="423"/>
      <c r="AH78" s="423"/>
      <c r="AI78" s="423"/>
      <c r="AJ78" s="423"/>
      <c r="AK78" s="423"/>
      <c r="AL78" s="423"/>
      <c r="AM78" s="423"/>
      <c r="AN78" s="423"/>
      <c r="AO78" s="423"/>
      <c r="AP78" s="423"/>
      <c r="AQ78" s="423"/>
      <c r="AR78" s="423"/>
      <c r="AS78" s="423"/>
      <c r="AT78" s="423"/>
      <c r="AU78" s="423"/>
      <c r="AV78" s="423"/>
      <c r="AW78" s="411">
        <f t="shared" si="34"/>
        <v>0.1</v>
      </c>
      <c r="AX78" s="423"/>
      <c r="AY78" s="423">
        <v>0.1</v>
      </c>
      <c r="AZ78" s="114" t="s">
        <v>2950</v>
      </c>
      <c r="BA78" s="114" t="s">
        <v>2882</v>
      </c>
      <c r="BB78" s="410"/>
      <c r="BC78" s="410"/>
      <c r="BD78" s="401">
        <f t="shared" si="35"/>
        <v>0.5</v>
      </c>
      <c r="BE78" s="410">
        <v>0.4</v>
      </c>
      <c r="BF78" s="410"/>
      <c r="BG78" s="410">
        <v>0.1</v>
      </c>
      <c r="BH78" s="401">
        <f t="shared" si="36"/>
        <v>0.1</v>
      </c>
      <c r="BI78" s="410">
        <v>0.1</v>
      </c>
      <c r="BJ78" s="410"/>
      <c r="BK78" s="410"/>
      <c r="BL78" s="114" t="s">
        <v>624</v>
      </c>
      <c r="BM78" s="114" t="s">
        <v>2757</v>
      </c>
      <c r="BN78" s="114" t="s">
        <v>2735</v>
      </c>
      <c r="BO78" s="114" t="s">
        <v>1020</v>
      </c>
      <c r="BP78" s="114" t="s">
        <v>64</v>
      </c>
      <c r="BQ78" s="114" t="s">
        <v>2793</v>
      </c>
      <c r="BR78" s="114" t="s">
        <v>2771</v>
      </c>
      <c r="BS78" s="114"/>
      <c r="BT78" s="114" t="s">
        <v>2761</v>
      </c>
      <c r="BU78" s="114"/>
      <c r="BV78" s="419"/>
      <c r="BW78" s="125">
        <v>1</v>
      </c>
      <c r="BX78" s="125" t="s">
        <v>2762</v>
      </c>
    </row>
    <row r="79" spans="1:76" s="387" customFormat="1" ht="93.6">
      <c r="A79" s="387" t="s">
        <v>56</v>
      </c>
      <c r="C79" s="286" t="s">
        <v>2951</v>
      </c>
      <c r="D79" s="414" t="s">
        <v>2952</v>
      </c>
      <c r="E79" s="398"/>
      <c r="F79" s="409">
        <f t="shared" ref="F79:K79" si="38">F80+F83</f>
        <v>8.98</v>
      </c>
      <c r="G79" s="409">
        <f t="shared" si="38"/>
        <v>0</v>
      </c>
      <c r="H79" s="409">
        <f t="shared" si="38"/>
        <v>8.98</v>
      </c>
      <c r="I79" s="409">
        <f t="shared" si="38"/>
        <v>4.4399999999999995</v>
      </c>
      <c r="J79" s="409">
        <f t="shared" si="38"/>
        <v>3.5900000000000003</v>
      </c>
      <c r="K79" s="409">
        <f t="shared" si="38"/>
        <v>0.95</v>
      </c>
      <c r="L79" s="114"/>
      <c r="M79" s="114">
        <f t="shared" si="30"/>
        <v>8.98</v>
      </c>
      <c r="N79" s="410">
        <f t="shared" si="31"/>
        <v>0</v>
      </c>
      <c r="O79" s="411">
        <f t="shared" si="32"/>
        <v>0</v>
      </c>
      <c r="P79" s="412"/>
      <c r="Q79" s="412"/>
      <c r="R79" s="412"/>
      <c r="S79" s="412"/>
      <c r="T79" s="412"/>
      <c r="U79" s="412"/>
      <c r="V79" s="412"/>
      <c r="W79" s="412"/>
      <c r="X79" s="412"/>
      <c r="Y79" s="411">
        <f t="shared" si="33"/>
        <v>0</v>
      </c>
      <c r="Z79" s="412"/>
      <c r="AA79" s="412"/>
      <c r="AB79" s="412"/>
      <c r="AC79" s="412"/>
      <c r="AD79" s="412"/>
      <c r="AE79" s="412"/>
      <c r="AF79" s="412"/>
      <c r="AG79" s="412"/>
      <c r="AH79" s="412"/>
      <c r="AI79" s="412"/>
      <c r="AJ79" s="412"/>
      <c r="AK79" s="412"/>
      <c r="AL79" s="412"/>
      <c r="AM79" s="412"/>
      <c r="AN79" s="412"/>
      <c r="AO79" s="412"/>
      <c r="AP79" s="412"/>
      <c r="AQ79" s="412"/>
      <c r="AR79" s="412"/>
      <c r="AS79" s="412"/>
      <c r="AT79" s="412"/>
      <c r="AU79" s="412"/>
      <c r="AV79" s="412"/>
      <c r="AW79" s="411">
        <f t="shared" si="34"/>
        <v>0</v>
      </c>
      <c r="AX79" s="412"/>
      <c r="AY79" s="412"/>
      <c r="AZ79" s="398"/>
      <c r="BA79" s="398"/>
      <c r="BB79" s="401"/>
      <c r="BC79" s="401"/>
      <c r="BD79" s="401">
        <f t="shared" si="35"/>
        <v>0</v>
      </c>
      <c r="BE79" s="401"/>
      <c r="BF79" s="401"/>
      <c r="BG79" s="401"/>
      <c r="BH79" s="401">
        <f t="shared" si="36"/>
        <v>0</v>
      </c>
      <c r="BI79" s="401"/>
      <c r="BJ79" s="401"/>
      <c r="BK79" s="401"/>
      <c r="BL79" s="114"/>
      <c r="BM79" s="398"/>
      <c r="BN79" s="398"/>
      <c r="BO79" s="398"/>
      <c r="BP79" s="398"/>
      <c r="BQ79" s="114"/>
      <c r="BR79" s="398"/>
      <c r="BS79" s="398"/>
      <c r="BT79" s="398"/>
      <c r="BU79" s="398"/>
      <c r="BV79" s="413"/>
      <c r="BW79" s="397"/>
      <c r="BX79" s="397"/>
    </row>
    <row r="80" spans="1:76" s="387" customFormat="1">
      <c r="A80" s="387" t="s">
        <v>56</v>
      </c>
      <c r="C80" s="397" t="s">
        <v>1264</v>
      </c>
      <c r="D80" s="417" t="s">
        <v>1240</v>
      </c>
      <c r="E80" s="397"/>
      <c r="F80" s="409">
        <f t="shared" ref="F80:K80" si="39">SUM(F81:F82)</f>
        <v>6.64</v>
      </c>
      <c r="G80" s="409">
        <f t="shared" si="39"/>
        <v>0</v>
      </c>
      <c r="H80" s="409">
        <f t="shared" si="39"/>
        <v>6.64</v>
      </c>
      <c r="I80" s="409">
        <f t="shared" si="39"/>
        <v>2.5499999999999998</v>
      </c>
      <c r="J80" s="409">
        <f t="shared" si="39"/>
        <v>3.14</v>
      </c>
      <c r="K80" s="409">
        <f t="shared" si="39"/>
        <v>0.95</v>
      </c>
      <c r="L80" s="114"/>
      <c r="M80" s="114">
        <f t="shared" si="30"/>
        <v>6.64</v>
      </c>
      <c r="N80" s="410">
        <f t="shared" si="31"/>
        <v>0</v>
      </c>
      <c r="O80" s="411">
        <f t="shared" si="32"/>
        <v>0</v>
      </c>
      <c r="P80" s="412"/>
      <c r="Q80" s="412"/>
      <c r="R80" s="412"/>
      <c r="S80" s="412"/>
      <c r="T80" s="412"/>
      <c r="U80" s="412"/>
      <c r="V80" s="412"/>
      <c r="W80" s="412"/>
      <c r="X80" s="412"/>
      <c r="Y80" s="411">
        <f t="shared" si="33"/>
        <v>0</v>
      </c>
      <c r="Z80" s="412"/>
      <c r="AA80" s="412"/>
      <c r="AB80" s="412"/>
      <c r="AC80" s="412"/>
      <c r="AD80" s="412"/>
      <c r="AE80" s="412"/>
      <c r="AF80" s="412"/>
      <c r="AG80" s="412"/>
      <c r="AH80" s="412"/>
      <c r="AI80" s="412"/>
      <c r="AJ80" s="412"/>
      <c r="AK80" s="412"/>
      <c r="AL80" s="412"/>
      <c r="AM80" s="412"/>
      <c r="AN80" s="412"/>
      <c r="AO80" s="412"/>
      <c r="AP80" s="412"/>
      <c r="AQ80" s="412"/>
      <c r="AR80" s="412"/>
      <c r="AS80" s="412"/>
      <c r="AT80" s="412"/>
      <c r="AU80" s="412"/>
      <c r="AV80" s="412"/>
      <c r="AW80" s="411">
        <f t="shared" si="34"/>
        <v>0</v>
      </c>
      <c r="AX80" s="412"/>
      <c r="AY80" s="412"/>
      <c r="AZ80" s="398"/>
      <c r="BA80" s="397"/>
      <c r="BB80" s="399"/>
      <c r="BC80" s="399"/>
      <c r="BD80" s="401">
        <f t="shared" si="35"/>
        <v>0</v>
      </c>
      <c r="BE80" s="399"/>
      <c r="BF80" s="399"/>
      <c r="BG80" s="399"/>
      <c r="BH80" s="401">
        <f t="shared" si="36"/>
        <v>0</v>
      </c>
      <c r="BI80" s="399"/>
      <c r="BJ80" s="399"/>
      <c r="BK80" s="399"/>
      <c r="BL80" s="114">
        <v>0</v>
      </c>
      <c r="BM80" s="397"/>
      <c r="BN80" s="397"/>
      <c r="BO80" s="397"/>
      <c r="BP80" s="397"/>
      <c r="BQ80" s="114"/>
      <c r="BR80" s="397"/>
      <c r="BS80" s="397"/>
      <c r="BT80" s="397"/>
      <c r="BU80" s="397"/>
      <c r="BV80" s="418"/>
      <c r="BW80" s="397"/>
      <c r="BX80" s="397"/>
    </row>
    <row r="81" spans="1:76" s="396" customFormat="1" ht="78">
      <c r="A81" s="387" t="s">
        <v>44</v>
      </c>
      <c r="C81" s="125">
        <v>51</v>
      </c>
      <c r="D81" s="369" t="s">
        <v>1243</v>
      </c>
      <c r="E81" s="114" t="s">
        <v>474</v>
      </c>
      <c r="F81" s="272">
        <v>6.3</v>
      </c>
      <c r="G81" s="273"/>
      <c r="H81" s="272">
        <v>6.3</v>
      </c>
      <c r="I81" s="272">
        <f>O81</f>
        <v>2.21</v>
      </c>
      <c r="J81" s="272">
        <f>Y81</f>
        <v>3.14</v>
      </c>
      <c r="K81" s="272">
        <f>AW81</f>
        <v>0.95</v>
      </c>
      <c r="L81" s="133" t="s">
        <v>2953</v>
      </c>
      <c r="M81" s="114">
        <f t="shared" si="30"/>
        <v>0</v>
      </c>
      <c r="N81" s="410">
        <f t="shared" si="31"/>
        <v>6.3</v>
      </c>
      <c r="O81" s="411">
        <f t="shared" si="32"/>
        <v>2.21</v>
      </c>
      <c r="P81" s="423">
        <v>0.05</v>
      </c>
      <c r="Q81" s="423"/>
      <c r="R81" s="423">
        <v>0.47</v>
      </c>
      <c r="S81" s="423">
        <v>0.61</v>
      </c>
      <c r="T81" s="423"/>
      <c r="U81" s="423"/>
      <c r="V81" s="423"/>
      <c r="W81" s="423">
        <v>1.08</v>
      </c>
      <c r="X81" s="423"/>
      <c r="Y81" s="411">
        <f t="shared" si="33"/>
        <v>3.14</v>
      </c>
      <c r="Z81" s="423"/>
      <c r="AA81" s="423"/>
      <c r="AB81" s="423"/>
      <c r="AC81" s="423"/>
      <c r="AD81" s="423"/>
      <c r="AE81" s="423"/>
      <c r="AF81" s="423">
        <v>0.19</v>
      </c>
      <c r="AG81" s="423">
        <v>0.27</v>
      </c>
      <c r="AH81" s="423"/>
      <c r="AI81" s="423">
        <v>0.61</v>
      </c>
      <c r="AJ81" s="423"/>
      <c r="AK81" s="423">
        <v>1.96</v>
      </c>
      <c r="AL81" s="423"/>
      <c r="AM81" s="423"/>
      <c r="AN81" s="423"/>
      <c r="AO81" s="423"/>
      <c r="AP81" s="423"/>
      <c r="AQ81" s="423">
        <v>0.11</v>
      </c>
      <c r="AR81" s="423"/>
      <c r="AS81" s="423"/>
      <c r="AT81" s="423"/>
      <c r="AU81" s="423"/>
      <c r="AV81" s="423"/>
      <c r="AW81" s="411">
        <f t="shared" si="34"/>
        <v>0.95</v>
      </c>
      <c r="AX81" s="423">
        <v>0.95</v>
      </c>
      <c r="AY81" s="423"/>
      <c r="AZ81" s="114" t="s">
        <v>130</v>
      </c>
      <c r="BA81" s="114" t="s">
        <v>2954</v>
      </c>
      <c r="BB81" s="410"/>
      <c r="BC81" s="410"/>
      <c r="BD81" s="401">
        <f t="shared" si="35"/>
        <v>6.3</v>
      </c>
      <c r="BE81" s="410">
        <v>2.21</v>
      </c>
      <c r="BF81" s="410">
        <v>3.14</v>
      </c>
      <c r="BG81" s="410">
        <v>0.95</v>
      </c>
      <c r="BH81" s="401">
        <f t="shared" si="36"/>
        <v>0.05</v>
      </c>
      <c r="BI81" s="410">
        <v>0.05</v>
      </c>
      <c r="BJ81" s="410"/>
      <c r="BK81" s="410"/>
      <c r="BL81" s="114" t="s">
        <v>2955</v>
      </c>
      <c r="BM81" s="114" t="s">
        <v>2757</v>
      </c>
      <c r="BN81" s="114" t="s">
        <v>2735</v>
      </c>
      <c r="BO81" s="114" t="s">
        <v>2956</v>
      </c>
      <c r="BP81" s="114" t="s">
        <v>64</v>
      </c>
      <c r="BQ81" s="114" t="s">
        <v>2957</v>
      </c>
      <c r="BR81" s="114" t="s">
        <v>2771</v>
      </c>
      <c r="BS81" s="114"/>
      <c r="BT81" s="114" t="s">
        <v>2761</v>
      </c>
      <c r="BU81" s="114"/>
      <c r="BV81" s="419"/>
      <c r="BW81" s="125">
        <v>1</v>
      </c>
      <c r="BX81" s="125" t="s">
        <v>2762</v>
      </c>
    </row>
    <row r="82" spans="1:76" s="396" customFormat="1" ht="31.2">
      <c r="A82" s="387" t="s">
        <v>44</v>
      </c>
      <c r="C82" s="125">
        <v>52</v>
      </c>
      <c r="D82" s="369" t="s">
        <v>1246</v>
      </c>
      <c r="E82" s="448"/>
      <c r="F82" s="272">
        <v>0.34</v>
      </c>
      <c r="G82" s="273"/>
      <c r="H82" s="272">
        <v>0.34</v>
      </c>
      <c r="I82" s="272">
        <f>O82</f>
        <v>0.34</v>
      </c>
      <c r="J82" s="272">
        <f>Y82</f>
        <v>0</v>
      </c>
      <c r="K82" s="272">
        <f>AW82</f>
        <v>0</v>
      </c>
      <c r="L82" s="133" t="s">
        <v>2958</v>
      </c>
      <c r="M82" s="114">
        <f t="shared" si="30"/>
        <v>0</v>
      </c>
      <c r="N82" s="410">
        <f t="shared" si="31"/>
        <v>0.34</v>
      </c>
      <c r="O82" s="411">
        <f t="shared" si="32"/>
        <v>0.34</v>
      </c>
      <c r="P82" s="423">
        <v>0.05</v>
      </c>
      <c r="Q82" s="423"/>
      <c r="R82" s="423">
        <v>0.27</v>
      </c>
      <c r="S82" s="423">
        <v>0.02</v>
      </c>
      <c r="T82" s="423"/>
      <c r="U82" s="423"/>
      <c r="V82" s="423"/>
      <c r="W82" s="423"/>
      <c r="X82" s="423"/>
      <c r="Y82" s="411">
        <f t="shared" si="33"/>
        <v>0</v>
      </c>
      <c r="Z82" s="423"/>
      <c r="AA82" s="423"/>
      <c r="AB82" s="423"/>
      <c r="AC82" s="423"/>
      <c r="AD82" s="423"/>
      <c r="AE82" s="423"/>
      <c r="AF82" s="423"/>
      <c r="AG82" s="423"/>
      <c r="AH82" s="423"/>
      <c r="AI82" s="423"/>
      <c r="AJ82" s="423"/>
      <c r="AK82" s="423"/>
      <c r="AL82" s="423"/>
      <c r="AM82" s="423"/>
      <c r="AN82" s="423"/>
      <c r="AO82" s="423"/>
      <c r="AP82" s="423"/>
      <c r="AQ82" s="423"/>
      <c r="AR82" s="423"/>
      <c r="AS82" s="423"/>
      <c r="AT82" s="423"/>
      <c r="AU82" s="423"/>
      <c r="AV82" s="423"/>
      <c r="AW82" s="411">
        <f t="shared" si="34"/>
        <v>0</v>
      </c>
      <c r="AX82" s="423"/>
      <c r="AY82" s="423"/>
      <c r="AZ82" s="114" t="s">
        <v>1435</v>
      </c>
      <c r="BA82" s="114" t="s">
        <v>2782</v>
      </c>
      <c r="BB82" s="410"/>
      <c r="BC82" s="410"/>
      <c r="BD82" s="401">
        <f t="shared" si="35"/>
        <v>0.34</v>
      </c>
      <c r="BE82" s="410">
        <v>0.34</v>
      </c>
      <c r="BF82" s="410"/>
      <c r="BG82" s="410"/>
      <c r="BH82" s="401">
        <f t="shared" si="36"/>
        <v>0.05</v>
      </c>
      <c r="BI82" s="410">
        <v>0.05</v>
      </c>
      <c r="BJ82" s="410"/>
      <c r="BK82" s="410"/>
      <c r="BL82" s="114" t="s">
        <v>2959</v>
      </c>
      <c r="BM82" s="114"/>
      <c r="BN82" s="114" t="s">
        <v>2735</v>
      </c>
      <c r="BO82" s="114" t="s">
        <v>74</v>
      </c>
      <c r="BP82" s="114" t="s">
        <v>64</v>
      </c>
      <c r="BQ82" s="114" t="s">
        <v>2744</v>
      </c>
      <c r="BR82" s="114" t="s">
        <v>64</v>
      </c>
      <c r="BS82" s="114" t="s">
        <v>2786</v>
      </c>
      <c r="BT82" s="114" t="s">
        <v>72</v>
      </c>
      <c r="BU82" s="114"/>
      <c r="BV82" s="419"/>
      <c r="BW82" s="125">
        <v>1</v>
      </c>
      <c r="BX82" s="125"/>
    </row>
    <row r="83" spans="1:76" s="387" customFormat="1">
      <c r="A83" s="387" t="s">
        <v>56</v>
      </c>
      <c r="C83" s="397" t="s">
        <v>1264</v>
      </c>
      <c r="D83" s="417" t="s">
        <v>1747</v>
      </c>
      <c r="E83" s="397"/>
      <c r="F83" s="409">
        <f t="shared" ref="F83:K83" si="40">F84</f>
        <v>2.3400000000000003</v>
      </c>
      <c r="G83" s="409">
        <f t="shared" si="40"/>
        <v>0</v>
      </c>
      <c r="H83" s="409">
        <f t="shared" si="40"/>
        <v>2.3400000000000003</v>
      </c>
      <c r="I83" s="409">
        <f t="shared" si="40"/>
        <v>1.8900000000000001</v>
      </c>
      <c r="J83" s="409">
        <f t="shared" si="40"/>
        <v>0.45</v>
      </c>
      <c r="K83" s="409">
        <f t="shared" si="40"/>
        <v>0</v>
      </c>
      <c r="L83" s="114"/>
      <c r="M83" s="114">
        <f t="shared" si="30"/>
        <v>2.3400000000000003</v>
      </c>
      <c r="N83" s="410">
        <f t="shared" si="31"/>
        <v>0</v>
      </c>
      <c r="O83" s="411">
        <f t="shared" si="32"/>
        <v>0</v>
      </c>
      <c r="P83" s="412"/>
      <c r="Q83" s="412"/>
      <c r="R83" s="412"/>
      <c r="S83" s="412"/>
      <c r="T83" s="412"/>
      <c r="U83" s="412"/>
      <c r="V83" s="412"/>
      <c r="W83" s="412"/>
      <c r="X83" s="412"/>
      <c r="Y83" s="411">
        <f t="shared" si="33"/>
        <v>0</v>
      </c>
      <c r="Z83" s="412"/>
      <c r="AA83" s="412"/>
      <c r="AB83" s="412"/>
      <c r="AC83" s="412"/>
      <c r="AD83" s="412"/>
      <c r="AE83" s="412"/>
      <c r="AF83" s="412"/>
      <c r="AG83" s="412"/>
      <c r="AH83" s="412"/>
      <c r="AI83" s="412"/>
      <c r="AJ83" s="412"/>
      <c r="AK83" s="412"/>
      <c r="AL83" s="412"/>
      <c r="AM83" s="412"/>
      <c r="AN83" s="412"/>
      <c r="AO83" s="412"/>
      <c r="AP83" s="412"/>
      <c r="AQ83" s="412"/>
      <c r="AR83" s="412"/>
      <c r="AS83" s="412"/>
      <c r="AT83" s="412"/>
      <c r="AU83" s="412"/>
      <c r="AV83" s="412"/>
      <c r="AW83" s="411">
        <f t="shared" si="34"/>
        <v>0</v>
      </c>
      <c r="AX83" s="412"/>
      <c r="AY83" s="412"/>
      <c r="AZ83" s="398"/>
      <c r="BA83" s="397"/>
      <c r="BB83" s="399"/>
      <c r="BC83" s="399"/>
      <c r="BD83" s="401">
        <f t="shared" si="35"/>
        <v>0</v>
      </c>
      <c r="BE83" s="399"/>
      <c r="BF83" s="399"/>
      <c r="BG83" s="399"/>
      <c r="BH83" s="401">
        <f t="shared" si="36"/>
        <v>0</v>
      </c>
      <c r="BI83" s="399"/>
      <c r="BJ83" s="399"/>
      <c r="BK83" s="399"/>
      <c r="BL83" s="114">
        <v>0</v>
      </c>
      <c r="BM83" s="397"/>
      <c r="BN83" s="397"/>
      <c r="BO83" s="397"/>
      <c r="BP83" s="397"/>
      <c r="BQ83" s="114"/>
      <c r="BR83" s="397"/>
      <c r="BS83" s="397"/>
      <c r="BT83" s="397"/>
      <c r="BU83" s="397"/>
      <c r="BV83" s="418"/>
      <c r="BW83" s="397"/>
      <c r="BX83" s="397"/>
    </row>
    <row r="84" spans="1:76" s="396" customFormat="1" ht="46.8">
      <c r="A84" s="387" t="s">
        <v>47</v>
      </c>
      <c r="C84" s="125">
        <v>53</v>
      </c>
      <c r="D84" s="369" t="s">
        <v>1748</v>
      </c>
      <c r="E84" s="114" t="s">
        <v>850</v>
      </c>
      <c r="F84" s="272">
        <v>2.3400000000000003</v>
      </c>
      <c r="G84" s="273"/>
      <c r="H84" s="272">
        <v>2.3400000000000003</v>
      </c>
      <c r="I84" s="272">
        <f>O84</f>
        <v>1.8900000000000001</v>
      </c>
      <c r="J84" s="272">
        <f>Y84</f>
        <v>0.45</v>
      </c>
      <c r="K84" s="272">
        <f>AW84</f>
        <v>0</v>
      </c>
      <c r="L84" s="133" t="s">
        <v>2596</v>
      </c>
      <c r="M84" s="114">
        <f t="shared" si="30"/>
        <v>0</v>
      </c>
      <c r="N84" s="410">
        <f t="shared" si="31"/>
        <v>2.3400000000000003</v>
      </c>
      <c r="O84" s="411">
        <f t="shared" si="32"/>
        <v>1.8900000000000001</v>
      </c>
      <c r="P84" s="423">
        <v>0.39</v>
      </c>
      <c r="Q84" s="423"/>
      <c r="R84" s="423">
        <v>0.9</v>
      </c>
      <c r="S84" s="423">
        <v>0.5</v>
      </c>
      <c r="T84" s="423"/>
      <c r="U84" s="423"/>
      <c r="V84" s="423"/>
      <c r="W84" s="423">
        <v>0.1</v>
      </c>
      <c r="X84" s="423"/>
      <c r="Y84" s="411">
        <f t="shared" si="33"/>
        <v>0.45</v>
      </c>
      <c r="Z84" s="423"/>
      <c r="AA84" s="423"/>
      <c r="AB84" s="423"/>
      <c r="AC84" s="423"/>
      <c r="AD84" s="423"/>
      <c r="AE84" s="423"/>
      <c r="AF84" s="423"/>
      <c r="AG84" s="423"/>
      <c r="AH84" s="423"/>
      <c r="AI84" s="423"/>
      <c r="AJ84" s="423"/>
      <c r="AK84" s="423"/>
      <c r="AL84" s="423"/>
      <c r="AM84" s="423"/>
      <c r="AN84" s="423"/>
      <c r="AO84" s="423"/>
      <c r="AP84" s="423">
        <v>0.45</v>
      </c>
      <c r="AQ84" s="423"/>
      <c r="AR84" s="423"/>
      <c r="AS84" s="423"/>
      <c r="AT84" s="423"/>
      <c r="AU84" s="423"/>
      <c r="AV84" s="423"/>
      <c r="AW84" s="411">
        <f t="shared" si="34"/>
        <v>0</v>
      </c>
      <c r="AX84" s="423"/>
      <c r="AY84" s="423"/>
      <c r="AZ84" s="114" t="s">
        <v>1749</v>
      </c>
      <c r="BA84" s="114" t="s">
        <v>2960</v>
      </c>
      <c r="BB84" s="410"/>
      <c r="BC84" s="410"/>
      <c r="BD84" s="401">
        <f t="shared" si="35"/>
        <v>0</v>
      </c>
      <c r="BE84" s="410"/>
      <c r="BF84" s="410"/>
      <c r="BG84" s="410"/>
      <c r="BH84" s="401">
        <f t="shared" si="36"/>
        <v>0.39</v>
      </c>
      <c r="BI84" s="410">
        <v>0.39</v>
      </c>
      <c r="BJ84" s="410"/>
      <c r="BK84" s="410"/>
      <c r="BL84" s="114" t="s">
        <v>2823</v>
      </c>
      <c r="BM84" s="114" t="s">
        <v>2757</v>
      </c>
      <c r="BN84" s="114" t="s">
        <v>2735</v>
      </c>
      <c r="BO84" s="114" t="s">
        <v>74</v>
      </c>
      <c r="BP84" s="114" t="s">
        <v>64</v>
      </c>
      <c r="BQ84" s="114" t="s">
        <v>2744</v>
      </c>
      <c r="BR84" s="114" t="s">
        <v>64</v>
      </c>
      <c r="BS84" s="114"/>
      <c r="BT84" s="114" t="s">
        <v>2961</v>
      </c>
      <c r="BU84" s="114"/>
      <c r="BV84" s="419"/>
      <c r="BW84" s="125">
        <v>1</v>
      </c>
      <c r="BX84" s="125" t="s">
        <v>2762</v>
      </c>
    </row>
    <row r="85" spans="1:76" s="387" customFormat="1" ht="78">
      <c r="A85" s="387" t="s">
        <v>56</v>
      </c>
      <c r="C85" s="286" t="s">
        <v>2962</v>
      </c>
      <c r="D85" s="414" t="s">
        <v>2963</v>
      </c>
      <c r="E85" s="398"/>
      <c r="F85" s="409">
        <f t="shared" ref="F85:K85" si="41">F86</f>
        <v>38.299999999999997</v>
      </c>
      <c r="G85" s="409">
        <f t="shared" si="41"/>
        <v>0.11</v>
      </c>
      <c r="H85" s="409">
        <f t="shared" si="41"/>
        <v>38.19</v>
      </c>
      <c r="I85" s="409">
        <f t="shared" si="41"/>
        <v>25.669999999999998</v>
      </c>
      <c r="J85" s="409">
        <f t="shared" si="41"/>
        <v>4.41</v>
      </c>
      <c r="K85" s="409">
        <f t="shared" si="41"/>
        <v>8.11</v>
      </c>
      <c r="L85" s="114"/>
      <c r="M85" s="114">
        <f t="shared" si="30"/>
        <v>38.19</v>
      </c>
      <c r="N85" s="410">
        <f t="shared" si="31"/>
        <v>0</v>
      </c>
      <c r="O85" s="411">
        <f t="shared" si="32"/>
        <v>0</v>
      </c>
      <c r="P85" s="412"/>
      <c r="Q85" s="412"/>
      <c r="R85" s="412"/>
      <c r="S85" s="412"/>
      <c r="T85" s="412"/>
      <c r="U85" s="412"/>
      <c r="V85" s="412"/>
      <c r="W85" s="412"/>
      <c r="X85" s="412"/>
      <c r="Y85" s="411">
        <f t="shared" si="33"/>
        <v>0</v>
      </c>
      <c r="Z85" s="412"/>
      <c r="AA85" s="412"/>
      <c r="AB85" s="412"/>
      <c r="AC85" s="412"/>
      <c r="AD85" s="412"/>
      <c r="AE85" s="412"/>
      <c r="AF85" s="412"/>
      <c r="AG85" s="412"/>
      <c r="AH85" s="412"/>
      <c r="AI85" s="412"/>
      <c r="AJ85" s="412"/>
      <c r="AK85" s="412"/>
      <c r="AL85" s="412"/>
      <c r="AM85" s="412"/>
      <c r="AN85" s="412"/>
      <c r="AO85" s="412"/>
      <c r="AP85" s="412"/>
      <c r="AQ85" s="412"/>
      <c r="AR85" s="412"/>
      <c r="AS85" s="412"/>
      <c r="AT85" s="412"/>
      <c r="AU85" s="412"/>
      <c r="AV85" s="412"/>
      <c r="AW85" s="411">
        <f t="shared" si="34"/>
        <v>0</v>
      </c>
      <c r="AX85" s="412"/>
      <c r="AY85" s="412"/>
      <c r="AZ85" s="398"/>
      <c r="BA85" s="398"/>
      <c r="BB85" s="401"/>
      <c r="BC85" s="401"/>
      <c r="BD85" s="401">
        <f t="shared" si="35"/>
        <v>0</v>
      </c>
      <c r="BE85" s="401"/>
      <c r="BF85" s="401"/>
      <c r="BG85" s="401"/>
      <c r="BH85" s="401">
        <f t="shared" si="36"/>
        <v>0</v>
      </c>
      <c r="BI85" s="401"/>
      <c r="BJ85" s="401"/>
      <c r="BK85" s="401"/>
      <c r="BL85" s="114">
        <v>0</v>
      </c>
      <c r="BM85" s="398"/>
      <c r="BN85" s="398"/>
      <c r="BO85" s="398"/>
      <c r="BP85" s="398"/>
      <c r="BQ85" s="114"/>
      <c r="BR85" s="398"/>
      <c r="BS85" s="398"/>
      <c r="BT85" s="398"/>
      <c r="BU85" s="398"/>
      <c r="BV85" s="413"/>
      <c r="BW85" s="397"/>
      <c r="BX85" s="397"/>
    </row>
    <row r="86" spans="1:76" s="387" customFormat="1">
      <c r="A86" s="387" t="s">
        <v>56</v>
      </c>
      <c r="C86" s="397"/>
      <c r="D86" s="417" t="s">
        <v>2964</v>
      </c>
      <c r="E86" s="397"/>
      <c r="F86" s="409">
        <f t="shared" ref="F86:K86" si="42">F87+F91</f>
        <v>38.299999999999997</v>
      </c>
      <c r="G86" s="409">
        <f t="shared" si="42"/>
        <v>0.11</v>
      </c>
      <c r="H86" s="409">
        <f t="shared" si="42"/>
        <v>38.19</v>
      </c>
      <c r="I86" s="409">
        <f t="shared" si="42"/>
        <v>25.669999999999998</v>
      </c>
      <c r="J86" s="409">
        <f t="shared" si="42"/>
        <v>4.41</v>
      </c>
      <c r="K86" s="409">
        <f t="shared" si="42"/>
        <v>8.11</v>
      </c>
      <c r="L86" s="114"/>
      <c r="M86" s="114">
        <f t="shared" si="30"/>
        <v>38.19</v>
      </c>
      <c r="N86" s="410">
        <f t="shared" si="31"/>
        <v>0</v>
      </c>
      <c r="O86" s="411">
        <f t="shared" si="32"/>
        <v>0</v>
      </c>
      <c r="P86" s="412"/>
      <c r="Q86" s="412"/>
      <c r="R86" s="412"/>
      <c r="S86" s="412"/>
      <c r="T86" s="412"/>
      <c r="U86" s="412"/>
      <c r="V86" s="412"/>
      <c r="W86" s="412"/>
      <c r="X86" s="412"/>
      <c r="Y86" s="411">
        <f t="shared" si="33"/>
        <v>0</v>
      </c>
      <c r="Z86" s="412"/>
      <c r="AA86" s="412"/>
      <c r="AB86" s="412"/>
      <c r="AC86" s="412"/>
      <c r="AD86" s="412"/>
      <c r="AE86" s="412"/>
      <c r="AF86" s="412"/>
      <c r="AG86" s="412"/>
      <c r="AH86" s="412"/>
      <c r="AI86" s="412"/>
      <c r="AJ86" s="412"/>
      <c r="AK86" s="412"/>
      <c r="AL86" s="412"/>
      <c r="AM86" s="412"/>
      <c r="AN86" s="412"/>
      <c r="AO86" s="412"/>
      <c r="AP86" s="412"/>
      <c r="AQ86" s="412"/>
      <c r="AR86" s="412"/>
      <c r="AS86" s="412"/>
      <c r="AT86" s="412"/>
      <c r="AU86" s="412"/>
      <c r="AV86" s="412"/>
      <c r="AW86" s="411">
        <f t="shared" si="34"/>
        <v>0</v>
      </c>
      <c r="AX86" s="412"/>
      <c r="AY86" s="412"/>
      <c r="AZ86" s="398"/>
      <c r="BA86" s="397"/>
      <c r="BB86" s="399"/>
      <c r="BC86" s="399"/>
      <c r="BD86" s="401">
        <f t="shared" si="35"/>
        <v>0</v>
      </c>
      <c r="BE86" s="399"/>
      <c r="BF86" s="399"/>
      <c r="BG86" s="399"/>
      <c r="BH86" s="401">
        <f t="shared" si="36"/>
        <v>0</v>
      </c>
      <c r="BI86" s="399"/>
      <c r="BJ86" s="399"/>
      <c r="BK86" s="399"/>
      <c r="BL86" s="114">
        <v>0</v>
      </c>
      <c r="BM86" s="397"/>
      <c r="BN86" s="397"/>
      <c r="BO86" s="397"/>
      <c r="BP86" s="397"/>
      <c r="BQ86" s="114"/>
      <c r="BR86" s="397"/>
      <c r="BS86" s="397"/>
      <c r="BT86" s="397"/>
      <c r="BU86" s="397"/>
      <c r="BV86" s="418"/>
      <c r="BW86" s="397"/>
      <c r="BX86" s="397"/>
    </row>
    <row r="87" spans="1:76" s="387" customFormat="1">
      <c r="A87" s="387" t="s">
        <v>56</v>
      </c>
      <c r="C87" s="397" t="s">
        <v>2965</v>
      </c>
      <c r="D87" s="417" t="s">
        <v>2051</v>
      </c>
      <c r="E87" s="397"/>
      <c r="F87" s="409">
        <f t="shared" ref="F87:K87" si="43">SUM(F88:F90)</f>
        <v>36.699999999999996</v>
      </c>
      <c r="G87" s="409">
        <f t="shared" si="43"/>
        <v>0.11</v>
      </c>
      <c r="H87" s="409">
        <f t="shared" si="43"/>
        <v>36.589999999999996</v>
      </c>
      <c r="I87" s="409">
        <f t="shared" si="43"/>
        <v>25.259999999999998</v>
      </c>
      <c r="J87" s="409">
        <f t="shared" si="43"/>
        <v>4.41</v>
      </c>
      <c r="K87" s="409">
        <f t="shared" si="43"/>
        <v>6.92</v>
      </c>
      <c r="L87" s="114"/>
      <c r="M87" s="114">
        <f t="shared" si="30"/>
        <v>36.589999999999996</v>
      </c>
      <c r="N87" s="410">
        <f t="shared" si="31"/>
        <v>0</v>
      </c>
      <c r="O87" s="411">
        <f t="shared" si="32"/>
        <v>0</v>
      </c>
      <c r="P87" s="412"/>
      <c r="Q87" s="412"/>
      <c r="R87" s="412"/>
      <c r="S87" s="412"/>
      <c r="T87" s="412"/>
      <c r="U87" s="412"/>
      <c r="V87" s="412"/>
      <c r="W87" s="412"/>
      <c r="X87" s="412"/>
      <c r="Y87" s="411">
        <f t="shared" si="33"/>
        <v>0</v>
      </c>
      <c r="Z87" s="412"/>
      <c r="AA87" s="412"/>
      <c r="AB87" s="412"/>
      <c r="AC87" s="412"/>
      <c r="AD87" s="412"/>
      <c r="AE87" s="412"/>
      <c r="AF87" s="412"/>
      <c r="AG87" s="412"/>
      <c r="AH87" s="412"/>
      <c r="AI87" s="412"/>
      <c r="AJ87" s="412"/>
      <c r="AK87" s="412"/>
      <c r="AL87" s="412"/>
      <c r="AM87" s="412"/>
      <c r="AN87" s="412"/>
      <c r="AO87" s="412"/>
      <c r="AP87" s="412"/>
      <c r="AQ87" s="412"/>
      <c r="AR87" s="412"/>
      <c r="AS87" s="412"/>
      <c r="AT87" s="412"/>
      <c r="AU87" s="412"/>
      <c r="AV87" s="412"/>
      <c r="AW87" s="411">
        <f t="shared" si="34"/>
        <v>0</v>
      </c>
      <c r="AX87" s="412"/>
      <c r="AY87" s="412"/>
      <c r="AZ87" s="398"/>
      <c r="BA87" s="397"/>
      <c r="BB87" s="399"/>
      <c r="BC87" s="399"/>
      <c r="BD87" s="401">
        <f t="shared" si="35"/>
        <v>0</v>
      </c>
      <c r="BE87" s="399"/>
      <c r="BF87" s="399"/>
      <c r="BG87" s="399"/>
      <c r="BH87" s="401">
        <f t="shared" si="36"/>
        <v>0</v>
      </c>
      <c r="BI87" s="399"/>
      <c r="BJ87" s="399"/>
      <c r="BK87" s="399"/>
      <c r="BL87" s="114">
        <v>0</v>
      </c>
      <c r="BM87" s="397"/>
      <c r="BN87" s="397"/>
      <c r="BO87" s="397"/>
      <c r="BP87" s="397"/>
      <c r="BQ87" s="114"/>
      <c r="BR87" s="397"/>
      <c r="BS87" s="397"/>
      <c r="BT87" s="397"/>
      <c r="BU87" s="397"/>
      <c r="BV87" s="418"/>
      <c r="BW87" s="397"/>
      <c r="BX87" s="397"/>
    </row>
    <row r="88" spans="1:76" s="396" customFormat="1" ht="109.2">
      <c r="A88" s="387" t="s">
        <v>49</v>
      </c>
      <c r="C88" s="125">
        <v>54</v>
      </c>
      <c r="D88" s="270" t="s">
        <v>2966</v>
      </c>
      <c r="E88" s="125" t="s">
        <v>1241</v>
      </c>
      <c r="F88" s="272">
        <v>2</v>
      </c>
      <c r="G88" s="273">
        <v>0.11</v>
      </c>
      <c r="H88" s="272">
        <f>F88-G88</f>
        <v>1.89</v>
      </c>
      <c r="I88" s="272">
        <f>O88</f>
        <v>0</v>
      </c>
      <c r="J88" s="272">
        <f>Y88</f>
        <v>0.16</v>
      </c>
      <c r="K88" s="272">
        <f>AW88</f>
        <v>1.73</v>
      </c>
      <c r="L88" s="133" t="s">
        <v>2967</v>
      </c>
      <c r="M88" s="114">
        <f t="shared" si="30"/>
        <v>0</v>
      </c>
      <c r="N88" s="410">
        <f t="shared" si="31"/>
        <v>1.89</v>
      </c>
      <c r="O88" s="411">
        <f t="shared" si="32"/>
        <v>0</v>
      </c>
      <c r="P88" s="423"/>
      <c r="Q88" s="423"/>
      <c r="R88" s="423"/>
      <c r="S88" s="423"/>
      <c r="T88" s="423"/>
      <c r="U88" s="423"/>
      <c r="V88" s="423"/>
      <c r="W88" s="423"/>
      <c r="X88" s="423"/>
      <c r="Y88" s="411">
        <f t="shared" si="33"/>
        <v>0.16</v>
      </c>
      <c r="Z88" s="423"/>
      <c r="AA88" s="423"/>
      <c r="AB88" s="423"/>
      <c r="AC88" s="423"/>
      <c r="AD88" s="423"/>
      <c r="AE88" s="423"/>
      <c r="AF88" s="423"/>
      <c r="AG88" s="423"/>
      <c r="AH88" s="423">
        <v>0.1</v>
      </c>
      <c r="AI88" s="423">
        <v>0.06</v>
      </c>
      <c r="AJ88" s="423"/>
      <c r="AK88" s="423"/>
      <c r="AL88" s="423"/>
      <c r="AM88" s="423"/>
      <c r="AN88" s="423"/>
      <c r="AO88" s="423"/>
      <c r="AP88" s="423"/>
      <c r="AQ88" s="423"/>
      <c r="AR88" s="423"/>
      <c r="AS88" s="423"/>
      <c r="AT88" s="423"/>
      <c r="AU88" s="423"/>
      <c r="AV88" s="423"/>
      <c r="AW88" s="411">
        <f t="shared" si="34"/>
        <v>1.73</v>
      </c>
      <c r="AX88" s="423">
        <v>0.83</v>
      </c>
      <c r="AY88" s="423">
        <v>0.9</v>
      </c>
      <c r="AZ88" s="114" t="s">
        <v>130</v>
      </c>
      <c r="BA88" s="114" t="s">
        <v>2968</v>
      </c>
      <c r="BB88" s="410"/>
      <c r="BC88" s="410"/>
      <c r="BD88" s="401">
        <f t="shared" si="35"/>
        <v>0</v>
      </c>
      <c r="BE88" s="410"/>
      <c r="BF88" s="410"/>
      <c r="BG88" s="410"/>
      <c r="BH88" s="401">
        <f t="shared" si="36"/>
        <v>0</v>
      </c>
      <c r="BI88" s="410"/>
      <c r="BJ88" s="410"/>
      <c r="BK88" s="410"/>
      <c r="BL88" s="114"/>
      <c r="BM88" s="114" t="s">
        <v>2757</v>
      </c>
      <c r="BN88" s="114" t="s">
        <v>2735</v>
      </c>
      <c r="BO88" s="114" t="s">
        <v>2969</v>
      </c>
      <c r="BP88" s="114" t="s">
        <v>64</v>
      </c>
      <c r="BQ88" s="114" t="s">
        <v>2970</v>
      </c>
      <c r="BR88" s="114" t="s">
        <v>2971</v>
      </c>
      <c r="BS88" s="114"/>
      <c r="BT88" s="114" t="s">
        <v>2972</v>
      </c>
      <c r="BU88" s="114"/>
      <c r="BV88" s="419"/>
      <c r="BW88" s="125">
        <v>1</v>
      </c>
      <c r="BX88" s="125" t="s">
        <v>2762</v>
      </c>
    </row>
    <row r="89" spans="1:76" s="396" customFormat="1" ht="78">
      <c r="A89" s="387" t="s">
        <v>49</v>
      </c>
      <c r="C89" s="125">
        <v>55</v>
      </c>
      <c r="D89" s="270" t="s">
        <v>751</v>
      </c>
      <c r="E89" s="125" t="s">
        <v>753</v>
      </c>
      <c r="F89" s="272">
        <v>27.7</v>
      </c>
      <c r="G89" s="273"/>
      <c r="H89" s="272">
        <v>27.7</v>
      </c>
      <c r="I89" s="272">
        <f>O89</f>
        <v>18.549999999999997</v>
      </c>
      <c r="J89" s="272">
        <f>Y89</f>
        <v>3.96</v>
      </c>
      <c r="K89" s="272">
        <f>AW89</f>
        <v>5.19</v>
      </c>
      <c r="L89" s="133" t="s">
        <v>2973</v>
      </c>
      <c r="M89" s="114">
        <f t="shared" si="30"/>
        <v>0</v>
      </c>
      <c r="N89" s="410">
        <f t="shared" si="31"/>
        <v>27.7</v>
      </c>
      <c r="O89" s="411">
        <f t="shared" si="32"/>
        <v>18.549999999999997</v>
      </c>
      <c r="P89" s="423">
        <v>1.7</v>
      </c>
      <c r="Q89" s="423"/>
      <c r="R89" s="423">
        <v>1.77</v>
      </c>
      <c r="S89" s="423">
        <v>14.7</v>
      </c>
      <c r="T89" s="423"/>
      <c r="U89" s="423"/>
      <c r="V89" s="423"/>
      <c r="W89" s="423">
        <v>0.38</v>
      </c>
      <c r="X89" s="423"/>
      <c r="Y89" s="411">
        <f t="shared" si="33"/>
        <v>3.96</v>
      </c>
      <c r="Z89" s="423"/>
      <c r="AA89" s="423"/>
      <c r="AB89" s="423"/>
      <c r="AC89" s="423"/>
      <c r="AD89" s="423"/>
      <c r="AE89" s="423"/>
      <c r="AF89" s="423">
        <v>1.28</v>
      </c>
      <c r="AG89" s="423"/>
      <c r="AH89" s="423"/>
      <c r="AI89" s="423"/>
      <c r="AJ89" s="423"/>
      <c r="AK89" s="423"/>
      <c r="AL89" s="423"/>
      <c r="AM89" s="423"/>
      <c r="AN89" s="423"/>
      <c r="AO89" s="423"/>
      <c r="AP89" s="423"/>
      <c r="AQ89" s="423">
        <v>0.66</v>
      </c>
      <c r="AR89" s="423">
        <v>1.54</v>
      </c>
      <c r="AS89" s="423"/>
      <c r="AT89" s="423">
        <v>0.48</v>
      </c>
      <c r="AU89" s="423"/>
      <c r="AV89" s="423"/>
      <c r="AW89" s="411">
        <f t="shared" si="34"/>
        <v>5.19</v>
      </c>
      <c r="AX89" s="423"/>
      <c r="AY89" s="423">
        <v>5.19</v>
      </c>
      <c r="AZ89" s="114" t="s">
        <v>130</v>
      </c>
      <c r="BA89" s="114" t="s">
        <v>2974</v>
      </c>
      <c r="BB89" s="410"/>
      <c r="BC89" s="410"/>
      <c r="BD89" s="401">
        <f t="shared" si="35"/>
        <v>0</v>
      </c>
      <c r="BE89" s="410"/>
      <c r="BF89" s="410"/>
      <c r="BG89" s="410"/>
      <c r="BH89" s="401">
        <f t="shared" si="36"/>
        <v>0</v>
      </c>
      <c r="BI89" s="410"/>
      <c r="BJ89" s="410"/>
      <c r="BK89" s="410"/>
      <c r="BL89" s="114" t="s">
        <v>2975</v>
      </c>
      <c r="BM89" s="114" t="s">
        <v>2757</v>
      </c>
      <c r="BN89" s="114" t="s">
        <v>2735</v>
      </c>
      <c r="BO89" s="114" t="s">
        <v>74</v>
      </c>
      <c r="BP89" s="114" t="s">
        <v>64</v>
      </c>
      <c r="BQ89" s="114" t="s">
        <v>2744</v>
      </c>
      <c r="BR89" s="114" t="s">
        <v>64</v>
      </c>
      <c r="BS89" s="114"/>
      <c r="BT89" s="114" t="s">
        <v>2892</v>
      </c>
      <c r="BU89" s="114" t="s">
        <v>2892</v>
      </c>
      <c r="BV89" s="419"/>
      <c r="BW89" s="125">
        <v>1</v>
      </c>
      <c r="BX89" s="125" t="s">
        <v>2762</v>
      </c>
    </row>
    <row r="90" spans="1:76" s="396" customFormat="1" ht="46.8">
      <c r="A90" s="387" t="s">
        <v>49</v>
      </c>
      <c r="C90" s="125">
        <v>56</v>
      </c>
      <c r="D90" s="449" t="s">
        <v>2976</v>
      </c>
      <c r="E90" s="125" t="s">
        <v>758</v>
      </c>
      <c r="F90" s="272">
        <v>6.9999999999999991</v>
      </c>
      <c r="G90" s="273"/>
      <c r="H90" s="272">
        <v>6.9999999999999991</v>
      </c>
      <c r="I90" s="272">
        <f>O90</f>
        <v>6.71</v>
      </c>
      <c r="J90" s="272">
        <f>Y90</f>
        <v>0.29000000000000004</v>
      </c>
      <c r="K90" s="272">
        <f>AW90</f>
        <v>0</v>
      </c>
      <c r="L90" s="133" t="s">
        <v>2977</v>
      </c>
      <c r="M90" s="114">
        <f t="shared" si="30"/>
        <v>0</v>
      </c>
      <c r="N90" s="410">
        <f t="shared" si="31"/>
        <v>7</v>
      </c>
      <c r="O90" s="411">
        <f t="shared" si="32"/>
        <v>6.71</v>
      </c>
      <c r="P90" s="423"/>
      <c r="Q90" s="423">
        <v>4.8499999999999996</v>
      </c>
      <c r="R90" s="423">
        <v>0.8</v>
      </c>
      <c r="S90" s="423">
        <v>0.86</v>
      </c>
      <c r="T90" s="423"/>
      <c r="U90" s="423"/>
      <c r="V90" s="423"/>
      <c r="W90" s="423">
        <v>0.2</v>
      </c>
      <c r="X90" s="423"/>
      <c r="Y90" s="411">
        <f t="shared" si="33"/>
        <v>0.29000000000000004</v>
      </c>
      <c r="Z90" s="423"/>
      <c r="AA90" s="423"/>
      <c r="AB90" s="423"/>
      <c r="AC90" s="423"/>
      <c r="AD90" s="423"/>
      <c r="AE90" s="423"/>
      <c r="AF90" s="423"/>
      <c r="AG90" s="423"/>
      <c r="AH90" s="423"/>
      <c r="AI90" s="423"/>
      <c r="AJ90" s="423"/>
      <c r="AK90" s="423"/>
      <c r="AL90" s="423"/>
      <c r="AM90" s="423"/>
      <c r="AN90" s="423"/>
      <c r="AO90" s="423"/>
      <c r="AP90" s="423"/>
      <c r="AQ90" s="423">
        <v>0.15</v>
      </c>
      <c r="AR90" s="423"/>
      <c r="AS90" s="423"/>
      <c r="AT90" s="423">
        <v>0.14000000000000001</v>
      </c>
      <c r="AU90" s="423"/>
      <c r="AV90" s="423"/>
      <c r="AW90" s="411">
        <f t="shared" si="34"/>
        <v>0</v>
      </c>
      <c r="AX90" s="423"/>
      <c r="AY90" s="423"/>
      <c r="AZ90" s="114" t="s">
        <v>130</v>
      </c>
      <c r="BA90" s="114" t="s">
        <v>2960</v>
      </c>
      <c r="BB90" s="410"/>
      <c r="BC90" s="410"/>
      <c r="BD90" s="401">
        <f t="shared" si="35"/>
        <v>7</v>
      </c>
      <c r="BE90" s="410">
        <v>6.71</v>
      </c>
      <c r="BF90" s="410">
        <v>0.28999999999999998</v>
      </c>
      <c r="BG90" s="410"/>
      <c r="BH90" s="401">
        <f t="shared" si="36"/>
        <v>4.8499999999999996</v>
      </c>
      <c r="BI90" s="410">
        <v>4.8499999999999996</v>
      </c>
      <c r="BJ90" s="410"/>
      <c r="BK90" s="410"/>
      <c r="BL90" s="114" t="s">
        <v>2978</v>
      </c>
      <c r="BM90" s="114" t="s">
        <v>2757</v>
      </c>
      <c r="BN90" s="114" t="s">
        <v>2735</v>
      </c>
      <c r="BO90" s="114" t="s">
        <v>74</v>
      </c>
      <c r="BP90" s="114" t="s">
        <v>64</v>
      </c>
      <c r="BQ90" s="114" t="s">
        <v>2744</v>
      </c>
      <c r="BR90" s="114" t="s">
        <v>64</v>
      </c>
      <c r="BS90" s="114"/>
      <c r="BT90" s="114" t="s">
        <v>2761</v>
      </c>
      <c r="BU90" s="114"/>
      <c r="BV90" s="419"/>
      <c r="BW90" s="125">
        <v>1</v>
      </c>
      <c r="BX90" s="125" t="s">
        <v>2762</v>
      </c>
    </row>
    <row r="91" spans="1:76" s="387" customFormat="1">
      <c r="A91" s="387" t="s">
        <v>56</v>
      </c>
      <c r="C91" s="397" t="s">
        <v>2979</v>
      </c>
      <c r="D91" s="417" t="s">
        <v>461</v>
      </c>
      <c r="E91" s="397"/>
      <c r="F91" s="409">
        <f t="shared" ref="F91:K91" si="44">F92</f>
        <v>1.6</v>
      </c>
      <c r="G91" s="409">
        <f t="shared" si="44"/>
        <v>0</v>
      </c>
      <c r="H91" s="409">
        <f t="shared" si="44"/>
        <v>1.6</v>
      </c>
      <c r="I91" s="409">
        <f t="shared" si="44"/>
        <v>0.41000000000000003</v>
      </c>
      <c r="J91" s="409">
        <f t="shared" si="44"/>
        <v>0</v>
      </c>
      <c r="K91" s="409">
        <f t="shared" si="44"/>
        <v>1.19</v>
      </c>
      <c r="L91" s="114"/>
      <c r="M91" s="114">
        <f t="shared" si="30"/>
        <v>1.6</v>
      </c>
      <c r="N91" s="410">
        <f t="shared" si="31"/>
        <v>0</v>
      </c>
      <c r="O91" s="411">
        <f t="shared" si="32"/>
        <v>0</v>
      </c>
      <c r="P91" s="412"/>
      <c r="Q91" s="412"/>
      <c r="R91" s="412"/>
      <c r="S91" s="412"/>
      <c r="T91" s="412"/>
      <c r="U91" s="412"/>
      <c r="V91" s="412"/>
      <c r="W91" s="412"/>
      <c r="X91" s="412"/>
      <c r="Y91" s="411">
        <f t="shared" si="33"/>
        <v>0</v>
      </c>
      <c r="Z91" s="412"/>
      <c r="AA91" s="412"/>
      <c r="AB91" s="412"/>
      <c r="AC91" s="412"/>
      <c r="AD91" s="412"/>
      <c r="AE91" s="412"/>
      <c r="AF91" s="412"/>
      <c r="AG91" s="412"/>
      <c r="AH91" s="412"/>
      <c r="AI91" s="412"/>
      <c r="AJ91" s="412"/>
      <c r="AK91" s="412"/>
      <c r="AL91" s="412"/>
      <c r="AM91" s="412"/>
      <c r="AN91" s="412"/>
      <c r="AO91" s="412"/>
      <c r="AP91" s="412"/>
      <c r="AQ91" s="412"/>
      <c r="AR91" s="412"/>
      <c r="AS91" s="412"/>
      <c r="AT91" s="412"/>
      <c r="AU91" s="412"/>
      <c r="AV91" s="412"/>
      <c r="AW91" s="411">
        <f t="shared" si="34"/>
        <v>0</v>
      </c>
      <c r="AX91" s="412"/>
      <c r="AY91" s="412"/>
      <c r="AZ91" s="398"/>
      <c r="BA91" s="397"/>
      <c r="BB91" s="399"/>
      <c r="BC91" s="399"/>
      <c r="BD91" s="401">
        <f t="shared" si="35"/>
        <v>0</v>
      </c>
      <c r="BE91" s="399"/>
      <c r="BF91" s="399"/>
      <c r="BG91" s="399"/>
      <c r="BH91" s="401">
        <f t="shared" si="36"/>
        <v>0</v>
      </c>
      <c r="BI91" s="399"/>
      <c r="BJ91" s="399"/>
      <c r="BK91" s="399"/>
      <c r="BL91" s="114">
        <v>0</v>
      </c>
      <c r="BM91" s="397"/>
      <c r="BN91" s="397"/>
      <c r="BO91" s="397"/>
      <c r="BP91" s="397"/>
      <c r="BQ91" s="114"/>
      <c r="BR91" s="397"/>
      <c r="BS91" s="397"/>
      <c r="BT91" s="397"/>
      <c r="BU91" s="397"/>
      <c r="BV91" s="418"/>
      <c r="BW91" s="397"/>
      <c r="BX91" s="397"/>
    </row>
    <row r="92" spans="1:76" s="396" customFormat="1" ht="46.8">
      <c r="A92" s="387" t="s">
        <v>48</v>
      </c>
      <c r="C92" s="125">
        <v>57</v>
      </c>
      <c r="D92" s="270" t="s">
        <v>573</v>
      </c>
      <c r="E92" s="125" t="s">
        <v>575</v>
      </c>
      <c r="F92" s="272">
        <v>1.6</v>
      </c>
      <c r="G92" s="273"/>
      <c r="H92" s="272">
        <v>1.6</v>
      </c>
      <c r="I92" s="272">
        <f>O92</f>
        <v>0.41000000000000003</v>
      </c>
      <c r="J92" s="272">
        <f>Y92</f>
        <v>0</v>
      </c>
      <c r="K92" s="272">
        <f>AW92</f>
        <v>1.19</v>
      </c>
      <c r="L92" s="133" t="s">
        <v>2980</v>
      </c>
      <c r="M92" s="114">
        <f t="shared" si="30"/>
        <v>0</v>
      </c>
      <c r="N92" s="410">
        <f t="shared" si="31"/>
        <v>1.6</v>
      </c>
      <c r="O92" s="411">
        <f t="shared" si="32"/>
        <v>0.41000000000000003</v>
      </c>
      <c r="P92" s="423">
        <v>0.05</v>
      </c>
      <c r="Q92" s="423"/>
      <c r="R92" s="423">
        <v>0.1</v>
      </c>
      <c r="S92" s="423"/>
      <c r="T92" s="423"/>
      <c r="U92" s="423"/>
      <c r="V92" s="423">
        <v>0.24</v>
      </c>
      <c r="W92" s="423">
        <v>0.02</v>
      </c>
      <c r="X92" s="423"/>
      <c r="Y92" s="411">
        <f t="shared" si="33"/>
        <v>0</v>
      </c>
      <c r="Z92" s="423"/>
      <c r="AA92" s="423"/>
      <c r="AB92" s="423"/>
      <c r="AC92" s="423"/>
      <c r="AD92" s="423"/>
      <c r="AE92" s="423"/>
      <c r="AF92" s="423"/>
      <c r="AG92" s="423"/>
      <c r="AH92" s="423"/>
      <c r="AI92" s="423"/>
      <c r="AJ92" s="423"/>
      <c r="AK92" s="423"/>
      <c r="AL92" s="423"/>
      <c r="AM92" s="423"/>
      <c r="AN92" s="423"/>
      <c r="AO92" s="423"/>
      <c r="AP92" s="423"/>
      <c r="AQ92" s="423"/>
      <c r="AR92" s="423"/>
      <c r="AS92" s="423"/>
      <c r="AT92" s="423"/>
      <c r="AU92" s="423"/>
      <c r="AV92" s="423"/>
      <c r="AW92" s="411">
        <f t="shared" si="34"/>
        <v>1.19</v>
      </c>
      <c r="AX92" s="423"/>
      <c r="AY92" s="423">
        <v>1.19</v>
      </c>
      <c r="AZ92" s="114" t="s">
        <v>1435</v>
      </c>
      <c r="BA92" s="114" t="s">
        <v>2821</v>
      </c>
      <c r="BB92" s="410"/>
      <c r="BC92" s="410"/>
      <c r="BD92" s="401">
        <f t="shared" si="35"/>
        <v>1.5999999999999999</v>
      </c>
      <c r="BE92" s="410">
        <v>0.41</v>
      </c>
      <c r="BF92" s="410"/>
      <c r="BG92" s="410">
        <v>1.19</v>
      </c>
      <c r="BH92" s="401">
        <f t="shared" si="36"/>
        <v>0.05</v>
      </c>
      <c r="BI92" s="410">
        <v>0.05</v>
      </c>
      <c r="BJ92" s="410"/>
      <c r="BK92" s="410"/>
      <c r="BL92" s="114" t="s">
        <v>2981</v>
      </c>
      <c r="BM92" s="114" t="s">
        <v>2757</v>
      </c>
      <c r="BN92" s="114" t="s">
        <v>2735</v>
      </c>
      <c r="BO92" s="114" t="s">
        <v>2982</v>
      </c>
      <c r="BP92" s="114" t="s">
        <v>64</v>
      </c>
      <c r="BQ92" s="114" t="s">
        <v>2983</v>
      </c>
      <c r="BR92" s="114" t="s">
        <v>2771</v>
      </c>
      <c r="BS92" s="114"/>
      <c r="BT92" s="114"/>
      <c r="BU92" s="114"/>
      <c r="BV92" s="419"/>
      <c r="BW92" s="125">
        <v>1</v>
      </c>
      <c r="BX92" s="125" t="s">
        <v>2762</v>
      </c>
    </row>
    <row r="93" spans="1:76" s="387" customFormat="1" ht="78">
      <c r="A93" s="387" t="s">
        <v>56</v>
      </c>
      <c r="C93" s="450" t="s">
        <v>2984</v>
      </c>
      <c r="D93" s="451" t="s">
        <v>2985</v>
      </c>
      <c r="E93" s="398"/>
      <c r="F93" s="409"/>
      <c r="G93" s="409"/>
      <c r="H93" s="409"/>
      <c r="I93" s="272">
        <f>O93</f>
        <v>0</v>
      </c>
      <c r="J93" s="272">
        <f>Y93</f>
        <v>0</v>
      </c>
      <c r="K93" s="272">
        <f>AW93</f>
        <v>0</v>
      </c>
      <c r="L93" s="114"/>
      <c r="M93" s="114">
        <f t="shared" si="30"/>
        <v>0</v>
      </c>
      <c r="N93" s="410">
        <f t="shared" si="31"/>
        <v>0</v>
      </c>
      <c r="O93" s="411">
        <f t="shared" si="32"/>
        <v>0</v>
      </c>
      <c r="P93" s="412"/>
      <c r="Q93" s="412"/>
      <c r="R93" s="412"/>
      <c r="S93" s="412"/>
      <c r="T93" s="412"/>
      <c r="U93" s="412"/>
      <c r="V93" s="412"/>
      <c r="W93" s="412"/>
      <c r="X93" s="412"/>
      <c r="Y93" s="411">
        <f t="shared" si="33"/>
        <v>0</v>
      </c>
      <c r="Z93" s="412"/>
      <c r="AA93" s="412"/>
      <c r="AB93" s="412"/>
      <c r="AC93" s="412"/>
      <c r="AD93" s="412"/>
      <c r="AE93" s="412"/>
      <c r="AF93" s="412"/>
      <c r="AG93" s="412"/>
      <c r="AH93" s="412"/>
      <c r="AI93" s="412"/>
      <c r="AJ93" s="412"/>
      <c r="AK93" s="412"/>
      <c r="AL93" s="412"/>
      <c r="AM93" s="412"/>
      <c r="AN93" s="412"/>
      <c r="AO93" s="412"/>
      <c r="AP93" s="412"/>
      <c r="AQ93" s="412"/>
      <c r="AR93" s="412"/>
      <c r="AS93" s="412"/>
      <c r="AT93" s="412"/>
      <c r="AU93" s="412"/>
      <c r="AV93" s="412"/>
      <c r="AW93" s="411">
        <f t="shared" si="34"/>
        <v>0</v>
      </c>
      <c r="AX93" s="412"/>
      <c r="AY93" s="412"/>
      <c r="AZ93" s="398"/>
      <c r="BA93" s="398"/>
      <c r="BB93" s="401"/>
      <c r="BC93" s="401"/>
      <c r="BD93" s="401">
        <f t="shared" si="35"/>
        <v>0</v>
      </c>
      <c r="BE93" s="401"/>
      <c r="BF93" s="401"/>
      <c r="BG93" s="401"/>
      <c r="BH93" s="401">
        <f t="shared" si="36"/>
        <v>0</v>
      </c>
      <c r="BI93" s="401"/>
      <c r="BJ93" s="401"/>
      <c r="BK93" s="401"/>
      <c r="BL93" s="114">
        <v>0</v>
      </c>
      <c r="BM93" s="398"/>
      <c r="BN93" s="398"/>
      <c r="BO93" s="398"/>
      <c r="BP93" s="398"/>
      <c r="BQ93" s="114"/>
      <c r="BR93" s="398"/>
      <c r="BS93" s="398"/>
      <c r="BT93" s="398"/>
      <c r="BU93" s="398"/>
      <c r="BV93" s="413"/>
      <c r="BW93" s="397"/>
      <c r="BX93" s="397"/>
    </row>
    <row r="94" spans="1:76" s="387" customFormat="1">
      <c r="A94" s="387" t="s">
        <v>56</v>
      </c>
      <c r="C94" s="286" t="s">
        <v>75</v>
      </c>
      <c r="D94" s="422" t="s">
        <v>2986</v>
      </c>
      <c r="E94" s="398"/>
      <c r="F94" s="409">
        <f t="shared" ref="F94:K94" si="45">F95+F105+F112+F116+F122+F124</f>
        <v>280.70000000000005</v>
      </c>
      <c r="G94" s="409">
        <f t="shared" si="45"/>
        <v>23.959999999999997</v>
      </c>
      <c r="H94" s="409">
        <f t="shared" si="45"/>
        <v>256.73999999999995</v>
      </c>
      <c r="I94" s="409">
        <f t="shared" si="45"/>
        <v>92.91</v>
      </c>
      <c r="J94" s="409">
        <f t="shared" si="45"/>
        <v>83.44</v>
      </c>
      <c r="K94" s="409">
        <f t="shared" si="45"/>
        <v>80.39</v>
      </c>
      <c r="L94" s="114"/>
      <c r="M94" s="114">
        <f t="shared" si="30"/>
        <v>256.73999999999995</v>
      </c>
      <c r="N94" s="410">
        <f t="shared" si="31"/>
        <v>0</v>
      </c>
      <c r="O94" s="411">
        <f t="shared" si="32"/>
        <v>0</v>
      </c>
      <c r="P94" s="412"/>
      <c r="Q94" s="412"/>
      <c r="R94" s="412"/>
      <c r="S94" s="412"/>
      <c r="T94" s="412"/>
      <c r="U94" s="412"/>
      <c r="V94" s="412"/>
      <c r="W94" s="412"/>
      <c r="X94" s="412"/>
      <c r="Y94" s="411">
        <f t="shared" si="33"/>
        <v>0</v>
      </c>
      <c r="Z94" s="412"/>
      <c r="AA94" s="412"/>
      <c r="AB94" s="412"/>
      <c r="AC94" s="412"/>
      <c r="AD94" s="412"/>
      <c r="AE94" s="412"/>
      <c r="AF94" s="412"/>
      <c r="AG94" s="412"/>
      <c r="AH94" s="412"/>
      <c r="AI94" s="412"/>
      <c r="AJ94" s="412"/>
      <c r="AK94" s="412"/>
      <c r="AL94" s="412"/>
      <c r="AM94" s="412"/>
      <c r="AN94" s="412"/>
      <c r="AO94" s="412"/>
      <c r="AP94" s="412"/>
      <c r="AQ94" s="412"/>
      <c r="AR94" s="412"/>
      <c r="AS94" s="412"/>
      <c r="AT94" s="412"/>
      <c r="AU94" s="412"/>
      <c r="AV94" s="412"/>
      <c r="AW94" s="411">
        <f t="shared" si="34"/>
        <v>0</v>
      </c>
      <c r="AX94" s="412"/>
      <c r="AY94" s="412"/>
      <c r="AZ94" s="398"/>
      <c r="BA94" s="398"/>
      <c r="BB94" s="401"/>
      <c r="BC94" s="401"/>
      <c r="BD94" s="401">
        <f t="shared" si="35"/>
        <v>0</v>
      </c>
      <c r="BE94" s="401"/>
      <c r="BF94" s="401"/>
      <c r="BG94" s="401"/>
      <c r="BH94" s="401">
        <f t="shared" si="36"/>
        <v>0</v>
      </c>
      <c r="BI94" s="401"/>
      <c r="BJ94" s="401"/>
      <c r="BK94" s="401"/>
      <c r="BL94" s="114">
        <v>0</v>
      </c>
      <c r="BM94" s="398"/>
      <c r="BN94" s="398"/>
      <c r="BO94" s="398"/>
      <c r="BP94" s="398"/>
      <c r="BQ94" s="114"/>
      <c r="BR94" s="398"/>
      <c r="BS94" s="398"/>
      <c r="BT94" s="398"/>
      <c r="BU94" s="398"/>
      <c r="BV94" s="413"/>
      <c r="BW94" s="397"/>
      <c r="BX94" s="397"/>
    </row>
    <row r="95" spans="1:76" s="387" customFormat="1">
      <c r="A95" s="387" t="s">
        <v>56</v>
      </c>
      <c r="C95" s="397" t="s">
        <v>1264</v>
      </c>
      <c r="D95" s="452" t="s">
        <v>1642</v>
      </c>
      <c r="E95" s="397"/>
      <c r="F95" s="409">
        <f t="shared" ref="F95:K95" si="46">SUM(F96:F104)</f>
        <v>234.76</v>
      </c>
      <c r="G95" s="409">
        <f t="shared" si="46"/>
        <v>14.03</v>
      </c>
      <c r="H95" s="409">
        <f t="shared" si="46"/>
        <v>220.72999999999996</v>
      </c>
      <c r="I95" s="409">
        <f t="shared" si="46"/>
        <v>68.02</v>
      </c>
      <c r="J95" s="409">
        <f t="shared" si="46"/>
        <v>80.239999999999995</v>
      </c>
      <c r="K95" s="409">
        <f t="shared" si="46"/>
        <v>72.47</v>
      </c>
      <c r="L95" s="114"/>
      <c r="M95" s="114">
        <f t="shared" si="30"/>
        <v>220.72999999999996</v>
      </c>
      <c r="N95" s="410">
        <f t="shared" si="31"/>
        <v>0</v>
      </c>
      <c r="O95" s="411">
        <f t="shared" si="32"/>
        <v>0</v>
      </c>
      <c r="P95" s="412"/>
      <c r="Q95" s="412"/>
      <c r="R95" s="412"/>
      <c r="S95" s="412"/>
      <c r="T95" s="412"/>
      <c r="U95" s="412"/>
      <c r="V95" s="412"/>
      <c r="W95" s="412"/>
      <c r="X95" s="412"/>
      <c r="Y95" s="411">
        <f t="shared" si="33"/>
        <v>0</v>
      </c>
      <c r="Z95" s="412"/>
      <c r="AA95" s="412"/>
      <c r="AB95" s="412"/>
      <c r="AC95" s="412"/>
      <c r="AD95" s="412"/>
      <c r="AE95" s="412"/>
      <c r="AF95" s="412"/>
      <c r="AG95" s="412"/>
      <c r="AH95" s="412"/>
      <c r="AI95" s="412"/>
      <c r="AJ95" s="412"/>
      <c r="AK95" s="412"/>
      <c r="AL95" s="412"/>
      <c r="AM95" s="412"/>
      <c r="AN95" s="412"/>
      <c r="AO95" s="412"/>
      <c r="AP95" s="412"/>
      <c r="AQ95" s="412"/>
      <c r="AR95" s="412"/>
      <c r="AS95" s="412"/>
      <c r="AT95" s="412"/>
      <c r="AU95" s="412"/>
      <c r="AV95" s="412"/>
      <c r="AW95" s="411">
        <f t="shared" si="34"/>
        <v>0</v>
      </c>
      <c r="AX95" s="412"/>
      <c r="AY95" s="412"/>
      <c r="AZ95" s="397"/>
      <c r="BA95" s="397"/>
      <c r="BB95" s="399"/>
      <c r="BC95" s="399"/>
      <c r="BD95" s="401">
        <f t="shared" si="35"/>
        <v>0</v>
      </c>
      <c r="BE95" s="399"/>
      <c r="BF95" s="399"/>
      <c r="BG95" s="399"/>
      <c r="BH95" s="401">
        <f t="shared" si="36"/>
        <v>0</v>
      </c>
      <c r="BI95" s="399"/>
      <c r="BJ95" s="399"/>
      <c r="BK95" s="399"/>
      <c r="BL95" s="114">
        <v>0</v>
      </c>
      <c r="BM95" s="397"/>
      <c r="BN95" s="397"/>
      <c r="BO95" s="397"/>
      <c r="BP95" s="397"/>
      <c r="BQ95" s="114"/>
      <c r="BR95" s="397"/>
      <c r="BS95" s="397"/>
      <c r="BT95" s="397"/>
      <c r="BU95" s="397"/>
      <c r="BV95" s="418"/>
      <c r="BW95" s="397"/>
      <c r="BX95" s="397"/>
    </row>
    <row r="96" spans="1:76" s="396" customFormat="1" ht="62.4">
      <c r="A96" s="387" t="s">
        <v>46</v>
      </c>
      <c r="B96" s="396" t="s">
        <v>1334</v>
      </c>
      <c r="C96" s="125">
        <v>58</v>
      </c>
      <c r="D96" s="369" t="s">
        <v>1724</v>
      </c>
      <c r="E96" s="114" t="s">
        <v>1727</v>
      </c>
      <c r="F96" s="272">
        <v>109.9</v>
      </c>
      <c r="G96" s="273">
        <v>10.16</v>
      </c>
      <c r="H96" s="272">
        <f>F96-G96</f>
        <v>99.740000000000009</v>
      </c>
      <c r="I96" s="272">
        <f t="shared" ref="I96:I104" si="47">O96</f>
        <v>16.150000000000002</v>
      </c>
      <c r="J96" s="272">
        <f t="shared" ref="J96:J104" si="48">Y96</f>
        <v>49.9</v>
      </c>
      <c r="K96" s="272">
        <f t="shared" ref="K96:K104" si="49">AW96</f>
        <v>33.69</v>
      </c>
      <c r="L96" s="133" t="s">
        <v>2308</v>
      </c>
      <c r="M96" s="114">
        <f t="shared" si="30"/>
        <v>0</v>
      </c>
      <c r="N96" s="410">
        <f t="shared" si="31"/>
        <v>99.74</v>
      </c>
      <c r="O96" s="411">
        <f t="shared" si="32"/>
        <v>16.150000000000002</v>
      </c>
      <c r="P96" s="423"/>
      <c r="Q96" s="423">
        <v>8.3800000000000008</v>
      </c>
      <c r="R96" s="423">
        <v>1.77</v>
      </c>
      <c r="S96" s="423">
        <v>5.56</v>
      </c>
      <c r="T96" s="423"/>
      <c r="U96" s="423"/>
      <c r="V96" s="423"/>
      <c r="W96" s="423">
        <v>0.44</v>
      </c>
      <c r="X96" s="423"/>
      <c r="Y96" s="411">
        <f t="shared" si="33"/>
        <v>49.9</v>
      </c>
      <c r="Z96" s="423"/>
      <c r="AA96" s="423"/>
      <c r="AB96" s="423"/>
      <c r="AC96" s="423"/>
      <c r="AD96" s="423"/>
      <c r="AE96" s="423"/>
      <c r="AF96" s="423"/>
      <c r="AG96" s="423"/>
      <c r="AH96" s="423"/>
      <c r="AI96" s="423"/>
      <c r="AJ96" s="423"/>
      <c r="AK96" s="423"/>
      <c r="AL96" s="423"/>
      <c r="AM96" s="423"/>
      <c r="AN96" s="423"/>
      <c r="AO96" s="423"/>
      <c r="AP96" s="423">
        <v>1.25</v>
      </c>
      <c r="AQ96" s="423"/>
      <c r="AR96" s="423"/>
      <c r="AS96" s="423"/>
      <c r="AT96" s="423">
        <v>48.65</v>
      </c>
      <c r="AU96" s="423"/>
      <c r="AV96" s="423"/>
      <c r="AW96" s="411">
        <f t="shared" si="34"/>
        <v>33.69</v>
      </c>
      <c r="AX96" s="423"/>
      <c r="AY96" s="423">
        <v>33.69</v>
      </c>
      <c r="AZ96" s="114" t="s">
        <v>1725</v>
      </c>
      <c r="BA96" s="114" t="s">
        <v>2960</v>
      </c>
      <c r="BB96" s="410" t="s">
        <v>2987</v>
      </c>
      <c r="BC96" s="410"/>
      <c r="BD96" s="401">
        <f t="shared" si="35"/>
        <v>0</v>
      </c>
      <c r="BE96" s="410"/>
      <c r="BF96" s="410"/>
      <c r="BG96" s="410"/>
      <c r="BH96" s="401">
        <f t="shared" si="36"/>
        <v>8.9700000000000006</v>
      </c>
      <c r="BI96" s="410">
        <v>8.9700000000000006</v>
      </c>
      <c r="BJ96" s="410"/>
      <c r="BK96" s="410"/>
      <c r="BL96" s="114" t="s">
        <v>2988</v>
      </c>
      <c r="BM96" s="114" t="s">
        <v>2989</v>
      </c>
      <c r="BN96" s="114" t="s">
        <v>2735</v>
      </c>
      <c r="BO96" s="114" t="s">
        <v>74</v>
      </c>
      <c r="BP96" s="114" t="s">
        <v>64</v>
      </c>
      <c r="BQ96" s="114" t="s">
        <v>2744</v>
      </c>
      <c r="BR96" s="114" t="s">
        <v>64</v>
      </c>
      <c r="BS96" s="114"/>
      <c r="BT96" s="420" t="s">
        <v>2990</v>
      </c>
      <c r="BU96" s="114" t="s">
        <v>2991</v>
      </c>
      <c r="BV96" s="419"/>
      <c r="BW96" s="125">
        <v>1</v>
      </c>
      <c r="BX96" s="125" t="s">
        <v>2762</v>
      </c>
    </row>
    <row r="97" spans="1:76" s="432" customFormat="1" ht="62.4">
      <c r="A97" s="431" t="s">
        <v>46</v>
      </c>
      <c r="B97" s="432" t="s">
        <v>2992</v>
      </c>
      <c r="C97" s="125">
        <v>59</v>
      </c>
      <c r="D97" s="369" t="s">
        <v>1711</v>
      </c>
      <c r="E97" s="434" t="s">
        <v>1713</v>
      </c>
      <c r="F97" s="272">
        <v>10.81</v>
      </c>
      <c r="G97" s="273">
        <v>1.79</v>
      </c>
      <c r="H97" s="272">
        <f>F97-G97</f>
        <v>9.02</v>
      </c>
      <c r="I97" s="272">
        <f t="shared" si="47"/>
        <v>8.5299999999999994</v>
      </c>
      <c r="J97" s="272">
        <f t="shared" si="48"/>
        <v>0.45999999999999996</v>
      </c>
      <c r="K97" s="272">
        <f t="shared" si="49"/>
        <v>0.03</v>
      </c>
      <c r="L97" s="133" t="s">
        <v>2307</v>
      </c>
      <c r="M97" s="114">
        <f t="shared" si="30"/>
        <v>0</v>
      </c>
      <c r="N97" s="410">
        <f t="shared" si="31"/>
        <v>9.0199999999999978</v>
      </c>
      <c r="O97" s="411">
        <f t="shared" si="32"/>
        <v>8.5299999999999994</v>
      </c>
      <c r="P97" s="433">
        <v>2.5</v>
      </c>
      <c r="Q97" s="433"/>
      <c r="R97" s="433"/>
      <c r="S97" s="433">
        <v>0.03</v>
      </c>
      <c r="T97" s="433">
        <v>3.1</v>
      </c>
      <c r="U97" s="433">
        <v>2.9</v>
      </c>
      <c r="V97" s="433"/>
      <c r="W97" s="433"/>
      <c r="X97" s="433"/>
      <c r="Y97" s="411">
        <f t="shared" si="33"/>
        <v>0.45999999999999996</v>
      </c>
      <c r="Z97" s="433"/>
      <c r="AA97" s="433"/>
      <c r="AB97" s="433"/>
      <c r="AC97" s="433"/>
      <c r="AD97" s="433"/>
      <c r="AE97" s="433"/>
      <c r="AF97" s="433"/>
      <c r="AG97" s="433"/>
      <c r="AH97" s="433"/>
      <c r="AI97" s="433"/>
      <c r="AJ97" s="433"/>
      <c r="AK97" s="433"/>
      <c r="AL97" s="433"/>
      <c r="AM97" s="433"/>
      <c r="AN97" s="433"/>
      <c r="AO97" s="433"/>
      <c r="AP97" s="433"/>
      <c r="AQ97" s="433">
        <v>0.35</v>
      </c>
      <c r="AR97" s="433"/>
      <c r="AS97" s="433"/>
      <c r="AT97" s="433">
        <v>0.11</v>
      </c>
      <c r="AU97" s="433"/>
      <c r="AV97" s="433"/>
      <c r="AW97" s="411">
        <f t="shared" si="34"/>
        <v>0.03</v>
      </c>
      <c r="AX97" s="433"/>
      <c r="AY97" s="433">
        <v>0.03</v>
      </c>
      <c r="AZ97" s="114" t="s">
        <v>2993</v>
      </c>
      <c r="BA97" s="114" t="s">
        <v>2994</v>
      </c>
      <c r="BB97" s="410" t="s">
        <v>2995</v>
      </c>
      <c r="BC97" s="410"/>
      <c r="BD97" s="401">
        <f t="shared" si="35"/>
        <v>0</v>
      </c>
      <c r="BE97" s="410"/>
      <c r="BF97" s="410"/>
      <c r="BG97" s="410"/>
      <c r="BH97" s="401">
        <f t="shared" si="36"/>
        <v>8.5</v>
      </c>
      <c r="BI97" s="410">
        <v>2.5</v>
      </c>
      <c r="BJ97" s="410">
        <v>3.1</v>
      </c>
      <c r="BK97" s="410">
        <v>2.9</v>
      </c>
      <c r="BL97" s="114" t="s">
        <v>2996</v>
      </c>
      <c r="BM97" s="434" t="s">
        <v>2997</v>
      </c>
      <c r="BN97" s="434" t="s">
        <v>2735</v>
      </c>
      <c r="BO97" s="434" t="s">
        <v>2998</v>
      </c>
      <c r="BP97" s="434" t="s">
        <v>64</v>
      </c>
      <c r="BQ97" s="114" t="s">
        <v>2999</v>
      </c>
      <c r="BR97" s="434" t="s">
        <v>64</v>
      </c>
      <c r="BS97" s="434"/>
      <c r="BT97" s="453" t="s">
        <v>2761</v>
      </c>
      <c r="BU97" s="434"/>
      <c r="BV97" s="454" t="s">
        <v>3000</v>
      </c>
      <c r="BW97" s="455">
        <v>1</v>
      </c>
      <c r="BX97" s="455" t="s">
        <v>2762</v>
      </c>
    </row>
    <row r="98" spans="1:76" s="432" customFormat="1" ht="109.2">
      <c r="A98" s="431" t="s">
        <v>46</v>
      </c>
      <c r="C98" s="125">
        <v>60</v>
      </c>
      <c r="D98" s="369" t="s">
        <v>1718</v>
      </c>
      <c r="E98" s="434" t="s">
        <v>1719</v>
      </c>
      <c r="F98" s="272">
        <f>8.82+0.89</f>
        <v>9.7100000000000009</v>
      </c>
      <c r="G98" s="273">
        <v>0.8</v>
      </c>
      <c r="H98" s="272">
        <f>F98-G98</f>
        <v>8.91</v>
      </c>
      <c r="I98" s="272">
        <f t="shared" si="47"/>
        <v>6.4499999999999993</v>
      </c>
      <c r="J98" s="272">
        <f t="shared" si="48"/>
        <v>1.2999999999999998</v>
      </c>
      <c r="K98" s="272">
        <f t="shared" si="49"/>
        <v>1.1599999999999999</v>
      </c>
      <c r="L98" s="133" t="s">
        <v>2259</v>
      </c>
      <c r="M98" s="114">
        <f t="shared" si="30"/>
        <v>0</v>
      </c>
      <c r="N98" s="410">
        <f t="shared" si="31"/>
        <v>8.9099999999999984</v>
      </c>
      <c r="O98" s="411">
        <f t="shared" si="32"/>
        <v>6.4499999999999993</v>
      </c>
      <c r="P98" s="433">
        <v>0.11</v>
      </c>
      <c r="Q98" s="433">
        <f>1.69+0.23</f>
        <v>1.92</v>
      </c>
      <c r="R98" s="433">
        <f>1.53+0.13</f>
        <v>1.6600000000000001</v>
      </c>
      <c r="S98" s="433">
        <v>0.41</v>
      </c>
      <c r="T98" s="433">
        <f>2.18+0.03</f>
        <v>2.21</v>
      </c>
      <c r="U98" s="433"/>
      <c r="V98" s="433">
        <v>0.14000000000000001</v>
      </c>
      <c r="W98" s="433"/>
      <c r="X98" s="433"/>
      <c r="Y98" s="411">
        <f t="shared" si="33"/>
        <v>1.2999999999999998</v>
      </c>
      <c r="Z98" s="433"/>
      <c r="AA98" s="433"/>
      <c r="AB98" s="433"/>
      <c r="AC98" s="433"/>
      <c r="AD98" s="433"/>
      <c r="AE98" s="433"/>
      <c r="AF98" s="433">
        <v>0.08</v>
      </c>
      <c r="AG98" s="433"/>
      <c r="AH98" s="433"/>
      <c r="AI98" s="433"/>
      <c r="AJ98" s="433"/>
      <c r="AK98" s="433"/>
      <c r="AL98" s="433"/>
      <c r="AM98" s="433"/>
      <c r="AN98" s="433"/>
      <c r="AO98" s="433"/>
      <c r="AP98" s="433">
        <v>0.48</v>
      </c>
      <c r="AQ98" s="433"/>
      <c r="AR98" s="433"/>
      <c r="AS98" s="433"/>
      <c r="AT98" s="433">
        <v>0.74</v>
      </c>
      <c r="AU98" s="433"/>
      <c r="AV98" s="433"/>
      <c r="AW98" s="411">
        <f t="shared" si="34"/>
        <v>1.1599999999999999</v>
      </c>
      <c r="AX98" s="433">
        <v>0.01</v>
      </c>
      <c r="AY98" s="433">
        <f>0.99+0.16</f>
        <v>1.1499999999999999</v>
      </c>
      <c r="AZ98" s="114" t="s">
        <v>3001</v>
      </c>
      <c r="BA98" s="114" t="s">
        <v>3002</v>
      </c>
      <c r="BB98" s="410" t="s">
        <v>3003</v>
      </c>
      <c r="BC98" s="410"/>
      <c r="BD98" s="401">
        <f t="shared" si="35"/>
        <v>0</v>
      </c>
      <c r="BE98" s="410"/>
      <c r="BF98" s="410"/>
      <c r="BG98" s="410"/>
      <c r="BH98" s="401">
        <f t="shared" si="36"/>
        <v>3.87</v>
      </c>
      <c r="BI98" s="410">
        <v>1.69</v>
      </c>
      <c r="BJ98" s="410">
        <v>2.1800000000000002</v>
      </c>
      <c r="BK98" s="410"/>
      <c r="BL98" s="114" t="s">
        <v>3004</v>
      </c>
      <c r="BM98" s="434" t="s">
        <v>2757</v>
      </c>
      <c r="BN98" s="434" t="s">
        <v>2735</v>
      </c>
      <c r="BO98" s="434" t="s">
        <v>3005</v>
      </c>
      <c r="BP98" s="434" t="s">
        <v>3006</v>
      </c>
      <c r="BQ98" s="114" t="s">
        <v>3007</v>
      </c>
      <c r="BR98" s="434" t="s">
        <v>64</v>
      </c>
      <c r="BS98" s="434" t="s">
        <v>2786</v>
      </c>
      <c r="BT98" s="453" t="s">
        <v>3008</v>
      </c>
      <c r="BU98" s="453" t="s">
        <v>3009</v>
      </c>
      <c r="BV98" s="454"/>
      <c r="BW98" s="455">
        <v>1</v>
      </c>
      <c r="BX98" s="455" t="s">
        <v>2762</v>
      </c>
    </row>
    <row r="99" spans="1:76" s="432" customFormat="1" ht="78">
      <c r="A99" s="431" t="s">
        <v>46</v>
      </c>
      <c r="C99" s="125">
        <v>61</v>
      </c>
      <c r="D99" s="369" t="s">
        <v>1715</v>
      </c>
      <c r="E99" s="434" t="s">
        <v>1716</v>
      </c>
      <c r="F99" s="272">
        <f>31.21+0.36</f>
        <v>31.57</v>
      </c>
      <c r="G99" s="273">
        <v>1.28</v>
      </c>
      <c r="H99" s="272">
        <f>F99-G99</f>
        <v>30.29</v>
      </c>
      <c r="I99" s="272">
        <f t="shared" si="47"/>
        <v>10.889999999999999</v>
      </c>
      <c r="J99" s="272">
        <f t="shared" si="48"/>
        <v>6.77</v>
      </c>
      <c r="K99" s="272">
        <f t="shared" si="49"/>
        <v>12.63</v>
      </c>
      <c r="L99" s="133" t="s">
        <v>2260</v>
      </c>
      <c r="M99" s="114">
        <f t="shared" si="30"/>
        <v>0</v>
      </c>
      <c r="N99" s="410">
        <f t="shared" si="31"/>
        <v>30.29</v>
      </c>
      <c r="O99" s="411">
        <f t="shared" si="32"/>
        <v>10.889999999999999</v>
      </c>
      <c r="P99" s="433">
        <v>0.01</v>
      </c>
      <c r="Q99" s="433">
        <f>6.55+0.03</f>
        <v>6.58</v>
      </c>
      <c r="R99" s="433">
        <f>3.06+1+0.14</f>
        <v>4.2</v>
      </c>
      <c r="S99" s="433">
        <v>0.04</v>
      </c>
      <c r="T99" s="433"/>
      <c r="U99" s="433"/>
      <c r="V99" s="433">
        <v>0.06</v>
      </c>
      <c r="W99" s="433"/>
      <c r="X99" s="433"/>
      <c r="Y99" s="411">
        <f t="shared" si="33"/>
        <v>6.77</v>
      </c>
      <c r="Z99" s="433"/>
      <c r="AA99" s="433"/>
      <c r="AB99" s="433"/>
      <c r="AC99" s="433"/>
      <c r="AD99" s="433"/>
      <c r="AE99" s="433"/>
      <c r="AF99" s="433"/>
      <c r="AG99" s="433"/>
      <c r="AH99" s="433"/>
      <c r="AI99" s="433"/>
      <c r="AJ99" s="433"/>
      <c r="AK99" s="433"/>
      <c r="AL99" s="433"/>
      <c r="AM99" s="433"/>
      <c r="AN99" s="433"/>
      <c r="AO99" s="433"/>
      <c r="AP99" s="433">
        <v>0.18</v>
      </c>
      <c r="AQ99" s="433"/>
      <c r="AR99" s="433"/>
      <c r="AS99" s="433"/>
      <c r="AT99" s="433">
        <v>6.59</v>
      </c>
      <c r="AU99" s="433"/>
      <c r="AV99" s="433"/>
      <c r="AW99" s="411">
        <f t="shared" si="34"/>
        <v>12.63</v>
      </c>
      <c r="AX99" s="433">
        <v>0.01</v>
      </c>
      <c r="AY99" s="433">
        <f>12.55+0.07</f>
        <v>12.620000000000001</v>
      </c>
      <c r="AZ99" s="114" t="s">
        <v>2741</v>
      </c>
      <c r="BA99" s="114" t="s">
        <v>3010</v>
      </c>
      <c r="BB99" s="410" t="s">
        <v>3011</v>
      </c>
      <c r="BC99" s="410"/>
      <c r="BD99" s="401">
        <f t="shared" si="35"/>
        <v>0</v>
      </c>
      <c r="BE99" s="410"/>
      <c r="BF99" s="410"/>
      <c r="BG99" s="410"/>
      <c r="BH99" s="401">
        <f t="shared" si="36"/>
        <v>0.55000000000000004</v>
      </c>
      <c r="BI99" s="410">
        <v>0.55000000000000004</v>
      </c>
      <c r="BJ99" s="410"/>
      <c r="BK99" s="410"/>
      <c r="BL99" s="114" t="s">
        <v>624</v>
      </c>
      <c r="BM99" s="434" t="s">
        <v>2757</v>
      </c>
      <c r="BN99" s="434" t="s">
        <v>2735</v>
      </c>
      <c r="BO99" s="434" t="s">
        <v>74</v>
      </c>
      <c r="BP99" s="434" t="s">
        <v>3012</v>
      </c>
      <c r="BQ99" s="114" t="s">
        <v>2744</v>
      </c>
      <c r="BR99" s="434" t="s">
        <v>3013</v>
      </c>
      <c r="BS99" s="434"/>
      <c r="BT99" s="434" t="s">
        <v>3014</v>
      </c>
      <c r="BU99" s="434"/>
      <c r="BV99" s="454"/>
      <c r="BW99" s="455">
        <v>1</v>
      </c>
      <c r="BX99" s="455" t="s">
        <v>2762</v>
      </c>
    </row>
    <row r="100" spans="1:76" s="432" customFormat="1" ht="109.2">
      <c r="A100" s="431" t="s">
        <v>46</v>
      </c>
      <c r="C100" s="125">
        <v>62</v>
      </c>
      <c r="D100" s="369" t="s">
        <v>1730</v>
      </c>
      <c r="E100" s="434" t="s">
        <v>1731</v>
      </c>
      <c r="F100" s="272">
        <v>59.3</v>
      </c>
      <c r="G100" s="273"/>
      <c r="H100" s="272">
        <v>59.3</v>
      </c>
      <c r="I100" s="272">
        <f t="shared" si="47"/>
        <v>16.340000000000003</v>
      </c>
      <c r="J100" s="272">
        <f t="shared" si="48"/>
        <v>20.190000000000001</v>
      </c>
      <c r="K100" s="272">
        <f t="shared" si="49"/>
        <v>22.770000000000003</v>
      </c>
      <c r="L100" s="133" t="s">
        <v>2261</v>
      </c>
      <c r="M100" s="114">
        <f t="shared" si="30"/>
        <v>0</v>
      </c>
      <c r="N100" s="410">
        <f t="shared" si="31"/>
        <v>59.300000000000004</v>
      </c>
      <c r="O100" s="411">
        <f t="shared" si="32"/>
        <v>16.340000000000003</v>
      </c>
      <c r="P100" s="433">
        <v>3.87</v>
      </c>
      <c r="Q100" s="433">
        <v>6.43</v>
      </c>
      <c r="R100" s="433">
        <f>3.72+1.26</f>
        <v>4.9800000000000004</v>
      </c>
      <c r="S100" s="433">
        <v>0.42</v>
      </c>
      <c r="T100" s="433"/>
      <c r="U100" s="433"/>
      <c r="V100" s="433">
        <v>0.52</v>
      </c>
      <c r="W100" s="433">
        <v>0.12</v>
      </c>
      <c r="X100" s="433"/>
      <c r="Y100" s="411">
        <f t="shared" si="33"/>
        <v>20.190000000000001</v>
      </c>
      <c r="Z100" s="433"/>
      <c r="AA100" s="433"/>
      <c r="AB100" s="433"/>
      <c r="AC100" s="433"/>
      <c r="AD100" s="433"/>
      <c r="AE100" s="433"/>
      <c r="AF100" s="433">
        <v>0.3</v>
      </c>
      <c r="AG100" s="433">
        <v>0.25</v>
      </c>
      <c r="AH100" s="433"/>
      <c r="AI100" s="433"/>
      <c r="AJ100" s="433"/>
      <c r="AK100" s="433"/>
      <c r="AL100" s="433"/>
      <c r="AM100" s="433"/>
      <c r="AN100" s="433">
        <v>0.08</v>
      </c>
      <c r="AO100" s="433"/>
      <c r="AP100" s="433">
        <v>0.15</v>
      </c>
      <c r="AQ100" s="433"/>
      <c r="AR100" s="433"/>
      <c r="AS100" s="433"/>
      <c r="AT100" s="433">
        <v>19.41</v>
      </c>
      <c r="AU100" s="433"/>
      <c r="AV100" s="433"/>
      <c r="AW100" s="411">
        <f t="shared" si="34"/>
        <v>22.770000000000003</v>
      </c>
      <c r="AX100" s="433">
        <v>14.21</v>
      </c>
      <c r="AY100" s="433">
        <v>8.56</v>
      </c>
      <c r="AZ100" s="114" t="s">
        <v>194</v>
      </c>
      <c r="BA100" s="114" t="s">
        <v>3015</v>
      </c>
      <c r="BB100" s="410" t="s">
        <v>3016</v>
      </c>
      <c r="BC100" s="410"/>
      <c r="BD100" s="401">
        <f t="shared" si="35"/>
        <v>0</v>
      </c>
      <c r="BE100" s="410"/>
      <c r="BF100" s="410"/>
      <c r="BG100" s="410"/>
      <c r="BH100" s="401">
        <f t="shared" si="36"/>
        <v>8.18</v>
      </c>
      <c r="BI100" s="410">
        <v>8.18</v>
      </c>
      <c r="BJ100" s="410"/>
      <c r="BK100" s="410"/>
      <c r="BL100" s="114" t="s">
        <v>3017</v>
      </c>
      <c r="BM100" s="434" t="s">
        <v>2757</v>
      </c>
      <c r="BN100" s="434" t="s">
        <v>2735</v>
      </c>
      <c r="BO100" s="434" t="s">
        <v>74</v>
      </c>
      <c r="BP100" s="434" t="s">
        <v>3012</v>
      </c>
      <c r="BQ100" s="114" t="s">
        <v>2744</v>
      </c>
      <c r="BR100" s="434" t="s">
        <v>64</v>
      </c>
      <c r="BS100" s="434"/>
      <c r="BT100" s="434" t="s">
        <v>3018</v>
      </c>
      <c r="BU100" s="434"/>
      <c r="BV100" s="454"/>
      <c r="BW100" s="455">
        <v>1</v>
      </c>
      <c r="BX100" s="455" t="s">
        <v>2762</v>
      </c>
    </row>
    <row r="101" spans="1:76" s="432" customFormat="1" ht="78">
      <c r="A101" s="431" t="s">
        <v>46</v>
      </c>
      <c r="C101" s="455">
        <v>63</v>
      </c>
      <c r="D101" s="447" t="s">
        <v>2268</v>
      </c>
      <c r="E101" s="434" t="s">
        <v>1706</v>
      </c>
      <c r="F101" s="456">
        <v>3.57</v>
      </c>
      <c r="G101" s="457"/>
      <c r="H101" s="456">
        <v>3.57</v>
      </c>
      <c r="I101" s="456">
        <f t="shared" si="47"/>
        <v>2.42</v>
      </c>
      <c r="J101" s="456">
        <f t="shared" si="48"/>
        <v>0.38</v>
      </c>
      <c r="K101" s="456">
        <f t="shared" si="49"/>
        <v>0.77</v>
      </c>
      <c r="L101" s="458" t="s">
        <v>2262</v>
      </c>
      <c r="M101" s="114">
        <f t="shared" si="30"/>
        <v>0</v>
      </c>
      <c r="N101" s="410">
        <f t="shared" si="31"/>
        <v>3.57</v>
      </c>
      <c r="O101" s="411">
        <f t="shared" si="32"/>
        <v>2.42</v>
      </c>
      <c r="P101" s="433"/>
      <c r="Q101" s="433">
        <v>0.25</v>
      </c>
      <c r="R101" s="433"/>
      <c r="S101" s="433">
        <v>0.03</v>
      </c>
      <c r="T101" s="433">
        <v>1.48</v>
      </c>
      <c r="U101" s="433">
        <v>0.66</v>
      </c>
      <c r="V101" s="433"/>
      <c r="W101" s="433"/>
      <c r="X101" s="433"/>
      <c r="Y101" s="411">
        <f t="shared" si="33"/>
        <v>0.38</v>
      </c>
      <c r="Z101" s="433"/>
      <c r="AA101" s="433"/>
      <c r="AB101" s="433"/>
      <c r="AC101" s="433"/>
      <c r="AD101" s="433"/>
      <c r="AE101" s="433"/>
      <c r="AF101" s="433"/>
      <c r="AG101" s="433"/>
      <c r="AH101" s="433"/>
      <c r="AI101" s="433"/>
      <c r="AJ101" s="433"/>
      <c r="AK101" s="433"/>
      <c r="AL101" s="433"/>
      <c r="AM101" s="433"/>
      <c r="AN101" s="433"/>
      <c r="AO101" s="433"/>
      <c r="AP101" s="433">
        <v>0.12</v>
      </c>
      <c r="AQ101" s="433"/>
      <c r="AR101" s="433"/>
      <c r="AS101" s="433"/>
      <c r="AT101" s="433">
        <v>0.26</v>
      </c>
      <c r="AU101" s="433"/>
      <c r="AV101" s="433"/>
      <c r="AW101" s="411">
        <f t="shared" si="34"/>
        <v>0.77</v>
      </c>
      <c r="AX101" s="433"/>
      <c r="AY101" s="433">
        <v>0.77</v>
      </c>
      <c r="AZ101" s="434" t="s">
        <v>1662</v>
      </c>
      <c r="BA101" s="434" t="s">
        <v>3019</v>
      </c>
      <c r="BB101" s="459"/>
      <c r="BC101" s="410"/>
      <c r="BD101" s="401">
        <f t="shared" si="35"/>
        <v>0</v>
      </c>
      <c r="BE101" s="410"/>
      <c r="BF101" s="410"/>
      <c r="BG101" s="410"/>
      <c r="BH101" s="401">
        <f t="shared" si="36"/>
        <v>3.84</v>
      </c>
      <c r="BI101" s="410">
        <v>2.59</v>
      </c>
      <c r="BJ101" s="410"/>
      <c r="BK101" s="410">
        <v>1.25</v>
      </c>
      <c r="BL101" s="114" t="s">
        <v>3020</v>
      </c>
      <c r="BM101" s="434" t="s">
        <v>72</v>
      </c>
      <c r="BN101" s="434" t="s">
        <v>2735</v>
      </c>
      <c r="BO101" s="434" t="s">
        <v>74</v>
      </c>
      <c r="BP101" s="434" t="s">
        <v>3021</v>
      </c>
      <c r="BQ101" s="434" t="s">
        <v>2744</v>
      </c>
      <c r="BR101" s="434" t="s">
        <v>64</v>
      </c>
      <c r="BS101" s="434"/>
      <c r="BT101" s="434" t="s">
        <v>3022</v>
      </c>
      <c r="BU101" s="434"/>
      <c r="BV101" s="454"/>
      <c r="BW101" s="455">
        <v>1</v>
      </c>
      <c r="BX101" s="455" t="s">
        <v>2778</v>
      </c>
    </row>
    <row r="102" spans="1:76" s="432" customFormat="1" ht="78">
      <c r="A102" s="431" t="s">
        <v>46</v>
      </c>
      <c r="C102" s="125">
        <v>64</v>
      </c>
      <c r="D102" s="369" t="s">
        <v>1672</v>
      </c>
      <c r="E102" s="434"/>
      <c r="F102" s="272">
        <v>8.89</v>
      </c>
      <c r="G102" s="273"/>
      <c r="H102" s="272">
        <v>8.89</v>
      </c>
      <c r="I102" s="272">
        <f t="shared" si="47"/>
        <v>6.2499999999999991</v>
      </c>
      <c r="J102" s="272">
        <f t="shared" si="48"/>
        <v>1.23</v>
      </c>
      <c r="K102" s="272">
        <f t="shared" si="49"/>
        <v>1.4100000000000001</v>
      </c>
      <c r="L102" s="133" t="s">
        <v>2266</v>
      </c>
      <c r="M102" s="114">
        <f t="shared" si="30"/>
        <v>0</v>
      </c>
      <c r="N102" s="410">
        <f t="shared" si="31"/>
        <v>8.8899999999999988</v>
      </c>
      <c r="O102" s="411">
        <f t="shared" si="32"/>
        <v>6.2499999999999991</v>
      </c>
      <c r="P102" s="433">
        <v>2.57</v>
      </c>
      <c r="Q102" s="433">
        <v>1.49</v>
      </c>
      <c r="R102" s="433">
        <v>0.47</v>
      </c>
      <c r="S102" s="433">
        <v>1.72</v>
      </c>
      <c r="T102" s="433"/>
      <c r="U102" s="433"/>
      <c r="V102" s="433"/>
      <c r="W102" s="433"/>
      <c r="X102" s="433"/>
      <c r="Y102" s="411">
        <f t="shared" si="33"/>
        <v>1.23</v>
      </c>
      <c r="Z102" s="433"/>
      <c r="AA102" s="433"/>
      <c r="AB102" s="433"/>
      <c r="AC102" s="433"/>
      <c r="AD102" s="433"/>
      <c r="AE102" s="433"/>
      <c r="AF102" s="433"/>
      <c r="AG102" s="433">
        <v>0.18</v>
      </c>
      <c r="AH102" s="433"/>
      <c r="AI102" s="433"/>
      <c r="AJ102" s="433"/>
      <c r="AK102" s="433"/>
      <c r="AL102" s="433"/>
      <c r="AM102" s="433"/>
      <c r="AN102" s="433"/>
      <c r="AO102" s="433"/>
      <c r="AP102" s="433"/>
      <c r="AQ102" s="433"/>
      <c r="AR102" s="433"/>
      <c r="AS102" s="433"/>
      <c r="AT102" s="433">
        <v>1.05</v>
      </c>
      <c r="AU102" s="433"/>
      <c r="AV102" s="433"/>
      <c r="AW102" s="411">
        <f t="shared" si="34"/>
        <v>1.4100000000000001</v>
      </c>
      <c r="AX102" s="433">
        <v>1.29</v>
      </c>
      <c r="AY102" s="433">
        <v>0.12</v>
      </c>
      <c r="AZ102" s="114" t="s">
        <v>3023</v>
      </c>
      <c r="BA102" s="114" t="s">
        <v>3024</v>
      </c>
      <c r="BB102" s="410" t="s">
        <v>3025</v>
      </c>
      <c r="BC102" s="410"/>
      <c r="BD102" s="401">
        <f t="shared" si="35"/>
        <v>0</v>
      </c>
      <c r="BE102" s="410"/>
      <c r="BF102" s="410"/>
      <c r="BG102" s="410"/>
      <c r="BH102" s="401">
        <f t="shared" si="36"/>
        <v>0</v>
      </c>
      <c r="BI102" s="410"/>
      <c r="BJ102" s="410"/>
      <c r="BK102" s="410"/>
      <c r="BL102" s="114" t="s">
        <v>3026</v>
      </c>
      <c r="BM102" s="434"/>
      <c r="BN102" s="434" t="s">
        <v>2735</v>
      </c>
      <c r="BO102" s="434" t="s">
        <v>3027</v>
      </c>
      <c r="BP102" s="434" t="s">
        <v>3028</v>
      </c>
      <c r="BQ102" s="114" t="s">
        <v>3029</v>
      </c>
      <c r="BR102" s="434"/>
      <c r="BS102" s="434"/>
      <c r="BT102" s="434"/>
      <c r="BU102" s="434"/>
      <c r="BV102" s="454"/>
      <c r="BW102" s="455"/>
      <c r="BX102" s="455"/>
    </row>
    <row r="103" spans="1:76" s="432" customFormat="1" ht="78">
      <c r="A103" s="431" t="s">
        <v>46</v>
      </c>
      <c r="C103" s="125">
        <v>65</v>
      </c>
      <c r="D103" s="369" t="s">
        <v>2269</v>
      </c>
      <c r="E103" s="434"/>
      <c r="F103" s="272">
        <v>0.1</v>
      </c>
      <c r="G103" s="273"/>
      <c r="H103" s="272">
        <v>0.1</v>
      </c>
      <c r="I103" s="272">
        <f t="shared" si="47"/>
        <v>0.08</v>
      </c>
      <c r="J103" s="272">
        <f t="shared" si="48"/>
        <v>0.01</v>
      </c>
      <c r="K103" s="272">
        <f t="shared" si="49"/>
        <v>0.01</v>
      </c>
      <c r="L103" s="133" t="s">
        <v>2270</v>
      </c>
      <c r="M103" s="114">
        <f t="shared" si="30"/>
        <v>0</v>
      </c>
      <c r="N103" s="410">
        <f t="shared" si="31"/>
        <v>9.9999999999999992E-2</v>
      </c>
      <c r="O103" s="411">
        <f t="shared" si="32"/>
        <v>0.08</v>
      </c>
      <c r="P103" s="433">
        <v>0.01</v>
      </c>
      <c r="Q103" s="433"/>
      <c r="R103" s="433"/>
      <c r="S103" s="433">
        <v>0.02</v>
      </c>
      <c r="T103" s="433">
        <v>0.03</v>
      </c>
      <c r="U103" s="433"/>
      <c r="V103" s="433">
        <v>0.02</v>
      </c>
      <c r="W103" s="433"/>
      <c r="X103" s="433"/>
      <c r="Y103" s="411">
        <f t="shared" si="33"/>
        <v>0.01</v>
      </c>
      <c r="Z103" s="433"/>
      <c r="AA103" s="433"/>
      <c r="AB103" s="433"/>
      <c r="AC103" s="433"/>
      <c r="AD103" s="433"/>
      <c r="AE103" s="433"/>
      <c r="AF103" s="433"/>
      <c r="AG103" s="433"/>
      <c r="AH103" s="433"/>
      <c r="AI103" s="433"/>
      <c r="AJ103" s="433"/>
      <c r="AK103" s="433"/>
      <c r="AL103" s="433"/>
      <c r="AM103" s="433"/>
      <c r="AN103" s="433"/>
      <c r="AO103" s="433"/>
      <c r="AP103" s="433">
        <v>0.01</v>
      </c>
      <c r="AQ103" s="433"/>
      <c r="AR103" s="433"/>
      <c r="AS103" s="433"/>
      <c r="AT103" s="433"/>
      <c r="AU103" s="433"/>
      <c r="AV103" s="433"/>
      <c r="AW103" s="411">
        <f t="shared" si="34"/>
        <v>0.01</v>
      </c>
      <c r="AX103" s="433"/>
      <c r="AY103" s="433">
        <v>0.01</v>
      </c>
      <c r="AZ103" s="114" t="s">
        <v>2271</v>
      </c>
      <c r="BA103" s="114" t="s">
        <v>3030</v>
      </c>
      <c r="BB103" s="410" t="s">
        <v>3025</v>
      </c>
      <c r="BC103" s="410"/>
      <c r="BD103" s="401">
        <f t="shared" si="35"/>
        <v>0</v>
      </c>
      <c r="BE103" s="410"/>
      <c r="BF103" s="410"/>
      <c r="BG103" s="410"/>
      <c r="BH103" s="401">
        <f t="shared" si="36"/>
        <v>0</v>
      </c>
      <c r="BI103" s="410"/>
      <c r="BJ103" s="410"/>
      <c r="BK103" s="410"/>
      <c r="BL103" s="114" t="s">
        <v>3031</v>
      </c>
      <c r="BM103" s="434"/>
      <c r="BN103" s="434" t="s">
        <v>2735</v>
      </c>
      <c r="BO103" s="434" t="s">
        <v>102</v>
      </c>
      <c r="BP103" s="434" t="s">
        <v>3032</v>
      </c>
      <c r="BQ103" s="114" t="s">
        <v>3033</v>
      </c>
      <c r="BR103" s="434"/>
      <c r="BS103" s="434"/>
      <c r="BT103" s="434"/>
      <c r="BU103" s="434"/>
      <c r="BV103" s="454"/>
      <c r="BW103" s="455"/>
      <c r="BX103" s="455"/>
    </row>
    <row r="104" spans="1:76" s="396" customFormat="1" ht="46.8">
      <c r="A104" s="387" t="s">
        <v>46</v>
      </c>
      <c r="C104" s="125">
        <v>66</v>
      </c>
      <c r="D104" s="449" t="s">
        <v>3034</v>
      </c>
      <c r="E104" s="125" t="s">
        <v>689</v>
      </c>
      <c r="F104" s="272">
        <v>0.91</v>
      </c>
      <c r="G104" s="272"/>
      <c r="H104" s="272">
        <v>0.91</v>
      </c>
      <c r="I104" s="272">
        <f t="shared" si="47"/>
        <v>0.91</v>
      </c>
      <c r="J104" s="272">
        <f t="shared" si="48"/>
        <v>0</v>
      </c>
      <c r="K104" s="272">
        <f t="shared" si="49"/>
        <v>0</v>
      </c>
      <c r="L104" s="133" t="s">
        <v>1649</v>
      </c>
      <c r="M104" s="114">
        <f t="shared" si="30"/>
        <v>0</v>
      </c>
      <c r="N104" s="410">
        <f t="shared" si="31"/>
        <v>0.91</v>
      </c>
      <c r="O104" s="411">
        <f t="shared" si="32"/>
        <v>0.91</v>
      </c>
      <c r="P104" s="423"/>
      <c r="Q104" s="423">
        <v>0.17</v>
      </c>
      <c r="R104" s="423">
        <v>0.54</v>
      </c>
      <c r="S104" s="423">
        <v>0.1</v>
      </c>
      <c r="T104" s="423"/>
      <c r="U104" s="423"/>
      <c r="V104" s="423">
        <v>0.1</v>
      </c>
      <c r="W104" s="423"/>
      <c r="X104" s="423"/>
      <c r="Y104" s="411">
        <f t="shared" si="33"/>
        <v>0</v>
      </c>
      <c r="Z104" s="423"/>
      <c r="AA104" s="423"/>
      <c r="AB104" s="423"/>
      <c r="AC104" s="423"/>
      <c r="AD104" s="423"/>
      <c r="AE104" s="423"/>
      <c r="AF104" s="423"/>
      <c r="AG104" s="423"/>
      <c r="AH104" s="423"/>
      <c r="AI104" s="423"/>
      <c r="AJ104" s="423"/>
      <c r="AK104" s="423"/>
      <c r="AL104" s="423"/>
      <c r="AM104" s="423"/>
      <c r="AN104" s="423"/>
      <c r="AO104" s="423"/>
      <c r="AP104" s="423"/>
      <c r="AQ104" s="423"/>
      <c r="AR104" s="423"/>
      <c r="AS104" s="423"/>
      <c r="AT104" s="423"/>
      <c r="AU104" s="423"/>
      <c r="AV104" s="423"/>
      <c r="AW104" s="411">
        <f t="shared" si="34"/>
        <v>0</v>
      </c>
      <c r="AX104" s="423"/>
      <c r="AY104" s="423"/>
      <c r="AZ104" s="114" t="s">
        <v>167</v>
      </c>
      <c r="BA104" s="114" t="s">
        <v>3035</v>
      </c>
      <c r="BB104" s="410" t="s">
        <v>3036</v>
      </c>
      <c r="BC104" s="410"/>
      <c r="BD104" s="401">
        <f t="shared" si="35"/>
        <v>0</v>
      </c>
      <c r="BE104" s="410"/>
      <c r="BF104" s="410"/>
      <c r="BG104" s="410"/>
      <c r="BH104" s="401">
        <f t="shared" si="36"/>
        <v>0.17</v>
      </c>
      <c r="BI104" s="410">
        <v>0.17</v>
      </c>
      <c r="BJ104" s="410"/>
      <c r="BK104" s="410"/>
      <c r="BL104" s="114" t="s">
        <v>2756</v>
      </c>
      <c r="BM104" s="114" t="s">
        <v>2757</v>
      </c>
      <c r="BN104" s="114" t="s">
        <v>2735</v>
      </c>
      <c r="BO104" s="114" t="s">
        <v>74</v>
      </c>
      <c r="BP104" s="114" t="s">
        <v>64</v>
      </c>
      <c r="BQ104" s="114" t="s">
        <v>2744</v>
      </c>
      <c r="BR104" s="114" t="s">
        <v>64</v>
      </c>
      <c r="BS104" s="114"/>
      <c r="BT104" s="114" t="s">
        <v>2761</v>
      </c>
      <c r="BU104" s="114"/>
      <c r="BV104" s="419"/>
      <c r="BW104" s="125">
        <v>1</v>
      </c>
      <c r="BX104" s="125" t="s">
        <v>2762</v>
      </c>
    </row>
    <row r="105" spans="1:76" s="387" customFormat="1">
      <c r="A105" s="387" t="s">
        <v>56</v>
      </c>
      <c r="C105" s="397" t="s">
        <v>1264</v>
      </c>
      <c r="D105" s="417" t="s">
        <v>368</v>
      </c>
      <c r="E105" s="397"/>
      <c r="F105" s="409">
        <f t="shared" ref="F105:K105" si="50">SUM(F106:F111)</f>
        <v>21.87</v>
      </c>
      <c r="G105" s="409">
        <f t="shared" si="50"/>
        <v>9.85</v>
      </c>
      <c r="H105" s="409">
        <f t="shared" si="50"/>
        <v>12.02</v>
      </c>
      <c r="I105" s="409">
        <f t="shared" si="50"/>
        <v>4.87</v>
      </c>
      <c r="J105" s="409">
        <f t="shared" si="50"/>
        <v>2.9</v>
      </c>
      <c r="K105" s="409">
        <f t="shared" si="50"/>
        <v>4.25</v>
      </c>
      <c r="L105" s="114"/>
      <c r="M105" s="114">
        <f t="shared" si="30"/>
        <v>12.02</v>
      </c>
      <c r="N105" s="410">
        <f t="shared" si="31"/>
        <v>0</v>
      </c>
      <c r="O105" s="411">
        <f t="shared" si="32"/>
        <v>0</v>
      </c>
      <c r="P105" s="412"/>
      <c r="Q105" s="412"/>
      <c r="R105" s="412"/>
      <c r="S105" s="412"/>
      <c r="T105" s="412"/>
      <c r="U105" s="412"/>
      <c r="V105" s="412"/>
      <c r="W105" s="412"/>
      <c r="X105" s="412"/>
      <c r="Y105" s="411">
        <f t="shared" si="33"/>
        <v>0</v>
      </c>
      <c r="Z105" s="412"/>
      <c r="AA105" s="412"/>
      <c r="AB105" s="412"/>
      <c r="AC105" s="412"/>
      <c r="AD105" s="412"/>
      <c r="AE105" s="412"/>
      <c r="AF105" s="412"/>
      <c r="AG105" s="412"/>
      <c r="AH105" s="412"/>
      <c r="AI105" s="412"/>
      <c r="AJ105" s="412"/>
      <c r="AK105" s="412"/>
      <c r="AL105" s="412"/>
      <c r="AM105" s="412"/>
      <c r="AN105" s="412"/>
      <c r="AO105" s="412"/>
      <c r="AP105" s="412"/>
      <c r="AQ105" s="412"/>
      <c r="AR105" s="412"/>
      <c r="AS105" s="412"/>
      <c r="AT105" s="412"/>
      <c r="AU105" s="412"/>
      <c r="AV105" s="412"/>
      <c r="AW105" s="411">
        <f t="shared" si="34"/>
        <v>0</v>
      </c>
      <c r="AX105" s="412"/>
      <c r="AY105" s="412"/>
      <c r="AZ105" s="397"/>
      <c r="BA105" s="397"/>
      <c r="BB105" s="399"/>
      <c r="BC105" s="399"/>
      <c r="BD105" s="401">
        <f t="shared" si="35"/>
        <v>0</v>
      </c>
      <c r="BE105" s="399"/>
      <c r="BF105" s="399"/>
      <c r="BG105" s="399"/>
      <c r="BH105" s="401">
        <f t="shared" si="36"/>
        <v>0</v>
      </c>
      <c r="BI105" s="399"/>
      <c r="BJ105" s="399"/>
      <c r="BK105" s="399"/>
      <c r="BL105" s="114">
        <v>0</v>
      </c>
      <c r="BM105" s="397"/>
      <c r="BN105" s="397"/>
      <c r="BO105" s="397"/>
      <c r="BP105" s="397"/>
      <c r="BQ105" s="114"/>
      <c r="BR105" s="397"/>
      <c r="BS105" s="397"/>
      <c r="BT105" s="397"/>
      <c r="BU105" s="397"/>
      <c r="BV105" s="418"/>
      <c r="BW105" s="397"/>
      <c r="BX105" s="397"/>
    </row>
    <row r="106" spans="1:76" s="396" customFormat="1" ht="46.8">
      <c r="A106" s="387" t="s">
        <v>38</v>
      </c>
      <c r="C106" s="125">
        <v>67</v>
      </c>
      <c r="D106" s="369" t="s">
        <v>3037</v>
      </c>
      <c r="E106" s="114" t="s">
        <v>399</v>
      </c>
      <c r="F106" s="272">
        <v>2</v>
      </c>
      <c r="G106" s="273"/>
      <c r="H106" s="272">
        <v>2</v>
      </c>
      <c r="I106" s="272">
        <f t="shared" ref="I106:I111" si="51">O106</f>
        <v>1</v>
      </c>
      <c r="J106" s="272">
        <f t="shared" ref="J106:J111" si="52">Y106</f>
        <v>0</v>
      </c>
      <c r="K106" s="272">
        <f t="shared" ref="K106:K111" si="53">AW106</f>
        <v>1</v>
      </c>
      <c r="L106" s="133" t="s">
        <v>398</v>
      </c>
      <c r="M106" s="114">
        <f t="shared" si="30"/>
        <v>0</v>
      </c>
      <c r="N106" s="410">
        <f t="shared" si="31"/>
        <v>2</v>
      </c>
      <c r="O106" s="411">
        <f t="shared" si="32"/>
        <v>1</v>
      </c>
      <c r="P106" s="423"/>
      <c r="Q106" s="423"/>
      <c r="R106" s="423">
        <v>1</v>
      </c>
      <c r="S106" s="423"/>
      <c r="T106" s="423"/>
      <c r="U106" s="423"/>
      <c r="V106" s="423"/>
      <c r="W106" s="423"/>
      <c r="X106" s="423"/>
      <c r="Y106" s="411">
        <f t="shared" si="33"/>
        <v>0</v>
      </c>
      <c r="Z106" s="423"/>
      <c r="AA106" s="423"/>
      <c r="AB106" s="423"/>
      <c r="AC106" s="423"/>
      <c r="AD106" s="423"/>
      <c r="AE106" s="423"/>
      <c r="AF106" s="423"/>
      <c r="AG106" s="423"/>
      <c r="AH106" s="423"/>
      <c r="AI106" s="423"/>
      <c r="AJ106" s="423"/>
      <c r="AK106" s="423"/>
      <c r="AL106" s="423"/>
      <c r="AM106" s="423"/>
      <c r="AN106" s="423"/>
      <c r="AO106" s="423"/>
      <c r="AP106" s="423"/>
      <c r="AQ106" s="423"/>
      <c r="AR106" s="423"/>
      <c r="AS106" s="423"/>
      <c r="AT106" s="423"/>
      <c r="AU106" s="423"/>
      <c r="AV106" s="423"/>
      <c r="AW106" s="411">
        <f t="shared" si="34"/>
        <v>1</v>
      </c>
      <c r="AX106" s="423"/>
      <c r="AY106" s="423">
        <v>1</v>
      </c>
      <c r="AZ106" s="114" t="s">
        <v>2781</v>
      </c>
      <c r="BA106" s="114" t="s">
        <v>3038</v>
      </c>
      <c r="BB106" s="410" t="s">
        <v>3039</v>
      </c>
      <c r="BC106" s="410"/>
      <c r="BD106" s="401">
        <f t="shared" si="35"/>
        <v>0</v>
      </c>
      <c r="BE106" s="410"/>
      <c r="BF106" s="410"/>
      <c r="BG106" s="410"/>
      <c r="BH106" s="401">
        <f t="shared" si="36"/>
        <v>0</v>
      </c>
      <c r="BI106" s="410"/>
      <c r="BJ106" s="410"/>
      <c r="BK106" s="410"/>
      <c r="BL106" s="114" t="s">
        <v>3040</v>
      </c>
      <c r="BM106" s="114" t="s">
        <v>2757</v>
      </c>
      <c r="BN106" s="114" t="s">
        <v>2735</v>
      </c>
      <c r="BO106" s="114" t="s">
        <v>3041</v>
      </c>
      <c r="BP106" s="114" t="s">
        <v>64</v>
      </c>
      <c r="BQ106" s="114" t="s">
        <v>64</v>
      </c>
      <c r="BR106" s="114" t="s">
        <v>64</v>
      </c>
      <c r="BS106" s="114"/>
      <c r="BT106" s="420" t="s">
        <v>2880</v>
      </c>
      <c r="BU106" s="114"/>
      <c r="BV106" s="419"/>
      <c r="BW106" s="125">
        <v>1</v>
      </c>
      <c r="BX106" s="125" t="s">
        <v>2762</v>
      </c>
    </row>
    <row r="107" spans="1:76" s="396" customFormat="1" ht="46.8">
      <c r="A107" s="387" t="s">
        <v>38</v>
      </c>
      <c r="C107" s="125">
        <v>68</v>
      </c>
      <c r="D107" s="369" t="s">
        <v>383</v>
      </c>
      <c r="E107" s="114" t="s">
        <v>384</v>
      </c>
      <c r="F107" s="272">
        <v>13.6</v>
      </c>
      <c r="G107" s="273">
        <v>8.57</v>
      </c>
      <c r="H107" s="272">
        <f>F107-G107</f>
        <v>5.0299999999999994</v>
      </c>
      <c r="I107" s="272">
        <f t="shared" si="51"/>
        <v>0.9</v>
      </c>
      <c r="J107" s="272">
        <f t="shared" si="52"/>
        <v>2.9</v>
      </c>
      <c r="K107" s="272">
        <f t="shared" si="53"/>
        <v>1.23</v>
      </c>
      <c r="L107" s="133" t="s">
        <v>2285</v>
      </c>
      <c r="M107" s="114">
        <f t="shared" si="30"/>
        <v>0</v>
      </c>
      <c r="N107" s="410">
        <f t="shared" si="31"/>
        <v>5.0299999999999994</v>
      </c>
      <c r="O107" s="411">
        <f t="shared" si="32"/>
        <v>0.9</v>
      </c>
      <c r="P107" s="423"/>
      <c r="Q107" s="423"/>
      <c r="R107" s="423">
        <v>0.9</v>
      </c>
      <c r="S107" s="423"/>
      <c r="T107" s="423"/>
      <c r="U107" s="423"/>
      <c r="V107" s="423"/>
      <c r="W107" s="423"/>
      <c r="X107" s="423"/>
      <c r="Y107" s="411">
        <f t="shared" si="33"/>
        <v>2.9</v>
      </c>
      <c r="Z107" s="423"/>
      <c r="AA107" s="423"/>
      <c r="AB107" s="423"/>
      <c r="AC107" s="423"/>
      <c r="AD107" s="423"/>
      <c r="AE107" s="423"/>
      <c r="AF107" s="423"/>
      <c r="AG107" s="423"/>
      <c r="AH107" s="423"/>
      <c r="AI107" s="423"/>
      <c r="AJ107" s="423"/>
      <c r="AK107" s="423"/>
      <c r="AL107" s="423"/>
      <c r="AM107" s="423"/>
      <c r="AN107" s="423"/>
      <c r="AO107" s="423"/>
      <c r="AP107" s="423"/>
      <c r="AQ107" s="423"/>
      <c r="AR107" s="423"/>
      <c r="AS107" s="423"/>
      <c r="AT107" s="423">
        <v>2.9</v>
      </c>
      <c r="AU107" s="423"/>
      <c r="AV107" s="423"/>
      <c r="AW107" s="411">
        <f t="shared" si="34"/>
        <v>1.23</v>
      </c>
      <c r="AX107" s="423">
        <v>1.23</v>
      </c>
      <c r="AY107" s="423"/>
      <c r="AZ107" s="114" t="s">
        <v>194</v>
      </c>
      <c r="BA107" s="114" t="s">
        <v>3038</v>
      </c>
      <c r="BB107" s="410" t="s">
        <v>3039</v>
      </c>
      <c r="BC107" s="410"/>
      <c r="BD107" s="401">
        <f t="shared" si="35"/>
        <v>0</v>
      </c>
      <c r="BE107" s="410"/>
      <c r="BF107" s="410"/>
      <c r="BG107" s="410"/>
      <c r="BH107" s="401">
        <f t="shared" si="36"/>
        <v>0</v>
      </c>
      <c r="BI107" s="410"/>
      <c r="BJ107" s="410"/>
      <c r="BK107" s="410"/>
      <c r="BL107" s="114" t="s">
        <v>3042</v>
      </c>
      <c r="BM107" s="114" t="s">
        <v>2757</v>
      </c>
      <c r="BN107" s="114" t="s">
        <v>2735</v>
      </c>
      <c r="BO107" s="114" t="s">
        <v>74</v>
      </c>
      <c r="BP107" s="114" t="s">
        <v>64</v>
      </c>
      <c r="BQ107" s="114" t="s">
        <v>2744</v>
      </c>
      <c r="BR107" s="114" t="s">
        <v>3043</v>
      </c>
      <c r="BS107" s="114"/>
      <c r="BT107" s="420" t="s">
        <v>2880</v>
      </c>
      <c r="BU107" s="114"/>
      <c r="BV107" s="419"/>
      <c r="BW107" s="125">
        <v>1</v>
      </c>
      <c r="BX107" s="125" t="s">
        <v>2762</v>
      </c>
    </row>
    <row r="108" spans="1:76" s="396" customFormat="1" ht="31.2">
      <c r="A108" s="387" t="s">
        <v>38</v>
      </c>
      <c r="C108" s="125">
        <v>69</v>
      </c>
      <c r="D108" s="369" t="s">
        <v>3044</v>
      </c>
      <c r="E108" s="114" t="s">
        <v>2575</v>
      </c>
      <c r="F108" s="272">
        <v>0.63</v>
      </c>
      <c r="G108" s="273"/>
      <c r="H108" s="272">
        <v>0.63</v>
      </c>
      <c r="I108" s="272">
        <f t="shared" si="51"/>
        <v>0.63</v>
      </c>
      <c r="J108" s="272">
        <f t="shared" si="52"/>
        <v>0</v>
      </c>
      <c r="K108" s="272">
        <f t="shared" si="53"/>
        <v>0</v>
      </c>
      <c r="L108" s="133" t="s">
        <v>26</v>
      </c>
      <c r="M108" s="114">
        <f t="shared" si="30"/>
        <v>0</v>
      </c>
      <c r="N108" s="410">
        <f t="shared" si="31"/>
        <v>0.63</v>
      </c>
      <c r="O108" s="411">
        <f t="shared" si="32"/>
        <v>0.63</v>
      </c>
      <c r="P108" s="423"/>
      <c r="Q108" s="423"/>
      <c r="R108" s="423">
        <v>0.63</v>
      </c>
      <c r="S108" s="423"/>
      <c r="T108" s="423"/>
      <c r="U108" s="423"/>
      <c r="V108" s="423"/>
      <c r="W108" s="423"/>
      <c r="X108" s="423"/>
      <c r="Y108" s="411">
        <f t="shared" si="33"/>
        <v>0</v>
      </c>
      <c r="Z108" s="423"/>
      <c r="AA108" s="423"/>
      <c r="AB108" s="423"/>
      <c r="AC108" s="423"/>
      <c r="AD108" s="423"/>
      <c r="AE108" s="423"/>
      <c r="AF108" s="423"/>
      <c r="AG108" s="423"/>
      <c r="AH108" s="423"/>
      <c r="AI108" s="423"/>
      <c r="AJ108" s="423"/>
      <c r="AK108" s="423"/>
      <c r="AL108" s="423"/>
      <c r="AM108" s="423"/>
      <c r="AN108" s="423"/>
      <c r="AO108" s="423"/>
      <c r="AP108" s="423"/>
      <c r="AQ108" s="423"/>
      <c r="AR108" s="423"/>
      <c r="AS108" s="423"/>
      <c r="AT108" s="423"/>
      <c r="AU108" s="423"/>
      <c r="AV108" s="423"/>
      <c r="AW108" s="411">
        <f t="shared" si="34"/>
        <v>0</v>
      </c>
      <c r="AX108" s="423"/>
      <c r="AY108" s="423"/>
      <c r="AZ108" s="114" t="s">
        <v>1749</v>
      </c>
      <c r="BA108" s="114" t="s">
        <v>3038</v>
      </c>
      <c r="BB108" s="410" t="s">
        <v>3039</v>
      </c>
      <c r="BC108" s="410"/>
      <c r="BD108" s="401">
        <f t="shared" si="35"/>
        <v>0</v>
      </c>
      <c r="BE108" s="410"/>
      <c r="BF108" s="410"/>
      <c r="BG108" s="410"/>
      <c r="BH108" s="401">
        <f t="shared" si="36"/>
        <v>0</v>
      </c>
      <c r="BI108" s="410"/>
      <c r="BJ108" s="410"/>
      <c r="BK108" s="410"/>
      <c r="BL108" s="114" t="s">
        <v>3045</v>
      </c>
      <c r="BM108" s="114" t="s">
        <v>2757</v>
      </c>
      <c r="BN108" s="114" t="s">
        <v>2735</v>
      </c>
      <c r="BO108" s="114" t="s">
        <v>74</v>
      </c>
      <c r="BP108" s="114" t="s">
        <v>64</v>
      </c>
      <c r="BQ108" s="114" t="s">
        <v>2744</v>
      </c>
      <c r="BR108" s="114" t="s">
        <v>64</v>
      </c>
      <c r="BS108" s="114"/>
      <c r="BT108" s="420" t="s">
        <v>2880</v>
      </c>
      <c r="BU108" s="114"/>
      <c r="BV108" s="419"/>
      <c r="BW108" s="125">
        <v>1</v>
      </c>
      <c r="BX108" s="125" t="s">
        <v>2762</v>
      </c>
    </row>
    <row r="109" spans="1:76" s="396" customFormat="1" ht="62.4">
      <c r="A109" s="387" t="s">
        <v>38</v>
      </c>
      <c r="C109" s="125">
        <v>70</v>
      </c>
      <c r="D109" s="369" t="s">
        <v>378</v>
      </c>
      <c r="E109" s="114" t="s">
        <v>380</v>
      </c>
      <c r="F109" s="272">
        <v>5.4</v>
      </c>
      <c r="G109" s="273">
        <v>1.28</v>
      </c>
      <c r="H109" s="272">
        <v>4.12</v>
      </c>
      <c r="I109" s="272">
        <f t="shared" si="51"/>
        <v>2.1</v>
      </c>
      <c r="J109" s="272">
        <f t="shared" si="52"/>
        <v>0</v>
      </c>
      <c r="K109" s="272">
        <f t="shared" si="53"/>
        <v>2.02</v>
      </c>
      <c r="L109" s="133" t="s">
        <v>379</v>
      </c>
      <c r="M109" s="114">
        <f t="shared" si="30"/>
        <v>0</v>
      </c>
      <c r="N109" s="410">
        <f t="shared" si="31"/>
        <v>4.12</v>
      </c>
      <c r="O109" s="411">
        <f t="shared" si="32"/>
        <v>2.1</v>
      </c>
      <c r="P109" s="423"/>
      <c r="Q109" s="423"/>
      <c r="R109" s="423">
        <v>2.1</v>
      </c>
      <c r="S109" s="423"/>
      <c r="T109" s="423"/>
      <c r="U109" s="423"/>
      <c r="V109" s="423"/>
      <c r="W109" s="423"/>
      <c r="X109" s="423"/>
      <c r="Y109" s="411">
        <f t="shared" si="33"/>
        <v>0</v>
      </c>
      <c r="Z109" s="423"/>
      <c r="AA109" s="423"/>
      <c r="AB109" s="423"/>
      <c r="AC109" s="423"/>
      <c r="AD109" s="423"/>
      <c r="AE109" s="423"/>
      <c r="AF109" s="423"/>
      <c r="AG109" s="423"/>
      <c r="AH109" s="423"/>
      <c r="AI109" s="423"/>
      <c r="AJ109" s="423"/>
      <c r="AK109" s="423"/>
      <c r="AL109" s="423"/>
      <c r="AM109" s="423"/>
      <c r="AN109" s="423"/>
      <c r="AO109" s="423"/>
      <c r="AP109" s="423"/>
      <c r="AQ109" s="423"/>
      <c r="AR109" s="423"/>
      <c r="AS109" s="423"/>
      <c r="AT109" s="423"/>
      <c r="AU109" s="423"/>
      <c r="AV109" s="423"/>
      <c r="AW109" s="411">
        <f t="shared" si="34"/>
        <v>2.02</v>
      </c>
      <c r="AX109" s="423"/>
      <c r="AY109" s="423">
        <v>2.02</v>
      </c>
      <c r="AZ109" s="114" t="s">
        <v>2741</v>
      </c>
      <c r="BA109" s="114" t="s">
        <v>2974</v>
      </c>
      <c r="BB109" s="410"/>
      <c r="BC109" s="410"/>
      <c r="BD109" s="401">
        <f t="shared" si="35"/>
        <v>0</v>
      </c>
      <c r="BE109" s="410"/>
      <c r="BF109" s="410"/>
      <c r="BG109" s="410"/>
      <c r="BH109" s="401">
        <f t="shared" si="36"/>
        <v>0</v>
      </c>
      <c r="BI109" s="410"/>
      <c r="BJ109" s="410"/>
      <c r="BK109" s="410"/>
      <c r="BL109" s="114" t="s">
        <v>3046</v>
      </c>
      <c r="BM109" s="114" t="s">
        <v>3047</v>
      </c>
      <c r="BN109" s="114" t="s">
        <v>2735</v>
      </c>
      <c r="BO109" s="114" t="s">
        <v>74</v>
      </c>
      <c r="BP109" s="114" t="s">
        <v>64</v>
      </c>
      <c r="BQ109" s="114" t="s">
        <v>2744</v>
      </c>
      <c r="BR109" s="114" t="s">
        <v>64</v>
      </c>
      <c r="BS109" s="114"/>
      <c r="BT109" s="420" t="s">
        <v>2880</v>
      </c>
      <c r="BU109" s="114"/>
      <c r="BV109" s="419"/>
      <c r="BW109" s="125">
        <v>1</v>
      </c>
      <c r="BX109" s="125" t="s">
        <v>2762</v>
      </c>
    </row>
    <row r="110" spans="1:76" s="396" customFormat="1" ht="78">
      <c r="A110" s="387" t="s">
        <v>38</v>
      </c>
      <c r="C110" s="125">
        <v>71</v>
      </c>
      <c r="D110" s="369" t="s">
        <v>388</v>
      </c>
      <c r="E110" s="114"/>
      <c r="F110" s="272">
        <v>0.15</v>
      </c>
      <c r="G110" s="273"/>
      <c r="H110" s="272">
        <v>0.15</v>
      </c>
      <c r="I110" s="272">
        <f t="shared" si="51"/>
        <v>0.15000000000000002</v>
      </c>
      <c r="J110" s="272">
        <f t="shared" si="52"/>
        <v>0</v>
      </c>
      <c r="K110" s="272">
        <f t="shared" si="53"/>
        <v>0</v>
      </c>
      <c r="L110" s="133" t="s">
        <v>389</v>
      </c>
      <c r="M110" s="114">
        <f t="shared" si="30"/>
        <v>0</v>
      </c>
      <c r="N110" s="410">
        <f t="shared" si="31"/>
        <v>0.15000000000000002</v>
      </c>
      <c r="O110" s="411">
        <f t="shared" si="32"/>
        <v>0.15000000000000002</v>
      </c>
      <c r="P110" s="423"/>
      <c r="Q110" s="423"/>
      <c r="R110" s="423">
        <v>0.1</v>
      </c>
      <c r="S110" s="423">
        <v>0.05</v>
      </c>
      <c r="T110" s="423"/>
      <c r="U110" s="423"/>
      <c r="V110" s="423"/>
      <c r="W110" s="423"/>
      <c r="X110" s="423"/>
      <c r="Y110" s="411">
        <f t="shared" si="33"/>
        <v>0</v>
      </c>
      <c r="Z110" s="423"/>
      <c r="AA110" s="423"/>
      <c r="AB110" s="423"/>
      <c r="AC110" s="423"/>
      <c r="AD110" s="423"/>
      <c r="AE110" s="423"/>
      <c r="AF110" s="423"/>
      <c r="AG110" s="423"/>
      <c r="AH110" s="423"/>
      <c r="AI110" s="423"/>
      <c r="AJ110" s="423"/>
      <c r="AK110" s="423"/>
      <c r="AL110" s="423"/>
      <c r="AM110" s="423"/>
      <c r="AN110" s="423"/>
      <c r="AO110" s="423"/>
      <c r="AP110" s="423"/>
      <c r="AQ110" s="423"/>
      <c r="AR110" s="423"/>
      <c r="AS110" s="423"/>
      <c r="AT110" s="423"/>
      <c r="AU110" s="423"/>
      <c r="AV110" s="423"/>
      <c r="AW110" s="411">
        <f t="shared" si="34"/>
        <v>0</v>
      </c>
      <c r="AX110" s="423"/>
      <c r="AY110" s="423"/>
      <c r="AZ110" s="114" t="s">
        <v>1749</v>
      </c>
      <c r="BA110" s="114" t="s">
        <v>3048</v>
      </c>
      <c r="BB110" s="410"/>
      <c r="BC110" s="410"/>
      <c r="BD110" s="401">
        <f t="shared" si="35"/>
        <v>0</v>
      </c>
      <c r="BE110" s="410"/>
      <c r="BF110" s="410"/>
      <c r="BG110" s="410"/>
      <c r="BH110" s="401">
        <f t="shared" si="36"/>
        <v>0</v>
      </c>
      <c r="BI110" s="410"/>
      <c r="BJ110" s="410"/>
      <c r="BK110" s="410"/>
      <c r="BL110" s="114" t="s">
        <v>3045</v>
      </c>
      <c r="BM110" s="114"/>
      <c r="BN110" s="114" t="s">
        <v>2735</v>
      </c>
      <c r="BO110" s="114" t="s">
        <v>74</v>
      </c>
      <c r="BP110" s="114" t="s">
        <v>64</v>
      </c>
      <c r="BQ110" s="114" t="s">
        <v>2744</v>
      </c>
      <c r="BR110" s="114" t="s">
        <v>64</v>
      </c>
      <c r="BS110" s="114" t="s">
        <v>3049</v>
      </c>
      <c r="BT110" s="420"/>
      <c r="BU110" s="114"/>
      <c r="BV110" s="419"/>
      <c r="BW110" s="125"/>
      <c r="BX110" s="125"/>
    </row>
    <row r="111" spans="1:76" s="432" customFormat="1" ht="109.2">
      <c r="A111" s="431" t="s">
        <v>38</v>
      </c>
      <c r="C111" s="125">
        <v>72</v>
      </c>
      <c r="D111" s="369" t="s">
        <v>423</v>
      </c>
      <c r="E111" s="434"/>
      <c r="F111" s="460">
        <v>0.09</v>
      </c>
      <c r="G111" s="273"/>
      <c r="H111" s="272">
        <v>0.09</v>
      </c>
      <c r="I111" s="272">
        <f t="shared" si="51"/>
        <v>0.09</v>
      </c>
      <c r="J111" s="272">
        <f t="shared" si="52"/>
        <v>0</v>
      </c>
      <c r="K111" s="272">
        <f t="shared" si="53"/>
        <v>0</v>
      </c>
      <c r="L111" s="133" t="s">
        <v>27</v>
      </c>
      <c r="M111" s="114">
        <f t="shared" si="30"/>
        <v>0</v>
      </c>
      <c r="N111" s="410">
        <f t="shared" si="31"/>
        <v>0.09</v>
      </c>
      <c r="O111" s="411">
        <f t="shared" si="32"/>
        <v>0.09</v>
      </c>
      <c r="P111" s="433"/>
      <c r="Q111" s="433"/>
      <c r="R111" s="433"/>
      <c r="S111" s="433">
        <v>0.09</v>
      </c>
      <c r="T111" s="433"/>
      <c r="U111" s="433"/>
      <c r="V111" s="433"/>
      <c r="W111" s="433"/>
      <c r="X111" s="433"/>
      <c r="Y111" s="411">
        <f t="shared" si="33"/>
        <v>0</v>
      </c>
      <c r="Z111" s="433"/>
      <c r="AA111" s="433"/>
      <c r="AB111" s="433"/>
      <c r="AC111" s="433"/>
      <c r="AD111" s="433"/>
      <c r="AE111" s="433"/>
      <c r="AF111" s="433"/>
      <c r="AG111" s="433"/>
      <c r="AH111" s="433"/>
      <c r="AI111" s="433"/>
      <c r="AJ111" s="433"/>
      <c r="AK111" s="433"/>
      <c r="AL111" s="433"/>
      <c r="AM111" s="433"/>
      <c r="AN111" s="433"/>
      <c r="AO111" s="433"/>
      <c r="AP111" s="433"/>
      <c r="AQ111" s="433"/>
      <c r="AR111" s="433"/>
      <c r="AS111" s="433"/>
      <c r="AT111" s="433"/>
      <c r="AU111" s="433"/>
      <c r="AV111" s="433"/>
      <c r="AW111" s="411">
        <f t="shared" si="34"/>
        <v>0</v>
      </c>
      <c r="AX111" s="433"/>
      <c r="AY111" s="433"/>
      <c r="AZ111" s="114" t="s">
        <v>167</v>
      </c>
      <c r="BA111" s="114" t="s">
        <v>3050</v>
      </c>
      <c r="BB111" s="410"/>
      <c r="BC111" s="410"/>
      <c r="BD111" s="401">
        <f t="shared" si="35"/>
        <v>0</v>
      </c>
      <c r="BE111" s="410"/>
      <c r="BF111" s="410"/>
      <c r="BG111" s="410"/>
      <c r="BH111" s="401">
        <f t="shared" si="36"/>
        <v>0</v>
      </c>
      <c r="BI111" s="410"/>
      <c r="BJ111" s="410"/>
      <c r="BK111" s="410"/>
      <c r="BL111" s="114" t="s">
        <v>482</v>
      </c>
      <c r="BM111" s="434"/>
      <c r="BN111" s="434" t="s">
        <v>2735</v>
      </c>
      <c r="BO111" s="434" t="s">
        <v>74</v>
      </c>
      <c r="BP111" s="434" t="s">
        <v>3051</v>
      </c>
      <c r="BQ111" s="114" t="s">
        <v>2744</v>
      </c>
      <c r="BR111" s="434"/>
      <c r="BS111" s="434"/>
      <c r="BT111" s="453"/>
      <c r="BU111" s="434"/>
      <c r="BV111" s="454"/>
      <c r="BW111" s="455"/>
      <c r="BX111" s="455"/>
    </row>
    <row r="112" spans="1:76" s="387" customFormat="1">
      <c r="A112" s="387" t="s">
        <v>56</v>
      </c>
      <c r="C112" s="397" t="s">
        <v>1264</v>
      </c>
      <c r="D112" s="452" t="s">
        <v>3052</v>
      </c>
      <c r="E112" s="397"/>
      <c r="F112" s="409">
        <f t="shared" ref="F112:K112" si="54">SUM(F113:F115)</f>
        <v>3.3000000000000003</v>
      </c>
      <c r="G112" s="409">
        <f t="shared" si="54"/>
        <v>0</v>
      </c>
      <c r="H112" s="409">
        <f t="shared" si="54"/>
        <v>3.3000000000000003</v>
      </c>
      <c r="I112" s="409">
        <f t="shared" si="54"/>
        <v>3.3000000000000003</v>
      </c>
      <c r="J112" s="409">
        <f t="shared" si="54"/>
        <v>0</v>
      </c>
      <c r="K112" s="409">
        <f t="shared" si="54"/>
        <v>0</v>
      </c>
      <c r="L112" s="114"/>
      <c r="M112" s="114">
        <f t="shared" si="30"/>
        <v>3.3000000000000003</v>
      </c>
      <c r="N112" s="410">
        <f t="shared" si="31"/>
        <v>0</v>
      </c>
      <c r="O112" s="411">
        <f t="shared" si="32"/>
        <v>0</v>
      </c>
      <c r="P112" s="412"/>
      <c r="Q112" s="412"/>
      <c r="R112" s="412"/>
      <c r="S112" s="412"/>
      <c r="T112" s="412"/>
      <c r="U112" s="412"/>
      <c r="V112" s="412"/>
      <c r="W112" s="412"/>
      <c r="X112" s="412"/>
      <c r="Y112" s="411">
        <f t="shared" si="33"/>
        <v>0</v>
      </c>
      <c r="Z112" s="412"/>
      <c r="AA112" s="412"/>
      <c r="AB112" s="412"/>
      <c r="AC112" s="412"/>
      <c r="AD112" s="412"/>
      <c r="AE112" s="412"/>
      <c r="AF112" s="412"/>
      <c r="AG112" s="412"/>
      <c r="AH112" s="412"/>
      <c r="AI112" s="412"/>
      <c r="AJ112" s="412"/>
      <c r="AK112" s="412"/>
      <c r="AL112" s="412"/>
      <c r="AM112" s="412"/>
      <c r="AN112" s="412"/>
      <c r="AO112" s="412"/>
      <c r="AP112" s="412"/>
      <c r="AQ112" s="412"/>
      <c r="AR112" s="412"/>
      <c r="AS112" s="412"/>
      <c r="AT112" s="412"/>
      <c r="AU112" s="412"/>
      <c r="AV112" s="412"/>
      <c r="AW112" s="411">
        <f t="shared" si="34"/>
        <v>0</v>
      </c>
      <c r="AX112" s="412"/>
      <c r="AY112" s="412"/>
      <c r="AZ112" s="398"/>
      <c r="BA112" s="398"/>
      <c r="BB112" s="401"/>
      <c r="BC112" s="401"/>
      <c r="BD112" s="401">
        <f t="shared" si="35"/>
        <v>0</v>
      </c>
      <c r="BE112" s="401"/>
      <c r="BF112" s="401"/>
      <c r="BG112" s="401"/>
      <c r="BH112" s="401">
        <f t="shared" si="36"/>
        <v>0</v>
      </c>
      <c r="BI112" s="401"/>
      <c r="BJ112" s="401"/>
      <c r="BK112" s="401"/>
      <c r="BL112" s="114">
        <v>0</v>
      </c>
      <c r="BM112" s="397"/>
      <c r="BN112" s="397"/>
      <c r="BO112" s="397"/>
      <c r="BP112" s="397"/>
      <c r="BQ112" s="114"/>
      <c r="BR112" s="397"/>
      <c r="BS112" s="397"/>
      <c r="BT112" s="397"/>
      <c r="BU112" s="397"/>
      <c r="BV112" s="418"/>
      <c r="BW112" s="397"/>
      <c r="BX112" s="397"/>
    </row>
    <row r="113" spans="1:87" s="396" customFormat="1" ht="62.4">
      <c r="A113" s="387" t="s">
        <v>36</v>
      </c>
      <c r="C113" s="125">
        <v>73</v>
      </c>
      <c r="D113" s="369" t="s">
        <v>272</v>
      </c>
      <c r="E113" s="114" t="s">
        <v>271</v>
      </c>
      <c r="F113" s="272">
        <v>3</v>
      </c>
      <c r="G113" s="273"/>
      <c r="H113" s="272">
        <v>3</v>
      </c>
      <c r="I113" s="272">
        <f>O113</f>
        <v>3</v>
      </c>
      <c r="J113" s="272">
        <f>Y113</f>
        <v>0</v>
      </c>
      <c r="K113" s="272">
        <f>AW113</f>
        <v>0</v>
      </c>
      <c r="L113" s="133" t="s">
        <v>273</v>
      </c>
      <c r="M113" s="114">
        <f t="shared" si="30"/>
        <v>0</v>
      </c>
      <c r="N113" s="410">
        <f t="shared" si="31"/>
        <v>3</v>
      </c>
      <c r="O113" s="411">
        <f t="shared" si="32"/>
        <v>3</v>
      </c>
      <c r="P113" s="423">
        <v>1.1100000000000001</v>
      </c>
      <c r="Q113" s="423"/>
      <c r="R113" s="423"/>
      <c r="S113" s="423">
        <v>1.89</v>
      </c>
      <c r="T113" s="423"/>
      <c r="U113" s="423"/>
      <c r="V113" s="423"/>
      <c r="W113" s="423"/>
      <c r="X113" s="423"/>
      <c r="Y113" s="411">
        <f t="shared" si="33"/>
        <v>0</v>
      </c>
      <c r="Z113" s="423"/>
      <c r="AA113" s="423"/>
      <c r="AB113" s="423"/>
      <c r="AC113" s="423"/>
      <c r="AD113" s="423"/>
      <c r="AE113" s="423"/>
      <c r="AF113" s="423"/>
      <c r="AG113" s="423"/>
      <c r="AH113" s="423"/>
      <c r="AI113" s="423"/>
      <c r="AJ113" s="423"/>
      <c r="AK113" s="423"/>
      <c r="AL113" s="423"/>
      <c r="AM113" s="423"/>
      <c r="AN113" s="423"/>
      <c r="AO113" s="423"/>
      <c r="AP113" s="423"/>
      <c r="AQ113" s="423"/>
      <c r="AR113" s="423"/>
      <c r="AS113" s="423"/>
      <c r="AT113" s="423"/>
      <c r="AU113" s="423"/>
      <c r="AV113" s="423"/>
      <c r="AW113" s="411">
        <f t="shared" si="34"/>
        <v>0</v>
      </c>
      <c r="AX113" s="423"/>
      <c r="AY113" s="423"/>
      <c r="AZ113" s="114" t="s">
        <v>130</v>
      </c>
      <c r="BA113" s="114" t="s">
        <v>2974</v>
      </c>
      <c r="BB113" s="410"/>
      <c r="BC113" s="410"/>
      <c r="BD113" s="401">
        <f t="shared" si="35"/>
        <v>0</v>
      </c>
      <c r="BE113" s="410"/>
      <c r="BF113" s="410"/>
      <c r="BG113" s="410"/>
      <c r="BH113" s="401">
        <f t="shared" si="36"/>
        <v>0</v>
      </c>
      <c r="BI113" s="410"/>
      <c r="BJ113" s="410"/>
      <c r="BK113" s="410"/>
      <c r="BL113" s="114" t="s">
        <v>3053</v>
      </c>
      <c r="BM113" s="114" t="s">
        <v>2757</v>
      </c>
      <c r="BN113" s="114" t="s">
        <v>2735</v>
      </c>
      <c r="BO113" s="114" t="s">
        <v>74</v>
      </c>
      <c r="BP113" s="114" t="s">
        <v>64</v>
      </c>
      <c r="BQ113" s="114" t="s">
        <v>2744</v>
      </c>
      <c r="BR113" s="114" t="s">
        <v>64</v>
      </c>
      <c r="BS113" s="114"/>
      <c r="BT113" s="114" t="s">
        <v>2880</v>
      </c>
      <c r="BU113" s="114" t="s">
        <v>2892</v>
      </c>
      <c r="BV113" s="419"/>
      <c r="BW113" s="125">
        <v>1</v>
      </c>
      <c r="BX113" s="125" t="s">
        <v>2762</v>
      </c>
    </row>
    <row r="114" spans="1:87" s="396" customFormat="1" ht="31.2">
      <c r="A114" s="387" t="s">
        <v>36</v>
      </c>
      <c r="C114" s="125">
        <v>74</v>
      </c>
      <c r="D114" s="270" t="s">
        <v>312</v>
      </c>
      <c r="E114" s="125" t="s">
        <v>311</v>
      </c>
      <c r="F114" s="272">
        <v>0.2</v>
      </c>
      <c r="G114" s="272"/>
      <c r="H114" s="272">
        <v>0.2</v>
      </c>
      <c r="I114" s="272">
        <f>O114</f>
        <v>0.2</v>
      </c>
      <c r="J114" s="272">
        <f>Y114</f>
        <v>0</v>
      </c>
      <c r="K114" s="272">
        <f>AW114</f>
        <v>0</v>
      </c>
      <c r="L114" s="133" t="s">
        <v>25</v>
      </c>
      <c r="M114" s="114">
        <f t="shared" si="30"/>
        <v>0</v>
      </c>
      <c r="N114" s="410">
        <f t="shared" si="31"/>
        <v>0.2</v>
      </c>
      <c r="O114" s="411">
        <f t="shared" si="32"/>
        <v>0.2</v>
      </c>
      <c r="P114" s="423"/>
      <c r="Q114" s="423"/>
      <c r="R114" s="423">
        <v>0.2</v>
      </c>
      <c r="S114" s="423"/>
      <c r="T114" s="423"/>
      <c r="U114" s="423"/>
      <c r="V114" s="423"/>
      <c r="W114" s="423"/>
      <c r="X114" s="423"/>
      <c r="Y114" s="411">
        <f t="shared" si="33"/>
        <v>0</v>
      </c>
      <c r="Z114" s="423"/>
      <c r="AA114" s="423"/>
      <c r="AB114" s="423"/>
      <c r="AC114" s="423"/>
      <c r="AD114" s="423"/>
      <c r="AE114" s="423"/>
      <c r="AF114" s="423"/>
      <c r="AG114" s="423"/>
      <c r="AH114" s="423"/>
      <c r="AI114" s="423"/>
      <c r="AJ114" s="423"/>
      <c r="AK114" s="423"/>
      <c r="AL114" s="423"/>
      <c r="AM114" s="423"/>
      <c r="AN114" s="423"/>
      <c r="AO114" s="423"/>
      <c r="AP114" s="423"/>
      <c r="AQ114" s="423"/>
      <c r="AR114" s="423"/>
      <c r="AS114" s="423"/>
      <c r="AT114" s="423"/>
      <c r="AU114" s="423"/>
      <c r="AV114" s="423"/>
      <c r="AW114" s="411">
        <f t="shared" si="34"/>
        <v>0</v>
      </c>
      <c r="AX114" s="423"/>
      <c r="AY114" s="423"/>
      <c r="AZ114" s="114" t="s">
        <v>1662</v>
      </c>
      <c r="BA114" s="114" t="s">
        <v>3054</v>
      </c>
      <c r="BB114" s="410"/>
      <c r="BC114" s="410"/>
      <c r="BD114" s="401">
        <f t="shared" si="35"/>
        <v>0</v>
      </c>
      <c r="BE114" s="410"/>
      <c r="BF114" s="410"/>
      <c r="BG114" s="410"/>
      <c r="BH114" s="401">
        <f t="shared" si="36"/>
        <v>0</v>
      </c>
      <c r="BI114" s="410"/>
      <c r="BJ114" s="410"/>
      <c r="BK114" s="410"/>
      <c r="BL114" s="114" t="s">
        <v>3055</v>
      </c>
      <c r="BM114" s="114" t="s">
        <v>72</v>
      </c>
      <c r="BN114" s="114" t="s">
        <v>2735</v>
      </c>
      <c r="BO114" s="114" t="s">
        <v>74</v>
      </c>
      <c r="BP114" s="114" t="s">
        <v>64</v>
      </c>
      <c r="BQ114" s="114" t="s">
        <v>2744</v>
      </c>
      <c r="BR114" s="114" t="s">
        <v>64</v>
      </c>
      <c r="BS114" s="114"/>
      <c r="BT114" s="114" t="s">
        <v>2880</v>
      </c>
      <c r="BU114" s="114"/>
      <c r="BV114" s="419"/>
      <c r="BW114" s="125">
        <v>1</v>
      </c>
      <c r="BX114" s="125" t="s">
        <v>2778</v>
      </c>
    </row>
    <row r="115" spans="1:87" s="396" customFormat="1" ht="62.4">
      <c r="A115" s="387" t="s">
        <v>36</v>
      </c>
      <c r="C115" s="125">
        <v>75</v>
      </c>
      <c r="D115" s="270" t="s">
        <v>293</v>
      </c>
      <c r="E115" s="125"/>
      <c r="F115" s="272">
        <v>0.1</v>
      </c>
      <c r="G115" s="272"/>
      <c r="H115" s="272">
        <v>0.1</v>
      </c>
      <c r="I115" s="272">
        <f>O115</f>
        <v>0.1</v>
      </c>
      <c r="J115" s="272">
        <f>Y115</f>
        <v>0</v>
      </c>
      <c r="K115" s="272">
        <f>AW115</f>
        <v>0</v>
      </c>
      <c r="L115" s="133" t="s">
        <v>25</v>
      </c>
      <c r="M115" s="114">
        <f t="shared" si="30"/>
        <v>0</v>
      </c>
      <c r="N115" s="410">
        <f t="shared" si="31"/>
        <v>0.1</v>
      </c>
      <c r="O115" s="411">
        <f t="shared" si="32"/>
        <v>0.1</v>
      </c>
      <c r="P115" s="423"/>
      <c r="Q115" s="423"/>
      <c r="R115" s="423">
        <v>0.1</v>
      </c>
      <c r="S115" s="423"/>
      <c r="T115" s="423"/>
      <c r="U115" s="423"/>
      <c r="V115" s="423"/>
      <c r="W115" s="423"/>
      <c r="X115" s="423"/>
      <c r="Y115" s="411">
        <f t="shared" si="33"/>
        <v>0</v>
      </c>
      <c r="Z115" s="423"/>
      <c r="AA115" s="423"/>
      <c r="AB115" s="423"/>
      <c r="AC115" s="423"/>
      <c r="AD115" s="423"/>
      <c r="AE115" s="423"/>
      <c r="AF115" s="423"/>
      <c r="AG115" s="423"/>
      <c r="AH115" s="423"/>
      <c r="AI115" s="423"/>
      <c r="AJ115" s="423"/>
      <c r="AK115" s="423"/>
      <c r="AL115" s="423"/>
      <c r="AM115" s="423"/>
      <c r="AN115" s="423"/>
      <c r="AO115" s="423"/>
      <c r="AP115" s="423"/>
      <c r="AQ115" s="423"/>
      <c r="AR115" s="423"/>
      <c r="AS115" s="423"/>
      <c r="AT115" s="423"/>
      <c r="AU115" s="423"/>
      <c r="AV115" s="423"/>
      <c r="AW115" s="411">
        <f t="shared" si="34"/>
        <v>0</v>
      </c>
      <c r="AX115" s="423"/>
      <c r="AY115" s="423"/>
      <c r="AZ115" s="114" t="s">
        <v>194</v>
      </c>
      <c r="BA115" s="114" t="s">
        <v>3056</v>
      </c>
      <c r="BB115" s="410"/>
      <c r="BC115" s="410"/>
      <c r="BD115" s="401">
        <f t="shared" si="35"/>
        <v>0</v>
      </c>
      <c r="BE115" s="410"/>
      <c r="BF115" s="410"/>
      <c r="BG115" s="410"/>
      <c r="BH115" s="401">
        <f t="shared" si="36"/>
        <v>0</v>
      </c>
      <c r="BI115" s="410"/>
      <c r="BJ115" s="410"/>
      <c r="BK115" s="410"/>
      <c r="BL115" s="114" t="s">
        <v>587</v>
      </c>
      <c r="BM115" s="114"/>
      <c r="BN115" s="114" t="s">
        <v>2735</v>
      </c>
      <c r="BO115" s="114" t="s">
        <v>74</v>
      </c>
      <c r="BP115" s="114" t="s">
        <v>64</v>
      </c>
      <c r="BQ115" s="114" t="s">
        <v>2744</v>
      </c>
      <c r="BR115" s="114" t="s">
        <v>64</v>
      </c>
      <c r="BS115" s="114" t="s">
        <v>2738</v>
      </c>
      <c r="BT115" s="114"/>
      <c r="BU115" s="114"/>
      <c r="BV115" s="419"/>
      <c r="BW115" s="125"/>
      <c r="BX115" s="125"/>
    </row>
    <row r="116" spans="1:87" s="387" customFormat="1">
      <c r="A116" s="387" t="s">
        <v>56</v>
      </c>
      <c r="C116" s="397" t="s">
        <v>1264</v>
      </c>
      <c r="D116" s="452" t="s">
        <v>318</v>
      </c>
      <c r="E116" s="397"/>
      <c r="F116" s="409">
        <f t="shared" ref="F116:K116" si="55">SUM(F117:F121)</f>
        <v>6.2</v>
      </c>
      <c r="G116" s="409">
        <f t="shared" si="55"/>
        <v>0</v>
      </c>
      <c r="H116" s="409">
        <f t="shared" si="55"/>
        <v>6.2</v>
      </c>
      <c r="I116" s="409">
        <f t="shared" si="55"/>
        <v>4.51</v>
      </c>
      <c r="J116" s="409">
        <f t="shared" si="55"/>
        <v>0.24</v>
      </c>
      <c r="K116" s="409">
        <f t="shared" si="55"/>
        <v>1.45</v>
      </c>
      <c r="L116" s="114"/>
      <c r="M116" s="114">
        <f t="shared" si="30"/>
        <v>6.2</v>
      </c>
      <c r="N116" s="410">
        <f t="shared" si="31"/>
        <v>0</v>
      </c>
      <c r="O116" s="411">
        <f t="shared" si="32"/>
        <v>0</v>
      </c>
      <c r="P116" s="412"/>
      <c r="Q116" s="412"/>
      <c r="R116" s="412"/>
      <c r="S116" s="412"/>
      <c r="T116" s="412"/>
      <c r="U116" s="412"/>
      <c r="V116" s="412"/>
      <c r="W116" s="412"/>
      <c r="X116" s="412"/>
      <c r="Y116" s="411">
        <f t="shared" si="33"/>
        <v>0</v>
      </c>
      <c r="Z116" s="412"/>
      <c r="AA116" s="412"/>
      <c r="AB116" s="412"/>
      <c r="AC116" s="412"/>
      <c r="AD116" s="412"/>
      <c r="AE116" s="412"/>
      <c r="AF116" s="412"/>
      <c r="AG116" s="412"/>
      <c r="AH116" s="412"/>
      <c r="AI116" s="412"/>
      <c r="AJ116" s="412"/>
      <c r="AK116" s="412"/>
      <c r="AL116" s="412"/>
      <c r="AM116" s="412"/>
      <c r="AN116" s="412"/>
      <c r="AO116" s="412"/>
      <c r="AP116" s="412"/>
      <c r="AQ116" s="412"/>
      <c r="AR116" s="412"/>
      <c r="AS116" s="412"/>
      <c r="AT116" s="412"/>
      <c r="AU116" s="412"/>
      <c r="AV116" s="412"/>
      <c r="AW116" s="411">
        <f t="shared" si="34"/>
        <v>0</v>
      </c>
      <c r="AX116" s="412"/>
      <c r="AY116" s="412"/>
      <c r="AZ116" s="398"/>
      <c r="BA116" s="398"/>
      <c r="BB116" s="401"/>
      <c r="BC116" s="401"/>
      <c r="BD116" s="401">
        <f t="shared" si="35"/>
        <v>0</v>
      </c>
      <c r="BE116" s="401"/>
      <c r="BF116" s="401"/>
      <c r="BG116" s="401"/>
      <c r="BH116" s="401">
        <f t="shared" si="36"/>
        <v>0</v>
      </c>
      <c r="BI116" s="401"/>
      <c r="BJ116" s="401"/>
      <c r="BK116" s="401"/>
      <c r="BL116" s="114">
        <v>0</v>
      </c>
      <c r="BM116" s="397"/>
      <c r="BN116" s="397"/>
      <c r="BO116" s="397"/>
      <c r="BP116" s="397"/>
      <c r="BQ116" s="114"/>
      <c r="BR116" s="397"/>
      <c r="BS116" s="397"/>
      <c r="BT116" s="397"/>
      <c r="BU116" s="397"/>
      <c r="BV116" s="418"/>
      <c r="BW116" s="397"/>
      <c r="BX116" s="397"/>
    </row>
    <row r="117" spans="1:87" s="396" customFormat="1" ht="46.8">
      <c r="A117" s="387" t="s">
        <v>37</v>
      </c>
      <c r="C117" s="125">
        <v>76</v>
      </c>
      <c r="D117" s="447" t="s">
        <v>354</v>
      </c>
      <c r="E117" s="114" t="s">
        <v>353</v>
      </c>
      <c r="F117" s="272">
        <v>2.17</v>
      </c>
      <c r="G117" s="273"/>
      <c r="H117" s="272">
        <v>2.17</v>
      </c>
      <c r="I117" s="272">
        <f>O117</f>
        <v>1.94</v>
      </c>
      <c r="J117" s="272">
        <f>Y117</f>
        <v>0.22999999999999998</v>
      </c>
      <c r="K117" s="272">
        <f>AW117</f>
        <v>0</v>
      </c>
      <c r="L117" s="133" t="s">
        <v>3057</v>
      </c>
      <c r="M117" s="114">
        <f t="shared" si="30"/>
        <v>0</v>
      </c>
      <c r="N117" s="410">
        <f t="shared" si="31"/>
        <v>2.17</v>
      </c>
      <c r="O117" s="411">
        <f t="shared" si="32"/>
        <v>1.94</v>
      </c>
      <c r="P117" s="423"/>
      <c r="Q117" s="423">
        <v>0.85</v>
      </c>
      <c r="R117" s="423">
        <v>0.91</v>
      </c>
      <c r="S117" s="423">
        <v>0.18</v>
      </c>
      <c r="T117" s="423"/>
      <c r="U117" s="423"/>
      <c r="V117" s="423"/>
      <c r="W117" s="423"/>
      <c r="X117" s="423"/>
      <c r="Y117" s="411">
        <f t="shared" si="33"/>
        <v>0.22999999999999998</v>
      </c>
      <c r="Z117" s="423"/>
      <c r="AA117" s="423"/>
      <c r="AB117" s="423"/>
      <c r="AC117" s="423"/>
      <c r="AD117" s="423"/>
      <c r="AE117" s="423"/>
      <c r="AF117" s="423">
        <v>0.02</v>
      </c>
      <c r="AG117" s="423">
        <v>0.12</v>
      </c>
      <c r="AH117" s="423"/>
      <c r="AI117" s="423"/>
      <c r="AJ117" s="423"/>
      <c r="AK117" s="423"/>
      <c r="AL117" s="423"/>
      <c r="AM117" s="423"/>
      <c r="AN117" s="423"/>
      <c r="AO117" s="423"/>
      <c r="AP117" s="423">
        <v>0.09</v>
      </c>
      <c r="AQ117" s="423"/>
      <c r="AR117" s="423"/>
      <c r="AS117" s="423"/>
      <c r="AT117" s="423"/>
      <c r="AU117" s="423"/>
      <c r="AV117" s="423"/>
      <c r="AW117" s="411">
        <f t="shared" si="34"/>
        <v>0</v>
      </c>
      <c r="AX117" s="423"/>
      <c r="AY117" s="423"/>
      <c r="AZ117" s="114" t="s">
        <v>194</v>
      </c>
      <c r="BA117" s="114" t="s">
        <v>3038</v>
      </c>
      <c r="BB117" s="410" t="s">
        <v>3036</v>
      </c>
      <c r="BC117" s="410"/>
      <c r="BD117" s="401">
        <f t="shared" si="35"/>
        <v>0</v>
      </c>
      <c r="BE117" s="410"/>
      <c r="BF117" s="410"/>
      <c r="BG117" s="410"/>
      <c r="BH117" s="401">
        <f t="shared" si="36"/>
        <v>0.85</v>
      </c>
      <c r="BI117" s="410">
        <v>0.85</v>
      </c>
      <c r="BJ117" s="410"/>
      <c r="BK117" s="410"/>
      <c r="BL117" s="114" t="s">
        <v>3058</v>
      </c>
      <c r="BM117" s="114" t="s">
        <v>2757</v>
      </c>
      <c r="BN117" s="114" t="s">
        <v>2735</v>
      </c>
      <c r="BO117" s="114" t="s">
        <v>74</v>
      </c>
      <c r="BP117" s="114" t="s">
        <v>64</v>
      </c>
      <c r="BQ117" s="114" t="s">
        <v>2744</v>
      </c>
      <c r="BR117" s="114" t="s">
        <v>64</v>
      </c>
      <c r="BS117" s="114"/>
      <c r="BT117" s="420" t="s">
        <v>3059</v>
      </c>
      <c r="BU117" s="114" t="s">
        <v>2892</v>
      </c>
      <c r="BV117" s="419"/>
      <c r="BW117" s="125">
        <v>1</v>
      </c>
      <c r="BX117" s="125" t="s">
        <v>2762</v>
      </c>
    </row>
    <row r="118" spans="1:87" s="396" customFormat="1" ht="46.8">
      <c r="A118" s="387" t="s">
        <v>37</v>
      </c>
      <c r="C118" s="125">
        <v>77</v>
      </c>
      <c r="D118" s="369" t="s">
        <v>325</v>
      </c>
      <c r="E118" s="114" t="s">
        <v>324</v>
      </c>
      <c r="F118" s="272">
        <v>1.5</v>
      </c>
      <c r="G118" s="273"/>
      <c r="H118" s="272">
        <v>1.5</v>
      </c>
      <c r="I118" s="272">
        <f>O118</f>
        <v>1.5</v>
      </c>
      <c r="J118" s="272">
        <f>Y118</f>
        <v>0</v>
      </c>
      <c r="K118" s="272">
        <f>AW118</f>
        <v>0</v>
      </c>
      <c r="L118" s="133" t="s">
        <v>27</v>
      </c>
      <c r="M118" s="114">
        <f t="shared" si="30"/>
        <v>0</v>
      </c>
      <c r="N118" s="410">
        <f t="shared" si="31"/>
        <v>1.5</v>
      </c>
      <c r="O118" s="411">
        <f t="shared" si="32"/>
        <v>1.5</v>
      </c>
      <c r="P118" s="423"/>
      <c r="Q118" s="423"/>
      <c r="R118" s="423"/>
      <c r="S118" s="423">
        <v>1.5</v>
      </c>
      <c r="T118" s="423"/>
      <c r="U118" s="423"/>
      <c r="V118" s="423"/>
      <c r="W118" s="423"/>
      <c r="X118" s="423"/>
      <c r="Y118" s="411">
        <f t="shared" si="33"/>
        <v>0</v>
      </c>
      <c r="Z118" s="423"/>
      <c r="AA118" s="423"/>
      <c r="AB118" s="423"/>
      <c r="AC118" s="423"/>
      <c r="AD118" s="423"/>
      <c r="AE118" s="423"/>
      <c r="AF118" s="423"/>
      <c r="AG118" s="423"/>
      <c r="AH118" s="423"/>
      <c r="AI118" s="423"/>
      <c r="AJ118" s="423"/>
      <c r="AK118" s="423"/>
      <c r="AL118" s="423"/>
      <c r="AM118" s="423"/>
      <c r="AN118" s="423"/>
      <c r="AO118" s="423"/>
      <c r="AP118" s="423"/>
      <c r="AQ118" s="423"/>
      <c r="AR118" s="423"/>
      <c r="AS118" s="423"/>
      <c r="AT118" s="423"/>
      <c r="AU118" s="423"/>
      <c r="AV118" s="423"/>
      <c r="AW118" s="411">
        <f t="shared" si="34"/>
        <v>0</v>
      </c>
      <c r="AX118" s="423"/>
      <c r="AY118" s="423"/>
      <c r="AZ118" s="114" t="s">
        <v>130</v>
      </c>
      <c r="BA118" s="114" t="s">
        <v>3060</v>
      </c>
      <c r="BB118" s="410"/>
      <c r="BC118" s="410"/>
      <c r="BD118" s="401">
        <f t="shared" si="35"/>
        <v>0</v>
      </c>
      <c r="BE118" s="410"/>
      <c r="BF118" s="410"/>
      <c r="BG118" s="410"/>
      <c r="BH118" s="401">
        <f t="shared" si="36"/>
        <v>0</v>
      </c>
      <c r="BI118" s="410"/>
      <c r="BJ118" s="410"/>
      <c r="BK118" s="410"/>
      <c r="BL118" s="114" t="s">
        <v>3061</v>
      </c>
      <c r="BM118" s="114" t="s">
        <v>72</v>
      </c>
      <c r="BN118" s="114" t="s">
        <v>2735</v>
      </c>
      <c r="BO118" s="114" t="s">
        <v>74</v>
      </c>
      <c r="BP118" s="114" t="s">
        <v>64</v>
      </c>
      <c r="BQ118" s="114" t="s">
        <v>2744</v>
      </c>
      <c r="BR118" s="114" t="s">
        <v>64</v>
      </c>
      <c r="BS118" s="114"/>
      <c r="BT118" s="114" t="s">
        <v>2880</v>
      </c>
      <c r="BU118" s="114"/>
      <c r="BV118" s="419"/>
      <c r="BW118" s="125">
        <v>1</v>
      </c>
      <c r="BX118" s="125" t="s">
        <v>2778</v>
      </c>
    </row>
    <row r="119" spans="1:87" s="432" customFormat="1" ht="78">
      <c r="A119" s="431" t="s">
        <v>37</v>
      </c>
      <c r="C119" s="125">
        <v>76</v>
      </c>
      <c r="D119" s="447" t="s">
        <v>3062</v>
      </c>
      <c r="E119" s="114" t="s">
        <v>329</v>
      </c>
      <c r="F119" s="272">
        <v>1</v>
      </c>
      <c r="G119" s="273"/>
      <c r="H119" s="272">
        <v>1</v>
      </c>
      <c r="I119" s="272">
        <f>O119</f>
        <v>0.54</v>
      </c>
      <c r="J119" s="272">
        <f>Y119</f>
        <v>0.01</v>
      </c>
      <c r="K119" s="272">
        <f>AW119</f>
        <v>0.45</v>
      </c>
      <c r="L119" s="133" t="s">
        <v>2272</v>
      </c>
      <c r="M119" s="114">
        <f t="shared" si="30"/>
        <v>0</v>
      </c>
      <c r="N119" s="410">
        <f t="shared" si="31"/>
        <v>1</v>
      </c>
      <c r="O119" s="411">
        <f t="shared" si="32"/>
        <v>0.54</v>
      </c>
      <c r="P119" s="433">
        <v>0.48</v>
      </c>
      <c r="Q119" s="433"/>
      <c r="R119" s="433">
        <v>0.06</v>
      </c>
      <c r="S119" s="433"/>
      <c r="T119" s="433"/>
      <c r="U119" s="433"/>
      <c r="V119" s="433"/>
      <c r="W119" s="433"/>
      <c r="X119" s="433"/>
      <c r="Y119" s="411">
        <f t="shared" si="33"/>
        <v>0.01</v>
      </c>
      <c r="Z119" s="433"/>
      <c r="AA119" s="433"/>
      <c r="AB119" s="433"/>
      <c r="AC119" s="433"/>
      <c r="AD119" s="433"/>
      <c r="AE119" s="433"/>
      <c r="AF119" s="433"/>
      <c r="AG119" s="433"/>
      <c r="AH119" s="433"/>
      <c r="AI119" s="433"/>
      <c r="AJ119" s="433"/>
      <c r="AK119" s="433"/>
      <c r="AL119" s="433"/>
      <c r="AM119" s="433"/>
      <c r="AN119" s="433"/>
      <c r="AO119" s="433"/>
      <c r="AP119" s="433"/>
      <c r="AQ119" s="433"/>
      <c r="AR119" s="433"/>
      <c r="AS119" s="433"/>
      <c r="AT119" s="433">
        <v>0.01</v>
      </c>
      <c r="AU119" s="433"/>
      <c r="AV119" s="433"/>
      <c r="AW119" s="411">
        <f t="shared" si="34"/>
        <v>0.45</v>
      </c>
      <c r="AX119" s="433">
        <v>0.45</v>
      </c>
      <c r="AY119" s="433"/>
      <c r="AZ119" s="114" t="s">
        <v>130</v>
      </c>
      <c r="BA119" s="114" t="s">
        <v>3063</v>
      </c>
      <c r="BB119" s="410"/>
      <c r="BC119" s="410"/>
      <c r="BD119" s="401">
        <f t="shared" si="35"/>
        <v>0</v>
      </c>
      <c r="BE119" s="410"/>
      <c r="BF119" s="410"/>
      <c r="BG119" s="410"/>
      <c r="BH119" s="401">
        <f t="shared" si="36"/>
        <v>0.57999999999999996</v>
      </c>
      <c r="BI119" s="410">
        <v>0.57999999999999996</v>
      </c>
      <c r="BJ119" s="410"/>
      <c r="BK119" s="410"/>
      <c r="BL119" s="114" t="s">
        <v>3064</v>
      </c>
      <c r="BM119" s="114" t="s">
        <v>72</v>
      </c>
      <c r="BN119" s="434" t="s">
        <v>2735</v>
      </c>
      <c r="BO119" s="434" t="s">
        <v>3065</v>
      </c>
      <c r="BP119" s="434" t="s">
        <v>3066</v>
      </c>
      <c r="BQ119" s="114" t="s">
        <v>3067</v>
      </c>
      <c r="BR119" s="114" t="s">
        <v>64</v>
      </c>
      <c r="BS119" s="434" t="s">
        <v>3068</v>
      </c>
      <c r="BT119" s="420" t="s">
        <v>3069</v>
      </c>
      <c r="BU119" s="114"/>
      <c r="BV119" s="419"/>
      <c r="BW119" s="125">
        <v>1</v>
      </c>
      <c r="BX119" s="125"/>
      <c r="BY119" s="396"/>
      <c r="BZ119" s="396"/>
      <c r="CA119" s="396"/>
      <c r="CB119" s="396"/>
      <c r="CC119" s="396"/>
      <c r="CD119" s="396"/>
      <c r="CE119" s="396"/>
      <c r="CF119" s="396"/>
      <c r="CG119" s="396"/>
      <c r="CH119" s="396"/>
    </row>
    <row r="120" spans="1:87" s="396" customFormat="1" ht="62.4">
      <c r="A120" s="387" t="s">
        <v>37</v>
      </c>
      <c r="C120" s="125">
        <v>79</v>
      </c>
      <c r="D120" s="369" t="s">
        <v>359</v>
      </c>
      <c r="E120" s="114"/>
      <c r="F120" s="272">
        <v>1</v>
      </c>
      <c r="G120" s="273"/>
      <c r="H120" s="272">
        <v>1</v>
      </c>
      <c r="I120" s="272">
        <f>O120</f>
        <v>0</v>
      </c>
      <c r="J120" s="272">
        <f>Y120</f>
        <v>0</v>
      </c>
      <c r="K120" s="272">
        <f>AW120</f>
        <v>1</v>
      </c>
      <c r="L120" s="133" t="s">
        <v>54</v>
      </c>
      <c r="M120" s="114">
        <f t="shared" si="30"/>
        <v>0</v>
      </c>
      <c r="N120" s="410">
        <f t="shared" si="31"/>
        <v>1</v>
      </c>
      <c r="O120" s="411">
        <f t="shared" si="32"/>
        <v>0</v>
      </c>
      <c r="P120" s="423"/>
      <c r="Q120" s="423"/>
      <c r="R120" s="423"/>
      <c r="S120" s="423"/>
      <c r="T120" s="423"/>
      <c r="U120" s="423"/>
      <c r="V120" s="423"/>
      <c r="W120" s="423"/>
      <c r="X120" s="423"/>
      <c r="Y120" s="411">
        <f t="shared" si="33"/>
        <v>0</v>
      </c>
      <c r="Z120" s="423"/>
      <c r="AA120" s="423"/>
      <c r="AB120" s="423"/>
      <c r="AC120" s="423"/>
      <c r="AD120" s="423"/>
      <c r="AE120" s="423"/>
      <c r="AF120" s="423"/>
      <c r="AG120" s="423"/>
      <c r="AH120" s="423"/>
      <c r="AI120" s="423"/>
      <c r="AJ120" s="423"/>
      <c r="AK120" s="423"/>
      <c r="AL120" s="423"/>
      <c r="AM120" s="423"/>
      <c r="AN120" s="423"/>
      <c r="AO120" s="423"/>
      <c r="AP120" s="423"/>
      <c r="AQ120" s="423"/>
      <c r="AR120" s="423"/>
      <c r="AS120" s="423"/>
      <c r="AT120" s="423"/>
      <c r="AU120" s="423"/>
      <c r="AV120" s="423"/>
      <c r="AW120" s="411">
        <f t="shared" si="34"/>
        <v>1</v>
      </c>
      <c r="AX120" s="423">
        <v>1</v>
      </c>
      <c r="AY120" s="423"/>
      <c r="AZ120" s="114" t="s">
        <v>2781</v>
      </c>
      <c r="BA120" s="114" t="s">
        <v>3070</v>
      </c>
      <c r="BB120" s="410"/>
      <c r="BC120" s="410"/>
      <c r="BD120" s="401">
        <f t="shared" si="35"/>
        <v>0</v>
      </c>
      <c r="BE120" s="410"/>
      <c r="BF120" s="410"/>
      <c r="BG120" s="410"/>
      <c r="BH120" s="401">
        <f t="shared" si="36"/>
        <v>0</v>
      </c>
      <c r="BI120" s="410"/>
      <c r="BJ120" s="410"/>
      <c r="BK120" s="410"/>
      <c r="BL120" s="114" t="s">
        <v>647</v>
      </c>
      <c r="BM120" s="114"/>
      <c r="BN120" s="114" t="s">
        <v>2735</v>
      </c>
      <c r="BO120" s="114" t="s">
        <v>74</v>
      </c>
      <c r="BP120" s="114" t="s">
        <v>64</v>
      </c>
      <c r="BQ120" s="114" t="s">
        <v>2744</v>
      </c>
      <c r="BR120" s="114" t="s">
        <v>64</v>
      </c>
      <c r="BS120" s="114"/>
      <c r="BT120" s="114" t="s">
        <v>2880</v>
      </c>
      <c r="BU120" s="114"/>
      <c r="BV120" s="419"/>
      <c r="BW120" s="125">
        <v>1</v>
      </c>
      <c r="BX120" s="125"/>
    </row>
    <row r="121" spans="1:87" s="432" customFormat="1" ht="109.2">
      <c r="A121" s="431" t="s">
        <v>37</v>
      </c>
      <c r="C121" s="125">
        <v>80</v>
      </c>
      <c r="D121" s="447" t="s">
        <v>2273</v>
      </c>
      <c r="E121" s="114"/>
      <c r="F121" s="272">
        <v>0.53</v>
      </c>
      <c r="G121" s="273"/>
      <c r="H121" s="272">
        <v>0.53</v>
      </c>
      <c r="I121" s="272">
        <f>O121</f>
        <v>0.53</v>
      </c>
      <c r="J121" s="272">
        <f>Y121</f>
        <v>0</v>
      </c>
      <c r="K121" s="272">
        <f>AW121</f>
        <v>0</v>
      </c>
      <c r="L121" s="133" t="s">
        <v>2131</v>
      </c>
      <c r="M121" s="114">
        <f t="shared" si="30"/>
        <v>0</v>
      </c>
      <c r="N121" s="410">
        <f t="shared" si="31"/>
        <v>0.53</v>
      </c>
      <c r="O121" s="411">
        <f t="shared" si="32"/>
        <v>0.53</v>
      </c>
      <c r="P121" s="433"/>
      <c r="Q121" s="433">
        <v>0.48</v>
      </c>
      <c r="R121" s="433">
        <v>0.05</v>
      </c>
      <c r="S121" s="433"/>
      <c r="T121" s="433"/>
      <c r="U121" s="433"/>
      <c r="V121" s="433"/>
      <c r="W121" s="433"/>
      <c r="X121" s="433"/>
      <c r="Y121" s="411">
        <f t="shared" si="33"/>
        <v>0</v>
      </c>
      <c r="Z121" s="433"/>
      <c r="AA121" s="433"/>
      <c r="AB121" s="433"/>
      <c r="AC121" s="433"/>
      <c r="AD121" s="433"/>
      <c r="AE121" s="433"/>
      <c r="AF121" s="433"/>
      <c r="AG121" s="433"/>
      <c r="AH121" s="433"/>
      <c r="AI121" s="433"/>
      <c r="AJ121" s="433"/>
      <c r="AK121" s="433"/>
      <c r="AL121" s="433"/>
      <c r="AM121" s="433"/>
      <c r="AN121" s="433"/>
      <c r="AO121" s="433"/>
      <c r="AP121" s="433"/>
      <c r="AQ121" s="433"/>
      <c r="AR121" s="433"/>
      <c r="AS121" s="433"/>
      <c r="AT121" s="433"/>
      <c r="AU121" s="433"/>
      <c r="AV121" s="433"/>
      <c r="AW121" s="411">
        <f t="shared" si="34"/>
        <v>0</v>
      </c>
      <c r="AX121" s="433"/>
      <c r="AY121" s="433"/>
      <c r="AZ121" s="114" t="s">
        <v>2781</v>
      </c>
      <c r="BA121" s="114" t="s">
        <v>3071</v>
      </c>
      <c r="BB121" s="410" t="s">
        <v>3072</v>
      </c>
      <c r="BC121" s="410"/>
      <c r="BD121" s="401">
        <f t="shared" si="35"/>
        <v>0</v>
      </c>
      <c r="BE121" s="410"/>
      <c r="BF121" s="410"/>
      <c r="BG121" s="410"/>
      <c r="BH121" s="401">
        <f t="shared" si="36"/>
        <v>0</v>
      </c>
      <c r="BI121" s="410"/>
      <c r="BJ121" s="410"/>
      <c r="BK121" s="410"/>
      <c r="BL121" s="114" t="s">
        <v>3073</v>
      </c>
      <c r="BM121" s="114"/>
      <c r="BN121" s="434" t="s">
        <v>2735</v>
      </c>
      <c r="BO121" s="434" t="s">
        <v>74</v>
      </c>
      <c r="BP121" s="434" t="s">
        <v>3074</v>
      </c>
      <c r="BQ121" s="114" t="s">
        <v>2744</v>
      </c>
      <c r="BR121" s="114"/>
      <c r="BS121" s="434"/>
      <c r="BT121" s="114"/>
      <c r="BU121" s="114"/>
      <c r="BV121" s="419"/>
      <c r="BW121" s="125"/>
      <c r="BX121" s="125"/>
      <c r="BY121" s="396"/>
      <c r="BZ121" s="396"/>
      <c r="CA121" s="396"/>
      <c r="CB121" s="396"/>
      <c r="CC121" s="396"/>
      <c r="CD121" s="396"/>
      <c r="CE121" s="396"/>
      <c r="CF121" s="396"/>
      <c r="CG121" s="396"/>
      <c r="CH121" s="396"/>
    </row>
    <row r="122" spans="1:87" s="387" customFormat="1">
      <c r="A122" s="387" t="s">
        <v>56</v>
      </c>
      <c r="C122" s="397" t="s">
        <v>1264</v>
      </c>
      <c r="D122" s="452" t="s">
        <v>461</v>
      </c>
      <c r="E122" s="397"/>
      <c r="F122" s="409">
        <f t="shared" ref="F122:K122" si="56">F123</f>
        <v>9.7200000000000006</v>
      </c>
      <c r="G122" s="409">
        <f t="shared" si="56"/>
        <v>0</v>
      </c>
      <c r="H122" s="409">
        <f t="shared" si="56"/>
        <v>9.7200000000000006</v>
      </c>
      <c r="I122" s="409">
        <f t="shared" si="56"/>
        <v>9.7199999999999989</v>
      </c>
      <c r="J122" s="409">
        <f t="shared" si="56"/>
        <v>0</v>
      </c>
      <c r="K122" s="409">
        <f t="shared" si="56"/>
        <v>0</v>
      </c>
      <c r="L122" s="114"/>
      <c r="M122" s="114">
        <f t="shared" si="30"/>
        <v>9.7200000000000006</v>
      </c>
      <c r="N122" s="410">
        <f t="shared" si="31"/>
        <v>0</v>
      </c>
      <c r="O122" s="411">
        <f t="shared" si="32"/>
        <v>0</v>
      </c>
      <c r="P122" s="412"/>
      <c r="Q122" s="412"/>
      <c r="R122" s="412"/>
      <c r="S122" s="412"/>
      <c r="T122" s="412"/>
      <c r="U122" s="412"/>
      <c r="V122" s="412"/>
      <c r="W122" s="412"/>
      <c r="X122" s="412"/>
      <c r="Y122" s="411">
        <f t="shared" si="33"/>
        <v>0</v>
      </c>
      <c r="Z122" s="412"/>
      <c r="AA122" s="412"/>
      <c r="AB122" s="412"/>
      <c r="AC122" s="412"/>
      <c r="AD122" s="412"/>
      <c r="AE122" s="412"/>
      <c r="AF122" s="412"/>
      <c r="AG122" s="412"/>
      <c r="AH122" s="412"/>
      <c r="AI122" s="412"/>
      <c r="AJ122" s="412"/>
      <c r="AK122" s="412"/>
      <c r="AL122" s="412"/>
      <c r="AM122" s="412"/>
      <c r="AN122" s="412"/>
      <c r="AO122" s="412"/>
      <c r="AP122" s="412"/>
      <c r="AQ122" s="412"/>
      <c r="AR122" s="412"/>
      <c r="AS122" s="412"/>
      <c r="AT122" s="412"/>
      <c r="AU122" s="412"/>
      <c r="AV122" s="412"/>
      <c r="AW122" s="411">
        <f t="shared" si="34"/>
        <v>0</v>
      </c>
      <c r="AX122" s="412"/>
      <c r="AY122" s="412"/>
      <c r="AZ122" s="398"/>
      <c r="BA122" s="398"/>
      <c r="BB122" s="401"/>
      <c r="BC122" s="401"/>
      <c r="BD122" s="401">
        <f t="shared" si="35"/>
        <v>0</v>
      </c>
      <c r="BE122" s="401"/>
      <c r="BF122" s="401"/>
      <c r="BG122" s="401"/>
      <c r="BH122" s="401">
        <f t="shared" si="36"/>
        <v>0</v>
      </c>
      <c r="BI122" s="401"/>
      <c r="BJ122" s="401"/>
      <c r="BK122" s="401"/>
      <c r="BL122" s="114">
        <v>0</v>
      </c>
      <c r="BM122" s="397"/>
      <c r="BN122" s="397"/>
      <c r="BO122" s="397"/>
      <c r="BP122" s="397"/>
      <c r="BQ122" s="114"/>
      <c r="BR122" s="397"/>
      <c r="BS122" s="397"/>
      <c r="BT122" s="397"/>
      <c r="BU122" s="397"/>
      <c r="BV122" s="418"/>
      <c r="BW122" s="397"/>
      <c r="BX122" s="397"/>
    </row>
    <row r="123" spans="1:87" s="432" customFormat="1" ht="93.6">
      <c r="A123" s="431" t="s">
        <v>48</v>
      </c>
      <c r="B123" s="432" t="s">
        <v>1334</v>
      </c>
      <c r="C123" s="125">
        <v>81</v>
      </c>
      <c r="D123" s="270" t="s">
        <v>3075</v>
      </c>
      <c r="E123" s="455" t="s">
        <v>679</v>
      </c>
      <c r="F123" s="272">
        <v>9.7200000000000006</v>
      </c>
      <c r="G123" s="273"/>
      <c r="H123" s="272">
        <v>9.7200000000000006</v>
      </c>
      <c r="I123" s="272">
        <f>O123</f>
        <v>9.7199999999999989</v>
      </c>
      <c r="J123" s="272">
        <f>Y123</f>
        <v>0</v>
      </c>
      <c r="K123" s="272">
        <f>AW123</f>
        <v>0</v>
      </c>
      <c r="L123" s="133" t="s">
        <v>2352</v>
      </c>
      <c r="M123" s="434">
        <f t="shared" si="30"/>
        <v>0</v>
      </c>
      <c r="N123" s="459">
        <f t="shared" si="31"/>
        <v>9.7199999999999989</v>
      </c>
      <c r="O123" s="461">
        <f t="shared" si="32"/>
        <v>9.7199999999999989</v>
      </c>
      <c r="P123" s="433">
        <v>0.04</v>
      </c>
      <c r="Q123" s="433">
        <v>2.29</v>
      </c>
      <c r="R123" s="433">
        <v>6.56</v>
      </c>
      <c r="S123" s="433">
        <v>0.75</v>
      </c>
      <c r="T123" s="433"/>
      <c r="U123" s="433"/>
      <c r="V123" s="433">
        <v>0.04</v>
      </c>
      <c r="W123" s="433">
        <v>0.04</v>
      </c>
      <c r="X123" s="433"/>
      <c r="Y123" s="461">
        <f t="shared" si="33"/>
        <v>0</v>
      </c>
      <c r="Z123" s="433"/>
      <c r="AA123" s="433"/>
      <c r="AB123" s="433"/>
      <c r="AC123" s="433"/>
      <c r="AD123" s="433"/>
      <c r="AE123" s="433"/>
      <c r="AF123" s="433"/>
      <c r="AG123" s="433"/>
      <c r="AH123" s="433"/>
      <c r="AI123" s="433"/>
      <c r="AJ123" s="433"/>
      <c r="AK123" s="433"/>
      <c r="AL123" s="433"/>
      <c r="AM123" s="433"/>
      <c r="AN123" s="433"/>
      <c r="AO123" s="433"/>
      <c r="AP123" s="433"/>
      <c r="AQ123" s="433"/>
      <c r="AR123" s="433"/>
      <c r="AS123" s="433"/>
      <c r="AT123" s="433"/>
      <c r="AU123" s="433"/>
      <c r="AV123" s="433"/>
      <c r="AW123" s="461">
        <f t="shared" si="34"/>
        <v>0</v>
      </c>
      <c r="AX123" s="433"/>
      <c r="AY123" s="433"/>
      <c r="AZ123" s="114" t="s">
        <v>61</v>
      </c>
      <c r="BA123" s="114" t="s">
        <v>3076</v>
      </c>
      <c r="BB123" s="410"/>
      <c r="BC123" s="410"/>
      <c r="BD123" s="401">
        <f t="shared" si="35"/>
        <v>0</v>
      </c>
      <c r="BE123" s="410"/>
      <c r="BF123" s="410"/>
      <c r="BG123" s="410"/>
      <c r="BH123" s="401">
        <f t="shared" si="36"/>
        <v>0</v>
      </c>
      <c r="BI123" s="410"/>
      <c r="BJ123" s="410"/>
      <c r="BK123" s="410"/>
      <c r="BL123" s="114">
        <v>0</v>
      </c>
      <c r="BM123" s="434" t="s">
        <v>3077</v>
      </c>
      <c r="BN123" s="434" t="s">
        <v>2735</v>
      </c>
      <c r="BO123" s="434" t="s">
        <v>3078</v>
      </c>
      <c r="BP123" s="434" t="s">
        <v>3079</v>
      </c>
      <c r="BQ123" s="114" t="s">
        <v>3080</v>
      </c>
      <c r="BR123" s="434" t="s">
        <v>3081</v>
      </c>
      <c r="BS123" s="434"/>
      <c r="BT123" s="434" t="s">
        <v>2880</v>
      </c>
      <c r="BU123" s="434"/>
      <c r="BV123" s="454"/>
      <c r="BW123" s="455">
        <v>1</v>
      </c>
      <c r="BX123" s="455" t="s">
        <v>2762</v>
      </c>
    </row>
    <row r="124" spans="1:87" s="387" customFormat="1">
      <c r="A124" s="387" t="s">
        <v>56</v>
      </c>
      <c r="C124" s="397" t="s">
        <v>1264</v>
      </c>
      <c r="D124" s="452" t="s">
        <v>2051</v>
      </c>
      <c r="E124" s="397"/>
      <c r="F124" s="409">
        <f t="shared" ref="F124:K124" si="57">SUM(F125:F128)</f>
        <v>4.8500000000000005</v>
      </c>
      <c r="G124" s="409">
        <f t="shared" si="57"/>
        <v>0.08</v>
      </c>
      <c r="H124" s="409">
        <f t="shared" si="57"/>
        <v>4.7700000000000005</v>
      </c>
      <c r="I124" s="409">
        <f t="shared" si="57"/>
        <v>2.4899999999999998</v>
      </c>
      <c r="J124" s="409">
        <f t="shared" si="57"/>
        <v>0.06</v>
      </c>
      <c r="K124" s="409">
        <f t="shared" si="57"/>
        <v>2.2200000000000002</v>
      </c>
      <c r="L124" s="114"/>
      <c r="M124" s="114">
        <f t="shared" si="30"/>
        <v>4.7700000000000005</v>
      </c>
      <c r="N124" s="410">
        <f t="shared" si="31"/>
        <v>0</v>
      </c>
      <c r="O124" s="411">
        <f t="shared" si="32"/>
        <v>0</v>
      </c>
      <c r="P124" s="412"/>
      <c r="Q124" s="412"/>
      <c r="R124" s="412"/>
      <c r="S124" s="412"/>
      <c r="T124" s="412"/>
      <c r="U124" s="412"/>
      <c r="V124" s="412"/>
      <c r="W124" s="412"/>
      <c r="X124" s="412"/>
      <c r="Y124" s="411">
        <f t="shared" si="33"/>
        <v>0</v>
      </c>
      <c r="Z124" s="412"/>
      <c r="AA124" s="412"/>
      <c r="AB124" s="412"/>
      <c r="AC124" s="412"/>
      <c r="AD124" s="412"/>
      <c r="AE124" s="412"/>
      <c r="AF124" s="412"/>
      <c r="AG124" s="412"/>
      <c r="AH124" s="412"/>
      <c r="AI124" s="412"/>
      <c r="AJ124" s="412"/>
      <c r="AK124" s="412"/>
      <c r="AL124" s="412"/>
      <c r="AM124" s="412"/>
      <c r="AN124" s="412"/>
      <c r="AO124" s="412"/>
      <c r="AP124" s="412"/>
      <c r="AQ124" s="412"/>
      <c r="AR124" s="412"/>
      <c r="AS124" s="412"/>
      <c r="AT124" s="412"/>
      <c r="AU124" s="412"/>
      <c r="AV124" s="412"/>
      <c r="AW124" s="411">
        <f t="shared" si="34"/>
        <v>0</v>
      </c>
      <c r="AX124" s="412"/>
      <c r="AY124" s="412"/>
      <c r="AZ124" s="398"/>
      <c r="BA124" s="398"/>
      <c r="BB124" s="401"/>
      <c r="BC124" s="401"/>
      <c r="BD124" s="401">
        <f t="shared" si="35"/>
        <v>0</v>
      </c>
      <c r="BE124" s="401"/>
      <c r="BF124" s="401"/>
      <c r="BG124" s="401"/>
      <c r="BH124" s="401">
        <f t="shared" si="36"/>
        <v>0</v>
      </c>
      <c r="BI124" s="401"/>
      <c r="BJ124" s="401"/>
      <c r="BK124" s="401"/>
      <c r="BL124" s="114">
        <v>0</v>
      </c>
      <c r="BM124" s="397"/>
      <c r="BN124" s="397"/>
      <c r="BO124" s="397"/>
      <c r="BP124" s="397"/>
      <c r="BQ124" s="114"/>
      <c r="BR124" s="397"/>
      <c r="BS124" s="397"/>
      <c r="BT124" s="397"/>
      <c r="BU124" s="397"/>
      <c r="BV124" s="418"/>
      <c r="BW124" s="397"/>
      <c r="BX124" s="397"/>
    </row>
    <row r="125" spans="1:87" s="396" customFormat="1" ht="124.8">
      <c r="A125" s="387" t="s">
        <v>49</v>
      </c>
      <c r="C125" s="125">
        <v>82</v>
      </c>
      <c r="D125" s="270" t="s">
        <v>3082</v>
      </c>
      <c r="E125" s="125" t="s">
        <v>774</v>
      </c>
      <c r="F125" s="272">
        <v>2.4900000000000002</v>
      </c>
      <c r="G125" s="273"/>
      <c r="H125" s="272">
        <v>2.4900000000000002</v>
      </c>
      <c r="I125" s="272">
        <f>O125</f>
        <v>2.4899999999999998</v>
      </c>
      <c r="J125" s="272">
        <f>Y125</f>
        <v>0</v>
      </c>
      <c r="K125" s="272">
        <f>AW125</f>
        <v>0</v>
      </c>
      <c r="L125" s="133" t="s">
        <v>2350</v>
      </c>
      <c r="M125" s="114">
        <f t="shared" si="30"/>
        <v>0</v>
      </c>
      <c r="N125" s="410">
        <f t="shared" si="31"/>
        <v>2.4899999999999998</v>
      </c>
      <c r="O125" s="411">
        <f t="shared" si="32"/>
        <v>2.4899999999999998</v>
      </c>
      <c r="P125" s="423">
        <v>0.02</v>
      </c>
      <c r="Q125" s="423">
        <v>0.28999999999999998</v>
      </c>
      <c r="R125" s="423">
        <v>1.84</v>
      </c>
      <c r="S125" s="423">
        <v>0.34</v>
      </c>
      <c r="T125" s="423"/>
      <c r="U125" s="423"/>
      <c r="V125" s="423"/>
      <c r="W125" s="423"/>
      <c r="X125" s="423"/>
      <c r="Y125" s="411">
        <f t="shared" si="33"/>
        <v>0</v>
      </c>
      <c r="Z125" s="423"/>
      <c r="AA125" s="423"/>
      <c r="AB125" s="423"/>
      <c r="AC125" s="423"/>
      <c r="AD125" s="423"/>
      <c r="AE125" s="423"/>
      <c r="AF125" s="423"/>
      <c r="AG125" s="423"/>
      <c r="AH125" s="423"/>
      <c r="AI125" s="423"/>
      <c r="AJ125" s="423"/>
      <c r="AK125" s="423"/>
      <c r="AL125" s="423"/>
      <c r="AM125" s="423"/>
      <c r="AN125" s="423"/>
      <c r="AO125" s="423"/>
      <c r="AP125" s="423"/>
      <c r="AQ125" s="423"/>
      <c r="AR125" s="423"/>
      <c r="AS125" s="423"/>
      <c r="AT125" s="423"/>
      <c r="AU125" s="423"/>
      <c r="AV125" s="423"/>
      <c r="AW125" s="411">
        <f t="shared" si="34"/>
        <v>0</v>
      </c>
      <c r="AX125" s="423"/>
      <c r="AY125" s="423"/>
      <c r="AZ125" s="114" t="s">
        <v>130</v>
      </c>
      <c r="BA125" s="114" t="s">
        <v>3076</v>
      </c>
      <c r="BB125" s="410"/>
      <c r="BC125" s="410"/>
      <c r="BD125" s="401">
        <f t="shared" si="35"/>
        <v>0</v>
      </c>
      <c r="BE125" s="410"/>
      <c r="BF125" s="410"/>
      <c r="BG125" s="410"/>
      <c r="BH125" s="401">
        <f t="shared" si="36"/>
        <v>0</v>
      </c>
      <c r="BI125" s="410"/>
      <c r="BJ125" s="410"/>
      <c r="BK125" s="410"/>
      <c r="BL125" s="114"/>
      <c r="BM125" s="125" t="s">
        <v>3083</v>
      </c>
      <c r="BN125" s="125" t="s">
        <v>2735</v>
      </c>
      <c r="BO125" s="114" t="s">
        <v>3084</v>
      </c>
      <c r="BP125" s="114" t="s">
        <v>3085</v>
      </c>
      <c r="BQ125" s="114" t="s">
        <v>3086</v>
      </c>
      <c r="BR125" s="125" t="s">
        <v>3087</v>
      </c>
      <c r="BS125" s="125"/>
      <c r="BT125" s="125" t="s">
        <v>2880</v>
      </c>
      <c r="BU125" s="125"/>
      <c r="BV125" s="428"/>
      <c r="BW125" s="125">
        <v>1</v>
      </c>
      <c r="BX125" s="125" t="s">
        <v>2762</v>
      </c>
      <c r="CI125" s="396">
        <f>1.84+0.34+0.02+0.29</f>
        <v>2.4900000000000002</v>
      </c>
    </row>
    <row r="126" spans="1:87" s="396" customFormat="1" ht="62.4">
      <c r="A126" s="387" t="s">
        <v>49</v>
      </c>
      <c r="C126" s="125">
        <v>83</v>
      </c>
      <c r="D126" s="270" t="s">
        <v>687</v>
      </c>
      <c r="E126" s="125" t="s">
        <v>688</v>
      </c>
      <c r="F126" s="272">
        <v>1</v>
      </c>
      <c r="G126" s="273">
        <v>0.08</v>
      </c>
      <c r="H126" s="272">
        <f>F126-G126</f>
        <v>0.92</v>
      </c>
      <c r="I126" s="272">
        <f>O126</f>
        <v>0</v>
      </c>
      <c r="J126" s="272">
        <f>Y126</f>
        <v>0</v>
      </c>
      <c r="K126" s="272">
        <f>AW126</f>
        <v>0.92</v>
      </c>
      <c r="L126" s="133" t="s">
        <v>54</v>
      </c>
      <c r="M126" s="114">
        <f t="shared" si="30"/>
        <v>0</v>
      </c>
      <c r="N126" s="410">
        <f t="shared" si="31"/>
        <v>0.92</v>
      </c>
      <c r="O126" s="411">
        <f t="shared" si="32"/>
        <v>0</v>
      </c>
      <c r="P126" s="423"/>
      <c r="Q126" s="423"/>
      <c r="R126" s="423"/>
      <c r="S126" s="423"/>
      <c r="T126" s="423"/>
      <c r="U126" s="423"/>
      <c r="V126" s="423"/>
      <c r="W126" s="423"/>
      <c r="X126" s="423"/>
      <c r="Y126" s="411">
        <f t="shared" si="33"/>
        <v>0</v>
      </c>
      <c r="Z126" s="423"/>
      <c r="AA126" s="423"/>
      <c r="AB126" s="423"/>
      <c r="AC126" s="423"/>
      <c r="AD126" s="423"/>
      <c r="AE126" s="423"/>
      <c r="AF126" s="423"/>
      <c r="AG126" s="423"/>
      <c r="AH126" s="423"/>
      <c r="AI126" s="423"/>
      <c r="AJ126" s="423"/>
      <c r="AK126" s="423"/>
      <c r="AL126" s="423"/>
      <c r="AM126" s="423"/>
      <c r="AN126" s="423"/>
      <c r="AO126" s="423"/>
      <c r="AP126" s="423"/>
      <c r="AQ126" s="423"/>
      <c r="AR126" s="423"/>
      <c r="AS126" s="423"/>
      <c r="AT126" s="423"/>
      <c r="AU126" s="423"/>
      <c r="AV126" s="423"/>
      <c r="AW126" s="411">
        <f t="shared" si="34"/>
        <v>0.92</v>
      </c>
      <c r="AX126" s="423">
        <v>0.92</v>
      </c>
      <c r="AY126" s="423"/>
      <c r="AZ126" s="114" t="s">
        <v>130</v>
      </c>
      <c r="BA126" s="114" t="s">
        <v>3088</v>
      </c>
      <c r="BB126" s="410" t="s">
        <v>3089</v>
      </c>
      <c r="BC126" s="410"/>
      <c r="BD126" s="401">
        <f t="shared" si="35"/>
        <v>0</v>
      </c>
      <c r="BE126" s="410"/>
      <c r="BF126" s="410"/>
      <c r="BG126" s="410"/>
      <c r="BH126" s="401">
        <f t="shared" si="36"/>
        <v>0</v>
      </c>
      <c r="BI126" s="410"/>
      <c r="BJ126" s="410"/>
      <c r="BK126" s="410"/>
      <c r="BL126" s="114" t="s">
        <v>3090</v>
      </c>
      <c r="BM126" s="114" t="s">
        <v>3091</v>
      </c>
      <c r="BN126" s="114" t="s">
        <v>2735</v>
      </c>
      <c r="BO126" s="114" t="s">
        <v>3092</v>
      </c>
      <c r="BP126" s="114" t="s">
        <v>64</v>
      </c>
      <c r="BQ126" s="114" t="s">
        <v>3093</v>
      </c>
      <c r="BR126" s="114" t="s">
        <v>3094</v>
      </c>
      <c r="BS126" s="114"/>
      <c r="BT126" s="114" t="s">
        <v>2880</v>
      </c>
      <c r="BU126" s="114"/>
      <c r="BV126" s="419"/>
      <c r="BW126" s="125">
        <v>1</v>
      </c>
      <c r="BX126" s="125" t="s">
        <v>2762</v>
      </c>
    </row>
    <row r="127" spans="1:87" s="396" customFormat="1" ht="62.4">
      <c r="A127" s="387" t="s">
        <v>49</v>
      </c>
      <c r="C127" s="125">
        <v>84</v>
      </c>
      <c r="D127" s="270" t="s">
        <v>768</v>
      </c>
      <c r="E127" s="125"/>
      <c r="F127" s="272">
        <v>1.28</v>
      </c>
      <c r="G127" s="273"/>
      <c r="H127" s="272">
        <v>1.28</v>
      </c>
      <c r="I127" s="272">
        <f>O127</f>
        <v>0</v>
      </c>
      <c r="J127" s="272">
        <f>Y127</f>
        <v>0</v>
      </c>
      <c r="K127" s="272">
        <f>AW127</f>
        <v>1.28</v>
      </c>
      <c r="L127" s="133" t="s">
        <v>54</v>
      </c>
      <c r="M127" s="114">
        <f t="shared" si="30"/>
        <v>0</v>
      </c>
      <c r="N127" s="410">
        <f t="shared" si="31"/>
        <v>1.28</v>
      </c>
      <c r="O127" s="411">
        <f t="shared" si="32"/>
        <v>0</v>
      </c>
      <c r="P127" s="423"/>
      <c r="Q127" s="423"/>
      <c r="R127" s="423"/>
      <c r="S127" s="423"/>
      <c r="T127" s="423"/>
      <c r="U127" s="423"/>
      <c r="V127" s="423"/>
      <c r="W127" s="423"/>
      <c r="X127" s="423"/>
      <c r="Y127" s="411">
        <f t="shared" si="33"/>
        <v>0</v>
      </c>
      <c r="Z127" s="423"/>
      <c r="AA127" s="423"/>
      <c r="AB127" s="423"/>
      <c r="AC127" s="423"/>
      <c r="AD127" s="423"/>
      <c r="AE127" s="423"/>
      <c r="AF127" s="423"/>
      <c r="AG127" s="423"/>
      <c r="AH127" s="423"/>
      <c r="AI127" s="423"/>
      <c r="AJ127" s="423"/>
      <c r="AK127" s="423"/>
      <c r="AL127" s="423"/>
      <c r="AM127" s="423"/>
      <c r="AN127" s="423"/>
      <c r="AO127" s="423"/>
      <c r="AP127" s="423"/>
      <c r="AQ127" s="423"/>
      <c r="AR127" s="423"/>
      <c r="AS127" s="423"/>
      <c r="AT127" s="423"/>
      <c r="AU127" s="423"/>
      <c r="AV127" s="423"/>
      <c r="AW127" s="411">
        <f t="shared" si="34"/>
        <v>1.28</v>
      </c>
      <c r="AX127" s="423">
        <v>1.28</v>
      </c>
      <c r="AY127" s="423"/>
      <c r="AZ127" s="114" t="s">
        <v>130</v>
      </c>
      <c r="BA127" s="114" t="s">
        <v>3095</v>
      </c>
      <c r="BB127" s="410"/>
      <c r="BC127" s="410"/>
      <c r="BD127" s="401">
        <f t="shared" si="35"/>
        <v>0</v>
      </c>
      <c r="BE127" s="410"/>
      <c r="BF127" s="410"/>
      <c r="BG127" s="410"/>
      <c r="BH127" s="401">
        <f t="shared" si="36"/>
        <v>0</v>
      </c>
      <c r="BI127" s="410"/>
      <c r="BJ127" s="410"/>
      <c r="BK127" s="410"/>
      <c r="BL127" s="114" t="s">
        <v>3096</v>
      </c>
      <c r="BM127" s="114"/>
      <c r="BN127" s="114" t="s">
        <v>2735</v>
      </c>
      <c r="BO127" s="114" t="s">
        <v>74</v>
      </c>
      <c r="BP127" s="114" t="s">
        <v>64</v>
      </c>
      <c r="BQ127" s="114" t="s">
        <v>2744</v>
      </c>
      <c r="BR127" s="114" t="s">
        <v>64</v>
      </c>
      <c r="BS127" s="114"/>
      <c r="BT127" s="114" t="s">
        <v>2880</v>
      </c>
      <c r="BU127" s="114"/>
      <c r="BV127" s="419"/>
      <c r="BW127" s="125">
        <v>1</v>
      </c>
      <c r="BX127" s="125"/>
    </row>
    <row r="128" spans="1:87" s="396" customFormat="1" ht="62.4">
      <c r="A128" s="387" t="s">
        <v>49</v>
      </c>
      <c r="C128" s="125">
        <v>85</v>
      </c>
      <c r="D128" s="270" t="s">
        <v>3097</v>
      </c>
      <c r="E128" s="125"/>
      <c r="F128" s="272">
        <v>0.08</v>
      </c>
      <c r="G128" s="273"/>
      <c r="H128" s="272">
        <v>0.08</v>
      </c>
      <c r="I128" s="272">
        <f>O128</f>
        <v>0</v>
      </c>
      <c r="J128" s="272">
        <f>Y128</f>
        <v>0.06</v>
      </c>
      <c r="K128" s="272">
        <f>AW128</f>
        <v>0.02</v>
      </c>
      <c r="L128" s="133" t="s">
        <v>3098</v>
      </c>
      <c r="M128" s="114">
        <f t="shared" si="30"/>
        <v>0</v>
      </c>
      <c r="N128" s="410">
        <f t="shared" si="31"/>
        <v>0.08</v>
      </c>
      <c r="O128" s="411">
        <f t="shared" si="32"/>
        <v>0</v>
      </c>
      <c r="P128" s="423"/>
      <c r="Q128" s="423"/>
      <c r="R128" s="423"/>
      <c r="S128" s="423"/>
      <c r="T128" s="423"/>
      <c r="U128" s="423"/>
      <c r="V128" s="423"/>
      <c r="W128" s="423"/>
      <c r="X128" s="423"/>
      <c r="Y128" s="411">
        <f t="shared" si="33"/>
        <v>0.06</v>
      </c>
      <c r="Z128" s="423"/>
      <c r="AA128" s="423"/>
      <c r="AB128" s="423"/>
      <c r="AC128" s="423"/>
      <c r="AD128" s="423"/>
      <c r="AE128" s="423"/>
      <c r="AF128" s="423"/>
      <c r="AG128" s="423"/>
      <c r="AH128" s="423">
        <v>0.06</v>
      </c>
      <c r="AI128" s="423"/>
      <c r="AJ128" s="423"/>
      <c r="AK128" s="423"/>
      <c r="AL128" s="423"/>
      <c r="AM128" s="423"/>
      <c r="AN128" s="423"/>
      <c r="AO128" s="423"/>
      <c r="AP128" s="423"/>
      <c r="AQ128" s="423"/>
      <c r="AR128" s="423"/>
      <c r="AS128" s="423"/>
      <c r="AT128" s="423"/>
      <c r="AU128" s="423"/>
      <c r="AV128" s="423"/>
      <c r="AW128" s="411">
        <f t="shared" si="34"/>
        <v>0.02</v>
      </c>
      <c r="AX128" s="423">
        <v>0.02</v>
      </c>
      <c r="AY128" s="423"/>
      <c r="AZ128" s="114" t="s">
        <v>130</v>
      </c>
      <c r="BA128" s="114" t="s">
        <v>3099</v>
      </c>
      <c r="BB128" s="410"/>
      <c r="BC128" s="410"/>
      <c r="BD128" s="401">
        <f t="shared" si="35"/>
        <v>0</v>
      </c>
      <c r="BE128" s="410"/>
      <c r="BF128" s="410"/>
      <c r="BG128" s="410"/>
      <c r="BH128" s="401">
        <f t="shared" si="36"/>
        <v>0</v>
      </c>
      <c r="BI128" s="410"/>
      <c r="BJ128" s="410"/>
      <c r="BK128" s="410"/>
      <c r="BL128" s="114" t="s">
        <v>3100</v>
      </c>
      <c r="BM128" s="114"/>
      <c r="BN128" s="114" t="s">
        <v>2735</v>
      </c>
      <c r="BO128" s="114" t="s">
        <v>3092</v>
      </c>
      <c r="BP128" s="114" t="s">
        <v>64</v>
      </c>
      <c r="BQ128" s="114" t="s">
        <v>3093</v>
      </c>
      <c r="BR128" s="114" t="s">
        <v>64</v>
      </c>
      <c r="BS128" s="114" t="s">
        <v>3101</v>
      </c>
      <c r="BT128" s="114"/>
      <c r="BU128" s="114"/>
      <c r="BV128" s="419"/>
      <c r="BW128" s="125"/>
      <c r="BX128" s="125"/>
    </row>
    <row r="129" spans="1:87" s="387" customFormat="1">
      <c r="A129" s="387" t="s">
        <v>56</v>
      </c>
      <c r="C129" s="286" t="s">
        <v>2010</v>
      </c>
      <c r="D129" s="422" t="s">
        <v>3102</v>
      </c>
      <c r="E129" s="398"/>
      <c r="F129" s="409">
        <f t="shared" ref="F129:K129" si="58">SUM(F130,F134,F136,F138,F143,F145,F149,F151)</f>
        <v>3527.08</v>
      </c>
      <c r="G129" s="409">
        <f t="shared" si="58"/>
        <v>34.409999999999997</v>
      </c>
      <c r="H129" s="409">
        <f t="shared" si="58"/>
        <v>3492.67</v>
      </c>
      <c r="I129" s="409">
        <f t="shared" si="58"/>
        <v>443.37</v>
      </c>
      <c r="J129" s="409">
        <f t="shared" si="58"/>
        <v>12.010000000000002</v>
      </c>
      <c r="K129" s="409">
        <f t="shared" si="58"/>
        <v>3037.29</v>
      </c>
      <c r="L129" s="114"/>
      <c r="M129" s="114">
        <f t="shared" si="30"/>
        <v>3492.67</v>
      </c>
      <c r="N129" s="410">
        <f t="shared" si="31"/>
        <v>0</v>
      </c>
      <c r="O129" s="411">
        <f t="shared" si="32"/>
        <v>0</v>
      </c>
      <c r="P129" s="412"/>
      <c r="Q129" s="412"/>
      <c r="R129" s="412"/>
      <c r="S129" s="412"/>
      <c r="T129" s="412"/>
      <c r="U129" s="412"/>
      <c r="V129" s="412"/>
      <c r="W129" s="412"/>
      <c r="X129" s="412"/>
      <c r="Y129" s="411">
        <f t="shared" si="33"/>
        <v>0</v>
      </c>
      <c r="Z129" s="412"/>
      <c r="AA129" s="412"/>
      <c r="AB129" s="412"/>
      <c r="AC129" s="412"/>
      <c r="AD129" s="412"/>
      <c r="AE129" s="412"/>
      <c r="AF129" s="412"/>
      <c r="AG129" s="412"/>
      <c r="AH129" s="412"/>
      <c r="AI129" s="412"/>
      <c r="AJ129" s="412"/>
      <c r="AK129" s="412"/>
      <c r="AL129" s="412"/>
      <c r="AM129" s="412"/>
      <c r="AN129" s="412"/>
      <c r="AO129" s="412"/>
      <c r="AP129" s="412"/>
      <c r="AQ129" s="412"/>
      <c r="AR129" s="412"/>
      <c r="AS129" s="412"/>
      <c r="AT129" s="412"/>
      <c r="AU129" s="412"/>
      <c r="AV129" s="412"/>
      <c r="AW129" s="411">
        <f t="shared" si="34"/>
        <v>0</v>
      </c>
      <c r="AX129" s="412"/>
      <c r="AY129" s="412"/>
      <c r="AZ129" s="398"/>
      <c r="BA129" s="398"/>
      <c r="BB129" s="401"/>
      <c r="BC129" s="401"/>
      <c r="BD129" s="401">
        <f t="shared" si="35"/>
        <v>0</v>
      </c>
      <c r="BE129" s="401"/>
      <c r="BF129" s="401"/>
      <c r="BG129" s="401"/>
      <c r="BH129" s="401">
        <f t="shared" si="36"/>
        <v>0</v>
      </c>
      <c r="BI129" s="401"/>
      <c r="BJ129" s="401"/>
      <c r="BK129" s="401"/>
      <c r="BL129" s="114">
        <v>0</v>
      </c>
      <c r="BM129" s="398"/>
      <c r="BN129" s="398"/>
      <c r="BO129" s="398"/>
      <c r="BP129" s="398"/>
      <c r="BQ129" s="114"/>
      <c r="BR129" s="398"/>
      <c r="BS129" s="398"/>
      <c r="BT129" s="398"/>
      <c r="BU129" s="398"/>
      <c r="BV129" s="413"/>
      <c r="BW129" s="397"/>
      <c r="BX129" s="397"/>
    </row>
    <row r="130" spans="1:87" s="387" customFormat="1">
      <c r="A130" s="387" t="s">
        <v>56</v>
      </c>
      <c r="C130" s="397" t="s">
        <v>1264</v>
      </c>
      <c r="D130" s="452" t="s">
        <v>266</v>
      </c>
      <c r="E130" s="397"/>
      <c r="F130" s="409">
        <f t="shared" ref="F130:K130" si="59">SUM(F131:F133)</f>
        <v>0.85000000000000009</v>
      </c>
      <c r="G130" s="409">
        <f t="shared" si="59"/>
        <v>0.3</v>
      </c>
      <c r="H130" s="409">
        <f t="shared" si="59"/>
        <v>0.55000000000000004</v>
      </c>
      <c r="I130" s="409">
        <f t="shared" si="59"/>
        <v>0</v>
      </c>
      <c r="J130" s="409">
        <f t="shared" si="59"/>
        <v>0</v>
      </c>
      <c r="K130" s="409">
        <f t="shared" si="59"/>
        <v>0.55000000000000004</v>
      </c>
      <c r="L130" s="114"/>
      <c r="M130" s="114">
        <f t="shared" si="30"/>
        <v>0.55000000000000004</v>
      </c>
      <c r="N130" s="410">
        <f t="shared" si="31"/>
        <v>0</v>
      </c>
      <c r="O130" s="411">
        <f t="shared" si="32"/>
        <v>0</v>
      </c>
      <c r="P130" s="412"/>
      <c r="Q130" s="412"/>
      <c r="R130" s="412"/>
      <c r="S130" s="412"/>
      <c r="T130" s="412"/>
      <c r="U130" s="412"/>
      <c r="V130" s="412"/>
      <c r="W130" s="412"/>
      <c r="X130" s="412"/>
      <c r="Y130" s="411">
        <f t="shared" si="33"/>
        <v>0</v>
      </c>
      <c r="Z130" s="412"/>
      <c r="AA130" s="412"/>
      <c r="AB130" s="412"/>
      <c r="AC130" s="412"/>
      <c r="AD130" s="412"/>
      <c r="AE130" s="412"/>
      <c r="AF130" s="412"/>
      <c r="AG130" s="412"/>
      <c r="AH130" s="412"/>
      <c r="AI130" s="412"/>
      <c r="AJ130" s="412"/>
      <c r="AK130" s="412"/>
      <c r="AL130" s="412"/>
      <c r="AM130" s="412"/>
      <c r="AN130" s="412"/>
      <c r="AO130" s="412"/>
      <c r="AP130" s="412"/>
      <c r="AQ130" s="412"/>
      <c r="AR130" s="412"/>
      <c r="AS130" s="412"/>
      <c r="AT130" s="412"/>
      <c r="AU130" s="412"/>
      <c r="AV130" s="412"/>
      <c r="AW130" s="411">
        <f t="shared" si="34"/>
        <v>0</v>
      </c>
      <c r="AX130" s="412"/>
      <c r="AY130" s="412"/>
      <c r="AZ130" s="398"/>
      <c r="BA130" s="398"/>
      <c r="BB130" s="401"/>
      <c r="BC130" s="401"/>
      <c r="BD130" s="401">
        <f t="shared" si="35"/>
        <v>0</v>
      </c>
      <c r="BE130" s="401"/>
      <c r="BF130" s="401"/>
      <c r="BG130" s="401"/>
      <c r="BH130" s="401">
        <f t="shared" si="36"/>
        <v>0</v>
      </c>
      <c r="BI130" s="401"/>
      <c r="BJ130" s="401"/>
      <c r="BK130" s="401"/>
      <c r="BL130" s="114">
        <v>0</v>
      </c>
      <c r="BM130" s="397"/>
      <c r="BN130" s="397"/>
      <c r="BO130" s="397"/>
      <c r="BP130" s="397"/>
      <c r="BQ130" s="114"/>
      <c r="BR130" s="397"/>
      <c r="BS130" s="397"/>
      <c r="BT130" s="397"/>
      <c r="BU130" s="397"/>
      <c r="BV130" s="418"/>
      <c r="BW130" s="397"/>
      <c r="BX130" s="397"/>
    </row>
    <row r="131" spans="1:87" s="396" customFormat="1" ht="46.8">
      <c r="A131" s="387" t="s">
        <v>36</v>
      </c>
      <c r="C131" s="125">
        <v>86</v>
      </c>
      <c r="D131" s="369" t="s">
        <v>3103</v>
      </c>
      <c r="E131" s="114" t="s">
        <v>283</v>
      </c>
      <c r="F131" s="272">
        <v>0.3</v>
      </c>
      <c r="G131" s="273">
        <v>0.3</v>
      </c>
      <c r="H131" s="272"/>
      <c r="I131" s="272">
        <f>O131</f>
        <v>0</v>
      </c>
      <c r="J131" s="272">
        <f>Y131</f>
        <v>0</v>
      </c>
      <c r="K131" s="272">
        <f>AW131</f>
        <v>0</v>
      </c>
      <c r="L131" s="133" t="s">
        <v>36</v>
      </c>
      <c r="M131" s="114">
        <f t="shared" si="30"/>
        <v>0</v>
      </c>
      <c r="N131" s="410">
        <f t="shared" si="31"/>
        <v>0</v>
      </c>
      <c r="O131" s="411">
        <f t="shared" si="32"/>
        <v>0</v>
      </c>
      <c r="P131" s="423"/>
      <c r="Q131" s="423"/>
      <c r="R131" s="423"/>
      <c r="S131" s="423"/>
      <c r="T131" s="423"/>
      <c r="U131" s="423"/>
      <c r="V131" s="423"/>
      <c r="W131" s="423"/>
      <c r="X131" s="423"/>
      <c r="Y131" s="411">
        <f t="shared" si="33"/>
        <v>0</v>
      </c>
      <c r="Z131" s="423"/>
      <c r="AA131" s="423"/>
      <c r="AB131" s="423"/>
      <c r="AC131" s="423"/>
      <c r="AD131" s="423"/>
      <c r="AE131" s="423"/>
      <c r="AF131" s="423"/>
      <c r="AG131" s="423"/>
      <c r="AH131" s="423"/>
      <c r="AI131" s="423"/>
      <c r="AJ131" s="423"/>
      <c r="AK131" s="423"/>
      <c r="AL131" s="423"/>
      <c r="AM131" s="423"/>
      <c r="AN131" s="423"/>
      <c r="AO131" s="423"/>
      <c r="AP131" s="423"/>
      <c r="AQ131" s="423"/>
      <c r="AR131" s="423"/>
      <c r="AS131" s="423"/>
      <c r="AT131" s="423"/>
      <c r="AU131" s="423"/>
      <c r="AV131" s="423"/>
      <c r="AW131" s="411">
        <f t="shared" si="34"/>
        <v>0</v>
      </c>
      <c r="AX131" s="423"/>
      <c r="AY131" s="423"/>
      <c r="AZ131" s="114" t="s">
        <v>194</v>
      </c>
      <c r="BA131" s="114" t="s">
        <v>3104</v>
      </c>
      <c r="BB131" s="410"/>
      <c r="BC131" s="410"/>
      <c r="BD131" s="401">
        <f t="shared" si="35"/>
        <v>0</v>
      </c>
      <c r="BE131" s="410"/>
      <c r="BF131" s="410"/>
      <c r="BG131" s="410"/>
      <c r="BH131" s="401">
        <f t="shared" si="36"/>
        <v>0</v>
      </c>
      <c r="BI131" s="410"/>
      <c r="BJ131" s="410"/>
      <c r="BK131" s="410"/>
      <c r="BL131" s="114" t="s">
        <v>587</v>
      </c>
      <c r="BM131" s="114" t="s">
        <v>72</v>
      </c>
      <c r="BN131" s="114" t="s">
        <v>2735</v>
      </c>
      <c r="BO131" s="114" t="s">
        <v>74</v>
      </c>
      <c r="BP131" s="114" t="s">
        <v>64</v>
      </c>
      <c r="BQ131" s="114" t="s">
        <v>2744</v>
      </c>
      <c r="BR131" s="114" t="s">
        <v>64</v>
      </c>
      <c r="BS131" s="114"/>
      <c r="BT131" s="114" t="s">
        <v>2880</v>
      </c>
      <c r="BU131" s="114"/>
      <c r="BV131" s="419"/>
      <c r="BW131" s="125">
        <v>1</v>
      </c>
      <c r="BX131" s="125" t="s">
        <v>2778</v>
      </c>
    </row>
    <row r="132" spans="1:87" s="396" customFormat="1" ht="93.6">
      <c r="A132" s="387" t="s">
        <v>36</v>
      </c>
      <c r="C132" s="125">
        <v>87</v>
      </c>
      <c r="D132" s="270" t="s">
        <v>270</v>
      </c>
      <c r="E132" s="125" t="s">
        <v>269</v>
      </c>
      <c r="F132" s="272">
        <v>0.5</v>
      </c>
      <c r="G132" s="273"/>
      <c r="H132" s="272">
        <v>0.5</v>
      </c>
      <c r="I132" s="272">
        <f>O132</f>
        <v>0</v>
      </c>
      <c r="J132" s="272">
        <f>Y132</f>
        <v>0</v>
      </c>
      <c r="K132" s="272">
        <f>AW132</f>
        <v>0.5</v>
      </c>
      <c r="L132" s="133" t="s">
        <v>54</v>
      </c>
      <c r="M132" s="114">
        <f t="shared" si="30"/>
        <v>0</v>
      </c>
      <c r="N132" s="410">
        <f t="shared" si="31"/>
        <v>0.5</v>
      </c>
      <c r="O132" s="411">
        <f t="shared" si="32"/>
        <v>0</v>
      </c>
      <c r="P132" s="423"/>
      <c r="Q132" s="423"/>
      <c r="R132" s="423"/>
      <c r="S132" s="423"/>
      <c r="T132" s="423"/>
      <c r="U132" s="423"/>
      <c r="V132" s="423"/>
      <c r="W132" s="423"/>
      <c r="X132" s="423"/>
      <c r="Y132" s="411">
        <f t="shared" si="33"/>
        <v>0</v>
      </c>
      <c r="Z132" s="423"/>
      <c r="AA132" s="423"/>
      <c r="AB132" s="423"/>
      <c r="AC132" s="423"/>
      <c r="AD132" s="423"/>
      <c r="AE132" s="423"/>
      <c r="AF132" s="423"/>
      <c r="AG132" s="423"/>
      <c r="AH132" s="423"/>
      <c r="AI132" s="423"/>
      <c r="AJ132" s="423"/>
      <c r="AK132" s="423"/>
      <c r="AL132" s="423"/>
      <c r="AM132" s="423"/>
      <c r="AN132" s="423"/>
      <c r="AO132" s="423"/>
      <c r="AP132" s="423"/>
      <c r="AQ132" s="423"/>
      <c r="AR132" s="423"/>
      <c r="AS132" s="423"/>
      <c r="AT132" s="423"/>
      <c r="AU132" s="423"/>
      <c r="AV132" s="423"/>
      <c r="AW132" s="411">
        <f t="shared" si="34"/>
        <v>0.5</v>
      </c>
      <c r="AX132" s="423">
        <v>0.5</v>
      </c>
      <c r="AY132" s="423"/>
      <c r="AZ132" s="114" t="s">
        <v>130</v>
      </c>
      <c r="BA132" s="114" t="s">
        <v>3105</v>
      </c>
      <c r="BB132" s="410"/>
      <c r="BC132" s="410"/>
      <c r="BD132" s="401">
        <f t="shared" si="35"/>
        <v>0</v>
      </c>
      <c r="BE132" s="410"/>
      <c r="BF132" s="410"/>
      <c r="BG132" s="410"/>
      <c r="BH132" s="401">
        <f t="shared" si="36"/>
        <v>0</v>
      </c>
      <c r="BI132" s="410"/>
      <c r="BJ132" s="410"/>
      <c r="BK132" s="410"/>
      <c r="BL132" s="114" t="s">
        <v>3106</v>
      </c>
      <c r="BM132" s="114" t="s">
        <v>3107</v>
      </c>
      <c r="BN132" s="114" t="s">
        <v>2735</v>
      </c>
      <c r="BO132" s="114" t="s">
        <v>74</v>
      </c>
      <c r="BP132" s="114" t="s">
        <v>64</v>
      </c>
      <c r="BQ132" s="114" t="s">
        <v>2744</v>
      </c>
      <c r="BR132" s="114" t="s">
        <v>64</v>
      </c>
      <c r="BS132" s="114"/>
      <c r="BT132" s="114" t="s">
        <v>2880</v>
      </c>
      <c r="BU132" s="114"/>
      <c r="BV132" s="419"/>
      <c r="BW132" s="125">
        <v>1</v>
      </c>
      <c r="BX132" s="125" t="s">
        <v>2762</v>
      </c>
    </row>
    <row r="133" spans="1:87" s="396" customFormat="1" ht="62.4">
      <c r="A133" s="387" t="s">
        <v>36</v>
      </c>
      <c r="C133" s="125">
        <v>88</v>
      </c>
      <c r="D133" s="270" t="s">
        <v>310</v>
      </c>
      <c r="E133" s="125" t="s">
        <v>2367</v>
      </c>
      <c r="F133" s="272">
        <v>0.05</v>
      </c>
      <c r="G133" s="272"/>
      <c r="H133" s="272">
        <v>0.05</v>
      </c>
      <c r="I133" s="272">
        <f>O133</f>
        <v>0</v>
      </c>
      <c r="J133" s="272">
        <f>Y133</f>
        <v>0</v>
      </c>
      <c r="K133" s="272">
        <f>AW133</f>
        <v>0.05</v>
      </c>
      <c r="L133" s="133" t="s">
        <v>54</v>
      </c>
      <c r="M133" s="114">
        <f t="shared" si="30"/>
        <v>0</v>
      </c>
      <c r="N133" s="410">
        <f t="shared" si="31"/>
        <v>0.05</v>
      </c>
      <c r="O133" s="411">
        <f t="shared" si="32"/>
        <v>0</v>
      </c>
      <c r="P133" s="423"/>
      <c r="Q133" s="423"/>
      <c r="R133" s="423"/>
      <c r="S133" s="423"/>
      <c r="T133" s="423"/>
      <c r="U133" s="423"/>
      <c r="V133" s="423"/>
      <c r="W133" s="423"/>
      <c r="X133" s="423"/>
      <c r="Y133" s="411">
        <f t="shared" si="33"/>
        <v>0</v>
      </c>
      <c r="Z133" s="423"/>
      <c r="AA133" s="423"/>
      <c r="AB133" s="423"/>
      <c r="AC133" s="423"/>
      <c r="AD133" s="423"/>
      <c r="AE133" s="423"/>
      <c r="AF133" s="423"/>
      <c r="AG133" s="423"/>
      <c r="AH133" s="423"/>
      <c r="AI133" s="423"/>
      <c r="AJ133" s="423"/>
      <c r="AK133" s="423"/>
      <c r="AL133" s="423"/>
      <c r="AM133" s="423"/>
      <c r="AN133" s="423"/>
      <c r="AO133" s="423"/>
      <c r="AP133" s="423"/>
      <c r="AQ133" s="423"/>
      <c r="AR133" s="423"/>
      <c r="AS133" s="423"/>
      <c r="AT133" s="423"/>
      <c r="AU133" s="423"/>
      <c r="AV133" s="423"/>
      <c r="AW133" s="411">
        <f t="shared" si="34"/>
        <v>0.05</v>
      </c>
      <c r="AX133" s="423">
        <v>0.05</v>
      </c>
      <c r="AY133" s="423"/>
      <c r="AZ133" s="114" t="s">
        <v>1435</v>
      </c>
      <c r="BA133" s="114" t="s">
        <v>3108</v>
      </c>
      <c r="BB133" s="410"/>
      <c r="BC133" s="410"/>
      <c r="BD133" s="401">
        <f t="shared" si="35"/>
        <v>0</v>
      </c>
      <c r="BE133" s="410"/>
      <c r="BF133" s="410"/>
      <c r="BG133" s="410"/>
      <c r="BH133" s="401">
        <f t="shared" si="36"/>
        <v>0</v>
      </c>
      <c r="BI133" s="410"/>
      <c r="BJ133" s="410"/>
      <c r="BK133" s="410"/>
      <c r="BL133" s="114" t="s">
        <v>2959</v>
      </c>
      <c r="BM133" s="114" t="s">
        <v>72</v>
      </c>
      <c r="BN133" s="114" t="s">
        <v>2735</v>
      </c>
      <c r="BO133" s="114" t="s">
        <v>74</v>
      </c>
      <c r="BP133" s="114" t="s">
        <v>64</v>
      </c>
      <c r="BQ133" s="114" t="s">
        <v>2744</v>
      </c>
      <c r="BR133" s="114" t="s">
        <v>64</v>
      </c>
      <c r="BS133" s="114"/>
      <c r="BT133" s="114" t="s">
        <v>2880</v>
      </c>
      <c r="BU133" s="114"/>
      <c r="BV133" s="419"/>
      <c r="BW133" s="125">
        <v>1</v>
      </c>
      <c r="BX133" s="125"/>
    </row>
    <row r="134" spans="1:87" s="387" customFormat="1">
      <c r="A134" s="387" t="s">
        <v>56</v>
      </c>
      <c r="C134" s="397" t="s">
        <v>1264</v>
      </c>
      <c r="D134" s="452" t="s">
        <v>1978</v>
      </c>
      <c r="E134" s="397"/>
      <c r="F134" s="409">
        <f t="shared" ref="F134:K134" si="60">F135</f>
        <v>26.35</v>
      </c>
      <c r="G134" s="409">
        <f t="shared" si="60"/>
        <v>26.35</v>
      </c>
      <c r="H134" s="409">
        <f t="shared" si="60"/>
        <v>0</v>
      </c>
      <c r="I134" s="409">
        <f t="shared" si="60"/>
        <v>0</v>
      </c>
      <c r="J134" s="409">
        <f t="shared" si="60"/>
        <v>0</v>
      </c>
      <c r="K134" s="409">
        <f t="shared" si="60"/>
        <v>0</v>
      </c>
      <c r="L134" s="114"/>
      <c r="M134" s="114">
        <f t="shared" si="30"/>
        <v>0</v>
      </c>
      <c r="N134" s="410">
        <f t="shared" si="31"/>
        <v>0</v>
      </c>
      <c r="O134" s="411">
        <f t="shared" si="32"/>
        <v>0</v>
      </c>
      <c r="P134" s="412"/>
      <c r="Q134" s="412"/>
      <c r="R134" s="412"/>
      <c r="S134" s="412"/>
      <c r="T134" s="412"/>
      <c r="U134" s="412"/>
      <c r="V134" s="412"/>
      <c r="W134" s="412"/>
      <c r="X134" s="412"/>
      <c r="Y134" s="411">
        <f t="shared" si="33"/>
        <v>0</v>
      </c>
      <c r="Z134" s="412"/>
      <c r="AA134" s="412"/>
      <c r="AB134" s="412"/>
      <c r="AC134" s="412"/>
      <c r="AD134" s="412"/>
      <c r="AE134" s="412"/>
      <c r="AF134" s="412"/>
      <c r="AG134" s="412"/>
      <c r="AH134" s="412"/>
      <c r="AI134" s="412"/>
      <c r="AJ134" s="412"/>
      <c r="AK134" s="412"/>
      <c r="AL134" s="412"/>
      <c r="AM134" s="412"/>
      <c r="AN134" s="412"/>
      <c r="AO134" s="412"/>
      <c r="AP134" s="412"/>
      <c r="AQ134" s="412"/>
      <c r="AR134" s="412"/>
      <c r="AS134" s="412"/>
      <c r="AT134" s="412"/>
      <c r="AU134" s="412"/>
      <c r="AV134" s="412"/>
      <c r="AW134" s="411">
        <f t="shared" si="34"/>
        <v>0</v>
      </c>
      <c r="AX134" s="412"/>
      <c r="AY134" s="412"/>
      <c r="AZ134" s="398"/>
      <c r="BA134" s="398"/>
      <c r="BB134" s="401"/>
      <c r="BC134" s="401"/>
      <c r="BD134" s="401">
        <f t="shared" si="35"/>
        <v>0</v>
      </c>
      <c r="BE134" s="401"/>
      <c r="BF134" s="401"/>
      <c r="BG134" s="401"/>
      <c r="BH134" s="401">
        <f t="shared" si="36"/>
        <v>0</v>
      </c>
      <c r="BI134" s="401"/>
      <c r="BJ134" s="401"/>
      <c r="BK134" s="401"/>
      <c r="BL134" s="114">
        <v>0</v>
      </c>
      <c r="BM134" s="397"/>
      <c r="BN134" s="397"/>
      <c r="BO134" s="397"/>
      <c r="BP134" s="397"/>
      <c r="BQ134" s="114"/>
      <c r="BR134" s="397"/>
      <c r="BS134" s="397"/>
      <c r="BT134" s="397"/>
      <c r="BU134" s="397"/>
      <c r="BV134" s="418"/>
      <c r="BW134" s="397"/>
      <c r="BX134" s="397"/>
    </row>
    <row r="135" spans="1:87" s="396" customFormat="1" ht="62.4">
      <c r="A135" s="396" t="s">
        <v>1979</v>
      </c>
      <c r="C135" s="125">
        <v>89</v>
      </c>
      <c r="D135" s="270" t="s">
        <v>60</v>
      </c>
      <c r="E135" s="125" t="s">
        <v>59</v>
      </c>
      <c r="F135" s="272">
        <f>30-3.65</f>
        <v>26.35</v>
      </c>
      <c r="G135" s="272">
        <f>30-3.65</f>
        <v>26.35</v>
      </c>
      <c r="H135" s="272"/>
      <c r="I135" s="272">
        <f>O135</f>
        <v>0</v>
      </c>
      <c r="J135" s="272">
        <f>Y135</f>
        <v>0</v>
      </c>
      <c r="K135" s="272">
        <f>AW135</f>
        <v>0</v>
      </c>
      <c r="L135" s="114" t="s">
        <v>3109</v>
      </c>
      <c r="M135" s="114">
        <f t="shared" si="30"/>
        <v>0</v>
      </c>
      <c r="N135" s="410">
        <f t="shared" si="31"/>
        <v>0</v>
      </c>
      <c r="O135" s="411">
        <f t="shared" si="32"/>
        <v>0</v>
      </c>
      <c r="P135" s="412"/>
      <c r="Q135" s="412"/>
      <c r="R135" s="412"/>
      <c r="S135" s="412"/>
      <c r="T135" s="412"/>
      <c r="U135" s="412"/>
      <c r="V135" s="412"/>
      <c r="W135" s="412"/>
      <c r="X135" s="412"/>
      <c r="Y135" s="411">
        <f t="shared" si="33"/>
        <v>0</v>
      </c>
      <c r="Z135" s="412"/>
      <c r="AA135" s="412"/>
      <c r="AB135" s="412"/>
      <c r="AC135" s="412"/>
      <c r="AD135" s="412"/>
      <c r="AE135" s="412"/>
      <c r="AF135" s="412"/>
      <c r="AG135" s="412"/>
      <c r="AH135" s="412"/>
      <c r="AI135" s="412"/>
      <c r="AJ135" s="412"/>
      <c r="AK135" s="412"/>
      <c r="AL135" s="412"/>
      <c r="AM135" s="412"/>
      <c r="AN135" s="412"/>
      <c r="AO135" s="412"/>
      <c r="AP135" s="412"/>
      <c r="AQ135" s="412"/>
      <c r="AR135" s="412"/>
      <c r="AS135" s="412"/>
      <c r="AT135" s="412"/>
      <c r="AU135" s="412"/>
      <c r="AV135" s="412"/>
      <c r="AW135" s="411">
        <f t="shared" si="34"/>
        <v>0</v>
      </c>
      <c r="AX135" s="412"/>
      <c r="AY135" s="412"/>
      <c r="AZ135" s="114" t="s">
        <v>91</v>
      </c>
      <c r="BA135" s="114" t="s">
        <v>3110</v>
      </c>
      <c r="BB135" s="410"/>
      <c r="BC135" s="410"/>
      <c r="BD135" s="401">
        <f t="shared" si="35"/>
        <v>0</v>
      </c>
      <c r="BE135" s="410"/>
      <c r="BF135" s="410"/>
      <c r="BG135" s="410"/>
      <c r="BH135" s="401">
        <f t="shared" si="36"/>
        <v>0</v>
      </c>
      <c r="BI135" s="410"/>
      <c r="BJ135" s="410"/>
      <c r="BK135" s="410"/>
      <c r="BL135" s="114"/>
      <c r="BM135" s="114" t="s">
        <v>2757</v>
      </c>
      <c r="BN135" s="114" t="s">
        <v>2735</v>
      </c>
      <c r="BO135" s="125" t="s">
        <v>102</v>
      </c>
      <c r="BP135" s="114" t="s">
        <v>64</v>
      </c>
      <c r="BQ135" s="114" t="s">
        <v>3033</v>
      </c>
      <c r="BR135" s="114" t="s">
        <v>3111</v>
      </c>
      <c r="BS135" s="114"/>
      <c r="BT135" s="114" t="s">
        <v>2880</v>
      </c>
      <c r="BU135" s="114"/>
      <c r="BV135" s="419"/>
      <c r="BW135" s="125">
        <v>1</v>
      </c>
      <c r="BX135" s="125" t="s">
        <v>2762</v>
      </c>
    </row>
    <row r="136" spans="1:87" s="387" customFormat="1">
      <c r="A136" s="387" t="s">
        <v>56</v>
      </c>
      <c r="C136" s="397" t="s">
        <v>1264</v>
      </c>
      <c r="D136" s="452" t="s">
        <v>1985</v>
      </c>
      <c r="E136" s="397"/>
      <c r="F136" s="409">
        <f t="shared" ref="F136:K136" si="61">F137</f>
        <v>4.83</v>
      </c>
      <c r="G136" s="409">
        <f t="shared" si="61"/>
        <v>0</v>
      </c>
      <c r="H136" s="409">
        <f t="shared" si="61"/>
        <v>4.83</v>
      </c>
      <c r="I136" s="409">
        <f t="shared" si="61"/>
        <v>4.8299999999999992</v>
      </c>
      <c r="J136" s="409">
        <f t="shared" si="61"/>
        <v>0</v>
      </c>
      <c r="K136" s="409">
        <f t="shared" si="61"/>
        <v>0</v>
      </c>
      <c r="L136" s="114"/>
      <c r="M136" s="114">
        <f t="shared" ref="M136:M190" si="62">H136-N136</f>
        <v>4.83</v>
      </c>
      <c r="N136" s="410">
        <f t="shared" ref="N136:N190" si="63">O136+Y136+AW136</f>
        <v>0</v>
      </c>
      <c r="O136" s="411">
        <f t="shared" ref="O136:O190" si="64">SUM(P136:X136)</f>
        <v>0</v>
      </c>
      <c r="P136" s="412"/>
      <c r="Q136" s="412"/>
      <c r="R136" s="412"/>
      <c r="S136" s="412"/>
      <c r="T136" s="412"/>
      <c r="U136" s="412"/>
      <c r="V136" s="412"/>
      <c r="W136" s="412"/>
      <c r="X136" s="412"/>
      <c r="Y136" s="411">
        <f t="shared" ref="Y136:Y190" si="65">SUM(Z136:AV136)</f>
        <v>0</v>
      </c>
      <c r="Z136" s="412"/>
      <c r="AA136" s="412"/>
      <c r="AB136" s="412"/>
      <c r="AC136" s="412"/>
      <c r="AD136" s="412"/>
      <c r="AE136" s="412"/>
      <c r="AF136" s="412"/>
      <c r="AG136" s="412"/>
      <c r="AH136" s="412"/>
      <c r="AI136" s="412"/>
      <c r="AJ136" s="412"/>
      <c r="AK136" s="412"/>
      <c r="AL136" s="412"/>
      <c r="AM136" s="412"/>
      <c r="AN136" s="412"/>
      <c r="AO136" s="412"/>
      <c r="AP136" s="412"/>
      <c r="AQ136" s="412"/>
      <c r="AR136" s="412"/>
      <c r="AS136" s="412"/>
      <c r="AT136" s="412"/>
      <c r="AU136" s="412"/>
      <c r="AV136" s="412"/>
      <c r="AW136" s="411">
        <f t="shared" ref="AW136:AW190" si="66">SUM(AX136:AY136)</f>
        <v>0</v>
      </c>
      <c r="AX136" s="412"/>
      <c r="AY136" s="412"/>
      <c r="AZ136" s="398"/>
      <c r="BA136" s="398"/>
      <c r="BB136" s="401"/>
      <c r="BC136" s="401"/>
      <c r="BD136" s="401">
        <f t="shared" si="35"/>
        <v>0</v>
      </c>
      <c r="BE136" s="401"/>
      <c r="BF136" s="401"/>
      <c r="BG136" s="401"/>
      <c r="BH136" s="401">
        <f t="shared" si="36"/>
        <v>0</v>
      </c>
      <c r="BI136" s="401"/>
      <c r="BJ136" s="401"/>
      <c r="BK136" s="401"/>
      <c r="BL136" s="114">
        <v>0</v>
      </c>
      <c r="BM136" s="397"/>
      <c r="BN136" s="397"/>
      <c r="BO136" s="397"/>
      <c r="BP136" s="397"/>
      <c r="BQ136" s="114"/>
      <c r="BR136" s="397"/>
      <c r="BS136" s="397"/>
      <c r="BT136" s="397"/>
      <c r="BU136" s="397"/>
      <c r="BV136" s="418"/>
      <c r="BW136" s="397"/>
      <c r="BX136" s="397"/>
    </row>
    <row r="137" spans="1:87" s="396" customFormat="1" ht="62.4">
      <c r="A137" s="396" t="s">
        <v>25</v>
      </c>
      <c r="B137" s="396" t="s">
        <v>1334</v>
      </c>
      <c r="C137" s="125">
        <v>90</v>
      </c>
      <c r="D137" s="270" t="s">
        <v>3112</v>
      </c>
      <c r="E137" s="125" t="s">
        <v>89</v>
      </c>
      <c r="F137" s="272">
        <v>4.83</v>
      </c>
      <c r="G137" s="272"/>
      <c r="H137" s="272">
        <v>4.83</v>
      </c>
      <c r="I137" s="272">
        <f>O137</f>
        <v>4.8299999999999992</v>
      </c>
      <c r="J137" s="272">
        <f>Y137</f>
        <v>0</v>
      </c>
      <c r="K137" s="272">
        <f>AW137</f>
        <v>0</v>
      </c>
      <c r="L137" s="114" t="s">
        <v>1979</v>
      </c>
      <c r="M137" s="114">
        <f t="shared" si="62"/>
        <v>0</v>
      </c>
      <c r="N137" s="410">
        <f t="shared" si="63"/>
        <v>4.8299999999999992</v>
      </c>
      <c r="O137" s="411">
        <f t="shared" si="64"/>
        <v>4.8299999999999992</v>
      </c>
      <c r="P137" s="412">
        <v>0.31</v>
      </c>
      <c r="Q137" s="412">
        <v>4.5199999999999996</v>
      </c>
      <c r="R137" s="412"/>
      <c r="S137" s="412"/>
      <c r="T137" s="412"/>
      <c r="U137" s="412"/>
      <c r="V137" s="412"/>
      <c r="W137" s="412"/>
      <c r="X137" s="412"/>
      <c r="Y137" s="411">
        <f t="shared" si="65"/>
        <v>0</v>
      </c>
      <c r="Z137" s="412"/>
      <c r="AA137" s="412"/>
      <c r="AB137" s="412"/>
      <c r="AC137" s="412"/>
      <c r="AD137" s="412"/>
      <c r="AE137" s="412"/>
      <c r="AF137" s="412"/>
      <c r="AG137" s="412"/>
      <c r="AH137" s="412"/>
      <c r="AI137" s="412"/>
      <c r="AJ137" s="412"/>
      <c r="AK137" s="412"/>
      <c r="AL137" s="412"/>
      <c r="AM137" s="412"/>
      <c r="AN137" s="412"/>
      <c r="AO137" s="412"/>
      <c r="AP137" s="412"/>
      <c r="AQ137" s="412"/>
      <c r="AR137" s="412"/>
      <c r="AS137" s="412"/>
      <c r="AT137" s="412"/>
      <c r="AU137" s="412"/>
      <c r="AV137" s="412"/>
      <c r="AW137" s="411">
        <f t="shared" si="66"/>
        <v>0</v>
      </c>
      <c r="AX137" s="412"/>
      <c r="AY137" s="412"/>
      <c r="AZ137" s="114" t="s">
        <v>91</v>
      </c>
      <c r="BA137" s="114" t="s">
        <v>3076</v>
      </c>
      <c r="BB137" s="410"/>
      <c r="BC137" s="410"/>
      <c r="BD137" s="401">
        <f t="shared" ref="BD137:BD193" si="67">BE137+BF137+BG137</f>
        <v>0</v>
      </c>
      <c r="BE137" s="410"/>
      <c r="BF137" s="410"/>
      <c r="BG137" s="410"/>
      <c r="BH137" s="401">
        <f t="shared" ref="BH137:BH193" si="68">BI137+BJ137+BK137</f>
        <v>0</v>
      </c>
      <c r="BI137" s="410"/>
      <c r="BJ137" s="410"/>
      <c r="BK137" s="410"/>
      <c r="BL137" s="114">
        <v>0</v>
      </c>
      <c r="BM137" s="125" t="s">
        <v>3113</v>
      </c>
      <c r="BN137" s="125" t="s">
        <v>2735</v>
      </c>
      <c r="BO137" s="125" t="s">
        <v>102</v>
      </c>
      <c r="BP137" s="114" t="s">
        <v>3114</v>
      </c>
      <c r="BQ137" s="114" t="s">
        <v>3115</v>
      </c>
      <c r="BR137" s="114" t="s">
        <v>64</v>
      </c>
      <c r="BS137" s="114"/>
      <c r="BT137" s="114" t="s">
        <v>2880</v>
      </c>
      <c r="BU137" s="114"/>
      <c r="BV137" s="428"/>
      <c r="BW137" s="125">
        <v>1</v>
      </c>
      <c r="BX137" s="125" t="s">
        <v>2762</v>
      </c>
    </row>
    <row r="138" spans="1:87" s="387" customFormat="1">
      <c r="A138" s="387" t="s">
        <v>56</v>
      </c>
      <c r="C138" s="397" t="s">
        <v>1264</v>
      </c>
      <c r="D138" s="452" t="s">
        <v>134</v>
      </c>
      <c r="E138" s="397"/>
      <c r="F138" s="409">
        <f t="shared" ref="F138:K138" si="69">SUM(F139:F142)</f>
        <v>2909.1499999999996</v>
      </c>
      <c r="G138" s="409">
        <f t="shared" si="69"/>
        <v>0</v>
      </c>
      <c r="H138" s="409">
        <f t="shared" si="69"/>
        <v>2909.1499999999996</v>
      </c>
      <c r="I138" s="409">
        <f t="shared" si="69"/>
        <v>83.11</v>
      </c>
      <c r="J138" s="409">
        <f t="shared" si="69"/>
        <v>12.010000000000002</v>
      </c>
      <c r="K138" s="409">
        <f t="shared" si="69"/>
        <v>2814.0299999999997</v>
      </c>
      <c r="L138" s="114"/>
      <c r="M138" s="114">
        <f t="shared" si="62"/>
        <v>2909.1499999999996</v>
      </c>
      <c r="N138" s="410">
        <f t="shared" si="63"/>
        <v>0</v>
      </c>
      <c r="O138" s="411">
        <f t="shared" si="64"/>
        <v>0</v>
      </c>
      <c r="P138" s="412"/>
      <c r="Q138" s="412"/>
      <c r="R138" s="412"/>
      <c r="S138" s="412"/>
      <c r="T138" s="412"/>
      <c r="U138" s="412"/>
      <c r="V138" s="412"/>
      <c r="W138" s="412"/>
      <c r="X138" s="412"/>
      <c r="Y138" s="411">
        <f t="shared" si="65"/>
        <v>0</v>
      </c>
      <c r="Z138" s="412"/>
      <c r="AA138" s="412"/>
      <c r="AB138" s="412"/>
      <c r="AC138" s="412"/>
      <c r="AD138" s="412"/>
      <c r="AE138" s="412"/>
      <c r="AF138" s="412"/>
      <c r="AG138" s="412"/>
      <c r="AH138" s="412"/>
      <c r="AI138" s="412"/>
      <c r="AJ138" s="412"/>
      <c r="AK138" s="412"/>
      <c r="AL138" s="412"/>
      <c r="AM138" s="412"/>
      <c r="AN138" s="412"/>
      <c r="AO138" s="412"/>
      <c r="AP138" s="412"/>
      <c r="AQ138" s="412"/>
      <c r="AR138" s="412"/>
      <c r="AS138" s="412"/>
      <c r="AT138" s="412"/>
      <c r="AU138" s="412"/>
      <c r="AV138" s="412"/>
      <c r="AW138" s="411">
        <f t="shared" si="66"/>
        <v>0</v>
      </c>
      <c r="AX138" s="412"/>
      <c r="AY138" s="412"/>
      <c r="AZ138" s="398"/>
      <c r="BA138" s="398"/>
      <c r="BB138" s="401"/>
      <c r="BC138" s="401"/>
      <c r="BD138" s="401">
        <f t="shared" si="67"/>
        <v>0</v>
      </c>
      <c r="BE138" s="401"/>
      <c r="BF138" s="401"/>
      <c r="BG138" s="401"/>
      <c r="BH138" s="401">
        <f t="shared" si="68"/>
        <v>0</v>
      </c>
      <c r="BI138" s="401"/>
      <c r="BJ138" s="401"/>
      <c r="BK138" s="401"/>
      <c r="BL138" s="114">
        <v>0</v>
      </c>
      <c r="BM138" s="397"/>
      <c r="BN138" s="397"/>
      <c r="BO138" s="397"/>
      <c r="BP138" s="397"/>
      <c r="BQ138" s="114"/>
      <c r="BR138" s="397"/>
      <c r="BS138" s="397"/>
      <c r="BT138" s="397"/>
      <c r="BU138" s="397"/>
      <c r="BV138" s="418"/>
      <c r="BW138" s="397"/>
      <c r="BX138" s="397"/>
    </row>
    <row r="139" spans="1:87" s="396" customFormat="1" ht="62.4">
      <c r="A139" s="387" t="s">
        <v>135</v>
      </c>
      <c r="C139" s="125">
        <v>91</v>
      </c>
      <c r="D139" s="270" t="s">
        <v>3116</v>
      </c>
      <c r="E139" s="125"/>
      <c r="F139" s="272">
        <v>814</v>
      </c>
      <c r="G139" s="272"/>
      <c r="H139" s="272">
        <v>814</v>
      </c>
      <c r="I139" s="272">
        <f>O139</f>
        <v>0</v>
      </c>
      <c r="J139" s="272">
        <f>Y139</f>
        <v>0</v>
      </c>
      <c r="K139" s="272">
        <f>AW139</f>
        <v>814</v>
      </c>
      <c r="L139" s="114" t="s">
        <v>55</v>
      </c>
      <c r="M139" s="114">
        <f t="shared" si="62"/>
        <v>0</v>
      </c>
      <c r="N139" s="410">
        <f t="shared" si="63"/>
        <v>814</v>
      </c>
      <c r="O139" s="411">
        <f t="shared" si="64"/>
        <v>0</v>
      </c>
      <c r="P139" s="412"/>
      <c r="Q139" s="412"/>
      <c r="R139" s="412"/>
      <c r="S139" s="412"/>
      <c r="T139" s="412"/>
      <c r="U139" s="412"/>
      <c r="V139" s="412"/>
      <c r="W139" s="412"/>
      <c r="X139" s="412"/>
      <c r="Y139" s="411">
        <f t="shared" si="65"/>
        <v>0</v>
      </c>
      <c r="Z139" s="412"/>
      <c r="AA139" s="412"/>
      <c r="AB139" s="412"/>
      <c r="AC139" s="412"/>
      <c r="AD139" s="412"/>
      <c r="AE139" s="412"/>
      <c r="AF139" s="412"/>
      <c r="AG139" s="412"/>
      <c r="AH139" s="412"/>
      <c r="AI139" s="412"/>
      <c r="AJ139" s="412"/>
      <c r="AK139" s="412"/>
      <c r="AL139" s="412"/>
      <c r="AM139" s="412"/>
      <c r="AN139" s="412"/>
      <c r="AO139" s="412"/>
      <c r="AP139" s="412"/>
      <c r="AQ139" s="412"/>
      <c r="AR139" s="412"/>
      <c r="AS139" s="412"/>
      <c r="AT139" s="412"/>
      <c r="AU139" s="412"/>
      <c r="AV139" s="412"/>
      <c r="AW139" s="411">
        <f t="shared" si="66"/>
        <v>814</v>
      </c>
      <c r="AX139" s="412"/>
      <c r="AY139" s="412">
        <v>814</v>
      </c>
      <c r="AZ139" s="114" t="s">
        <v>3117</v>
      </c>
      <c r="BA139" s="114" t="s">
        <v>3118</v>
      </c>
      <c r="BB139" s="410"/>
      <c r="BC139" s="410"/>
      <c r="BD139" s="401">
        <f t="shared" si="67"/>
        <v>0</v>
      </c>
      <c r="BE139" s="410"/>
      <c r="BF139" s="410"/>
      <c r="BG139" s="410"/>
      <c r="BH139" s="401">
        <f t="shared" si="68"/>
        <v>0</v>
      </c>
      <c r="BI139" s="410"/>
      <c r="BJ139" s="410"/>
      <c r="BK139" s="410"/>
      <c r="BL139" s="114" t="s">
        <v>3119</v>
      </c>
      <c r="BM139" s="114"/>
      <c r="BN139" s="114" t="s">
        <v>2735</v>
      </c>
      <c r="BO139" s="114" t="s">
        <v>3120</v>
      </c>
      <c r="BP139" s="114" t="s">
        <v>64</v>
      </c>
      <c r="BQ139" s="114" t="s">
        <v>3121</v>
      </c>
      <c r="BR139" s="114" t="s">
        <v>64</v>
      </c>
      <c r="BS139" s="114" t="s">
        <v>3122</v>
      </c>
      <c r="BT139" s="114" t="s">
        <v>3123</v>
      </c>
      <c r="BU139" s="114"/>
      <c r="BV139" s="419"/>
      <c r="BW139" s="125">
        <v>1</v>
      </c>
      <c r="BX139" s="125"/>
    </row>
    <row r="140" spans="1:87" s="432" customFormat="1" ht="62.4">
      <c r="A140" s="431" t="s">
        <v>135</v>
      </c>
      <c r="C140" s="125">
        <v>92</v>
      </c>
      <c r="D140" s="270" t="s">
        <v>142</v>
      </c>
      <c r="E140" s="455"/>
      <c r="F140" s="272">
        <v>231.6</v>
      </c>
      <c r="G140" s="272"/>
      <c r="H140" s="272">
        <v>231.6</v>
      </c>
      <c r="I140" s="272">
        <f>O140</f>
        <v>5.8</v>
      </c>
      <c r="J140" s="272">
        <f>Y140</f>
        <v>11.8</v>
      </c>
      <c r="K140" s="272">
        <f>AW140</f>
        <v>214</v>
      </c>
      <c r="L140" s="114" t="s">
        <v>143</v>
      </c>
      <c r="M140" s="114">
        <f t="shared" si="62"/>
        <v>0</v>
      </c>
      <c r="N140" s="410">
        <f t="shared" si="63"/>
        <v>231.6</v>
      </c>
      <c r="O140" s="411">
        <f t="shared" si="64"/>
        <v>5.8</v>
      </c>
      <c r="P140" s="462"/>
      <c r="Q140" s="462"/>
      <c r="R140" s="462">
        <v>5.8</v>
      </c>
      <c r="S140" s="462"/>
      <c r="T140" s="462"/>
      <c r="U140" s="462"/>
      <c r="V140" s="462"/>
      <c r="W140" s="462"/>
      <c r="X140" s="462"/>
      <c r="Y140" s="411">
        <f t="shared" si="65"/>
        <v>11.8</v>
      </c>
      <c r="Z140" s="462"/>
      <c r="AA140" s="462"/>
      <c r="AB140" s="462"/>
      <c r="AC140" s="462"/>
      <c r="AD140" s="462"/>
      <c r="AE140" s="462">
        <v>11.8</v>
      </c>
      <c r="AF140" s="462"/>
      <c r="AG140" s="462"/>
      <c r="AH140" s="462"/>
      <c r="AI140" s="462"/>
      <c r="AJ140" s="462"/>
      <c r="AK140" s="462"/>
      <c r="AL140" s="462"/>
      <c r="AM140" s="462"/>
      <c r="AN140" s="462"/>
      <c r="AO140" s="462"/>
      <c r="AP140" s="462"/>
      <c r="AQ140" s="462"/>
      <c r="AR140" s="462"/>
      <c r="AS140" s="462"/>
      <c r="AT140" s="462"/>
      <c r="AU140" s="462"/>
      <c r="AV140" s="462"/>
      <c r="AW140" s="411">
        <f t="shared" si="66"/>
        <v>214</v>
      </c>
      <c r="AX140" s="462"/>
      <c r="AY140" s="462">
        <v>214</v>
      </c>
      <c r="AZ140" s="114" t="s">
        <v>2741</v>
      </c>
      <c r="BA140" s="114" t="s">
        <v>3124</v>
      </c>
      <c r="BB140" s="410"/>
      <c r="BC140" s="410"/>
      <c r="BD140" s="401">
        <f t="shared" si="67"/>
        <v>0</v>
      </c>
      <c r="BE140" s="410"/>
      <c r="BF140" s="410"/>
      <c r="BG140" s="410"/>
      <c r="BH140" s="401">
        <f t="shared" si="68"/>
        <v>0</v>
      </c>
      <c r="BI140" s="410"/>
      <c r="BJ140" s="410"/>
      <c r="BK140" s="410"/>
      <c r="BL140" s="114" t="s">
        <v>624</v>
      </c>
      <c r="BM140" s="434"/>
      <c r="BN140" s="434" t="s">
        <v>2735</v>
      </c>
      <c r="BO140" s="434" t="s">
        <v>74</v>
      </c>
      <c r="BP140" s="434" t="s">
        <v>3125</v>
      </c>
      <c r="BQ140" s="114" t="s">
        <v>2744</v>
      </c>
      <c r="BR140" s="434"/>
      <c r="BS140" s="434"/>
      <c r="BT140" s="434"/>
      <c r="BU140" s="434"/>
      <c r="BV140" s="454"/>
      <c r="BW140" s="455"/>
      <c r="BX140" s="455"/>
    </row>
    <row r="141" spans="1:87" s="432" customFormat="1" ht="62.4">
      <c r="A141" s="431" t="s">
        <v>135</v>
      </c>
      <c r="C141" s="125">
        <v>93</v>
      </c>
      <c r="D141" s="270" t="s">
        <v>3126</v>
      </c>
      <c r="E141" s="455"/>
      <c r="F141" s="272">
        <v>1215.8499999999999</v>
      </c>
      <c r="G141" s="272"/>
      <c r="H141" s="272">
        <v>1215.8499999999999</v>
      </c>
      <c r="I141" s="272">
        <f>O141</f>
        <v>77.31</v>
      </c>
      <c r="J141" s="272">
        <f>Y141</f>
        <v>0.21</v>
      </c>
      <c r="K141" s="272">
        <f>AW141</f>
        <v>1138.33</v>
      </c>
      <c r="L141" s="114" t="s">
        <v>3127</v>
      </c>
      <c r="M141" s="114">
        <f t="shared" si="62"/>
        <v>0</v>
      </c>
      <c r="N141" s="410">
        <f t="shared" si="63"/>
        <v>1215.8499999999999</v>
      </c>
      <c r="O141" s="411">
        <f t="shared" si="64"/>
        <v>77.31</v>
      </c>
      <c r="P141" s="462">
        <v>5.1100000000000003</v>
      </c>
      <c r="Q141" s="462">
        <f>36.98+15.54</f>
        <v>52.519999999999996</v>
      </c>
      <c r="R141" s="462">
        <v>11.78</v>
      </c>
      <c r="S141" s="462">
        <v>6.56</v>
      </c>
      <c r="T141" s="462"/>
      <c r="U141" s="462"/>
      <c r="V141" s="462">
        <v>1.34</v>
      </c>
      <c r="W141" s="462"/>
      <c r="X141" s="462"/>
      <c r="Y141" s="411">
        <f t="shared" si="65"/>
        <v>0.21</v>
      </c>
      <c r="Z141" s="462"/>
      <c r="AA141" s="462"/>
      <c r="AB141" s="462"/>
      <c r="AC141" s="462"/>
      <c r="AD141" s="462"/>
      <c r="AE141" s="462"/>
      <c r="AF141" s="462">
        <v>0.21</v>
      </c>
      <c r="AG141" s="462"/>
      <c r="AH141" s="462"/>
      <c r="AI141" s="462"/>
      <c r="AJ141" s="462"/>
      <c r="AK141" s="462"/>
      <c r="AL141" s="462"/>
      <c r="AM141" s="462"/>
      <c r="AN141" s="462"/>
      <c r="AO141" s="462"/>
      <c r="AP141" s="462"/>
      <c r="AQ141" s="462"/>
      <c r="AR141" s="462"/>
      <c r="AS141" s="462"/>
      <c r="AT141" s="462"/>
      <c r="AU141" s="462"/>
      <c r="AV141" s="462"/>
      <c r="AW141" s="411">
        <f t="shared" si="66"/>
        <v>1138.33</v>
      </c>
      <c r="AX141" s="462"/>
      <c r="AY141" s="462">
        <v>1138.33</v>
      </c>
      <c r="AZ141" s="114" t="s">
        <v>1435</v>
      </c>
      <c r="BA141" s="114" t="s">
        <v>3124</v>
      </c>
      <c r="BB141" s="410"/>
      <c r="BC141" s="410"/>
      <c r="BD141" s="401">
        <f t="shared" si="67"/>
        <v>0</v>
      </c>
      <c r="BE141" s="410"/>
      <c r="BF141" s="410"/>
      <c r="BG141" s="410"/>
      <c r="BH141" s="401">
        <f t="shared" si="68"/>
        <v>0</v>
      </c>
      <c r="BI141" s="410"/>
      <c r="BJ141" s="410"/>
      <c r="BK141" s="410"/>
      <c r="BL141" s="114" t="s">
        <v>3128</v>
      </c>
      <c r="BM141" s="434"/>
      <c r="BN141" s="434" t="s">
        <v>2735</v>
      </c>
      <c r="BO141" s="434" t="s">
        <v>74</v>
      </c>
      <c r="BP141" s="434" t="s">
        <v>3125</v>
      </c>
      <c r="BQ141" s="114" t="s">
        <v>2744</v>
      </c>
      <c r="BR141" s="434"/>
      <c r="BS141" s="434"/>
      <c r="BT141" s="434"/>
      <c r="BU141" s="434"/>
      <c r="BV141" s="454"/>
      <c r="BW141" s="455"/>
      <c r="BX141" s="455"/>
    </row>
    <row r="142" spans="1:87" s="432" customFormat="1" ht="140.4">
      <c r="A142" s="431" t="s">
        <v>135</v>
      </c>
      <c r="C142" s="125">
        <v>94</v>
      </c>
      <c r="D142" s="270" t="s">
        <v>3129</v>
      </c>
      <c r="E142" s="455"/>
      <c r="F142" s="272">
        <v>647.70000000000005</v>
      </c>
      <c r="G142" s="272"/>
      <c r="H142" s="272">
        <v>647.70000000000005</v>
      </c>
      <c r="I142" s="272">
        <f>O142</f>
        <v>0</v>
      </c>
      <c r="J142" s="272">
        <f>Y142</f>
        <v>0</v>
      </c>
      <c r="K142" s="272">
        <f>AW142</f>
        <v>647.70000000000005</v>
      </c>
      <c r="L142" s="114" t="s">
        <v>55</v>
      </c>
      <c r="M142" s="114">
        <f t="shared" si="62"/>
        <v>0</v>
      </c>
      <c r="N142" s="410">
        <f t="shared" si="63"/>
        <v>647.70000000000005</v>
      </c>
      <c r="O142" s="411">
        <f t="shared" si="64"/>
        <v>0</v>
      </c>
      <c r="P142" s="462"/>
      <c r="Q142" s="462"/>
      <c r="R142" s="462"/>
      <c r="S142" s="462"/>
      <c r="T142" s="462"/>
      <c r="U142" s="462"/>
      <c r="V142" s="462"/>
      <c r="W142" s="462"/>
      <c r="X142" s="462"/>
      <c r="Y142" s="411">
        <f t="shared" si="65"/>
        <v>0</v>
      </c>
      <c r="Z142" s="462"/>
      <c r="AA142" s="462"/>
      <c r="AB142" s="462"/>
      <c r="AC142" s="462"/>
      <c r="AD142" s="462"/>
      <c r="AE142" s="462"/>
      <c r="AF142" s="462"/>
      <c r="AG142" s="462"/>
      <c r="AH142" s="462"/>
      <c r="AI142" s="462"/>
      <c r="AJ142" s="462"/>
      <c r="AK142" s="462"/>
      <c r="AL142" s="462"/>
      <c r="AM142" s="462"/>
      <c r="AN142" s="462"/>
      <c r="AO142" s="462"/>
      <c r="AP142" s="462"/>
      <c r="AQ142" s="462"/>
      <c r="AR142" s="462"/>
      <c r="AS142" s="462"/>
      <c r="AT142" s="462"/>
      <c r="AU142" s="462"/>
      <c r="AV142" s="462"/>
      <c r="AW142" s="411">
        <f t="shared" si="66"/>
        <v>647.70000000000005</v>
      </c>
      <c r="AX142" s="462"/>
      <c r="AY142" s="462">
        <v>647.70000000000005</v>
      </c>
      <c r="AZ142" s="114" t="s">
        <v>3130</v>
      </c>
      <c r="BA142" s="114" t="s">
        <v>3131</v>
      </c>
      <c r="BB142" s="410"/>
      <c r="BC142" s="410"/>
      <c r="BD142" s="401">
        <f t="shared" si="67"/>
        <v>0</v>
      </c>
      <c r="BE142" s="410"/>
      <c r="BF142" s="410"/>
      <c r="BG142" s="410"/>
      <c r="BH142" s="401">
        <f t="shared" si="68"/>
        <v>0</v>
      </c>
      <c r="BI142" s="410"/>
      <c r="BJ142" s="410"/>
      <c r="BK142" s="410"/>
      <c r="BL142" s="114">
        <v>0</v>
      </c>
      <c r="BM142" s="434"/>
      <c r="BN142" s="434" t="s">
        <v>2735</v>
      </c>
      <c r="BO142" s="434" t="s">
        <v>3132</v>
      </c>
      <c r="BP142" s="434" t="s">
        <v>3133</v>
      </c>
      <c r="BQ142" s="114" t="s">
        <v>3134</v>
      </c>
      <c r="BR142" s="434" t="s">
        <v>64</v>
      </c>
      <c r="BS142" s="434" t="s">
        <v>3135</v>
      </c>
      <c r="BT142" s="434" t="s">
        <v>3123</v>
      </c>
      <c r="BU142" s="434"/>
      <c r="BV142" s="454"/>
      <c r="BW142" s="455">
        <v>1</v>
      </c>
      <c r="BX142" s="455"/>
      <c r="CI142" s="432">
        <f>0.38+14.31+327.88</f>
        <v>342.57</v>
      </c>
    </row>
    <row r="143" spans="1:87" s="387" customFormat="1">
      <c r="A143" s="387" t="s">
        <v>56</v>
      </c>
      <c r="C143" s="397" t="s">
        <v>1264</v>
      </c>
      <c r="D143" s="452" t="s">
        <v>156</v>
      </c>
      <c r="E143" s="397"/>
      <c r="F143" s="409">
        <f t="shared" ref="F143:K143" si="70">SUM(F144:F144)</f>
        <v>83.35</v>
      </c>
      <c r="G143" s="409">
        <f t="shared" si="70"/>
        <v>0</v>
      </c>
      <c r="H143" s="409">
        <f t="shared" si="70"/>
        <v>83.35</v>
      </c>
      <c r="I143" s="409">
        <f t="shared" si="70"/>
        <v>0</v>
      </c>
      <c r="J143" s="409">
        <f t="shared" si="70"/>
        <v>0</v>
      </c>
      <c r="K143" s="409">
        <f t="shared" si="70"/>
        <v>83.35</v>
      </c>
      <c r="L143" s="114"/>
      <c r="M143" s="114">
        <f t="shared" si="62"/>
        <v>83.35</v>
      </c>
      <c r="N143" s="410">
        <f t="shared" si="63"/>
        <v>0</v>
      </c>
      <c r="O143" s="411">
        <f t="shared" si="64"/>
        <v>0</v>
      </c>
      <c r="P143" s="412"/>
      <c r="Q143" s="412"/>
      <c r="R143" s="412"/>
      <c r="S143" s="412"/>
      <c r="T143" s="412"/>
      <c r="U143" s="412"/>
      <c r="V143" s="412"/>
      <c r="W143" s="412"/>
      <c r="X143" s="412"/>
      <c r="Y143" s="411">
        <f t="shared" si="65"/>
        <v>0</v>
      </c>
      <c r="Z143" s="412"/>
      <c r="AA143" s="412"/>
      <c r="AB143" s="412"/>
      <c r="AC143" s="412"/>
      <c r="AD143" s="412"/>
      <c r="AE143" s="412"/>
      <c r="AF143" s="412"/>
      <c r="AG143" s="412"/>
      <c r="AH143" s="412"/>
      <c r="AI143" s="412"/>
      <c r="AJ143" s="412"/>
      <c r="AK143" s="412"/>
      <c r="AL143" s="412"/>
      <c r="AM143" s="412"/>
      <c r="AN143" s="412"/>
      <c r="AO143" s="412"/>
      <c r="AP143" s="412"/>
      <c r="AQ143" s="412"/>
      <c r="AR143" s="412"/>
      <c r="AS143" s="412"/>
      <c r="AT143" s="412"/>
      <c r="AU143" s="412"/>
      <c r="AV143" s="412"/>
      <c r="AW143" s="411">
        <f t="shared" si="66"/>
        <v>0</v>
      </c>
      <c r="AX143" s="412"/>
      <c r="AY143" s="412"/>
      <c r="AZ143" s="398"/>
      <c r="BA143" s="398"/>
      <c r="BB143" s="401"/>
      <c r="BC143" s="401"/>
      <c r="BD143" s="401">
        <f t="shared" si="67"/>
        <v>0</v>
      </c>
      <c r="BE143" s="401"/>
      <c r="BF143" s="401"/>
      <c r="BG143" s="401"/>
      <c r="BH143" s="401">
        <f t="shared" si="68"/>
        <v>0</v>
      </c>
      <c r="BI143" s="401"/>
      <c r="BJ143" s="401"/>
      <c r="BK143" s="401"/>
      <c r="BL143" s="114">
        <v>0</v>
      </c>
      <c r="BM143" s="397"/>
      <c r="BN143" s="397"/>
      <c r="BO143" s="397"/>
      <c r="BP143" s="397"/>
      <c r="BQ143" s="114"/>
      <c r="BR143" s="397"/>
      <c r="BS143" s="397"/>
      <c r="BT143" s="397"/>
      <c r="BU143" s="397"/>
      <c r="BV143" s="418"/>
      <c r="BW143" s="397"/>
      <c r="BX143" s="397"/>
    </row>
    <row r="144" spans="1:87" s="432" customFormat="1" ht="124.8">
      <c r="A144" s="431" t="s">
        <v>28</v>
      </c>
      <c r="C144" s="125">
        <v>95</v>
      </c>
      <c r="D144" s="270" t="s">
        <v>3136</v>
      </c>
      <c r="E144" s="455"/>
      <c r="F144" s="272">
        <v>83.35</v>
      </c>
      <c r="G144" s="272"/>
      <c r="H144" s="272">
        <v>83.35</v>
      </c>
      <c r="I144" s="272">
        <f>O144</f>
        <v>0</v>
      </c>
      <c r="J144" s="272">
        <f>Y144</f>
        <v>0</v>
      </c>
      <c r="K144" s="272">
        <f>AW144</f>
        <v>83.35</v>
      </c>
      <c r="L144" s="114" t="s">
        <v>55</v>
      </c>
      <c r="M144" s="114">
        <f t="shared" si="62"/>
        <v>0</v>
      </c>
      <c r="N144" s="410">
        <f t="shared" si="63"/>
        <v>83.35</v>
      </c>
      <c r="O144" s="411">
        <f t="shared" si="64"/>
        <v>0</v>
      </c>
      <c r="P144" s="462"/>
      <c r="Q144" s="462"/>
      <c r="R144" s="462"/>
      <c r="S144" s="462"/>
      <c r="T144" s="462"/>
      <c r="U144" s="462"/>
      <c r="V144" s="462"/>
      <c r="W144" s="462"/>
      <c r="X144" s="462"/>
      <c r="Y144" s="411">
        <f t="shared" si="65"/>
        <v>0</v>
      </c>
      <c r="Z144" s="462"/>
      <c r="AA144" s="462"/>
      <c r="AB144" s="462"/>
      <c r="AC144" s="462"/>
      <c r="AD144" s="462"/>
      <c r="AE144" s="462"/>
      <c r="AF144" s="462"/>
      <c r="AG144" s="462"/>
      <c r="AH144" s="462"/>
      <c r="AI144" s="462"/>
      <c r="AJ144" s="462"/>
      <c r="AK144" s="462"/>
      <c r="AL144" s="462"/>
      <c r="AM144" s="462"/>
      <c r="AN144" s="462"/>
      <c r="AO144" s="462"/>
      <c r="AP144" s="462"/>
      <c r="AQ144" s="462"/>
      <c r="AR144" s="462"/>
      <c r="AS144" s="462"/>
      <c r="AT144" s="462"/>
      <c r="AU144" s="462"/>
      <c r="AV144" s="462"/>
      <c r="AW144" s="411">
        <f t="shared" si="66"/>
        <v>83.35</v>
      </c>
      <c r="AX144" s="462"/>
      <c r="AY144" s="462">
        <v>83.35</v>
      </c>
      <c r="AZ144" s="114" t="s">
        <v>167</v>
      </c>
      <c r="BA144" s="114" t="s">
        <v>3137</v>
      </c>
      <c r="BB144" s="410"/>
      <c r="BC144" s="410"/>
      <c r="BD144" s="401">
        <f t="shared" si="67"/>
        <v>0</v>
      </c>
      <c r="BE144" s="410"/>
      <c r="BF144" s="410"/>
      <c r="BG144" s="410"/>
      <c r="BH144" s="401">
        <f t="shared" si="68"/>
        <v>0</v>
      </c>
      <c r="BI144" s="410"/>
      <c r="BJ144" s="410"/>
      <c r="BK144" s="410"/>
      <c r="BL144" s="114" t="s">
        <v>3138</v>
      </c>
      <c r="BM144" s="434"/>
      <c r="BN144" s="434" t="s">
        <v>2735</v>
      </c>
      <c r="BO144" s="434" t="s">
        <v>3139</v>
      </c>
      <c r="BP144" s="434" t="s">
        <v>3140</v>
      </c>
      <c r="BQ144" s="114" t="s">
        <v>3141</v>
      </c>
      <c r="BR144" s="434" t="s">
        <v>64</v>
      </c>
      <c r="BS144" s="434">
        <f>68.32+3.87</f>
        <v>72.19</v>
      </c>
      <c r="BT144" s="434" t="s">
        <v>3123</v>
      </c>
      <c r="BU144" s="434"/>
      <c r="BV144" s="454"/>
      <c r="BW144" s="455">
        <v>1</v>
      </c>
      <c r="BX144" s="455"/>
    </row>
    <row r="145" spans="1:87" s="387" customFormat="1">
      <c r="A145" s="387" t="s">
        <v>56</v>
      </c>
      <c r="C145" s="397" t="s">
        <v>1264</v>
      </c>
      <c r="D145" s="452" t="s">
        <v>94</v>
      </c>
      <c r="E145" s="397"/>
      <c r="F145" s="409">
        <f t="shared" ref="F145:K145" si="71">SUM(F146:F148)</f>
        <v>414.49</v>
      </c>
      <c r="G145" s="409">
        <f t="shared" si="71"/>
        <v>0</v>
      </c>
      <c r="H145" s="409">
        <f t="shared" si="71"/>
        <v>414.49</v>
      </c>
      <c r="I145" s="409">
        <f t="shared" si="71"/>
        <v>302.49</v>
      </c>
      <c r="J145" s="409">
        <f t="shared" si="71"/>
        <v>0</v>
      </c>
      <c r="K145" s="409">
        <f t="shared" si="71"/>
        <v>112</v>
      </c>
      <c r="L145" s="114"/>
      <c r="M145" s="114">
        <f>H145-N145</f>
        <v>414.49</v>
      </c>
      <c r="N145" s="410">
        <f>O145+Y145+AW145</f>
        <v>0</v>
      </c>
      <c r="O145" s="411">
        <f>SUM(P145:X145)</f>
        <v>0</v>
      </c>
      <c r="P145" s="412"/>
      <c r="Q145" s="412"/>
      <c r="R145" s="412"/>
      <c r="S145" s="412"/>
      <c r="T145" s="412"/>
      <c r="U145" s="412"/>
      <c r="V145" s="412"/>
      <c r="W145" s="412"/>
      <c r="X145" s="412"/>
      <c r="Y145" s="411">
        <f>SUM(Z145:AV145)</f>
        <v>0</v>
      </c>
      <c r="Z145" s="412"/>
      <c r="AA145" s="412"/>
      <c r="AB145" s="412"/>
      <c r="AC145" s="412"/>
      <c r="AD145" s="412"/>
      <c r="AE145" s="412"/>
      <c r="AF145" s="412"/>
      <c r="AG145" s="412"/>
      <c r="AH145" s="412"/>
      <c r="AI145" s="412"/>
      <c r="AJ145" s="412"/>
      <c r="AK145" s="412"/>
      <c r="AL145" s="412"/>
      <c r="AM145" s="412"/>
      <c r="AN145" s="412"/>
      <c r="AO145" s="412"/>
      <c r="AP145" s="412"/>
      <c r="AQ145" s="412"/>
      <c r="AR145" s="412"/>
      <c r="AS145" s="412"/>
      <c r="AT145" s="412"/>
      <c r="AU145" s="412"/>
      <c r="AV145" s="412"/>
      <c r="AW145" s="411">
        <f>SUM(AX145:AY145)</f>
        <v>0</v>
      </c>
      <c r="AX145" s="412"/>
      <c r="AY145" s="412"/>
      <c r="AZ145" s="398"/>
      <c r="BA145" s="398"/>
      <c r="BB145" s="401"/>
      <c r="BC145" s="401"/>
      <c r="BD145" s="401">
        <f t="shared" si="67"/>
        <v>0</v>
      </c>
      <c r="BE145" s="401"/>
      <c r="BF145" s="401"/>
      <c r="BG145" s="401"/>
      <c r="BH145" s="401">
        <f t="shared" si="68"/>
        <v>0</v>
      </c>
      <c r="BI145" s="401"/>
      <c r="BJ145" s="401"/>
      <c r="BK145" s="401"/>
      <c r="BL145" s="114">
        <v>0</v>
      </c>
      <c r="BM145" s="397"/>
      <c r="BN145" s="397"/>
      <c r="BO145" s="397"/>
      <c r="BP145" s="397"/>
      <c r="BQ145" s="114"/>
      <c r="BR145" s="397"/>
      <c r="BS145" s="397"/>
      <c r="BT145" s="397"/>
      <c r="BU145" s="397"/>
      <c r="BV145" s="418"/>
      <c r="BW145" s="397"/>
      <c r="BX145" s="397"/>
    </row>
    <row r="146" spans="1:87" s="432" customFormat="1" ht="62.4">
      <c r="A146" s="431" t="s">
        <v>27</v>
      </c>
      <c r="B146" s="432" t="s">
        <v>1334</v>
      </c>
      <c r="C146" s="125">
        <v>96</v>
      </c>
      <c r="D146" s="270" t="s">
        <v>3142</v>
      </c>
      <c r="E146" s="455" t="s">
        <v>95</v>
      </c>
      <c r="F146" s="272">
        <v>12.49</v>
      </c>
      <c r="G146" s="272"/>
      <c r="H146" s="272">
        <v>12.49</v>
      </c>
      <c r="I146" s="272">
        <f>O146</f>
        <v>12.49</v>
      </c>
      <c r="J146" s="272">
        <f>Y146</f>
        <v>0</v>
      </c>
      <c r="K146" s="272">
        <f>AW146</f>
        <v>0</v>
      </c>
      <c r="L146" s="114" t="s">
        <v>3143</v>
      </c>
      <c r="M146" s="434">
        <f>H146-N146</f>
        <v>0</v>
      </c>
      <c r="N146" s="459">
        <f>O146+Y146+AW146</f>
        <v>12.49</v>
      </c>
      <c r="O146" s="461">
        <f>SUM(P146:X146)</f>
        <v>12.49</v>
      </c>
      <c r="P146" s="462"/>
      <c r="Q146" s="462">
        <v>10.46</v>
      </c>
      <c r="R146" s="462">
        <v>0.04</v>
      </c>
      <c r="S146" s="462"/>
      <c r="T146" s="462">
        <v>1.99</v>
      </c>
      <c r="U146" s="462"/>
      <c r="V146" s="462"/>
      <c r="W146" s="462"/>
      <c r="X146" s="462"/>
      <c r="Y146" s="461">
        <f>SUM(Z146:AV146)</f>
        <v>0</v>
      </c>
      <c r="Z146" s="462"/>
      <c r="AA146" s="462"/>
      <c r="AB146" s="462"/>
      <c r="AC146" s="462"/>
      <c r="AD146" s="462"/>
      <c r="AE146" s="462"/>
      <c r="AF146" s="462"/>
      <c r="AG146" s="462"/>
      <c r="AH146" s="462"/>
      <c r="AI146" s="462"/>
      <c r="AJ146" s="462"/>
      <c r="AK146" s="462"/>
      <c r="AL146" s="462"/>
      <c r="AM146" s="462"/>
      <c r="AN146" s="462"/>
      <c r="AO146" s="462"/>
      <c r="AP146" s="462"/>
      <c r="AQ146" s="462"/>
      <c r="AR146" s="462"/>
      <c r="AS146" s="462"/>
      <c r="AT146" s="462"/>
      <c r="AU146" s="462"/>
      <c r="AV146" s="462"/>
      <c r="AW146" s="461">
        <f>SUM(AX146:AY146)</f>
        <v>0</v>
      </c>
      <c r="AX146" s="462"/>
      <c r="AY146" s="462"/>
      <c r="AZ146" s="114" t="s">
        <v>91</v>
      </c>
      <c r="BA146" s="114" t="s">
        <v>3076</v>
      </c>
      <c r="BB146" s="410"/>
      <c r="BC146" s="410"/>
      <c r="BD146" s="401">
        <f t="shared" si="67"/>
        <v>0</v>
      </c>
      <c r="BE146" s="410"/>
      <c r="BF146" s="410"/>
      <c r="BG146" s="410"/>
      <c r="BH146" s="401">
        <f t="shared" si="68"/>
        <v>0</v>
      </c>
      <c r="BI146" s="410"/>
      <c r="BJ146" s="410"/>
      <c r="BK146" s="410"/>
      <c r="BL146" s="114">
        <v>0</v>
      </c>
      <c r="BM146" s="434" t="s">
        <v>2757</v>
      </c>
      <c r="BN146" s="434" t="s">
        <v>2735</v>
      </c>
      <c r="BO146" s="455" t="s">
        <v>102</v>
      </c>
      <c r="BP146" s="434" t="s">
        <v>3144</v>
      </c>
      <c r="BQ146" s="114" t="s">
        <v>3145</v>
      </c>
      <c r="BR146" s="434" t="s">
        <v>64</v>
      </c>
      <c r="BS146" s="434"/>
      <c r="BT146" s="434" t="s">
        <v>2880</v>
      </c>
      <c r="BU146" s="434"/>
      <c r="BV146" s="454"/>
      <c r="BW146" s="455">
        <v>1</v>
      </c>
      <c r="BX146" s="455" t="s">
        <v>2762</v>
      </c>
    </row>
    <row r="147" spans="1:87" s="396" customFormat="1" ht="78">
      <c r="A147" s="387" t="s">
        <v>27</v>
      </c>
      <c r="C147" s="125">
        <v>97</v>
      </c>
      <c r="D147" s="270" t="s">
        <v>3146</v>
      </c>
      <c r="E147" s="125"/>
      <c r="F147" s="272">
        <f>112</f>
        <v>112</v>
      </c>
      <c r="G147" s="272"/>
      <c r="H147" s="272">
        <v>112</v>
      </c>
      <c r="I147" s="272">
        <f>O147</f>
        <v>0</v>
      </c>
      <c r="J147" s="272">
        <f>Y147</f>
        <v>0</v>
      </c>
      <c r="K147" s="272">
        <f>AW147</f>
        <v>112</v>
      </c>
      <c r="L147" s="114" t="s">
        <v>55</v>
      </c>
      <c r="M147" s="114">
        <f t="shared" ref="M147:M154" si="72">H147-N147</f>
        <v>0</v>
      </c>
      <c r="N147" s="410">
        <f t="shared" ref="N147:N154" si="73">O147+Y147+AW147</f>
        <v>112</v>
      </c>
      <c r="O147" s="411">
        <f t="shared" ref="O147:O154" si="74">SUM(P147:X147)</f>
        <v>0</v>
      </c>
      <c r="P147" s="412"/>
      <c r="Q147" s="412"/>
      <c r="R147" s="412"/>
      <c r="S147" s="412"/>
      <c r="T147" s="412"/>
      <c r="U147" s="412"/>
      <c r="V147" s="412"/>
      <c r="W147" s="412"/>
      <c r="X147" s="412"/>
      <c r="Y147" s="411">
        <f t="shared" ref="Y147:Y154" si="75">SUM(Z147:AV147)</f>
        <v>0</v>
      </c>
      <c r="Z147" s="412"/>
      <c r="AA147" s="412"/>
      <c r="AB147" s="412"/>
      <c r="AC147" s="412"/>
      <c r="AD147" s="412"/>
      <c r="AE147" s="412"/>
      <c r="AF147" s="412"/>
      <c r="AG147" s="412"/>
      <c r="AH147" s="412"/>
      <c r="AI147" s="412"/>
      <c r="AJ147" s="412"/>
      <c r="AK147" s="412"/>
      <c r="AL147" s="412"/>
      <c r="AM147" s="412"/>
      <c r="AN147" s="412"/>
      <c r="AO147" s="412"/>
      <c r="AP147" s="412"/>
      <c r="AQ147" s="412"/>
      <c r="AR147" s="412"/>
      <c r="AS147" s="412"/>
      <c r="AT147" s="412"/>
      <c r="AU147" s="412"/>
      <c r="AV147" s="412"/>
      <c r="AW147" s="411">
        <f t="shared" ref="AW147:AW154" si="76">SUM(AX147:AY147)</f>
        <v>112</v>
      </c>
      <c r="AX147" s="412"/>
      <c r="AY147" s="412">
        <v>112</v>
      </c>
      <c r="AZ147" s="114" t="s">
        <v>1435</v>
      </c>
      <c r="BA147" s="114" t="s">
        <v>3147</v>
      </c>
      <c r="BB147" s="410"/>
      <c r="BC147" s="410"/>
      <c r="BD147" s="401">
        <f t="shared" si="67"/>
        <v>0</v>
      </c>
      <c r="BE147" s="410"/>
      <c r="BF147" s="410"/>
      <c r="BG147" s="410"/>
      <c r="BH147" s="401">
        <f t="shared" si="68"/>
        <v>0</v>
      </c>
      <c r="BI147" s="410"/>
      <c r="BJ147" s="410"/>
      <c r="BK147" s="410"/>
      <c r="BL147" s="114" t="s">
        <v>3148</v>
      </c>
      <c r="BM147" s="114"/>
      <c r="BN147" s="114" t="s">
        <v>2735</v>
      </c>
      <c r="BO147" s="114" t="s">
        <v>3149</v>
      </c>
      <c r="BP147" s="114" t="s">
        <v>3150</v>
      </c>
      <c r="BQ147" s="114" t="s">
        <v>3151</v>
      </c>
      <c r="BR147" s="114" t="s">
        <v>64</v>
      </c>
      <c r="BS147" s="114">
        <f>80-42.61</f>
        <v>37.39</v>
      </c>
      <c r="BT147" s="114" t="s">
        <v>3123</v>
      </c>
      <c r="BU147" s="114"/>
      <c r="BV147" s="419"/>
      <c r="BW147" s="125">
        <v>1</v>
      </c>
      <c r="BX147" s="125"/>
      <c r="CI147" s="396" t="s">
        <v>3152</v>
      </c>
    </row>
    <row r="148" spans="1:87" s="396" customFormat="1" ht="78">
      <c r="A148" s="387" t="s">
        <v>27</v>
      </c>
      <c r="C148" s="125">
        <v>98</v>
      </c>
      <c r="D148" s="270" t="s">
        <v>122</v>
      </c>
      <c r="E148" s="125"/>
      <c r="F148" s="272">
        <v>290</v>
      </c>
      <c r="G148" s="272"/>
      <c r="H148" s="272">
        <v>290</v>
      </c>
      <c r="I148" s="272">
        <f>O148</f>
        <v>290</v>
      </c>
      <c r="J148" s="272">
        <f>Y148</f>
        <v>0</v>
      </c>
      <c r="K148" s="272">
        <f>AW148</f>
        <v>0</v>
      </c>
      <c r="L148" s="114" t="s">
        <v>23</v>
      </c>
      <c r="M148" s="114">
        <f t="shared" si="72"/>
        <v>0</v>
      </c>
      <c r="N148" s="410">
        <f t="shared" si="73"/>
        <v>290</v>
      </c>
      <c r="O148" s="411">
        <f t="shared" si="74"/>
        <v>290</v>
      </c>
      <c r="P148" s="412"/>
      <c r="Q148" s="412">
        <v>290</v>
      </c>
      <c r="R148" s="412"/>
      <c r="S148" s="412"/>
      <c r="T148" s="412"/>
      <c r="U148" s="412"/>
      <c r="V148" s="412"/>
      <c r="W148" s="412"/>
      <c r="X148" s="412"/>
      <c r="Y148" s="411">
        <f t="shared" si="75"/>
        <v>0</v>
      </c>
      <c r="Z148" s="412"/>
      <c r="AA148" s="412"/>
      <c r="AB148" s="412"/>
      <c r="AC148" s="412"/>
      <c r="AD148" s="412"/>
      <c r="AE148" s="412"/>
      <c r="AF148" s="412"/>
      <c r="AG148" s="412"/>
      <c r="AH148" s="412"/>
      <c r="AI148" s="412"/>
      <c r="AJ148" s="412"/>
      <c r="AK148" s="412"/>
      <c r="AL148" s="412"/>
      <c r="AM148" s="412"/>
      <c r="AN148" s="412"/>
      <c r="AO148" s="412"/>
      <c r="AP148" s="412"/>
      <c r="AQ148" s="412"/>
      <c r="AR148" s="412"/>
      <c r="AS148" s="412"/>
      <c r="AT148" s="412"/>
      <c r="AU148" s="412"/>
      <c r="AV148" s="412"/>
      <c r="AW148" s="411">
        <f t="shared" si="76"/>
        <v>0</v>
      </c>
      <c r="AX148" s="412"/>
      <c r="AY148" s="412"/>
      <c r="AZ148" s="114" t="s">
        <v>91</v>
      </c>
      <c r="BA148" s="114" t="s">
        <v>3153</v>
      </c>
      <c r="BB148" s="410"/>
      <c r="BC148" s="410"/>
      <c r="BD148" s="401">
        <f t="shared" si="67"/>
        <v>0</v>
      </c>
      <c r="BE148" s="410"/>
      <c r="BF148" s="410"/>
      <c r="BG148" s="410"/>
      <c r="BH148" s="401">
        <f t="shared" si="68"/>
        <v>0</v>
      </c>
      <c r="BI148" s="410"/>
      <c r="BJ148" s="410"/>
      <c r="BK148" s="410"/>
      <c r="BL148" s="114">
        <v>0</v>
      </c>
      <c r="BM148" s="114"/>
      <c r="BN148" s="114" t="s">
        <v>2735</v>
      </c>
      <c r="BO148" s="114" t="s">
        <v>102</v>
      </c>
      <c r="BP148" s="114" t="s">
        <v>64</v>
      </c>
      <c r="BQ148" s="114" t="s">
        <v>3033</v>
      </c>
      <c r="BR148" s="114" t="s">
        <v>64</v>
      </c>
      <c r="BS148" s="114" t="e">
        <f>190.87-'[65]Đã thực hiện 2022'!#REF!</f>
        <v>#REF!</v>
      </c>
      <c r="BT148" s="114" t="s">
        <v>2880</v>
      </c>
      <c r="BU148" s="114"/>
      <c r="BV148" s="419"/>
      <c r="BW148" s="125">
        <v>1</v>
      </c>
      <c r="BX148" s="125"/>
    </row>
    <row r="149" spans="1:87" s="387" customFormat="1">
      <c r="A149" s="387" t="s">
        <v>56</v>
      </c>
      <c r="C149" s="397" t="s">
        <v>1264</v>
      </c>
      <c r="D149" s="452" t="s">
        <v>161</v>
      </c>
      <c r="E149" s="397"/>
      <c r="F149" s="409">
        <f t="shared" ref="F149:K149" si="77">F150</f>
        <v>7.57</v>
      </c>
      <c r="G149" s="409">
        <f t="shared" si="77"/>
        <v>7.57</v>
      </c>
      <c r="H149" s="409">
        <f t="shared" si="77"/>
        <v>0</v>
      </c>
      <c r="I149" s="409">
        <f t="shared" si="77"/>
        <v>0</v>
      </c>
      <c r="J149" s="409">
        <f t="shared" si="77"/>
        <v>0</v>
      </c>
      <c r="K149" s="409">
        <f t="shared" si="77"/>
        <v>0</v>
      </c>
      <c r="L149" s="114"/>
      <c r="M149" s="114">
        <f t="shared" si="72"/>
        <v>0</v>
      </c>
      <c r="N149" s="410">
        <f t="shared" si="73"/>
        <v>0</v>
      </c>
      <c r="O149" s="411">
        <f t="shared" si="74"/>
        <v>0</v>
      </c>
      <c r="P149" s="412"/>
      <c r="Q149" s="412"/>
      <c r="R149" s="412"/>
      <c r="S149" s="412"/>
      <c r="T149" s="412"/>
      <c r="U149" s="412"/>
      <c r="V149" s="412"/>
      <c r="W149" s="412"/>
      <c r="X149" s="412"/>
      <c r="Y149" s="411">
        <f t="shared" si="75"/>
        <v>0</v>
      </c>
      <c r="Z149" s="412"/>
      <c r="AA149" s="412"/>
      <c r="AB149" s="412"/>
      <c r="AC149" s="412"/>
      <c r="AD149" s="412"/>
      <c r="AE149" s="412"/>
      <c r="AF149" s="412"/>
      <c r="AG149" s="412"/>
      <c r="AH149" s="412"/>
      <c r="AI149" s="412"/>
      <c r="AJ149" s="412"/>
      <c r="AK149" s="412"/>
      <c r="AL149" s="412"/>
      <c r="AM149" s="412"/>
      <c r="AN149" s="412"/>
      <c r="AO149" s="412"/>
      <c r="AP149" s="412"/>
      <c r="AQ149" s="412"/>
      <c r="AR149" s="412"/>
      <c r="AS149" s="412"/>
      <c r="AT149" s="412"/>
      <c r="AU149" s="412"/>
      <c r="AV149" s="412"/>
      <c r="AW149" s="411">
        <f t="shared" si="76"/>
        <v>0</v>
      </c>
      <c r="AX149" s="412"/>
      <c r="AY149" s="412"/>
      <c r="AZ149" s="398"/>
      <c r="BA149" s="398"/>
      <c r="BB149" s="401"/>
      <c r="BC149" s="401"/>
      <c r="BD149" s="401">
        <f t="shared" si="67"/>
        <v>0</v>
      </c>
      <c r="BE149" s="401"/>
      <c r="BF149" s="401"/>
      <c r="BG149" s="401"/>
      <c r="BH149" s="401">
        <f t="shared" si="68"/>
        <v>0</v>
      </c>
      <c r="BI149" s="401"/>
      <c r="BJ149" s="401"/>
      <c r="BK149" s="401"/>
      <c r="BL149" s="114">
        <v>0</v>
      </c>
      <c r="BM149" s="397"/>
      <c r="BN149" s="397"/>
      <c r="BO149" s="397"/>
      <c r="BP149" s="397"/>
      <c r="BQ149" s="114"/>
      <c r="BR149" s="397"/>
      <c r="BS149" s="397"/>
      <c r="BT149" s="397"/>
      <c r="BU149" s="397"/>
      <c r="BV149" s="418"/>
      <c r="BW149" s="397"/>
      <c r="BX149" s="397"/>
    </row>
    <row r="150" spans="1:87" s="396" customFormat="1" ht="62.4">
      <c r="A150" s="387" t="s">
        <v>32</v>
      </c>
      <c r="C150" s="125">
        <v>99</v>
      </c>
      <c r="D150" s="270" t="s">
        <v>60</v>
      </c>
      <c r="E150" s="125" t="s">
        <v>165</v>
      </c>
      <c r="F150" s="272">
        <f>10-2.43</f>
        <v>7.57</v>
      </c>
      <c r="G150" s="272">
        <f>10-2.43</f>
        <v>7.57</v>
      </c>
      <c r="H150" s="272"/>
      <c r="I150" s="272">
        <f>O150</f>
        <v>0</v>
      </c>
      <c r="J150" s="272">
        <f>Y150</f>
        <v>0</v>
      </c>
      <c r="K150" s="272">
        <f>AW150</f>
        <v>0</v>
      </c>
      <c r="L150" s="114" t="s">
        <v>32</v>
      </c>
      <c r="M150" s="114">
        <f t="shared" si="72"/>
        <v>0</v>
      </c>
      <c r="N150" s="410">
        <f t="shared" si="73"/>
        <v>0</v>
      </c>
      <c r="O150" s="411">
        <f t="shared" si="74"/>
        <v>0</v>
      </c>
      <c r="P150" s="412"/>
      <c r="Q150" s="412"/>
      <c r="R150" s="412"/>
      <c r="S150" s="412"/>
      <c r="T150" s="412"/>
      <c r="U150" s="412"/>
      <c r="V150" s="412"/>
      <c r="W150" s="412"/>
      <c r="X150" s="412"/>
      <c r="Y150" s="411">
        <f t="shared" si="75"/>
        <v>0</v>
      </c>
      <c r="Z150" s="412"/>
      <c r="AA150" s="412"/>
      <c r="AB150" s="412"/>
      <c r="AC150" s="412"/>
      <c r="AD150" s="412"/>
      <c r="AE150" s="412"/>
      <c r="AF150" s="412"/>
      <c r="AG150" s="412"/>
      <c r="AH150" s="412"/>
      <c r="AI150" s="412"/>
      <c r="AJ150" s="412"/>
      <c r="AK150" s="412"/>
      <c r="AL150" s="412"/>
      <c r="AM150" s="412"/>
      <c r="AN150" s="412"/>
      <c r="AO150" s="412"/>
      <c r="AP150" s="412"/>
      <c r="AQ150" s="412"/>
      <c r="AR150" s="412"/>
      <c r="AS150" s="412"/>
      <c r="AT150" s="412"/>
      <c r="AU150" s="412"/>
      <c r="AV150" s="412"/>
      <c r="AW150" s="411">
        <f t="shared" si="76"/>
        <v>0</v>
      </c>
      <c r="AX150" s="412"/>
      <c r="AY150" s="412"/>
      <c r="AZ150" s="114" t="s">
        <v>91</v>
      </c>
      <c r="BA150" s="114" t="s">
        <v>3110</v>
      </c>
      <c r="BB150" s="410"/>
      <c r="BC150" s="410"/>
      <c r="BD150" s="401">
        <f t="shared" si="67"/>
        <v>0</v>
      </c>
      <c r="BE150" s="410"/>
      <c r="BF150" s="410"/>
      <c r="BG150" s="410"/>
      <c r="BH150" s="401">
        <f t="shared" si="68"/>
        <v>0</v>
      </c>
      <c r="BI150" s="410"/>
      <c r="BJ150" s="410"/>
      <c r="BK150" s="410"/>
      <c r="BL150" s="114">
        <v>0</v>
      </c>
      <c r="BM150" s="114" t="s">
        <v>2757</v>
      </c>
      <c r="BN150" s="114" t="s">
        <v>2735</v>
      </c>
      <c r="BO150" s="125" t="s">
        <v>102</v>
      </c>
      <c r="BP150" s="114" t="s">
        <v>64</v>
      </c>
      <c r="BQ150" s="114" t="s">
        <v>3033</v>
      </c>
      <c r="BR150" s="114" t="s">
        <v>3154</v>
      </c>
      <c r="BS150" s="114"/>
      <c r="BT150" s="114" t="s">
        <v>2880</v>
      </c>
      <c r="BU150" s="114"/>
      <c r="BV150" s="419"/>
      <c r="BW150" s="125">
        <v>1</v>
      </c>
      <c r="BX150" s="125" t="s">
        <v>2762</v>
      </c>
    </row>
    <row r="151" spans="1:87" s="387" customFormat="1">
      <c r="A151" s="387" t="s">
        <v>56</v>
      </c>
      <c r="C151" s="397" t="s">
        <v>1264</v>
      </c>
      <c r="D151" s="452" t="s">
        <v>174</v>
      </c>
      <c r="E151" s="397"/>
      <c r="F151" s="409">
        <f t="shared" ref="F151:K151" si="78">SUM(F152:F154)</f>
        <v>80.490000000000009</v>
      </c>
      <c r="G151" s="409">
        <f t="shared" si="78"/>
        <v>0.1899999999999995</v>
      </c>
      <c r="H151" s="409">
        <f t="shared" si="78"/>
        <v>80.3</v>
      </c>
      <c r="I151" s="409">
        <f t="shared" si="78"/>
        <v>52.94</v>
      </c>
      <c r="J151" s="409">
        <f t="shared" si="78"/>
        <v>0</v>
      </c>
      <c r="K151" s="409">
        <f t="shared" si="78"/>
        <v>27.36</v>
      </c>
      <c r="L151" s="114"/>
      <c r="M151" s="114">
        <f t="shared" si="72"/>
        <v>80.3</v>
      </c>
      <c r="N151" s="410">
        <f t="shared" si="73"/>
        <v>0</v>
      </c>
      <c r="O151" s="411">
        <f t="shared" si="74"/>
        <v>0</v>
      </c>
      <c r="P151" s="412"/>
      <c r="Q151" s="412"/>
      <c r="R151" s="412"/>
      <c r="S151" s="412"/>
      <c r="T151" s="412"/>
      <c r="U151" s="412"/>
      <c r="V151" s="412"/>
      <c r="W151" s="412"/>
      <c r="X151" s="412"/>
      <c r="Y151" s="411">
        <f t="shared" si="75"/>
        <v>0</v>
      </c>
      <c r="Z151" s="412"/>
      <c r="AA151" s="412"/>
      <c r="AB151" s="412"/>
      <c r="AC151" s="412"/>
      <c r="AD151" s="412"/>
      <c r="AE151" s="412"/>
      <c r="AF151" s="412"/>
      <c r="AG151" s="412"/>
      <c r="AH151" s="412"/>
      <c r="AI151" s="412"/>
      <c r="AJ151" s="412"/>
      <c r="AK151" s="412"/>
      <c r="AL151" s="412"/>
      <c r="AM151" s="412"/>
      <c r="AN151" s="412"/>
      <c r="AO151" s="412"/>
      <c r="AP151" s="412"/>
      <c r="AQ151" s="412"/>
      <c r="AR151" s="412"/>
      <c r="AS151" s="412"/>
      <c r="AT151" s="412"/>
      <c r="AU151" s="412"/>
      <c r="AV151" s="412"/>
      <c r="AW151" s="411">
        <f t="shared" si="76"/>
        <v>0</v>
      </c>
      <c r="AX151" s="412"/>
      <c r="AY151" s="412"/>
      <c r="AZ151" s="398"/>
      <c r="BA151" s="398"/>
      <c r="BB151" s="401"/>
      <c r="BC151" s="401"/>
      <c r="BD151" s="401">
        <f t="shared" si="67"/>
        <v>0</v>
      </c>
      <c r="BE151" s="401"/>
      <c r="BF151" s="401"/>
      <c r="BG151" s="401"/>
      <c r="BH151" s="401">
        <f t="shared" si="68"/>
        <v>0</v>
      </c>
      <c r="BI151" s="401"/>
      <c r="BJ151" s="401"/>
      <c r="BK151" s="401"/>
      <c r="BL151" s="114">
        <v>0</v>
      </c>
      <c r="BM151" s="397"/>
      <c r="BN151" s="397"/>
      <c r="BO151" s="397"/>
      <c r="BP151" s="397"/>
      <c r="BQ151" s="114"/>
      <c r="BR151" s="397"/>
      <c r="BS151" s="397"/>
      <c r="BT151" s="397"/>
      <c r="BU151" s="397"/>
      <c r="BV151" s="418"/>
      <c r="BW151" s="397"/>
      <c r="BX151" s="397"/>
    </row>
    <row r="152" spans="1:87" s="396" customFormat="1" ht="124.8">
      <c r="A152" s="387" t="s">
        <v>33</v>
      </c>
      <c r="C152" s="125">
        <v>100</v>
      </c>
      <c r="D152" s="369" t="s">
        <v>1778</v>
      </c>
      <c r="E152" s="114" t="s">
        <v>1776</v>
      </c>
      <c r="F152" s="272">
        <v>9.06</v>
      </c>
      <c r="G152" s="273">
        <v>0.1899999999999995</v>
      </c>
      <c r="H152" s="272">
        <v>8.870000000000001</v>
      </c>
      <c r="I152" s="272">
        <f>O152</f>
        <v>8.870000000000001</v>
      </c>
      <c r="J152" s="272">
        <f>Y152</f>
        <v>0</v>
      </c>
      <c r="K152" s="272">
        <f>AW152</f>
        <v>0</v>
      </c>
      <c r="L152" s="133" t="s">
        <v>3155</v>
      </c>
      <c r="M152" s="114">
        <f t="shared" si="72"/>
        <v>0</v>
      </c>
      <c r="N152" s="410">
        <f t="shared" si="73"/>
        <v>8.870000000000001</v>
      </c>
      <c r="O152" s="411">
        <f t="shared" si="74"/>
        <v>8.870000000000001</v>
      </c>
      <c r="P152" s="423"/>
      <c r="Q152" s="423">
        <v>0.16</v>
      </c>
      <c r="R152" s="423">
        <v>0.74</v>
      </c>
      <c r="S152" s="423">
        <v>7.5</v>
      </c>
      <c r="T152" s="423"/>
      <c r="U152" s="423"/>
      <c r="V152" s="423"/>
      <c r="W152" s="423">
        <v>0.47</v>
      </c>
      <c r="X152" s="423"/>
      <c r="Y152" s="411">
        <f t="shared" si="75"/>
        <v>0</v>
      </c>
      <c r="Z152" s="423"/>
      <c r="AA152" s="423"/>
      <c r="AB152" s="423"/>
      <c r="AC152" s="423"/>
      <c r="AD152" s="423"/>
      <c r="AE152" s="423"/>
      <c r="AF152" s="423"/>
      <c r="AG152" s="423"/>
      <c r="AH152" s="423"/>
      <c r="AI152" s="423"/>
      <c r="AJ152" s="423"/>
      <c r="AK152" s="423"/>
      <c r="AL152" s="423"/>
      <c r="AM152" s="423"/>
      <c r="AN152" s="423"/>
      <c r="AO152" s="423"/>
      <c r="AP152" s="423"/>
      <c r="AQ152" s="423"/>
      <c r="AR152" s="423"/>
      <c r="AS152" s="423"/>
      <c r="AT152" s="423"/>
      <c r="AU152" s="423"/>
      <c r="AV152" s="423"/>
      <c r="AW152" s="411">
        <f t="shared" si="76"/>
        <v>0</v>
      </c>
      <c r="AX152" s="423"/>
      <c r="AY152" s="423"/>
      <c r="AZ152" s="114" t="s">
        <v>130</v>
      </c>
      <c r="BA152" s="114" t="s">
        <v>3156</v>
      </c>
      <c r="BB152" s="410"/>
      <c r="BC152" s="410"/>
      <c r="BD152" s="401">
        <f t="shared" si="67"/>
        <v>0</v>
      </c>
      <c r="BE152" s="410"/>
      <c r="BF152" s="410"/>
      <c r="BG152" s="410"/>
      <c r="BH152" s="401">
        <f t="shared" si="68"/>
        <v>0</v>
      </c>
      <c r="BI152" s="410"/>
      <c r="BJ152" s="410"/>
      <c r="BK152" s="410"/>
      <c r="BL152" s="114" t="s">
        <v>3157</v>
      </c>
      <c r="BM152" s="114" t="s">
        <v>3158</v>
      </c>
      <c r="BN152" s="114" t="s">
        <v>2735</v>
      </c>
      <c r="BO152" s="114" t="s">
        <v>74</v>
      </c>
      <c r="BP152" s="114" t="s">
        <v>64</v>
      </c>
      <c r="BQ152" s="114" t="s">
        <v>2744</v>
      </c>
      <c r="BR152" s="114" t="s">
        <v>64</v>
      </c>
      <c r="BS152" s="114"/>
      <c r="BT152" s="420" t="s">
        <v>3159</v>
      </c>
      <c r="BU152" s="114" t="s">
        <v>2892</v>
      </c>
      <c r="BV152" s="419"/>
      <c r="BW152" s="125">
        <v>1</v>
      </c>
      <c r="BX152" s="125" t="s">
        <v>2762</v>
      </c>
    </row>
    <row r="153" spans="1:87" s="396" customFormat="1" ht="62.4">
      <c r="A153" s="387" t="s">
        <v>33</v>
      </c>
      <c r="B153" s="396" t="s">
        <v>2810</v>
      </c>
      <c r="C153" s="125">
        <v>101</v>
      </c>
      <c r="D153" s="369" t="s">
        <v>192</v>
      </c>
      <c r="E153" s="114" t="s">
        <v>191</v>
      </c>
      <c r="F153" s="272">
        <v>15</v>
      </c>
      <c r="G153" s="272"/>
      <c r="H153" s="272">
        <v>15</v>
      </c>
      <c r="I153" s="272">
        <f>O153</f>
        <v>6</v>
      </c>
      <c r="J153" s="272">
        <f>Y153</f>
        <v>0</v>
      </c>
      <c r="K153" s="272">
        <f>AW153</f>
        <v>9</v>
      </c>
      <c r="L153" s="133" t="s">
        <v>193</v>
      </c>
      <c r="M153" s="114">
        <f t="shared" si="72"/>
        <v>0</v>
      </c>
      <c r="N153" s="410">
        <f t="shared" si="73"/>
        <v>15</v>
      </c>
      <c r="O153" s="411">
        <f t="shared" si="74"/>
        <v>6</v>
      </c>
      <c r="P153" s="423"/>
      <c r="Q153" s="423"/>
      <c r="R153" s="423">
        <v>6</v>
      </c>
      <c r="S153" s="423"/>
      <c r="T153" s="423"/>
      <c r="U153" s="423"/>
      <c r="V153" s="423"/>
      <c r="W153" s="423"/>
      <c r="X153" s="423"/>
      <c r="Y153" s="411">
        <f t="shared" si="75"/>
        <v>0</v>
      </c>
      <c r="Z153" s="423"/>
      <c r="AA153" s="423"/>
      <c r="AB153" s="423"/>
      <c r="AC153" s="423"/>
      <c r="AD153" s="423"/>
      <c r="AE153" s="423"/>
      <c r="AF153" s="423"/>
      <c r="AG153" s="423"/>
      <c r="AH153" s="423"/>
      <c r="AI153" s="423"/>
      <c r="AJ153" s="423"/>
      <c r="AK153" s="423"/>
      <c r="AL153" s="423"/>
      <c r="AM153" s="423"/>
      <c r="AN153" s="423"/>
      <c r="AO153" s="423"/>
      <c r="AP153" s="423"/>
      <c r="AQ153" s="423"/>
      <c r="AR153" s="423"/>
      <c r="AS153" s="423"/>
      <c r="AT153" s="423"/>
      <c r="AU153" s="423"/>
      <c r="AV153" s="423"/>
      <c r="AW153" s="411">
        <f t="shared" si="76"/>
        <v>9</v>
      </c>
      <c r="AX153" s="423">
        <v>9</v>
      </c>
      <c r="AY153" s="423"/>
      <c r="AZ153" s="114" t="s">
        <v>91</v>
      </c>
      <c r="BA153" s="114" t="s">
        <v>3076</v>
      </c>
      <c r="BB153" s="410"/>
      <c r="BC153" s="410"/>
      <c r="BD153" s="401">
        <f t="shared" si="67"/>
        <v>0</v>
      </c>
      <c r="BE153" s="410"/>
      <c r="BF153" s="410"/>
      <c r="BG153" s="410"/>
      <c r="BH153" s="401">
        <f t="shared" si="68"/>
        <v>0</v>
      </c>
      <c r="BI153" s="410"/>
      <c r="BJ153" s="410"/>
      <c r="BK153" s="410"/>
      <c r="BL153" s="114">
        <v>0</v>
      </c>
      <c r="BM153" s="114" t="s">
        <v>2757</v>
      </c>
      <c r="BN153" s="114" t="s">
        <v>2735</v>
      </c>
      <c r="BO153" s="125" t="s">
        <v>102</v>
      </c>
      <c r="BP153" s="114" t="s">
        <v>64</v>
      </c>
      <c r="BQ153" s="114" t="s">
        <v>3033</v>
      </c>
      <c r="BR153" s="114" t="s">
        <v>64</v>
      </c>
      <c r="BS153" s="114"/>
      <c r="BT153" s="420" t="s">
        <v>2880</v>
      </c>
      <c r="BU153" s="114"/>
      <c r="BV153" s="419"/>
      <c r="BW153" s="125">
        <v>1</v>
      </c>
      <c r="BX153" s="125" t="s">
        <v>2762</v>
      </c>
    </row>
    <row r="154" spans="1:87" s="432" customFormat="1" ht="78">
      <c r="A154" s="431" t="s">
        <v>33</v>
      </c>
      <c r="C154" s="125">
        <v>102</v>
      </c>
      <c r="D154" s="369" t="s">
        <v>2205</v>
      </c>
      <c r="E154" s="114"/>
      <c r="F154" s="272">
        <v>56.43</v>
      </c>
      <c r="G154" s="273"/>
      <c r="H154" s="272">
        <v>56.43</v>
      </c>
      <c r="I154" s="272">
        <f>O154</f>
        <v>38.07</v>
      </c>
      <c r="J154" s="272">
        <f>Y154</f>
        <v>0</v>
      </c>
      <c r="K154" s="272">
        <f>AW154</f>
        <v>18.36</v>
      </c>
      <c r="L154" s="133" t="s">
        <v>2206</v>
      </c>
      <c r="M154" s="114">
        <f t="shared" si="72"/>
        <v>0</v>
      </c>
      <c r="N154" s="410">
        <f t="shared" si="73"/>
        <v>56.43</v>
      </c>
      <c r="O154" s="411">
        <f t="shared" si="74"/>
        <v>38.07</v>
      </c>
      <c r="P154" s="433">
        <v>0.03</v>
      </c>
      <c r="Q154" s="433"/>
      <c r="R154" s="433"/>
      <c r="S154" s="433"/>
      <c r="T154" s="433"/>
      <c r="U154" s="433"/>
      <c r="V154" s="433">
        <v>38.04</v>
      </c>
      <c r="W154" s="433"/>
      <c r="X154" s="433"/>
      <c r="Y154" s="411">
        <f t="shared" si="75"/>
        <v>0</v>
      </c>
      <c r="Z154" s="433"/>
      <c r="AA154" s="433"/>
      <c r="AB154" s="433"/>
      <c r="AC154" s="433"/>
      <c r="AD154" s="433"/>
      <c r="AE154" s="433"/>
      <c r="AF154" s="433"/>
      <c r="AG154" s="433"/>
      <c r="AH154" s="433"/>
      <c r="AI154" s="433"/>
      <c r="AJ154" s="433"/>
      <c r="AK154" s="433"/>
      <c r="AL154" s="433"/>
      <c r="AM154" s="433"/>
      <c r="AN154" s="433"/>
      <c r="AO154" s="433"/>
      <c r="AP154" s="433"/>
      <c r="AQ154" s="433"/>
      <c r="AR154" s="433"/>
      <c r="AS154" s="433"/>
      <c r="AT154" s="433"/>
      <c r="AU154" s="433"/>
      <c r="AV154" s="433"/>
      <c r="AW154" s="411">
        <f t="shared" si="76"/>
        <v>18.36</v>
      </c>
      <c r="AX154" s="433"/>
      <c r="AY154" s="433">
        <v>18.36</v>
      </c>
      <c r="AZ154" s="114" t="s">
        <v>2741</v>
      </c>
      <c r="BA154" s="114" t="s">
        <v>3160</v>
      </c>
      <c r="BB154" s="410"/>
      <c r="BC154" s="410"/>
      <c r="BD154" s="401">
        <f t="shared" si="67"/>
        <v>0</v>
      </c>
      <c r="BE154" s="410"/>
      <c r="BF154" s="410"/>
      <c r="BG154" s="410"/>
      <c r="BH154" s="401">
        <f t="shared" si="68"/>
        <v>0</v>
      </c>
      <c r="BI154" s="410"/>
      <c r="BJ154" s="410"/>
      <c r="BK154" s="410"/>
      <c r="BL154" s="114" t="s">
        <v>3161</v>
      </c>
      <c r="BM154" s="114"/>
      <c r="BN154" s="434" t="s">
        <v>2735</v>
      </c>
      <c r="BO154" s="434" t="s">
        <v>74</v>
      </c>
      <c r="BP154" s="434" t="s">
        <v>3074</v>
      </c>
      <c r="BQ154" s="114" t="s">
        <v>2744</v>
      </c>
      <c r="BR154" s="114"/>
      <c r="BS154" s="434"/>
      <c r="BT154" s="420"/>
      <c r="BU154" s="114"/>
      <c r="BV154" s="419"/>
      <c r="BW154" s="125"/>
      <c r="BX154" s="125"/>
      <c r="BY154" s="396"/>
      <c r="BZ154" s="396"/>
      <c r="CA154" s="396"/>
      <c r="CB154" s="396"/>
      <c r="CC154" s="396"/>
      <c r="CD154" s="396"/>
      <c r="CE154" s="396"/>
      <c r="CF154" s="396"/>
      <c r="CG154" s="396"/>
      <c r="CH154" s="396"/>
    </row>
    <row r="155" spans="1:87" s="387" customFormat="1" ht="46.8">
      <c r="A155" s="387" t="s">
        <v>56</v>
      </c>
      <c r="C155" s="286" t="s">
        <v>3162</v>
      </c>
      <c r="D155" s="422" t="s">
        <v>3163</v>
      </c>
      <c r="E155" s="398"/>
      <c r="F155" s="409">
        <f t="shared" ref="F155:K155" si="79">F156+F161</f>
        <v>156.97159999999997</v>
      </c>
      <c r="G155" s="409">
        <f t="shared" si="79"/>
        <v>0</v>
      </c>
      <c r="H155" s="409">
        <f t="shared" si="79"/>
        <v>156.96999999999997</v>
      </c>
      <c r="I155" s="409">
        <f t="shared" si="79"/>
        <v>79.955999999999975</v>
      </c>
      <c r="J155" s="409">
        <f t="shared" si="79"/>
        <v>8.1499999999999986</v>
      </c>
      <c r="K155" s="409">
        <f t="shared" si="79"/>
        <v>68.864000000000004</v>
      </c>
      <c r="L155" s="114"/>
      <c r="M155" s="114">
        <f t="shared" si="62"/>
        <v>156.96999999999997</v>
      </c>
      <c r="N155" s="410">
        <f t="shared" si="63"/>
        <v>0</v>
      </c>
      <c r="O155" s="411">
        <f t="shared" si="64"/>
        <v>0</v>
      </c>
      <c r="P155" s="412"/>
      <c r="Q155" s="412"/>
      <c r="R155" s="412"/>
      <c r="S155" s="412"/>
      <c r="T155" s="412"/>
      <c r="U155" s="412"/>
      <c r="V155" s="412"/>
      <c r="W155" s="412"/>
      <c r="X155" s="412"/>
      <c r="Y155" s="411">
        <f t="shared" si="65"/>
        <v>0</v>
      </c>
      <c r="Z155" s="412"/>
      <c r="AA155" s="412"/>
      <c r="AB155" s="412"/>
      <c r="AC155" s="412"/>
      <c r="AD155" s="412"/>
      <c r="AE155" s="412"/>
      <c r="AF155" s="412"/>
      <c r="AG155" s="412"/>
      <c r="AH155" s="412"/>
      <c r="AI155" s="412"/>
      <c r="AJ155" s="412"/>
      <c r="AK155" s="412"/>
      <c r="AL155" s="412"/>
      <c r="AM155" s="412"/>
      <c r="AN155" s="412"/>
      <c r="AO155" s="412"/>
      <c r="AP155" s="412"/>
      <c r="AQ155" s="412"/>
      <c r="AR155" s="412"/>
      <c r="AS155" s="412"/>
      <c r="AT155" s="412"/>
      <c r="AU155" s="412"/>
      <c r="AV155" s="412"/>
      <c r="AW155" s="411">
        <f t="shared" si="66"/>
        <v>0</v>
      </c>
      <c r="AX155" s="412"/>
      <c r="AY155" s="412"/>
      <c r="AZ155" s="398"/>
      <c r="BA155" s="398"/>
      <c r="BB155" s="401"/>
      <c r="BC155" s="401"/>
      <c r="BD155" s="401">
        <f t="shared" si="67"/>
        <v>0</v>
      </c>
      <c r="BE155" s="401"/>
      <c r="BF155" s="401"/>
      <c r="BG155" s="401"/>
      <c r="BH155" s="401">
        <f t="shared" si="68"/>
        <v>0</v>
      </c>
      <c r="BI155" s="401"/>
      <c r="BJ155" s="401"/>
      <c r="BK155" s="401"/>
      <c r="BL155" s="114">
        <v>0</v>
      </c>
      <c r="BM155" s="398"/>
      <c r="BN155" s="398"/>
      <c r="BO155" s="398"/>
      <c r="BP155" s="398"/>
      <c r="BQ155" s="114"/>
      <c r="BR155" s="398"/>
      <c r="BS155" s="398"/>
      <c r="BT155" s="398"/>
      <c r="BU155" s="398"/>
      <c r="BV155" s="413"/>
      <c r="BW155" s="397"/>
      <c r="BX155" s="397"/>
    </row>
    <row r="156" spans="1:87" s="387" customFormat="1" ht="31.2">
      <c r="A156" s="387" t="s">
        <v>56</v>
      </c>
      <c r="C156" s="286" t="s">
        <v>57</v>
      </c>
      <c r="D156" s="414" t="s">
        <v>2728</v>
      </c>
      <c r="E156" s="398"/>
      <c r="F156" s="409">
        <f>F157+F158</f>
        <v>0</v>
      </c>
      <c r="G156" s="409"/>
      <c r="H156" s="409"/>
      <c r="I156" s="272">
        <f>O156</f>
        <v>0</v>
      </c>
      <c r="J156" s="272">
        <f>Y156</f>
        <v>0</v>
      </c>
      <c r="K156" s="272">
        <f>AW156</f>
        <v>0</v>
      </c>
      <c r="L156" s="114"/>
      <c r="M156" s="114">
        <f t="shared" si="62"/>
        <v>0</v>
      </c>
      <c r="N156" s="410">
        <f t="shared" si="63"/>
        <v>0</v>
      </c>
      <c r="O156" s="411">
        <f t="shared" si="64"/>
        <v>0</v>
      </c>
      <c r="P156" s="412"/>
      <c r="Q156" s="412"/>
      <c r="R156" s="412"/>
      <c r="S156" s="412"/>
      <c r="T156" s="412"/>
      <c r="U156" s="412"/>
      <c r="V156" s="412"/>
      <c r="W156" s="412"/>
      <c r="X156" s="412"/>
      <c r="Y156" s="411">
        <f t="shared" si="65"/>
        <v>0</v>
      </c>
      <c r="Z156" s="412"/>
      <c r="AA156" s="412"/>
      <c r="AB156" s="412"/>
      <c r="AC156" s="412"/>
      <c r="AD156" s="412"/>
      <c r="AE156" s="412"/>
      <c r="AF156" s="412"/>
      <c r="AG156" s="412"/>
      <c r="AH156" s="412"/>
      <c r="AI156" s="412"/>
      <c r="AJ156" s="412"/>
      <c r="AK156" s="412"/>
      <c r="AL156" s="412"/>
      <c r="AM156" s="412"/>
      <c r="AN156" s="412"/>
      <c r="AO156" s="412"/>
      <c r="AP156" s="412"/>
      <c r="AQ156" s="412"/>
      <c r="AR156" s="412"/>
      <c r="AS156" s="412"/>
      <c r="AT156" s="412"/>
      <c r="AU156" s="412"/>
      <c r="AV156" s="412"/>
      <c r="AW156" s="411">
        <f t="shared" si="66"/>
        <v>0</v>
      </c>
      <c r="AX156" s="412"/>
      <c r="AY156" s="412"/>
      <c r="AZ156" s="398"/>
      <c r="BA156" s="398"/>
      <c r="BB156" s="401"/>
      <c r="BC156" s="401"/>
      <c r="BD156" s="401">
        <f t="shared" si="67"/>
        <v>0</v>
      </c>
      <c r="BE156" s="401"/>
      <c r="BF156" s="401"/>
      <c r="BG156" s="401"/>
      <c r="BH156" s="401">
        <f t="shared" si="68"/>
        <v>0</v>
      </c>
      <c r="BI156" s="401"/>
      <c r="BJ156" s="401"/>
      <c r="BK156" s="401"/>
      <c r="BL156" s="114">
        <v>0</v>
      </c>
      <c r="BM156" s="398"/>
      <c r="BN156" s="398"/>
      <c r="BO156" s="398"/>
      <c r="BP156" s="398"/>
      <c r="BQ156" s="114"/>
      <c r="BR156" s="398"/>
      <c r="BS156" s="398"/>
      <c r="BT156" s="398"/>
      <c r="BU156" s="398"/>
      <c r="BV156" s="413"/>
      <c r="BW156" s="397"/>
      <c r="BX156" s="397"/>
    </row>
    <row r="157" spans="1:87" s="387" customFormat="1" ht="16.2">
      <c r="A157" s="387" t="s">
        <v>56</v>
      </c>
      <c r="C157" s="415" t="s">
        <v>59</v>
      </c>
      <c r="D157" s="416" t="s">
        <v>2729</v>
      </c>
      <c r="E157" s="398"/>
      <c r="F157" s="409"/>
      <c r="G157" s="409"/>
      <c r="H157" s="409"/>
      <c r="I157" s="409"/>
      <c r="J157" s="409"/>
      <c r="K157" s="409"/>
      <c r="L157" s="114"/>
      <c r="M157" s="114">
        <f t="shared" si="62"/>
        <v>0</v>
      </c>
      <c r="N157" s="410">
        <f t="shared" si="63"/>
        <v>0</v>
      </c>
      <c r="O157" s="411">
        <f t="shared" si="64"/>
        <v>0</v>
      </c>
      <c r="P157" s="412"/>
      <c r="Q157" s="412"/>
      <c r="R157" s="412"/>
      <c r="S157" s="412"/>
      <c r="T157" s="412"/>
      <c r="U157" s="412"/>
      <c r="V157" s="412"/>
      <c r="W157" s="412"/>
      <c r="X157" s="412"/>
      <c r="Y157" s="411">
        <f t="shared" si="65"/>
        <v>0</v>
      </c>
      <c r="Z157" s="412"/>
      <c r="AA157" s="412"/>
      <c r="AB157" s="412"/>
      <c r="AC157" s="412"/>
      <c r="AD157" s="412"/>
      <c r="AE157" s="412"/>
      <c r="AF157" s="412"/>
      <c r="AG157" s="412"/>
      <c r="AH157" s="412"/>
      <c r="AI157" s="412"/>
      <c r="AJ157" s="412"/>
      <c r="AK157" s="412"/>
      <c r="AL157" s="412"/>
      <c r="AM157" s="412"/>
      <c r="AN157" s="412"/>
      <c r="AO157" s="412"/>
      <c r="AP157" s="412"/>
      <c r="AQ157" s="412"/>
      <c r="AR157" s="412"/>
      <c r="AS157" s="412"/>
      <c r="AT157" s="412"/>
      <c r="AU157" s="412"/>
      <c r="AV157" s="412"/>
      <c r="AW157" s="411">
        <f t="shared" si="66"/>
        <v>0</v>
      </c>
      <c r="AX157" s="412"/>
      <c r="AY157" s="412"/>
      <c r="AZ157" s="398"/>
      <c r="BA157" s="398"/>
      <c r="BB157" s="401"/>
      <c r="BC157" s="401"/>
      <c r="BD157" s="401">
        <f t="shared" si="67"/>
        <v>0</v>
      </c>
      <c r="BE157" s="401"/>
      <c r="BF157" s="401"/>
      <c r="BG157" s="401"/>
      <c r="BH157" s="401">
        <f t="shared" si="68"/>
        <v>0</v>
      </c>
      <c r="BI157" s="401"/>
      <c r="BJ157" s="401"/>
      <c r="BK157" s="401"/>
      <c r="BL157" s="114">
        <v>0</v>
      </c>
      <c r="BM157" s="398"/>
      <c r="BN157" s="398"/>
      <c r="BO157" s="398"/>
      <c r="BP157" s="398"/>
      <c r="BQ157" s="114"/>
      <c r="BR157" s="398"/>
      <c r="BS157" s="398"/>
      <c r="BT157" s="398"/>
      <c r="BU157" s="398"/>
      <c r="BV157" s="413"/>
      <c r="BW157" s="397"/>
      <c r="BX157" s="397"/>
    </row>
    <row r="158" spans="1:87" s="387" customFormat="1" ht="32.4">
      <c r="A158" s="387" t="s">
        <v>56</v>
      </c>
      <c r="C158" s="415" t="s">
        <v>1984</v>
      </c>
      <c r="D158" s="416" t="s">
        <v>2747</v>
      </c>
      <c r="E158" s="398"/>
      <c r="F158" s="409">
        <f t="shared" ref="F158:K158" si="80">F159+F160</f>
        <v>0</v>
      </c>
      <c r="G158" s="409">
        <f t="shared" si="80"/>
        <v>0</v>
      </c>
      <c r="H158" s="409">
        <f t="shared" si="80"/>
        <v>0</v>
      </c>
      <c r="I158" s="409">
        <f t="shared" si="80"/>
        <v>0</v>
      </c>
      <c r="J158" s="409">
        <f t="shared" si="80"/>
        <v>0</v>
      </c>
      <c r="K158" s="409">
        <f t="shared" si="80"/>
        <v>0</v>
      </c>
      <c r="L158" s="114"/>
      <c r="M158" s="114">
        <f t="shared" si="62"/>
        <v>0</v>
      </c>
      <c r="N158" s="410">
        <f t="shared" si="63"/>
        <v>0</v>
      </c>
      <c r="O158" s="411">
        <f t="shared" si="64"/>
        <v>0</v>
      </c>
      <c r="P158" s="412"/>
      <c r="Q158" s="412"/>
      <c r="R158" s="412"/>
      <c r="S158" s="412"/>
      <c r="T158" s="412"/>
      <c r="U158" s="412"/>
      <c r="V158" s="412"/>
      <c r="W158" s="412"/>
      <c r="X158" s="412"/>
      <c r="Y158" s="411">
        <f t="shared" si="65"/>
        <v>0</v>
      </c>
      <c r="Z158" s="412"/>
      <c r="AA158" s="412"/>
      <c r="AB158" s="412"/>
      <c r="AC158" s="412"/>
      <c r="AD158" s="412"/>
      <c r="AE158" s="412"/>
      <c r="AF158" s="412"/>
      <c r="AG158" s="412"/>
      <c r="AH158" s="412"/>
      <c r="AI158" s="412"/>
      <c r="AJ158" s="412"/>
      <c r="AK158" s="412"/>
      <c r="AL158" s="412"/>
      <c r="AM158" s="412"/>
      <c r="AN158" s="412"/>
      <c r="AO158" s="412"/>
      <c r="AP158" s="412"/>
      <c r="AQ158" s="412"/>
      <c r="AR158" s="412"/>
      <c r="AS158" s="412"/>
      <c r="AT158" s="412"/>
      <c r="AU158" s="412"/>
      <c r="AV158" s="412"/>
      <c r="AW158" s="411">
        <f t="shared" si="66"/>
        <v>0</v>
      </c>
      <c r="AX158" s="412"/>
      <c r="AY158" s="412"/>
      <c r="AZ158" s="398"/>
      <c r="BA158" s="398"/>
      <c r="BB158" s="401"/>
      <c r="BC158" s="401"/>
      <c r="BD158" s="401">
        <f t="shared" si="67"/>
        <v>0</v>
      </c>
      <c r="BE158" s="401"/>
      <c r="BF158" s="401"/>
      <c r="BG158" s="401"/>
      <c r="BH158" s="401">
        <f t="shared" si="68"/>
        <v>0</v>
      </c>
      <c r="BI158" s="401"/>
      <c r="BJ158" s="401"/>
      <c r="BK158" s="401"/>
      <c r="BL158" s="114">
        <v>0</v>
      </c>
      <c r="BM158" s="398"/>
      <c r="BN158" s="398"/>
      <c r="BO158" s="398"/>
      <c r="BP158" s="398"/>
      <c r="BQ158" s="114"/>
      <c r="BR158" s="398"/>
      <c r="BS158" s="398"/>
      <c r="BT158" s="398"/>
      <c r="BU158" s="398"/>
      <c r="BV158" s="413"/>
      <c r="BW158" s="397"/>
      <c r="BX158" s="397"/>
    </row>
    <row r="159" spans="1:87" s="387" customFormat="1" ht="31.2">
      <c r="A159" s="387" t="s">
        <v>56</v>
      </c>
      <c r="C159" s="286" t="s">
        <v>2748</v>
      </c>
      <c r="D159" s="414" t="s">
        <v>2749</v>
      </c>
      <c r="E159" s="398"/>
      <c r="F159" s="409"/>
      <c r="G159" s="409"/>
      <c r="H159" s="409"/>
      <c r="I159" s="272">
        <f>O159</f>
        <v>0</v>
      </c>
      <c r="J159" s="272">
        <f>Y159</f>
        <v>0</v>
      </c>
      <c r="K159" s="272">
        <f>AW159</f>
        <v>0</v>
      </c>
      <c r="L159" s="114"/>
      <c r="M159" s="114">
        <f t="shared" si="62"/>
        <v>0</v>
      </c>
      <c r="N159" s="410">
        <f t="shared" si="63"/>
        <v>0</v>
      </c>
      <c r="O159" s="411">
        <f t="shared" si="64"/>
        <v>0</v>
      </c>
      <c r="P159" s="412"/>
      <c r="Q159" s="412"/>
      <c r="R159" s="412"/>
      <c r="S159" s="412"/>
      <c r="T159" s="412"/>
      <c r="U159" s="412"/>
      <c r="V159" s="412"/>
      <c r="W159" s="412"/>
      <c r="X159" s="412"/>
      <c r="Y159" s="411">
        <f t="shared" si="65"/>
        <v>0</v>
      </c>
      <c r="Z159" s="412"/>
      <c r="AA159" s="412"/>
      <c r="AB159" s="412"/>
      <c r="AC159" s="412"/>
      <c r="AD159" s="412"/>
      <c r="AE159" s="412"/>
      <c r="AF159" s="412"/>
      <c r="AG159" s="412"/>
      <c r="AH159" s="412"/>
      <c r="AI159" s="412"/>
      <c r="AJ159" s="412"/>
      <c r="AK159" s="412"/>
      <c r="AL159" s="412"/>
      <c r="AM159" s="412"/>
      <c r="AN159" s="412"/>
      <c r="AO159" s="412"/>
      <c r="AP159" s="412"/>
      <c r="AQ159" s="412"/>
      <c r="AR159" s="412"/>
      <c r="AS159" s="412"/>
      <c r="AT159" s="412"/>
      <c r="AU159" s="412"/>
      <c r="AV159" s="412"/>
      <c r="AW159" s="411">
        <f t="shared" si="66"/>
        <v>0</v>
      </c>
      <c r="AX159" s="412"/>
      <c r="AY159" s="412"/>
      <c r="AZ159" s="398"/>
      <c r="BA159" s="398"/>
      <c r="BB159" s="401"/>
      <c r="BC159" s="401"/>
      <c r="BD159" s="401">
        <f t="shared" si="67"/>
        <v>0</v>
      </c>
      <c r="BE159" s="401"/>
      <c r="BF159" s="401"/>
      <c r="BG159" s="401"/>
      <c r="BH159" s="401">
        <f t="shared" si="68"/>
        <v>0</v>
      </c>
      <c r="BI159" s="401"/>
      <c r="BJ159" s="401"/>
      <c r="BK159" s="401"/>
      <c r="BL159" s="114">
        <v>0</v>
      </c>
      <c r="BM159" s="398"/>
      <c r="BN159" s="398"/>
      <c r="BO159" s="398"/>
      <c r="BP159" s="398"/>
      <c r="BQ159" s="114"/>
      <c r="BR159" s="398"/>
      <c r="BS159" s="398"/>
      <c r="BT159" s="398"/>
      <c r="BU159" s="398"/>
      <c r="BV159" s="413"/>
      <c r="BW159" s="397"/>
      <c r="BX159" s="397"/>
    </row>
    <row r="160" spans="1:87" s="387" customFormat="1" ht="31.2">
      <c r="A160" s="387" t="s">
        <v>56</v>
      </c>
      <c r="C160" s="286" t="s">
        <v>2750</v>
      </c>
      <c r="D160" s="414" t="s">
        <v>2751</v>
      </c>
      <c r="E160" s="398"/>
      <c r="F160" s="409"/>
      <c r="G160" s="409"/>
      <c r="H160" s="409"/>
      <c r="I160" s="272">
        <f>O160</f>
        <v>0</v>
      </c>
      <c r="J160" s="272">
        <f>Y160</f>
        <v>0</v>
      </c>
      <c r="K160" s="272">
        <f>AW160</f>
        <v>0</v>
      </c>
      <c r="L160" s="114"/>
      <c r="M160" s="114">
        <f t="shared" si="62"/>
        <v>0</v>
      </c>
      <c r="N160" s="410">
        <f t="shared" si="63"/>
        <v>0</v>
      </c>
      <c r="O160" s="411">
        <f t="shared" si="64"/>
        <v>0</v>
      </c>
      <c r="P160" s="412"/>
      <c r="Q160" s="412"/>
      <c r="R160" s="412"/>
      <c r="S160" s="412"/>
      <c r="T160" s="412"/>
      <c r="U160" s="412"/>
      <c r="V160" s="412"/>
      <c r="W160" s="412"/>
      <c r="X160" s="412"/>
      <c r="Y160" s="411">
        <f t="shared" si="65"/>
        <v>0</v>
      </c>
      <c r="Z160" s="412"/>
      <c r="AA160" s="412"/>
      <c r="AB160" s="412"/>
      <c r="AC160" s="412"/>
      <c r="AD160" s="412"/>
      <c r="AE160" s="412"/>
      <c r="AF160" s="412"/>
      <c r="AG160" s="412"/>
      <c r="AH160" s="412"/>
      <c r="AI160" s="412"/>
      <c r="AJ160" s="412"/>
      <c r="AK160" s="412"/>
      <c r="AL160" s="412"/>
      <c r="AM160" s="412"/>
      <c r="AN160" s="412"/>
      <c r="AO160" s="412"/>
      <c r="AP160" s="412"/>
      <c r="AQ160" s="412"/>
      <c r="AR160" s="412"/>
      <c r="AS160" s="412"/>
      <c r="AT160" s="412"/>
      <c r="AU160" s="412"/>
      <c r="AV160" s="412"/>
      <c r="AW160" s="411">
        <f t="shared" si="66"/>
        <v>0</v>
      </c>
      <c r="AX160" s="412"/>
      <c r="AY160" s="412"/>
      <c r="AZ160" s="398"/>
      <c r="BA160" s="398"/>
      <c r="BB160" s="401"/>
      <c r="BC160" s="401"/>
      <c r="BD160" s="401">
        <f t="shared" si="67"/>
        <v>0</v>
      </c>
      <c r="BE160" s="401"/>
      <c r="BF160" s="401"/>
      <c r="BG160" s="401"/>
      <c r="BH160" s="401">
        <f t="shared" si="68"/>
        <v>0</v>
      </c>
      <c r="BI160" s="401"/>
      <c r="BJ160" s="401"/>
      <c r="BK160" s="401"/>
      <c r="BL160" s="114">
        <v>0</v>
      </c>
      <c r="BM160" s="398"/>
      <c r="BN160" s="398"/>
      <c r="BO160" s="398"/>
      <c r="BP160" s="398"/>
      <c r="BQ160" s="114"/>
      <c r="BR160" s="398"/>
      <c r="BS160" s="398"/>
      <c r="BT160" s="398"/>
      <c r="BU160" s="398"/>
      <c r="BV160" s="413"/>
      <c r="BW160" s="397"/>
      <c r="BX160" s="397"/>
    </row>
    <row r="161" spans="1:16370" s="387" customFormat="1">
      <c r="A161" s="387" t="s">
        <v>56</v>
      </c>
      <c r="C161" s="286" t="s">
        <v>66</v>
      </c>
      <c r="D161" s="422" t="s">
        <v>2763</v>
      </c>
      <c r="E161" s="398"/>
      <c r="F161" s="409">
        <f t="shared" ref="F161:K161" si="81">F162+F187+F188</f>
        <v>156.97159999999997</v>
      </c>
      <c r="G161" s="409">
        <f t="shared" si="81"/>
        <v>0</v>
      </c>
      <c r="H161" s="409">
        <f t="shared" si="81"/>
        <v>156.96999999999997</v>
      </c>
      <c r="I161" s="409">
        <f t="shared" si="81"/>
        <v>79.955999999999975</v>
      </c>
      <c r="J161" s="409">
        <f t="shared" si="81"/>
        <v>8.1499999999999986</v>
      </c>
      <c r="K161" s="409">
        <f t="shared" si="81"/>
        <v>68.864000000000004</v>
      </c>
      <c r="L161" s="114"/>
      <c r="M161" s="114">
        <f t="shared" si="62"/>
        <v>156.96999999999997</v>
      </c>
      <c r="N161" s="410">
        <f t="shared" si="63"/>
        <v>0</v>
      </c>
      <c r="O161" s="411">
        <f t="shared" si="64"/>
        <v>0</v>
      </c>
      <c r="P161" s="412"/>
      <c r="Q161" s="412"/>
      <c r="R161" s="412"/>
      <c r="S161" s="412"/>
      <c r="T161" s="412"/>
      <c r="U161" s="412"/>
      <c r="V161" s="412"/>
      <c r="W161" s="412"/>
      <c r="X161" s="412"/>
      <c r="Y161" s="411">
        <f t="shared" si="65"/>
        <v>0</v>
      </c>
      <c r="Z161" s="412"/>
      <c r="AA161" s="412"/>
      <c r="AB161" s="412"/>
      <c r="AC161" s="412"/>
      <c r="AD161" s="412"/>
      <c r="AE161" s="412"/>
      <c r="AF161" s="412"/>
      <c r="AG161" s="412"/>
      <c r="AH161" s="412"/>
      <c r="AI161" s="412"/>
      <c r="AJ161" s="412"/>
      <c r="AK161" s="412"/>
      <c r="AL161" s="412"/>
      <c r="AM161" s="412"/>
      <c r="AN161" s="412"/>
      <c r="AO161" s="412"/>
      <c r="AP161" s="412"/>
      <c r="AQ161" s="412"/>
      <c r="AR161" s="412"/>
      <c r="AS161" s="412"/>
      <c r="AT161" s="412"/>
      <c r="AU161" s="412"/>
      <c r="AV161" s="412"/>
      <c r="AW161" s="411">
        <f t="shared" si="66"/>
        <v>0</v>
      </c>
      <c r="AX161" s="412"/>
      <c r="AY161" s="412"/>
      <c r="AZ161" s="398"/>
      <c r="BA161" s="398"/>
      <c r="BB161" s="401"/>
      <c r="BC161" s="401"/>
      <c r="BD161" s="401">
        <f t="shared" si="67"/>
        <v>0</v>
      </c>
      <c r="BE161" s="401"/>
      <c r="BF161" s="401"/>
      <c r="BG161" s="401"/>
      <c r="BH161" s="401">
        <f t="shared" si="68"/>
        <v>0</v>
      </c>
      <c r="BI161" s="401"/>
      <c r="BJ161" s="401"/>
      <c r="BK161" s="401"/>
      <c r="BL161" s="114">
        <v>0</v>
      </c>
      <c r="BM161" s="398"/>
      <c r="BN161" s="398"/>
      <c r="BO161" s="398"/>
      <c r="BP161" s="398"/>
      <c r="BQ161" s="114"/>
      <c r="BR161" s="398"/>
      <c r="BS161" s="398"/>
      <c r="BT161" s="398"/>
      <c r="BU161" s="398"/>
      <c r="BV161" s="413"/>
      <c r="BW161" s="397"/>
      <c r="BX161" s="397"/>
    </row>
    <row r="162" spans="1:16370" s="387" customFormat="1" ht="31.2">
      <c r="A162" s="387" t="s">
        <v>56</v>
      </c>
      <c r="C162" s="286" t="s">
        <v>68</v>
      </c>
      <c r="D162" s="422" t="s">
        <v>2764</v>
      </c>
      <c r="E162" s="398"/>
      <c r="F162" s="409">
        <f t="shared" ref="F162:K162" si="82">F163+F166+F182+F185+F186</f>
        <v>111.50159999999998</v>
      </c>
      <c r="G162" s="409">
        <f t="shared" si="82"/>
        <v>0</v>
      </c>
      <c r="H162" s="409">
        <f t="shared" si="82"/>
        <v>111.49999999999999</v>
      </c>
      <c r="I162" s="409">
        <f t="shared" si="82"/>
        <v>79.485999999999976</v>
      </c>
      <c r="J162" s="409">
        <f t="shared" si="82"/>
        <v>8.1499999999999986</v>
      </c>
      <c r="K162" s="409">
        <f t="shared" si="82"/>
        <v>23.864000000000001</v>
      </c>
      <c r="L162" s="114"/>
      <c r="M162" s="114">
        <f t="shared" si="62"/>
        <v>111.49999999999999</v>
      </c>
      <c r="N162" s="410">
        <f t="shared" si="63"/>
        <v>0</v>
      </c>
      <c r="O162" s="411">
        <f t="shared" si="64"/>
        <v>0</v>
      </c>
      <c r="P162" s="412"/>
      <c r="Q162" s="412"/>
      <c r="R162" s="412"/>
      <c r="S162" s="412"/>
      <c r="T162" s="412"/>
      <c r="U162" s="412"/>
      <c r="V162" s="412"/>
      <c r="W162" s="412"/>
      <c r="X162" s="412"/>
      <c r="Y162" s="411">
        <f t="shared" si="65"/>
        <v>0</v>
      </c>
      <c r="Z162" s="412"/>
      <c r="AA162" s="412"/>
      <c r="AB162" s="412"/>
      <c r="AC162" s="412"/>
      <c r="AD162" s="412"/>
      <c r="AE162" s="412"/>
      <c r="AF162" s="412"/>
      <c r="AG162" s="412"/>
      <c r="AH162" s="412"/>
      <c r="AI162" s="412"/>
      <c r="AJ162" s="412"/>
      <c r="AK162" s="412"/>
      <c r="AL162" s="412"/>
      <c r="AM162" s="412"/>
      <c r="AN162" s="412"/>
      <c r="AO162" s="412"/>
      <c r="AP162" s="412"/>
      <c r="AQ162" s="412"/>
      <c r="AR162" s="412"/>
      <c r="AS162" s="412"/>
      <c r="AT162" s="412"/>
      <c r="AU162" s="412"/>
      <c r="AV162" s="412"/>
      <c r="AW162" s="411">
        <f t="shared" si="66"/>
        <v>0</v>
      </c>
      <c r="AX162" s="412"/>
      <c r="AY162" s="412"/>
      <c r="AZ162" s="398"/>
      <c r="BA162" s="398"/>
      <c r="BB162" s="401"/>
      <c r="BC162" s="401"/>
      <c r="BD162" s="401">
        <f t="shared" si="67"/>
        <v>0</v>
      </c>
      <c r="BE162" s="401"/>
      <c r="BF162" s="401"/>
      <c r="BG162" s="401"/>
      <c r="BH162" s="401">
        <f t="shared" si="68"/>
        <v>0</v>
      </c>
      <c r="BI162" s="401"/>
      <c r="BJ162" s="401"/>
      <c r="BK162" s="401"/>
      <c r="BL162" s="114">
        <v>0</v>
      </c>
      <c r="BM162" s="398"/>
      <c r="BN162" s="398"/>
      <c r="BO162" s="398"/>
      <c r="BP162" s="398"/>
      <c r="BQ162" s="114"/>
      <c r="BR162" s="398"/>
      <c r="BS162" s="398"/>
      <c r="BT162" s="398"/>
      <c r="BU162" s="398"/>
      <c r="BV162" s="413"/>
      <c r="BW162" s="397"/>
      <c r="BX162" s="397"/>
    </row>
    <row r="163" spans="1:16370" s="387" customFormat="1" ht="93.6">
      <c r="A163" s="387" t="s">
        <v>56</v>
      </c>
      <c r="C163" s="286" t="s">
        <v>2765</v>
      </c>
      <c r="D163" s="414" t="s">
        <v>2766</v>
      </c>
      <c r="E163" s="398"/>
      <c r="F163" s="409">
        <f t="shared" ref="F163:K163" si="83">F164</f>
        <v>0.30000000000000004</v>
      </c>
      <c r="G163" s="409">
        <f t="shared" si="83"/>
        <v>0</v>
      </c>
      <c r="H163" s="409">
        <f t="shared" si="83"/>
        <v>0.30000000000000004</v>
      </c>
      <c r="I163" s="409">
        <f t="shared" si="83"/>
        <v>0.02</v>
      </c>
      <c r="J163" s="409">
        <f t="shared" si="83"/>
        <v>0</v>
      </c>
      <c r="K163" s="409">
        <f t="shared" si="83"/>
        <v>0.28000000000000003</v>
      </c>
      <c r="L163" s="114"/>
      <c r="M163" s="114">
        <f t="shared" si="62"/>
        <v>0.30000000000000004</v>
      </c>
      <c r="N163" s="410">
        <f t="shared" si="63"/>
        <v>0</v>
      </c>
      <c r="O163" s="411">
        <f t="shared" si="64"/>
        <v>0</v>
      </c>
      <c r="P163" s="412"/>
      <c r="Q163" s="412"/>
      <c r="R163" s="412"/>
      <c r="S163" s="412"/>
      <c r="T163" s="412"/>
      <c r="U163" s="412"/>
      <c r="V163" s="412"/>
      <c r="W163" s="412"/>
      <c r="X163" s="412"/>
      <c r="Y163" s="411">
        <f t="shared" si="65"/>
        <v>0</v>
      </c>
      <c r="Z163" s="412"/>
      <c r="AA163" s="412"/>
      <c r="AB163" s="412"/>
      <c r="AC163" s="412"/>
      <c r="AD163" s="412"/>
      <c r="AE163" s="412"/>
      <c r="AF163" s="412"/>
      <c r="AG163" s="412"/>
      <c r="AH163" s="412"/>
      <c r="AI163" s="412"/>
      <c r="AJ163" s="412"/>
      <c r="AK163" s="412"/>
      <c r="AL163" s="412"/>
      <c r="AM163" s="412"/>
      <c r="AN163" s="412"/>
      <c r="AO163" s="412"/>
      <c r="AP163" s="412"/>
      <c r="AQ163" s="412"/>
      <c r="AR163" s="412"/>
      <c r="AS163" s="412"/>
      <c r="AT163" s="412"/>
      <c r="AU163" s="412"/>
      <c r="AV163" s="412"/>
      <c r="AW163" s="411">
        <f t="shared" si="66"/>
        <v>0</v>
      </c>
      <c r="AX163" s="412"/>
      <c r="AY163" s="412"/>
      <c r="AZ163" s="398"/>
      <c r="BA163" s="398"/>
      <c r="BB163" s="401"/>
      <c r="BC163" s="401"/>
      <c r="BD163" s="401">
        <f t="shared" si="67"/>
        <v>0</v>
      </c>
      <c r="BE163" s="401"/>
      <c r="BF163" s="401"/>
      <c r="BG163" s="401"/>
      <c r="BH163" s="401">
        <f t="shared" si="68"/>
        <v>0</v>
      </c>
      <c r="BI163" s="401"/>
      <c r="BJ163" s="401"/>
      <c r="BK163" s="401"/>
      <c r="BL163" s="114">
        <v>0</v>
      </c>
      <c r="BM163" s="398"/>
      <c r="BN163" s="398"/>
      <c r="BO163" s="398"/>
      <c r="BP163" s="398"/>
      <c r="BQ163" s="114"/>
      <c r="BR163" s="398"/>
      <c r="BS163" s="398"/>
      <c r="BT163" s="398"/>
      <c r="BU163" s="398"/>
      <c r="BV163" s="413"/>
      <c r="BW163" s="397"/>
      <c r="BX163" s="397"/>
    </row>
    <row r="164" spans="1:16370" s="387" customFormat="1">
      <c r="A164" s="387" t="s">
        <v>56</v>
      </c>
      <c r="C164" s="450" t="s">
        <v>1264</v>
      </c>
      <c r="D164" s="417" t="s">
        <v>1025</v>
      </c>
      <c r="E164" s="463"/>
      <c r="F164" s="409">
        <f t="shared" ref="F164:K164" si="84">SUM(F165:F165)</f>
        <v>0.30000000000000004</v>
      </c>
      <c r="G164" s="409">
        <f t="shared" si="84"/>
        <v>0</v>
      </c>
      <c r="H164" s="409">
        <f t="shared" si="84"/>
        <v>0.30000000000000004</v>
      </c>
      <c r="I164" s="409">
        <f t="shared" si="84"/>
        <v>0.02</v>
      </c>
      <c r="J164" s="409">
        <f t="shared" si="84"/>
        <v>0</v>
      </c>
      <c r="K164" s="409">
        <f t="shared" si="84"/>
        <v>0.28000000000000003</v>
      </c>
      <c r="L164" s="114"/>
      <c r="M164" s="114">
        <f t="shared" si="62"/>
        <v>0.30000000000000004</v>
      </c>
      <c r="N164" s="410">
        <f t="shared" si="63"/>
        <v>0</v>
      </c>
      <c r="O164" s="411">
        <f t="shared" si="64"/>
        <v>0</v>
      </c>
      <c r="P164" s="412"/>
      <c r="Q164" s="412"/>
      <c r="R164" s="412"/>
      <c r="S164" s="412"/>
      <c r="T164" s="412"/>
      <c r="U164" s="412"/>
      <c r="V164" s="412"/>
      <c r="W164" s="412"/>
      <c r="X164" s="412"/>
      <c r="Y164" s="411">
        <f t="shared" si="65"/>
        <v>0</v>
      </c>
      <c r="Z164" s="412"/>
      <c r="AA164" s="412"/>
      <c r="AB164" s="412"/>
      <c r="AC164" s="412"/>
      <c r="AD164" s="412"/>
      <c r="AE164" s="412"/>
      <c r="AF164" s="412"/>
      <c r="AG164" s="412"/>
      <c r="AH164" s="412"/>
      <c r="AI164" s="412"/>
      <c r="AJ164" s="412"/>
      <c r="AK164" s="412"/>
      <c r="AL164" s="412"/>
      <c r="AM164" s="412"/>
      <c r="AN164" s="412"/>
      <c r="AO164" s="412"/>
      <c r="AP164" s="412"/>
      <c r="AQ164" s="412"/>
      <c r="AR164" s="412"/>
      <c r="AS164" s="412"/>
      <c r="AT164" s="412"/>
      <c r="AU164" s="412"/>
      <c r="AV164" s="412"/>
      <c r="AW164" s="411">
        <f t="shared" si="66"/>
        <v>0</v>
      </c>
      <c r="AX164" s="412"/>
      <c r="AY164" s="412"/>
      <c r="AZ164" s="398"/>
      <c r="BA164" s="398"/>
      <c r="BB164" s="401"/>
      <c r="BC164" s="401"/>
      <c r="BD164" s="401">
        <f t="shared" si="67"/>
        <v>0</v>
      </c>
      <c r="BE164" s="401"/>
      <c r="BF164" s="401"/>
      <c r="BG164" s="401"/>
      <c r="BH164" s="401">
        <f t="shared" si="68"/>
        <v>0</v>
      </c>
      <c r="BI164" s="401"/>
      <c r="BJ164" s="401"/>
      <c r="BK164" s="401"/>
      <c r="BL164" s="114"/>
      <c r="BM164" s="398"/>
      <c r="BN164" s="398"/>
      <c r="BO164" s="398"/>
      <c r="BP164" s="398"/>
      <c r="BQ164" s="114"/>
      <c r="BR164" s="464"/>
      <c r="BS164" s="464"/>
      <c r="BT164" s="464"/>
      <c r="BU164" s="464"/>
      <c r="BV164" s="464"/>
      <c r="BW164" s="400"/>
      <c r="BX164" s="400"/>
    </row>
    <row r="165" spans="1:16370" s="387" customFormat="1" ht="187.2">
      <c r="A165" s="387" t="s">
        <v>43</v>
      </c>
      <c r="B165" s="396"/>
      <c r="C165" s="125">
        <v>103</v>
      </c>
      <c r="D165" s="447" t="s">
        <v>3164</v>
      </c>
      <c r="E165" s="465"/>
      <c r="F165" s="273">
        <v>0.30000000000000004</v>
      </c>
      <c r="G165" s="272"/>
      <c r="H165" s="272">
        <v>0.30000000000000004</v>
      </c>
      <c r="I165" s="272">
        <f>O165</f>
        <v>0.02</v>
      </c>
      <c r="J165" s="272">
        <f>Y165</f>
        <v>0</v>
      </c>
      <c r="K165" s="272">
        <f>AW165</f>
        <v>0.28000000000000003</v>
      </c>
      <c r="L165" s="114" t="s">
        <v>3165</v>
      </c>
      <c r="M165" s="114">
        <f t="shared" si="62"/>
        <v>0</v>
      </c>
      <c r="N165" s="410">
        <f t="shared" si="63"/>
        <v>0.30000000000000004</v>
      </c>
      <c r="O165" s="411">
        <f t="shared" si="64"/>
        <v>0.02</v>
      </c>
      <c r="P165" s="114"/>
      <c r="Q165" s="114"/>
      <c r="R165" s="114">
        <v>0.01</v>
      </c>
      <c r="S165" s="114">
        <v>0.01</v>
      </c>
      <c r="T165" s="125"/>
      <c r="U165" s="125"/>
      <c r="V165" s="466"/>
      <c r="W165" s="466"/>
      <c r="X165" s="466"/>
      <c r="Y165" s="411">
        <f t="shared" si="65"/>
        <v>0</v>
      </c>
      <c r="Z165" s="466"/>
      <c r="AA165" s="466"/>
      <c r="AB165" s="466"/>
      <c r="AC165" s="466"/>
      <c r="AD165" s="466"/>
      <c r="AE165" s="466"/>
      <c r="AF165" s="466"/>
      <c r="AG165" s="466"/>
      <c r="AH165" s="466"/>
      <c r="AI165" s="466"/>
      <c r="AJ165" s="466"/>
      <c r="AK165" s="466"/>
      <c r="AL165" s="466"/>
      <c r="AM165" s="466"/>
      <c r="AN165" s="466"/>
      <c r="AO165" s="466"/>
      <c r="AP165" s="466"/>
      <c r="AQ165" s="466"/>
      <c r="AR165" s="466"/>
      <c r="AS165" s="466"/>
      <c r="AT165" s="466"/>
      <c r="AU165" s="466"/>
      <c r="AV165" s="466"/>
      <c r="AW165" s="411">
        <f t="shared" si="66"/>
        <v>0.28000000000000003</v>
      </c>
      <c r="AX165" s="466"/>
      <c r="AY165" s="466">
        <v>0.28000000000000003</v>
      </c>
      <c r="AZ165" s="125" t="s">
        <v>167</v>
      </c>
      <c r="BA165" s="125" t="s">
        <v>3166</v>
      </c>
      <c r="BB165" s="467"/>
      <c r="BC165" s="467"/>
      <c r="BD165" s="401">
        <f t="shared" si="67"/>
        <v>0</v>
      </c>
      <c r="BE165" s="467"/>
      <c r="BF165" s="467"/>
      <c r="BG165" s="467"/>
      <c r="BH165" s="401">
        <f t="shared" si="68"/>
        <v>0</v>
      </c>
      <c r="BI165" s="467"/>
      <c r="BJ165" s="467"/>
      <c r="BK165" s="467"/>
      <c r="BL165" s="125" t="s">
        <v>3167</v>
      </c>
      <c r="BM165" s="466"/>
      <c r="BN165" s="125" t="s">
        <v>2735</v>
      </c>
      <c r="BO165" s="125" t="s">
        <v>3168</v>
      </c>
      <c r="BP165" s="125" t="s">
        <v>72</v>
      </c>
      <c r="BQ165" s="125" t="s">
        <v>72</v>
      </c>
      <c r="BR165" s="396"/>
      <c r="BS165" s="396"/>
      <c r="BT165" s="396"/>
      <c r="BU165" s="396"/>
      <c r="BV165" s="396"/>
      <c r="BW165" s="396"/>
      <c r="BX165" s="396"/>
      <c r="BY165" s="396"/>
      <c r="BZ165" s="396"/>
      <c r="CA165" s="396"/>
      <c r="CB165" s="396"/>
      <c r="CC165" s="396"/>
      <c r="CD165" s="396"/>
      <c r="CE165" s="396"/>
      <c r="CF165" s="396"/>
      <c r="CG165" s="396"/>
      <c r="CH165" s="396"/>
      <c r="CI165" s="396"/>
      <c r="CJ165" s="396"/>
      <c r="CK165" s="396"/>
      <c r="CL165" s="396"/>
      <c r="CM165" s="396"/>
      <c r="CN165" s="396"/>
      <c r="CO165" s="396"/>
      <c r="CP165" s="396"/>
      <c r="CQ165" s="396"/>
      <c r="CR165" s="396"/>
      <c r="CS165" s="396"/>
      <c r="CT165" s="396"/>
      <c r="CU165" s="396"/>
      <c r="CV165" s="396"/>
      <c r="CW165" s="396"/>
      <c r="CX165" s="396"/>
      <c r="CY165" s="396"/>
      <c r="CZ165" s="396"/>
      <c r="DA165" s="396"/>
      <c r="DB165" s="396"/>
      <c r="DC165" s="396"/>
      <c r="DD165" s="396"/>
      <c r="DE165" s="396"/>
      <c r="DF165" s="396"/>
      <c r="DG165" s="396"/>
      <c r="DH165" s="396"/>
      <c r="DI165" s="396"/>
      <c r="DJ165" s="396"/>
      <c r="DK165" s="396"/>
      <c r="DL165" s="396"/>
      <c r="DM165" s="396"/>
      <c r="DN165" s="396"/>
      <c r="DO165" s="396"/>
      <c r="DP165" s="396"/>
      <c r="DQ165" s="396"/>
      <c r="DR165" s="396"/>
      <c r="DS165" s="396"/>
      <c r="DT165" s="396"/>
      <c r="DU165" s="396"/>
      <c r="DV165" s="396"/>
      <c r="DW165" s="396"/>
      <c r="DX165" s="396"/>
      <c r="DY165" s="396"/>
      <c r="DZ165" s="396"/>
      <c r="EA165" s="396"/>
      <c r="EB165" s="396"/>
      <c r="EC165" s="396"/>
      <c r="ED165" s="396"/>
      <c r="EE165" s="396"/>
      <c r="EF165" s="396"/>
      <c r="EG165" s="396"/>
      <c r="EH165" s="396"/>
      <c r="EI165" s="396"/>
      <c r="EJ165" s="396"/>
      <c r="EK165" s="396"/>
      <c r="EL165" s="396"/>
      <c r="EM165" s="396"/>
      <c r="EN165" s="396"/>
      <c r="EO165" s="396"/>
      <c r="EP165" s="396"/>
      <c r="EQ165" s="396"/>
      <c r="ER165" s="396"/>
      <c r="ES165" s="396"/>
      <c r="ET165" s="396"/>
      <c r="EU165" s="396"/>
      <c r="EV165" s="396"/>
      <c r="EW165" s="396"/>
      <c r="EX165" s="396"/>
      <c r="EY165" s="396"/>
      <c r="EZ165" s="396"/>
      <c r="FA165" s="396"/>
      <c r="FB165" s="396"/>
      <c r="FC165" s="396"/>
      <c r="FD165" s="396"/>
      <c r="FE165" s="396"/>
      <c r="FF165" s="396"/>
      <c r="FG165" s="396"/>
      <c r="FH165" s="396"/>
      <c r="FI165" s="396"/>
      <c r="FJ165" s="396"/>
      <c r="FK165" s="396"/>
      <c r="FL165" s="396"/>
      <c r="FM165" s="396"/>
      <c r="FN165" s="396"/>
      <c r="FO165" s="396"/>
      <c r="FP165" s="396"/>
      <c r="FQ165" s="396"/>
      <c r="FR165" s="396"/>
      <c r="FS165" s="396"/>
      <c r="FT165" s="396"/>
      <c r="FU165" s="396"/>
      <c r="FV165" s="396"/>
      <c r="FW165" s="396"/>
      <c r="FX165" s="396"/>
      <c r="FY165" s="396"/>
      <c r="FZ165" s="396"/>
      <c r="GA165" s="396"/>
      <c r="GB165" s="396"/>
      <c r="GC165" s="396"/>
      <c r="GD165" s="396"/>
      <c r="GE165" s="396"/>
      <c r="GF165" s="396"/>
      <c r="GG165" s="396"/>
      <c r="GH165" s="396"/>
      <c r="GI165" s="396"/>
      <c r="GJ165" s="396"/>
      <c r="GK165" s="396"/>
      <c r="GL165" s="396"/>
      <c r="GM165" s="396"/>
      <c r="GN165" s="396"/>
      <c r="GO165" s="396"/>
      <c r="GP165" s="396"/>
      <c r="GQ165" s="396"/>
      <c r="GR165" s="396"/>
      <c r="GS165" s="396"/>
      <c r="GT165" s="396"/>
      <c r="GU165" s="396"/>
      <c r="GV165" s="396"/>
      <c r="GW165" s="396"/>
      <c r="GX165" s="396"/>
      <c r="GY165" s="396"/>
      <c r="GZ165" s="396"/>
      <c r="HA165" s="396"/>
      <c r="HB165" s="396"/>
      <c r="HC165" s="396"/>
      <c r="HD165" s="396"/>
      <c r="HE165" s="396"/>
      <c r="HF165" s="396"/>
      <c r="HG165" s="396"/>
      <c r="HH165" s="396"/>
      <c r="HI165" s="396"/>
      <c r="HJ165" s="396"/>
      <c r="HK165" s="396"/>
      <c r="HL165" s="396"/>
      <c r="HM165" s="396"/>
      <c r="HN165" s="396"/>
      <c r="HO165" s="396"/>
      <c r="HP165" s="396"/>
      <c r="HQ165" s="396"/>
      <c r="HR165" s="396"/>
      <c r="HS165" s="396"/>
      <c r="HT165" s="396"/>
      <c r="HU165" s="396"/>
      <c r="HV165" s="396"/>
      <c r="HW165" s="396"/>
      <c r="HX165" s="396"/>
      <c r="HY165" s="396"/>
      <c r="HZ165" s="396"/>
      <c r="IA165" s="396"/>
      <c r="IB165" s="396"/>
      <c r="IC165" s="396"/>
      <c r="ID165" s="396"/>
      <c r="IE165" s="396"/>
      <c r="IF165" s="396"/>
      <c r="IG165" s="396"/>
      <c r="IH165" s="396"/>
      <c r="II165" s="396"/>
      <c r="IJ165" s="396"/>
      <c r="IK165" s="396"/>
      <c r="IL165" s="396"/>
      <c r="IM165" s="396"/>
      <c r="IN165" s="396"/>
      <c r="IO165" s="396"/>
      <c r="IP165" s="396"/>
      <c r="IQ165" s="396"/>
      <c r="IR165" s="396"/>
      <c r="IS165" s="396"/>
      <c r="IT165" s="396"/>
      <c r="IU165" s="396"/>
      <c r="IV165" s="396"/>
      <c r="IW165" s="396"/>
      <c r="IX165" s="396"/>
      <c r="IY165" s="396"/>
      <c r="IZ165" s="396"/>
      <c r="JA165" s="396"/>
      <c r="JB165" s="396"/>
      <c r="JC165" s="396"/>
      <c r="JD165" s="396"/>
      <c r="JE165" s="396"/>
      <c r="JF165" s="396"/>
      <c r="JG165" s="396"/>
      <c r="JH165" s="396"/>
      <c r="JI165" s="396"/>
      <c r="JJ165" s="396"/>
      <c r="JK165" s="396"/>
      <c r="JL165" s="396"/>
      <c r="JM165" s="396"/>
      <c r="JN165" s="396"/>
      <c r="JO165" s="396"/>
      <c r="JP165" s="396"/>
      <c r="JQ165" s="396"/>
      <c r="JR165" s="396"/>
      <c r="JS165" s="396"/>
      <c r="JT165" s="396"/>
      <c r="JU165" s="396"/>
      <c r="JV165" s="396"/>
      <c r="JW165" s="396"/>
      <c r="JX165" s="396"/>
      <c r="JY165" s="396"/>
      <c r="JZ165" s="396"/>
      <c r="KA165" s="396"/>
      <c r="KB165" s="396"/>
      <c r="KC165" s="396"/>
      <c r="KD165" s="396"/>
      <c r="KE165" s="396"/>
      <c r="KF165" s="396"/>
      <c r="KG165" s="396"/>
      <c r="KH165" s="396"/>
      <c r="KI165" s="396"/>
      <c r="KJ165" s="396"/>
      <c r="KK165" s="396"/>
      <c r="KL165" s="396"/>
      <c r="KM165" s="396"/>
      <c r="KN165" s="396"/>
      <c r="KO165" s="396"/>
      <c r="KP165" s="396"/>
      <c r="KQ165" s="396"/>
      <c r="KR165" s="396"/>
      <c r="KS165" s="396"/>
      <c r="KT165" s="396"/>
      <c r="KU165" s="396"/>
      <c r="KV165" s="396"/>
      <c r="KW165" s="396"/>
      <c r="KX165" s="396"/>
      <c r="KY165" s="396"/>
      <c r="KZ165" s="396"/>
      <c r="LA165" s="396"/>
      <c r="LB165" s="396"/>
      <c r="LC165" s="396"/>
      <c r="LD165" s="396"/>
      <c r="LE165" s="396"/>
      <c r="LF165" s="396"/>
      <c r="LG165" s="396"/>
      <c r="LH165" s="396"/>
      <c r="LI165" s="396"/>
      <c r="LJ165" s="396"/>
      <c r="LK165" s="396"/>
      <c r="LL165" s="396"/>
      <c r="LM165" s="396"/>
      <c r="LN165" s="396"/>
      <c r="LO165" s="396"/>
      <c r="LP165" s="396"/>
      <c r="LQ165" s="396"/>
      <c r="LR165" s="396"/>
      <c r="LS165" s="396"/>
      <c r="LT165" s="396"/>
      <c r="LU165" s="396"/>
      <c r="LV165" s="396"/>
      <c r="LW165" s="396"/>
      <c r="LX165" s="396"/>
      <c r="LY165" s="396"/>
      <c r="LZ165" s="396"/>
      <c r="MA165" s="396"/>
      <c r="MB165" s="396"/>
      <c r="MC165" s="396"/>
      <c r="MD165" s="396"/>
      <c r="ME165" s="396"/>
      <c r="MF165" s="396"/>
      <c r="MG165" s="396"/>
      <c r="MH165" s="396"/>
      <c r="MI165" s="396"/>
      <c r="MJ165" s="396"/>
      <c r="MK165" s="396"/>
      <c r="ML165" s="396"/>
      <c r="MM165" s="396"/>
      <c r="MN165" s="396"/>
      <c r="MO165" s="396"/>
      <c r="MP165" s="396"/>
      <c r="MQ165" s="396"/>
      <c r="MR165" s="396"/>
      <c r="MS165" s="396"/>
      <c r="MT165" s="396"/>
      <c r="MU165" s="396"/>
      <c r="MV165" s="396"/>
      <c r="MW165" s="396"/>
      <c r="MX165" s="396"/>
      <c r="MY165" s="396"/>
      <c r="MZ165" s="396"/>
      <c r="NA165" s="396"/>
      <c r="NB165" s="396"/>
      <c r="NC165" s="396"/>
      <c r="ND165" s="396"/>
      <c r="NE165" s="396"/>
      <c r="NF165" s="396"/>
      <c r="NG165" s="396"/>
      <c r="NH165" s="396"/>
      <c r="NI165" s="396"/>
      <c r="NJ165" s="396"/>
      <c r="NK165" s="396"/>
      <c r="NL165" s="396"/>
      <c r="NM165" s="396"/>
      <c r="NN165" s="396"/>
      <c r="NO165" s="396"/>
      <c r="NP165" s="396"/>
      <c r="NQ165" s="396"/>
      <c r="NR165" s="396"/>
      <c r="NS165" s="396"/>
      <c r="NT165" s="396"/>
      <c r="NU165" s="396"/>
      <c r="NV165" s="396"/>
      <c r="NW165" s="396"/>
      <c r="NX165" s="396"/>
      <c r="NY165" s="396"/>
      <c r="NZ165" s="396"/>
      <c r="OA165" s="396"/>
      <c r="OB165" s="396"/>
      <c r="OC165" s="396"/>
      <c r="OD165" s="396"/>
      <c r="OE165" s="396"/>
      <c r="OF165" s="396"/>
      <c r="OG165" s="396"/>
      <c r="OH165" s="396"/>
      <c r="OI165" s="396"/>
      <c r="OJ165" s="396"/>
      <c r="OK165" s="396"/>
      <c r="OL165" s="396"/>
      <c r="OM165" s="396"/>
      <c r="ON165" s="396"/>
      <c r="OO165" s="396"/>
      <c r="OP165" s="396"/>
      <c r="OQ165" s="396"/>
      <c r="OR165" s="396"/>
      <c r="OS165" s="396"/>
      <c r="OT165" s="396"/>
      <c r="OU165" s="396"/>
      <c r="OV165" s="396"/>
      <c r="OW165" s="396"/>
      <c r="OX165" s="396"/>
      <c r="OY165" s="396"/>
      <c r="OZ165" s="396"/>
      <c r="PA165" s="396"/>
      <c r="PB165" s="396"/>
      <c r="PC165" s="396"/>
      <c r="PD165" s="396"/>
      <c r="PE165" s="396"/>
      <c r="PF165" s="396"/>
      <c r="PG165" s="396"/>
      <c r="PH165" s="396"/>
      <c r="PI165" s="396"/>
      <c r="PJ165" s="396"/>
      <c r="PK165" s="396"/>
      <c r="PL165" s="396"/>
      <c r="PM165" s="396"/>
      <c r="PN165" s="396"/>
      <c r="PO165" s="396"/>
      <c r="PP165" s="396"/>
      <c r="PQ165" s="396"/>
      <c r="PR165" s="396"/>
      <c r="PS165" s="396"/>
      <c r="PT165" s="396"/>
      <c r="PU165" s="396"/>
      <c r="PV165" s="396"/>
      <c r="PW165" s="396"/>
      <c r="PX165" s="396"/>
      <c r="PY165" s="396"/>
      <c r="PZ165" s="396"/>
      <c r="QA165" s="396"/>
      <c r="QB165" s="396"/>
      <c r="QC165" s="396"/>
      <c r="QD165" s="396"/>
      <c r="QE165" s="396"/>
      <c r="QF165" s="396"/>
      <c r="QG165" s="396"/>
      <c r="QH165" s="396"/>
      <c r="QI165" s="396"/>
      <c r="QJ165" s="396"/>
      <c r="QK165" s="396"/>
      <c r="QL165" s="396"/>
      <c r="QM165" s="396"/>
      <c r="QN165" s="396"/>
      <c r="QO165" s="396"/>
      <c r="QP165" s="396"/>
      <c r="QQ165" s="396"/>
      <c r="QR165" s="396"/>
      <c r="QS165" s="396"/>
      <c r="QT165" s="396"/>
      <c r="QU165" s="396"/>
      <c r="QV165" s="396"/>
      <c r="QW165" s="396"/>
      <c r="QX165" s="396"/>
      <c r="QY165" s="396"/>
      <c r="QZ165" s="396"/>
      <c r="RA165" s="396"/>
      <c r="RB165" s="396"/>
      <c r="RC165" s="396"/>
      <c r="RD165" s="396"/>
      <c r="RE165" s="396"/>
      <c r="RF165" s="396"/>
      <c r="RG165" s="396"/>
      <c r="RH165" s="396"/>
      <c r="RI165" s="396"/>
      <c r="RJ165" s="396"/>
      <c r="RK165" s="396"/>
      <c r="RL165" s="396"/>
      <c r="RM165" s="396"/>
      <c r="RN165" s="396"/>
      <c r="RO165" s="396"/>
      <c r="RP165" s="396"/>
      <c r="RQ165" s="396"/>
      <c r="RR165" s="396"/>
      <c r="RS165" s="396"/>
      <c r="RT165" s="396"/>
      <c r="RU165" s="396"/>
      <c r="RV165" s="396"/>
      <c r="RW165" s="396"/>
      <c r="RX165" s="396"/>
      <c r="RY165" s="396"/>
      <c r="RZ165" s="396"/>
      <c r="SA165" s="396"/>
      <c r="SB165" s="396"/>
      <c r="SC165" s="396"/>
      <c r="SD165" s="396"/>
      <c r="SE165" s="396"/>
      <c r="SF165" s="396"/>
      <c r="SG165" s="396"/>
      <c r="SH165" s="396"/>
      <c r="SI165" s="396"/>
      <c r="SJ165" s="396"/>
      <c r="SK165" s="396"/>
      <c r="SL165" s="396"/>
      <c r="SM165" s="396"/>
      <c r="SN165" s="396"/>
      <c r="SO165" s="396"/>
      <c r="SP165" s="396"/>
      <c r="SQ165" s="396"/>
      <c r="SR165" s="396"/>
      <c r="SS165" s="396"/>
      <c r="ST165" s="396"/>
      <c r="SU165" s="396"/>
      <c r="SV165" s="396"/>
      <c r="SW165" s="396"/>
      <c r="SX165" s="396"/>
      <c r="SY165" s="396"/>
      <c r="SZ165" s="396"/>
      <c r="TA165" s="396"/>
      <c r="TB165" s="396"/>
      <c r="TC165" s="396"/>
      <c r="TD165" s="396"/>
      <c r="TE165" s="396"/>
      <c r="TF165" s="396"/>
      <c r="TG165" s="396"/>
      <c r="TH165" s="396"/>
      <c r="TI165" s="396"/>
      <c r="TJ165" s="396"/>
      <c r="TK165" s="396"/>
      <c r="TL165" s="396"/>
      <c r="TM165" s="396"/>
      <c r="TN165" s="396"/>
      <c r="TO165" s="396"/>
      <c r="TP165" s="396"/>
      <c r="TQ165" s="396"/>
      <c r="TR165" s="396"/>
      <c r="TS165" s="396"/>
      <c r="TT165" s="396"/>
      <c r="TU165" s="396"/>
      <c r="TV165" s="396"/>
      <c r="TW165" s="396"/>
      <c r="TX165" s="396"/>
      <c r="TY165" s="396"/>
      <c r="TZ165" s="396"/>
      <c r="UA165" s="396"/>
      <c r="UB165" s="396"/>
      <c r="UC165" s="396"/>
      <c r="UD165" s="396"/>
      <c r="UE165" s="396"/>
      <c r="UF165" s="396"/>
      <c r="UG165" s="396"/>
      <c r="UH165" s="396"/>
      <c r="UI165" s="396"/>
      <c r="UJ165" s="396"/>
      <c r="UK165" s="396"/>
      <c r="UL165" s="396"/>
      <c r="UM165" s="396"/>
      <c r="UN165" s="396"/>
      <c r="UO165" s="396"/>
      <c r="UP165" s="396"/>
      <c r="UQ165" s="396"/>
      <c r="UR165" s="396"/>
      <c r="US165" s="396"/>
      <c r="UT165" s="396"/>
      <c r="UU165" s="396"/>
      <c r="UV165" s="396"/>
      <c r="UW165" s="396"/>
      <c r="UX165" s="396"/>
      <c r="UY165" s="396"/>
      <c r="UZ165" s="396"/>
      <c r="VA165" s="396"/>
      <c r="VB165" s="396"/>
      <c r="VC165" s="396"/>
      <c r="VD165" s="396"/>
      <c r="VE165" s="396"/>
      <c r="VF165" s="396"/>
      <c r="VG165" s="396"/>
      <c r="VH165" s="396"/>
      <c r="VI165" s="396"/>
      <c r="VJ165" s="396"/>
      <c r="VK165" s="396"/>
      <c r="VL165" s="396"/>
      <c r="VM165" s="396"/>
      <c r="VN165" s="396"/>
      <c r="VO165" s="396"/>
      <c r="VP165" s="396"/>
      <c r="VQ165" s="396"/>
      <c r="VR165" s="396"/>
      <c r="VS165" s="396"/>
      <c r="VT165" s="396"/>
      <c r="VU165" s="396"/>
      <c r="VV165" s="396"/>
      <c r="VW165" s="396"/>
      <c r="VX165" s="396"/>
      <c r="VY165" s="396"/>
      <c r="VZ165" s="396"/>
      <c r="WA165" s="396"/>
      <c r="WB165" s="396"/>
      <c r="WC165" s="396"/>
      <c r="WD165" s="396"/>
      <c r="WE165" s="396"/>
      <c r="WF165" s="396"/>
      <c r="WG165" s="396"/>
      <c r="WH165" s="396"/>
      <c r="WI165" s="396"/>
      <c r="WJ165" s="396"/>
      <c r="WK165" s="396"/>
      <c r="WL165" s="396"/>
      <c r="WM165" s="396"/>
      <c r="WN165" s="396"/>
      <c r="WO165" s="396"/>
      <c r="WP165" s="396"/>
      <c r="WQ165" s="396"/>
      <c r="WR165" s="396"/>
      <c r="WS165" s="396"/>
      <c r="WT165" s="396"/>
      <c r="WU165" s="396"/>
      <c r="WV165" s="396"/>
      <c r="WW165" s="396"/>
      <c r="WX165" s="396"/>
      <c r="WY165" s="396"/>
      <c r="WZ165" s="396"/>
      <c r="XA165" s="396"/>
      <c r="XB165" s="396"/>
      <c r="XC165" s="396"/>
      <c r="XD165" s="396"/>
      <c r="XE165" s="396"/>
      <c r="XF165" s="396"/>
      <c r="XG165" s="396"/>
      <c r="XH165" s="396"/>
      <c r="XI165" s="396"/>
      <c r="XJ165" s="396"/>
      <c r="XK165" s="396"/>
      <c r="XL165" s="396"/>
      <c r="XM165" s="396"/>
      <c r="XN165" s="396"/>
      <c r="XO165" s="396"/>
      <c r="XP165" s="396"/>
      <c r="XQ165" s="396"/>
      <c r="XR165" s="396"/>
      <c r="XS165" s="396"/>
      <c r="XT165" s="396"/>
      <c r="XU165" s="396"/>
      <c r="XV165" s="396"/>
      <c r="XW165" s="396"/>
      <c r="XX165" s="396"/>
      <c r="XY165" s="396"/>
      <c r="XZ165" s="396"/>
      <c r="YA165" s="396"/>
      <c r="YB165" s="396"/>
      <c r="YC165" s="396"/>
      <c r="YD165" s="396"/>
      <c r="YE165" s="396"/>
      <c r="YF165" s="396"/>
      <c r="YG165" s="396"/>
      <c r="YH165" s="396"/>
      <c r="YI165" s="396"/>
      <c r="YJ165" s="396"/>
      <c r="YK165" s="396"/>
      <c r="YL165" s="396"/>
      <c r="YM165" s="396"/>
      <c r="YN165" s="396"/>
      <c r="YO165" s="396"/>
      <c r="YP165" s="396"/>
      <c r="YQ165" s="396"/>
      <c r="YR165" s="396"/>
      <c r="YS165" s="396"/>
      <c r="YT165" s="396"/>
      <c r="YU165" s="396"/>
      <c r="YV165" s="396"/>
      <c r="YW165" s="396"/>
      <c r="YX165" s="396"/>
      <c r="YY165" s="396"/>
      <c r="YZ165" s="396"/>
      <c r="ZA165" s="396"/>
      <c r="ZB165" s="396"/>
      <c r="ZC165" s="396"/>
      <c r="ZD165" s="396"/>
      <c r="ZE165" s="396"/>
      <c r="ZF165" s="396"/>
      <c r="ZG165" s="396"/>
      <c r="ZH165" s="396"/>
      <c r="ZI165" s="396"/>
      <c r="ZJ165" s="396"/>
      <c r="ZK165" s="396"/>
      <c r="ZL165" s="396"/>
      <c r="ZM165" s="396"/>
      <c r="ZN165" s="396"/>
      <c r="ZO165" s="396"/>
      <c r="ZP165" s="396"/>
      <c r="ZQ165" s="396"/>
      <c r="ZR165" s="396"/>
      <c r="ZS165" s="396"/>
      <c r="ZT165" s="396"/>
      <c r="ZU165" s="396"/>
      <c r="ZV165" s="396"/>
      <c r="ZW165" s="396"/>
      <c r="ZX165" s="396"/>
      <c r="ZY165" s="396"/>
      <c r="ZZ165" s="396"/>
      <c r="AAA165" s="396"/>
      <c r="AAB165" s="396"/>
      <c r="AAC165" s="396"/>
      <c r="AAD165" s="396"/>
      <c r="AAE165" s="396"/>
      <c r="AAF165" s="396"/>
      <c r="AAG165" s="396"/>
      <c r="AAH165" s="396"/>
      <c r="AAI165" s="396"/>
      <c r="AAJ165" s="396"/>
      <c r="AAK165" s="396"/>
      <c r="AAL165" s="396"/>
      <c r="AAM165" s="396"/>
      <c r="AAN165" s="396"/>
      <c r="AAO165" s="396"/>
      <c r="AAP165" s="396"/>
      <c r="AAQ165" s="396"/>
      <c r="AAR165" s="396"/>
      <c r="AAS165" s="396"/>
      <c r="AAT165" s="396"/>
      <c r="AAU165" s="396"/>
      <c r="AAV165" s="396"/>
      <c r="AAW165" s="396"/>
      <c r="AAX165" s="396"/>
      <c r="AAY165" s="396"/>
      <c r="AAZ165" s="396"/>
      <c r="ABA165" s="396"/>
      <c r="ABB165" s="396"/>
      <c r="ABC165" s="396"/>
      <c r="ABD165" s="396"/>
      <c r="ABE165" s="396"/>
      <c r="ABF165" s="396"/>
      <c r="ABG165" s="396"/>
      <c r="ABH165" s="396"/>
      <c r="ABI165" s="396"/>
      <c r="ABJ165" s="396"/>
      <c r="ABK165" s="396"/>
      <c r="ABL165" s="396"/>
      <c r="ABM165" s="396"/>
      <c r="ABN165" s="396"/>
      <c r="ABO165" s="396"/>
      <c r="ABP165" s="396"/>
      <c r="ABQ165" s="396"/>
      <c r="ABR165" s="396"/>
      <c r="ABS165" s="396"/>
      <c r="ABT165" s="396"/>
      <c r="ABU165" s="396"/>
      <c r="ABV165" s="396"/>
      <c r="ABW165" s="396"/>
      <c r="ABX165" s="396"/>
      <c r="ABY165" s="396"/>
      <c r="ABZ165" s="396"/>
      <c r="ACA165" s="396"/>
      <c r="ACB165" s="396"/>
      <c r="ACC165" s="396"/>
      <c r="ACD165" s="396"/>
      <c r="ACE165" s="396"/>
      <c r="ACF165" s="396"/>
      <c r="ACG165" s="396"/>
      <c r="ACH165" s="396"/>
      <c r="ACI165" s="396"/>
      <c r="ACJ165" s="396"/>
      <c r="ACK165" s="396"/>
      <c r="ACL165" s="396"/>
      <c r="ACM165" s="396"/>
      <c r="ACN165" s="396"/>
      <c r="ACO165" s="396"/>
      <c r="ACP165" s="396"/>
      <c r="ACQ165" s="396"/>
      <c r="ACR165" s="396"/>
      <c r="ACS165" s="396"/>
      <c r="ACT165" s="396"/>
      <c r="ACU165" s="396"/>
      <c r="ACV165" s="396"/>
      <c r="ACW165" s="396"/>
      <c r="ACX165" s="396"/>
      <c r="ACY165" s="396"/>
      <c r="ACZ165" s="396"/>
      <c r="ADA165" s="396"/>
      <c r="ADB165" s="396"/>
      <c r="ADC165" s="396"/>
      <c r="ADD165" s="396"/>
      <c r="ADE165" s="396"/>
      <c r="ADF165" s="396"/>
      <c r="ADG165" s="396"/>
      <c r="ADH165" s="396"/>
      <c r="ADI165" s="396"/>
      <c r="ADJ165" s="396"/>
      <c r="ADK165" s="396"/>
      <c r="ADL165" s="396"/>
      <c r="ADM165" s="396"/>
      <c r="ADN165" s="396"/>
      <c r="ADO165" s="396"/>
      <c r="ADP165" s="396"/>
      <c r="ADQ165" s="396"/>
      <c r="ADR165" s="396"/>
      <c r="ADS165" s="396"/>
      <c r="ADT165" s="396"/>
      <c r="ADU165" s="396"/>
      <c r="ADV165" s="396"/>
      <c r="ADW165" s="396"/>
      <c r="ADX165" s="396"/>
      <c r="ADY165" s="396"/>
      <c r="ADZ165" s="396"/>
      <c r="AEA165" s="396"/>
      <c r="AEB165" s="396"/>
      <c r="AEC165" s="396"/>
      <c r="AED165" s="396"/>
      <c r="AEE165" s="396"/>
      <c r="AEF165" s="396"/>
      <c r="AEG165" s="396"/>
      <c r="AEH165" s="396"/>
      <c r="AEI165" s="396"/>
      <c r="AEJ165" s="396"/>
      <c r="AEK165" s="396"/>
      <c r="AEL165" s="396"/>
      <c r="AEM165" s="396"/>
      <c r="AEN165" s="396"/>
      <c r="AEO165" s="396"/>
      <c r="AEP165" s="396"/>
      <c r="AEQ165" s="396"/>
      <c r="AER165" s="396"/>
      <c r="AES165" s="396"/>
      <c r="AET165" s="396"/>
      <c r="AEU165" s="396"/>
      <c r="AEV165" s="396"/>
      <c r="AEW165" s="396"/>
      <c r="AEX165" s="396"/>
      <c r="AEY165" s="396"/>
      <c r="AEZ165" s="396"/>
      <c r="AFA165" s="396"/>
      <c r="AFB165" s="396"/>
      <c r="AFC165" s="396"/>
      <c r="AFD165" s="396"/>
      <c r="AFE165" s="396"/>
      <c r="AFF165" s="396"/>
      <c r="AFG165" s="396"/>
      <c r="AFH165" s="396"/>
      <c r="AFI165" s="396"/>
      <c r="AFJ165" s="396"/>
      <c r="AFK165" s="396"/>
      <c r="AFL165" s="396"/>
      <c r="AFM165" s="396"/>
      <c r="AFN165" s="396"/>
      <c r="AFO165" s="396"/>
      <c r="AFP165" s="396"/>
      <c r="AFQ165" s="396"/>
      <c r="AFR165" s="396"/>
      <c r="AFS165" s="396"/>
      <c r="AFT165" s="396"/>
      <c r="AFU165" s="396"/>
      <c r="AFV165" s="396"/>
      <c r="AFW165" s="396"/>
      <c r="AFX165" s="396"/>
      <c r="AFY165" s="396"/>
      <c r="AFZ165" s="396"/>
      <c r="AGA165" s="396"/>
      <c r="AGB165" s="396"/>
      <c r="AGC165" s="396"/>
      <c r="AGD165" s="396"/>
      <c r="AGE165" s="396"/>
      <c r="AGF165" s="396"/>
      <c r="AGG165" s="396"/>
      <c r="AGH165" s="396"/>
      <c r="AGI165" s="396"/>
      <c r="AGJ165" s="396"/>
      <c r="AGK165" s="396"/>
      <c r="AGL165" s="396"/>
      <c r="AGM165" s="396"/>
      <c r="AGN165" s="396"/>
      <c r="AGO165" s="396"/>
      <c r="AGP165" s="396"/>
      <c r="AGQ165" s="396"/>
      <c r="AGR165" s="396"/>
      <c r="AGS165" s="396"/>
      <c r="AGT165" s="396"/>
      <c r="AGU165" s="396"/>
      <c r="AGV165" s="396"/>
      <c r="AGW165" s="396"/>
      <c r="AGX165" s="396"/>
      <c r="AGY165" s="396"/>
      <c r="AGZ165" s="396"/>
      <c r="AHA165" s="396"/>
      <c r="AHB165" s="396"/>
      <c r="AHC165" s="396"/>
      <c r="AHD165" s="396"/>
      <c r="AHE165" s="396"/>
      <c r="AHF165" s="396"/>
      <c r="AHG165" s="396"/>
      <c r="AHH165" s="396"/>
      <c r="AHI165" s="396"/>
      <c r="AHJ165" s="396"/>
      <c r="AHK165" s="396"/>
      <c r="AHL165" s="396"/>
      <c r="AHM165" s="396"/>
      <c r="AHN165" s="396"/>
      <c r="AHO165" s="396"/>
      <c r="AHP165" s="396"/>
      <c r="AHQ165" s="396"/>
      <c r="AHR165" s="396"/>
      <c r="AHS165" s="396"/>
      <c r="AHT165" s="396"/>
      <c r="AHU165" s="396"/>
      <c r="AHV165" s="396"/>
      <c r="AHW165" s="396"/>
      <c r="AHX165" s="396"/>
      <c r="AHY165" s="396"/>
      <c r="AHZ165" s="396"/>
      <c r="AIA165" s="396"/>
      <c r="AIB165" s="396"/>
      <c r="AIC165" s="396"/>
      <c r="AID165" s="396"/>
      <c r="AIE165" s="396"/>
      <c r="AIF165" s="396"/>
      <c r="AIG165" s="396"/>
      <c r="AIH165" s="396"/>
      <c r="AII165" s="396"/>
      <c r="AIJ165" s="396"/>
      <c r="AIK165" s="396"/>
      <c r="AIL165" s="396"/>
      <c r="AIM165" s="396"/>
      <c r="AIN165" s="396"/>
      <c r="AIO165" s="396"/>
      <c r="AIP165" s="396"/>
      <c r="AIQ165" s="396"/>
      <c r="AIR165" s="396"/>
      <c r="AIS165" s="396"/>
      <c r="AIT165" s="396"/>
      <c r="AIU165" s="396"/>
      <c r="AIV165" s="396"/>
      <c r="AIW165" s="396"/>
      <c r="AIX165" s="396"/>
      <c r="AIY165" s="396"/>
      <c r="AIZ165" s="396"/>
      <c r="AJA165" s="396"/>
      <c r="AJB165" s="396"/>
      <c r="AJC165" s="396"/>
      <c r="AJD165" s="396"/>
      <c r="AJE165" s="396"/>
      <c r="AJF165" s="396"/>
      <c r="AJG165" s="396"/>
      <c r="AJH165" s="396"/>
      <c r="AJI165" s="396"/>
      <c r="AJJ165" s="396"/>
      <c r="AJK165" s="396"/>
      <c r="AJL165" s="396"/>
      <c r="AJM165" s="396"/>
      <c r="AJN165" s="396"/>
      <c r="AJO165" s="396"/>
      <c r="AJP165" s="396"/>
      <c r="AJQ165" s="396"/>
      <c r="AJR165" s="396"/>
      <c r="AJS165" s="396"/>
      <c r="AJT165" s="396"/>
      <c r="AJU165" s="396"/>
      <c r="AJV165" s="396"/>
      <c r="AJW165" s="396"/>
      <c r="AJX165" s="396"/>
      <c r="AJY165" s="396"/>
      <c r="AJZ165" s="396"/>
      <c r="AKA165" s="396"/>
      <c r="AKB165" s="396"/>
      <c r="AKC165" s="396"/>
      <c r="AKD165" s="396"/>
      <c r="AKE165" s="396"/>
      <c r="AKF165" s="396"/>
      <c r="AKG165" s="396"/>
      <c r="AKH165" s="396"/>
      <c r="AKI165" s="396"/>
      <c r="AKJ165" s="396"/>
      <c r="AKK165" s="396"/>
      <c r="AKL165" s="396"/>
      <c r="AKM165" s="396"/>
      <c r="AKN165" s="396"/>
      <c r="AKO165" s="396"/>
      <c r="AKP165" s="396"/>
      <c r="AKQ165" s="396"/>
      <c r="AKR165" s="396"/>
      <c r="AKS165" s="396"/>
      <c r="AKT165" s="396"/>
      <c r="AKU165" s="396"/>
      <c r="AKV165" s="396"/>
      <c r="AKW165" s="396"/>
      <c r="AKX165" s="396"/>
      <c r="AKY165" s="396"/>
      <c r="AKZ165" s="396"/>
      <c r="ALA165" s="396"/>
      <c r="ALB165" s="396"/>
      <c r="ALC165" s="396"/>
      <c r="ALD165" s="396"/>
      <c r="ALE165" s="396"/>
      <c r="ALF165" s="396"/>
      <c r="ALG165" s="396"/>
      <c r="ALH165" s="396"/>
      <c r="ALI165" s="396"/>
      <c r="ALJ165" s="396"/>
      <c r="ALK165" s="396"/>
      <c r="ALL165" s="396"/>
      <c r="ALM165" s="396"/>
      <c r="ALN165" s="396"/>
      <c r="ALO165" s="396"/>
      <c r="ALP165" s="396"/>
      <c r="ALQ165" s="396"/>
      <c r="ALR165" s="396"/>
      <c r="ALS165" s="396"/>
      <c r="ALT165" s="396"/>
      <c r="ALU165" s="396"/>
      <c r="ALV165" s="396"/>
      <c r="ALW165" s="396"/>
      <c r="ALX165" s="396"/>
      <c r="ALY165" s="396"/>
      <c r="ALZ165" s="396"/>
      <c r="AMA165" s="396"/>
      <c r="AMB165" s="396"/>
      <c r="AMC165" s="396"/>
      <c r="AMD165" s="396"/>
      <c r="AME165" s="396"/>
      <c r="AMF165" s="396"/>
      <c r="AMG165" s="396"/>
      <c r="AMH165" s="396"/>
      <c r="AMI165" s="396"/>
      <c r="AMJ165" s="396"/>
      <c r="AMK165" s="396"/>
      <c r="AML165" s="396"/>
      <c r="AMM165" s="396"/>
      <c r="AMN165" s="396"/>
      <c r="AMO165" s="396"/>
      <c r="AMP165" s="396"/>
      <c r="AMQ165" s="396"/>
      <c r="AMR165" s="396"/>
      <c r="AMS165" s="396"/>
      <c r="AMT165" s="396"/>
      <c r="AMU165" s="396"/>
      <c r="AMV165" s="396"/>
      <c r="AMW165" s="396"/>
      <c r="AMX165" s="396"/>
      <c r="AMY165" s="396"/>
      <c r="AMZ165" s="396"/>
      <c r="ANA165" s="396"/>
      <c r="ANB165" s="396"/>
      <c r="ANC165" s="396"/>
      <c r="AND165" s="396"/>
      <c r="ANE165" s="396"/>
      <c r="ANF165" s="396"/>
      <c r="ANG165" s="396"/>
      <c r="ANH165" s="396"/>
      <c r="ANI165" s="396"/>
      <c r="ANJ165" s="396"/>
      <c r="ANK165" s="396"/>
      <c r="ANL165" s="396"/>
      <c r="ANM165" s="396"/>
      <c r="ANN165" s="396"/>
      <c r="ANO165" s="396"/>
      <c r="ANP165" s="396"/>
      <c r="ANQ165" s="396"/>
      <c r="ANR165" s="396"/>
      <c r="ANS165" s="396"/>
      <c r="ANT165" s="396"/>
      <c r="ANU165" s="396"/>
      <c r="ANV165" s="396"/>
      <c r="ANW165" s="396"/>
      <c r="ANX165" s="396"/>
      <c r="ANY165" s="396"/>
      <c r="ANZ165" s="396"/>
      <c r="AOA165" s="396"/>
      <c r="AOB165" s="396"/>
      <c r="AOC165" s="396"/>
      <c r="AOD165" s="396"/>
      <c r="AOE165" s="396"/>
      <c r="AOF165" s="396"/>
      <c r="AOG165" s="396"/>
      <c r="AOH165" s="396"/>
      <c r="AOI165" s="396"/>
      <c r="AOJ165" s="396"/>
      <c r="AOK165" s="396"/>
      <c r="AOL165" s="396"/>
      <c r="AOM165" s="396"/>
      <c r="AON165" s="396"/>
      <c r="AOO165" s="396"/>
      <c r="AOP165" s="396"/>
      <c r="AOQ165" s="396"/>
      <c r="AOR165" s="396"/>
      <c r="AOS165" s="396"/>
      <c r="AOT165" s="396"/>
      <c r="AOU165" s="396"/>
      <c r="AOV165" s="396"/>
      <c r="AOW165" s="396"/>
      <c r="AOX165" s="396"/>
      <c r="AOY165" s="396"/>
      <c r="AOZ165" s="396"/>
      <c r="APA165" s="396"/>
      <c r="APB165" s="396"/>
      <c r="APC165" s="396"/>
      <c r="APD165" s="396"/>
      <c r="APE165" s="396"/>
      <c r="APF165" s="396"/>
      <c r="APG165" s="396"/>
      <c r="APH165" s="396"/>
      <c r="API165" s="396"/>
      <c r="APJ165" s="396"/>
      <c r="APK165" s="396"/>
      <c r="APL165" s="396"/>
      <c r="APM165" s="396"/>
      <c r="APN165" s="396"/>
      <c r="APO165" s="396"/>
      <c r="APP165" s="396"/>
      <c r="APQ165" s="396"/>
      <c r="APR165" s="396"/>
      <c r="APS165" s="396"/>
      <c r="APT165" s="396"/>
      <c r="APU165" s="396"/>
      <c r="APV165" s="396"/>
      <c r="APW165" s="396"/>
      <c r="APX165" s="396"/>
      <c r="APY165" s="396"/>
      <c r="APZ165" s="396"/>
      <c r="AQA165" s="396"/>
      <c r="AQB165" s="396"/>
      <c r="AQC165" s="396"/>
      <c r="AQD165" s="396"/>
      <c r="AQE165" s="396"/>
      <c r="AQF165" s="396"/>
      <c r="AQG165" s="396"/>
      <c r="AQH165" s="396"/>
      <c r="AQI165" s="396"/>
      <c r="AQJ165" s="396"/>
      <c r="AQK165" s="396"/>
      <c r="AQL165" s="396"/>
      <c r="AQM165" s="396"/>
      <c r="AQN165" s="396"/>
      <c r="AQO165" s="396"/>
      <c r="AQP165" s="396"/>
      <c r="AQQ165" s="396"/>
      <c r="AQR165" s="396"/>
      <c r="AQS165" s="396"/>
      <c r="AQT165" s="396"/>
      <c r="AQU165" s="396"/>
      <c r="AQV165" s="396"/>
      <c r="AQW165" s="396"/>
      <c r="AQX165" s="396"/>
      <c r="AQY165" s="396"/>
      <c r="AQZ165" s="396"/>
      <c r="ARA165" s="396"/>
      <c r="ARB165" s="396"/>
      <c r="ARC165" s="396"/>
      <c r="ARD165" s="396"/>
      <c r="ARE165" s="396"/>
      <c r="ARF165" s="396"/>
      <c r="ARG165" s="396"/>
      <c r="ARH165" s="396"/>
      <c r="ARI165" s="396"/>
      <c r="ARJ165" s="396"/>
      <c r="ARK165" s="396"/>
      <c r="ARL165" s="396"/>
      <c r="ARM165" s="396"/>
      <c r="ARN165" s="396"/>
      <c r="ARO165" s="396"/>
      <c r="ARP165" s="396"/>
      <c r="ARQ165" s="396"/>
      <c r="ARR165" s="396"/>
      <c r="ARS165" s="396"/>
      <c r="ART165" s="396"/>
      <c r="ARU165" s="396"/>
      <c r="ARV165" s="396"/>
      <c r="ARW165" s="396"/>
      <c r="ARX165" s="396"/>
      <c r="ARY165" s="396"/>
      <c r="ARZ165" s="396"/>
      <c r="ASA165" s="396"/>
      <c r="ASB165" s="396"/>
      <c r="ASC165" s="396"/>
      <c r="ASD165" s="396"/>
      <c r="ASE165" s="396"/>
      <c r="ASF165" s="396"/>
      <c r="ASG165" s="396"/>
      <c r="ASH165" s="396"/>
      <c r="ASI165" s="396"/>
      <c r="ASJ165" s="396"/>
      <c r="ASK165" s="396"/>
      <c r="ASL165" s="396"/>
      <c r="ASM165" s="396"/>
      <c r="ASN165" s="396"/>
      <c r="ASO165" s="396"/>
      <c r="ASP165" s="396"/>
      <c r="ASQ165" s="396"/>
      <c r="ASR165" s="396"/>
      <c r="ASS165" s="396"/>
      <c r="AST165" s="396"/>
      <c r="ASU165" s="396"/>
      <c r="ASV165" s="396"/>
      <c r="ASW165" s="396"/>
      <c r="ASX165" s="396"/>
      <c r="ASY165" s="396"/>
      <c r="ASZ165" s="396"/>
      <c r="ATA165" s="396"/>
      <c r="ATB165" s="396"/>
      <c r="ATC165" s="396"/>
      <c r="ATD165" s="396"/>
      <c r="ATE165" s="396"/>
      <c r="ATF165" s="396"/>
      <c r="ATG165" s="396"/>
      <c r="ATH165" s="396"/>
      <c r="ATI165" s="396"/>
      <c r="ATJ165" s="396"/>
      <c r="ATK165" s="396"/>
      <c r="ATL165" s="396"/>
      <c r="ATM165" s="396"/>
      <c r="ATN165" s="396"/>
      <c r="ATO165" s="396"/>
      <c r="ATP165" s="396"/>
      <c r="ATQ165" s="396"/>
      <c r="ATR165" s="396"/>
      <c r="ATS165" s="396"/>
      <c r="ATT165" s="396"/>
      <c r="ATU165" s="396"/>
      <c r="ATV165" s="396"/>
      <c r="ATW165" s="396"/>
      <c r="ATX165" s="396"/>
      <c r="ATY165" s="396"/>
      <c r="ATZ165" s="396"/>
      <c r="AUA165" s="396"/>
      <c r="AUB165" s="396"/>
      <c r="AUC165" s="396"/>
      <c r="AUD165" s="396"/>
      <c r="AUE165" s="396"/>
      <c r="AUF165" s="396"/>
      <c r="AUG165" s="396"/>
      <c r="AUH165" s="396"/>
      <c r="AUI165" s="396"/>
      <c r="AUJ165" s="396"/>
      <c r="AUK165" s="396"/>
      <c r="AUL165" s="396"/>
      <c r="AUM165" s="396"/>
      <c r="AUN165" s="396"/>
      <c r="AUO165" s="396"/>
      <c r="AUP165" s="396"/>
      <c r="AUQ165" s="396"/>
      <c r="AUR165" s="396"/>
      <c r="AUS165" s="396"/>
      <c r="AUT165" s="396"/>
      <c r="AUU165" s="396"/>
      <c r="AUV165" s="396"/>
      <c r="AUW165" s="396"/>
      <c r="AUX165" s="396"/>
      <c r="AUY165" s="396"/>
      <c r="AUZ165" s="396"/>
      <c r="AVA165" s="396"/>
      <c r="AVB165" s="396"/>
      <c r="AVC165" s="396"/>
      <c r="AVD165" s="396"/>
      <c r="AVE165" s="396"/>
      <c r="AVF165" s="396"/>
      <c r="AVG165" s="396"/>
      <c r="AVH165" s="396"/>
      <c r="AVI165" s="396"/>
      <c r="AVJ165" s="396"/>
      <c r="AVK165" s="396"/>
      <c r="AVL165" s="396"/>
      <c r="AVM165" s="396"/>
      <c r="AVN165" s="396"/>
      <c r="AVO165" s="396"/>
      <c r="AVP165" s="396"/>
      <c r="AVQ165" s="396"/>
      <c r="AVR165" s="396"/>
      <c r="AVS165" s="396"/>
      <c r="AVT165" s="396"/>
      <c r="AVU165" s="396"/>
      <c r="AVV165" s="396"/>
      <c r="AVW165" s="396"/>
      <c r="AVX165" s="396"/>
      <c r="AVY165" s="396"/>
      <c r="AVZ165" s="396"/>
      <c r="AWA165" s="396"/>
      <c r="AWB165" s="396"/>
      <c r="AWC165" s="396"/>
      <c r="AWD165" s="396"/>
      <c r="AWE165" s="396"/>
      <c r="AWF165" s="396"/>
      <c r="AWG165" s="396"/>
      <c r="AWH165" s="396"/>
      <c r="AWI165" s="396"/>
      <c r="AWJ165" s="396"/>
      <c r="AWK165" s="396"/>
      <c r="AWL165" s="396"/>
      <c r="AWM165" s="396"/>
      <c r="AWN165" s="396"/>
      <c r="AWO165" s="396"/>
      <c r="AWP165" s="396"/>
      <c r="AWQ165" s="396"/>
      <c r="AWR165" s="396"/>
      <c r="AWS165" s="396"/>
      <c r="AWT165" s="396"/>
      <c r="AWU165" s="396"/>
      <c r="AWV165" s="396"/>
      <c r="AWW165" s="396"/>
      <c r="AWX165" s="396"/>
      <c r="AWY165" s="396"/>
      <c r="AWZ165" s="396"/>
      <c r="AXA165" s="396"/>
      <c r="AXB165" s="396"/>
      <c r="AXC165" s="396"/>
      <c r="AXD165" s="396"/>
      <c r="AXE165" s="396"/>
      <c r="AXF165" s="396"/>
      <c r="AXG165" s="396"/>
      <c r="AXH165" s="396"/>
      <c r="AXI165" s="396"/>
      <c r="AXJ165" s="396"/>
      <c r="AXK165" s="396"/>
      <c r="AXL165" s="396"/>
      <c r="AXM165" s="396"/>
      <c r="AXN165" s="396"/>
      <c r="AXO165" s="396"/>
      <c r="AXP165" s="396"/>
      <c r="AXQ165" s="396"/>
      <c r="AXR165" s="396"/>
      <c r="AXS165" s="396"/>
      <c r="AXT165" s="396"/>
      <c r="AXU165" s="396"/>
      <c r="AXV165" s="396"/>
      <c r="AXW165" s="396"/>
      <c r="AXX165" s="396"/>
      <c r="AXY165" s="396"/>
      <c r="AXZ165" s="396"/>
      <c r="AYA165" s="396"/>
      <c r="AYB165" s="396"/>
      <c r="AYC165" s="396"/>
      <c r="AYD165" s="396"/>
      <c r="AYE165" s="396"/>
      <c r="AYF165" s="396"/>
      <c r="AYG165" s="396"/>
      <c r="AYH165" s="396"/>
      <c r="AYI165" s="396"/>
      <c r="AYJ165" s="396"/>
      <c r="AYK165" s="396"/>
      <c r="AYL165" s="396"/>
      <c r="AYM165" s="396"/>
      <c r="AYN165" s="396"/>
      <c r="AYO165" s="396"/>
      <c r="AYP165" s="396"/>
      <c r="AYQ165" s="396"/>
      <c r="AYR165" s="396"/>
      <c r="AYS165" s="396"/>
      <c r="AYT165" s="396"/>
      <c r="AYU165" s="396"/>
      <c r="AYV165" s="396"/>
      <c r="AYW165" s="396"/>
      <c r="AYX165" s="396"/>
      <c r="AYY165" s="396"/>
      <c r="AYZ165" s="396"/>
      <c r="AZA165" s="396"/>
      <c r="AZB165" s="396"/>
      <c r="AZC165" s="396"/>
      <c r="AZD165" s="396"/>
      <c r="AZE165" s="396"/>
      <c r="AZF165" s="396"/>
      <c r="AZG165" s="396"/>
      <c r="AZH165" s="396"/>
      <c r="AZI165" s="396"/>
      <c r="AZJ165" s="396"/>
      <c r="AZK165" s="396"/>
      <c r="AZL165" s="396"/>
      <c r="AZM165" s="396"/>
      <c r="AZN165" s="396"/>
      <c r="AZO165" s="396"/>
      <c r="AZP165" s="396"/>
      <c r="AZQ165" s="396"/>
      <c r="AZR165" s="396"/>
      <c r="AZS165" s="396"/>
      <c r="AZT165" s="396"/>
      <c r="AZU165" s="396"/>
      <c r="AZV165" s="396"/>
      <c r="AZW165" s="396"/>
      <c r="AZX165" s="396"/>
      <c r="AZY165" s="396"/>
      <c r="AZZ165" s="396"/>
      <c r="BAA165" s="396"/>
      <c r="BAB165" s="396"/>
      <c r="BAC165" s="396"/>
      <c r="BAD165" s="396"/>
      <c r="BAE165" s="396"/>
      <c r="BAF165" s="396"/>
      <c r="BAG165" s="396"/>
      <c r="BAH165" s="396"/>
      <c r="BAI165" s="396"/>
      <c r="BAJ165" s="396"/>
      <c r="BAK165" s="396"/>
      <c r="BAL165" s="396"/>
      <c r="BAM165" s="396"/>
      <c r="BAN165" s="396"/>
      <c r="BAO165" s="396"/>
      <c r="BAP165" s="396"/>
      <c r="BAQ165" s="396"/>
      <c r="BAR165" s="396"/>
      <c r="BAS165" s="396"/>
      <c r="BAT165" s="396"/>
      <c r="BAU165" s="396"/>
      <c r="BAV165" s="396"/>
      <c r="BAW165" s="396"/>
      <c r="BAX165" s="396"/>
      <c r="BAY165" s="396"/>
      <c r="BAZ165" s="396"/>
      <c r="BBA165" s="396"/>
      <c r="BBB165" s="396"/>
      <c r="BBC165" s="396"/>
      <c r="BBD165" s="396"/>
      <c r="BBE165" s="396"/>
      <c r="BBF165" s="396"/>
      <c r="BBG165" s="396"/>
      <c r="BBH165" s="396"/>
      <c r="BBI165" s="396"/>
      <c r="BBJ165" s="396"/>
      <c r="BBK165" s="396"/>
      <c r="BBL165" s="396"/>
      <c r="BBM165" s="396"/>
      <c r="BBN165" s="396"/>
      <c r="BBO165" s="396"/>
      <c r="BBP165" s="396"/>
      <c r="BBQ165" s="396"/>
      <c r="BBR165" s="396"/>
      <c r="BBS165" s="396"/>
      <c r="BBT165" s="396"/>
      <c r="BBU165" s="396"/>
      <c r="BBV165" s="396"/>
      <c r="BBW165" s="396"/>
      <c r="BBX165" s="396"/>
      <c r="BBY165" s="396"/>
      <c r="BBZ165" s="396"/>
      <c r="BCA165" s="396"/>
      <c r="BCB165" s="396"/>
      <c r="BCC165" s="396"/>
      <c r="BCD165" s="396"/>
      <c r="BCE165" s="396"/>
      <c r="BCF165" s="396"/>
      <c r="BCG165" s="396"/>
      <c r="BCH165" s="396"/>
      <c r="BCI165" s="396"/>
      <c r="BCJ165" s="396"/>
      <c r="BCK165" s="396"/>
      <c r="BCL165" s="396"/>
      <c r="BCM165" s="396"/>
      <c r="BCN165" s="396"/>
      <c r="BCO165" s="396"/>
      <c r="BCP165" s="396"/>
      <c r="BCQ165" s="396"/>
      <c r="BCR165" s="396"/>
      <c r="BCS165" s="396"/>
      <c r="BCT165" s="396"/>
      <c r="BCU165" s="396"/>
      <c r="BCV165" s="396"/>
      <c r="BCW165" s="396"/>
      <c r="BCX165" s="396"/>
      <c r="BCY165" s="396"/>
      <c r="BCZ165" s="396"/>
      <c r="BDA165" s="396"/>
      <c r="BDB165" s="396"/>
      <c r="BDC165" s="396"/>
      <c r="BDD165" s="396"/>
      <c r="BDE165" s="396"/>
      <c r="BDF165" s="396"/>
      <c r="BDG165" s="396"/>
      <c r="BDH165" s="396"/>
      <c r="BDI165" s="396"/>
      <c r="BDJ165" s="396"/>
      <c r="BDK165" s="396"/>
      <c r="BDL165" s="396"/>
      <c r="BDM165" s="396"/>
      <c r="BDN165" s="396"/>
      <c r="BDO165" s="396"/>
      <c r="BDP165" s="396"/>
      <c r="BDQ165" s="396"/>
      <c r="BDR165" s="396"/>
      <c r="BDS165" s="396"/>
      <c r="BDT165" s="396"/>
      <c r="BDU165" s="396"/>
      <c r="BDV165" s="396"/>
      <c r="BDW165" s="396"/>
      <c r="BDX165" s="396"/>
      <c r="BDY165" s="396"/>
      <c r="BDZ165" s="396"/>
      <c r="BEA165" s="396"/>
      <c r="BEB165" s="396"/>
      <c r="BEC165" s="396"/>
      <c r="BED165" s="396"/>
      <c r="BEE165" s="396"/>
      <c r="BEF165" s="396"/>
      <c r="BEG165" s="396"/>
      <c r="BEH165" s="396"/>
      <c r="BEI165" s="396"/>
      <c r="BEJ165" s="396"/>
      <c r="BEK165" s="396"/>
      <c r="BEL165" s="396"/>
      <c r="BEM165" s="396"/>
      <c r="BEN165" s="396"/>
      <c r="BEO165" s="396"/>
      <c r="BEP165" s="396"/>
      <c r="BEQ165" s="396"/>
      <c r="BER165" s="396"/>
      <c r="BES165" s="396"/>
      <c r="BET165" s="396"/>
      <c r="BEU165" s="396"/>
      <c r="BEV165" s="396"/>
      <c r="BEW165" s="396"/>
      <c r="BEX165" s="396"/>
      <c r="BEY165" s="396"/>
      <c r="BEZ165" s="396"/>
      <c r="BFA165" s="396"/>
      <c r="BFB165" s="396"/>
      <c r="BFC165" s="396"/>
      <c r="BFD165" s="396"/>
      <c r="BFE165" s="396"/>
      <c r="BFF165" s="396"/>
      <c r="BFG165" s="396"/>
      <c r="BFH165" s="396"/>
      <c r="BFI165" s="396"/>
      <c r="BFJ165" s="396"/>
      <c r="BFK165" s="396"/>
      <c r="BFL165" s="396"/>
      <c r="BFM165" s="396"/>
      <c r="BFN165" s="396"/>
      <c r="BFO165" s="396"/>
      <c r="BFP165" s="396"/>
      <c r="BFQ165" s="396"/>
      <c r="BFR165" s="396"/>
      <c r="BFS165" s="396"/>
      <c r="BFT165" s="396"/>
      <c r="BFU165" s="396"/>
      <c r="BFV165" s="396"/>
      <c r="BFW165" s="396"/>
      <c r="BFX165" s="396"/>
      <c r="BFY165" s="396"/>
      <c r="BFZ165" s="396"/>
      <c r="BGA165" s="396"/>
      <c r="BGB165" s="396"/>
      <c r="BGC165" s="396"/>
      <c r="BGD165" s="396"/>
      <c r="BGE165" s="396"/>
      <c r="BGF165" s="396"/>
      <c r="BGG165" s="396"/>
      <c r="BGH165" s="396"/>
      <c r="BGI165" s="396"/>
      <c r="BGJ165" s="396"/>
      <c r="BGK165" s="396"/>
      <c r="BGL165" s="396"/>
      <c r="BGM165" s="396"/>
      <c r="BGN165" s="396"/>
      <c r="BGO165" s="396"/>
      <c r="BGP165" s="396"/>
      <c r="BGQ165" s="396"/>
      <c r="BGR165" s="396"/>
      <c r="BGS165" s="396"/>
      <c r="BGT165" s="396"/>
      <c r="BGU165" s="396"/>
      <c r="BGV165" s="396"/>
      <c r="BGW165" s="396"/>
      <c r="BGX165" s="396"/>
      <c r="BGY165" s="396"/>
      <c r="BGZ165" s="396"/>
      <c r="BHA165" s="396"/>
      <c r="BHB165" s="396"/>
      <c r="BHC165" s="396"/>
      <c r="BHD165" s="396"/>
      <c r="BHE165" s="396"/>
      <c r="BHF165" s="396"/>
      <c r="BHG165" s="396"/>
      <c r="BHH165" s="396"/>
      <c r="BHI165" s="396"/>
      <c r="BHJ165" s="396"/>
      <c r="BHK165" s="396"/>
      <c r="BHL165" s="396"/>
      <c r="BHM165" s="396"/>
      <c r="BHN165" s="396"/>
      <c r="BHO165" s="396"/>
      <c r="BHP165" s="396"/>
      <c r="BHQ165" s="396"/>
      <c r="BHR165" s="396"/>
      <c r="BHS165" s="396"/>
      <c r="BHT165" s="396"/>
      <c r="BHU165" s="396"/>
      <c r="BHV165" s="396"/>
      <c r="BHW165" s="396"/>
      <c r="BHX165" s="396"/>
      <c r="BHY165" s="396"/>
      <c r="BHZ165" s="396"/>
      <c r="BIA165" s="396"/>
      <c r="BIB165" s="396"/>
      <c r="BIC165" s="396"/>
      <c r="BID165" s="396"/>
      <c r="BIE165" s="396"/>
      <c r="BIF165" s="396"/>
      <c r="BIG165" s="396"/>
      <c r="BIH165" s="396"/>
      <c r="BII165" s="396"/>
      <c r="BIJ165" s="396"/>
      <c r="BIK165" s="396"/>
      <c r="BIL165" s="396"/>
      <c r="BIM165" s="396"/>
      <c r="BIN165" s="396"/>
      <c r="BIO165" s="396"/>
      <c r="BIP165" s="396"/>
      <c r="BIQ165" s="396"/>
      <c r="BIR165" s="396"/>
      <c r="BIS165" s="396"/>
      <c r="BIT165" s="396"/>
      <c r="BIU165" s="396"/>
      <c r="BIV165" s="396"/>
      <c r="BIW165" s="396"/>
      <c r="BIX165" s="396"/>
      <c r="BIY165" s="396"/>
      <c r="BIZ165" s="396"/>
      <c r="BJA165" s="396"/>
      <c r="BJB165" s="396"/>
      <c r="BJC165" s="396"/>
      <c r="BJD165" s="396"/>
      <c r="BJE165" s="396"/>
      <c r="BJF165" s="396"/>
      <c r="BJG165" s="396"/>
      <c r="BJH165" s="396"/>
      <c r="BJI165" s="396"/>
      <c r="BJJ165" s="396"/>
      <c r="BJK165" s="396"/>
      <c r="BJL165" s="396"/>
      <c r="BJM165" s="396"/>
      <c r="BJN165" s="396"/>
      <c r="BJO165" s="396"/>
      <c r="BJP165" s="396"/>
      <c r="BJQ165" s="396"/>
      <c r="BJR165" s="396"/>
      <c r="BJS165" s="396"/>
      <c r="BJT165" s="396"/>
      <c r="BJU165" s="396"/>
      <c r="BJV165" s="396"/>
      <c r="BJW165" s="396"/>
      <c r="BJX165" s="396"/>
      <c r="BJY165" s="396"/>
      <c r="BJZ165" s="396"/>
      <c r="BKA165" s="396"/>
      <c r="BKB165" s="396"/>
      <c r="BKC165" s="396"/>
      <c r="BKD165" s="396"/>
      <c r="BKE165" s="396"/>
      <c r="BKF165" s="396"/>
      <c r="BKG165" s="396"/>
      <c r="BKH165" s="396"/>
      <c r="BKI165" s="396"/>
      <c r="BKJ165" s="396"/>
      <c r="BKK165" s="396"/>
      <c r="BKL165" s="396"/>
      <c r="BKM165" s="396"/>
      <c r="BKN165" s="396"/>
      <c r="BKO165" s="396"/>
      <c r="BKP165" s="396"/>
      <c r="BKQ165" s="396"/>
      <c r="BKR165" s="396"/>
      <c r="BKS165" s="396"/>
      <c r="BKT165" s="396"/>
      <c r="BKU165" s="396"/>
      <c r="BKV165" s="396"/>
      <c r="BKW165" s="396"/>
      <c r="BKX165" s="396"/>
      <c r="BKY165" s="396"/>
      <c r="BKZ165" s="396"/>
      <c r="BLA165" s="396"/>
      <c r="BLB165" s="396"/>
      <c r="BLC165" s="396"/>
      <c r="BLD165" s="396"/>
      <c r="BLE165" s="396"/>
      <c r="BLF165" s="396"/>
      <c r="BLG165" s="396"/>
      <c r="BLH165" s="396"/>
      <c r="BLI165" s="396"/>
      <c r="BLJ165" s="396"/>
      <c r="BLK165" s="396"/>
      <c r="BLL165" s="396"/>
      <c r="BLM165" s="396"/>
      <c r="BLN165" s="396"/>
      <c r="BLO165" s="396"/>
      <c r="BLP165" s="396"/>
      <c r="BLQ165" s="396"/>
      <c r="BLR165" s="396"/>
      <c r="BLS165" s="396"/>
      <c r="BLT165" s="396"/>
      <c r="BLU165" s="396"/>
      <c r="BLV165" s="396"/>
      <c r="BLW165" s="396"/>
      <c r="BLX165" s="396"/>
      <c r="BLY165" s="396"/>
      <c r="BLZ165" s="396"/>
      <c r="BMA165" s="396"/>
      <c r="BMB165" s="396"/>
      <c r="BMC165" s="396"/>
      <c r="BMD165" s="396"/>
      <c r="BME165" s="396"/>
      <c r="BMF165" s="396"/>
      <c r="BMG165" s="396"/>
      <c r="BMH165" s="396"/>
      <c r="BMI165" s="396"/>
      <c r="BMJ165" s="396"/>
      <c r="BMK165" s="396"/>
      <c r="BML165" s="396"/>
      <c r="BMM165" s="396"/>
      <c r="BMN165" s="396"/>
      <c r="BMO165" s="396"/>
      <c r="BMP165" s="396"/>
      <c r="BMQ165" s="396"/>
      <c r="BMR165" s="396"/>
      <c r="BMS165" s="396"/>
      <c r="BMT165" s="396"/>
      <c r="BMU165" s="396"/>
      <c r="BMV165" s="396"/>
      <c r="BMW165" s="396"/>
      <c r="BMX165" s="396"/>
      <c r="BMY165" s="396"/>
      <c r="BMZ165" s="396"/>
      <c r="BNA165" s="396"/>
      <c r="BNB165" s="396"/>
      <c r="BNC165" s="396"/>
      <c r="BND165" s="396"/>
      <c r="BNE165" s="396"/>
      <c r="BNF165" s="396"/>
      <c r="BNG165" s="396"/>
      <c r="BNH165" s="396"/>
      <c r="BNI165" s="396"/>
      <c r="BNJ165" s="396"/>
      <c r="BNK165" s="396"/>
      <c r="BNL165" s="396"/>
      <c r="BNM165" s="396"/>
      <c r="BNN165" s="396"/>
      <c r="BNO165" s="396"/>
      <c r="BNP165" s="396"/>
      <c r="BNQ165" s="396"/>
      <c r="BNR165" s="396"/>
      <c r="BNS165" s="396"/>
      <c r="BNT165" s="396"/>
      <c r="BNU165" s="396"/>
      <c r="BNV165" s="396"/>
      <c r="BNW165" s="396"/>
      <c r="BNX165" s="396"/>
      <c r="BNY165" s="396"/>
      <c r="BNZ165" s="396"/>
      <c r="BOA165" s="396"/>
      <c r="BOB165" s="396"/>
      <c r="BOC165" s="396"/>
      <c r="BOD165" s="396"/>
      <c r="BOE165" s="396"/>
      <c r="BOF165" s="396"/>
      <c r="BOG165" s="396"/>
      <c r="BOH165" s="396"/>
      <c r="BOI165" s="396"/>
      <c r="BOJ165" s="396"/>
      <c r="BOK165" s="396"/>
      <c r="BOL165" s="396"/>
      <c r="BOM165" s="396"/>
      <c r="BON165" s="396"/>
      <c r="BOO165" s="396"/>
      <c r="BOP165" s="396"/>
      <c r="BOQ165" s="396"/>
      <c r="BOR165" s="396"/>
      <c r="BOS165" s="396"/>
      <c r="BOT165" s="396"/>
      <c r="BOU165" s="396"/>
      <c r="BOV165" s="396"/>
      <c r="BOW165" s="396"/>
      <c r="BOX165" s="396"/>
      <c r="BOY165" s="396"/>
      <c r="BOZ165" s="396"/>
      <c r="BPA165" s="396"/>
      <c r="BPB165" s="396"/>
      <c r="BPC165" s="396"/>
      <c r="BPD165" s="396"/>
      <c r="BPE165" s="396"/>
      <c r="BPF165" s="396"/>
      <c r="BPG165" s="396"/>
      <c r="BPH165" s="396"/>
      <c r="BPI165" s="396"/>
      <c r="BPJ165" s="396"/>
      <c r="BPK165" s="396"/>
      <c r="BPL165" s="396"/>
      <c r="BPM165" s="396"/>
      <c r="BPN165" s="396"/>
      <c r="BPO165" s="396"/>
      <c r="BPP165" s="396"/>
      <c r="BPQ165" s="396"/>
      <c r="BPR165" s="396"/>
      <c r="BPS165" s="396"/>
      <c r="BPT165" s="396"/>
      <c r="BPU165" s="396"/>
      <c r="BPV165" s="396"/>
      <c r="BPW165" s="396"/>
      <c r="BPX165" s="396"/>
      <c r="BPY165" s="396"/>
      <c r="BPZ165" s="396"/>
      <c r="BQA165" s="396"/>
      <c r="BQB165" s="396"/>
      <c r="BQC165" s="396"/>
      <c r="BQD165" s="396"/>
      <c r="BQE165" s="396"/>
      <c r="BQF165" s="396"/>
      <c r="BQG165" s="396"/>
      <c r="BQH165" s="396"/>
      <c r="BQI165" s="396"/>
      <c r="BQJ165" s="396"/>
      <c r="BQK165" s="396"/>
      <c r="BQL165" s="396"/>
      <c r="BQM165" s="396"/>
      <c r="BQN165" s="396"/>
      <c r="BQO165" s="396"/>
      <c r="BQP165" s="396"/>
      <c r="BQQ165" s="396"/>
      <c r="BQR165" s="396"/>
      <c r="BQS165" s="396"/>
      <c r="BQT165" s="396"/>
      <c r="BQU165" s="396"/>
      <c r="BQV165" s="396"/>
      <c r="BQW165" s="396"/>
      <c r="BQX165" s="396"/>
      <c r="BQY165" s="396"/>
      <c r="BQZ165" s="396"/>
      <c r="BRA165" s="396"/>
      <c r="BRB165" s="396"/>
      <c r="BRC165" s="396"/>
      <c r="BRD165" s="396"/>
      <c r="BRE165" s="396"/>
      <c r="BRF165" s="396"/>
      <c r="BRG165" s="396"/>
      <c r="BRH165" s="396"/>
      <c r="BRI165" s="396"/>
      <c r="BRJ165" s="396"/>
      <c r="BRK165" s="396"/>
      <c r="BRL165" s="396"/>
      <c r="BRM165" s="396"/>
      <c r="BRN165" s="396"/>
      <c r="BRO165" s="396"/>
      <c r="BRP165" s="396"/>
      <c r="BRQ165" s="396"/>
      <c r="BRR165" s="396"/>
      <c r="BRS165" s="396"/>
      <c r="BRT165" s="396"/>
      <c r="BRU165" s="396"/>
      <c r="BRV165" s="396"/>
      <c r="BRW165" s="396"/>
      <c r="BRX165" s="396"/>
      <c r="BRY165" s="396"/>
      <c r="BRZ165" s="396"/>
      <c r="BSA165" s="396"/>
      <c r="BSB165" s="396"/>
      <c r="BSC165" s="396"/>
      <c r="BSD165" s="396"/>
      <c r="BSE165" s="396"/>
      <c r="BSF165" s="396"/>
      <c r="BSG165" s="396"/>
      <c r="BSH165" s="396"/>
      <c r="BSI165" s="396"/>
      <c r="BSJ165" s="396"/>
      <c r="BSK165" s="396"/>
      <c r="BSL165" s="396"/>
      <c r="BSM165" s="396"/>
      <c r="BSN165" s="396"/>
      <c r="BSO165" s="396"/>
      <c r="BSP165" s="396"/>
      <c r="BSQ165" s="396"/>
      <c r="BSR165" s="396"/>
      <c r="BSS165" s="396"/>
      <c r="BST165" s="396"/>
      <c r="BSU165" s="396"/>
      <c r="BSV165" s="396"/>
      <c r="BSW165" s="396"/>
      <c r="BSX165" s="396"/>
      <c r="BSY165" s="396"/>
      <c r="BSZ165" s="396"/>
      <c r="BTA165" s="396"/>
      <c r="BTB165" s="396"/>
      <c r="BTC165" s="396"/>
      <c r="BTD165" s="396"/>
      <c r="BTE165" s="396"/>
      <c r="BTF165" s="396"/>
      <c r="BTG165" s="396"/>
      <c r="BTH165" s="396"/>
      <c r="BTI165" s="396"/>
      <c r="BTJ165" s="396"/>
      <c r="BTK165" s="396"/>
      <c r="BTL165" s="396"/>
      <c r="BTM165" s="396"/>
      <c r="BTN165" s="396"/>
      <c r="BTO165" s="396"/>
      <c r="BTP165" s="396"/>
      <c r="BTQ165" s="396"/>
      <c r="BTR165" s="396"/>
      <c r="BTS165" s="396"/>
      <c r="BTT165" s="396"/>
      <c r="BTU165" s="396"/>
      <c r="BTV165" s="396"/>
      <c r="BTW165" s="396"/>
      <c r="BTX165" s="396"/>
      <c r="BTY165" s="396"/>
      <c r="BTZ165" s="396"/>
      <c r="BUA165" s="396"/>
      <c r="BUB165" s="396"/>
      <c r="BUC165" s="396"/>
      <c r="BUD165" s="396"/>
      <c r="BUE165" s="396"/>
      <c r="BUF165" s="396"/>
      <c r="BUG165" s="396"/>
      <c r="BUH165" s="396"/>
      <c r="BUI165" s="396"/>
      <c r="BUJ165" s="396"/>
      <c r="BUK165" s="396"/>
      <c r="BUL165" s="396"/>
      <c r="BUM165" s="396"/>
      <c r="BUN165" s="396"/>
      <c r="BUO165" s="396"/>
      <c r="BUP165" s="396"/>
      <c r="BUQ165" s="396"/>
      <c r="BUR165" s="396"/>
      <c r="BUS165" s="396"/>
      <c r="BUT165" s="396"/>
      <c r="BUU165" s="396"/>
      <c r="BUV165" s="396"/>
      <c r="BUW165" s="396"/>
      <c r="BUX165" s="396"/>
      <c r="BUY165" s="396"/>
      <c r="BUZ165" s="396"/>
      <c r="BVA165" s="396"/>
      <c r="BVB165" s="396"/>
      <c r="BVC165" s="396"/>
      <c r="BVD165" s="396"/>
      <c r="BVE165" s="396"/>
      <c r="BVF165" s="396"/>
      <c r="BVG165" s="396"/>
      <c r="BVH165" s="396"/>
      <c r="BVI165" s="396"/>
      <c r="BVJ165" s="396"/>
      <c r="BVK165" s="396"/>
      <c r="BVL165" s="396"/>
      <c r="BVM165" s="396"/>
      <c r="BVN165" s="396"/>
      <c r="BVO165" s="396"/>
      <c r="BVP165" s="396"/>
      <c r="BVQ165" s="396"/>
      <c r="BVR165" s="396"/>
      <c r="BVS165" s="396"/>
      <c r="BVT165" s="396"/>
      <c r="BVU165" s="396"/>
      <c r="BVV165" s="396"/>
      <c r="BVW165" s="396"/>
      <c r="BVX165" s="396"/>
      <c r="BVY165" s="396"/>
      <c r="BVZ165" s="396"/>
      <c r="BWA165" s="396"/>
      <c r="BWB165" s="396"/>
      <c r="BWC165" s="396"/>
      <c r="BWD165" s="396"/>
      <c r="BWE165" s="396"/>
      <c r="BWF165" s="396"/>
      <c r="BWG165" s="396"/>
      <c r="BWH165" s="396"/>
      <c r="BWI165" s="396"/>
      <c r="BWJ165" s="396"/>
      <c r="BWK165" s="396"/>
      <c r="BWL165" s="396"/>
      <c r="BWM165" s="396"/>
      <c r="BWN165" s="396"/>
      <c r="BWO165" s="396"/>
      <c r="BWP165" s="396"/>
      <c r="BWQ165" s="396"/>
      <c r="BWR165" s="396"/>
      <c r="BWS165" s="396"/>
      <c r="BWT165" s="396"/>
      <c r="BWU165" s="396"/>
      <c r="BWV165" s="396"/>
      <c r="BWW165" s="396"/>
      <c r="BWX165" s="396"/>
      <c r="BWY165" s="396"/>
      <c r="BWZ165" s="396"/>
      <c r="BXA165" s="396"/>
      <c r="BXB165" s="396"/>
      <c r="BXC165" s="396"/>
      <c r="BXD165" s="396"/>
      <c r="BXE165" s="396"/>
      <c r="BXF165" s="396"/>
      <c r="BXG165" s="396"/>
      <c r="BXH165" s="396"/>
      <c r="BXI165" s="396"/>
      <c r="BXJ165" s="396"/>
      <c r="BXK165" s="396"/>
      <c r="BXL165" s="396"/>
      <c r="BXM165" s="396"/>
      <c r="BXN165" s="396"/>
      <c r="BXO165" s="396"/>
      <c r="BXP165" s="396"/>
      <c r="BXQ165" s="396"/>
      <c r="BXR165" s="396"/>
      <c r="BXS165" s="396"/>
      <c r="BXT165" s="396"/>
      <c r="BXU165" s="396"/>
      <c r="BXV165" s="396"/>
      <c r="BXW165" s="396"/>
      <c r="BXX165" s="396"/>
      <c r="BXY165" s="396"/>
      <c r="BXZ165" s="396"/>
      <c r="BYA165" s="396"/>
      <c r="BYB165" s="396"/>
      <c r="BYC165" s="396"/>
      <c r="BYD165" s="396"/>
      <c r="BYE165" s="396"/>
      <c r="BYF165" s="396"/>
      <c r="BYG165" s="396"/>
      <c r="BYH165" s="396"/>
      <c r="BYI165" s="396"/>
      <c r="BYJ165" s="396"/>
      <c r="BYK165" s="396"/>
      <c r="BYL165" s="396"/>
      <c r="BYM165" s="396"/>
      <c r="BYN165" s="396"/>
      <c r="BYO165" s="396"/>
      <c r="BYP165" s="396"/>
      <c r="BYQ165" s="396"/>
      <c r="BYR165" s="396"/>
      <c r="BYS165" s="396"/>
      <c r="BYT165" s="396"/>
      <c r="BYU165" s="396"/>
      <c r="BYV165" s="396"/>
      <c r="BYW165" s="396"/>
      <c r="BYX165" s="396"/>
      <c r="BYY165" s="396"/>
      <c r="BYZ165" s="396"/>
      <c r="BZA165" s="396"/>
      <c r="BZB165" s="396"/>
      <c r="BZC165" s="396"/>
      <c r="BZD165" s="396"/>
      <c r="BZE165" s="396"/>
      <c r="BZF165" s="396"/>
      <c r="BZG165" s="396"/>
      <c r="BZH165" s="396"/>
      <c r="BZI165" s="396"/>
      <c r="BZJ165" s="396"/>
      <c r="BZK165" s="396"/>
      <c r="BZL165" s="396"/>
      <c r="BZM165" s="396"/>
      <c r="BZN165" s="396"/>
      <c r="BZO165" s="396"/>
      <c r="BZP165" s="396"/>
      <c r="BZQ165" s="396"/>
      <c r="BZR165" s="396"/>
      <c r="BZS165" s="396"/>
      <c r="BZT165" s="396"/>
      <c r="BZU165" s="396"/>
      <c r="BZV165" s="396"/>
      <c r="BZW165" s="396"/>
      <c r="BZX165" s="396"/>
      <c r="BZY165" s="396"/>
      <c r="BZZ165" s="396"/>
      <c r="CAA165" s="396"/>
      <c r="CAB165" s="396"/>
      <c r="CAC165" s="396"/>
      <c r="CAD165" s="396"/>
      <c r="CAE165" s="396"/>
      <c r="CAF165" s="396"/>
      <c r="CAG165" s="396"/>
      <c r="CAH165" s="396"/>
      <c r="CAI165" s="396"/>
      <c r="CAJ165" s="396"/>
      <c r="CAK165" s="396"/>
      <c r="CAL165" s="396"/>
      <c r="CAM165" s="396"/>
      <c r="CAN165" s="396"/>
      <c r="CAO165" s="396"/>
      <c r="CAP165" s="396"/>
      <c r="CAQ165" s="396"/>
      <c r="CAR165" s="396"/>
      <c r="CAS165" s="396"/>
      <c r="CAT165" s="396"/>
      <c r="CAU165" s="396"/>
      <c r="CAV165" s="396"/>
      <c r="CAW165" s="396"/>
      <c r="CAX165" s="396"/>
      <c r="CAY165" s="396"/>
      <c r="CAZ165" s="396"/>
      <c r="CBA165" s="396"/>
      <c r="CBB165" s="396"/>
      <c r="CBC165" s="396"/>
      <c r="CBD165" s="396"/>
      <c r="CBE165" s="396"/>
      <c r="CBF165" s="396"/>
      <c r="CBG165" s="396"/>
      <c r="CBH165" s="396"/>
      <c r="CBI165" s="396"/>
      <c r="CBJ165" s="396"/>
      <c r="CBK165" s="396"/>
      <c r="CBL165" s="396"/>
      <c r="CBM165" s="396"/>
      <c r="CBN165" s="396"/>
      <c r="CBO165" s="396"/>
      <c r="CBP165" s="396"/>
      <c r="CBQ165" s="396"/>
      <c r="CBR165" s="396"/>
      <c r="CBS165" s="396"/>
      <c r="CBT165" s="396"/>
      <c r="CBU165" s="396"/>
      <c r="CBV165" s="396"/>
      <c r="CBW165" s="396"/>
      <c r="CBX165" s="396"/>
      <c r="CBY165" s="396"/>
      <c r="CBZ165" s="396"/>
      <c r="CCA165" s="396"/>
      <c r="CCB165" s="396"/>
      <c r="CCC165" s="396"/>
      <c r="CCD165" s="396"/>
      <c r="CCE165" s="396"/>
      <c r="CCF165" s="396"/>
      <c r="CCG165" s="396"/>
      <c r="CCH165" s="396"/>
      <c r="CCI165" s="396"/>
      <c r="CCJ165" s="396"/>
      <c r="CCK165" s="396"/>
      <c r="CCL165" s="396"/>
      <c r="CCM165" s="396"/>
      <c r="CCN165" s="396"/>
      <c r="CCO165" s="396"/>
      <c r="CCP165" s="396"/>
      <c r="CCQ165" s="396"/>
      <c r="CCR165" s="396"/>
      <c r="CCS165" s="396"/>
      <c r="CCT165" s="396"/>
      <c r="CCU165" s="396"/>
      <c r="CCV165" s="396"/>
      <c r="CCW165" s="396"/>
      <c r="CCX165" s="396"/>
      <c r="CCY165" s="396"/>
      <c r="CCZ165" s="396"/>
      <c r="CDA165" s="396"/>
      <c r="CDB165" s="396"/>
      <c r="CDC165" s="396"/>
      <c r="CDD165" s="396"/>
      <c r="CDE165" s="396"/>
      <c r="CDF165" s="396"/>
      <c r="CDG165" s="396"/>
      <c r="CDH165" s="396"/>
      <c r="CDI165" s="396"/>
      <c r="CDJ165" s="396"/>
      <c r="CDK165" s="396"/>
      <c r="CDL165" s="396"/>
      <c r="CDM165" s="396"/>
      <c r="CDN165" s="396"/>
      <c r="CDO165" s="396"/>
      <c r="CDP165" s="396"/>
      <c r="CDQ165" s="396"/>
      <c r="CDR165" s="396"/>
      <c r="CDS165" s="396"/>
      <c r="CDT165" s="396"/>
      <c r="CDU165" s="396"/>
      <c r="CDV165" s="396"/>
      <c r="CDW165" s="396"/>
      <c r="CDX165" s="396"/>
      <c r="CDY165" s="396"/>
      <c r="CDZ165" s="396"/>
      <c r="CEA165" s="396"/>
      <c r="CEB165" s="396"/>
      <c r="CEC165" s="396"/>
      <c r="CED165" s="396"/>
      <c r="CEE165" s="396"/>
      <c r="CEF165" s="396"/>
      <c r="CEG165" s="396"/>
      <c r="CEH165" s="396"/>
      <c r="CEI165" s="396"/>
      <c r="CEJ165" s="396"/>
      <c r="CEK165" s="396"/>
      <c r="CEL165" s="396"/>
      <c r="CEM165" s="396"/>
      <c r="CEN165" s="396"/>
      <c r="CEO165" s="396"/>
      <c r="CEP165" s="396"/>
      <c r="CEQ165" s="396"/>
      <c r="CER165" s="396"/>
      <c r="CES165" s="396"/>
      <c r="CET165" s="396"/>
      <c r="CEU165" s="396"/>
      <c r="CEV165" s="396"/>
      <c r="CEW165" s="396"/>
      <c r="CEX165" s="396"/>
      <c r="CEY165" s="396"/>
      <c r="CEZ165" s="396"/>
      <c r="CFA165" s="396"/>
      <c r="CFB165" s="396"/>
      <c r="CFC165" s="396"/>
      <c r="CFD165" s="396"/>
      <c r="CFE165" s="396"/>
      <c r="CFF165" s="396"/>
      <c r="CFG165" s="396"/>
      <c r="CFH165" s="396"/>
      <c r="CFI165" s="396"/>
      <c r="CFJ165" s="396"/>
      <c r="CFK165" s="396"/>
      <c r="CFL165" s="396"/>
      <c r="CFM165" s="396"/>
      <c r="CFN165" s="396"/>
      <c r="CFO165" s="396"/>
      <c r="CFP165" s="396"/>
      <c r="CFQ165" s="396"/>
      <c r="CFR165" s="396"/>
      <c r="CFS165" s="396"/>
      <c r="CFT165" s="396"/>
      <c r="CFU165" s="396"/>
      <c r="CFV165" s="396"/>
      <c r="CFW165" s="396"/>
      <c r="CFX165" s="396"/>
      <c r="CFY165" s="396"/>
      <c r="CFZ165" s="396"/>
      <c r="CGA165" s="396"/>
      <c r="CGB165" s="396"/>
      <c r="CGC165" s="396"/>
      <c r="CGD165" s="396"/>
      <c r="CGE165" s="396"/>
      <c r="CGF165" s="396"/>
      <c r="CGG165" s="396"/>
      <c r="CGH165" s="396"/>
      <c r="CGI165" s="396"/>
      <c r="CGJ165" s="396"/>
      <c r="CGK165" s="396"/>
      <c r="CGL165" s="396"/>
      <c r="CGM165" s="396"/>
      <c r="CGN165" s="396"/>
      <c r="CGO165" s="396"/>
      <c r="CGP165" s="396"/>
      <c r="CGQ165" s="396"/>
      <c r="CGR165" s="396"/>
      <c r="CGS165" s="396"/>
      <c r="CGT165" s="396"/>
      <c r="CGU165" s="396"/>
      <c r="CGV165" s="396"/>
      <c r="CGW165" s="396"/>
      <c r="CGX165" s="396"/>
      <c r="CGY165" s="396"/>
      <c r="CGZ165" s="396"/>
      <c r="CHA165" s="396"/>
      <c r="CHB165" s="396"/>
      <c r="CHC165" s="396"/>
      <c r="CHD165" s="396"/>
      <c r="CHE165" s="396"/>
      <c r="CHF165" s="396"/>
      <c r="CHG165" s="396"/>
      <c r="CHH165" s="396"/>
      <c r="CHI165" s="396"/>
      <c r="CHJ165" s="396"/>
      <c r="CHK165" s="396"/>
      <c r="CHL165" s="396"/>
      <c r="CHM165" s="396"/>
      <c r="CHN165" s="396"/>
      <c r="CHO165" s="396"/>
      <c r="CHP165" s="396"/>
      <c r="CHQ165" s="396"/>
      <c r="CHR165" s="396"/>
      <c r="CHS165" s="396"/>
      <c r="CHT165" s="396"/>
      <c r="CHU165" s="396"/>
      <c r="CHV165" s="396"/>
      <c r="CHW165" s="396"/>
      <c r="CHX165" s="396"/>
      <c r="CHY165" s="396"/>
      <c r="CHZ165" s="396"/>
      <c r="CIA165" s="396"/>
      <c r="CIB165" s="396"/>
      <c r="CIC165" s="396"/>
      <c r="CID165" s="396"/>
      <c r="CIE165" s="396"/>
      <c r="CIF165" s="396"/>
      <c r="CIG165" s="396"/>
      <c r="CIH165" s="396"/>
      <c r="CII165" s="396"/>
      <c r="CIJ165" s="396"/>
      <c r="CIK165" s="396"/>
      <c r="CIL165" s="396"/>
      <c r="CIM165" s="396"/>
      <c r="CIN165" s="396"/>
      <c r="CIO165" s="396"/>
      <c r="CIP165" s="396"/>
      <c r="CIQ165" s="396"/>
      <c r="CIR165" s="396"/>
      <c r="CIS165" s="396"/>
      <c r="CIT165" s="396"/>
      <c r="CIU165" s="396"/>
      <c r="CIV165" s="396"/>
      <c r="CIW165" s="396"/>
      <c r="CIX165" s="396"/>
      <c r="CIY165" s="396"/>
      <c r="CIZ165" s="396"/>
      <c r="CJA165" s="396"/>
      <c r="CJB165" s="396"/>
      <c r="CJC165" s="396"/>
      <c r="CJD165" s="396"/>
      <c r="CJE165" s="396"/>
      <c r="CJF165" s="396"/>
      <c r="CJG165" s="396"/>
      <c r="CJH165" s="396"/>
      <c r="CJI165" s="396"/>
      <c r="CJJ165" s="396"/>
      <c r="CJK165" s="396"/>
      <c r="CJL165" s="396"/>
      <c r="CJM165" s="396"/>
      <c r="CJN165" s="396"/>
      <c r="CJO165" s="396"/>
      <c r="CJP165" s="396"/>
      <c r="CJQ165" s="396"/>
      <c r="CJR165" s="396"/>
      <c r="CJS165" s="396"/>
      <c r="CJT165" s="396"/>
      <c r="CJU165" s="396"/>
      <c r="CJV165" s="396"/>
      <c r="CJW165" s="396"/>
      <c r="CJX165" s="396"/>
      <c r="CJY165" s="396"/>
      <c r="CJZ165" s="396"/>
      <c r="CKA165" s="396"/>
      <c r="CKB165" s="396"/>
      <c r="CKC165" s="396"/>
      <c r="CKD165" s="396"/>
      <c r="CKE165" s="396"/>
      <c r="CKF165" s="396"/>
      <c r="CKG165" s="396"/>
      <c r="CKH165" s="396"/>
      <c r="CKI165" s="396"/>
      <c r="CKJ165" s="396"/>
      <c r="CKK165" s="396"/>
      <c r="CKL165" s="396"/>
      <c r="CKM165" s="396"/>
      <c r="CKN165" s="396"/>
      <c r="CKO165" s="396"/>
      <c r="CKP165" s="396"/>
      <c r="CKQ165" s="396"/>
      <c r="CKR165" s="396"/>
      <c r="CKS165" s="396"/>
      <c r="CKT165" s="396"/>
      <c r="CKU165" s="396"/>
      <c r="CKV165" s="396"/>
      <c r="CKW165" s="396"/>
      <c r="CKX165" s="396"/>
      <c r="CKY165" s="396"/>
      <c r="CKZ165" s="396"/>
      <c r="CLA165" s="396"/>
      <c r="CLB165" s="396"/>
      <c r="CLC165" s="396"/>
      <c r="CLD165" s="396"/>
      <c r="CLE165" s="396"/>
      <c r="CLF165" s="396"/>
      <c r="CLG165" s="396"/>
      <c r="CLH165" s="396"/>
      <c r="CLI165" s="396"/>
      <c r="CLJ165" s="396"/>
      <c r="CLK165" s="396"/>
      <c r="CLL165" s="396"/>
      <c r="CLM165" s="396"/>
      <c r="CLN165" s="396"/>
      <c r="CLO165" s="396"/>
      <c r="CLP165" s="396"/>
      <c r="CLQ165" s="396"/>
      <c r="CLR165" s="396"/>
      <c r="CLS165" s="396"/>
      <c r="CLT165" s="396"/>
      <c r="CLU165" s="396"/>
      <c r="CLV165" s="396"/>
      <c r="CLW165" s="396"/>
      <c r="CLX165" s="396"/>
      <c r="CLY165" s="396"/>
      <c r="CLZ165" s="396"/>
      <c r="CMA165" s="396"/>
      <c r="CMB165" s="396"/>
      <c r="CMC165" s="396"/>
      <c r="CMD165" s="396"/>
      <c r="CME165" s="396"/>
      <c r="CMF165" s="396"/>
      <c r="CMG165" s="396"/>
      <c r="CMH165" s="396"/>
      <c r="CMI165" s="396"/>
      <c r="CMJ165" s="396"/>
      <c r="CMK165" s="396"/>
      <c r="CML165" s="396"/>
      <c r="CMM165" s="396"/>
      <c r="CMN165" s="396"/>
      <c r="CMO165" s="396"/>
      <c r="CMP165" s="396"/>
      <c r="CMQ165" s="396"/>
      <c r="CMR165" s="396"/>
      <c r="CMS165" s="396"/>
      <c r="CMT165" s="396"/>
      <c r="CMU165" s="396"/>
      <c r="CMV165" s="396"/>
      <c r="CMW165" s="396"/>
      <c r="CMX165" s="396"/>
      <c r="CMY165" s="396"/>
      <c r="CMZ165" s="396"/>
      <c r="CNA165" s="396"/>
      <c r="CNB165" s="396"/>
      <c r="CNC165" s="396"/>
      <c r="CND165" s="396"/>
      <c r="CNE165" s="396"/>
      <c r="CNF165" s="396"/>
      <c r="CNG165" s="396"/>
      <c r="CNH165" s="396"/>
      <c r="CNI165" s="396"/>
      <c r="CNJ165" s="396"/>
      <c r="CNK165" s="396"/>
      <c r="CNL165" s="396"/>
      <c r="CNM165" s="396"/>
      <c r="CNN165" s="396"/>
      <c r="CNO165" s="396"/>
      <c r="CNP165" s="396"/>
      <c r="CNQ165" s="396"/>
      <c r="CNR165" s="396"/>
      <c r="CNS165" s="396"/>
      <c r="CNT165" s="396"/>
      <c r="CNU165" s="396"/>
      <c r="CNV165" s="396"/>
      <c r="CNW165" s="396"/>
      <c r="CNX165" s="396"/>
      <c r="CNY165" s="396"/>
      <c r="CNZ165" s="396"/>
      <c r="COA165" s="396"/>
      <c r="COB165" s="396"/>
      <c r="COC165" s="396"/>
      <c r="COD165" s="396"/>
      <c r="COE165" s="396"/>
      <c r="COF165" s="396"/>
      <c r="COG165" s="396"/>
      <c r="COH165" s="396"/>
      <c r="COI165" s="396"/>
      <c r="COJ165" s="396"/>
      <c r="COK165" s="396"/>
      <c r="COL165" s="396"/>
      <c r="COM165" s="396"/>
      <c r="CON165" s="396"/>
      <c r="COO165" s="396"/>
      <c r="COP165" s="396"/>
      <c r="COQ165" s="396"/>
      <c r="COR165" s="396"/>
      <c r="COS165" s="396"/>
      <c r="COT165" s="396"/>
      <c r="COU165" s="396"/>
      <c r="COV165" s="396"/>
      <c r="COW165" s="396"/>
      <c r="COX165" s="396"/>
      <c r="COY165" s="396"/>
      <c r="COZ165" s="396"/>
      <c r="CPA165" s="396"/>
      <c r="CPB165" s="396"/>
      <c r="CPC165" s="396"/>
      <c r="CPD165" s="396"/>
      <c r="CPE165" s="396"/>
      <c r="CPF165" s="396"/>
      <c r="CPG165" s="396"/>
      <c r="CPH165" s="396"/>
      <c r="CPI165" s="396"/>
      <c r="CPJ165" s="396"/>
      <c r="CPK165" s="396"/>
      <c r="CPL165" s="396"/>
      <c r="CPM165" s="396"/>
      <c r="CPN165" s="396"/>
      <c r="CPO165" s="396"/>
      <c r="CPP165" s="396"/>
      <c r="CPQ165" s="396"/>
      <c r="CPR165" s="396"/>
      <c r="CPS165" s="396"/>
      <c r="CPT165" s="396"/>
      <c r="CPU165" s="396"/>
      <c r="CPV165" s="396"/>
      <c r="CPW165" s="396"/>
      <c r="CPX165" s="396"/>
      <c r="CPY165" s="396"/>
      <c r="CPZ165" s="396"/>
      <c r="CQA165" s="396"/>
      <c r="CQB165" s="396"/>
      <c r="CQC165" s="396"/>
      <c r="CQD165" s="396"/>
      <c r="CQE165" s="396"/>
      <c r="CQF165" s="396"/>
      <c r="CQG165" s="396"/>
      <c r="CQH165" s="396"/>
      <c r="CQI165" s="396"/>
      <c r="CQJ165" s="396"/>
      <c r="CQK165" s="396"/>
      <c r="CQL165" s="396"/>
      <c r="CQM165" s="396"/>
      <c r="CQN165" s="396"/>
      <c r="CQO165" s="396"/>
      <c r="CQP165" s="396"/>
      <c r="CQQ165" s="396"/>
      <c r="CQR165" s="396"/>
      <c r="CQS165" s="396"/>
      <c r="CQT165" s="396"/>
      <c r="CQU165" s="396"/>
      <c r="CQV165" s="396"/>
      <c r="CQW165" s="396"/>
      <c r="CQX165" s="396"/>
      <c r="CQY165" s="396"/>
      <c r="CQZ165" s="396"/>
      <c r="CRA165" s="396"/>
      <c r="CRB165" s="396"/>
      <c r="CRC165" s="396"/>
      <c r="CRD165" s="396"/>
      <c r="CRE165" s="396"/>
      <c r="CRF165" s="396"/>
      <c r="CRG165" s="396"/>
      <c r="CRH165" s="396"/>
      <c r="CRI165" s="396"/>
      <c r="CRJ165" s="396"/>
      <c r="CRK165" s="396"/>
      <c r="CRL165" s="396"/>
      <c r="CRM165" s="396"/>
      <c r="CRN165" s="396"/>
      <c r="CRO165" s="396"/>
      <c r="CRP165" s="396"/>
      <c r="CRQ165" s="396"/>
      <c r="CRR165" s="396"/>
      <c r="CRS165" s="396"/>
      <c r="CRT165" s="396"/>
      <c r="CRU165" s="396"/>
      <c r="CRV165" s="396"/>
      <c r="CRW165" s="396"/>
      <c r="CRX165" s="396"/>
      <c r="CRY165" s="396"/>
      <c r="CRZ165" s="396"/>
      <c r="CSA165" s="396"/>
      <c r="CSB165" s="396"/>
      <c r="CSC165" s="396"/>
      <c r="CSD165" s="396"/>
      <c r="CSE165" s="396"/>
      <c r="CSF165" s="396"/>
      <c r="CSG165" s="396"/>
      <c r="CSH165" s="396"/>
      <c r="CSI165" s="396"/>
      <c r="CSJ165" s="396"/>
      <c r="CSK165" s="396"/>
      <c r="CSL165" s="396"/>
      <c r="CSM165" s="396"/>
      <c r="CSN165" s="396"/>
      <c r="CSO165" s="396"/>
      <c r="CSP165" s="396"/>
      <c r="CSQ165" s="396"/>
      <c r="CSR165" s="396"/>
      <c r="CSS165" s="396"/>
      <c r="CST165" s="396"/>
      <c r="CSU165" s="396"/>
      <c r="CSV165" s="396"/>
      <c r="CSW165" s="396"/>
      <c r="CSX165" s="396"/>
      <c r="CSY165" s="396"/>
      <c r="CSZ165" s="396"/>
      <c r="CTA165" s="396"/>
      <c r="CTB165" s="396"/>
      <c r="CTC165" s="396"/>
      <c r="CTD165" s="396"/>
      <c r="CTE165" s="396"/>
      <c r="CTF165" s="396"/>
      <c r="CTG165" s="396"/>
      <c r="CTH165" s="396"/>
      <c r="CTI165" s="396"/>
      <c r="CTJ165" s="396"/>
      <c r="CTK165" s="396"/>
      <c r="CTL165" s="396"/>
      <c r="CTM165" s="396"/>
      <c r="CTN165" s="396"/>
      <c r="CTO165" s="396"/>
      <c r="CTP165" s="396"/>
      <c r="CTQ165" s="396"/>
      <c r="CTR165" s="396"/>
      <c r="CTS165" s="396"/>
      <c r="CTT165" s="396"/>
      <c r="CTU165" s="396"/>
      <c r="CTV165" s="396"/>
      <c r="CTW165" s="396"/>
      <c r="CTX165" s="396"/>
      <c r="CTY165" s="396"/>
      <c r="CTZ165" s="396"/>
      <c r="CUA165" s="396"/>
      <c r="CUB165" s="396"/>
      <c r="CUC165" s="396"/>
      <c r="CUD165" s="396"/>
      <c r="CUE165" s="396"/>
      <c r="CUF165" s="396"/>
      <c r="CUG165" s="396"/>
      <c r="CUH165" s="396"/>
      <c r="CUI165" s="396"/>
      <c r="CUJ165" s="396"/>
      <c r="CUK165" s="396"/>
      <c r="CUL165" s="396"/>
      <c r="CUM165" s="396"/>
      <c r="CUN165" s="396"/>
      <c r="CUO165" s="396"/>
      <c r="CUP165" s="396"/>
      <c r="CUQ165" s="396"/>
      <c r="CUR165" s="396"/>
      <c r="CUS165" s="396"/>
      <c r="CUT165" s="396"/>
      <c r="CUU165" s="396"/>
      <c r="CUV165" s="396"/>
      <c r="CUW165" s="396"/>
      <c r="CUX165" s="396"/>
      <c r="CUY165" s="396"/>
      <c r="CUZ165" s="396"/>
      <c r="CVA165" s="396"/>
      <c r="CVB165" s="396"/>
      <c r="CVC165" s="396"/>
      <c r="CVD165" s="396"/>
      <c r="CVE165" s="396"/>
      <c r="CVF165" s="396"/>
      <c r="CVG165" s="396"/>
      <c r="CVH165" s="396"/>
      <c r="CVI165" s="396"/>
      <c r="CVJ165" s="396"/>
      <c r="CVK165" s="396"/>
      <c r="CVL165" s="396"/>
      <c r="CVM165" s="396"/>
      <c r="CVN165" s="396"/>
      <c r="CVO165" s="396"/>
      <c r="CVP165" s="396"/>
      <c r="CVQ165" s="396"/>
      <c r="CVR165" s="396"/>
      <c r="CVS165" s="396"/>
      <c r="CVT165" s="396"/>
      <c r="CVU165" s="396"/>
      <c r="CVV165" s="396"/>
      <c r="CVW165" s="396"/>
      <c r="CVX165" s="396"/>
      <c r="CVY165" s="396"/>
      <c r="CVZ165" s="396"/>
      <c r="CWA165" s="396"/>
      <c r="CWB165" s="396"/>
      <c r="CWC165" s="396"/>
      <c r="CWD165" s="396"/>
      <c r="CWE165" s="396"/>
      <c r="CWF165" s="396"/>
      <c r="CWG165" s="396"/>
      <c r="CWH165" s="396"/>
      <c r="CWI165" s="396"/>
      <c r="CWJ165" s="396"/>
      <c r="CWK165" s="396"/>
      <c r="CWL165" s="396"/>
      <c r="CWM165" s="396"/>
      <c r="CWN165" s="396"/>
      <c r="CWO165" s="396"/>
      <c r="CWP165" s="396"/>
      <c r="CWQ165" s="396"/>
      <c r="CWR165" s="396"/>
      <c r="CWS165" s="396"/>
      <c r="CWT165" s="396"/>
      <c r="CWU165" s="396"/>
      <c r="CWV165" s="396"/>
      <c r="CWW165" s="396"/>
      <c r="CWX165" s="396"/>
      <c r="CWY165" s="396"/>
      <c r="CWZ165" s="396"/>
      <c r="CXA165" s="396"/>
      <c r="CXB165" s="396"/>
      <c r="CXC165" s="396"/>
      <c r="CXD165" s="396"/>
      <c r="CXE165" s="396"/>
      <c r="CXF165" s="396"/>
      <c r="CXG165" s="396"/>
      <c r="CXH165" s="396"/>
      <c r="CXI165" s="396"/>
      <c r="CXJ165" s="396"/>
      <c r="CXK165" s="396"/>
      <c r="CXL165" s="396"/>
      <c r="CXM165" s="396"/>
      <c r="CXN165" s="396"/>
      <c r="CXO165" s="396"/>
      <c r="CXP165" s="396"/>
      <c r="CXQ165" s="396"/>
      <c r="CXR165" s="396"/>
      <c r="CXS165" s="396"/>
      <c r="CXT165" s="396"/>
      <c r="CXU165" s="396"/>
      <c r="CXV165" s="396"/>
      <c r="CXW165" s="396"/>
      <c r="CXX165" s="396"/>
      <c r="CXY165" s="396"/>
      <c r="CXZ165" s="396"/>
      <c r="CYA165" s="396"/>
      <c r="CYB165" s="396"/>
      <c r="CYC165" s="396"/>
      <c r="CYD165" s="396"/>
      <c r="CYE165" s="396"/>
      <c r="CYF165" s="396"/>
      <c r="CYG165" s="396"/>
      <c r="CYH165" s="396"/>
      <c r="CYI165" s="396"/>
      <c r="CYJ165" s="396"/>
      <c r="CYK165" s="396"/>
      <c r="CYL165" s="396"/>
      <c r="CYM165" s="396"/>
      <c r="CYN165" s="396"/>
      <c r="CYO165" s="396"/>
      <c r="CYP165" s="396"/>
      <c r="CYQ165" s="396"/>
      <c r="CYR165" s="396"/>
      <c r="CYS165" s="396"/>
      <c r="CYT165" s="396"/>
      <c r="CYU165" s="396"/>
      <c r="CYV165" s="396"/>
      <c r="CYW165" s="396"/>
      <c r="CYX165" s="396"/>
      <c r="CYY165" s="396"/>
      <c r="CYZ165" s="396"/>
      <c r="CZA165" s="396"/>
      <c r="CZB165" s="396"/>
      <c r="CZC165" s="396"/>
      <c r="CZD165" s="396"/>
      <c r="CZE165" s="396"/>
      <c r="CZF165" s="396"/>
      <c r="CZG165" s="396"/>
      <c r="CZH165" s="396"/>
      <c r="CZI165" s="396"/>
      <c r="CZJ165" s="396"/>
      <c r="CZK165" s="396"/>
      <c r="CZL165" s="396"/>
      <c r="CZM165" s="396"/>
      <c r="CZN165" s="396"/>
      <c r="CZO165" s="396"/>
      <c r="CZP165" s="396"/>
      <c r="CZQ165" s="396"/>
      <c r="CZR165" s="396"/>
      <c r="CZS165" s="396"/>
      <c r="CZT165" s="396"/>
      <c r="CZU165" s="396"/>
      <c r="CZV165" s="396"/>
      <c r="CZW165" s="396"/>
      <c r="CZX165" s="396"/>
      <c r="CZY165" s="396"/>
      <c r="CZZ165" s="396"/>
      <c r="DAA165" s="396"/>
      <c r="DAB165" s="396"/>
      <c r="DAC165" s="396"/>
      <c r="DAD165" s="396"/>
      <c r="DAE165" s="396"/>
      <c r="DAF165" s="396"/>
      <c r="DAG165" s="396"/>
      <c r="DAH165" s="396"/>
      <c r="DAI165" s="396"/>
      <c r="DAJ165" s="396"/>
      <c r="DAK165" s="396"/>
      <c r="DAL165" s="396"/>
      <c r="DAM165" s="396"/>
      <c r="DAN165" s="396"/>
      <c r="DAO165" s="396"/>
      <c r="DAP165" s="396"/>
      <c r="DAQ165" s="396"/>
      <c r="DAR165" s="396"/>
      <c r="DAS165" s="396"/>
      <c r="DAT165" s="396"/>
      <c r="DAU165" s="396"/>
      <c r="DAV165" s="396"/>
      <c r="DAW165" s="396"/>
      <c r="DAX165" s="396"/>
      <c r="DAY165" s="396"/>
      <c r="DAZ165" s="396"/>
      <c r="DBA165" s="396"/>
      <c r="DBB165" s="396"/>
      <c r="DBC165" s="396"/>
      <c r="DBD165" s="396"/>
      <c r="DBE165" s="396"/>
      <c r="DBF165" s="396"/>
      <c r="DBG165" s="396"/>
      <c r="DBH165" s="396"/>
      <c r="DBI165" s="396"/>
      <c r="DBJ165" s="396"/>
      <c r="DBK165" s="396"/>
      <c r="DBL165" s="396"/>
      <c r="DBM165" s="396"/>
      <c r="DBN165" s="396"/>
      <c r="DBO165" s="396"/>
      <c r="DBP165" s="396"/>
      <c r="DBQ165" s="396"/>
      <c r="DBR165" s="396"/>
      <c r="DBS165" s="396"/>
      <c r="DBT165" s="396"/>
      <c r="DBU165" s="396"/>
      <c r="DBV165" s="396"/>
      <c r="DBW165" s="396"/>
      <c r="DBX165" s="396"/>
      <c r="DBY165" s="396"/>
      <c r="DBZ165" s="396"/>
      <c r="DCA165" s="396"/>
      <c r="DCB165" s="396"/>
      <c r="DCC165" s="396"/>
      <c r="DCD165" s="396"/>
      <c r="DCE165" s="396"/>
      <c r="DCF165" s="396"/>
      <c r="DCG165" s="396"/>
      <c r="DCH165" s="396"/>
      <c r="DCI165" s="396"/>
      <c r="DCJ165" s="396"/>
      <c r="DCK165" s="396"/>
      <c r="DCL165" s="396"/>
      <c r="DCM165" s="396"/>
      <c r="DCN165" s="396"/>
      <c r="DCO165" s="396"/>
      <c r="DCP165" s="396"/>
      <c r="DCQ165" s="396"/>
      <c r="DCR165" s="396"/>
      <c r="DCS165" s="396"/>
      <c r="DCT165" s="396"/>
      <c r="DCU165" s="396"/>
      <c r="DCV165" s="396"/>
      <c r="DCW165" s="396"/>
      <c r="DCX165" s="396"/>
      <c r="DCY165" s="396"/>
      <c r="DCZ165" s="396"/>
      <c r="DDA165" s="396"/>
      <c r="DDB165" s="396"/>
      <c r="DDC165" s="396"/>
      <c r="DDD165" s="396"/>
      <c r="DDE165" s="396"/>
      <c r="DDF165" s="396"/>
      <c r="DDG165" s="396"/>
      <c r="DDH165" s="396"/>
      <c r="DDI165" s="396"/>
      <c r="DDJ165" s="396"/>
      <c r="DDK165" s="396"/>
      <c r="DDL165" s="396"/>
      <c r="DDM165" s="396"/>
      <c r="DDN165" s="396"/>
      <c r="DDO165" s="396"/>
      <c r="DDP165" s="396"/>
      <c r="DDQ165" s="396"/>
      <c r="DDR165" s="396"/>
      <c r="DDS165" s="396"/>
      <c r="DDT165" s="396"/>
      <c r="DDU165" s="396"/>
      <c r="DDV165" s="396"/>
      <c r="DDW165" s="396"/>
      <c r="DDX165" s="396"/>
      <c r="DDY165" s="396"/>
      <c r="DDZ165" s="396"/>
      <c r="DEA165" s="396"/>
      <c r="DEB165" s="396"/>
      <c r="DEC165" s="396"/>
      <c r="DED165" s="396"/>
      <c r="DEE165" s="396"/>
      <c r="DEF165" s="396"/>
      <c r="DEG165" s="396"/>
      <c r="DEH165" s="396"/>
      <c r="DEI165" s="396"/>
      <c r="DEJ165" s="396"/>
      <c r="DEK165" s="396"/>
      <c r="DEL165" s="396"/>
      <c r="DEM165" s="396"/>
      <c r="DEN165" s="396"/>
      <c r="DEO165" s="396"/>
      <c r="DEP165" s="396"/>
      <c r="DEQ165" s="396"/>
      <c r="DER165" s="396"/>
      <c r="DES165" s="396"/>
      <c r="DET165" s="396"/>
      <c r="DEU165" s="396"/>
      <c r="DEV165" s="396"/>
      <c r="DEW165" s="396"/>
      <c r="DEX165" s="396"/>
      <c r="DEY165" s="396"/>
      <c r="DEZ165" s="396"/>
      <c r="DFA165" s="396"/>
      <c r="DFB165" s="396"/>
      <c r="DFC165" s="396"/>
      <c r="DFD165" s="396"/>
      <c r="DFE165" s="396"/>
      <c r="DFF165" s="396"/>
      <c r="DFG165" s="396"/>
      <c r="DFH165" s="396"/>
      <c r="DFI165" s="396"/>
      <c r="DFJ165" s="396"/>
      <c r="DFK165" s="396"/>
      <c r="DFL165" s="396"/>
      <c r="DFM165" s="396"/>
      <c r="DFN165" s="396"/>
      <c r="DFO165" s="396"/>
      <c r="DFP165" s="396"/>
      <c r="DFQ165" s="396"/>
      <c r="DFR165" s="396"/>
      <c r="DFS165" s="396"/>
      <c r="DFT165" s="396"/>
      <c r="DFU165" s="396"/>
      <c r="DFV165" s="396"/>
      <c r="DFW165" s="396"/>
      <c r="DFX165" s="396"/>
      <c r="DFY165" s="396"/>
      <c r="DFZ165" s="396"/>
      <c r="DGA165" s="396"/>
      <c r="DGB165" s="396"/>
      <c r="DGC165" s="396"/>
      <c r="DGD165" s="396"/>
      <c r="DGE165" s="396"/>
      <c r="DGF165" s="396"/>
      <c r="DGG165" s="396"/>
      <c r="DGH165" s="396"/>
      <c r="DGI165" s="396"/>
      <c r="DGJ165" s="396"/>
      <c r="DGK165" s="396"/>
      <c r="DGL165" s="396"/>
      <c r="DGM165" s="396"/>
      <c r="DGN165" s="396"/>
      <c r="DGO165" s="396"/>
      <c r="DGP165" s="396"/>
      <c r="DGQ165" s="396"/>
      <c r="DGR165" s="396"/>
      <c r="DGS165" s="396"/>
      <c r="DGT165" s="396"/>
      <c r="DGU165" s="396"/>
      <c r="DGV165" s="396"/>
      <c r="DGW165" s="396"/>
      <c r="DGX165" s="396"/>
      <c r="DGY165" s="396"/>
      <c r="DGZ165" s="396"/>
      <c r="DHA165" s="396"/>
      <c r="DHB165" s="396"/>
      <c r="DHC165" s="396"/>
      <c r="DHD165" s="396"/>
      <c r="DHE165" s="396"/>
      <c r="DHF165" s="396"/>
      <c r="DHG165" s="396"/>
      <c r="DHH165" s="396"/>
      <c r="DHI165" s="396"/>
      <c r="DHJ165" s="396"/>
      <c r="DHK165" s="396"/>
      <c r="DHL165" s="396"/>
      <c r="DHM165" s="396"/>
      <c r="DHN165" s="396"/>
      <c r="DHO165" s="396"/>
      <c r="DHP165" s="396"/>
      <c r="DHQ165" s="396"/>
      <c r="DHR165" s="396"/>
      <c r="DHS165" s="396"/>
      <c r="DHT165" s="396"/>
      <c r="DHU165" s="396"/>
      <c r="DHV165" s="396"/>
      <c r="DHW165" s="396"/>
      <c r="DHX165" s="396"/>
      <c r="DHY165" s="396"/>
      <c r="DHZ165" s="396"/>
      <c r="DIA165" s="396"/>
      <c r="DIB165" s="396"/>
      <c r="DIC165" s="396"/>
      <c r="DID165" s="396"/>
      <c r="DIE165" s="396"/>
      <c r="DIF165" s="396"/>
      <c r="DIG165" s="396"/>
      <c r="DIH165" s="396"/>
      <c r="DII165" s="396"/>
      <c r="DIJ165" s="396"/>
      <c r="DIK165" s="396"/>
      <c r="DIL165" s="396"/>
      <c r="DIM165" s="396"/>
      <c r="DIN165" s="396"/>
      <c r="DIO165" s="396"/>
      <c r="DIP165" s="396"/>
      <c r="DIQ165" s="396"/>
      <c r="DIR165" s="396"/>
      <c r="DIS165" s="396"/>
      <c r="DIT165" s="396"/>
      <c r="DIU165" s="396"/>
      <c r="DIV165" s="396"/>
      <c r="DIW165" s="396"/>
      <c r="DIX165" s="396"/>
      <c r="DIY165" s="396"/>
      <c r="DIZ165" s="396"/>
      <c r="DJA165" s="396"/>
      <c r="DJB165" s="396"/>
      <c r="DJC165" s="396"/>
      <c r="DJD165" s="396"/>
      <c r="DJE165" s="396"/>
      <c r="DJF165" s="396"/>
      <c r="DJG165" s="396"/>
      <c r="DJH165" s="396"/>
      <c r="DJI165" s="396"/>
      <c r="DJJ165" s="396"/>
      <c r="DJK165" s="396"/>
      <c r="DJL165" s="396"/>
      <c r="DJM165" s="396"/>
      <c r="DJN165" s="396"/>
      <c r="DJO165" s="396"/>
      <c r="DJP165" s="396"/>
      <c r="DJQ165" s="396"/>
      <c r="DJR165" s="396"/>
      <c r="DJS165" s="396"/>
      <c r="DJT165" s="396"/>
      <c r="DJU165" s="396"/>
      <c r="DJV165" s="396"/>
      <c r="DJW165" s="396"/>
      <c r="DJX165" s="396"/>
      <c r="DJY165" s="396"/>
      <c r="DJZ165" s="396"/>
      <c r="DKA165" s="396"/>
      <c r="DKB165" s="396"/>
      <c r="DKC165" s="396"/>
      <c r="DKD165" s="396"/>
      <c r="DKE165" s="396"/>
      <c r="DKF165" s="396"/>
      <c r="DKG165" s="396"/>
      <c r="DKH165" s="396"/>
      <c r="DKI165" s="396"/>
      <c r="DKJ165" s="396"/>
      <c r="DKK165" s="396"/>
      <c r="DKL165" s="396"/>
      <c r="DKM165" s="396"/>
      <c r="DKN165" s="396"/>
      <c r="DKO165" s="396"/>
      <c r="DKP165" s="396"/>
      <c r="DKQ165" s="396"/>
      <c r="DKR165" s="396"/>
      <c r="DKS165" s="396"/>
      <c r="DKT165" s="396"/>
      <c r="DKU165" s="396"/>
      <c r="DKV165" s="396"/>
      <c r="DKW165" s="396"/>
      <c r="DKX165" s="396"/>
      <c r="DKY165" s="396"/>
      <c r="DKZ165" s="396"/>
      <c r="DLA165" s="396"/>
      <c r="DLB165" s="396"/>
      <c r="DLC165" s="396"/>
      <c r="DLD165" s="396"/>
      <c r="DLE165" s="396"/>
      <c r="DLF165" s="396"/>
      <c r="DLG165" s="396"/>
      <c r="DLH165" s="396"/>
      <c r="DLI165" s="396"/>
      <c r="DLJ165" s="396"/>
      <c r="DLK165" s="396"/>
      <c r="DLL165" s="396"/>
      <c r="DLM165" s="396"/>
      <c r="DLN165" s="396"/>
      <c r="DLO165" s="396"/>
      <c r="DLP165" s="396"/>
      <c r="DLQ165" s="396"/>
      <c r="DLR165" s="396"/>
      <c r="DLS165" s="396"/>
      <c r="DLT165" s="396"/>
      <c r="DLU165" s="396"/>
      <c r="DLV165" s="396"/>
      <c r="DLW165" s="396"/>
      <c r="DLX165" s="396"/>
      <c r="DLY165" s="396"/>
      <c r="DLZ165" s="396"/>
      <c r="DMA165" s="396"/>
      <c r="DMB165" s="396"/>
      <c r="DMC165" s="396"/>
      <c r="DMD165" s="396"/>
      <c r="DME165" s="396"/>
      <c r="DMF165" s="396"/>
      <c r="DMG165" s="396"/>
      <c r="DMH165" s="396"/>
      <c r="DMI165" s="396"/>
      <c r="DMJ165" s="396"/>
      <c r="DMK165" s="396"/>
      <c r="DML165" s="396"/>
      <c r="DMM165" s="396"/>
      <c r="DMN165" s="396"/>
      <c r="DMO165" s="396"/>
      <c r="DMP165" s="396"/>
      <c r="DMQ165" s="396"/>
      <c r="DMR165" s="396"/>
      <c r="DMS165" s="396"/>
      <c r="DMT165" s="396"/>
      <c r="DMU165" s="396"/>
      <c r="DMV165" s="396"/>
      <c r="DMW165" s="396"/>
      <c r="DMX165" s="396"/>
      <c r="DMY165" s="396"/>
      <c r="DMZ165" s="396"/>
      <c r="DNA165" s="396"/>
      <c r="DNB165" s="396"/>
      <c r="DNC165" s="396"/>
      <c r="DND165" s="396"/>
      <c r="DNE165" s="396"/>
      <c r="DNF165" s="396"/>
      <c r="DNG165" s="396"/>
      <c r="DNH165" s="396"/>
      <c r="DNI165" s="396"/>
      <c r="DNJ165" s="396"/>
      <c r="DNK165" s="396"/>
      <c r="DNL165" s="396"/>
      <c r="DNM165" s="396"/>
      <c r="DNN165" s="396"/>
      <c r="DNO165" s="396"/>
      <c r="DNP165" s="396"/>
      <c r="DNQ165" s="396"/>
      <c r="DNR165" s="396"/>
      <c r="DNS165" s="396"/>
      <c r="DNT165" s="396"/>
      <c r="DNU165" s="396"/>
      <c r="DNV165" s="396"/>
      <c r="DNW165" s="396"/>
      <c r="DNX165" s="396"/>
      <c r="DNY165" s="396"/>
      <c r="DNZ165" s="396"/>
      <c r="DOA165" s="396"/>
      <c r="DOB165" s="396"/>
      <c r="DOC165" s="396"/>
      <c r="DOD165" s="396"/>
      <c r="DOE165" s="396"/>
      <c r="DOF165" s="396"/>
      <c r="DOG165" s="396"/>
      <c r="DOH165" s="396"/>
      <c r="DOI165" s="396"/>
      <c r="DOJ165" s="396"/>
      <c r="DOK165" s="396"/>
      <c r="DOL165" s="396"/>
      <c r="DOM165" s="396"/>
      <c r="DON165" s="396"/>
      <c r="DOO165" s="396"/>
      <c r="DOP165" s="396"/>
      <c r="DOQ165" s="396"/>
      <c r="DOR165" s="396"/>
      <c r="DOS165" s="396"/>
      <c r="DOT165" s="396"/>
      <c r="DOU165" s="396"/>
      <c r="DOV165" s="396"/>
      <c r="DOW165" s="396"/>
      <c r="DOX165" s="396"/>
      <c r="DOY165" s="396"/>
      <c r="DOZ165" s="396"/>
      <c r="DPA165" s="396"/>
      <c r="DPB165" s="396"/>
      <c r="DPC165" s="396"/>
      <c r="DPD165" s="396"/>
      <c r="DPE165" s="396"/>
      <c r="DPF165" s="396"/>
      <c r="DPG165" s="396"/>
      <c r="DPH165" s="396"/>
      <c r="DPI165" s="396"/>
      <c r="DPJ165" s="396"/>
      <c r="DPK165" s="396"/>
      <c r="DPL165" s="396"/>
      <c r="DPM165" s="396"/>
      <c r="DPN165" s="396"/>
      <c r="DPO165" s="396"/>
      <c r="DPP165" s="396"/>
      <c r="DPQ165" s="396"/>
      <c r="DPR165" s="396"/>
      <c r="DPS165" s="396"/>
      <c r="DPT165" s="396"/>
      <c r="DPU165" s="396"/>
      <c r="DPV165" s="396"/>
      <c r="DPW165" s="396"/>
      <c r="DPX165" s="396"/>
      <c r="DPY165" s="396"/>
      <c r="DPZ165" s="396"/>
      <c r="DQA165" s="396"/>
      <c r="DQB165" s="396"/>
      <c r="DQC165" s="396"/>
      <c r="DQD165" s="396"/>
      <c r="DQE165" s="396"/>
      <c r="DQF165" s="396"/>
      <c r="DQG165" s="396"/>
      <c r="DQH165" s="396"/>
      <c r="DQI165" s="396"/>
      <c r="DQJ165" s="396"/>
      <c r="DQK165" s="396"/>
      <c r="DQL165" s="396"/>
      <c r="DQM165" s="396"/>
      <c r="DQN165" s="396"/>
      <c r="DQO165" s="396"/>
      <c r="DQP165" s="396"/>
      <c r="DQQ165" s="396"/>
      <c r="DQR165" s="396"/>
      <c r="DQS165" s="396"/>
      <c r="DQT165" s="396"/>
      <c r="DQU165" s="396"/>
      <c r="DQV165" s="396"/>
      <c r="DQW165" s="396"/>
      <c r="DQX165" s="396"/>
      <c r="DQY165" s="396"/>
      <c r="DQZ165" s="396"/>
      <c r="DRA165" s="396"/>
      <c r="DRB165" s="396"/>
      <c r="DRC165" s="396"/>
      <c r="DRD165" s="396"/>
      <c r="DRE165" s="396"/>
      <c r="DRF165" s="396"/>
      <c r="DRG165" s="396"/>
      <c r="DRH165" s="396"/>
      <c r="DRI165" s="396"/>
      <c r="DRJ165" s="396"/>
      <c r="DRK165" s="396"/>
      <c r="DRL165" s="396"/>
      <c r="DRM165" s="396"/>
      <c r="DRN165" s="396"/>
      <c r="DRO165" s="396"/>
      <c r="DRP165" s="396"/>
      <c r="DRQ165" s="396"/>
      <c r="DRR165" s="396"/>
      <c r="DRS165" s="396"/>
      <c r="DRT165" s="396"/>
      <c r="DRU165" s="396"/>
      <c r="DRV165" s="396"/>
      <c r="DRW165" s="396"/>
      <c r="DRX165" s="396"/>
      <c r="DRY165" s="396"/>
      <c r="DRZ165" s="396"/>
      <c r="DSA165" s="396"/>
      <c r="DSB165" s="396"/>
      <c r="DSC165" s="396"/>
      <c r="DSD165" s="396"/>
      <c r="DSE165" s="396"/>
      <c r="DSF165" s="396"/>
      <c r="DSG165" s="396"/>
      <c r="DSH165" s="396"/>
      <c r="DSI165" s="396"/>
      <c r="DSJ165" s="396"/>
      <c r="DSK165" s="396"/>
      <c r="DSL165" s="396"/>
      <c r="DSM165" s="396"/>
      <c r="DSN165" s="396"/>
      <c r="DSO165" s="396"/>
      <c r="DSP165" s="396"/>
      <c r="DSQ165" s="396"/>
      <c r="DSR165" s="396"/>
      <c r="DSS165" s="396"/>
      <c r="DST165" s="396"/>
      <c r="DSU165" s="396"/>
      <c r="DSV165" s="396"/>
      <c r="DSW165" s="396"/>
      <c r="DSX165" s="396"/>
      <c r="DSY165" s="396"/>
      <c r="DSZ165" s="396"/>
      <c r="DTA165" s="396"/>
      <c r="DTB165" s="396"/>
      <c r="DTC165" s="396"/>
      <c r="DTD165" s="396"/>
      <c r="DTE165" s="396"/>
      <c r="DTF165" s="396"/>
      <c r="DTG165" s="396"/>
      <c r="DTH165" s="396"/>
      <c r="DTI165" s="396"/>
      <c r="DTJ165" s="396"/>
      <c r="DTK165" s="396"/>
      <c r="DTL165" s="396"/>
      <c r="DTM165" s="396"/>
      <c r="DTN165" s="396"/>
      <c r="DTO165" s="396"/>
      <c r="DTP165" s="396"/>
      <c r="DTQ165" s="396"/>
      <c r="DTR165" s="396"/>
      <c r="DTS165" s="396"/>
      <c r="DTT165" s="396"/>
      <c r="DTU165" s="396"/>
      <c r="DTV165" s="396"/>
      <c r="DTW165" s="396"/>
      <c r="DTX165" s="396"/>
      <c r="DTY165" s="396"/>
      <c r="DTZ165" s="396"/>
      <c r="DUA165" s="396"/>
      <c r="DUB165" s="396"/>
      <c r="DUC165" s="396"/>
      <c r="DUD165" s="396"/>
      <c r="DUE165" s="396"/>
      <c r="DUF165" s="396"/>
      <c r="DUG165" s="396"/>
      <c r="DUH165" s="396"/>
      <c r="DUI165" s="396"/>
      <c r="DUJ165" s="396"/>
      <c r="DUK165" s="396"/>
      <c r="DUL165" s="396"/>
      <c r="DUM165" s="396"/>
      <c r="DUN165" s="396"/>
      <c r="DUO165" s="396"/>
      <c r="DUP165" s="396"/>
      <c r="DUQ165" s="396"/>
      <c r="DUR165" s="396"/>
      <c r="DUS165" s="396"/>
      <c r="DUT165" s="396"/>
      <c r="DUU165" s="396"/>
      <c r="DUV165" s="396"/>
      <c r="DUW165" s="396"/>
      <c r="DUX165" s="396"/>
      <c r="DUY165" s="396"/>
      <c r="DUZ165" s="396"/>
      <c r="DVA165" s="396"/>
      <c r="DVB165" s="396"/>
      <c r="DVC165" s="396"/>
      <c r="DVD165" s="396"/>
      <c r="DVE165" s="396"/>
      <c r="DVF165" s="396"/>
      <c r="DVG165" s="396"/>
      <c r="DVH165" s="396"/>
      <c r="DVI165" s="396"/>
      <c r="DVJ165" s="396"/>
      <c r="DVK165" s="396"/>
      <c r="DVL165" s="396"/>
      <c r="DVM165" s="396"/>
      <c r="DVN165" s="396"/>
      <c r="DVO165" s="396"/>
      <c r="DVP165" s="396"/>
      <c r="DVQ165" s="396"/>
      <c r="DVR165" s="396"/>
      <c r="DVS165" s="396"/>
      <c r="DVT165" s="396"/>
      <c r="DVU165" s="396"/>
      <c r="DVV165" s="396"/>
      <c r="DVW165" s="396"/>
      <c r="DVX165" s="396"/>
      <c r="DVY165" s="396"/>
      <c r="DVZ165" s="396"/>
      <c r="DWA165" s="396"/>
      <c r="DWB165" s="396"/>
      <c r="DWC165" s="396"/>
      <c r="DWD165" s="396"/>
      <c r="DWE165" s="396"/>
      <c r="DWF165" s="396"/>
      <c r="DWG165" s="396"/>
      <c r="DWH165" s="396"/>
      <c r="DWI165" s="396"/>
      <c r="DWJ165" s="396"/>
      <c r="DWK165" s="396"/>
      <c r="DWL165" s="396"/>
      <c r="DWM165" s="396"/>
      <c r="DWN165" s="396"/>
      <c r="DWO165" s="396"/>
      <c r="DWP165" s="396"/>
      <c r="DWQ165" s="396"/>
      <c r="DWR165" s="396"/>
      <c r="DWS165" s="396"/>
      <c r="DWT165" s="396"/>
      <c r="DWU165" s="396"/>
      <c r="DWV165" s="396"/>
      <c r="DWW165" s="396"/>
      <c r="DWX165" s="396"/>
      <c r="DWY165" s="396"/>
      <c r="DWZ165" s="396"/>
      <c r="DXA165" s="396"/>
      <c r="DXB165" s="396"/>
      <c r="DXC165" s="396"/>
      <c r="DXD165" s="396"/>
      <c r="DXE165" s="396"/>
      <c r="DXF165" s="396"/>
      <c r="DXG165" s="396"/>
      <c r="DXH165" s="396"/>
      <c r="DXI165" s="396"/>
      <c r="DXJ165" s="396"/>
      <c r="DXK165" s="396"/>
      <c r="DXL165" s="396"/>
      <c r="DXM165" s="396"/>
      <c r="DXN165" s="396"/>
      <c r="DXO165" s="396"/>
      <c r="DXP165" s="396"/>
      <c r="DXQ165" s="396"/>
      <c r="DXR165" s="396"/>
      <c r="DXS165" s="396"/>
      <c r="DXT165" s="396"/>
      <c r="DXU165" s="396"/>
      <c r="DXV165" s="396"/>
      <c r="DXW165" s="396"/>
      <c r="DXX165" s="396"/>
      <c r="DXY165" s="396"/>
      <c r="DXZ165" s="396"/>
      <c r="DYA165" s="396"/>
      <c r="DYB165" s="396"/>
      <c r="DYC165" s="396"/>
      <c r="DYD165" s="396"/>
      <c r="DYE165" s="396"/>
      <c r="DYF165" s="396"/>
      <c r="DYG165" s="396"/>
      <c r="DYH165" s="396"/>
      <c r="DYI165" s="396"/>
      <c r="DYJ165" s="396"/>
      <c r="DYK165" s="396"/>
      <c r="DYL165" s="396"/>
      <c r="DYM165" s="396"/>
      <c r="DYN165" s="396"/>
      <c r="DYO165" s="396"/>
      <c r="DYP165" s="396"/>
      <c r="DYQ165" s="396"/>
      <c r="DYR165" s="396"/>
      <c r="DYS165" s="396"/>
      <c r="DYT165" s="396"/>
      <c r="DYU165" s="396"/>
      <c r="DYV165" s="396"/>
      <c r="DYW165" s="396"/>
      <c r="DYX165" s="396"/>
      <c r="DYY165" s="396"/>
      <c r="DYZ165" s="396"/>
      <c r="DZA165" s="396"/>
      <c r="DZB165" s="396"/>
      <c r="DZC165" s="396"/>
      <c r="DZD165" s="396"/>
      <c r="DZE165" s="396"/>
      <c r="DZF165" s="396"/>
      <c r="DZG165" s="396"/>
      <c r="DZH165" s="396"/>
      <c r="DZI165" s="396"/>
      <c r="DZJ165" s="396"/>
      <c r="DZK165" s="396"/>
      <c r="DZL165" s="396"/>
      <c r="DZM165" s="396"/>
      <c r="DZN165" s="396"/>
      <c r="DZO165" s="396"/>
      <c r="DZP165" s="396"/>
      <c r="DZQ165" s="396"/>
      <c r="DZR165" s="396"/>
      <c r="DZS165" s="396"/>
      <c r="DZT165" s="396"/>
      <c r="DZU165" s="396"/>
      <c r="DZV165" s="396"/>
      <c r="DZW165" s="396"/>
      <c r="DZX165" s="396"/>
      <c r="DZY165" s="396"/>
      <c r="DZZ165" s="396"/>
      <c r="EAA165" s="396"/>
      <c r="EAB165" s="396"/>
      <c r="EAC165" s="396"/>
      <c r="EAD165" s="396"/>
      <c r="EAE165" s="396"/>
      <c r="EAF165" s="396"/>
      <c r="EAG165" s="396"/>
      <c r="EAH165" s="396"/>
      <c r="EAI165" s="396"/>
      <c r="EAJ165" s="396"/>
      <c r="EAK165" s="396"/>
      <c r="EAL165" s="396"/>
      <c r="EAM165" s="396"/>
      <c r="EAN165" s="396"/>
      <c r="EAO165" s="396"/>
      <c r="EAP165" s="396"/>
      <c r="EAQ165" s="396"/>
      <c r="EAR165" s="396"/>
      <c r="EAS165" s="396"/>
      <c r="EAT165" s="396"/>
      <c r="EAU165" s="396"/>
      <c r="EAV165" s="396"/>
      <c r="EAW165" s="396"/>
      <c r="EAX165" s="396"/>
      <c r="EAY165" s="396"/>
      <c r="EAZ165" s="396"/>
      <c r="EBA165" s="396"/>
      <c r="EBB165" s="396"/>
      <c r="EBC165" s="396"/>
      <c r="EBD165" s="396"/>
      <c r="EBE165" s="396"/>
      <c r="EBF165" s="396"/>
      <c r="EBG165" s="396"/>
      <c r="EBH165" s="396"/>
      <c r="EBI165" s="396"/>
      <c r="EBJ165" s="396"/>
      <c r="EBK165" s="396"/>
      <c r="EBL165" s="396"/>
      <c r="EBM165" s="396"/>
      <c r="EBN165" s="396"/>
      <c r="EBO165" s="396"/>
      <c r="EBP165" s="396"/>
      <c r="EBQ165" s="396"/>
      <c r="EBR165" s="396"/>
      <c r="EBS165" s="396"/>
      <c r="EBT165" s="396"/>
      <c r="EBU165" s="396"/>
      <c r="EBV165" s="396"/>
      <c r="EBW165" s="396"/>
      <c r="EBX165" s="396"/>
      <c r="EBY165" s="396"/>
      <c r="EBZ165" s="396"/>
      <c r="ECA165" s="396"/>
      <c r="ECB165" s="396"/>
      <c r="ECC165" s="396"/>
      <c r="ECD165" s="396"/>
      <c r="ECE165" s="396"/>
      <c r="ECF165" s="396"/>
      <c r="ECG165" s="396"/>
      <c r="ECH165" s="396"/>
      <c r="ECI165" s="396"/>
      <c r="ECJ165" s="396"/>
      <c r="ECK165" s="396"/>
      <c r="ECL165" s="396"/>
      <c r="ECM165" s="396"/>
      <c r="ECN165" s="396"/>
      <c r="ECO165" s="396"/>
      <c r="ECP165" s="396"/>
      <c r="ECQ165" s="396"/>
      <c r="ECR165" s="396"/>
      <c r="ECS165" s="396"/>
      <c r="ECT165" s="396"/>
      <c r="ECU165" s="396"/>
      <c r="ECV165" s="396"/>
      <c r="ECW165" s="396"/>
      <c r="ECX165" s="396"/>
      <c r="ECY165" s="396"/>
      <c r="ECZ165" s="396"/>
      <c r="EDA165" s="396"/>
      <c r="EDB165" s="396"/>
      <c r="EDC165" s="396"/>
      <c r="EDD165" s="396"/>
      <c r="EDE165" s="396"/>
      <c r="EDF165" s="396"/>
      <c r="EDG165" s="396"/>
      <c r="EDH165" s="396"/>
      <c r="EDI165" s="396"/>
      <c r="EDJ165" s="396"/>
      <c r="EDK165" s="396"/>
      <c r="EDL165" s="396"/>
      <c r="EDM165" s="396"/>
      <c r="EDN165" s="396"/>
      <c r="EDO165" s="396"/>
      <c r="EDP165" s="396"/>
      <c r="EDQ165" s="396"/>
      <c r="EDR165" s="396"/>
      <c r="EDS165" s="396"/>
      <c r="EDT165" s="396"/>
      <c r="EDU165" s="396"/>
      <c r="EDV165" s="396"/>
      <c r="EDW165" s="396"/>
      <c r="EDX165" s="396"/>
      <c r="EDY165" s="396"/>
      <c r="EDZ165" s="396"/>
      <c r="EEA165" s="396"/>
      <c r="EEB165" s="396"/>
      <c r="EEC165" s="396"/>
      <c r="EED165" s="396"/>
      <c r="EEE165" s="396"/>
      <c r="EEF165" s="396"/>
      <c r="EEG165" s="396"/>
      <c r="EEH165" s="396"/>
      <c r="EEI165" s="396"/>
      <c r="EEJ165" s="396"/>
      <c r="EEK165" s="396"/>
      <c r="EEL165" s="396"/>
      <c r="EEM165" s="396"/>
      <c r="EEN165" s="396"/>
      <c r="EEO165" s="396"/>
      <c r="EEP165" s="396"/>
      <c r="EEQ165" s="396"/>
      <c r="EER165" s="396"/>
      <c r="EES165" s="396"/>
      <c r="EET165" s="396"/>
      <c r="EEU165" s="396"/>
      <c r="EEV165" s="396"/>
      <c r="EEW165" s="396"/>
      <c r="EEX165" s="396"/>
      <c r="EEY165" s="396"/>
      <c r="EEZ165" s="396"/>
      <c r="EFA165" s="396"/>
      <c r="EFB165" s="396"/>
      <c r="EFC165" s="396"/>
      <c r="EFD165" s="396"/>
      <c r="EFE165" s="396"/>
      <c r="EFF165" s="396"/>
      <c r="EFG165" s="396"/>
      <c r="EFH165" s="396"/>
      <c r="EFI165" s="396"/>
      <c r="EFJ165" s="396"/>
      <c r="EFK165" s="396"/>
      <c r="EFL165" s="396"/>
      <c r="EFM165" s="396"/>
      <c r="EFN165" s="396"/>
      <c r="EFO165" s="396"/>
      <c r="EFP165" s="396"/>
      <c r="EFQ165" s="396"/>
      <c r="EFR165" s="396"/>
      <c r="EFS165" s="396"/>
      <c r="EFT165" s="396"/>
      <c r="EFU165" s="396"/>
      <c r="EFV165" s="396"/>
      <c r="EFW165" s="396"/>
      <c r="EFX165" s="396"/>
      <c r="EFY165" s="396"/>
      <c r="EFZ165" s="396"/>
      <c r="EGA165" s="396"/>
      <c r="EGB165" s="396"/>
      <c r="EGC165" s="396"/>
      <c r="EGD165" s="396"/>
      <c r="EGE165" s="396"/>
      <c r="EGF165" s="396"/>
      <c r="EGG165" s="396"/>
      <c r="EGH165" s="396"/>
      <c r="EGI165" s="396"/>
      <c r="EGJ165" s="396"/>
      <c r="EGK165" s="396"/>
      <c r="EGL165" s="396"/>
      <c r="EGM165" s="396"/>
      <c r="EGN165" s="396"/>
      <c r="EGO165" s="396"/>
      <c r="EGP165" s="396"/>
      <c r="EGQ165" s="396"/>
      <c r="EGR165" s="396"/>
      <c r="EGS165" s="396"/>
      <c r="EGT165" s="396"/>
      <c r="EGU165" s="396"/>
      <c r="EGV165" s="396"/>
      <c r="EGW165" s="396"/>
      <c r="EGX165" s="396"/>
      <c r="EGY165" s="396"/>
      <c r="EGZ165" s="396"/>
      <c r="EHA165" s="396"/>
      <c r="EHB165" s="396"/>
      <c r="EHC165" s="396"/>
      <c r="EHD165" s="396"/>
      <c r="EHE165" s="396"/>
      <c r="EHF165" s="396"/>
      <c r="EHG165" s="396"/>
      <c r="EHH165" s="396"/>
      <c r="EHI165" s="396"/>
      <c r="EHJ165" s="396"/>
      <c r="EHK165" s="396"/>
      <c r="EHL165" s="396"/>
      <c r="EHM165" s="396"/>
      <c r="EHN165" s="396"/>
      <c r="EHO165" s="396"/>
      <c r="EHP165" s="396"/>
      <c r="EHQ165" s="396"/>
      <c r="EHR165" s="396"/>
      <c r="EHS165" s="396"/>
      <c r="EHT165" s="396"/>
      <c r="EHU165" s="396"/>
      <c r="EHV165" s="396"/>
      <c r="EHW165" s="396"/>
      <c r="EHX165" s="396"/>
      <c r="EHY165" s="396"/>
      <c r="EHZ165" s="396"/>
      <c r="EIA165" s="396"/>
      <c r="EIB165" s="396"/>
      <c r="EIC165" s="396"/>
      <c r="EID165" s="396"/>
      <c r="EIE165" s="396"/>
      <c r="EIF165" s="396"/>
      <c r="EIG165" s="396"/>
      <c r="EIH165" s="396"/>
      <c r="EII165" s="396"/>
      <c r="EIJ165" s="396"/>
      <c r="EIK165" s="396"/>
      <c r="EIL165" s="396"/>
      <c r="EIM165" s="396"/>
      <c r="EIN165" s="396"/>
      <c r="EIO165" s="396"/>
      <c r="EIP165" s="396"/>
      <c r="EIQ165" s="396"/>
      <c r="EIR165" s="396"/>
      <c r="EIS165" s="396"/>
      <c r="EIT165" s="396"/>
      <c r="EIU165" s="396"/>
      <c r="EIV165" s="396"/>
      <c r="EIW165" s="396"/>
      <c r="EIX165" s="396"/>
      <c r="EIY165" s="396"/>
      <c r="EIZ165" s="396"/>
      <c r="EJA165" s="396"/>
      <c r="EJB165" s="396"/>
      <c r="EJC165" s="396"/>
      <c r="EJD165" s="396"/>
      <c r="EJE165" s="396"/>
      <c r="EJF165" s="396"/>
      <c r="EJG165" s="396"/>
      <c r="EJH165" s="396"/>
      <c r="EJI165" s="396"/>
      <c r="EJJ165" s="396"/>
      <c r="EJK165" s="396"/>
      <c r="EJL165" s="396"/>
      <c r="EJM165" s="396"/>
      <c r="EJN165" s="396"/>
      <c r="EJO165" s="396"/>
      <c r="EJP165" s="396"/>
      <c r="EJQ165" s="396"/>
      <c r="EJR165" s="396"/>
      <c r="EJS165" s="396"/>
      <c r="EJT165" s="396"/>
      <c r="EJU165" s="396"/>
      <c r="EJV165" s="396"/>
      <c r="EJW165" s="396"/>
      <c r="EJX165" s="396"/>
      <c r="EJY165" s="396"/>
      <c r="EJZ165" s="396"/>
      <c r="EKA165" s="396"/>
      <c r="EKB165" s="396"/>
      <c r="EKC165" s="396"/>
      <c r="EKD165" s="396"/>
      <c r="EKE165" s="396"/>
      <c r="EKF165" s="396"/>
      <c r="EKG165" s="396"/>
      <c r="EKH165" s="396"/>
      <c r="EKI165" s="396"/>
      <c r="EKJ165" s="396"/>
      <c r="EKK165" s="396"/>
      <c r="EKL165" s="396"/>
      <c r="EKM165" s="396"/>
      <c r="EKN165" s="396"/>
      <c r="EKO165" s="396"/>
      <c r="EKP165" s="396"/>
      <c r="EKQ165" s="396"/>
      <c r="EKR165" s="396"/>
      <c r="EKS165" s="396"/>
      <c r="EKT165" s="396"/>
      <c r="EKU165" s="396"/>
      <c r="EKV165" s="396"/>
      <c r="EKW165" s="396"/>
      <c r="EKX165" s="396"/>
      <c r="EKY165" s="396"/>
      <c r="EKZ165" s="396"/>
      <c r="ELA165" s="396"/>
      <c r="ELB165" s="396"/>
      <c r="ELC165" s="396"/>
      <c r="ELD165" s="396"/>
      <c r="ELE165" s="396"/>
      <c r="ELF165" s="396"/>
      <c r="ELG165" s="396"/>
      <c r="ELH165" s="396"/>
      <c r="ELI165" s="396"/>
      <c r="ELJ165" s="396"/>
      <c r="ELK165" s="396"/>
      <c r="ELL165" s="396"/>
      <c r="ELM165" s="396"/>
      <c r="ELN165" s="396"/>
      <c r="ELO165" s="396"/>
      <c r="ELP165" s="396"/>
      <c r="ELQ165" s="396"/>
      <c r="ELR165" s="396"/>
      <c r="ELS165" s="396"/>
      <c r="ELT165" s="396"/>
      <c r="ELU165" s="396"/>
      <c r="ELV165" s="396"/>
      <c r="ELW165" s="396"/>
      <c r="ELX165" s="396"/>
      <c r="ELY165" s="396"/>
      <c r="ELZ165" s="396"/>
      <c r="EMA165" s="396"/>
      <c r="EMB165" s="396"/>
      <c r="EMC165" s="396"/>
      <c r="EMD165" s="396"/>
      <c r="EME165" s="396"/>
      <c r="EMF165" s="396"/>
      <c r="EMG165" s="396"/>
      <c r="EMH165" s="396"/>
      <c r="EMI165" s="396"/>
      <c r="EMJ165" s="396"/>
      <c r="EMK165" s="396"/>
      <c r="EML165" s="396"/>
      <c r="EMM165" s="396"/>
      <c r="EMN165" s="396"/>
      <c r="EMO165" s="396"/>
      <c r="EMP165" s="396"/>
      <c r="EMQ165" s="396"/>
      <c r="EMR165" s="396"/>
      <c r="EMS165" s="396"/>
      <c r="EMT165" s="396"/>
      <c r="EMU165" s="396"/>
      <c r="EMV165" s="396"/>
      <c r="EMW165" s="396"/>
      <c r="EMX165" s="396"/>
      <c r="EMY165" s="396"/>
      <c r="EMZ165" s="396"/>
      <c r="ENA165" s="396"/>
      <c r="ENB165" s="396"/>
      <c r="ENC165" s="396"/>
      <c r="END165" s="396"/>
      <c r="ENE165" s="396"/>
      <c r="ENF165" s="396"/>
      <c r="ENG165" s="396"/>
      <c r="ENH165" s="396"/>
      <c r="ENI165" s="396"/>
      <c r="ENJ165" s="396"/>
      <c r="ENK165" s="396"/>
      <c r="ENL165" s="396"/>
      <c r="ENM165" s="396"/>
      <c r="ENN165" s="396"/>
      <c r="ENO165" s="396"/>
      <c r="ENP165" s="396"/>
      <c r="ENQ165" s="396"/>
      <c r="ENR165" s="396"/>
      <c r="ENS165" s="396"/>
      <c r="ENT165" s="396"/>
      <c r="ENU165" s="396"/>
      <c r="ENV165" s="396"/>
      <c r="ENW165" s="396"/>
      <c r="ENX165" s="396"/>
      <c r="ENY165" s="396"/>
      <c r="ENZ165" s="396"/>
      <c r="EOA165" s="396"/>
      <c r="EOB165" s="396"/>
      <c r="EOC165" s="396"/>
      <c r="EOD165" s="396"/>
      <c r="EOE165" s="396"/>
      <c r="EOF165" s="396"/>
      <c r="EOG165" s="396"/>
      <c r="EOH165" s="396"/>
      <c r="EOI165" s="396"/>
      <c r="EOJ165" s="396"/>
      <c r="EOK165" s="396"/>
      <c r="EOL165" s="396"/>
      <c r="EOM165" s="396"/>
      <c r="EON165" s="396"/>
      <c r="EOO165" s="396"/>
      <c r="EOP165" s="396"/>
      <c r="EOQ165" s="396"/>
      <c r="EOR165" s="396"/>
      <c r="EOS165" s="396"/>
      <c r="EOT165" s="396"/>
      <c r="EOU165" s="396"/>
      <c r="EOV165" s="396"/>
      <c r="EOW165" s="396"/>
      <c r="EOX165" s="396"/>
      <c r="EOY165" s="396"/>
      <c r="EOZ165" s="396"/>
      <c r="EPA165" s="396"/>
      <c r="EPB165" s="396"/>
      <c r="EPC165" s="396"/>
      <c r="EPD165" s="396"/>
      <c r="EPE165" s="396"/>
      <c r="EPF165" s="396"/>
      <c r="EPG165" s="396"/>
      <c r="EPH165" s="396"/>
      <c r="EPI165" s="396"/>
      <c r="EPJ165" s="396"/>
      <c r="EPK165" s="396"/>
      <c r="EPL165" s="396"/>
      <c r="EPM165" s="396"/>
      <c r="EPN165" s="396"/>
      <c r="EPO165" s="396"/>
      <c r="EPP165" s="396"/>
      <c r="EPQ165" s="396"/>
      <c r="EPR165" s="396"/>
      <c r="EPS165" s="396"/>
      <c r="EPT165" s="396"/>
      <c r="EPU165" s="396"/>
      <c r="EPV165" s="396"/>
      <c r="EPW165" s="396"/>
      <c r="EPX165" s="396"/>
      <c r="EPY165" s="396"/>
      <c r="EPZ165" s="396"/>
      <c r="EQA165" s="396"/>
      <c r="EQB165" s="396"/>
      <c r="EQC165" s="396"/>
      <c r="EQD165" s="396"/>
      <c r="EQE165" s="396"/>
      <c r="EQF165" s="396"/>
      <c r="EQG165" s="396"/>
      <c r="EQH165" s="396"/>
      <c r="EQI165" s="396"/>
      <c r="EQJ165" s="396"/>
      <c r="EQK165" s="396"/>
      <c r="EQL165" s="396"/>
      <c r="EQM165" s="396"/>
      <c r="EQN165" s="396"/>
      <c r="EQO165" s="396"/>
      <c r="EQP165" s="396"/>
      <c r="EQQ165" s="396"/>
      <c r="EQR165" s="396"/>
      <c r="EQS165" s="396"/>
      <c r="EQT165" s="396"/>
      <c r="EQU165" s="396"/>
      <c r="EQV165" s="396"/>
      <c r="EQW165" s="396"/>
      <c r="EQX165" s="396"/>
      <c r="EQY165" s="396"/>
      <c r="EQZ165" s="396"/>
      <c r="ERA165" s="396"/>
      <c r="ERB165" s="396"/>
      <c r="ERC165" s="396"/>
      <c r="ERD165" s="396"/>
      <c r="ERE165" s="396"/>
      <c r="ERF165" s="396"/>
      <c r="ERG165" s="396"/>
      <c r="ERH165" s="396"/>
      <c r="ERI165" s="396"/>
      <c r="ERJ165" s="396"/>
      <c r="ERK165" s="396"/>
      <c r="ERL165" s="396"/>
      <c r="ERM165" s="396"/>
      <c r="ERN165" s="396"/>
      <c r="ERO165" s="396"/>
      <c r="ERP165" s="396"/>
      <c r="ERQ165" s="396"/>
      <c r="ERR165" s="396"/>
      <c r="ERS165" s="396"/>
      <c r="ERT165" s="396"/>
      <c r="ERU165" s="396"/>
      <c r="ERV165" s="396"/>
      <c r="ERW165" s="396"/>
      <c r="ERX165" s="396"/>
      <c r="ERY165" s="396"/>
      <c r="ERZ165" s="396"/>
      <c r="ESA165" s="396"/>
      <c r="ESB165" s="396"/>
      <c r="ESC165" s="396"/>
      <c r="ESD165" s="396"/>
      <c r="ESE165" s="396"/>
      <c r="ESF165" s="396"/>
      <c r="ESG165" s="396"/>
      <c r="ESH165" s="396"/>
      <c r="ESI165" s="396"/>
      <c r="ESJ165" s="396"/>
      <c r="ESK165" s="396"/>
      <c r="ESL165" s="396"/>
      <c r="ESM165" s="396"/>
      <c r="ESN165" s="396"/>
      <c r="ESO165" s="396"/>
      <c r="ESP165" s="396"/>
      <c r="ESQ165" s="396"/>
      <c r="ESR165" s="396"/>
      <c r="ESS165" s="396"/>
      <c r="EST165" s="396"/>
      <c r="ESU165" s="396"/>
      <c r="ESV165" s="396"/>
      <c r="ESW165" s="396"/>
      <c r="ESX165" s="396"/>
      <c r="ESY165" s="396"/>
      <c r="ESZ165" s="396"/>
      <c r="ETA165" s="396"/>
      <c r="ETB165" s="396"/>
      <c r="ETC165" s="396"/>
      <c r="ETD165" s="396"/>
      <c r="ETE165" s="396"/>
      <c r="ETF165" s="396"/>
      <c r="ETG165" s="396"/>
      <c r="ETH165" s="396"/>
      <c r="ETI165" s="396"/>
      <c r="ETJ165" s="396"/>
      <c r="ETK165" s="396"/>
      <c r="ETL165" s="396"/>
      <c r="ETM165" s="396"/>
      <c r="ETN165" s="396"/>
      <c r="ETO165" s="396"/>
      <c r="ETP165" s="396"/>
      <c r="ETQ165" s="396"/>
      <c r="ETR165" s="396"/>
      <c r="ETS165" s="396"/>
      <c r="ETT165" s="396"/>
      <c r="ETU165" s="396"/>
      <c r="ETV165" s="396"/>
      <c r="ETW165" s="396"/>
      <c r="ETX165" s="396"/>
      <c r="ETY165" s="396"/>
      <c r="ETZ165" s="396"/>
      <c r="EUA165" s="396"/>
      <c r="EUB165" s="396"/>
      <c r="EUC165" s="396"/>
      <c r="EUD165" s="396"/>
      <c r="EUE165" s="396"/>
      <c r="EUF165" s="396"/>
      <c r="EUG165" s="396"/>
      <c r="EUH165" s="396"/>
      <c r="EUI165" s="396"/>
      <c r="EUJ165" s="396"/>
      <c r="EUK165" s="396"/>
      <c r="EUL165" s="396"/>
      <c r="EUM165" s="396"/>
      <c r="EUN165" s="396"/>
      <c r="EUO165" s="396"/>
      <c r="EUP165" s="396"/>
      <c r="EUQ165" s="396"/>
      <c r="EUR165" s="396"/>
      <c r="EUS165" s="396"/>
      <c r="EUT165" s="396"/>
      <c r="EUU165" s="396"/>
      <c r="EUV165" s="396"/>
      <c r="EUW165" s="396"/>
      <c r="EUX165" s="396"/>
      <c r="EUY165" s="396"/>
      <c r="EUZ165" s="396"/>
      <c r="EVA165" s="396"/>
      <c r="EVB165" s="396"/>
      <c r="EVC165" s="396"/>
      <c r="EVD165" s="396"/>
      <c r="EVE165" s="396"/>
      <c r="EVF165" s="396"/>
      <c r="EVG165" s="396"/>
      <c r="EVH165" s="396"/>
      <c r="EVI165" s="396"/>
      <c r="EVJ165" s="396"/>
      <c r="EVK165" s="396"/>
      <c r="EVL165" s="396"/>
      <c r="EVM165" s="396"/>
      <c r="EVN165" s="396"/>
      <c r="EVO165" s="396"/>
      <c r="EVP165" s="396"/>
      <c r="EVQ165" s="396"/>
      <c r="EVR165" s="396"/>
      <c r="EVS165" s="396"/>
      <c r="EVT165" s="396"/>
      <c r="EVU165" s="396"/>
      <c r="EVV165" s="396"/>
      <c r="EVW165" s="396"/>
      <c r="EVX165" s="396"/>
      <c r="EVY165" s="396"/>
      <c r="EVZ165" s="396"/>
      <c r="EWA165" s="396"/>
      <c r="EWB165" s="396"/>
      <c r="EWC165" s="396"/>
      <c r="EWD165" s="396"/>
      <c r="EWE165" s="396"/>
      <c r="EWF165" s="396"/>
      <c r="EWG165" s="396"/>
      <c r="EWH165" s="396"/>
      <c r="EWI165" s="396"/>
      <c r="EWJ165" s="396"/>
      <c r="EWK165" s="396"/>
      <c r="EWL165" s="396"/>
      <c r="EWM165" s="396"/>
      <c r="EWN165" s="396"/>
      <c r="EWO165" s="396"/>
      <c r="EWP165" s="396"/>
      <c r="EWQ165" s="396"/>
      <c r="EWR165" s="396"/>
      <c r="EWS165" s="396"/>
      <c r="EWT165" s="396"/>
      <c r="EWU165" s="396"/>
      <c r="EWV165" s="396"/>
      <c r="EWW165" s="396"/>
      <c r="EWX165" s="396"/>
      <c r="EWY165" s="396"/>
      <c r="EWZ165" s="396"/>
      <c r="EXA165" s="396"/>
      <c r="EXB165" s="396"/>
      <c r="EXC165" s="396"/>
      <c r="EXD165" s="396"/>
      <c r="EXE165" s="396"/>
      <c r="EXF165" s="396"/>
      <c r="EXG165" s="396"/>
      <c r="EXH165" s="396"/>
      <c r="EXI165" s="396"/>
      <c r="EXJ165" s="396"/>
      <c r="EXK165" s="396"/>
      <c r="EXL165" s="396"/>
      <c r="EXM165" s="396"/>
      <c r="EXN165" s="396"/>
      <c r="EXO165" s="396"/>
      <c r="EXP165" s="396"/>
      <c r="EXQ165" s="396"/>
      <c r="EXR165" s="396"/>
      <c r="EXS165" s="396"/>
      <c r="EXT165" s="396"/>
      <c r="EXU165" s="396"/>
      <c r="EXV165" s="396"/>
      <c r="EXW165" s="396"/>
      <c r="EXX165" s="396"/>
      <c r="EXY165" s="396"/>
      <c r="EXZ165" s="396"/>
      <c r="EYA165" s="396"/>
      <c r="EYB165" s="396"/>
      <c r="EYC165" s="396"/>
      <c r="EYD165" s="396"/>
      <c r="EYE165" s="396"/>
      <c r="EYF165" s="396"/>
      <c r="EYG165" s="396"/>
      <c r="EYH165" s="396"/>
      <c r="EYI165" s="396"/>
      <c r="EYJ165" s="396"/>
      <c r="EYK165" s="396"/>
      <c r="EYL165" s="396"/>
      <c r="EYM165" s="396"/>
      <c r="EYN165" s="396"/>
      <c r="EYO165" s="396"/>
      <c r="EYP165" s="396"/>
      <c r="EYQ165" s="396"/>
      <c r="EYR165" s="396"/>
      <c r="EYS165" s="396"/>
      <c r="EYT165" s="396"/>
      <c r="EYU165" s="396"/>
      <c r="EYV165" s="396"/>
      <c r="EYW165" s="396"/>
      <c r="EYX165" s="396"/>
      <c r="EYY165" s="396"/>
      <c r="EYZ165" s="396"/>
      <c r="EZA165" s="396"/>
      <c r="EZB165" s="396"/>
      <c r="EZC165" s="396"/>
      <c r="EZD165" s="396"/>
      <c r="EZE165" s="396"/>
      <c r="EZF165" s="396"/>
      <c r="EZG165" s="396"/>
      <c r="EZH165" s="396"/>
      <c r="EZI165" s="396"/>
      <c r="EZJ165" s="396"/>
      <c r="EZK165" s="396"/>
      <c r="EZL165" s="396"/>
      <c r="EZM165" s="396"/>
      <c r="EZN165" s="396"/>
      <c r="EZO165" s="396"/>
      <c r="EZP165" s="396"/>
      <c r="EZQ165" s="396"/>
      <c r="EZR165" s="396"/>
      <c r="EZS165" s="396"/>
      <c r="EZT165" s="396"/>
      <c r="EZU165" s="396"/>
      <c r="EZV165" s="396"/>
      <c r="EZW165" s="396"/>
      <c r="EZX165" s="396"/>
      <c r="EZY165" s="396"/>
      <c r="EZZ165" s="396"/>
      <c r="FAA165" s="396"/>
      <c r="FAB165" s="396"/>
      <c r="FAC165" s="396"/>
      <c r="FAD165" s="396"/>
      <c r="FAE165" s="396"/>
      <c r="FAF165" s="396"/>
      <c r="FAG165" s="396"/>
      <c r="FAH165" s="396"/>
      <c r="FAI165" s="396"/>
      <c r="FAJ165" s="396"/>
      <c r="FAK165" s="396"/>
      <c r="FAL165" s="396"/>
      <c r="FAM165" s="396"/>
      <c r="FAN165" s="396"/>
      <c r="FAO165" s="396"/>
      <c r="FAP165" s="396"/>
      <c r="FAQ165" s="396"/>
      <c r="FAR165" s="396"/>
      <c r="FAS165" s="396"/>
      <c r="FAT165" s="396"/>
      <c r="FAU165" s="396"/>
      <c r="FAV165" s="396"/>
      <c r="FAW165" s="396"/>
      <c r="FAX165" s="396"/>
      <c r="FAY165" s="396"/>
      <c r="FAZ165" s="396"/>
      <c r="FBA165" s="396"/>
      <c r="FBB165" s="396"/>
      <c r="FBC165" s="396"/>
      <c r="FBD165" s="396"/>
      <c r="FBE165" s="396"/>
      <c r="FBF165" s="396"/>
      <c r="FBG165" s="396"/>
      <c r="FBH165" s="396"/>
      <c r="FBI165" s="396"/>
      <c r="FBJ165" s="396"/>
      <c r="FBK165" s="396"/>
      <c r="FBL165" s="396"/>
      <c r="FBM165" s="396"/>
      <c r="FBN165" s="396"/>
      <c r="FBO165" s="396"/>
      <c r="FBP165" s="396"/>
      <c r="FBQ165" s="396"/>
      <c r="FBR165" s="396"/>
      <c r="FBS165" s="396"/>
      <c r="FBT165" s="396"/>
      <c r="FBU165" s="396"/>
      <c r="FBV165" s="396"/>
      <c r="FBW165" s="396"/>
      <c r="FBX165" s="396"/>
      <c r="FBY165" s="396"/>
      <c r="FBZ165" s="396"/>
      <c r="FCA165" s="396"/>
      <c r="FCB165" s="396"/>
      <c r="FCC165" s="396"/>
      <c r="FCD165" s="396"/>
      <c r="FCE165" s="396"/>
      <c r="FCF165" s="396"/>
      <c r="FCG165" s="396"/>
      <c r="FCH165" s="396"/>
      <c r="FCI165" s="396"/>
      <c r="FCJ165" s="396"/>
      <c r="FCK165" s="396"/>
      <c r="FCL165" s="396"/>
      <c r="FCM165" s="396"/>
      <c r="FCN165" s="396"/>
      <c r="FCO165" s="396"/>
      <c r="FCP165" s="396"/>
      <c r="FCQ165" s="396"/>
      <c r="FCR165" s="396"/>
      <c r="FCS165" s="396"/>
      <c r="FCT165" s="396"/>
      <c r="FCU165" s="396"/>
      <c r="FCV165" s="396"/>
      <c r="FCW165" s="396"/>
      <c r="FCX165" s="396"/>
      <c r="FCY165" s="396"/>
      <c r="FCZ165" s="396"/>
      <c r="FDA165" s="396"/>
      <c r="FDB165" s="396"/>
      <c r="FDC165" s="396"/>
      <c r="FDD165" s="396"/>
      <c r="FDE165" s="396"/>
      <c r="FDF165" s="396"/>
      <c r="FDG165" s="396"/>
      <c r="FDH165" s="396"/>
      <c r="FDI165" s="396"/>
      <c r="FDJ165" s="396"/>
      <c r="FDK165" s="396"/>
      <c r="FDL165" s="396"/>
      <c r="FDM165" s="396"/>
      <c r="FDN165" s="396"/>
      <c r="FDO165" s="396"/>
      <c r="FDP165" s="396"/>
      <c r="FDQ165" s="396"/>
      <c r="FDR165" s="396"/>
      <c r="FDS165" s="396"/>
      <c r="FDT165" s="396"/>
      <c r="FDU165" s="396"/>
      <c r="FDV165" s="396"/>
      <c r="FDW165" s="396"/>
      <c r="FDX165" s="396"/>
      <c r="FDY165" s="396"/>
      <c r="FDZ165" s="396"/>
      <c r="FEA165" s="396"/>
      <c r="FEB165" s="396"/>
      <c r="FEC165" s="396"/>
      <c r="FED165" s="396"/>
      <c r="FEE165" s="396"/>
      <c r="FEF165" s="396"/>
      <c r="FEG165" s="396"/>
      <c r="FEH165" s="396"/>
      <c r="FEI165" s="396"/>
      <c r="FEJ165" s="396"/>
      <c r="FEK165" s="396"/>
      <c r="FEL165" s="396"/>
      <c r="FEM165" s="396"/>
      <c r="FEN165" s="396"/>
      <c r="FEO165" s="396"/>
      <c r="FEP165" s="396"/>
      <c r="FEQ165" s="396"/>
      <c r="FER165" s="396"/>
      <c r="FES165" s="396"/>
      <c r="FET165" s="396"/>
      <c r="FEU165" s="396"/>
      <c r="FEV165" s="396"/>
      <c r="FEW165" s="396"/>
      <c r="FEX165" s="396"/>
      <c r="FEY165" s="396"/>
      <c r="FEZ165" s="396"/>
      <c r="FFA165" s="396"/>
      <c r="FFB165" s="396"/>
      <c r="FFC165" s="396"/>
      <c r="FFD165" s="396"/>
      <c r="FFE165" s="396"/>
      <c r="FFF165" s="396"/>
      <c r="FFG165" s="396"/>
      <c r="FFH165" s="396"/>
      <c r="FFI165" s="396"/>
      <c r="FFJ165" s="396"/>
      <c r="FFK165" s="396"/>
      <c r="FFL165" s="396"/>
      <c r="FFM165" s="396"/>
      <c r="FFN165" s="396"/>
      <c r="FFO165" s="396"/>
      <c r="FFP165" s="396"/>
      <c r="FFQ165" s="396"/>
      <c r="FFR165" s="396"/>
      <c r="FFS165" s="396"/>
      <c r="FFT165" s="396"/>
      <c r="FFU165" s="396"/>
      <c r="FFV165" s="396"/>
      <c r="FFW165" s="396"/>
      <c r="FFX165" s="396"/>
      <c r="FFY165" s="396"/>
      <c r="FFZ165" s="396"/>
      <c r="FGA165" s="396"/>
      <c r="FGB165" s="396"/>
      <c r="FGC165" s="396"/>
      <c r="FGD165" s="396"/>
      <c r="FGE165" s="396"/>
      <c r="FGF165" s="396"/>
      <c r="FGG165" s="396"/>
      <c r="FGH165" s="396"/>
      <c r="FGI165" s="396"/>
      <c r="FGJ165" s="396"/>
      <c r="FGK165" s="396"/>
      <c r="FGL165" s="396"/>
      <c r="FGM165" s="396"/>
      <c r="FGN165" s="396"/>
      <c r="FGO165" s="396"/>
      <c r="FGP165" s="396"/>
      <c r="FGQ165" s="396"/>
      <c r="FGR165" s="396"/>
      <c r="FGS165" s="396"/>
      <c r="FGT165" s="396"/>
      <c r="FGU165" s="396"/>
      <c r="FGV165" s="396"/>
      <c r="FGW165" s="396"/>
      <c r="FGX165" s="396"/>
      <c r="FGY165" s="396"/>
      <c r="FGZ165" s="396"/>
      <c r="FHA165" s="396"/>
      <c r="FHB165" s="396"/>
      <c r="FHC165" s="396"/>
      <c r="FHD165" s="396"/>
      <c r="FHE165" s="396"/>
      <c r="FHF165" s="396"/>
      <c r="FHG165" s="396"/>
      <c r="FHH165" s="396"/>
      <c r="FHI165" s="396"/>
      <c r="FHJ165" s="396"/>
      <c r="FHK165" s="396"/>
      <c r="FHL165" s="396"/>
      <c r="FHM165" s="396"/>
      <c r="FHN165" s="396"/>
      <c r="FHO165" s="396"/>
      <c r="FHP165" s="396"/>
      <c r="FHQ165" s="396"/>
      <c r="FHR165" s="396"/>
      <c r="FHS165" s="396"/>
      <c r="FHT165" s="396"/>
      <c r="FHU165" s="396"/>
      <c r="FHV165" s="396"/>
      <c r="FHW165" s="396"/>
      <c r="FHX165" s="396"/>
      <c r="FHY165" s="396"/>
      <c r="FHZ165" s="396"/>
      <c r="FIA165" s="396"/>
      <c r="FIB165" s="396"/>
      <c r="FIC165" s="396"/>
      <c r="FID165" s="396"/>
      <c r="FIE165" s="396"/>
      <c r="FIF165" s="396"/>
      <c r="FIG165" s="396"/>
      <c r="FIH165" s="396"/>
      <c r="FII165" s="396"/>
      <c r="FIJ165" s="396"/>
      <c r="FIK165" s="396"/>
      <c r="FIL165" s="396"/>
      <c r="FIM165" s="396"/>
      <c r="FIN165" s="396"/>
      <c r="FIO165" s="396"/>
      <c r="FIP165" s="396"/>
      <c r="FIQ165" s="396"/>
      <c r="FIR165" s="396"/>
      <c r="FIS165" s="396"/>
      <c r="FIT165" s="396"/>
      <c r="FIU165" s="396"/>
      <c r="FIV165" s="396"/>
      <c r="FIW165" s="396"/>
      <c r="FIX165" s="396"/>
      <c r="FIY165" s="396"/>
      <c r="FIZ165" s="396"/>
      <c r="FJA165" s="396"/>
      <c r="FJB165" s="396"/>
      <c r="FJC165" s="396"/>
      <c r="FJD165" s="396"/>
      <c r="FJE165" s="396"/>
      <c r="FJF165" s="396"/>
      <c r="FJG165" s="396"/>
      <c r="FJH165" s="396"/>
      <c r="FJI165" s="396"/>
      <c r="FJJ165" s="396"/>
      <c r="FJK165" s="396"/>
      <c r="FJL165" s="396"/>
      <c r="FJM165" s="396"/>
      <c r="FJN165" s="396"/>
      <c r="FJO165" s="396"/>
      <c r="FJP165" s="396"/>
      <c r="FJQ165" s="396"/>
      <c r="FJR165" s="396"/>
      <c r="FJS165" s="396"/>
      <c r="FJT165" s="396"/>
      <c r="FJU165" s="396"/>
      <c r="FJV165" s="396"/>
      <c r="FJW165" s="396"/>
      <c r="FJX165" s="396"/>
      <c r="FJY165" s="396"/>
      <c r="FJZ165" s="396"/>
      <c r="FKA165" s="396"/>
      <c r="FKB165" s="396"/>
      <c r="FKC165" s="396"/>
      <c r="FKD165" s="396"/>
      <c r="FKE165" s="396"/>
      <c r="FKF165" s="396"/>
      <c r="FKG165" s="396"/>
      <c r="FKH165" s="396"/>
      <c r="FKI165" s="396"/>
      <c r="FKJ165" s="396"/>
      <c r="FKK165" s="396"/>
      <c r="FKL165" s="396"/>
      <c r="FKM165" s="396"/>
      <c r="FKN165" s="396"/>
      <c r="FKO165" s="396"/>
      <c r="FKP165" s="396"/>
      <c r="FKQ165" s="396"/>
      <c r="FKR165" s="396"/>
      <c r="FKS165" s="396"/>
      <c r="FKT165" s="396"/>
      <c r="FKU165" s="396"/>
      <c r="FKV165" s="396"/>
      <c r="FKW165" s="396"/>
      <c r="FKX165" s="396"/>
      <c r="FKY165" s="396"/>
      <c r="FKZ165" s="396"/>
      <c r="FLA165" s="396"/>
      <c r="FLB165" s="396"/>
      <c r="FLC165" s="396"/>
      <c r="FLD165" s="396"/>
      <c r="FLE165" s="396"/>
      <c r="FLF165" s="396"/>
      <c r="FLG165" s="396"/>
      <c r="FLH165" s="396"/>
      <c r="FLI165" s="396"/>
      <c r="FLJ165" s="396"/>
      <c r="FLK165" s="396"/>
      <c r="FLL165" s="396"/>
      <c r="FLM165" s="396"/>
      <c r="FLN165" s="396"/>
      <c r="FLO165" s="396"/>
      <c r="FLP165" s="396"/>
      <c r="FLQ165" s="396"/>
      <c r="FLR165" s="396"/>
      <c r="FLS165" s="396"/>
      <c r="FLT165" s="396"/>
      <c r="FLU165" s="396"/>
      <c r="FLV165" s="396"/>
      <c r="FLW165" s="396"/>
      <c r="FLX165" s="396"/>
      <c r="FLY165" s="396"/>
      <c r="FLZ165" s="396"/>
      <c r="FMA165" s="396"/>
      <c r="FMB165" s="396"/>
      <c r="FMC165" s="396"/>
      <c r="FMD165" s="396"/>
      <c r="FME165" s="396"/>
      <c r="FMF165" s="396"/>
      <c r="FMG165" s="396"/>
      <c r="FMH165" s="396"/>
      <c r="FMI165" s="396"/>
      <c r="FMJ165" s="396"/>
      <c r="FMK165" s="396"/>
      <c r="FML165" s="396"/>
      <c r="FMM165" s="396"/>
      <c r="FMN165" s="396"/>
      <c r="FMO165" s="396"/>
      <c r="FMP165" s="396"/>
      <c r="FMQ165" s="396"/>
      <c r="FMR165" s="396"/>
      <c r="FMS165" s="396"/>
      <c r="FMT165" s="396"/>
      <c r="FMU165" s="396"/>
      <c r="FMV165" s="396"/>
      <c r="FMW165" s="396"/>
      <c r="FMX165" s="396"/>
      <c r="FMY165" s="396"/>
      <c r="FMZ165" s="396"/>
      <c r="FNA165" s="396"/>
      <c r="FNB165" s="396"/>
      <c r="FNC165" s="396"/>
      <c r="FND165" s="396"/>
      <c r="FNE165" s="396"/>
      <c r="FNF165" s="396"/>
      <c r="FNG165" s="396"/>
      <c r="FNH165" s="396"/>
      <c r="FNI165" s="396"/>
      <c r="FNJ165" s="396"/>
      <c r="FNK165" s="396"/>
      <c r="FNL165" s="396"/>
      <c r="FNM165" s="396"/>
      <c r="FNN165" s="396"/>
      <c r="FNO165" s="396"/>
      <c r="FNP165" s="396"/>
      <c r="FNQ165" s="396"/>
      <c r="FNR165" s="396"/>
      <c r="FNS165" s="396"/>
      <c r="FNT165" s="396"/>
      <c r="FNU165" s="396"/>
      <c r="FNV165" s="396"/>
      <c r="FNW165" s="396"/>
      <c r="FNX165" s="396"/>
      <c r="FNY165" s="396"/>
      <c r="FNZ165" s="396"/>
      <c r="FOA165" s="396"/>
      <c r="FOB165" s="396"/>
      <c r="FOC165" s="396"/>
      <c r="FOD165" s="396"/>
      <c r="FOE165" s="396"/>
      <c r="FOF165" s="396"/>
      <c r="FOG165" s="396"/>
      <c r="FOH165" s="396"/>
      <c r="FOI165" s="396"/>
      <c r="FOJ165" s="396"/>
      <c r="FOK165" s="396"/>
      <c r="FOL165" s="396"/>
      <c r="FOM165" s="396"/>
      <c r="FON165" s="396"/>
      <c r="FOO165" s="396"/>
      <c r="FOP165" s="396"/>
      <c r="FOQ165" s="396"/>
      <c r="FOR165" s="396"/>
      <c r="FOS165" s="396"/>
      <c r="FOT165" s="396"/>
      <c r="FOU165" s="396"/>
      <c r="FOV165" s="396"/>
      <c r="FOW165" s="396"/>
      <c r="FOX165" s="396"/>
      <c r="FOY165" s="396"/>
      <c r="FOZ165" s="396"/>
      <c r="FPA165" s="396"/>
      <c r="FPB165" s="396"/>
      <c r="FPC165" s="396"/>
      <c r="FPD165" s="396"/>
      <c r="FPE165" s="396"/>
      <c r="FPF165" s="396"/>
      <c r="FPG165" s="396"/>
      <c r="FPH165" s="396"/>
      <c r="FPI165" s="396"/>
      <c r="FPJ165" s="396"/>
      <c r="FPK165" s="396"/>
      <c r="FPL165" s="396"/>
      <c r="FPM165" s="396"/>
      <c r="FPN165" s="396"/>
      <c r="FPO165" s="396"/>
      <c r="FPP165" s="396"/>
      <c r="FPQ165" s="396"/>
      <c r="FPR165" s="396"/>
      <c r="FPS165" s="396"/>
      <c r="FPT165" s="396"/>
      <c r="FPU165" s="396"/>
      <c r="FPV165" s="396"/>
      <c r="FPW165" s="396"/>
      <c r="FPX165" s="396"/>
      <c r="FPY165" s="396"/>
      <c r="FPZ165" s="396"/>
      <c r="FQA165" s="396"/>
      <c r="FQB165" s="396"/>
      <c r="FQC165" s="396"/>
      <c r="FQD165" s="396"/>
      <c r="FQE165" s="396"/>
      <c r="FQF165" s="396"/>
      <c r="FQG165" s="396"/>
      <c r="FQH165" s="396"/>
      <c r="FQI165" s="396"/>
      <c r="FQJ165" s="396"/>
      <c r="FQK165" s="396"/>
      <c r="FQL165" s="396"/>
      <c r="FQM165" s="396"/>
      <c r="FQN165" s="396"/>
      <c r="FQO165" s="396"/>
      <c r="FQP165" s="396"/>
      <c r="FQQ165" s="396"/>
      <c r="FQR165" s="396"/>
      <c r="FQS165" s="396"/>
      <c r="FQT165" s="396"/>
      <c r="FQU165" s="396"/>
      <c r="FQV165" s="396"/>
      <c r="FQW165" s="396"/>
      <c r="FQX165" s="396"/>
      <c r="FQY165" s="396"/>
      <c r="FQZ165" s="396"/>
      <c r="FRA165" s="396"/>
      <c r="FRB165" s="396"/>
      <c r="FRC165" s="396"/>
      <c r="FRD165" s="396"/>
      <c r="FRE165" s="396"/>
      <c r="FRF165" s="396"/>
      <c r="FRG165" s="396"/>
      <c r="FRH165" s="396"/>
      <c r="FRI165" s="396"/>
      <c r="FRJ165" s="396"/>
      <c r="FRK165" s="396"/>
      <c r="FRL165" s="396"/>
      <c r="FRM165" s="396"/>
      <c r="FRN165" s="396"/>
      <c r="FRO165" s="396"/>
      <c r="FRP165" s="396"/>
      <c r="FRQ165" s="396"/>
      <c r="FRR165" s="396"/>
      <c r="FRS165" s="396"/>
      <c r="FRT165" s="396"/>
      <c r="FRU165" s="396"/>
      <c r="FRV165" s="396"/>
      <c r="FRW165" s="396"/>
      <c r="FRX165" s="396"/>
      <c r="FRY165" s="396"/>
      <c r="FRZ165" s="396"/>
      <c r="FSA165" s="396"/>
      <c r="FSB165" s="396"/>
      <c r="FSC165" s="396"/>
      <c r="FSD165" s="396"/>
      <c r="FSE165" s="396"/>
      <c r="FSF165" s="396"/>
      <c r="FSG165" s="396"/>
      <c r="FSH165" s="396"/>
      <c r="FSI165" s="396"/>
      <c r="FSJ165" s="396"/>
      <c r="FSK165" s="396"/>
      <c r="FSL165" s="396"/>
      <c r="FSM165" s="396"/>
      <c r="FSN165" s="396"/>
      <c r="FSO165" s="396"/>
      <c r="FSP165" s="396"/>
      <c r="FSQ165" s="396"/>
      <c r="FSR165" s="396"/>
      <c r="FSS165" s="396"/>
      <c r="FST165" s="396"/>
      <c r="FSU165" s="396"/>
      <c r="FSV165" s="396"/>
      <c r="FSW165" s="396"/>
      <c r="FSX165" s="396"/>
      <c r="FSY165" s="396"/>
      <c r="FSZ165" s="396"/>
      <c r="FTA165" s="396"/>
      <c r="FTB165" s="396"/>
      <c r="FTC165" s="396"/>
      <c r="FTD165" s="396"/>
      <c r="FTE165" s="396"/>
      <c r="FTF165" s="396"/>
      <c r="FTG165" s="396"/>
      <c r="FTH165" s="396"/>
      <c r="FTI165" s="396"/>
      <c r="FTJ165" s="396"/>
      <c r="FTK165" s="396"/>
      <c r="FTL165" s="396"/>
      <c r="FTM165" s="396"/>
      <c r="FTN165" s="396"/>
      <c r="FTO165" s="396"/>
      <c r="FTP165" s="396"/>
      <c r="FTQ165" s="396"/>
      <c r="FTR165" s="396"/>
      <c r="FTS165" s="396"/>
      <c r="FTT165" s="396"/>
      <c r="FTU165" s="396"/>
      <c r="FTV165" s="396"/>
      <c r="FTW165" s="396"/>
      <c r="FTX165" s="396"/>
      <c r="FTY165" s="396"/>
      <c r="FTZ165" s="396"/>
      <c r="FUA165" s="396"/>
      <c r="FUB165" s="396"/>
      <c r="FUC165" s="396"/>
      <c r="FUD165" s="396"/>
      <c r="FUE165" s="396"/>
      <c r="FUF165" s="396"/>
      <c r="FUG165" s="396"/>
      <c r="FUH165" s="396"/>
      <c r="FUI165" s="396"/>
      <c r="FUJ165" s="396"/>
      <c r="FUK165" s="396"/>
      <c r="FUL165" s="396"/>
      <c r="FUM165" s="396"/>
      <c r="FUN165" s="396"/>
      <c r="FUO165" s="396"/>
      <c r="FUP165" s="396"/>
      <c r="FUQ165" s="396"/>
      <c r="FUR165" s="396"/>
      <c r="FUS165" s="396"/>
      <c r="FUT165" s="396"/>
      <c r="FUU165" s="396"/>
      <c r="FUV165" s="396"/>
      <c r="FUW165" s="396"/>
      <c r="FUX165" s="396"/>
      <c r="FUY165" s="396"/>
      <c r="FUZ165" s="396"/>
      <c r="FVA165" s="396"/>
      <c r="FVB165" s="396"/>
      <c r="FVC165" s="396"/>
      <c r="FVD165" s="396"/>
      <c r="FVE165" s="396"/>
      <c r="FVF165" s="396"/>
      <c r="FVG165" s="396"/>
      <c r="FVH165" s="396"/>
      <c r="FVI165" s="396"/>
      <c r="FVJ165" s="396"/>
      <c r="FVK165" s="396"/>
      <c r="FVL165" s="396"/>
      <c r="FVM165" s="396"/>
      <c r="FVN165" s="396"/>
      <c r="FVO165" s="396"/>
      <c r="FVP165" s="396"/>
      <c r="FVQ165" s="396"/>
      <c r="FVR165" s="396"/>
      <c r="FVS165" s="396"/>
      <c r="FVT165" s="396"/>
      <c r="FVU165" s="396"/>
      <c r="FVV165" s="396"/>
      <c r="FVW165" s="396"/>
      <c r="FVX165" s="396"/>
      <c r="FVY165" s="396"/>
      <c r="FVZ165" s="396"/>
      <c r="FWA165" s="396"/>
      <c r="FWB165" s="396"/>
      <c r="FWC165" s="396"/>
      <c r="FWD165" s="396"/>
      <c r="FWE165" s="396"/>
      <c r="FWF165" s="396"/>
      <c r="FWG165" s="396"/>
      <c r="FWH165" s="396"/>
      <c r="FWI165" s="396"/>
      <c r="FWJ165" s="396"/>
      <c r="FWK165" s="396"/>
      <c r="FWL165" s="396"/>
      <c r="FWM165" s="396"/>
      <c r="FWN165" s="396"/>
      <c r="FWO165" s="396"/>
      <c r="FWP165" s="396"/>
      <c r="FWQ165" s="396"/>
      <c r="FWR165" s="396"/>
      <c r="FWS165" s="396"/>
      <c r="FWT165" s="396"/>
      <c r="FWU165" s="396"/>
      <c r="FWV165" s="396"/>
      <c r="FWW165" s="396"/>
      <c r="FWX165" s="396"/>
      <c r="FWY165" s="396"/>
      <c r="FWZ165" s="396"/>
      <c r="FXA165" s="396"/>
      <c r="FXB165" s="396"/>
      <c r="FXC165" s="396"/>
      <c r="FXD165" s="396"/>
      <c r="FXE165" s="396"/>
      <c r="FXF165" s="396"/>
      <c r="FXG165" s="396"/>
      <c r="FXH165" s="396"/>
      <c r="FXI165" s="396"/>
      <c r="FXJ165" s="396"/>
      <c r="FXK165" s="396"/>
      <c r="FXL165" s="396"/>
      <c r="FXM165" s="396"/>
      <c r="FXN165" s="396"/>
      <c r="FXO165" s="396"/>
      <c r="FXP165" s="396"/>
      <c r="FXQ165" s="396"/>
      <c r="FXR165" s="396"/>
      <c r="FXS165" s="396"/>
      <c r="FXT165" s="396"/>
      <c r="FXU165" s="396"/>
      <c r="FXV165" s="396"/>
      <c r="FXW165" s="396"/>
      <c r="FXX165" s="396"/>
      <c r="FXY165" s="396"/>
      <c r="FXZ165" s="396"/>
      <c r="FYA165" s="396"/>
      <c r="FYB165" s="396"/>
      <c r="FYC165" s="396"/>
      <c r="FYD165" s="396"/>
      <c r="FYE165" s="396"/>
      <c r="FYF165" s="396"/>
      <c r="FYG165" s="396"/>
      <c r="FYH165" s="396"/>
      <c r="FYI165" s="396"/>
      <c r="FYJ165" s="396"/>
      <c r="FYK165" s="396"/>
      <c r="FYL165" s="396"/>
      <c r="FYM165" s="396"/>
      <c r="FYN165" s="396"/>
      <c r="FYO165" s="396"/>
      <c r="FYP165" s="396"/>
      <c r="FYQ165" s="396"/>
      <c r="FYR165" s="396"/>
      <c r="FYS165" s="396"/>
      <c r="FYT165" s="396"/>
      <c r="FYU165" s="396"/>
      <c r="FYV165" s="396"/>
      <c r="FYW165" s="396"/>
      <c r="FYX165" s="396"/>
      <c r="FYY165" s="396"/>
      <c r="FYZ165" s="396"/>
      <c r="FZA165" s="396"/>
      <c r="FZB165" s="396"/>
      <c r="FZC165" s="396"/>
      <c r="FZD165" s="396"/>
      <c r="FZE165" s="396"/>
      <c r="FZF165" s="396"/>
      <c r="FZG165" s="396"/>
      <c r="FZH165" s="396"/>
      <c r="FZI165" s="396"/>
      <c r="FZJ165" s="396"/>
      <c r="FZK165" s="396"/>
      <c r="FZL165" s="396"/>
      <c r="FZM165" s="396"/>
      <c r="FZN165" s="396"/>
      <c r="FZO165" s="396"/>
      <c r="FZP165" s="396"/>
      <c r="FZQ165" s="396"/>
      <c r="FZR165" s="396"/>
      <c r="FZS165" s="396"/>
      <c r="FZT165" s="396"/>
      <c r="FZU165" s="396"/>
      <c r="FZV165" s="396"/>
      <c r="FZW165" s="396"/>
      <c r="FZX165" s="396"/>
      <c r="FZY165" s="396"/>
      <c r="FZZ165" s="396"/>
      <c r="GAA165" s="396"/>
      <c r="GAB165" s="396"/>
      <c r="GAC165" s="396"/>
      <c r="GAD165" s="396"/>
      <c r="GAE165" s="396"/>
      <c r="GAF165" s="396"/>
      <c r="GAG165" s="396"/>
      <c r="GAH165" s="396"/>
      <c r="GAI165" s="396"/>
      <c r="GAJ165" s="396"/>
      <c r="GAK165" s="396"/>
      <c r="GAL165" s="396"/>
      <c r="GAM165" s="396"/>
      <c r="GAN165" s="396"/>
      <c r="GAO165" s="396"/>
      <c r="GAP165" s="396"/>
      <c r="GAQ165" s="396"/>
      <c r="GAR165" s="396"/>
      <c r="GAS165" s="396"/>
      <c r="GAT165" s="396"/>
      <c r="GAU165" s="396"/>
      <c r="GAV165" s="396"/>
      <c r="GAW165" s="396"/>
      <c r="GAX165" s="396"/>
      <c r="GAY165" s="396"/>
      <c r="GAZ165" s="396"/>
      <c r="GBA165" s="396"/>
      <c r="GBB165" s="396"/>
      <c r="GBC165" s="396"/>
      <c r="GBD165" s="396"/>
      <c r="GBE165" s="396"/>
      <c r="GBF165" s="396"/>
      <c r="GBG165" s="396"/>
      <c r="GBH165" s="396"/>
      <c r="GBI165" s="396"/>
      <c r="GBJ165" s="396"/>
      <c r="GBK165" s="396"/>
      <c r="GBL165" s="396"/>
      <c r="GBM165" s="396"/>
      <c r="GBN165" s="396"/>
      <c r="GBO165" s="396"/>
      <c r="GBP165" s="396"/>
      <c r="GBQ165" s="396"/>
      <c r="GBR165" s="396"/>
      <c r="GBS165" s="396"/>
      <c r="GBT165" s="396"/>
      <c r="GBU165" s="396"/>
      <c r="GBV165" s="396"/>
      <c r="GBW165" s="396"/>
      <c r="GBX165" s="396"/>
      <c r="GBY165" s="396"/>
      <c r="GBZ165" s="396"/>
      <c r="GCA165" s="396"/>
      <c r="GCB165" s="396"/>
      <c r="GCC165" s="396"/>
      <c r="GCD165" s="396"/>
      <c r="GCE165" s="396"/>
      <c r="GCF165" s="396"/>
      <c r="GCG165" s="396"/>
      <c r="GCH165" s="396"/>
      <c r="GCI165" s="396"/>
      <c r="GCJ165" s="396"/>
      <c r="GCK165" s="396"/>
      <c r="GCL165" s="396"/>
      <c r="GCM165" s="396"/>
      <c r="GCN165" s="396"/>
      <c r="GCO165" s="396"/>
      <c r="GCP165" s="396"/>
      <c r="GCQ165" s="396"/>
      <c r="GCR165" s="396"/>
      <c r="GCS165" s="396"/>
      <c r="GCT165" s="396"/>
      <c r="GCU165" s="396"/>
      <c r="GCV165" s="396"/>
      <c r="GCW165" s="396"/>
      <c r="GCX165" s="396"/>
      <c r="GCY165" s="396"/>
      <c r="GCZ165" s="396"/>
      <c r="GDA165" s="396"/>
      <c r="GDB165" s="396"/>
      <c r="GDC165" s="396"/>
      <c r="GDD165" s="396"/>
      <c r="GDE165" s="396"/>
      <c r="GDF165" s="396"/>
      <c r="GDG165" s="396"/>
      <c r="GDH165" s="396"/>
      <c r="GDI165" s="396"/>
      <c r="GDJ165" s="396"/>
      <c r="GDK165" s="396"/>
      <c r="GDL165" s="396"/>
      <c r="GDM165" s="396"/>
      <c r="GDN165" s="396"/>
      <c r="GDO165" s="396"/>
      <c r="GDP165" s="396"/>
      <c r="GDQ165" s="396"/>
      <c r="GDR165" s="396"/>
      <c r="GDS165" s="396"/>
      <c r="GDT165" s="396"/>
      <c r="GDU165" s="396"/>
      <c r="GDV165" s="396"/>
      <c r="GDW165" s="396"/>
      <c r="GDX165" s="396"/>
      <c r="GDY165" s="396"/>
      <c r="GDZ165" s="396"/>
      <c r="GEA165" s="396"/>
      <c r="GEB165" s="396"/>
      <c r="GEC165" s="396"/>
      <c r="GED165" s="396"/>
      <c r="GEE165" s="396"/>
      <c r="GEF165" s="396"/>
      <c r="GEG165" s="396"/>
      <c r="GEH165" s="396"/>
      <c r="GEI165" s="396"/>
      <c r="GEJ165" s="396"/>
      <c r="GEK165" s="396"/>
      <c r="GEL165" s="396"/>
      <c r="GEM165" s="396"/>
      <c r="GEN165" s="396"/>
      <c r="GEO165" s="396"/>
      <c r="GEP165" s="396"/>
      <c r="GEQ165" s="396"/>
      <c r="GER165" s="396"/>
      <c r="GES165" s="396"/>
      <c r="GET165" s="396"/>
      <c r="GEU165" s="396"/>
      <c r="GEV165" s="396"/>
      <c r="GEW165" s="396"/>
      <c r="GEX165" s="396"/>
      <c r="GEY165" s="396"/>
      <c r="GEZ165" s="396"/>
      <c r="GFA165" s="396"/>
      <c r="GFB165" s="396"/>
      <c r="GFC165" s="396"/>
      <c r="GFD165" s="396"/>
      <c r="GFE165" s="396"/>
      <c r="GFF165" s="396"/>
      <c r="GFG165" s="396"/>
      <c r="GFH165" s="396"/>
      <c r="GFI165" s="396"/>
      <c r="GFJ165" s="396"/>
      <c r="GFK165" s="396"/>
      <c r="GFL165" s="396"/>
      <c r="GFM165" s="396"/>
      <c r="GFN165" s="396"/>
      <c r="GFO165" s="396"/>
      <c r="GFP165" s="396"/>
      <c r="GFQ165" s="396"/>
      <c r="GFR165" s="396"/>
      <c r="GFS165" s="396"/>
      <c r="GFT165" s="396"/>
      <c r="GFU165" s="396"/>
      <c r="GFV165" s="396"/>
      <c r="GFW165" s="396"/>
      <c r="GFX165" s="396"/>
      <c r="GFY165" s="396"/>
      <c r="GFZ165" s="396"/>
      <c r="GGA165" s="396"/>
      <c r="GGB165" s="396"/>
      <c r="GGC165" s="396"/>
      <c r="GGD165" s="396"/>
      <c r="GGE165" s="396"/>
      <c r="GGF165" s="396"/>
      <c r="GGG165" s="396"/>
      <c r="GGH165" s="396"/>
      <c r="GGI165" s="396"/>
      <c r="GGJ165" s="396"/>
      <c r="GGK165" s="396"/>
      <c r="GGL165" s="396"/>
      <c r="GGM165" s="396"/>
      <c r="GGN165" s="396"/>
      <c r="GGO165" s="396"/>
      <c r="GGP165" s="396"/>
      <c r="GGQ165" s="396"/>
      <c r="GGR165" s="396"/>
      <c r="GGS165" s="396"/>
      <c r="GGT165" s="396"/>
      <c r="GGU165" s="396"/>
      <c r="GGV165" s="396"/>
      <c r="GGW165" s="396"/>
      <c r="GGX165" s="396"/>
      <c r="GGY165" s="396"/>
      <c r="GGZ165" s="396"/>
      <c r="GHA165" s="396"/>
      <c r="GHB165" s="396"/>
      <c r="GHC165" s="396"/>
      <c r="GHD165" s="396"/>
      <c r="GHE165" s="396"/>
      <c r="GHF165" s="396"/>
      <c r="GHG165" s="396"/>
      <c r="GHH165" s="396"/>
      <c r="GHI165" s="396"/>
      <c r="GHJ165" s="396"/>
      <c r="GHK165" s="396"/>
      <c r="GHL165" s="396"/>
      <c r="GHM165" s="396"/>
      <c r="GHN165" s="396"/>
      <c r="GHO165" s="396"/>
      <c r="GHP165" s="396"/>
      <c r="GHQ165" s="396"/>
      <c r="GHR165" s="396"/>
      <c r="GHS165" s="396"/>
      <c r="GHT165" s="396"/>
      <c r="GHU165" s="396"/>
      <c r="GHV165" s="396"/>
      <c r="GHW165" s="396"/>
      <c r="GHX165" s="396"/>
      <c r="GHY165" s="396"/>
      <c r="GHZ165" s="396"/>
      <c r="GIA165" s="396"/>
      <c r="GIB165" s="396"/>
      <c r="GIC165" s="396"/>
      <c r="GID165" s="396"/>
      <c r="GIE165" s="396"/>
      <c r="GIF165" s="396"/>
      <c r="GIG165" s="396"/>
      <c r="GIH165" s="396"/>
      <c r="GII165" s="396"/>
      <c r="GIJ165" s="396"/>
      <c r="GIK165" s="396"/>
      <c r="GIL165" s="396"/>
      <c r="GIM165" s="396"/>
      <c r="GIN165" s="396"/>
      <c r="GIO165" s="396"/>
      <c r="GIP165" s="396"/>
      <c r="GIQ165" s="396"/>
      <c r="GIR165" s="396"/>
      <c r="GIS165" s="396"/>
      <c r="GIT165" s="396"/>
      <c r="GIU165" s="396"/>
      <c r="GIV165" s="396"/>
      <c r="GIW165" s="396"/>
      <c r="GIX165" s="396"/>
      <c r="GIY165" s="396"/>
      <c r="GIZ165" s="396"/>
      <c r="GJA165" s="396"/>
      <c r="GJB165" s="396"/>
      <c r="GJC165" s="396"/>
      <c r="GJD165" s="396"/>
      <c r="GJE165" s="396"/>
      <c r="GJF165" s="396"/>
      <c r="GJG165" s="396"/>
      <c r="GJH165" s="396"/>
      <c r="GJI165" s="396"/>
      <c r="GJJ165" s="396"/>
      <c r="GJK165" s="396"/>
      <c r="GJL165" s="396"/>
      <c r="GJM165" s="396"/>
      <c r="GJN165" s="396"/>
      <c r="GJO165" s="396"/>
      <c r="GJP165" s="396"/>
      <c r="GJQ165" s="396"/>
      <c r="GJR165" s="396"/>
      <c r="GJS165" s="396"/>
      <c r="GJT165" s="396"/>
      <c r="GJU165" s="396"/>
      <c r="GJV165" s="396"/>
      <c r="GJW165" s="396"/>
      <c r="GJX165" s="396"/>
      <c r="GJY165" s="396"/>
      <c r="GJZ165" s="396"/>
      <c r="GKA165" s="396"/>
      <c r="GKB165" s="396"/>
      <c r="GKC165" s="396"/>
      <c r="GKD165" s="396"/>
      <c r="GKE165" s="396"/>
      <c r="GKF165" s="396"/>
      <c r="GKG165" s="396"/>
      <c r="GKH165" s="396"/>
      <c r="GKI165" s="396"/>
      <c r="GKJ165" s="396"/>
      <c r="GKK165" s="396"/>
      <c r="GKL165" s="396"/>
      <c r="GKM165" s="396"/>
      <c r="GKN165" s="396"/>
      <c r="GKO165" s="396"/>
      <c r="GKP165" s="396"/>
      <c r="GKQ165" s="396"/>
      <c r="GKR165" s="396"/>
      <c r="GKS165" s="396"/>
      <c r="GKT165" s="396"/>
      <c r="GKU165" s="396"/>
      <c r="GKV165" s="396"/>
      <c r="GKW165" s="396"/>
      <c r="GKX165" s="396"/>
      <c r="GKY165" s="396"/>
      <c r="GKZ165" s="396"/>
      <c r="GLA165" s="396"/>
      <c r="GLB165" s="396"/>
      <c r="GLC165" s="396"/>
      <c r="GLD165" s="396"/>
      <c r="GLE165" s="396"/>
      <c r="GLF165" s="396"/>
      <c r="GLG165" s="396"/>
      <c r="GLH165" s="396"/>
      <c r="GLI165" s="396"/>
      <c r="GLJ165" s="396"/>
      <c r="GLK165" s="396"/>
      <c r="GLL165" s="396"/>
      <c r="GLM165" s="396"/>
      <c r="GLN165" s="396"/>
      <c r="GLO165" s="396"/>
      <c r="GLP165" s="396"/>
      <c r="GLQ165" s="396"/>
      <c r="GLR165" s="396"/>
      <c r="GLS165" s="396"/>
      <c r="GLT165" s="396"/>
      <c r="GLU165" s="396"/>
      <c r="GLV165" s="396"/>
      <c r="GLW165" s="396"/>
      <c r="GLX165" s="396"/>
      <c r="GLY165" s="396"/>
      <c r="GLZ165" s="396"/>
      <c r="GMA165" s="396"/>
      <c r="GMB165" s="396"/>
      <c r="GMC165" s="396"/>
      <c r="GMD165" s="396"/>
      <c r="GME165" s="396"/>
      <c r="GMF165" s="396"/>
      <c r="GMG165" s="396"/>
      <c r="GMH165" s="396"/>
      <c r="GMI165" s="396"/>
      <c r="GMJ165" s="396"/>
      <c r="GMK165" s="396"/>
      <c r="GML165" s="396"/>
      <c r="GMM165" s="396"/>
      <c r="GMN165" s="396"/>
      <c r="GMO165" s="396"/>
      <c r="GMP165" s="396"/>
      <c r="GMQ165" s="396"/>
      <c r="GMR165" s="396"/>
      <c r="GMS165" s="396"/>
      <c r="GMT165" s="396"/>
      <c r="GMU165" s="396"/>
      <c r="GMV165" s="396"/>
      <c r="GMW165" s="396"/>
      <c r="GMX165" s="396"/>
      <c r="GMY165" s="396"/>
      <c r="GMZ165" s="396"/>
      <c r="GNA165" s="396"/>
      <c r="GNB165" s="396"/>
      <c r="GNC165" s="396"/>
      <c r="GND165" s="396"/>
      <c r="GNE165" s="396"/>
      <c r="GNF165" s="396"/>
      <c r="GNG165" s="396"/>
      <c r="GNH165" s="396"/>
      <c r="GNI165" s="396"/>
      <c r="GNJ165" s="396"/>
      <c r="GNK165" s="396"/>
      <c r="GNL165" s="396"/>
      <c r="GNM165" s="396"/>
      <c r="GNN165" s="396"/>
      <c r="GNO165" s="396"/>
      <c r="GNP165" s="396"/>
      <c r="GNQ165" s="396"/>
      <c r="GNR165" s="396"/>
      <c r="GNS165" s="396"/>
      <c r="GNT165" s="396"/>
      <c r="GNU165" s="396"/>
      <c r="GNV165" s="396"/>
      <c r="GNW165" s="396"/>
      <c r="GNX165" s="396"/>
      <c r="GNY165" s="396"/>
      <c r="GNZ165" s="396"/>
      <c r="GOA165" s="396"/>
      <c r="GOB165" s="396"/>
      <c r="GOC165" s="396"/>
      <c r="GOD165" s="396"/>
      <c r="GOE165" s="396"/>
      <c r="GOF165" s="396"/>
      <c r="GOG165" s="396"/>
      <c r="GOH165" s="396"/>
      <c r="GOI165" s="396"/>
      <c r="GOJ165" s="396"/>
      <c r="GOK165" s="396"/>
      <c r="GOL165" s="396"/>
      <c r="GOM165" s="396"/>
      <c r="GON165" s="396"/>
      <c r="GOO165" s="396"/>
      <c r="GOP165" s="396"/>
      <c r="GOQ165" s="396"/>
      <c r="GOR165" s="396"/>
      <c r="GOS165" s="396"/>
      <c r="GOT165" s="396"/>
      <c r="GOU165" s="396"/>
      <c r="GOV165" s="396"/>
      <c r="GOW165" s="396"/>
      <c r="GOX165" s="396"/>
      <c r="GOY165" s="396"/>
      <c r="GOZ165" s="396"/>
      <c r="GPA165" s="396"/>
      <c r="GPB165" s="396"/>
      <c r="GPC165" s="396"/>
      <c r="GPD165" s="396"/>
      <c r="GPE165" s="396"/>
      <c r="GPF165" s="396"/>
      <c r="GPG165" s="396"/>
      <c r="GPH165" s="396"/>
      <c r="GPI165" s="396"/>
      <c r="GPJ165" s="396"/>
      <c r="GPK165" s="396"/>
      <c r="GPL165" s="396"/>
      <c r="GPM165" s="396"/>
      <c r="GPN165" s="396"/>
      <c r="GPO165" s="396"/>
      <c r="GPP165" s="396"/>
      <c r="GPQ165" s="396"/>
      <c r="GPR165" s="396"/>
      <c r="GPS165" s="396"/>
      <c r="GPT165" s="396"/>
      <c r="GPU165" s="396"/>
      <c r="GPV165" s="396"/>
      <c r="GPW165" s="396"/>
      <c r="GPX165" s="396"/>
      <c r="GPY165" s="396"/>
      <c r="GPZ165" s="396"/>
      <c r="GQA165" s="396"/>
      <c r="GQB165" s="396"/>
      <c r="GQC165" s="396"/>
      <c r="GQD165" s="396"/>
      <c r="GQE165" s="396"/>
      <c r="GQF165" s="396"/>
      <c r="GQG165" s="396"/>
      <c r="GQH165" s="396"/>
      <c r="GQI165" s="396"/>
      <c r="GQJ165" s="396"/>
      <c r="GQK165" s="396"/>
      <c r="GQL165" s="396"/>
      <c r="GQM165" s="396"/>
      <c r="GQN165" s="396"/>
      <c r="GQO165" s="396"/>
      <c r="GQP165" s="396"/>
      <c r="GQQ165" s="396"/>
      <c r="GQR165" s="396"/>
      <c r="GQS165" s="396"/>
      <c r="GQT165" s="396"/>
      <c r="GQU165" s="396"/>
      <c r="GQV165" s="396"/>
      <c r="GQW165" s="396"/>
      <c r="GQX165" s="396"/>
      <c r="GQY165" s="396"/>
      <c r="GQZ165" s="396"/>
      <c r="GRA165" s="396"/>
      <c r="GRB165" s="396"/>
      <c r="GRC165" s="396"/>
      <c r="GRD165" s="396"/>
      <c r="GRE165" s="396"/>
      <c r="GRF165" s="396"/>
      <c r="GRG165" s="396"/>
      <c r="GRH165" s="396"/>
      <c r="GRI165" s="396"/>
      <c r="GRJ165" s="396"/>
      <c r="GRK165" s="396"/>
      <c r="GRL165" s="396"/>
      <c r="GRM165" s="396"/>
      <c r="GRN165" s="396"/>
      <c r="GRO165" s="396"/>
      <c r="GRP165" s="396"/>
      <c r="GRQ165" s="396"/>
      <c r="GRR165" s="396"/>
      <c r="GRS165" s="396"/>
      <c r="GRT165" s="396"/>
      <c r="GRU165" s="396"/>
      <c r="GRV165" s="396"/>
      <c r="GRW165" s="396"/>
      <c r="GRX165" s="396"/>
      <c r="GRY165" s="396"/>
      <c r="GRZ165" s="396"/>
      <c r="GSA165" s="396"/>
      <c r="GSB165" s="396"/>
      <c r="GSC165" s="396"/>
      <c r="GSD165" s="396"/>
      <c r="GSE165" s="396"/>
      <c r="GSF165" s="396"/>
      <c r="GSG165" s="396"/>
      <c r="GSH165" s="396"/>
      <c r="GSI165" s="396"/>
      <c r="GSJ165" s="396"/>
      <c r="GSK165" s="396"/>
      <c r="GSL165" s="396"/>
      <c r="GSM165" s="396"/>
      <c r="GSN165" s="396"/>
      <c r="GSO165" s="396"/>
      <c r="GSP165" s="396"/>
      <c r="GSQ165" s="396"/>
      <c r="GSR165" s="396"/>
      <c r="GSS165" s="396"/>
      <c r="GST165" s="396"/>
      <c r="GSU165" s="396"/>
      <c r="GSV165" s="396"/>
      <c r="GSW165" s="396"/>
      <c r="GSX165" s="396"/>
      <c r="GSY165" s="396"/>
      <c r="GSZ165" s="396"/>
      <c r="GTA165" s="396"/>
      <c r="GTB165" s="396"/>
      <c r="GTC165" s="396"/>
      <c r="GTD165" s="396"/>
      <c r="GTE165" s="396"/>
      <c r="GTF165" s="396"/>
      <c r="GTG165" s="396"/>
      <c r="GTH165" s="396"/>
      <c r="GTI165" s="396"/>
      <c r="GTJ165" s="396"/>
      <c r="GTK165" s="396"/>
      <c r="GTL165" s="396"/>
      <c r="GTM165" s="396"/>
      <c r="GTN165" s="396"/>
      <c r="GTO165" s="396"/>
      <c r="GTP165" s="396"/>
      <c r="GTQ165" s="396"/>
      <c r="GTR165" s="396"/>
      <c r="GTS165" s="396"/>
      <c r="GTT165" s="396"/>
      <c r="GTU165" s="396"/>
      <c r="GTV165" s="396"/>
      <c r="GTW165" s="396"/>
      <c r="GTX165" s="396"/>
      <c r="GTY165" s="396"/>
      <c r="GTZ165" s="396"/>
      <c r="GUA165" s="396"/>
      <c r="GUB165" s="396"/>
      <c r="GUC165" s="396"/>
      <c r="GUD165" s="396"/>
      <c r="GUE165" s="396"/>
      <c r="GUF165" s="396"/>
      <c r="GUG165" s="396"/>
      <c r="GUH165" s="396"/>
      <c r="GUI165" s="396"/>
      <c r="GUJ165" s="396"/>
      <c r="GUK165" s="396"/>
      <c r="GUL165" s="396"/>
      <c r="GUM165" s="396"/>
      <c r="GUN165" s="396"/>
      <c r="GUO165" s="396"/>
      <c r="GUP165" s="396"/>
      <c r="GUQ165" s="396"/>
      <c r="GUR165" s="396"/>
      <c r="GUS165" s="396"/>
      <c r="GUT165" s="396"/>
      <c r="GUU165" s="396"/>
      <c r="GUV165" s="396"/>
      <c r="GUW165" s="396"/>
      <c r="GUX165" s="396"/>
      <c r="GUY165" s="396"/>
      <c r="GUZ165" s="396"/>
      <c r="GVA165" s="396"/>
      <c r="GVB165" s="396"/>
      <c r="GVC165" s="396"/>
      <c r="GVD165" s="396"/>
      <c r="GVE165" s="396"/>
      <c r="GVF165" s="396"/>
      <c r="GVG165" s="396"/>
      <c r="GVH165" s="396"/>
      <c r="GVI165" s="396"/>
      <c r="GVJ165" s="396"/>
      <c r="GVK165" s="396"/>
      <c r="GVL165" s="396"/>
      <c r="GVM165" s="396"/>
      <c r="GVN165" s="396"/>
      <c r="GVO165" s="396"/>
      <c r="GVP165" s="396"/>
      <c r="GVQ165" s="396"/>
      <c r="GVR165" s="396"/>
      <c r="GVS165" s="396"/>
      <c r="GVT165" s="396"/>
      <c r="GVU165" s="396"/>
      <c r="GVV165" s="396"/>
      <c r="GVW165" s="396"/>
      <c r="GVX165" s="396"/>
      <c r="GVY165" s="396"/>
      <c r="GVZ165" s="396"/>
      <c r="GWA165" s="396"/>
      <c r="GWB165" s="396"/>
      <c r="GWC165" s="396"/>
      <c r="GWD165" s="396"/>
      <c r="GWE165" s="396"/>
      <c r="GWF165" s="396"/>
      <c r="GWG165" s="396"/>
      <c r="GWH165" s="396"/>
      <c r="GWI165" s="396"/>
      <c r="GWJ165" s="396"/>
      <c r="GWK165" s="396"/>
      <c r="GWL165" s="396"/>
      <c r="GWM165" s="396"/>
      <c r="GWN165" s="396"/>
      <c r="GWO165" s="396"/>
      <c r="GWP165" s="396"/>
      <c r="GWQ165" s="396"/>
      <c r="GWR165" s="396"/>
      <c r="GWS165" s="396"/>
      <c r="GWT165" s="396"/>
      <c r="GWU165" s="396"/>
      <c r="GWV165" s="396"/>
      <c r="GWW165" s="396"/>
      <c r="GWX165" s="396"/>
      <c r="GWY165" s="396"/>
      <c r="GWZ165" s="396"/>
      <c r="GXA165" s="396"/>
      <c r="GXB165" s="396"/>
      <c r="GXC165" s="396"/>
      <c r="GXD165" s="396"/>
      <c r="GXE165" s="396"/>
      <c r="GXF165" s="396"/>
      <c r="GXG165" s="396"/>
      <c r="GXH165" s="396"/>
      <c r="GXI165" s="396"/>
      <c r="GXJ165" s="396"/>
      <c r="GXK165" s="396"/>
      <c r="GXL165" s="396"/>
      <c r="GXM165" s="396"/>
      <c r="GXN165" s="396"/>
      <c r="GXO165" s="396"/>
      <c r="GXP165" s="396"/>
      <c r="GXQ165" s="396"/>
      <c r="GXR165" s="396"/>
      <c r="GXS165" s="396"/>
      <c r="GXT165" s="396"/>
      <c r="GXU165" s="396"/>
      <c r="GXV165" s="396"/>
      <c r="GXW165" s="396"/>
      <c r="GXX165" s="396"/>
      <c r="GXY165" s="396"/>
      <c r="GXZ165" s="396"/>
      <c r="GYA165" s="396"/>
      <c r="GYB165" s="396"/>
      <c r="GYC165" s="396"/>
      <c r="GYD165" s="396"/>
      <c r="GYE165" s="396"/>
      <c r="GYF165" s="396"/>
      <c r="GYG165" s="396"/>
      <c r="GYH165" s="396"/>
      <c r="GYI165" s="396"/>
      <c r="GYJ165" s="396"/>
      <c r="GYK165" s="396"/>
      <c r="GYL165" s="396"/>
      <c r="GYM165" s="396"/>
      <c r="GYN165" s="396"/>
      <c r="GYO165" s="396"/>
      <c r="GYP165" s="396"/>
      <c r="GYQ165" s="396"/>
      <c r="GYR165" s="396"/>
      <c r="GYS165" s="396"/>
      <c r="GYT165" s="396"/>
      <c r="GYU165" s="396"/>
      <c r="GYV165" s="396"/>
      <c r="GYW165" s="396"/>
      <c r="GYX165" s="396"/>
      <c r="GYY165" s="396"/>
      <c r="GYZ165" s="396"/>
      <c r="GZA165" s="396"/>
      <c r="GZB165" s="396"/>
      <c r="GZC165" s="396"/>
      <c r="GZD165" s="396"/>
      <c r="GZE165" s="396"/>
      <c r="GZF165" s="396"/>
      <c r="GZG165" s="396"/>
      <c r="GZH165" s="396"/>
      <c r="GZI165" s="396"/>
      <c r="GZJ165" s="396"/>
      <c r="GZK165" s="396"/>
      <c r="GZL165" s="396"/>
      <c r="GZM165" s="396"/>
      <c r="GZN165" s="396"/>
      <c r="GZO165" s="396"/>
      <c r="GZP165" s="396"/>
      <c r="GZQ165" s="396"/>
      <c r="GZR165" s="396"/>
      <c r="GZS165" s="396"/>
      <c r="GZT165" s="396"/>
      <c r="GZU165" s="396"/>
      <c r="GZV165" s="396"/>
      <c r="GZW165" s="396"/>
      <c r="GZX165" s="396"/>
      <c r="GZY165" s="396"/>
      <c r="GZZ165" s="396"/>
      <c r="HAA165" s="396"/>
      <c r="HAB165" s="396"/>
      <c r="HAC165" s="396"/>
      <c r="HAD165" s="396"/>
      <c r="HAE165" s="396"/>
      <c r="HAF165" s="396"/>
      <c r="HAG165" s="396"/>
      <c r="HAH165" s="396"/>
      <c r="HAI165" s="396"/>
      <c r="HAJ165" s="396"/>
      <c r="HAK165" s="396"/>
      <c r="HAL165" s="396"/>
      <c r="HAM165" s="396"/>
      <c r="HAN165" s="396"/>
      <c r="HAO165" s="396"/>
      <c r="HAP165" s="396"/>
      <c r="HAQ165" s="396"/>
      <c r="HAR165" s="396"/>
      <c r="HAS165" s="396"/>
      <c r="HAT165" s="396"/>
      <c r="HAU165" s="396"/>
      <c r="HAV165" s="396"/>
      <c r="HAW165" s="396"/>
      <c r="HAX165" s="396"/>
      <c r="HAY165" s="396"/>
      <c r="HAZ165" s="396"/>
      <c r="HBA165" s="396"/>
      <c r="HBB165" s="396"/>
      <c r="HBC165" s="396"/>
      <c r="HBD165" s="396"/>
      <c r="HBE165" s="396"/>
      <c r="HBF165" s="396"/>
      <c r="HBG165" s="396"/>
      <c r="HBH165" s="396"/>
      <c r="HBI165" s="396"/>
      <c r="HBJ165" s="396"/>
      <c r="HBK165" s="396"/>
      <c r="HBL165" s="396"/>
      <c r="HBM165" s="396"/>
      <c r="HBN165" s="396"/>
      <c r="HBO165" s="396"/>
      <c r="HBP165" s="396"/>
      <c r="HBQ165" s="396"/>
      <c r="HBR165" s="396"/>
      <c r="HBS165" s="396"/>
      <c r="HBT165" s="396"/>
      <c r="HBU165" s="396"/>
      <c r="HBV165" s="396"/>
      <c r="HBW165" s="396"/>
      <c r="HBX165" s="396"/>
      <c r="HBY165" s="396"/>
      <c r="HBZ165" s="396"/>
      <c r="HCA165" s="396"/>
      <c r="HCB165" s="396"/>
      <c r="HCC165" s="396"/>
      <c r="HCD165" s="396"/>
      <c r="HCE165" s="396"/>
      <c r="HCF165" s="396"/>
      <c r="HCG165" s="396"/>
      <c r="HCH165" s="396"/>
      <c r="HCI165" s="396"/>
      <c r="HCJ165" s="396"/>
      <c r="HCK165" s="396"/>
      <c r="HCL165" s="396"/>
      <c r="HCM165" s="396"/>
      <c r="HCN165" s="396"/>
      <c r="HCO165" s="396"/>
      <c r="HCP165" s="396"/>
      <c r="HCQ165" s="396"/>
      <c r="HCR165" s="396"/>
      <c r="HCS165" s="396"/>
      <c r="HCT165" s="396"/>
      <c r="HCU165" s="396"/>
      <c r="HCV165" s="396"/>
      <c r="HCW165" s="396"/>
      <c r="HCX165" s="396"/>
      <c r="HCY165" s="396"/>
      <c r="HCZ165" s="396"/>
      <c r="HDA165" s="396"/>
      <c r="HDB165" s="396"/>
      <c r="HDC165" s="396"/>
      <c r="HDD165" s="396"/>
      <c r="HDE165" s="396"/>
      <c r="HDF165" s="396"/>
      <c r="HDG165" s="396"/>
      <c r="HDH165" s="396"/>
      <c r="HDI165" s="396"/>
      <c r="HDJ165" s="396"/>
      <c r="HDK165" s="396"/>
      <c r="HDL165" s="396"/>
      <c r="HDM165" s="396"/>
      <c r="HDN165" s="396"/>
      <c r="HDO165" s="396"/>
      <c r="HDP165" s="396"/>
      <c r="HDQ165" s="396"/>
      <c r="HDR165" s="396"/>
      <c r="HDS165" s="396"/>
      <c r="HDT165" s="396"/>
      <c r="HDU165" s="396"/>
      <c r="HDV165" s="396"/>
      <c r="HDW165" s="396"/>
      <c r="HDX165" s="396"/>
      <c r="HDY165" s="396"/>
      <c r="HDZ165" s="396"/>
      <c r="HEA165" s="396"/>
      <c r="HEB165" s="396"/>
      <c r="HEC165" s="396"/>
      <c r="HED165" s="396"/>
      <c r="HEE165" s="396"/>
      <c r="HEF165" s="396"/>
      <c r="HEG165" s="396"/>
      <c r="HEH165" s="396"/>
      <c r="HEI165" s="396"/>
      <c r="HEJ165" s="396"/>
      <c r="HEK165" s="396"/>
      <c r="HEL165" s="396"/>
      <c r="HEM165" s="396"/>
      <c r="HEN165" s="396"/>
      <c r="HEO165" s="396"/>
      <c r="HEP165" s="396"/>
      <c r="HEQ165" s="396"/>
      <c r="HER165" s="396"/>
      <c r="HES165" s="396"/>
      <c r="HET165" s="396"/>
      <c r="HEU165" s="396"/>
      <c r="HEV165" s="396"/>
      <c r="HEW165" s="396"/>
      <c r="HEX165" s="396"/>
      <c r="HEY165" s="396"/>
      <c r="HEZ165" s="396"/>
      <c r="HFA165" s="396"/>
      <c r="HFB165" s="396"/>
      <c r="HFC165" s="396"/>
      <c r="HFD165" s="396"/>
      <c r="HFE165" s="396"/>
      <c r="HFF165" s="396"/>
      <c r="HFG165" s="396"/>
      <c r="HFH165" s="396"/>
      <c r="HFI165" s="396"/>
      <c r="HFJ165" s="396"/>
      <c r="HFK165" s="396"/>
      <c r="HFL165" s="396"/>
      <c r="HFM165" s="396"/>
      <c r="HFN165" s="396"/>
      <c r="HFO165" s="396"/>
      <c r="HFP165" s="396"/>
      <c r="HFQ165" s="396"/>
      <c r="HFR165" s="396"/>
      <c r="HFS165" s="396"/>
      <c r="HFT165" s="396"/>
      <c r="HFU165" s="396"/>
      <c r="HFV165" s="396"/>
      <c r="HFW165" s="396"/>
      <c r="HFX165" s="396"/>
      <c r="HFY165" s="396"/>
      <c r="HFZ165" s="396"/>
      <c r="HGA165" s="396"/>
      <c r="HGB165" s="396"/>
      <c r="HGC165" s="396"/>
      <c r="HGD165" s="396"/>
      <c r="HGE165" s="396"/>
      <c r="HGF165" s="396"/>
      <c r="HGG165" s="396"/>
      <c r="HGH165" s="396"/>
      <c r="HGI165" s="396"/>
      <c r="HGJ165" s="396"/>
      <c r="HGK165" s="396"/>
      <c r="HGL165" s="396"/>
      <c r="HGM165" s="396"/>
      <c r="HGN165" s="396"/>
      <c r="HGO165" s="396"/>
      <c r="HGP165" s="396"/>
      <c r="HGQ165" s="396"/>
      <c r="HGR165" s="396"/>
      <c r="HGS165" s="396"/>
      <c r="HGT165" s="396"/>
      <c r="HGU165" s="396"/>
      <c r="HGV165" s="396"/>
      <c r="HGW165" s="396"/>
      <c r="HGX165" s="396"/>
      <c r="HGY165" s="396"/>
      <c r="HGZ165" s="396"/>
      <c r="HHA165" s="396"/>
      <c r="HHB165" s="396"/>
      <c r="HHC165" s="396"/>
      <c r="HHD165" s="396"/>
      <c r="HHE165" s="396"/>
      <c r="HHF165" s="396"/>
      <c r="HHG165" s="396"/>
      <c r="HHH165" s="396"/>
      <c r="HHI165" s="396"/>
      <c r="HHJ165" s="396"/>
      <c r="HHK165" s="396"/>
      <c r="HHL165" s="396"/>
      <c r="HHM165" s="396"/>
      <c r="HHN165" s="396"/>
      <c r="HHO165" s="396"/>
      <c r="HHP165" s="396"/>
      <c r="HHQ165" s="396"/>
      <c r="HHR165" s="396"/>
      <c r="HHS165" s="396"/>
      <c r="HHT165" s="396"/>
      <c r="HHU165" s="396"/>
      <c r="HHV165" s="396"/>
      <c r="HHW165" s="396"/>
      <c r="HHX165" s="396"/>
      <c r="HHY165" s="396"/>
      <c r="HHZ165" s="396"/>
      <c r="HIA165" s="396"/>
      <c r="HIB165" s="396"/>
      <c r="HIC165" s="396"/>
      <c r="HID165" s="396"/>
      <c r="HIE165" s="396"/>
      <c r="HIF165" s="396"/>
      <c r="HIG165" s="396"/>
      <c r="HIH165" s="396"/>
      <c r="HII165" s="396"/>
      <c r="HIJ165" s="396"/>
      <c r="HIK165" s="396"/>
      <c r="HIL165" s="396"/>
      <c r="HIM165" s="396"/>
      <c r="HIN165" s="396"/>
      <c r="HIO165" s="396"/>
      <c r="HIP165" s="396"/>
      <c r="HIQ165" s="396"/>
      <c r="HIR165" s="396"/>
      <c r="HIS165" s="396"/>
      <c r="HIT165" s="396"/>
      <c r="HIU165" s="396"/>
      <c r="HIV165" s="396"/>
      <c r="HIW165" s="396"/>
      <c r="HIX165" s="396"/>
      <c r="HIY165" s="396"/>
      <c r="HIZ165" s="396"/>
      <c r="HJA165" s="396"/>
      <c r="HJB165" s="396"/>
      <c r="HJC165" s="396"/>
      <c r="HJD165" s="396"/>
      <c r="HJE165" s="396"/>
      <c r="HJF165" s="396"/>
      <c r="HJG165" s="396"/>
      <c r="HJH165" s="396"/>
      <c r="HJI165" s="396"/>
      <c r="HJJ165" s="396"/>
      <c r="HJK165" s="396"/>
      <c r="HJL165" s="396"/>
      <c r="HJM165" s="396"/>
      <c r="HJN165" s="396"/>
      <c r="HJO165" s="396"/>
      <c r="HJP165" s="396"/>
      <c r="HJQ165" s="396"/>
      <c r="HJR165" s="396"/>
      <c r="HJS165" s="396"/>
      <c r="HJT165" s="396"/>
      <c r="HJU165" s="396"/>
      <c r="HJV165" s="396"/>
      <c r="HJW165" s="396"/>
      <c r="HJX165" s="396"/>
      <c r="HJY165" s="396"/>
      <c r="HJZ165" s="396"/>
      <c r="HKA165" s="396"/>
      <c r="HKB165" s="396"/>
      <c r="HKC165" s="396"/>
      <c r="HKD165" s="396"/>
      <c r="HKE165" s="396"/>
      <c r="HKF165" s="396"/>
      <c r="HKG165" s="396"/>
      <c r="HKH165" s="396"/>
      <c r="HKI165" s="396"/>
      <c r="HKJ165" s="396"/>
      <c r="HKK165" s="396"/>
      <c r="HKL165" s="396"/>
      <c r="HKM165" s="396"/>
      <c r="HKN165" s="396"/>
      <c r="HKO165" s="396"/>
      <c r="HKP165" s="396"/>
      <c r="HKQ165" s="396"/>
      <c r="HKR165" s="396"/>
      <c r="HKS165" s="396"/>
      <c r="HKT165" s="396"/>
      <c r="HKU165" s="396"/>
      <c r="HKV165" s="396"/>
      <c r="HKW165" s="396"/>
      <c r="HKX165" s="396"/>
      <c r="HKY165" s="396"/>
      <c r="HKZ165" s="396"/>
      <c r="HLA165" s="396"/>
      <c r="HLB165" s="396"/>
      <c r="HLC165" s="396"/>
      <c r="HLD165" s="396"/>
      <c r="HLE165" s="396"/>
      <c r="HLF165" s="396"/>
      <c r="HLG165" s="396"/>
      <c r="HLH165" s="396"/>
      <c r="HLI165" s="396"/>
      <c r="HLJ165" s="396"/>
      <c r="HLK165" s="396"/>
      <c r="HLL165" s="396"/>
      <c r="HLM165" s="396"/>
      <c r="HLN165" s="396"/>
      <c r="HLO165" s="396"/>
      <c r="HLP165" s="396"/>
      <c r="HLQ165" s="396"/>
      <c r="HLR165" s="396"/>
      <c r="HLS165" s="396"/>
      <c r="HLT165" s="396"/>
      <c r="HLU165" s="396"/>
      <c r="HLV165" s="396"/>
      <c r="HLW165" s="396"/>
      <c r="HLX165" s="396"/>
      <c r="HLY165" s="396"/>
      <c r="HLZ165" s="396"/>
      <c r="HMA165" s="396"/>
      <c r="HMB165" s="396"/>
      <c r="HMC165" s="396"/>
      <c r="HMD165" s="396"/>
      <c r="HME165" s="396"/>
      <c r="HMF165" s="396"/>
      <c r="HMG165" s="396"/>
      <c r="HMH165" s="396"/>
      <c r="HMI165" s="396"/>
      <c r="HMJ165" s="396"/>
      <c r="HMK165" s="396"/>
      <c r="HML165" s="396"/>
      <c r="HMM165" s="396"/>
      <c r="HMN165" s="396"/>
      <c r="HMO165" s="396"/>
      <c r="HMP165" s="396"/>
      <c r="HMQ165" s="396"/>
      <c r="HMR165" s="396"/>
      <c r="HMS165" s="396"/>
      <c r="HMT165" s="396"/>
      <c r="HMU165" s="396"/>
      <c r="HMV165" s="396"/>
      <c r="HMW165" s="396"/>
      <c r="HMX165" s="396"/>
      <c r="HMY165" s="396"/>
      <c r="HMZ165" s="396"/>
      <c r="HNA165" s="396"/>
      <c r="HNB165" s="396"/>
      <c r="HNC165" s="396"/>
      <c r="HND165" s="396"/>
      <c r="HNE165" s="396"/>
      <c r="HNF165" s="396"/>
      <c r="HNG165" s="396"/>
      <c r="HNH165" s="396"/>
      <c r="HNI165" s="396"/>
      <c r="HNJ165" s="396"/>
      <c r="HNK165" s="396"/>
      <c r="HNL165" s="396"/>
      <c r="HNM165" s="396"/>
      <c r="HNN165" s="396"/>
      <c r="HNO165" s="396"/>
      <c r="HNP165" s="396"/>
      <c r="HNQ165" s="396"/>
      <c r="HNR165" s="396"/>
      <c r="HNS165" s="396"/>
      <c r="HNT165" s="396"/>
      <c r="HNU165" s="396"/>
      <c r="HNV165" s="396"/>
      <c r="HNW165" s="396"/>
      <c r="HNX165" s="396"/>
      <c r="HNY165" s="396"/>
      <c r="HNZ165" s="396"/>
      <c r="HOA165" s="396"/>
      <c r="HOB165" s="396"/>
      <c r="HOC165" s="396"/>
      <c r="HOD165" s="396"/>
      <c r="HOE165" s="396"/>
      <c r="HOF165" s="396"/>
      <c r="HOG165" s="396"/>
      <c r="HOH165" s="396"/>
      <c r="HOI165" s="396"/>
      <c r="HOJ165" s="396"/>
      <c r="HOK165" s="396"/>
      <c r="HOL165" s="396"/>
      <c r="HOM165" s="396"/>
      <c r="HON165" s="396"/>
      <c r="HOO165" s="396"/>
      <c r="HOP165" s="396"/>
      <c r="HOQ165" s="396"/>
      <c r="HOR165" s="396"/>
      <c r="HOS165" s="396"/>
      <c r="HOT165" s="396"/>
      <c r="HOU165" s="396"/>
      <c r="HOV165" s="396"/>
      <c r="HOW165" s="396"/>
      <c r="HOX165" s="396"/>
      <c r="HOY165" s="396"/>
      <c r="HOZ165" s="396"/>
      <c r="HPA165" s="396"/>
      <c r="HPB165" s="396"/>
      <c r="HPC165" s="396"/>
      <c r="HPD165" s="396"/>
      <c r="HPE165" s="396"/>
      <c r="HPF165" s="396"/>
      <c r="HPG165" s="396"/>
      <c r="HPH165" s="396"/>
      <c r="HPI165" s="396"/>
      <c r="HPJ165" s="396"/>
      <c r="HPK165" s="396"/>
      <c r="HPL165" s="396"/>
      <c r="HPM165" s="396"/>
      <c r="HPN165" s="396"/>
      <c r="HPO165" s="396"/>
      <c r="HPP165" s="396"/>
      <c r="HPQ165" s="396"/>
      <c r="HPR165" s="396"/>
      <c r="HPS165" s="396"/>
      <c r="HPT165" s="396"/>
      <c r="HPU165" s="396"/>
      <c r="HPV165" s="396"/>
      <c r="HPW165" s="396"/>
      <c r="HPX165" s="396"/>
      <c r="HPY165" s="396"/>
      <c r="HPZ165" s="396"/>
      <c r="HQA165" s="396"/>
      <c r="HQB165" s="396"/>
      <c r="HQC165" s="396"/>
      <c r="HQD165" s="396"/>
      <c r="HQE165" s="396"/>
      <c r="HQF165" s="396"/>
      <c r="HQG165" s="396"/>
      <c r="HQH165" s="396"/>
      <c r="HQI165" s="396"/>
      <c r="HQJ165" s="396"/>
      <c r="HQK165" s="396"/>
      <c r="HQL165" s="396"/>
      <c r="HQM165" s="396"/>
      <c r="HQN165" s="396"/>
      <c r="HQO165" s="396"/>
      <c r="HQP165" s="396"/>
      <c r="HQQ165" s="396"/>
      <c r="HQR165" s="396"/>
      <c r="HQS165" s="396"/>
      <c r="HQT165" s="396"/>
      <c r="HQU165" s="396"/>
      <c r="HQV165" s="396"/>
      <c r="HQW165" s="396"/>
      <c r="HQX165" s="396"/>
      <c r="HQY165" s="396"/>
      <c r="HQZ165" s="396"/>
      <c r="HRA165" s="396"/>
      <c r="HRB165" s="396"/>
      <c r="HRC165" s="396"/>
      <c r="HRD165" s="396"/>
      <c r="HRE165" s="396"/>
      <c r="HRF165" s="396"/>
      <c r="HRG165" s="396"/>
      <c r="HRH165" s="396"/>
      <c r="HRI165" s="396"/>
      <c r="HRJ165" s="396"/>
      <c r="HRK165" s="396"/>
      <c r="HRL165" s="396"/>
      <c r="HRM165" s="396"/>
      <c r="HRN165" s="396"/>
      <c r="HRO165" s="396"/>
      <c r="HRP165" s="396"/>
      <c r="HRQ165" s="396"/>
      <c r="HRR165" s="396"/>
      <c r="HRS165" s="396"/>
      <c r="HRT165" s="396"/>
      <c r="HRU165" s="396"/>
      <c r="HRV165" s="396"/>
      <c r="HRW165" s="396"/>
      <c r="HRX165" s="396"/>
      <c r="HRY165" s="396"/>
      <c r="HRZ165" s="396"/>
      <c r="HSA165" s="396"/>
      <c r="HSB165" s="396"/>
      <c r="HSC165" s="396"/>
      <c r="HSD165" s="396"/>
      <c r="HSE165" s="396"/>
      <c r="HSF165" s="396"/>
      <c r="HSG165" s="396"/>
      <c r="HSH165" s="396"/>
      <c r="HSI165" s="396"/>
      <c r="HSJ165" s="396"/>
      <c r="HSK165" s="396"/>
      <c r="HSL165" s="396"/>
      <c r="HSM165" s="396"/>
      <c r="HSN165" s="396"/>
      <c r="HSO165" s="396"/>
      <c r="HSP165" s="396"/>
      <c r="HSQ165" s="396"/>
      <c r="HSR165" s="396"/>
      <c r="HSS165" s="396"/>
      <c r="HST165" s="396"/>
      <c r="HSU165" s="396"/>
      <c r="HSV165" s="396"/>
      <c r="HSW165" s="396"/>
      <c r="HSX165" s="396"/>
      <c r="HSY165" s="396"/>
      <c r="HSZ165" s="396"/>
      <c r="HTA165" s="396"/>
      <c r="HTB165" s="396"/>
      <c r="HTC165" s="396"/>
      <c r="HTD165" s="396"/>
      <c r="HTE165" s="396"/>
      <c r="HTF165" s="396"/>
      <c r="HTG165" s="396"/>
      <c r="HTH165" s="396"/>
      <c r="HTI165" s="396"/>
      <c r="HTJ165" s="396"/>
      <c r="HTK165" s="396"/>
      <c r="HTL165" s="396"/>
      <c r="HTM165" s="396"/>
      <c r="HTN165" s="396"/>
      <c r="HTO165" s="396"/>
      <c r="HTP165" s="396"/>
      <c r="HTQ165" s="396"/>
      <c r="HTR165" s="396"/>
      <c r="HTS165" s="396"/>
      <c r="HTT165" s="396"/>
      <c r="HTU165" s="396"/>
      <c r="HTV165" s="396"/>
      <c r="HTW165" s="396"/>
      <c r="HTX165" s="396"/>
      <c r="HTY165" s="396"/>
      <c r="HTZ165" s="396"/>
      <c r="HUA165" s="396"/>
      <c r="HUB165" s="396"/>
      <c r="HUC165" s="396"/>
      <c r="HUD165" s="396"/>
      <c r="HUE165" s="396"/>
      <c r="HUF165" s="396"/>
      <c r="HUG165" s="396"/>
      <c r="HUH165" s="396"/>
      <c r="HUI165" s="396"/>
      <c r="HUJ165" s="396"/>
      <c r="HUK165" s="396"/>
      <c r="HUL165" s="396"/>
      <c r="HUM165" s="396"/>
      <c r="HUN165" s="396"/>
      <c r="HUO165" s="396"/>
      <c r="HUP165" s="396"/>
      <c r="HUQ165" s="396"/>
      <c r="HUR165" s="396"/>
      <c r="HUS165" s="396"/>
      <c r="HUT165" s="396"/>
      <c r="HUU165" s="396"/>
      <c r="HUV165" s="396"/>
      <c r="HUW165" s="396"/>
      <c r="HUX165" s="396"/>
      <c r="HUY165" s="396"/>
      <c r="HUZ165" s="396"/>
      <c r="HVA165" s="396"/>
      <c r="HVB165" s="396"/>
      <c r="HVC165" s="396"/>
      <c r="HVD165" s="396"/>
      <c r="HVE165" s="396"/>
      <c r="HVF165" s="396"/>
      <c r="HVG165" s="396"/>
      <c r="HVH165" s="396"/>
      <c r="HVI165" s="396"/>
      <c r="HVJ165" s="396"/>
      <c r="HVK165" s="396"/>
      <c r="HVL165" s="396"/>
      <c r="HVM165" s="396"/>
      <c r="HVN165" s="396"/>
      <c r="HVO165" s="396"/>
      <c r="HVP165" s="396"/>
      <c r="HVQ165" s="396"/>
      <c r="HVR165" s="396"/>
      <c r="HVS165" s="396"/>
      <c r="HVT165" s="396"/>
      <c r="HVU165" s="396"/>
      <c r="HVV165" s="396"/>
      <c r="HVW165" s="396"/>
      <c r="HVX165" s="396"/>
      <c r="HVY165" s="396"/>
      <c r="HVZ165" s="396"/>
      <c r="HWA165" s="396"/>
      <c r="HWB165" s="396"/>
      <c r="HWC165" s="396"/>
      <c r="HWD165" s="396"/>
      <c r="HWE165" s="396"/>
      <c r="HWF165" s="396"/>
      <c r="HWG165" s="396"/>
      <c r="HWH165" s="396"/>
      <c r="HWI165" s="396"/>
      <c r="HWJ165" s="396"/>
      <c r="HWK165" s="396"/>
      <c r="HWL165" s="396"/>
      <c r="HWM165" s="396"/>
      <c r="HWN165" s="396"/>
      <c r="HWO165" s="396"/>
      <c r="HWP165" s="396"/>
      <c r="HWQ165" s="396"/>
      <c r="HWR165" s="396"/>
      <c r="HWS165" s="396"/>
      <c r="HWT165" s="396"/>
      <c r="HWU165" s="396"/>
      <c r="HWV165" s="396"/>
      <c r="HWW165" s="396"/>
      <c r="HWX165" s="396"/>
      <c r="HWY165" s="396"/>
      <c r="HWZ165" s="396"/>
      <c r="HXA165" s="396"/>
      <c r="HXB165" s="396"/>
      <c r="HXC165" s="396"/>
      <c r="HXD165" s="396"/>
      <c r="HXE165" s="396"/>
      <c r="HXF165" s="396"/>
      <c r="HXG165" s="396"/>
      <c r="HXH165" s="396"/>
      <c r="HXI165" s="396"/>
      <c r="HXJ165" s="396"/>
      <c r="HXK165" s="396"/>
      <c r="HXL165" s="396"/>
      <c r="HXM165" s="396"/>
      <c r="HXN165" s="396"/>
      <c r="HXO165" s="396"/>
      <c r="HXP165" s="396"/>
      <c r="HXQ165" s="396"/>
      <c r="HXR165" s="396"/>
      <c r="HXS165" s="396"/>
      <c r="HXT165" s="396"/>
      <c r="HXU165" s="396"/>
      <c r="HXV165" s="396"/>
      <c r="HXW165" s="396"/>
      <c r="HXX165" s="396"/>
      <c r="HXY165" s="396"/>
      <c r="HXZ165" s="396"/>
      <c r="HYA165" s="396"/>
      <c r="HYB165" s="396"/>
      <c r="HYC165" s="396"/>
      <c r="HYD165" s="396"/>
      <c r="HYE165" s="396"/>
      <c r="HYF165" s="396"/>
      <c r="HYG165" s="396"/>
      <c r="HYH165" s="396"/>
      <c r="HYI165" s="396"/>
      <c r="HYJ165" s="396"/>
      <c r="HYK165" s="396"/>
      <c r="HYL165" s="396"/>
      <c r="HYM165" s="396"/>
      <c r="HYN165" s="396"/>
      <c r="HYO165" s="396"/>
      <c r="HYP165" s="396"/>
      <c r="HYQ165" s="396"/>
      <c r="HYR165" s="396"/>
      <c r="HYS165" s="396"/>
      <c r="HYT165" s="396"/>
      <c r="HYU165" s="396"/>
      <c r="HYV165" s="396"/>
      <c r="HYW165" s="396"/>
      <c r="HYX165" s="396"/>
      <c r="HYY165" s="396"/>
      <c r="HYZ165" s="396"/>
      <c r="HZA165" s="396"/>
      <c r="HZB165" s="396"/>
      <c r="HZC165" s="396"/>
      <c r="HZD165" s="396"/>
      <c r="HZE165" s="396"/>
      <c r="HZF165" s="396"/>
      <c r="HZG165" s="396"/>
      <c r="HZH165" s="396"/>
      <c r="HZI165" s="396"/>
      <c r="HZJ165" s="396"/>
      <c r="HZK165" s="396"/>
      <c r="HZL165" s="396"/>
      <c r="HZM165" s="396"/>
      <c r="HZN165" s="396"/>
      <c r="HZO165" s="396"/>
      <c r="HZP165" s="396"/>
      <c r="HZQ165" s="396"/>
      <c r="HZR165" s="396"/>
      <c r="HZS165" s="396"/>
      <c r="HZT165" s="396"/>
      <c r="HZU165" s="396"/>
      <c r="HZV165" s="396"/>
      <c r="HZW165" s="396"/>
      <c r="HZX165" s="396"/>
      <c r="HZY165" s="396"/>
      <c r="HZZ165" s="396"/>
      <c r="IAA165" s="396"/>
      <c r="IAB165" s="396"/>
      <c r="IAC165" s="396"/>
      <c r="IAD165" s="396"/>
      <c r="IAE165" s="396"/>
      <c r="IAF165" s="396"/>
      <c r="IAG165" s="396"/>
      <c r="IAH165" s="396"/>
      <c r="IAI165" s="396"/>
      <c r="IAJ165" s="396"/>
      <c r="IAK165" s="396"/>
      <c r="IAL165" s="396"/>
      <c r="IAM165" s="396"/>
      <c r="IAN165" s="396"/>
      <c r="IAO165" s="396"/>
      <c r="IAP165" s="396"/>
      <c r="IAQ165" s="396"/>
      <c r="IAR165" s="396"/>
      <c r="IAS165" s="396"/>
      <c r="IAT165" s="396"/>
      <c r="IAU165" s="396"/>
      <c r="IAV165" s="396"/>
      <c r="IAW165" s="396"/>
      <c r="IAX165" s="396"/>
      <c r="IAY165" s="396"/>
      <c r="IAZ165" s="396"/>
      <c r="IBA165" s="396"/>
      <c r="IBB165" s="396"/>
      <c r="IBC165" s="396"/>
      <c r="IBD165" s="396"/>
      <c r="IBE165" s="396"/>
      <c r="IBF165" s="396"/>
      <c r="IBG165" s="396"/>
      <c r="IBH165" s="396"/>
      <c r="IBI165" s="396"/>
      <c r="IBJ165" s="396"/>
      <c r="IBK165" s="396"/>
      <c r="IBL165" s="396"/>
      <c r="IBM165" s="396"/>
      <c r="IBN165" s="396"/>
      <c r="IBO165" s="396"/>
      <c r="IBP165" s="396"/>
      <c r="IBQ165" s="396"/>
      <c r="IBR165" s="396"/>
      <c r="IBS165" s="396"/>
      <c r="IBT165" s="396"/>
      <c r="IBU165" s="396"/>
      <c r="IBV165" s="396"/>
      <c r="IBW165" s="396"/>
      <c r="IBX165" s="396"/>
      <c r="IBY165" s="396"/>
      <c r="IBZ165" s="396"/>
      <c r="ICA165" s="396"/>
      <c r="ICB165" s="396"/>
      <c r="ICC165" s="396"/>
      <c r="ICD165" s="396"/>
      <c r="ICE165" s="396"/>
      <c r="ICF165" s="396"/>
      <c r="ICG165" s="396"/>
      <c r="ICH165" s="396"/>
      <c r="ICI165" s="396"/>
      <c r="ICJ165" s="396"/>
      <c r="ICK165" s="396"/>
      <c r="ICL165" s="396"/>
      <c r="ICM165" s="396"/>
      <c r="ICN165" s="396"/>
      <c r="ICO165" s="396"/>
      <c r="ICP165" s="396"/>
      <c r="ICQ165" s="396"/>
      <c r="ICR165" s="396"/>
      <c r="ICS165" s="396"/>
      <c r="ICT165" s="396"/>
      <c r="ICU165" s="396"/>
      <c r="ICV165" s="396"/>
      <c r="ICW165" s="396"/>
      <c r="ICX165" s="396"/>
      <c r="ICY165" s="396"/>
      <c r="ICZ165" s="396"/>
      <c r="IDA165" s="396"/>
      <c r="IDB165" s="396"/>
      <c r="IDC165" s="396"/>
      <c r="IDD165" s="396"/>
      <c r="IDE165" s="396"/>
      <c r="IDF165" s="396"/>
      <c r="IDG165" s="396"/>
      <c r="IDH165" s="396"/>
      <c r="IDI165" s="396"/>
      <c r="IDJ165" s="396"/>
      <c r="IDK165" s="396"/>
      <c r="IDL165" s="396"/>
      <c r="IDM165" s="396"/>
      <c r="IDN165" s="396"/>
      <c r="IDO165" s="396"/>
      <c r="IDP165" s="396"/>
      <c r="IDQ165" s="396"/>
      <c r="IDR165" s="396"/>
      <c r="IDS165" s="396"/>
      <c r="IDT165" s="396"/>
      <c r="IDU165" s="396"/>
      <c r="IDV165" s="396"/>
      <c r="IDW165" s="396"/>
      <c r="IDX165" s="396"/>
      <c r="IDY165" s="396"/>
      <c r="IDZ165" s="396"/>
      <c r="IEA165" s="396"/>
      <c r="IEB165" s="396"/>
      <c r="IEC165" s="396"/>
      <c r="IED165" s="396"/>
      <c r="IEE165" s="396"/>
      <c r="IEF165" s="396"/>
      <c r="IEG165" s="396"/>
      <c r="IEH165" s="396"/>
      <c r="IEI165" s="396"/>
      <c r="IEJ165" s="396"/>
      <c r="IEK165" s="396"/>
      <c r="IEL165" s="396"/>
      <c r="IEM165" s="396"/>
      <c r="IEN165" s="396"/>
      <c r="IEO165" s="396"/>
      <c r="IEP165" s="396"/>
      <c r="IEQ165" s="396"/>
      <c r="IER165" s="396"/>
      <c r="IES165" s="396"/>
      <c r="IET165" s="396"/>
      <c r="IEU165" s="396"/>
      <c r="IEV165" s="396"/>
      <c r="IEW165" s="396"/>
      <c r="IEX165" s="396"/>
      <c r="IEY165" s="396"/>
      <c r="IEZ165" s="396"/>
      <c r="IFA165" s="396"/>
      <c r="IFB165" s="396"/>
      <c r="IFC165" s="396"/>
      <c r="IFD165" s="396"/>
      <c r="IFE165" s="396"/>
      <c r="IFF165" s="396"/>
      <c r="IFG165" s="396"/>
      <c r="IFH165" s="396"/>
      <c r="IFI165" s="396"/>
      <c r="IFJ165" s="396"/>
      <c r="IFK165" s="396"/>
      <c r="IFL165" s="396"/>
      <c r="IFM165" s="396"/>
      <c r="IFN165" s="396"/>
      <c r="IFO165" s="396"/>
      <c r="IFP165" s="396"/>
      <c r="IFQ165" s="396"/>
      <c r="IFR165" s="396"/>
      <c r="IFS165" s="396"/>
      <c r="IFT165" s="396"/>
      <c r="IFU165" s="396"/>
      <c r="IFV165" s="396"/>
      <c r="IFW165" s="396"/>
      <c r="IFX165" s="396"/>
      <c r="IFY165" s="396"/>
      <c r="IFZ165" s="396"/>
      <c r="IGA165" s="396"/>
      <c r="IGB165" s="396"/>
      <c r="IGC165" s="396"/>
      <c r="IGD165" s="396"/>
      <c r="IGE165" s="396"/>
      <c r="IGF165" s="396"/>
      <c r="IGG165" s="396"/>
      <c r="IGH165" s="396"/>
      <c r="IGI165" s="396"/>
      <c r="IGJ165" s="396"/>
      <c r="IGK165" s="396"/>
      <c r="IGL165" s="396"/>
      <c r="IGM165" s="396"/>
      <c r="IGN165" s="396"/>
      <c r="IGO165" s="396"/>
      <c r="IGP165" s="396"/>
      <c r="IGQ165" s="396"/>
      <c r="IGR165" s="396"/>
      <c r="IGS165" s="396"/>
      <c r="IGT165" s="396"/>
      <c r="IGU165" s="396"/>
      <c r="IGV165" s="396"/>
      <c r="IGW165" s="396"/>
      <c r="IGX165" s="396"/>
      <c r="IGY165" s="396"/>
      <c r="IGZ165" s="396"/>
      <c r="IHA165" s="396"/>
      <c r="IHB165" s="396"/>
      <c r="IHC165" s="396"/>
      <c r="IHD165" s="396"/>
      <c r="IHE165" s="396"/>
      <c r="IHF165" s="396"/>
      <c r="IHG165" s="396"/>
      <c r="IHH165" s="396"/>
      <c r="IHI165" s="396"/>
      <c r="IHJ165" s="396"/>
      <c r="IHK165" s="396"/>
      <c r="IHL165" s="396"/>
      <c r="IHM165" s="396"/>
      <c r="IHN165" s="396"/>
      <c r="IHO165" s="396"/>
      <c r="IHP165" s="396"/>
      <c r="IHQ165" s="396"/>
      <c r="IHR165" s="396"/>
      <c r="IHS165" s="396"/>
      <c r="IHT165" s="396"/>
      <c r="IHU165" s="396"/>
      <c r="IHV165" s="396"/>
      <c r="IHW165" s="396"/>
      <c r="IHX165" s="396"/>
      <c r="IHY165" s="396"/>
      <c r="IHZ165" s="396"/>
      <c r="IIA165" s="396"/>
      <c r="IIB165" s="396"/>
      <c r="IIC165" s="396"/>
      <c r="IID165" s="396"/>
      <c r="IIE165" s="396"/>
      <c r="IIF165" s="396"/>
      <c r="IIG165" s="396"/>
      <c r="IIH165" s="396"/>
      <c r="III165" s="396"/>
      <c r="IIJ165" s="396"/>
      <c r="IIK165" s="396"/>
      <c r="IIL165" s="396"/>
      <c r="IIM165" s="396"/>
      <c r="IIN165" s="396"/>
      <c r="IIO165" s="396"/>
      <c r="IIP165" s="396"/>
      <c r="IIQ165" s="396"/>
      <c r="IIR165" s="396"/>
      <c r="IIS165" s="396"/>
      <c r="IIT165" s="396"/>
      <c r="IIU165" s="396"/>
      <c r="IIV165" s="396"/>
      <c r="IIW165" s="396"/>
      <c r="IIX165" s="396"/>
      <c r="IIY165" s="396"/>
      <c r="IIZ165" s="396"/>
      <c r="IJA165" s="396"/>
      <c r="IJB165" s="396"/>
      <c r="IJC165" s="396"/>
      <c r="IJD165" s="396"/>
      <c r="IJE165" s="396"/>
      <c r="IJF165" s="396"/>
      <c r="IJG165" s="396"/>
      <c r="IJH165" s="396"/>
      <c r="IJI165" s="396"/>
      <c r="IJJ165" s="396"/>
      <c r="IJK165" s="396"/>
      <c r="IJL165" s="396"/>
      <c r="IJM165" s="396"/>
      <c r="IJN165" s="396"/>
      <c r="IJO165" s="396"/>
      <c r="IJP165" s="396"/>
      <c r="IJQ165" s="396"/>
      <c r="IJR165" s="396"/>
      <c r="IJS165" s="396"/>
      <c r="IJT165" s="396"/>
      <c r="IJU165" s="396"/>
      <c r="IJV165" s="396"/>
      <c r="IJW165" s="396"/>
      <c r="IJX165" s="396"/>
      <c r="IJY165" s="396"/>
      <c r="IJZ165" s="396"/>
      <c r="IKA165" s="396"/>
      <c r="IKB165" s="396"/>
      <c r="IKC165" s="396"/>
      <c r="IKD165" s="396"/>
      <c r="IKE165" s="396"/>
      <c r="IKF165" s="396"/>
      <c r="IKG165" s="396"/>
      <c r="IKH165" s="396"/>
      <c r="IKI165" s="396"/>
      <c r="IKJ165" s="396"/>
      <c r="IKK165" s="396"/>
      <c r="IKL165" s="396"/>
      <c r="IKM165" s="396"/>
      <c r="IKN165" s="396"/>
      <c r="IKO165" s="396"/>
      <c r="IKP165" s="396"/>
      <c r="IKQ165" s="396"/>
      <c r="IKR165" s="396"/>
      <c r="IKS165" s="396"/>
      <c r="IKT165" s="396"/>
      <c r="IKU165" s="396"/>
      <c r="IKV165" s="396"/>
      <c r="IKW165" s="396"/>
      <c r="IKX165" s="396"/>
      <c r="IKY165" s="396"/>
      <c r="IKZ165" s="396"/>
      <c r="ILA165" s="396"/>
      <c r="ILB165" s="396"/>
      <c r="ILC165" s="396"/>
      <c r="ILD165" s="396"/>
      <c r="ILE165" s="396"/>
      <c r="ILF165" s="396"/>
      <c r="ILG165" s="396"/>
      <c r="ILH165" s="396"/>
      <c r="ILI165" s="396"/>
      <c r="ILJ165" s="396"/>
      <c r="ILK165" s="396"/>
      <c r="ILL165" s="396"/>
      <c r="ILM165" s="396"/>
      <c r="ILN165" s="396"/>
      <c r="ILO165" s="396"/>
      <c r="ILP165" s="396"/>
      <c r="ILQ165" s="396"/>
      <c r="ILR165" s="396"/>
      <c r="ILS165" s="396"/>
      <c r="ILT165" s="396"/>
      <c r="ILU165" s="396"/>
      <c r="ILV165" s="396"/>
      <c r="ILW165" s="396"/>
      <c r="ILX165" s="396"/>
      <c r="ILY165" s="396"/>
      <c r="ILZ165" s="396"/>
      <c r="IMA165" s="396"/>
      <c r="IMB165" s="396"/>
      <c r="IMC165" s="396"/>
      <c r="IMD165" s="396"/>
      <c r="IME165" s="396"/>
      <c r="IMF165" s="396"/>
      <c r="IMG165" s="396"/>
      <c r="IMH165" s="396"/>
      <c r="IMI165" s="396"/>
      <c r="IMJ165" s="396"/>
      <c r="IMK165" s="396"/>
      <c r="IML165" s="396"/>
      <c r="IMM165" s="396"/>
      <c r="IMN165" s="396"/>
      <c r="IMO165" s="396"/>
      <c r="IMP165" s="396"/>
      <c r="IMQ165" s="396"/>
      <c r="IMR165" s="396"/>
      <c r="IMS165" s="396"/>
      <c r="IMT165" s="396"/>
      <c r="IMU165" s="396"/>
      <c r="IMV165" s="396"/>
      <c r="IMW165" s="396"/>
      <c r="IMX165" s="396"/>
      <c r="IMY165" s="396"/>
      <c r="IMZ165" s="396"/>
      <c r="INA165" s="396"/>
      <c r="INB165" s="396"/>
      <c r="INC165" s="396"/>
      <c r="IND165" s="396"/>
      <c r="INE165" s="396"/>
      <c r="INF165" s="396"/>
      <c r="ING165" s="396"/>
      <c r="INH165" s="396"/>
      <c r="INI165" s="396"/>
      <c r="INJ165" s="396"/>
      <c r="INK165" s="396"/>
      <c r="INL165" s="396"/>
      <c r="INM165" s="396"/>
      <c r="INN165" s="396"/>
      <c r="INO165" s="396"/>
      <c r="INP165" s="396"/>
      <c r="INQ165" s="396"/>
      <c r="INR165" s="396"/>
      <c r="INS165" s="396"/>
      <c r="INT165" s="396"/>
      <c r="INU165" s="396"/>
      <c r="INV165" s="396"/>
      <c r="INW165" s="396"/>
      <c r="INX165" s="396"/>
      <c r="INY165" s="396"/>
      <c r="INZ165" s="396"/>
      <c r="IOA165" s="396"/>
      <c r="IOB165" s="396"/>
      <c r="IOC165" s="396"/>
      <c r="IOD165" s="396"/>
      <c r="IOE165" s="396"/>
      <c r="IOF165" s="396"/>
      <c r="IOG165" s="396"/>
      <c r="IOH165" s="396"/>
      <c r="IOI165" s="396"/>
      <c r="IOJ165" s="396"/>
      <c r="IOK165" s="396"/>
      <c r="IOL165" s="396"/>
      <c r="IOM165" s="396"/>
      <c r="ION165" s="396"/>
      <c r="IOO165" s="396"/>
      <c r="IOP165" s="396"/>
      <c r="IOQ165" s="396"/>
      <c r="IOR165" s="396"/>
      <c r="IOS165" s="396"/>
      <c r="IOT165" s="396"/>
      <c r="IOU165" s="396"/>
      <c r="IOV165" s="396"/>
      <c r="IOW165" s="396"/>
      <c r="IOX165" s="396"/>
      <c r="IOY165" s="396"/>
      <c r="IOZ165" s="396"/>
      <c r="IPA165" s="396"/>
      <c r="IPB165" s="396"/>
      <c r="IPC165" s="396"/>
      <c r="IPD165" s="396"/>
      <c r="IPE165" s="396"/>
      <c r="IPF165" s="396"/>
      <c r="IPG165" s="396"/>
      <c r="IPH165" s="396"/>
      <c r="IPI165" s="396"/>
      <c r="IPJ165" s="396"/>
      <c r="IPK165" s="396"/>
      <c r="IPL165" s="396"/>
      <c r="IPM165" s="396"/>
      <c r="IPN165" s="396"/>
      <c r="IPO165" s="396"/>
      <c r="IPP165" s="396"/>
      <c r="IPQ165" s="396"/>
      <c r="IPR165" s="396"/>
      <c r="IPS165" s="396"/>
      <c r="IPT165" s="396"/>
      <c r="IPU165" s="396"/>
      <c r="IPV165" s="396"/>
      <c r="IPW165" s="396"/>
      <c r="IPX165" s="396"/>
      <c r="IPY165" s="396"/>
      <c r="IPZ165" s="396"/>
      <c r="IQA165" s="396"/>
      <c r="IQB165" s="396"/>
      <c r="IQC165" s="396"/>
      <c r="IQD165" s="396"/>
      <c r="IQE165" s="396"/>
      <c r="IQF165" s="396"/>
      <c r="IQG165" s="396"/>
      <c r="IQH165" s="396"/>
      <c r="IQI165" s="396"/>
      <c r="IQJ165" s="396"/>
      <c r="IQK165" s="396"/>
      <c r="IQL165" s="396"/>
      <c r="IQM165" s="396"/>
      <c r="IQN165" s="396"/>
      <c r="IQO165" s="396"/>
      <c r="IQP165" s="396"/>
      <c r="IQQ165" s="396"/>
      <c r="IQR165" s="396"/>
      <c r="IQS165" s="396"/>
      <c r="IQT165" s="396"/>
      <c r="IQU165" s="396"/>
      <c r="IQV165" s="396"/>
      <c r="IQW165" s="396"/>
      <c r="IQX165" s="396"/>
      <c r="IQY165" s="396"/>
      <c r="IQZ165" s="396"/>
      <c r="IRA165" s="396"/>
      <c r="IRB165" s="396"/>
      <c r="IRC165" s="396"/>
      <c r="IRD165" s="396"/>
      <c r="IRE165" s="396"/>
      <c r="IRF165" s="396"/>
      <c r="IRG165" s="396"/>
      <c r="IRH165" s="396"/>
      <c r="IRI165" s="396"/>
      <c r="IRJ165" s="396"/>
      <c r="IRK165" s="396"/>
      <c r="IRL165" s="396"/>
      <c r="IRM165" s="396"/>
      <c r="IRN165" s="396"/>
      <c r="IRO165" s="396"/>
      <c r="IRP165" s="396"/>
      <c r="IRQ165" s="396"/>
      <c r="IRR165" s="396"/>
      <c r="IRS165" s="396"/>
      <c r="IRT165" s="396"/>
      <c r="IRU165" s="396"/>
      <c r="IRV165" s="396"/>
      <c r="IRW165" s="396"/>
      <c r="IRX165" s="396"/>
      <c r="IRY165" s="396"/>
      <c r="IRZ165" s="396"/>
      <c r="ISA165" s="396"/>
      <c r="ISB165" s="396"/>
      <c r="ISC165" s="396"/>
      <c r="ISD165" s="396"/>
      <c r="ISE165" s="396"/>
      <c r="ISF165" s="396"/>
      <c r="ISG165" s="396"/>
      <c r="ISH165" s="396"/>
      <c r="ISI165" s="396"/>
      <c r="ISJ165" s="396"/>
      <c r="ISK165" s="396"/>
      <c r="ISL165" s="396"/>
      <c r="ISM165" s="396"/>
      <c r="ISN165" s="396"/>
      <c r="ISO165" s="396"/>
      <c r="ISP165" s="396"/>
      <c r="ISQ165" s="396"/>
      <c r="ISR165" s="396"/>
      <c r="ISS165" s="396"/>
      <c r="IST165" s="396"/>
      <c r="ISU165" s="396"/>
      <c r="ISV165" s="396"/>
      <c r="ISW165" s="396"/>
      <c r="ISX165" s="396"/>
      <c r="ISY165" s="396"/>
      <c r="ISZ165" s="396"/>
      <c r="ITA165" s="396"/>
      <c r="ITB165" s="396"/>
      <c r="ITC165" s="396"/>
      <c r="ITD165" s="396"/>
      <c r="ITE165" s="396"/>
      <c r="ITF165" s="396"/>
      <c r="ITG165" s="396"/>
      <c r="ITH165" s="396"/>
      <c r="ITI165" s="396"/>
      <c r="ITJ165" s="396"/>
      <c r="ITK165" s="396"/>
      <c r="ITL165" s="396"/>
      <c r="ITM165" s="396"/>
      <c r="ITN165" s="396"/>
      <c r="ITO165" s="396"/>
      <c r="ITP165" s="396"/>
      <c r="ITQ165" s="396"/>
      <c r="ITR165" s="396"/>
      <c r="ITS165" s="396"/>
      <c r="ITT165" s="396"/>
      <c r="ITU165" s="396"/>
      <c r="ITV165" s="396"/>
      <c r="ITW165" s="396"/>
      <c r="ITX165" s="396"/>
      <c r="ITY165" s="396"/>
      <c r="ITZ165" s="396"/>
      <c r="IUA165" s="396"/>
      <c r="IUB165" s="396"/>
      <c r="IUC165" s="396"/>
      <c r="IUD165" s="396"/>
      <c r="IUE165" s="396"/>
      <c r="IUF165" s="396"/>
      <c r="IUG165" s="396"/>
      <c r="IUH165" s="396"/>
      <c r="IUI165" s="396"/>
      <c r="IUJ165" s="396"/>
      <c r="IUK165" s="396"/>
      <c r="IUL165" s="396"/>
      <c r="IUM165" s="396"/>
      <c r="IUN165" s="396"/>
      <c r="IUO165" s="396"/>
      <c r="IUP165" s="396"/>
      <c r="IUQ165" s="396"/>
      <c r="IUR165" s="396"/>
      <c r="IUS165" s="396"/>
      <c r="IUT165" s="396"/>
      <c r="IUU165" s="396"/>
      <c r="IUV165" s="396"/>
      <c r="IUW165" s="396"/>
      <c r="IUX165" s="396"/>
      <c r="IUY165" s="396"/>
      <c r="IUZ165" s="396"/>
      <c r="IVA165" s="396"/>
      <c r="IVB165" s="396"/>
      <c r="IVC165" s="396"/>
      <c r="IVD165" s="396"/>
      <c r="IVE165" s="396"/>
      <c r="IVF165" s="396"/>
      <c r="IVG165" s="396"/>
      <c r="IVH165" s="396"/>
      <c r="IVI165" s="396"/>
      <c r="IVJ165" s="396"/>
      <c r="IVK165" s="396"/>
      <c r="IVL165" s="396"/>
      <c r="IVM165" s="396"/>
      <c r="IVN165" s="396"/>
      <c r="IVO165" s="396"/>
      <c r="IVP165" s="396"/>
      <c r="IVQ165" s="396"/>
      <c r="IVR165" s="396"/>
      <c r="IVS165" s="396"/>
      <c r="IVT165" s="396"/>
      <c r="IVU165" s="396"/>
      <c r="IVV165" s="396"/>
      <c r="IVW165" s="396"/>
      <c r="IVX165" s="396"/>
      <c r="IVY165" s="396"/>
      <c r="IVZ165" s="396"/>
      <c r="IWA165" s="396"/>
      <c r="IWB165" s="396"/>
      <c r="IWC165" s="396"/>
      <c r="IWD165" s="396"/>
      <c r="IWE165" s="396"/>
      <c r="IWF165" s="396"/>
      <c r="IWG165" s="396"/>
      <c r="IWH165" s="396"/>
      <c r="IWI165" s="396"/>
      <c r="IWJ165" s="396"/>
      <c r="IWK165" s="396"/>
      <c r="IWL165" s="396"/>
      <c r="IWM165" s="396"/>
      <c r="IWN165" s="396"/>
      <c r="IWO165" s="396"/>
      <c r="IWP165" s="396"/>
      <c r="IWQ165" s="396"/>
      <c r="IWR165" s="396"/>
      <c r="IWS165" s="396"/>
      <c r="IWT165" s="396"/>
      <c r="IWU165" s="396"/>
      <c r="IWV165" s="396"/>
      <c r="IWW165" s="396"/>
      <c r="IWX165" s="396"/>
      <c r="IWY165" s="396"/>
      <c r="IWZ165" s="396"/>
      <c r="IXA165" s="396"/>
      <c r="IXB165" s="396"/>
      <c r="IXC165" s="396"/>
      <c r="IXD165" s="396"/>
      <c r="IXE165" s="396"/>
      <c r="IXF165" s="396"/>
      <c r="IXG165" s="396"/>
      <c r="IXH165" s="396"/>
      <c r="IXI165" s="396"/>
      <c r="IXJ165" s="396"/>
      <c r="IXK165" s="396"/>
      <c r="IXL165" s="396"/>
      <c r="IXM165" s="396"/>
      <c r="IXN165" s="396"/>
      <c r="IXO165" s="396"/>
      <c r="IXP165" s="396"/>
      <c r="IXQ165" s="396"/>
      <c r="IXR165" s="396"/>
      <c r="IXS165" s="396"/>
      <c r="IXT165" s="396"/>
      <c r="IXU165" s="396"/>
      <c r="IXV165" s="396"/>
      <c r="IXW165" s="396"/>
      <c r="IXX165" s="396"/>
      <c r="IXY165" s="396"/>
      <c r="IXZ165" s="396"/>
      <c r="IYA165" s="396"/>
      <c r="IYB165" s="396"/>
      <c r="IYC165" s="396"/>
      <c r="IYD165" s="396"/>
      <c r="IYE165" s="396"/>
      <c r="IYF165" s="396"/>
      <c r="IYG165" s="396"/>
      <c r="IYH165" s="396"/>
      <c r="IYI165" s="396"/>
      <c r="IYJ165" s="396"/>
      <c r="IYK165" s="396"/>
      <c r="IYL165" s="396"/>
      <c r="IYM165" s="396"/>
      <c r="IYN165" s="396"/>
      <c r="IYO165" s="396"/>
      <c r="IYP165" s="396"/>
      <c r="IYQ165" s="396"/>
      <c r="IYR165" s="396"/>
      <c r="IYS165" s="396"/>
      <c r="IYT165" s="396"/>
      <c r="IYU165" s="396"/>
      <c r="IYV165" s="396"/>
      <c r="IYW165" s="396"/>
      <c r="IYX165" s="396"/>
      <c r="IYY165" s="396"/>
      <c r="IYZ165" s="396"/>
      <c r="IZA165" s="396"/>
      <c r="IZB165" s="396"/>
      <c r="IZC165" s="396"/>
      <c r="IZD165" s="396"/>
      <c r="IZE165" s="396"/>
      <c r="IZF165" s="396"/>
      <c r="IZG165" s="396"/>
      <c r="IZH165" s="396"/>
      <c r="IZI165" s="396"/>
      <c r="IZJ165" s="396"/>
      <c r="IZK165" s="396"/>
      <c r="IZL165" s="396"/>
      <c r="IZM165" s="396"/>
      <c r="IZN165" s="396"/>
      <c r="IZO165" s="396"/>
      <c r="IZP165" s="396"/>
      <c r="IZQ165" s="396"/>
      <c r="IZR165" s="396"/>
      <c r="IZS165" s="396"/>
      <c r="IZT165" s="396"/>
      <c r="IZU165" s="396"/>
      <c r="IZV165" s="396"/>
      <c r="IZW165" s="396"/>
      <c r="IZX165" s="396"/>
      <c r="IZY165" s="396"/>
      <c r="IZZ165" s="396"/>
      <c r="JAA165" s="396"/>
      <c r="JAB165" s="396"/>
      <c r="JAC165" s="396"/>
      <c r="JAD165" s="396"/>
      <c r="JAE165" s="396"/>
      <c r="JAF165" s="396"/>
      <c r="JAG165" s="396"/>
      <c r="JAH165" s="396"/>
      <c r="JAI165" s="396"/>
      <c r="JAJ165" s="396"/>
      <c r="JAK165" s="396"/>
      <c r="JAL165" s="396"/>
      <c r="JAM165" s="396"/>
      <c r="JAN165" s="396"/>
      <c r="JAO165" s="396"/>
      <c r="JAP165" s="396"/>
      <c r="JAQ165" s="396"/>
      <c r="JAR165" s="396"/>
      <c r="JAS165" s="396"/>
      <c r="JAT165" s="396"/>
      <c r="JAU165" s="396"/>
      <c r="JAV165" s="396"/>
      <c r="JAW165" s="396"/>
      <c r="JAX165" s="396"/>
      <c r="JAY165" s="396"/>
      <c r="JAZ165" s="396"/>
      <c r="JBA165" s="396"/>
      <c r="JBB165" s="396"/>
      <c r="JBC165" s="396"/>
      <c r="JBD165" s="396"/>
      <c r="JBE165" s="396"/>
      <c r="JBF165" s="396"/>
      <c r="JBG165" s="396"/>
      <c r="JBH165" s="396"/>
      <c r="JBI165" s="396"/>
      <c r="JBJ165" s="396"/>
      <c r="JBK165" s="396"/>
      <c r="JBL165" s="396"/>
      <c r="JBM165" s="396"/>
      <c r="JBN165" s="396"/>
      <c r="JBO165" s="396"/>
      <c r="JBP165" s="396"/>
      <c r="JBQ165" s="396"/>
      <c r="JBR165" s="396"/>
      <c r="JBS165" s="396"/>
      <c r="JBT165" s="396"/>
      <c r="JBU165" s="396"/>
      <c r="JBV165" s="396"/>
      <c r="JBW165" s="396"/>
      <c r="JBX165" s="396"/>
      <c r="JBY165" s="396"/>
      <c r="JBZ165" s="396"/>
      <c r="JCA165" s="396"/>
      <c r="JCB165" s="396"/>
      <c r="JCC165" s="396"/>
      <c r="JCD165" s="396"/>
      <c r="JCE165" s="396"/>
      <c r="JCF165" s="396"/>
      <c r="JCG165" s="396"/>
      <c r="JCH165" s="396"/>
      <c r="JCI165" s="396"/>
      <c r="JCJ165" s="396"/>
      <c r="JCK165" s="396"/>
      <c r="JCL165" s="396"/>
      <c r="JCM165" s="396"/>
      <c r="JCN165" s="396"/>
      <c r="JCO165" s="396"/>
      <c r="JCP165" s="396"/>
      <c r="JCQ165" s="396"/>
      <c r="JCR165" s="396"/>
      <c r="JCS165" s="396"/>
      <c r="JCT165" s="396"/>
      <c r="JCU165" s="396"/>
      <c r="JCV165" s="396"/>
      <c r="JCW165" s="396"/>
      <c r="JCX165" s="396"/>
      <c r="JCY165" s="396"/>
      <c r="JCZ165" s="396"/>
      <c r="JDA165" s="396"/>
      <c r="JDB165" s="396"/>
      <c r="JDC165" s="396"/>
      <c r="JDD165" s="396"/>
      <c r="JDE165" s="396"/>
      <c r="JDF165" s="396"/>
      <c r="JDG165" s="396"/>
      <c r="JDH165" s="396"/>
      <c r="JDI165" s="396"/>
      <c r="JDJ165" s="396"/>
      <c r="JDK165" s="396"/>
      <c r="JDL165" s="396"/>
      <c r="JDM165" s="396"/>
      <c r="JDN165" s="396"/>
      <c r="JDO165" s="396"/>
      <c r="JDP165" s="396"/>
      <c r="JDQ165" s="396"/>
      <c r="JDR165" s="396"/>
      <c r="JDS165" s="396"/>
      <c r="JDT165" s="396"/>
      <c r="JDU165" s="396"/>
      <c r="JDV165" s="396"/>
      <c r="JDW165" s="396"/>
      <c r="JDX165" s="396"/>
      <c r="JDY165" s="396"/>
      <c r="JDZ165" s="396"/>
      <c r="JEA165" s="396"/>
      <c r="JEB165" s="396"/>
      <c r="JEC165" s="396"/>
      <c r="JED165" s="396"/>
      <c r="JEE165" s="396"/>
      <c r="JEF165" s="396"/>
      <c r="JEG165" s="396"/>
      <c r="JEH165" s="396"/>
      <c r="JEI165" s="396"/>
      <c r="JEJ165" s="396"/>
      <c r="JEK165" s="396"/>
      <c r="JEL165" s="396"/>
      <c r="JEM165" s="396"/>
      <c r="JEN165" s="396"/>
      <c r="JEO165" s="396"/>
      <c r="JEP165" s="396"/>
      <c r="JEQ165" s="396"/>
      <c r="JER165" s="396"/>
      <c r="JES165" s="396"/>
      <c r="JET165" s="396"/>
      <c r="JEU165" s="396"/>
      <c r="JEV165" s="396"/>
      <c r="JEW165" s="396"/>
      <c r="JEX165" s="396"/>
      <c r="JEY165" s="396"/>
      <c r="JEZ165" s="396"/>
      <c r="JFA165" s="396"/>
      <c r="JFB165" s="396"/>
      <c r="JFC165" s="396"/>
      <c r="JFD165" s="396"/>
      <c r="JFE165" s="396"/>
      <c r="JFF165" s="396"/>
      <c r="JFG165" s="396"/>
      <c r="JFH165" s="396"/>
      <c r="JFI165" s="396"/>
      <c r="JFJ165" s="396"/>
      <c r="JFK165" s="396"/>
      <c r="JFL165" s="396"/>
      <c r="JFM165" s="396"/>
      <c r="JFN165" s="396"/>
      <c r="JFO165" s="396"/>
      <c r="JFP165" s="396"/>
      <c r="JFQ165" s="396"/>
      <c r="JFR165" s="396"/>
      <c r="JFS165" s="396"/>
      <c r="JFT165" s="396"/>
      <c r="JFU165" s="396"/>
      <c r="JFV165" s="396"/>
      <c r="JFW165" s="396"/>
      <c r="JFX165" s="396"/>
      <c r="JFY165" s="396"/>
      <c r="JFZ165" s="396"/>
      <c r="JGA165" s="396"/>
      <c r="JGB165" s="396"/>
      <c r="JGC165" s="396"/>
      <c r="JGD165" s="396"/>
      <c r="JGE165" s="396"/>
      <c r="JGF165" s="396"/>
      <c r="JGG165" s="396"/>
      <c r="JGH165" s="396"/>
      <c r="JGI165" s="396"/>
      <c r="JGJ165" s="396"/>
      <c r="JGK165" s="396"/>
      <c r="JGL165" s="396"/>
      <c r="JGM165" s="396"/>
      <c r="JGN165" s="396"/>
      <c r="JGO165" s="396"/>
      <c r="JGP165" s="396"/>
      <c r="JGQ165" s="396"/>
      <c r="JGR165" s="396"/>
      <c r="JGS165" s="396"/>
      <c r="JGT165" s="396"/>
      <c r="JGU165" s="396"/>
      <c r="JGV165" s="396"/>
      <c r="JGW165" s="396"/>
      <c r="JGX165" s="396"/>
      <c r="JGY165" s="396"/>
      <c r="JGZ165" s="396"/>
      <c r="JHA165" s="396"/>
      <c r="JHB165" s="396"/>
      <c r="JHC165" s="396"/>
      <c r="JHD165" s="396"/>
      <c r="JHE165" s="396"/>
      <c r="JHF165" s="396"/>
      <c r="JHG165" s="396"/>
      <c r="JHH165" s="396"/>
      <c r="JHI165" s="396"/>
      <c r="JHJ165" s="396"/>
      <c r="JHK165" s="396"/>
      <c r="JHL165" s="396"/>
      <c r="JHM165" s="396"/>
      <c r="JHN165" s="396"/>
      <c r="JHO165" s="396"/>
      <c r="JHP165" s="396"/>
      <c r="JHQ165" s="396"/>
      <c r="JHR165" s="396"/>
      <c r="JHS165" s="396"/>
      <c r="JHT165" s="396"/>
      <c r="JHU165" s="396"/>
      <c r="JHV165" s="396"/>
      <c r="JHW165" s="396"/>
      <c r="JHX165" s="396"/>
      <c r="JHY165" s="396"/>
      <c r="JHZ165" s="396"/>
      <c r="JIA165" s="396"/>
      <c r="JIB165" s="396"/>
      <c r="JIC165" s="396"/>
      <c r="JID165" s="396"/>
      <c r="JIE165" s="396"/>
      <c r="JIF165" s="396"/>
      <c r="JIG165" s="396"/>
      <c r="JIH165" s="396"/>
      <c r="JII165" s="396"/>
      <c r="JIJ165" s="396"/>
      <c r="JIK165" s="396"/>
      <c r="JIL165" s="396"/>
      <c r="JIM165" s="396"/>
      <c r="JIN165" s="396"/>
      <c r="JIO165" s="396"/>
      <c r="JIP165" s="396"/>
      <c r="JIQ165" s="396"/>
      <c r="JIR165" s="396"/>
      <c r="JIS165" s="396"/>
      <c r="JIT165" s="396"/>
      <c r="JIU165" s="396"/>
      <c r="JIV165" s="396"/>
      <c r="JIW165" s="396"/>
      <c r="JIX165" s="396"/>
      <c r="JIY165" s="396"/>
      <c r="JIZ165" s="396"/>
      <c r="JJA165" s="396"/>
      <c r="JJB165" s="396"/>
      <c r="JJC165" s="396"/>
      <c r="JJD165" s="396"/>
      <c r="JJE165" s="396"/>
      <c r="JJF165" s="396"/>
      <c r="JJG165" s="396"/>
      <c r="JJH165" s="396"/>
      <c r="JJI165" s="396"/>
      <c r="JJJ165" s="396"/>
      <c r="JJK165" s="396"/>
      <c r="JJL165" s="396"/>
      <c r="JJM165" s="396"/>
      <c r="JJN165" s="396"/>
      <c r="JJO165" s="396"/>
      <c r="JJP165" s="396"/>
      <c r="JJQ165" s="396"/>
      <c r="JJR165" s="396"/>
      <c r="JJS165" s="396"/>
      <c r="JJT165" s="396"/>
      <c r="JJU165" s="396"/>
      <c r="JJV165" s="396"/>
      <c r="JJW165" s="396"/>
      <c r="JJX165" s="396"/>
      <c r="JJY165" s="396"/>
      <c r="JJZ165" s="396"/>
      <c r="JKA165" s="396"/>
      <c r="JKB165" s="396"/>
      <c r="JKC165" s="396"/>
      <c r="JKD165" s="396"/>
      <c r="JKE165" s="396"/>
      <c r="JKF165" s="396"/>
      <c r="JKG165" s="396"/>
      <c r="JKH165" s="396"/>
      <c r="JKI165" s="396"/>
      <c r="JKJ165" s="396"/>
      <c r="JKK165" s="396"/>
      <c r="JKL165" s="396"/>
      <c r="JKM165" s="396"/>
      <c r="JKN165" s="396"/>
      <c r="JKO165" s="396"/>
      <c r="JKP165" s="396"/>
      <c r="JKQ165" s="396"/>
      <c r="JKR165" s="396"/>
      <c r="JKS165" s="396"/>
      <c r="JKT165" s="396"/>
      <c r="JKU165" s="396"/>
      <c r="JKV165" s="396"/>
      <c r="JKW165" s="396"/>
      <c r="JKX165" s="396"/>
      <c r="JKY165" s="396"/>
      <c r="JKZ165" s="396"/>
      <c r="JLA165" s="396"/>
      <c r="JLB165" s="396"/>
      <c r="JLC165" s="396"/>
      <c r="JLD165" s="396"/>
      <c r="JLE165" s="396"/>
      <c r="JLF165" s="396"/>
      <c r="JLG165" s="396"/>
      <c r="JLH165" s="396"/>
      <c r="JLI165" s="396"/>
      <c r="JLJ165" s="396"/>
      <c r="JLK165" s="396"/>
      <c r="JLL165" s="396"/>
      <c r="JLM165" s="396"/>
      <c r="JLN165" s="396"/>
      <c r="JLO165" s="396"/>
      <c r="JLP165" s="396"/>
      <c r="JLQ165" s="396"/>
      <c r="JLR165" s="396"/>
      <c r="JLS165" s="396"/>
      <c r="JLT165" s="396"/>
      <c r="JLU165" s="396"/>
      <c r="JLV165" s="396"/>
      <c r="JLW165" s="396"/>
      <c r="JLX165" s="396"/>
      <c r="JLY165" s="396"/>
      <c r="JLZ165" s="396"/>
      <c r="JMA165" s="396"/>
      <c r="JMB165" s="396"/>
      <c r="JMC165" s="396"/>
      <c r="JMD165" s="396"/>
      <c r="JME165" s="396"/>
      <c r="JMF165" s="396"/>
      <c r="JMG165" s="396"/>
      <c r="JMH165" s="396"/>
      <c r="JMI165" s="396"/>
      <c r="JMJ165" s="396"/>
      <c r="JMK165" s="396"/>
      <c r="JML165" s="396"/>
      <c r="JMM165" s="396"/>
      <c r="JMN165" s="396"/>
      <c r="JMO165" s="396"/>
      <c r="JMP165" s="396"/>
      <c r="JMQ165" s="396"/>
      <c r="JMR165" s="396"/>
      <c r="JMS165" s="396"/>
      <c r="JMT165" s="396"/>
      <c r="JMU165" s="396"/>
      <c r="JMV165" s="396"/>
      <c r="JMW165" s="396"/>
      <c r="JMX165" s="396"/>
      <c r="JMY165" s="396"/>
      <c r="JMZ165" s="396"/>
      <c r="JNA165" s="396"/>
      <c r="JNB165" s="396"/>
      <c r="JNC165" s="396"/>
      <c r="JND165" s="396"/>
      <c r="JNE165" s="396"/>
      <c r="JNF165" s="396"/>
      <c r="JNG165" s="396"/>
      <c r="JNH165" s="396"/>
      <c r="JNI165" s="396"/>
      <c r="JNJ165" s="396"/>
      <c r="JNK165" s="396"/>
      <c r="JNL165" s="396"/>
      <c r="JNM165" s="396"/>
      <c r="JNN165" s="396"/>
      <c r="JNO165" s="396"/>
      <c r="JNP165" s="396"/>
      <c r="JNQ165" s="396"/>
      <c r="JNR165" s="396"/>
      <c r="JNS165" s="396"/>
      <c r="JNT165" s="396"/>
      <c r="JNU165" s="396"/>
      <c r="JNV165" s="396"/>
      <c r="JNW165" s="396"/>
      <c r="JNX165" s="396"/>
      <c r="JNY165" s="396"/>
      <c r="JNZ165" s="396"/>
      <c r="JOA165" s="396"/>
      <c r="JOB165" s="396"/>
      <c r="JOC165" s="396"/>
      <c r="JOD165" s="396"/>
      <c r="JOE165" s="396"/>
      <c r="JOF165" s="396"/>
      <c r="JOG165" s="396"/>
      <c r="JOH165" s="396"/>
      <c r="JOI165" s="396"/>
      <c r="JOJ165" s="396"/>
      <c r="JOK165" s="396"/>
      <c r="JOL165" s="396"/>
      <c r="JOM165" s="396"/>
      <c r="JON165" s="396"/>
      <c r="JOO165" s="396"/>
      <c r="JOP165" s="396"/>
      <c r="JOQ165" s="396"/>
      <c r="JOR165" s="396"/>
      <c r="JOS165" s="396"/>
      <c r="JOT165" s="396"/>
      <c r="JOU165" s="396"/>
      <c r="JOV165" s="396"/>
      <c r="JOW165" s="396"/>
      <c r="JOX165" s="396"/>
      <c r="JOY165" s="396"/>
      <c r="JOZ165" s="396"/>
      <c r="JPA165" s="396"/>
      <c r="JPB165" s="396"/>
      <c r="JPC165" s="396"/>
      <c r="JPD165" s="396"/>
      <c r="JPE165" s="396"/>
      <c r="JPF165" s="396"/>
      <c r="JPG165" s="396"/>
      <c r="JPH165" s="396"/>
      <c r="JPI165" s="396"/>
      <c r="JPJ165" s="396"/>
      <c r="JPK165" s="396"/>
      <c r="JPL165" s="396"/>
      <c r="JPM165" s="396"/>
      <c r="JPN165" s="396"/>
      <c r="JPO165" s="396"/>
      <c r="JPP165" s="396"/>
      <c r="JPQ165" s="396"/>
      <c r="JPR165" s="396"/>
      <c r="JPS165" s="396"/>
      <c r="JPT165" s="396"/>
      <c r="JPU165" s="396"/>
      <c r="JPV165" s="396"/>
      <c r="JPW165" s="396"/>
      <c r="JPX165" s="396"/>
      <c r="JPY165" s="396"/>
      <c r="JPZ165" s="396"/>
      <c r="JQA165" s="396"/>
      <c r="JQB165" s="396"/>
      <c r="JQC165" s="396"/>
      <c r="JQD165" s="396"/>
      <c r="JQE165" s="396"/>
      <c r="JQF165" s="396"/>
      <c r="JQG165" s="396"/>
      <c r="JQH165" s="396"/>
      <c r="JQI165" s="396"/>
      <c r="JQJ165" s="396"/>
      <c r="JQK165" s="396"/>
      <c r="JQL165" s="396"/>
      <c r="JQM165" s="396"/>
      <c r="JQN165" s="396"/>
      <c r="JQO165" s="396"/>
      <c r="JQP165" s="396"/>
      <c r="JQQ165" s="396"/>
      <c r="JQR165" s="396"/>
      <c r="JQS165" s="396"/>
      <c r="JQT165" s="396"/>
      <c r="JQU165" s="396"/>
      <c r="JQV165" s="396"/>
      <c r="JQW165" s="396"/>
      <c r="JQX165" s="396"/>
      <c r="JQY165" s="396"/>
      <c r="JQZ165" s="396"/>
      <c r="JRA165" s="396"/>
      <c r="JRB165" s="396"/>
      <c r="JRC165" s="396"/>
      <c r="JRD165" s="396"/>
      <c r="JRE165" s="396"/>
      <c r="JRF165" s="396"/>
      <c r="JRG165" s="396"/>
      <c r="JRH165" s="396"/>
      <c r="JRI165" s="396"/>
      <c r="JRJ165" s="396"/>
      <c r="JRK165" s="396"/>
      <c r="JRL165" s="396"/>
      <c r="JRM165" s="396"/>
      <c r="JRN165" s="396"/>
      <c r="JRO165" s="396"/>
      <c r="JRP165" s="396"/>
      <c r="JRQ165" s="396"/>
      <c r="JRR165" s="396"/>
      <c r="JRS165" s="396"/>
      <c r="JRT165" s="396"/>
      <c r="JRU165" s="396"/>
      <c r="JRV165" s="396"/>
      <c r="JRW165" s="396"/>
      <c r="JRX165" s="396"/>
      <c r="JRY165" s="396"/>
      <c r="JRZ165" s="396"/>
      <c r="JSA165" s="396"/>
      <c r="JSB165" s="396"/>
      <c r="JSC165" s="396"/>
      <c r="JSD165" s="396"/>
      <c r="JSE165" s="396"/>
      <c r="JSF165" s="396"/>
      <c r="JSG165" s="396"/>
      <c r="JSH165" s="396"/>
      <c r="JSI165" s="396"/>
      <c r="JSJ165" s="396"/>
      <c r="JSK165" s="396"/>
      <c r="JSL165" s="396"/>
      <c r="JSM165" s="396"/>
      <c r="JSN165" s="396"/>
      <c r="JSO165" s="396"/>
      <c r="JSP165" s="396"/>
      <c r="JSQ165" s="396"/>
      <c r="JSR165" s="396"/>
      <c r="JSS165" s="396"/>
      <c r="JST165" s="396"/>
      <c r="JSU165" s="396"/>
      <c r="JSV165" s="396"/>
      <c r="JSW165" s="396"/>
      <c r="JSX165" s="396"/>
      <c r="JSY165" s="396"/>
      <c r="JSZ165" s="396"/>
      <c r="JTA165" s="396"/>
      <c r="JTB165" s="396"/>
      <c r="JTC165" s="396"/>
      <c r="JTD165" s="396"/>
      <c r="JTE165" s="396"/>
      <c r="JTF165" s="396"/>
      <c r="JTG165" s="396"/>
      <c r="JTH165" s="396"/>
      <c r="JTI165" s="396"/>
      <c r="JTJ165" s="396"/>
      <c r="JTK165" s="396"/>
      <c r="JTL165" s="396"/>
      <c r="JTM165" s="396"/>
      <c r="JTN165" s="396"/>
      <c r="JTO165" s="396"/>
      <c r="JTP165" s="396"/>
      <c r="JTQ165" s="396"/>
      <c r="JTR165" s="396"/>
      <c r="JTS165" s="396"/>
      <c r="JTT165" s="396"/>
      <c r="JTU165" s="396"/>
      <c r="JTV165" s="396"/>
      <c r="JTW165" s="396"/>
      <c r="JTX165" s="396"/>
      <c r="JTY165" s="396"/>
      <c r="JTZ165" s="396"/>
      <c r="JUA165" s="396"/>
      <c r="JUB165" s="396"/>
      <c r="JUC165" s="396"/>
      <c r="JUD165" s="396"/>
      <c r="JUE165" s="396"/>
      <c r="JUF165" s="396"/>
      <c r="JUG165" s="396"/>
      <c r="JUH165" s="396"/>
      <c r="JUI165" s="396"/>
      <c r="JUJ165" s="396"/>
      <c r="JUK165" s="396"/>
      <c r="JUL165" s="396"/>
      <c r="JUM165" s="396"/>
      <c r="JUN165" s="396"/>
      <c r="JUO165" s="396"/>
      <c r="JUP165" s="396"/>
      <c r="JUQ165" s="396"/>
      <c r="JUR165" s="396"/>
      <c r="JUS165" s="396"/>
      <c r="JUT165" s="396"/>
      <c r="JUU165" s="396"/>
      <c r="JUV165" s="396"/>
      <c r="JUW165" s="396"/>
      <c r="JUX165" s="396"/>
      <c r="JUY165" s="396"/>
      <c r="JUZ165" s="396"/>
      <c r="JVA165" s="396"/>
      <c r="JVB165" s="396"/>
      <c r="JVC165" s="396"/>
      <c r="JVD165" s="396"/>
      <c r="JVE165" s="396"/>
      <c r="JVF165" s="396"/>
      <c r="JVG165" s="396"/>
      <c r="JVH165" s="396"/>
      <c r="JVI165" s="396"/>
      <c r="JVJ165" s="396"/>
      <c r="JVK165" s="396"/>
      <c r="JVL165" s="396"/>
      <c r="JVM165" s="396"/>
      <c r="JVN165" s="396"/>
      <c r="JVO165" s="396"/>
      <c r="JVP165" s="396"/>
      <c r="JVQ165" s="396"/>
      <c r="JVR165" s="396"/>
      <c r="JVS165" s="396"/>
      <c r="JVT165" s="396"/>
      <c r="JVU165" s="396"/>
      <c r="JVV165" s="396"/>
      <c r="JVW165" s="396"/>
      <c r="JVX165" s="396"/>
      <c r="JVY165" s="396"/>
      <c r="JVZ165" s="396"/>
      <c r="JWA165" s="396"/>
      <c r="JWB165" s="396"/>
      <c r="JWC165" s="396"/>
      <c r="JWD165" s="396"/>
      <c r="JWE165" s="396"/>
      <c r="JWF165" s="396"/>
      <c r="JWG165" s="396"/>
      <c r="JWH165" s="396"/>
      <c r="JWI165" s="396"/>
      <c r="JWJ165" s="396"/>
      <c r="JWK165" s="396"/>
      <c r="JWL165" s="396"/>
      <c r="JWM165" s="396"/>
      <c r="JWN165" s="396"/>
      <c r="JWO165" s="396"/>
      <c r="JWP165" s="396"/>
      <c r="JWQ165" s="396"/>
      <c r="JWR165" s="396"/>
      <c r="JWS165" s="396"/>
      <c r="JWT165" s="396"/>
      <c r="JWU165" s="396"/>
      <c r="JWV165" s="396"/>
      <c r="JWW165" s="396"/>
      <c r="JWX165" s="396"/>
      <c r="JWY165" s="396"/>
      <c r="JWZ165" s="396"/>
      <c r="JXA165" s="396"/>
      <c r="JXB165" s="396"/>
      <c r="JXC165" s="396"/>
      <c r="JXD165" s="396"/>
      <c r="JXE165" s="396"/>
      <c r="JXF165" s="396"/>
      <c r="JXG165" s="396"/>
      <c r="JXH165" s="396"/>
      <c r="JXI165" s="396"/>
      <c r="JXJ165" s="396"/>
      <c r="JXK165" s="396"/>
      <c r="JXL165" s="396"/>
      <c r="JXM165" s="396"/>
      <c r="JXN165" s="396"/>
      <c r="JXO165" s="396"/>
      <c r="JXP165" s="396"/>
      <c r="JXQ165" s="396"/>
      <c r="JXR165" s="396"/>
      <c r="JXS165" s="396"/>
      <c r="JXT165" s="396"/>
      <c r="JXU165" s="396"/>
      <c r="JXV165" s="396"/>
      <c r="JXW165" s="396"/>
      <c r="JXX165" s="396"/>
      <c r="JXY165" s="396"/>
      <c r="JXZ165" s="396"/>
      <c r="JYA165" s="396"/>
      <c r="JYB165" s="396"/>
      <c r="JYC165" s="396"/>
      <c r="JYD165" s="396"/>
      <c r="JYE165" s="396"/>
      <c r="JYF165" s="396"/>
      <c r="JYG165" s="396"/>
      <c r="JYH165" s="396"/>
      <c r="JYI165" s="396"/>
      <c r="JYJ165" s="396"/>
      <c r="JYK165" s="396"/>
      <c r="JYL165" s="396"/>
      <c r="JYM165" s="396"/>
      <c r="JYN165" s="396"/>
      <c r="JYO165" s="396"/>
      <c r="JYP165" s="396"/>
      <c r="JYQ165" s="396"/>
      <c r="JYR165" s="396"/>
      <c r="JYS165" s="396"/>
      <c r="JYT165" s="396"/>
      <c r="JYU165" s="396"/>
      <c r="JYV165" s="396"/>
      <c r="JYW165" s="396"/>
      <c r="JYX165" s="396"/>
      <c r="JYY165" s="396"/>
      <c r="JYZ165" s="396"/>
      <c r="JZA165" s="396"/>
      <c r="JZB165" s="396"/>
      <c r="JZC165" s="396"/>
      <c r="JZD165" s="396"/>
      <c r="JZE165" s="396"/>
      <c r="JZF165" s="396"/>
      <c r="JZG165" s="396"/>
      <c r="JZH165" s="396"/>
      <c r="JZI165" s="396"/>
      <c r="JZJ165" s="396"/>
      <c r="JZK165" s="396"/>
      <c r="JZL165" s="396"/>
      <c r="JZM165" s="396"/>
      <c r="JZN165" s="396"/>
      <c r="JZO165" s="396"/>
      <c r="JZP165" s="396"/>
      <c r="JZQ165" s="396"/>
      <c r="JZR165" s="396"/>
      <c r="JZS165" s="396"/>
      <c r="JZT165" s="396"/>
      <c r="JZU165" s="396"/>
      <c r="JZV165" s="396"/>
      <c r="JZW165" s="396"/>
      <c r="JZX165" s="396"/>
      <c r="JZY165" s="396"/>
      <c r="JZZ165" s="396"/>
      <c r="KAA165" s="396"/>
      <c r="KAB165" s="396"/>
      <c r="KAC165" s="396"/>
      <c r="KAD165" s="396"/>
      <c r="KAE165" s="396"/>
      <c r="KAF165" s="396"/>
      <c r="KAG165" s="396"/>
      <c r="KAH165" s="396"/>
      <c r="KAI165" s="396"/>
      <c r="KAJ165" s="396"/>
      <c r="KAK165" s="396"/>
      <c r="KAL165" s="396"/>
      <c r="KAM165" s="396"/>
      <c r="KAN165" s="396"/>
      <c r="KAO165" s="396"/>
      <c r="KAP165" s="396"/>
      <c r="KAQ165" s="396"/>
      <c r="KAR165" s="396"/>
      <c r="KAS165" s="396"/>
      <c r="KAT165" s="396"/>
      <c r="KAU165" s="396"/>
      <c r="KAV165" s="396"/>
      <c r="KAW165" s="396"/>
      <c r="KAX165" s="396"/>
      <c r="KAY165" s="396"/>
      <c r="KAZ165" s="396"/>
      <c r="KBA165" s="396"/>
      <c r="KBB165" s="396"/>
      <c r="KBC165" s="396"/>
      <c r="KBD165" s="396"/>
      <c r="KBE165" s="396"/>
      <c r="KBF165" s="396"/>
      <c r="KBG165" s="396"/>
      <c r="KBH165" s="396"/>
      <c r="KBI165" s="396"/>
      <c r="KBJ165" s="396"/>
      <c r="KBK165" s="396"/>
      <c r="KBL165" s="396"/>
      <c r="KBM165" s="396"/>
      <c r="KBN165" s="396"/>
      <c r="KBO165" s="396"/>
      <c r="KBP165" s="396"/>
      <c r="KBQ165" s="396"/>
      <c r="KBR165" s="396"/>
      <c r="KBS165" s="396"/>
      <c r="KBT165" s="396"/>
      <c r="KBU165" s="396"/>
      <c r="KBV165" s="396"/>
      <c r="KBW165" s="396"/>
      <c r="KBX165" s="396"/>
      <c r="KBY165" s="396"/>
      <c r="KBZ165" s="396"/>
      <c r="KCA165" s="396"/>
      <c r="KCB165" s="396"/>
      <c r="KCC165" s="396"/>
      <c r="KCD165" s="396"/>
      <c r="KCE165" s="396"/>
      <c r="KCF165" s="396"/>
      <c r="KCG165" s="396"/>
      <c r="KCH165" s="396"/>
      <c r="KCI165" s="396"/>
      <c r="KCJ165" s="396"/>
      <c r="KCK165" s="396"/>
      <c r="KCL165" s="396"/>
      <c r="KCM165" s="396"/>
      <c r="KCN165" s="396"/>
      <c r="KCO165" s="396"/>
      <c r="KCP165" s="396"/>
      <c r="KCQ165" s="396"/>
      <c r="KCR165" s="396"/>
      <c r="KCS165" s="396"/>
      <c r="KCT165" s="396"/>
      <c r="KCU165" s="396"/>
      <c r="KCV165" s="396"/>
      <c r="KCW165" s="396"/>
      <c r="KCX165" s="396"/>
      <c r="KCY165" s="396"/>
      <c r="KCZ165" s="396"/>
      <c r="KDA165" s="396"/>
      <c r="KDB165" s="396"/>
      <c r="KDC165" s="396"/>
      <c r="KDD165" s="396"/>
      <c r="KDE165" s="396"/>
      <c r="KDF165" s="396"/>
      <c r="KDG165" s="396"/>
      <c r="KDH165" s="396"/>
      <c r="KDI165" s="396"/>
      <c r="KDJ165" s="396"/>
      <c r="KDK165" s="396"/>
      <c r="KDL165" s="396"/>
      <c r="KDM165" s="396"/>
      <c r="KDN165" s="396"/>
      <c r="KDO165" s="396"/>
      <c r="KDP165" s="396"/>
      <c r="KDQ165" s="396"/>
      <c r="KDR165" s="396"/>
      <c r="KDS165" s="396"/>
      <c r="KDT165" s="396"/>
      <c r="KDU165" s="396"/>
      <c r="KDV165" s="396"/>
      <c r="KDW165" s="396"/>
      <c r="KDX165" s="396"/>
      <c r="KDY165" s="396"/>
      <c r="KDZ165" s="396"/>
      <c r="KEA165" s="396"/>
      <c r="KEB165" s="396"/>
      <c r="KEC165" s="396"/>
      <c r="KED165" s="396"/>
      <c r="KEE165" s="396"/>
      <c r="KEF165" s="396"/>
      <c r="KEG165" s="396"/>
      <c r="KEH165" s="396"/>
      <c r="KEI165" s="396"/>
      <c r="KEJ165" s="396"/>
      <c r="KEK165" s="396"/>
      <c r="KEL165" s="396"/>
      <c r="KEM165" s="396"/>
      <c r="KEN165" s="396"/>
      <c r="KEO165" s="396"/>
      <c r="KEP165" s="396"/>
      <c r="KEQ165" s="396"/>
      <c r="KER165" s="396"/>
      <c r="KES165" s="396"/>
      <c r="KET165" s="396"/>
      <c r="KEU165" s="396"/>
      <c r="KEV165" s="396"/>
      <c r="KEW165" s="396"/>
      <c r="KEX165" s="396"/>
      <c r="KEY165" s="396"/>
      <c r="KEZ165" s="396"/>
      <c r="KFA165" s="396"/>
      <c r="KFB165" s="396"/>
      <c r="KFC165" s="396"/>
      <c r="KFD165" s="396"/>
      <c r="KFE165" s="396"/>
      <c r="KFF165" s="396"/>
      <c r="KFG165" s="396"/>
      <c r="KFH165" s="396"/>
      <c r="KFI165" s="396"/>
      <c r="KFJ165" s="396"/>
      <c r="KFK165" s="396"/>
      <c r="KFL165" s="396"/>
      <c r="KFM165" s="396"/>
      <c r="KFN165" s="396"/>
      <c r="KFO165" s="396"/>
      <c r="KFP165" s="396"/>
      <c r="KFQ165" s="396"/>
      <c r="KFR165" s="396"/>
      <c r="KFS165" s="396"/>
      <c r="KFT165" s="396"/>
      <c r="KFU165" s="396"/>
      <c r="KFV165" s="396"/>
      <c r="KFW165" s="396"/>
      <c r="KFX165" s="396"/>
      <c r="KFY165" s="396"/>
      <c r="KFZ165" s="396"/>
      <c r="KGA165" s="396"/>
      <c r="KGB165" s="396"/>
      <c r="KGC165" s="396"/>
      <c r="KGD165" s="396"/>
      <c r="KGE165" s="396"/>
      <c r="KGF165" s="396"/>
      <c r="KGG165" s="396"/>
      <c r="KGH165" s="396"/>
      <c r="KGI165" s="396"/>
      <c r="KGJ165" s="396"/>
      <c r="KGK165" s="396"/>
      <c r="KGL165" s="396"/>
      <c r="KGM165" s="396"/>
      <c r="KGN165" s="396"/>
      <c r="KGO165" s="396"/>
      <c r="KGP165" s="396"/>
      <c r="KGQ165" s="396"/>
      <c r="KGR165" s="396"/>
      <c r="KGS165" s="396"/>
      <c r="KGT165" s="396"/>
      <c r="KGU165" s="396"/>
      <c r="KGV165" s="396"/>
      <c r="KGW165" s="396"/>
      <c r="KGX165" s="396"/>
      <c r="KGY165" s="396"/>
      <c r="KGZ165" s="396"/>
      <c r="KHA165" s="396"/>
      <c r="KHB165" s="396"/>
      <c r="KHC165" s="396"/>
      <c r="KHD165" s="396"/>
      <c r="KHE165" s="396"/>
      <c r="KHF165" s="396"/>
      <c r="KHG165" s="396"/>
      <c r="KHH165" s="396"/>
      <c r="KHI165" s="396"/>
      <c r="KHJ165" s="396"/>
      <c r="KHK165" s="396"/>
      <c r="KHL165" s="396"/>
      <c r="KHM165" s="396"/>
      <c r="KHN165" s="396"/>
      <c r="KHO165" s="396"/>
      <c r="KHP165" s="396"/>
      <c r="KHQ165" s="396"/>
      <c r="KHR165" s="396"/>
      <c r="KHS165" s="396"/>
      <c r="KHT165" s="396"/>
      <c r="KHU165" s="396"/>
      <c r="KHV165" s="396"/>
      <c r="KHW165" s="396"/>
      <c r="KHX165" s="396"/>
      <c r="KHY165" s="396"/>
      <c r="KHZ165" s="396"/>
      <c r="KIA165" s="396"/>
      <c r="KIB165" s="396"/>
      <c r="KIC165" s="396"/>
      <c r="KID165" s="396"/>
      <c r="KIE165" s="396"/>
      <c r="KIF165" s="396"/>
      <c r="KIG165" s="396"/>
      <c r="KIH165" s="396"/>
      <c r="KII165" s="396"/>
      <c r="KIJ165" s="396"/>
      <c r="KIK165" s="396"/>
      <c r="KIL165" s="396"/>
      <c r="KIM165" s="396"/>
      <c r="KIN165" s="396"/>
      <c r="KIO165" s="396"/>
      <c r="KIP165" s="396"/>
      <c r="KIQ165" s="396"/>
      <c r="KIR165" s="396"/>
      <c r="KIS165" s="396"/>
      <c r="KIT165" s="396"/>
      <c r="KIU165" s="396"/>
      <c r="KIV165" s="396"/>
      <c r="KIW165" s="396"/>
      <c r="KIX165" s="396"/>
      <c r="KIY165" s="396"/>
      <c r="KIZ165" s="396"/>
      <c r="KJA165" s="396"/>
      <c r="KJB165" s="396"/>
      <c r="KJC165" s="396"/>
      <c r="KJD165" s="396"/>
      <c r="KJE165" s="396"/>
      <c r="KJF165" s="396"/>
      <c r="KJG165" s="396"/>
      <c r="KJH165" s="396"/>
      <c r="KJI165" s="396"/>
      <c r="KJJ165" s="396"/>
      <c r="KJK165" s="396"/>
      <c r="KJL165" s="396"/>
      <c r="KJM165" s="396"/>
      <c r="KJN165" s="396"/>
      <c r="KJO165" s="396"/>
      <c r="KJP165" s="396"/>
      <c r="KJQ165" s="396"/>
      <c r="KJR165" s="396"/>
      <c r="KJS165" s="396"/>
      <c r="KJT165" s="396"/>
      <c r="KJU165" s="396"/>
      <c r="KJV165" s="396"/>
      <c r="KJW165" s="396"/>
      <c r="KJX165" s="396"/>
      <c r="KJY165" s="396"/>
      <c r="KJZ165" s="396"/>
      <c r="KKA165" s="396"/>
      <c r="KKB165" s="396"/>
      <c r="KKC165" s="396"/>
      <c r="KKD165" s="396"/>
      <c r="KKE165" s="396"/>
      <c r="KKF165" s="396"/>
      <c r="KKG165" s="396"/>
      <c r="KKH165" s="396"/>
      <c r="KKI165" s="396"/>
      <c r="KKJ165" s="396"/>
      <c r="KKK165" s="396"/>
      <c r="KKL165" s="396"/>
      <c r="KKM165" s="396"/>
      <c r="KKN165" s="396"/>
      <c r="KKO165" s="396"/>
      <c r="KKP165" s="396"/>
      <c r="KKQ165" s="396"/>
      <c r="KKR165" s="396"/>
      <c r="KKS165" s="396"/>
      <c r="KKT165" s="396"/>
      <c r="KKU165" s="396"/>
      <c r="KKV165" s="396"/>
      <c r="KKW165" s="396"/>
      <c r="KKX165" s="396"/>
      <c r="KKY165" s="396"/>
      <c r="KKZ165" s="396"/>
      <c r="KLA165" s="396"/>
      <c r="KLB165" s="396"/>
      <c r="KLC165" s="396"/>
      <c r="KLD165" s="396"/>
      <c r="KLE165" s="396"/>
      <c r="KLF165" s="396"/>
      <c r="KLG165" s="396"/>
      <c r="KLH165" s="396"/>
      <c r="KLI165" s="396"/>
      <c r="KLJ165" s="396"/>
      <c r="KLK165" s="396"/>
      <c r="KLL165" s="396"/>
      <c r="KLM165" s="396"/>
      <c r="KLN165" s="396"/>
      <c r="KLO165" s="396"/>
      <c r="KLP165" s="396"/>
      <c r="KLQ165" s="396"/>
      <c r="KLR165" s="396"/>
      <c r="KLS165" s="396"/>
      <c r="KLT165" s="396"/>
      <c r="KLU165" s="396"/>
      <c r="KLV165" s="396"/>
      <c r="KLW165" s="396"/>
      <c r="KLX165" s="396"/>
      <c r="KLY165" s="396"/>
      <c r="KLZ165" s="396"/>
      <c r="KMA165" s="396"/>
      <c r="KMB165" s="396"/>
      <c r="KMC165" s="396"/>
      <c r="KMD165" s="396"/>
      <c r="KME165" s="396"/>
      <c r="KMF165" s="396"/>
      <c r="KMG165" s="396"/>
      <c r="KMH165" s="396"/>
      <c r="KMI165" s="396"/>
      <c r="KMJ165" s="396"/>
      <c r="KMK165" s="396"/>
      <c r="KML165" s="396"/>
      <c r="KMM165" s="396"/>
      <c r="KMN165" s="396"/>
      <c r="KMO165" s="396"/>
      <c r="KMP165" s="396"/>
      <c r="KMQ165" s="396"/>
      <c r="KMR165" s="396"/>
      <c r="KMS165" s="396"/>
      <c r="KMT165" s="396"/>
      <c r="KMU165" s="396"/>
      <c r="KMV165" s="396"/>
      <c r="KMW165" s="396"/>
      <c r="KMX165" s="396"/>
      <c r="KMY165" s="396"/>
      <c r="KMZ165" s="396"/>
      <c r="KNA165" s="396"/>
      <c r="KNB165" s="396"/>
      <c r="KNC165" s="396"/>
      <c r="KND165" s="396"/>
      <c r="KNE165" s="396"/>
      <c r="KNF165" s="396"/>
      <c r="KNG165" s="396"/>
      <c r="KNH165" s="396"/>
      <c r="KNI165" s="396"/>
      <c r="KNJ165" s="396"/>
      <c r="KNK165" s="396"/>
      <c r="KNL165" s="396"/>
      <c r="KNM165" s="396"/>
      <c r="KNN165" s="396"/>
      <c r="KNO165" s="396"/>
      <c r="KNP165" s="396"/>
      <c r="KNQ165" s="396"/>
      <c r="KNR165" s="396"/>
      <c r="KNS165" s="396"/>
      <c r="KNT165" s="396"/>
      <c r="KNU165" s="396"/>
      <c r="KNV165" s="396"/>
      <c r="KNW165" s="396"/>
      <c r="KNX165" s="396"/>
      <c r="KNY165" s="396"/>
      <c r="KNZ165" s="396"/>
      <c r="KOA165" s="396"/>
      <c r="KOB165" s="396"/>
      <c r="KOC165" s="396"/>
      <c r="KOD165" s="396"/>
      <c r="KOE165" s="396"/>
      <c r="KOF165" s="396"/>
      <c r="KOG165" s="396"/>
      <c r="KOH165" s="396"/>
      <c r="KOI165" s="396"/>
      <c r="KOJ165" s="396"/>
      <c r="KOK165" s="396"/>
      <c r="KOL165" s="396"/>
      <c r="KOM165" s="396"/>
      <c r="KON165" s="396"/>
      <c r="KOO165" s="396"/>
      <c r="KOP165" s="396"/>
      <c r="KOQ165" s="396"/>
      <c r="KOR165" s="396"/>
      <c r="KOS165" s="396"/>
      <c r="KOT165" s="396"/>
      <c r="KOU165" s="396"/>
      <c r="KOV165" s="396"/>
      <c r="KOW165" s="396"/>
      <c r="KOX165" s="396"/>
      <c r="KOY165" s="396"/>
      <c r="KOZ165" s="396"/>
      <c r="KPA165" s="396"/>
      <c r="KPB165" s="396"/>
      <c r="KPC165" s="396"/>
      <c r="KPD165" s="396"/>
      <c r="KPE165" s="396"/>
      <c r="KPF165" s="396"/>
      <c r="KPG165" s="396"/>
      <c r="KPH165" s="396"/>
      <c r="KPI165" s="396"/>
      <c r="KPJ165" s="396"/>
      <c r="KPK165" s="396"/>
      <c r="KPL165" s="396"/>
      <c r="KPM165" s="396"/>
      <c r="KPN165" s="396"/>
      <c r="KPO165" s="396"/>
      <c r="KPP165" s="396"/>
      <c r="KPQ165" s="396"/>
      <c r="KPR165" s="396"/>
      <c r="KPS165" s="396"/>
      <c r="KPT165" s="396"/>
      <c r="KPU165" s="396"/>
      <c r="KPV165" s="396"/>
      <c r="KPW165" s="396"/>
      <c r="KPX165" s="396"/>
      <c r="KPY165" s="396"/>
      <c r="KPZ165" s="396"/>
      <c r="KQA165" s="396"/>
      <c r="KQB165" s="396"/>
      <c r="KQC165" s="396"/>
      <c r="KQD165" s="396"/>
      <c r="KQE165" s="396"/>
      <c r="KQF165" s="396"/>
      <c r="KQG165" s="396"/>
      <c r="KQH165" s="396"/>
      <c r="KQI165" s="396"/>
      <c r="KQJ165" s="396"/>
      <c r="KQK165" s="396"/>
      <c r="KQL165" s="396"/>
      <c r="KQM165" s="396"/>
      <c r="KQN165" s="396"/>
      <c r="KQO165" s="396"/>
      <c r="KQP165" s="396"/>
      <c r="KQQ165" s="396"/>
      <c r="KQR165" s="396"/>
      <c r="KQS165" s="396"/>
      <c r="KQT165" s="396"/>
      <c r="KQU165" s="396"/>
      <c r="KQV165" s="396"/>
      <c r="KQW165" s="396"/>
      <c r="KQX165" s="396"/>
      <c r="KQY165" s="396"/>
      <c r="KQZ165" s="396"/>
      <c r="KRA165" s="396"/>
      <c r="KRB165" s="396"/>
      <c r="KRC165" s="396"/>
      <c r="KRD165" s="396"/>
      <c r="KRE165" s="396"/>
      <c r="KRF165" s="396"/>
      <c r="KRG165" s="396"/>
      <c r="KRH165" s="396"/>
      <c r="KRI165" s="396"/>
      <c r="KRJ165" s="396"/>
      <c r="KRK165" s="396"/>
      <c r="KRL165" s="396"/>
      <c r="KRM165" s="396"/>
      <c r="KRN165" s="396"/>
      <c r="KRO165" s="396"/>
      <c r="KRP165" s="396"/>
      <c r="KRQ165" s="396"/>
      <c r="KRR165" s="396"/>
      <c r="KRS165" s="396"/>
      <c r="KRT165" s="396"/>
      <c r="KRU165" s="396"/>
      <c r="KRV165" s="396"/>
      <c r="KRW165" s="396"/>
      <c r="KRX165" s="396"/>
      <c r="KRY165" s="396"/>
      <c r="KRZ165" s="396"/>
      <c r="KSA165" s="396"/>
      <c r="KSB165" s="396"/>
      <c r="KSC165" s="396"/>
      <c r="KSD165" s="396"/>
      <c r="KSE165" s="396"/>
      <c r="KSF165" s="396"/>
      <c r="KSG165" s="396"/>
      <c r="KSH165" s="396"/>
      <c r="KSI165" s="396"/>
      <c r="KSJ165" s="396"/>
      <c r="KSK165" s="396"/>
      <c r="KSL165" s="396"/>
      <c r="KSM165" s="396"/>
      <c r="KSN165" s="396"/>
      <c r="KSO165" s="396"/>
      <c r="KSP165" s="396"/>
      <c r="KSQ165" s="396"/>
      <c r="KSR165" s="396"/>
      <c r="KSS165" s="396"/>
      <c r="KST165" s="396"/>
      <c r="KSU165" s="396"/>
      <c r="KSV165" s="396"/>
      <c r="KSW165" s="396"/>
      <c r="KSX165" s="396"/>
      <c r="KSY165" s="396"/>
      <c r="KSZ165" s="396"/>
      <c r="KTA165" s="396"/>
      <c r="KTB165" s="396"/>
      <c r="KTC165" s="396"/>
      <c r="KTD165" s="396"/>
      <c r="KTE165" s="396"/>
      <c r="KTF165" s="396"/>
      <c r="KTG165" s="396"/>
      <c r="KTH165" s="396"/>
      <c r="KTI165" s="396"/>
      <c r="KTJ165" s="396"/>
      <c r="KTK165" s="396"/>
      <c r="KTL165" s="396"/>
      <c r="KTM165" s="396"/>
      <c r="KTN165" s="396"/>
      <c r="KTO165" s="396"/>
      <c r="KTP165" s="396"/>
      <c r="KTQ165" s="396"/>
      <c r="KTR165" s="396"/>
      <c r="KTS165" s="396"/>
      <c r="KTT165" s="396"/>
      <c r="KTU165" s="396"/>
      <c r="KTV165" s="396"/>
      <c r="KTW165" s="396"/>
      <c r="KTX165" s="396"/>
      <c r="KTY165" s="396"/>
      <c r="KTZ165" s="396"/>
      <c r="KUA165" s="396"/>
      <c r="KUB165" s="396"/>
      <c r="KUC165" s="396"/>
      <c r="KUD165" s="396"/>
      <c r="KUE165" s="396"/>
      <c r="KUF165" s="396"/>
      <c r="KUG165" s="396"/>
      <c r="KUH165" s="396"/>
      <c r="KUI165" s="396"/>
      <c r="KUJ165" s="396"/>
      <c r="KUK165" s="396"/>
      <c r="KUL165" s="396"/>
      <c r="KUM165" s="396"/>
      <c r="KUN165" s="396"/>
      <c r="KUO165" s="396"/>
      <c r="KUP165" s="396"/>
      <c r="KUQ165" s="396"/>
      <c r="KUR165" s="396"/>
      <c r="KUS165" s="396"/>
      <c r="KUT165" s="396"/>
      <c r="KUU165" s="396"/>
      <c r="KUV165" s="396"/>
      <c r="KUW165" s="396"/>
      <c r="KUX165" s="396"/>
      <c r="KUY165" s="396"/>
      <c r="KUZ165" s="396"/>
      <c r="KVA165" s="396"/>
      <c r="KVB165" s="396"/>
      <c r="KVC165" s="396"/>
      <c r="KVD165" s="396"/>
      <c r="KVE165" s="396"/>
      <c r="KVF165" s="396"/>
      <c r="KVG165" s="396"/>
      <c r="KVH165" s="396"/>
      <c r="KVI165" s="396"/>
      <c r="KVJ165" s="396"/>
      <c r="KVK165" s="396"/>
      <c r="KVL165" s="396"/>
      <c r="KVM165" s="396"/>
      <c r="KVN165" s="396"/>
      <c r="KVO165" s="396"/>
      <c r="KVP165" s="396"/>
      <c r="KVQ165" s="396"/>
      <c r="KVR165" s="396"/>
      <c r="KVS165" s="396"/>
      <c r="KVT165" s="396"/>
      <c r="KVU165" s="396"/>
      <c r="KVV165" s="396"/>
      <c r="KVW165" s="396"/>
      <c r="KVX165" s="396"/>
      <c r="KVY165" s="396"/>
      <c r="KVZ165" s="396"/>
      <c r="KWA165" s="396"/>
      <c r="KWB165" s="396"/>
      <c r="KWC165" s="396"/>
      <c r="KWD165" s="396"/>
      <c r="KWE165" s="396"/>
      <c r="KWF165" s="396"/>
      <c r="KWG165" s="396"/>
      <c r="KWH165" s="396"/>
      <c r="KWI165" s="396"/>
      <c r="KWJ165" s="396"/>
      <c r="KWK165" s="396"/>
      <c r="KWL165" s="396"/>
      <c r="KWM165" s="396"/>
      <c r="KWN165" s="396"/>
      <c r="KWO165" s="396"/>
      <c r="KWP165" s="396"/>
      <c r="KWQ165" s="396"/>
      <c r="KWR165" s="396"/>
      <c r="KWS165" s="396"/>
      <c r="KWT165" s="396"/>
      <c r="KWU165" s="396"/>
      <c r="KWV165" s="396"/>
      <c r="KWW165" s="396"/>
      <c r="KWX165" s="396"/>
      <c r="KWY165" s="396"/>
      <c r="KWZ165" s="396"/>
      <c r="KXA165" s="396"/>
      <c r="KXB165" s="396"/>
      <c r="KXC165" s="396"/>
      <c r="KXD165" s="396"/>
      <c r="KXE165" s="396"/>
      <c r="KXF165" s="396"/>
      <c r="KXG165" s="396"/>
      <c r="KXH165" s="396"/>
      <c r="KXI165" s="396"/>
      <c r="KXJ165" s="396"/>
      <c r="KXK165" s="396"/>
      <c r="KXL165" s="396"/>
      <c r="KXM165" s="396"/>
      <c r="KXN165" s="396"/>
      <c r="KXO165" s="396"/>
      <c r="KXP165" s="396"/>
      <c r="KXQ165" s="396"/>
      <c r="KXR165" s="396"/>
      <c r="KXS165" s="396"/>
      <c r="KXT165" s="396"/>
      <c r="KXU165" s="396"/>
      <c r="KXV165" s="396"/>
      <c r="KXW165" s="396"/>
      <c r="KXX165" s="396"/>
      <c r="KXY165" s="396"/>
      <c r="KXZ165" s="396"/>
      <c r="KYA165" s="396"/>
      <c r="KYB165" s="396"/>
      <c r="KYC165" s="396"/>
      <c r="KYD165" s="396"/>
      <c r="KYE165" s="396"/>
      <c r="KYF165" s="396"/>
      <c r="KYG165" s="396"/>
      <c r="KYH165" s="396"/>
      <c r="KYI165" s="396"/>
      <c r="KYJ165" s="396"/>
      <c r="KYK165" s="396"/>
      <c r="KYL165" s="396"/>
      <c r="KYM165" s="396"/>
      <c r="KYN165" s="396"/>
      <c r="KYO165" s="396"/>
      <c r="KYP165" s="396"/>
      <c r="KYQ165" s="396"/>
      <c r="KYR165" s="396"/>
      <c r="KYS165" s="396"/>
      <c r="KYT165" s="396"/>
      <c r="KYU165" s="396"/>
      <c r="KYV165" s="396"/>
      <c r="KYW165" s="396"/>
      <c r="KYX165" s="396"/>
      <c r="KYY165" s="396"/>
      <c r="KYZ165" s="396"/>
      <c r="KZA165" s="396"/>
      <c r="KZB165" s="396"/>
      <c r="KZC165" s="396"/>
      <c r="KZD165" s="396"/>
      <c r="KZE165" s="396"/>
      <c r="KZF165" s="396"/>
      <c r="KZG165" s="396"/>
      <c r="KZH165" s="396"/>
      <c r="KZI165" s="396"/>
      <c r="KZJ165" s="396"/>
      <c r="KZK165" s="396"/>
      <c r="KZL165" s="396"/>
      <c r="KZM165" s="396"/>
      <c r="KZN165" s="396"/>
      <c r="KZO165" s="396"/>
      <c r="KZP165" s="396"/>
      <c r="KZQ165" s="396"/>
      <c r="KZR165" s="396"/>
      <c r="KZS165" s="396"/>
      <c r="KZT165" s="396"/>
      <c r="KZU165" s="396"/>
      <c r="KZV165" s="396"/>
      <c r="KZW165" s="396"/>
      <c r="KZX165" s="396"/>
      <c r="KZY165" s="396"/>
      <c r="KZZ165" s="396"/>
      <c r="LAA165" s="396"/>
      <c r="LAB165" s="396"/>
      <c r="LAC165" s="396"/>
      <c r="LAD165" s="396"/>
      <c r="LAE165" s="396"/>
      <c r="LAF165" s="396"/>
      <c r="LAG165" s="396"/>
      <c r="LAH165" s="396"/>
      <c r="LAI165" s="396"/>
      <c r="LAJ165" s="396"/>
      <c r="LAK165" s="396"/>
      <c r="LAL165" s="396"/>
      <c r="LAM165" s="396"/>
      <c r="LAN165" s="396"/>
      <c r="LAO165" s="396"/>
      <c r="LAP165" s="396"/>
      <c r="LAQ165" s="396"/>
      <c r="LAR165" s="396"/>
      <c r="LAS165" s="396"/>
      <c r="LAT165" s="396"/>
      <c r="LAU165" s="396"/>
      <c r="LAV165" s="396"/>
      <c r="LAW165" s="396"/>
      <c r="LAX165" s="396"/>
      <c r="LAY165" s="396"/>
      <c r="LAZ165" s="396"/>
      <c r="LBA165" s="396"/>
      <c r="LBB165" s="396"/>
      <c r="LBC165" s="396"/>
      <c r="LBD165" s="396"/>
      <c r="LBE165" s="396"/>
      <c r="LBF165" s="396"/>
      <c r="LBG165" s="396"/>
      <c r="LBH165" s="396"/>
      <c r="LBI165" s="396"/>
      <c r="LBJ165" s="396"/>
      <c r="LBK165" s="396"/>
      <c r="LBL165" s="396"/>
      <c r="LBM165" s="396"/>
      <c r="LBN165" s="396"/>
      <c r="LBO165" s="396"/>
      <c r="LBP165" s="396"/>
      <c r="LBQ165" s="396"/>
      <c r="LBR165" s="396"/>
      <c r="LBS165" s="396"/>
      <c r="LBT165" s="396"/>
      <c r="LBU165" s="396"/>
      <c r="LBV165" s="396"/>
      <c r="LBW165" s="396"/>
      <c r="LBX165" s="396"/>
      <c r="LBY165" s="396"/>
      <c r="LBZ165" s="396"/>
      <c r="LCA165" s="396"/>
      <c r="LCB165" s="396"/>
      <c r="LCC165" s="396"/>
      <c r="LCD165" s="396"/>
      <c r="LCE165" s="396"/>
      <c r="LCF165" s="396"/>
      <c r="LCG165" s="396"/>
      <c r="LCH165" s="396"/>
      <c r="LCI165" s="396"/>
      <c r="LCJ165" s="396"/>
      <c r="LCK165" s="396"/>
      <c r="LCL165" s="396"/>
      <c r="LCM165" s="396"/>
      <c r="LCN165" s="396"/>
      <c r="LCO165" s="396"/>
      <c r="LCP165" s="396"/>
      <c r="LCQ165" s="396"/>
      <c r="LCR165" s="396"/>
      <c r="LCS165" s="396"/>
      <c r="LCT165" s="396"/>
      <c r="LCU165" s="396"/>
      <c r="LCV165" s="396"/>
      <c r="LCW165" s="396"/>
      <c r="LCX165" s="396"/>
      <c r="LCY165" s="396"/>
      <c r="LCZ165" s="396"/>
      <c r="LDA165" s="396"/>
      <c r="LDB165" s="396"/>
      <c r="LDC165" s="396"/>
      <c r="LDD165" s="396"/>
      <c r="LDE165" s="396"/>
      <c r="LDF165" s="396"/>
      <c r="LDG165" s="396"/>
      <c r="LDH165" s="396"/>
      <c r="LDI165" s="396"/>
      <c r="LDJ165" s="396"/>
      <c r="LDK165" s="396"/>
      <c r="LDL165" s="396"/>
      <c r="LDM165" s="396"/>
      <c r="LDN165" s="396"/>
      <c r="LDO165" s="396"/>
      <c r="LDP165" s="396"/>
      <c r="LDQ165" s="396"/>
      <c r="LDR165" s="396"/>
      <c r="LDS165" s="396"/>
      <c r="LDT165" s="396"/>
      <c r="LDU165" s="396"/>
      <c r="LDV165" s="396"/>
      <c r="LDW165" s="396"/>
      <c r="LDX165" s="396"/>
      <c r="LDY165" s="396"/>
      <c r="LDZ165" s="396"/>
      <c r="LEA165" s="396"/>
      <c r="LEB165" s="396"/>
      <c r="LEC165" s="396"/>
      <c r="LED165" s="396"/>
      <c r="LEE165" s="396"/>
      <c r="LEF165" s="396"/>
      <c r="LEG165" s="396"/>
      <c r="LEH165" s="396"/>
      <c r="LEI165" s="396"/>
      <c r="LEJ165" s="396"/>
      <c r="LEK165" s="396"/>
      <c r="LEL165" s="396"/>
      <c r="LEM165" s="396"/>
      <c r="LEN165" s="396"/>
      <c r="LEO165" s="396"/>
      <c r="LEP165" s="396"/>
      <c r="LEQ165" s="396"/>
      <c r="LER165" s="396"/>
      <c r="LES165" s="396"/>
      <c r="LET165" s="396"/>
      <c r="LEU165" s="396"/>
      <c r="LEV165" s="396"/>
      <c r="LEW165" s="396"/>
      <c r="LEX165" s="396"/>
      <c r="LEY165" s="396"/>
      <c r="LEZ165" s="396"/>
      <c r="LFA165" s="396"/>
      <c r="LFB165" s="396"/>
      <c r="LFC165" s="396"/>
      <c r="LFD165" s="396"/>
      <c r="LFE165" s="396"/>
      <c r="LFF165" s="396"/>
      <c r="LFG165" s="396"/>
      <c r="LFH165" s="396"/>
      <c r="LFI165" s="396"/>
      <c r="LFJ165" s="396"/>
      <c r="LFK165" s="396"/>
      <c r="LFL165" s="396"/>
      <c r="LFM165" s="396"/>
      <c r="LFN165" s="396"/>
      <c r="LFO165" s="396"/>
      <c r="LFP165" s="396"/>
      <c r="LFQ165" s="396"/>
      <c r="LFR165" s="396"/>
      <c r="LFS165" s="396"/>
      <c r="LFT165" s="396"/>
      <c r="LFU165" s="396"/>
      <c r="LFV165" s="396"/>
      <c r="LFW165" s="396"/>
      <c r="LFX165" s="396"/>
      <c r="LFY165" s="396"/>
      <c r="LFZ165" s="396"/>
      <c r="LGA165" s="396"/>
      <c r="LGB165" s="396"/>
      <c r="LGC165" s="396"/>
      <c r="LGD165" s="396"/>
      <c r="LGE165" s="396"/>
      <c r="LGF165" s="396"/>
      <c r="LGG165" s="396"/>
      <c r="LGH165" s="396"/>
      <c r="LGI165" s="396"/>
      <c r="LGJ165" s="396"/>
      <c r="LGK165" s="396"/>
      <c r="LGL165" s="396"/>
      <c r="LGM165" s="396"/>
      <c r="LGN165" s="396"/>
      <c r="LGO165" s="396"/>
      <c r="LGP165" s="396"/>
      <c r="LGQ165" s="396"/>
      <c r="LGR165" s="396"/>
      <c r="LGS165" s="396"/>
      <c r="LGT165" s="396"/>
      <c r="LGU165" s="396"/>
      <c r="LGV165" s="396"/>
      <c r="LGW165" s="396"/>
      <c r="LGX165" s="396"/>
      <c r="LGY165" s="396"/>
      <c r="LGZ165" s="396"/>
      <c r="LHA165" s="396"/>
      <c r="LHB165" s="396"/>
      <c r="LHC165" s="396"/>
      <c r="LHD165" s="396"/>
      <c r="LHE165" s="396"/>
      <c r="LHF165" s="396"/>
      <c r="LHG165" s="396"/>
      <c r="LHH165" s="396"/>
      <c r="LHI165" s="396"/>
      <c r="LHJ165" s="396"/>
      <c r="LHK165" s="396"/>
      <c r="LHL165" s="396"/>
      <c r="LHM165" s="396"/>
      <c r="LHN165" s="396"/>
      <c r="LHO165" s="396"/>
      <c r="LHP165" s="396"/>
      <c r="LHQ165" s="396"/>
      <c r="LHR165" s="396"/>
      <c r="LHS165" s="396"/>
      <c r="LHT165" s="396"/>
      <c r="LHU165" s="396"/>
      <c r="LHV165" s="396"/>
      <c r="LHW165" s="396"/>
      <c r="LHX165" s="396"/>
      <c r="LHY165" s="396"/>
      <c r="LHZ165" s="396"/>
      <c r="LIA165" s="396"/>
      <c r="LIB165" s="396"/>
      <c r="LIC165" s="396"/>
      <c r="LID165" s="396"/>
      <c r="LIE165" s="396"/>
      <c r="LIF165" s="396"/>
      <c r="LIG165" s="396"/>
      <c r="LIH165" s="396"/>
      <c r="LII165" s="396"/>
      <c r="LIJ165" s="396"/>
      <c r="LIK165" s="396"/>
      <c r="LIL165" s="396"/>
      <c r="LIM165" s="396"/>
      <c r="LIN165" s="396"/>
      <c r="LIO165" s="396"/>
      <c r="LIP165" s="396"/>
      <c r="LIQ165" s="396"/>
      <c r="LIR165" s="396"/>
      <c r="LIS165" s="396"/>
      <c r="LIT165" s="396"/>
      <c r="LIU165" s="396"/>
      <c r="LIV165" s="396"/>
      <c r="LIW165" s="396"/>
      <c r="LIX165" s="396"/>
      <c r="LIY165" s="396"/>
      <c r="LIZ165" s="396"/>
      <c r="LJA165" s="396"/>
      <c r="LJB165" s="396"/>
      <c r="LJC165" s="396"/>
      <c r="LJD165" s="396"/>
      <c r="LJE165" s="396"/>
      <c r="LJF165" s="396"/>
      <c r="LJG165" s="396"/>
      <c r="LJH165" s="396"/>
      <c r="LJI165" s="396"/>
      <c r="LJJ165" s="396"/>
      <c r="LJK165" s="396"/>
      <c r="LJL165" s="396"/>
      <c r="LJM165" s="396"/>
      <c r="LJN165" s="396"/>
      <c r="LJO165" s="396"/>
      <c r="LJP165" s="396"/>
      <c r="LJQ165" s="396"/>
      <c r="LJR165" s="396"/>
      <c r="LJS165" s="396"/>
      <c r="LJT165" s="396"/>
      <c r="LJU165" s="396"/>
      <c r="LJV165" s="396"/>
      <c r="LJW165" s="396"/>
      <c r="LJX165" s="396"/>
      <c r="LJY165" s="396"/>
      <c r="LJZ165" s="396"/>
      <c r="LKA165" s="396"/>
      <c r="LKB165" s="396"/>
      <c r="LKC165" s="396"/>
      <c r="LKD165" s="396"/>
      <c r="LKE165" s="396"/>
      <c r="LKF165" s="396"/>
      <c r="LKG165" s="396"/>
      <c r="LKH165" s="396"/>
      <c r="LKI165" s="396"/>
      <c r="LKJ165" s="396"/>
      <c r="LKK165" s="396"/>
      <c r="LKL165" s="396"/>
      <c r="LKM165" s="396"/>
      <c r="LKN165" s="396"/>
      <c r="LKO165" s="396"/>
      <c r="LKP165" s="396"/>
      <c r="LKQ165" s="396"/>
      <c r="LKR165" s="396"/>
      <c r="LKS165" s="396"/>
      <c r="LKT165" s="396"/>
      <c r="LKU165" s="396"/>
      <c r="LKV165" s="396"/>
      <c r="LKW165" s="396"/>
      <c r="LKX165" s="396"/>
      <c r="LKY165" s="396"/>
      <c r="LKZ165" s="396"/>
      <c r="LLA165" s="396"/>
      <c r="LLB165" s="396"/>
      <c r="LLC165" s="396"/>
      <c r="LLD165" s="396"/>
      <c r="LLE165" s="396"/>
      <c r="LLF165" s="396"/>
      <c r="LLG165" s="396"/>
      <c r="LLH165" s="396"/>
      <c r="LLI165" s="396"/>
      <c r="LLJ165" s="396"/>
      <c r="LLK165" s="396"/>
      <c r="LLL165" s="396"/>
      <c r="LLM165" s="396"/>
      <c r="LLN165" s="396"/>
      <c r="LLO165" s="396"/>
      <c r="LLP165" s="396"/>
      <c r="LLQ165" s="396"/>
      <c r="LLR165" s="396"/>
      <c r="LLS165" s="396"/>
      <c r="LLT165" s="396"/>
      <c r="LLU165" s="396"/>
      <c r="LLV165" s="396"/>
      <c r="LLW165" s="396"/>
      <c r="LLX165" s="396"/>
      <c r="LLY165" s="396"/>
      <c r="LLZ165" s="396"/>
      <c r="LMA165" s="396"/>
      <c r="LMB165" s="396"/>
      <c r="LMC165" s="396"/>
      <c r="LMD165" s="396"/>
      <c r="LME165" s="396"/>
      <c r="LMF165" s="396"/>
      <c r="LMG165" s="396"/>
      <c r="LMH165" s="396"/>
      <c r="LMI165" s="396"/>
      <c r="LMJ165" s="396"/>
      <c r="LMK165" s="396"/>
      <c r="LML165" s="396"/>
      <c r="LMM165" s="396"/>
      <c r="LMN165" s="396"/>
      <c r="LMO165" s="396"/>
      <c r="LMP165" s="396"/>
      <c r="LMQ165" s="396"/>
      <c r="LMR165" s="396"/>
      <c r="LMS165" s="396"/>
      <c r="LMT165" s="396"/>
      <c r="LMU165" s="396"/>
      <c r="LMV165" s="396"/>
      <c r="LMW165" s="396"/>
      <c r="LMX165" s="396"/>
      <c r="LMY165" s="396"/>
      <c r="LMZ165" s="396"/>
      <c r="LNA165" s="396"/>
      <c r="LNB165" s="396"/>
      <c r="LNC165" s="396"/>
      <c r="LND165" s="396"/>
      <c r="LNE165" s="396"/>
      <c r="LNF165" s="396"/>
      <c r="LNG165" s="396"/>
      <c r="LNH165" s="396"/>
      <c r="LNI165" s="396"/>
      <c r="LNJ165" s="396"/>
      <c r="LNK165" s="396"/>
      <c r="LNL165" s="396"/>
      <c r="LNM165" s="396"/>
      <c r="LNN165" s="396"/>
      <c r="LNO165" s="396"/>
      <c r="LNP165" s="396"/>
      <c r="LNQ165" s="396"/>
      <c r="LNR165" s="396"/>
      <c r="LNS165" s="396"/>
      <c r="LNT165" s="396"/>
      <c r="LNU165" s="396"/>
      <c r="LNV165" s="396"/>
      <c r="LNW165" s="396"/>
      <c r="LNX165" s="396"/>
      <c r="LNY165" s="396"/>
      <c r="LNZ165" s="396"/>
      <c r="LOA165" s="396"/>
      <c r="LOB165" s="396"/>
      <c r="LOC165" s="396"/>
      <c r="LOD165" s="396"/>
      <c r="LOE165" s="396"/>
      <c r="LOF165" s="396"/>
      <c r="LOG165" s="396"/>
      <c r="LOH165" s="396"/>
      <c r="LOI165" s="396"/>
      <c r="LOJ165" s="396"/>
      <c r="LOK165" s="396"/>
      <c r="LOL165" s="396"/>
      <c r="LOM165" s="396"/>
      <c r="LON165" s="396"/>
      <c r="LOO165" s="396"/>
      <c r="LOP165" s="396"/>
      <c r="LOQ165" s="396"/>
      <c r="LOR165" s="396"/>
      <c r="LOS165" s="396"/>
      <c r="LOT165" s="396"/>
      <c r="LOU165" s="396"/>
      <c r="LOV165" s="396"/>
      <c r="LOW165" s="396"/>
      <c r="LOX165" s="396"/>
      <c r="LOY165" s="396"/>
      <c r="LOZ165" s="396"/>
      <c r="LPA165" s="396"/>
      <c r="LPB165" s="396"/>
      <c r="LPC165" s="396"/>
      <c r="LPD165" s="396"/>
      <c r="LPE165" s="396"/>
      <c r="LPF165" s="396"/>
      <c r="LPG165" s="396"/>
      <c r="LPH165" s="396"/>
      <c r="LPI165" s="396"/>
      <c r="LPJ165" s="396"/>
      <c r="LPK165" s="396"/>
      <c r="LPL165" s="396"/>
      <c r="LPM165" s="396"/>
      <c r="LPN165" s="396"/>
      <c r="LPO165" s="396"/>
      <c r="LPP165" s="396"/>
      <c r="LPQ165" s="396"/>
      <c r="LPR165" s="396"/>
      <c r="LPS165" s="396"/>
      <c r="LPT165" s="396"/>
      <c r="LPU165" s="396"/>
      <c r="LPV165" s="396"/>
      <c r="LPW165" s="396"/>
      <c r="LPX165" s="396"/>
      <c r="LPY165" s="396"/>
      <c r="LPZ165" s="396"/>
      <c r="LQA165" s="396"/>
      <c r="LQB165" s="396"/>
      <c r="LQC165" s="396"/>
      <c r="LQD165" s="396"/>
      <c r="LQE165" s="396"/>
      <c r="LQF165" s="396"/>
      <c r="LQG165" s="396"/>
      <c r="LQH165" s="396"/>
      <c r="LQI165" s="396"/>
      <c r="LQJ165" s="396"/>
      <c r="LQK165" s="396"/>
      <c r="LQL165" s="396"/>
      <c r="LQM165" s="396"/>
      <c r="LQN165" s="396"/>
      <c r="LQO165" s="396"/>
      <c r="LQP165" s="396"/>
      <c r="LQQ165" s="396"/>
      <c r="LQR165" s="396"/>
      <c r="LQS165" s="396"/>
      <c r="LQT165" s="396"/>
      <c r="LQU165" s="396"/>
      <c r="LQV165" s="396"/>
      <c r="LQW165" s="396"/>
      <c r="LQX165" s="396"/>
      <c r="LQY165" s="396"/>
      <c r="LQZ165" s="396"/>
      <c r="LRA165" s="396"/>
      <c r="LRB165" s="396"/>
      <c r="LRC165" s="396"/>
      <c r="LRD165" s="396"/>
      <c r="LRE165" s="396"/>
      <c r="LRF165" s="396"/>
      <c r="LRG165" s="396"/>
      <c r="LRH165" s="396"/>
      <c r="LRI165" s="396"/>
      <c r="LRJ165" s="396"/>
      <c r="LRK165" s="396"/>
      <c r="LRL165" s="396"/>
      <c r="LRM165" s="396"/>
      <c r="LRN165" s="396"/>
      <c r="LRO165" s="396"/>
      <c r="LRP165" s="396"/>
      <c r="LRQ165" s="396"/>
      <c r="LRR165" s="396"/>
      <c r="LRS165" s="396"/>
      <c r="LRT165" s="396"/>
      <c r="LRU165" s="396"/>
      <c r="LRV165" s="396"/>
      <c r="LRW165" s="396"/>
      <c r="LRX165" s="396"/>
      <c r="LRY165" s="396"/>
      <c r="LRZ165" s="396"/>
      <c r="LSA165" s="396"/>
      <c r="LSB165" s="396"/>
      <c r="LSC165" s="396"/>
      <c r="LSD165" s="396"/>
      <c r="LSE165" s="396"/>
      <c r="LSF165" s="396"/>
      <c r="LSG165" s="396"/>
      <c r="LSH165" s="396"/>
      <c r="LSI165" s="396"/>
      <c r="LSJ165" s="396"/>
      <c r="LSK165" s="396"/>
      <c r="LSL165" s="396"/>
      <c r="LSM165" s="396"/>
      <c r="LSN165" s="396"/>
      <c r="LSO165" s="396"/>
      <c r="LSP165" s="396"/>
      <c r="LSQ165" s="396"/>
      <c r="LSR165" s="396"/>
      <c r="LSS165" s="396"/>
      <c r="LST165" s="396"/>
      <c r="LSU165" s="396"/>
      <c r="LSV165" s="396"/>
      <c r="LSW165" s="396"/>
      <c r="LSX165" s="396"/>
      <c r="LSY165" s="396"/>
      <c r="LSZ165" s="396"/>
      <c r="LTA165" s="396"/>
      <c r="LTB165" s="396"/>
      <c r="LTC165" s="396"/>
      <c r="LTD165" s="396"/>
      <c r="LTE165" s="396"/>
      <c r="LTF165" s="396"/>
      <c r="LTG165" s="396"/>
      <c r="LTH165" s="396"/>
      <c r="LTI165" s="396"/>
      <c r="LTJ165" s="396"/>
      <c r="LTK165" s="396"/>
      <c r="LTL165" s="396"/>
      <c r="LTM165" s="396"/>
      <c r="LTN165" s="396"/>
      <c r="LTO165" s="396"/>
      <c r="LTP165" s="396"/>
      <c r="LTQ165" s="396"/>
      <c r="LTR165" s="396"/>
      <c r="LTS165" s="396"/>
      <c r="LTT165" s="396"/>
      <c r="LTU165" s="396"/>
      <c r="LTV165" s="396"/>
      <c r="LTW165" s="396"/>
      <c r="LTX165" s="396"/>
      <c r="LTY165" s="396"/>
      <c r="LTZ165" s="396"/>
      <c r="LUA165" s="396"/>
      <c r="LUB165" s="396"/>
      <c r="LUC165" s="396"/>
      <c r="LUD165" s="396"/>
      <c r="LUE165" s="396"/>
      <c r="LUF165" s="396"/>
      <c r="LUG165" s="396"/>
      <c r="LUH165" s="396"/>
      <c r="LUI165" s="396"/>
      <c r="LUJ165" s="396"/>
      <c r="LUK165" s="396"/>
      <c r="LUL165" s="396"/>
      <c r="LUM165" s="396"/>
      <c r="LUN165" s="396"/>
      <c r="LUO165" s="396"/>
      <c r="LUP165" s="396"/>
      <c r="LUQ165" s="396"/>
      <c r="LUR165" s="396"/>
      <c r="LUS165" s="396"/>
      <c r="LUT165" s="396"/>
      <c r="LUU165" s="396"/>
      <c r="LUV165" s="396"/>
      <c r="LUW165" s="396"/>
      <c r="LUX165" s="396"/>
      <c r="LUY165" s="396"/>
      <c r="LUZ165" s="396"/>
      <c r="LVA165" s="396"/>
      <c r="LVB165" s="396"/>
      <c r="LVC165" s="396"/>
      <c r="LVD165" s="396"/>
      <c r="LVE165" s="396"/>
      <c r="LVF165" s="396"/>
      <c r="LVG165" s="396"/>
      <c r="LVH165" s="396"/>
      <c r="LVI165" s="396"/>
      <c r="LVJ165" s="396"/>
      <c r="LVK165" s="396"/>
      <c r="LVL165" s="396"/>
      <c r="LVM165" s="396"/>
      <c r="LVN165" s="396"/>
      <c r="LVO165" s="396"/>
      <c r="LVP165" s="396"/>
      <c r="LVQ165" s="396"/>
      <c r="LVR165" s="396"/>
      <c r="LVS165" s="396"/>
      <c r="LVT165" s="396"/>
      <c r="LVU165" s="396"/>
      <c r="LVV165" s="396"/>
      <c r="LVW165" s="396"/>
      <c r="LVX165" s="396"/>
      <c r="LVY165" s="396"/>
      <c r="LVZ165" s="396"/>
      <c r="LWA165" s="396"/>
      <c r="LWB165" s="396"/>
      <c r="LWC165" s="396"/>
      <c r="LWD165" s="396"/>
      <c r="LWE165" s="396"/>
      <c r="LWF165" s="396"/>
      <c r="LWG165" s="396"/>
      <c r="LWH165" s="396"/>
      <c r="LWI165" s="396"/>
      <c r="LWJ165" s="396"/>
      <c r="LWK165" s="396"/>
      <c r="LWL165" s="396"/>
      <c r="LWM165" s="396"/>
      <c r="LWN165" s="396"/>
      <c r="LWO165" s="396"/>
      <c r="LWP165" s="396"/>
      <c r="LWQ165" s="396"/>
      <c r="LWR165" s="396"/>
      <c r="LWS165" s="396"/>
      <c r="LWT165" s="396"/>
      <c r="LWU165" s="396"/>
      <c r="LWV165" s="396"/>
      <c r="LWW165" s="396"/>
      <c r="LWX165" s="396"/>
      <c r="LWY165" s="396"/>
      <c r="LWZ165" s="396"/>
      <c r="LXA165" s="396"/>
      <c r="LXB165" s="396"/>
      <c r="LXC165" s="396"/>
      <c r="LXD165" s="396"/>
      <c r="LXE165" s="396"/>
      <c r="LXF165" s="396"/>
      <c r="LXG165" s="396"/>
      <c r="LXH165" s="396"/>
      <c r="LXI165" s="396"/>
      <c r="LXJ165" s="396"/>
      <c r="LXK165" s="396"/>
      <c r="LXL165" s="396"/>
      <c r="LXM165" s="396"/>
      <c r="LXN165" s="396"/>
      <c r="LXO165" s="396"/>
      <c r="LXP165" s="396"/>
      <c r="LXQ165" s="396"/>
      <c r="LXR165" s="396"/>
      <c r="LXS165" s="396"/>
      <c r="LXT165" s="396"/>
      <c r="LXU165" s="396"/>
      <c r="LXV165" s="396"/>
      <c r="LXW165" s="396"/>
      <c r="LXX165" s="396"/>
      <c r="LXY165" s="396"/>
      <c r="LXZ165" s="396"/>
      <c r="LYA165" s="396"/>
      <c r="LYB165" s="396"/>
      <c r="LYC165" s="396"/>
      <c r="LYD165" s="396"/>
      <c r="LYE165" s="396"/>
      <c r="LYF165" s="396"/>
      <c r="LYG165" s="396"/>
      <c r="LYH165" s="396"/>
      <c r="LYI165" s="396"/>
      <c r="LYJ165" s="396"/>
      <c r="LYK165" s="396"/>
      <c r="LYL165" s="396"/>
      <c r="LYM165" s="396"/>
      <c r="LYN165" s="396"/>
      <c r="LYO165" s="396"/>
      <c r="LYP165" s="396"/>
      <c r="LYQ165" s="396"/>
      <c r="LYR165" s="396"/>
      <c r="LYS165" s="396"/>
      <c r="LYT165" s="396"/>
      <c r="LYU165" s="396"/>
      <c r="LYV165" s="396"/>
      <c r="LYW165" s="396"/>
      <c r="LYX165" s="396"/>
      <c r="LYY165" s="396"/>
      <c r="LYZ165" s="396"/>
      <c r="LZA165" s="396"/>
      <c r="LZB165" s="396"/>
      <c r="LZC165" s="396"/>
      <c r="LZD165" s="396"/>
      <c r="LZE165" s="396"/>
      <c r="LZF165" s="396"/>
      <c r="LZG165" s="396"/>
      <c r="LZH165" s="396"/>
      <c r="LZI165" s="396"/>
      <c r="LZJ165" s="396"/>
      <c r="LZK165" s="396"/>
      <c r="LZL165" s="396"/>
      <c r="LZM165" s="396"/>
      <c r="LZN165" s="396"/>
      <c r="LZO165" s="396"/>
      <c r="LZP165" s="396"/>
      <c r="LZQ165" s="396"/>
      <c r="LZR165" s="396"/>
      <c r="LZS165" s="396"/>
      <c r="LZT165" s="396"/>
      <c r="LZU165" s="396"/>
      <c r="LZV165" s="396"/>
      <c r="LZW165" s="396"/>
      <c r="LZX165" s="396"/>
      <c r="LZY165" s="396"/>
      <c r="LZZ165" s="396"/>
      <c r="MAA165" s="396"/>
      <c r="MAB165" s="396"/>
      <c r="MAC165" s="396"/>
      <c r="MAD165" s="396"/>
      <c r="MAE165" s="396"/>
      <c r="MAF165" s="396"/>
      <c r="MAG165" s="396"/>
      <c r="MAH165" s="396"/>
      <c r="MAI165" s="396"/>
      <c r="MAJ165" s="396"/>
      <c r="MAK165" s="396"/>
      <c r="MAL165" s="396"/>
      <c r="MAM165" s="396"/>
      <c r="MAN165" s="396"/>
      <c r="MAO165" s="396"/>
      <c r="MAP165" s="396"/>
      <c r="MAQ165" s="396"/>
      <c r="MAR165" s="396"/>
      <c r="MAS165" s="396"/>
      <c r="MAT165" s="396"/>
      <c r="MAU165" s="396"/>
      <c r="MAV165" s="396"/>
      <c r="MAW165" s="396"/>
      <c r="MAX165" s="396"/>
      <c r="MAY165" s="396"/>
      <c r="MAZ165" s="396"/>
      <c r="MBA165" s="396"/>
      <c r="MBB165" s="396"/>
      <c r="MBC165" s="396"/>
      <c r="MBD165" s="396"/>
      <c r="MBE165" s="396"/>
      <c r="MBF165" s="396"/>
      <c r="MBG165" s="396"/>
      <c r="MBH165" s="396"/>
      <c r="MBI165" s="396"/>
      <c r="MBJ165" s="396"/>
      <c r="MBK165" s="396"/>
      <c r="MBL165" s="396"/>
      <c r="MBM165" s="396"/>
      <c r="MBN165" s="396"/>
      <c r="MBO165" s="396"/>
      <c r="MBP165" s="396"/>
      <c r="MBQ165" s="396"/>
      <c r="MBR165" s="396"/>
      <c r="MBS165" s="396"/>
      <c r="MBT165" s="396"/>
      <c r="MBU165" s="396"/>
      <c r="MBV165" s="396"/>
      <c r="MBW165" s="396"/>
      <c r="MBX165" s="396"/>
      <c r="MBY165" s="396"/>
      <c r="MBZ165" s="396"/>
      <c r="MCA165" s="396"/>
      <c r="MCB165" s="396"/>
      <c r="MCC165" s="396"/>
      <c r="MCD165" s="396"/>
      <c r="MCE165" s="396"/>
      <c r="MCF165" s="396"/>
      <c r="MCG165" s="396"/>
      <c r="MCH165" s="396"/>
      <c r="MCI165" s="396"/>
      <c r="MCJ165" s="396"/>
      <c r="MCK165" s="396"/>
      <c r="MCL165" s="396"/>
      <c r="MCM165" s="396"/>
      <c r="MCN165" s="396"/>
      <c r="MCO165" s="396"/>
      <c r="MCP165" s="396"/>
      <c r="MCQ165" s="396"/>
      <c r="MCR165" s="396"/>
      <c r="MCS165" s="396"/>
      <c r="MCT165" s="396"/>
      <c r="MCU165" s="396"/>
      <c r="MCV165" s="396"/>
      <c r="MCW165" s="396"/>
      <c r="MCX165" s="396"/>
      <c r="MCY165" s="396"/>
      <c r="MCZ165" s="396"/>
      <c r="MDA165" s="396"/>
      <c r="MDB165" s="396"/>
      <c r="MDC165" s="396"/>
      <c r="MDD165" s="396"/>
      <c r="MDE165" s="396"/>
      <c r="MDF165" s="396"/>
      <c r="MDG165" s="396"/>
      <c r="MDH165" s="396"/>
      <c r="MDI165" s="396"/>
      <c r="MDJ165" s="396"/>
      <c r="MDK165" s="396"/>
      <c r="MDL165" s="396"/>
      <c r="MDM165" s="396"/>
      <c r="MDN165" s="396"/>
      <c r="MDO165" s="396"/>
      <c r="MDP165" s="396"/>
      <c r="MDQ165" s="396"/>
      <c r="MDR165" s="396"/>
      <c r="MDS165" s="396"/>
      <c r="MDT165" s="396"/>
      <c r="MDU165" s="396"/>
      <c r="MDV165" s="396"/>
      <c r="MDW165" s="396"/>
      <c r="MDX165" s="396"/>
      <c r="MDY165" s="396"/>
      <c r="MDZ165" s="396"/>
      <c r="MEA165" s="396"/>
      <c r="MEB165" s="396"/>
      <c r="MEC165" s="396"/>
      <c r="MED165" s="396"/>
      <c r="MEE165" s="396"/>
      <c r="MEF165" s="396"/>
      <c r="MEG165" s="396"/>
      <c r="MEH165" s="396"/>
      <c r="MEI165" s="396"/>
      <c r="MEJ165" s="396"/>
      <c r="MEK165" s="396"/>
      <c r="MEL165" s="396"/>
      <c r="MEM165" s="396"/>
      <c r="MEN165" s="396"/>
      <c r="MEO165" s="396"/>
      <c r="MEP165" s="396"/>
      <c r="MEQ165" s="396"/>
      <c r="MER165" s="396"/>
      <c r="MES165" s="396"/>
      <c r="MET165" s="396"/>
      <c r="MEU165" s="396"/>
      <c r="MEV165" s="396"/>
      <c r="MEW165" s="396"/>
      <c r="MEX165" s="396"/>
      <c r="MEY165" s="396"/>
      <c r="MEZ165" s="396"/>
      <c r="MFA165" s="396"/>
      <c r="MFB165" s="396"/>
      <c r="MFC165" s="396"/>
      <c r="MFD165" s="396"/>
      <c r="MFE165" s="396"/>
      <c r="MFF165" s="396"/>
      <c r="MFG165" s="396"/>
      <c r="MFH165" s="396"/>
      <c r="MFI165" s="396"/>
      <c r="MFJ165" s="396"/>
      <c r="MFK165" s="396"/>
      <c r="MFL165" s="396"/>
      <c r="MFM165" s="396"/>
      <c r="MFN165" s="396"/>
      <c r="MFO165" s="396"/>
      <c r="MFP165" s="396"/>
      <c r="MFQ165" s="396"/>
      <c r="MFR165" s="396"/>
      <c r="MFS165" s="396"/>
      <c r="MFT165" s="396"/>
      <c r="MFU165" s="396"/>
      <c r="MFV165" s="396"/>
      <c r="MFW165" s="396"/>
      <c r="MFX165" s="396"/>
      <c r="MFY165" s="396"/>
      <c r="MFZ165" s="396"/>
      <c r="MGA165" s="396"/>
      <c r="MGB165" s="396"/>
      <c r="MGC165" s="396"/>
      <c r="MGD165" s="396"/>
      <c r="MGE165" s="396"/>
      <c r="MGF165" s="396"/>
      <c r="MGG165" s="396"/>
      <c r="MGH165" s="396"/>
      <c r="MGI165" s="396"/>
      <c r="MGJ165" s="396"/>
      <c r="MGK165" s="396"/>
      <c r="MGL165" s="396"/>
      <c r="MGM165" s="396"/>
      <c r="MGN165" s="396"/>
      <c r="MGO165" s="396"/>
      <c r="MGP165" s="396"/>
      <c r="MGQ165" s="396"/>
      <c r="MGR165" s="396"/>
      <c r="MGS165" s="396"/>
      <c r="MGT165" s="396"/>
      <c r="MGU165" s="396"/>
      <c r="MGV165" s="396"/>
      <c r="MGW165" s="396"/>
      <c r="MGX165" s="396"/>
      <c r="MGY165" s="396"/>
      <c r="MGZ165" s="396"/>
      <c r="MHA165" s="396"/>
      <c r="MHB165" s="396"/>
      <c r="MHC165" s="396"/>
      <c r="MHD165" s="396"/>
      <c r="MHE165" s="396"/>
      <c r="MHF165" s="396"/>
      <c r="MHG165" s="396"/>
      <c r="MHH165" s="396"/>
      <c r="MHI165" s="396"/>
      <c r="MHJ165" s="396"/>
      <c r="MHK165" s="396"/>
      <c r="MHL165" s="396"/>
      <c r="MHM165" s="396"/>
      <c r="MHN165" s="396"/>
      <c r="MHO165" s="396"/>
      <c r="MHP165" s="396"/>
      <c r="MHQ165" s="396"/>
      <c r="MHR165" s="396"/>
      <c r="MHS165" s="396"/>
      <c r="MHT165" s="396"/>
      <c r="MHU165" s="396"/>
      <c r="MHV165" s="396"/>
      <c r="MHW165" s="396"/>
      <c r="MHX165" s="396"/>
      <c r="MHY165" s="396"/>
      <c r="MHZ165" s="396"/>
      <c r="MIA165" s="396"/>
      <c r="MIB165" s="396"/>
      <c r="MIC165" s="396"/>
      <c r="MID165" s="396"/>
      <c r="MIE165" s="396"/>
      <c r="MIF165" s="396"/>
      <c r="MIG165" s="396"/>
      <c r="MIH165" s="396"/>
      <c r="MII165" s="396"/>
      <c r="MIJ165" s="396"/>
      <c r="MIK165" s="396"/>
      <c r="MIL165" s="396"/>
      <c r="MIM165" s="396"/>
      <c r="MIN165" s="396"/>
      <c r="MIO165" s="396"/>
      <c r="MIP165" s="396"/>
      <c r="MIQ165" s="396"/>
      <c r="MIR165" s="396"/>
      <c r="MIS165" s="396"/>
      <c r="MIT165" s="396"/>
      <c r="MIU165" s="396"/>
      <c r="MIV165" s="396"/>
      <c r="MIW165" s="396"/>
      <c r="MIX165" s="396"/>
      <c r="MIY165" s="396"/>
      <c r="MIZ165" s="396"/>
      <c r="MJA165" s="396"/>
      <c r="MJB165" s="396"/>
      <c r="MJC165" s="396"/>
      <c r="MJD165" s="396"/>
      <c r="MJE165" s="396"/>
      <c r="MJF165" s="396"/>
      <c r="MJG165" s="396"/>
      <c r="MJH165" s="396"/>
      <c r="MJI165" s="396"/>
      <c r="MJJ165" s="396"/>
      <c r="MJK165" s="396"/>
      <c r="MJL165" s="396"/>
      <c r="MJM165" s="396"/>
      <c r="MJN165" s="396"/>
      <c r="MJO165" s="396"/>
      <c r="MJP165" s="396"/>
      <c r="MJQ165" s="396"/>
      <c r="MJR165" s="396"/>
      <c r="MJS165" s="396"/>
      <c r="MJT165" s="396"/>
      <c r="MJU165" s="396"/>
      <c r="MJV165" s="396"/>
      <c r="MJW165" s="396"/>
      <c r="MJX165" s="396"/>
      <c r="MJY165" s="396"/>
      <c r="MJZ165" s="396"/>
      <c r="MKA165" s="396"/>
      <c r="MKB165" s="396"/>
      <c r="MKC165" s="396"/>
      <c r="MKD165" s="396"/>
      <c r="MKE165" s="396"/>
      <c r="MKF165" s="396"/>
      <c r="MKG165" s="396"/>
      <c r="MKH165" s="396"/>
      <c r="MKI165" s="396"/>
      <c r="MKJ165" s="396"/>
      <c r="MKK165" s="396"/>
      <c r="MKL165" s="396"/>
      <c r="MKM165" s="396"/>
      <c r="MKN165" s="396"/>
      <c r="MKO165" s="396"/>
      <c r="MKP165" s="396"/>
      <c r="MKQ165" s="396"/>
      <c r="MKR165" s="396"/>
      <c r="MKS165" s="396"/>
      <c r="MKT165" s="396"/>
      <c r="MKU165" s="396"/>
      <c r="MKV165" s="396"/>
      <c r="MKW165" s="396"/>
      <c r="MKX165" s="396"/>
      <c r="MKY165" s="396"/>
      <c r="MKZ165" s="396"/>
      <c r="MLA165" s="396"/>
      <c r="MLB165" s="396"/>
      <c r="MLC165" s="396"/>
      <c r="MLD165" s="396"/>
      <c r="MLE165" s="396"/>
      <c r="MLF165" s="396"/>
      <c r="MLG165" s="396"/>
      <c r="MLH165" s="396"/>
      <c r="MLI165" s="396"/>
      <c r="MLJ165" s="396"/>
      <c r="MLK165" s="396"/>
      <c r="MLL165" s="396"/>
      <c r="MLM165" s="396"/>
      <c r="MLN165" s="396"/>
      <c r="MLO165" s="396"/>
      <c r="MLP165" s="396"/>
      <c r="MLQ165" s="396"/>
      <c r="MLR165" s="396"/>
      <c r="MLS165" s="396"/>
      <c r="MLT165" s="396"/>
      <c r="MLU165" s="396"/>
      <c r="MLV165" s="396"/>
      <c r="MLW165" s="396"/>
      <c r="MLX165" s="396"/>
      <c r="MLY165" s="396"/>
      <c r="MLZ165" s="396"/>
      <c r="MMA165" s="396"/>
      <c r="MMB165" s="396"/>
      <c r="MMC165" s="396"/>
      <c r="MMD165" s="396"/>
      <c r="MME165" s="396"/>
      <c r="MMF165" s="396"/>
      <c r="MMG165" s="396"/>
      <c r="MMH165" s="396"/>
      <c r="MMI165" s="396"/>
      <c r="MMJ165" s="396"/>
      <c r="MMK165" s="396"/>
      <c r="MML165" s="396"/>
      <c r="MMM165" s="396"/>
      <c r="MMN165" s="396"/>
      <c r="MMO165" s="396"/>
      <c r="MMP165" s="396"/>
      <c r="MMQ165" s="396"/>
      <c r="MMR165" s="396"/>
      <c r="MMS165" s="396"/>
      <c r="MMT165" s="396"/>
      <c r="MMU165" s="396"/>
      <c r="MMV165" s="396"/>
      <c r="MMW165" s="396"/>
      <c r="MMX165" s="396"/>
      <c r="MMY165" s="396"/>
      <c r="MMZ165" s="396"/>
      <c r="MNA165" s="396"/>
      <c r="MNB165" s="396"/>
      <c r="MNC165" s="396"/>
      <c r="MND165" s="396"/>
      <c r="MNE165" s="396"/>
      <c r="MNF165" s="396"/>
      <c r="MNG165" s="396"/>
      <c r="MNH165" s="396"/>
      <c r="MNI165" s="396"/>
      <c r="MNJ165" s="396"/>
      <c r="MNK165" s="396"/>
      <c r="MNL165" s="396"/>
      <c r="MNM165" s="396"/>
      <c r="MNN165" s="396"/>
      <c r="MNO165" s="396"/>
      <c r="MNP165" s="396"/>
      <c r="MNQ165" s="396"/>
      <c r="MNR165" s="396"/>
      <c r="MNS165" s="396"/>
      <c r="MNT165" s="396"/>
      <c r="MNU165" s="396"/>
      <c r="MNV165" s="396"/>
      <c r="MNW165" s="396"/>
      <c r="MNX165" s="396"/>
      <c r="MNY165" s="396"/>
      <c r="MNZ165" s="396"/>
      <c r="MOA165" s="396"/>
      <c r="MOB165" s="396"/>
      <c r="MOC165" s="396"/>
      <c r="MOD165" s="396"/>
      <c r="MOE165" s="396"/>
      <c r="MOF165" s="396"/>
      <c r="MOG165" s="396"/>
      <c r="MOH165" s="396"/>
      <c r="MOI165" s="396"/>
      <c r="MOJ165" s="396"/>
      <c r="MOK165" s="396"/>
      <c r="MOL165" s="396"/>
      <c r="MOM165" s="396"/>
      <c r="MON165" s="396"/>
      <c r="MOO165" s="396"/>
      <c r="MOP165" s="396"/>
      <c r="MOQ165" s="396"/>
      <c r="MOR165" s="396"/>
      <c r="MOS165" s="396"/>
      <c r="MOT165" s="396"/>
      <c r="MOU165" s="396"/>
      <c r="MOV165" s="396"/>
      <c r="MOW165" s="396"/>
      <c r="MOX165" s="396"/>
      <c r="MOY165" s="396"/>
      <c r="MOZ165" s="396"/>
      <c r="MPA165" s="396"/>
      <c r="MPB165" s="396"/>
      <c r="MPC165" s="396"/>
      <c r="MPD165" s="396"/>
      <c r="MPE165" s="396"/>
      <c r="MPF165" s="396"/>
      <c r="MPG165" s="396"/>
      <c r="MPH165" s="396"/>
      <c r="MPI165" s="396"/>
      <c r="MPJ165" s="396"/>
      <c r="MPK165" s="396"/>
      <c r="MPL165" s="396"/>
      <c r="MPM165" s="396"/>
      <c r="MPN165" s="396"/>
      <c r="MPO165" s="396"/>
      <c r="MPP165" s="396"/>
      <c r="MPQ165" s="396"/>
      <c r="MPR165" s="396"/>
      <c r="MPS165" s="396"/>
      <c r="MPT165" s="396"/>
      <c r="MPU165" s="396"/>
      <c r="MPV165" s="396"/>
      <c r="MPW165" s="396"/>
      <c r="MPX165" s="396"/>
      <c r="MPY165" s="396"/>
      <c r="MPZ165" s="396"/>
      <c r="MQA165" s="396"/>
      <c r="MQB165" s="396"/>
      <c r="MQC165" s="396"/>
      <c r="MQD165" s="396"/>
      <c r="MQE165" s="396"/>
      <c r="MQF165" s="396"/>
      <c r="MQG165" s="396"/>
      <c r="MQH165" s="396"/>
      <c r="MQI165" s="396"/>
      <c r="MQJ165" s="396"/>
      <c r="MQK165" s="396"/>
      <c r="MQL165" s="396"/>
      <c r="MQM165" s="396"/>
      <c r="MQN165" s="396"/>
      <c r="MQO165" s="396"/>
      <c r="MQP165" s="396"/>
      <c r="MQQ165" s="396"/>
      <c r="MQR165" s="396"/>
      <c r="MQS165" s="396"/>
      <c r="MQT165" s="396"/>
      <c r="MQU165" s="396"/>
      <c r="MQV165" s="396"/>
      <c r="MQW165" s="396"/>
      <c r="MQX165" s="396"/>
      <c r="MQY165" s="396"/>
      <c r="MQZ165" s="396"/>
      <c r="MRA165" s="396"/>
      <c r="MRB165" s="396"/>
      <c r="MRC165" s="396"/>
      <c r="MRD165" s="396"/>
      <c r="MRE165" s="396"/>
      <c r="MRF165" s="396"/>
      <c r="MRG165" s="396"/>
      <c r="MRH165" s="396"/>
      <c r="MRI165" s="396"/>
      <c r="MRJ165" s="396"/>
      <c r="MRK165" s="396"/>
      <c r="MRL165" s="396"/>
      <c r="MRM165" s="396"/>
      <c r="MRN165" s="396"/>
      <c r="MRO165" s="396"/>
      <c r="MRP165" s="396"/>
      <c r="MRQ165" s="396"/>
      <c r="MRR165" s="396"/>
      <c r="MRS165" s="396"/>
      <c r="MRT165" s="396"/>
      <c r="MRU165" s="396"/>
      <c r="MRV165" s="396"/>
      <c r="MRW165" s="396"/>
      <c r="MRX165" s="396"/>
      <c r="MRY165" s="396"/>
      <c r="MRZ165" s="396"/>
      <c r="MSA165" s="396"/>
      <c r="MSB165" s="396"/>
      <c r="MSC165" s="396"/>
      <c r="MSD165" s="396"/>
      <c r="MSE165" s="396"/>
      <c r="MSF165" s="396"/>
      <c r="MSG165" s="396"/>
      <c r="MSH165" s="396"/>
      <c r="MSI165" s="396"/>
      <c r="MSJ165" s="396"/>
      <c r="MSK165" s="396"/>
      <c r="MSL165" s="396"/>
      <c r="MSM165" s="396"/>
      <c r="MSN165" s="396"/>
      <c r="MSO165" s="396"/>
      <c r="MSP165" s="396"/>
      <c r="MSQ165" s="396"/>
      <c r="MSR165" s="396"/>
      <c r="MSS165" s="396"/>
      <c r="MST165" s="396"/>
      <c r="MSU165" s="396"/>
      <c r="MSV165" s="396"/>
      <c r="MSW165" s="396"/>
      <c r="MSX165" s="396"/>
      <c r="MSY165" s="396"/>
      <c r="MSZ165" s="396"/>
      <c r="MTA165" s="396"/>
      <c r="MTB165" s="396"/>
      <c r="MTC165" s="396"/>
      <c r="MTD165" s="396"/>
      <c r="MTE165" s="396"/>
      <c r="MTF165" s="396"/>
      <c r="MTG165" s="396"/>
      <c r="MTH165" s="396"/>
      <c r="MTI165" s="396"/>
      <c r="MTJ165" s="396"/>
      <c r="MTK165" s="396"/>
      <c r="MTL165" s="396"/>
      <c r="MTM165" s="396"/>
      <c r="MTN165" s="396"/>
      <c r="MTO165" s="396"/>
      <c r="MTP165" s="396"/>
      <c r="MTQ165" s="396"/>
      <c r="MTR165" s="396"/>
      <c r="MTS165" s="396"/>
      <c r="MTT165" s="396"/>
      <c r="MTU165" s="396"/>
      <c r="MTV165" s="396"/>
      <c r="MTW165" s="396"/>
      <c r="MTX165" s="396"/>
      <c r="MTY165" s="396"/>
      <c r="MTZ165" s="396"/>
      <c r="MUA165" s="396"/>
      <c r="MUB165" s="396"/>
      <c r="MUC165" s="396"/>
      <c r="MUD165" s="396"/>
      <c r="MUE165" s="396"/>
      <c r="MUF165" s="396"/>
      <c r="MUG165" s="396"/>
      <c r="MUH165" s="396"/>
      <c r="MUI165" s="396"/>
      <c r="MUJ165" s="396"/>
      <c r="MUK165" s="396"/>
      <c r="MUL165" s="396"/>
      <c r="MUM165" s="396"/>
      <c r="MUN165" s="396"/>
      <c r="MUO165" s="396"/>
      <c r="MUP165" s="396"/>
      <c r="MUQ165" s="396"/>
      <c r="MUR165" s="396"/>
      <c r="MUS165" s="396"/>
      <c r="MUT165" s="396"/>
      <c r="MUU165" s="396"/>
      <c r="MUV165" s="396"/>
      <c r="MUW165" s="396"/>
      <c r="MUX165" s="396"/>
      <c r="MUY165" s="396"/>
      <c r="MUZ165" s="396"/>
      <c r="MVA165" s="396"/>
      <c r="MVB165" s="396"/>
      <c r="MVC165" s="396"/>
      <c r="MVD165" s="396"/>
      <c r="MVE165" s="396"/>
      <c r="MVF165" s="396"/>
      <c r="MVG165" s="396"/>
      <c r="MVH165" s="396"/>
      <c r="MVI165" s="396"/>
      <c r="MVJ165" s="396"/>
      <c r="MVK165" s="396"/>
      <c r="MVL165" s="396"/>
      <c r="MVM165" s="396"/>
      <c r="MVN165" s="396"/>
      <c r="MVO165" s="396"/>
      <c r="MVP165" s="396"/>
      <c r="MVQ165" s="396"/>
      <c r="MVR165" s="396"/>
      <c r="MVS165" s="396"/>
      <c r="MVT165" s="396"/>
      <c r="MVU165" s="396"/>
      <c r="MVV165" s="396"/>
      <c r="MVW165" s="396"/>
      <c r="MVX165" s="396"/>
      <c r="MVY165" s="396"/>
      <c r="MVZ165" s="396"/>
      <c r="MWA165" s="396"/>
      <c r="MWB165" s="396"/>
      <c r="MWC165" s="396"/>
      <c r="MWD165" s="396"/>
      <c r="MWE165" s="396"/>
      <c r="MWF165" s="396"/>
      <c r="MWG165" s="396"/>
      <c r="MWH165" s="396"/>
      <c r="MWI165" s="396"/>
      <c r="MWJ165" s="396"/>
      <c r="MWK165" s="396"/>
      <c r="MWL165" s="396"/>
      <c r="MWM165" s="396"/>
      <c r="MWN165" s="396"/>
      <c r="MWO165" s="396"/>
      <c r="MWP165" s="396"/>
      <c r="MWQ165" s="396"/>
      <c r="MWR165" s="396"/>
      <c r="MWS165" s="396"/>
      <c r="MWT165" s="396"/>
      <c r="MWU165" s="396"/>
      <c r="MWV165" s="396"/>
      <c r="MWW165" s="396"/>
      <c r="MWX165" s="396"/>
      <c r="MWY165" s="396"/>
      <c r="MWZ165" s="396"/>
      <c r="MXA165" s="396"/>
      <c r="MXB165" s="396"/>
      <c r="MXC165" s="396"/>
      <c r="MXD165" s="396"/>
      <c r="MXE165" s="396"/>
      <c r="MXF165" s="396"/>
      <c r="MXG165" s="396"/>
      <c r="MXH165" s="396"/>
      <c r="MXI165" s="396"/>
      <c r="MXJ165" s="396"/>
      <c r="MXK165" s="396"/>
      <c r="MXL165" s="396"/>
      <c r="MXM165" s="396"/>
      <c r="MXN165" s="396"/>
      <c r="MXO165" s="396"/>
      <c r="MXP165" s="396"/>
      <c r="MXQ165" s="396"/>
      <c r="MXR165" s="396"/>
      <c r="MXS165" s="396"/>
      <c r="MXT165" s="396"/>
      <c r="MXU165" s="396"/>
      <c r="MXV165" s="396"/>
      <c r="MXW165" s="396"/>
      <c r="MXX165" s="396"/>
      <c r="MXY165" s="396"/>
      <c r="MXZ165" s="396"/>
      <c r="MYA165" s="396"/>
      <c r="MYB165" s="396"/>
      <c r="MYC165" s="396"/>
      <c r="MYD165" s="396"/>
      <c r="MYE165" s="396"/>
      <c r="MYF165" s="396"/>
      <c r="MYG165" s="396"/>
      <c r="MYH165" s="396"/>
      <c r="MYI165" s="396"/>
      <c r="MYJ165" s="396"/>
      <c r="MYK165" s="396"/>
      <c r="MYL165" s="396"/>
      <c r="MYM165" s="396"/>
      <c r="MYN165" s="396"/>
      <c r="MYO165" s="396"/>
      <c r="MYP165" s="396"/>
      <c r="MYQ165" s="396"/>
      <c r="MYR165" s="396"/>
      <c r="MYS165" s="396"/>
      <c r="MYT165" s="396"/>
      <c r="MYU165" s="396"/>
      <c r="MYV165" s="396"/>
      <c r="MYW165" s="396"/>
      <c r="MYX165" s="396"/>
      <c r="MYY165" s="396"/>
      <c r="MYZ165" s="396"/>
      <c r="MZA165" s="396"/>
      <c r="MZB165" s="396"/>
      <c r="MZC165" s="396"/>
      <c r="MZD165" s="396"/>
      <c r="MZE165" s="396"/>
      <c r="MZF165" s="396"/>
      <c r="MZG165" s="396"/>
      <c r="MZH165" s="396"/>
      <c r="MZI165" s="396"/>
      <c r="MZJ165" s="396"/>
      <c r="MZK165" s="396"/>
      <c r="MZL165" s="396"/>
      <c r="MZM165" s="396"/>
      <c r="MZN165" s="396"/>
      <c r="MZO165" s="396"/>
      <c r="MZP165" s="396"/>
      <c r="MZQ165" s="396"/>
      <c r="MZR165" s="396"/>
      <c r="MZS165" s="396"/>
      <c r="MZT165" s="396"/>
      <c r="MZU165" s="396"/>
      <c r="MZV165" s="396"/>
      <c r="MZW165" s="396"/>
      <c r="MZX165" s="396"/>
      <c r="MZY165" s="396"/>
      <c r="MZZ165" s="396"/>
      <c r="NAA165" s="396"/>
      <c r="NAB165" s="396"/>
      <c r="NAC165" s="396"/>
      <c r="NAD165" s="396"/>
      <c r="NAE165" s="396"/>
      <c r="NAF165" s="396"/>
      <c r="NAG165" s="396"/>
      <c r="NAH165" s="396"/>
      <c r="NAI165" s="396"/>
      <c r="NAJ165" s="396"/>
      <c r="NAK165" s="396"/>
      <c r="NAL165" s="396"/>
      <c r="NAM165" s="396"/>
      <c r="NAN165" s="396"/>
      <c r="NAO165" s="396"/>
      <c r="NAP165" s="396"/>
      <c r="NAQ165" s="396"/>
      <c r="NAR165" s="396"/>
      <c r="NAS165" s="396"/>
      <c r="NAT165" s="396"/>
      <c r="NAU165" s="396"/>
      <c r="NAV165" s="396"/>
      <c r="NAW165" s="396"/>
      <c r="NAX165" s="396"/>
      <c r="NAY165" s="396"/>
      <c r="NAZ165" s="396"/>
      <c r="NBA165" s="396"/>
      <c r="NBB165" s="396"/>
      <c r="NBC165" s="396"/>
      <c r="NBD165" s="396"/>
      <c r="NBE165" s="396"/>
      <c r="NBF165" s="396"/>
      <c r="NBG165" s="396"/>
      <c r="NBH165" s="396"/>
      <c r="NBI165" s="396"/>
      <c r="NBJ165" s="396"/>
      <c r="NBK165" s="396"/>
      <c r="NBL165" s="396"/>
      <c r="NBM165" s="396"/>
      <c r="NBN165" s="396"/>
      <c r="NBO165" s="396"/>
      <c r="NBP165" s="396"/>
      <c r="NBQ165" s="396"/>
      <c r="NBR165" s="396"/>
      <c r="NBS165" s="396"/>
      <c r="NBT165" s="396"/>
      <c r="NBU165" s="396"/>
      <c r="NBV165" s="396"/>
      <c r="NBW165" s="396"/>
      <c r="NBX165" s="396"/>
      <c r="NBY165" s="396"/>
      <c r="NBZ165" s="396"/>
      <c r="NCA165" s="396"/>
      <c r="NCB165" s="396"/>
      <c r="NCC165" s="396"/>
      <c r="NCD165" s="396"/>
      <c r="NCE165" s="396"/>
      <c r="NCF165" s="396"/>
      <c r="NCG165" s="396"/>
      <c r="NCH165" s="396"/>
      <c r="NCI165" s="396"/>
      <c r="NCJ165" s="396"/>
      <c r="NCK165" s="396"/>
      <c r="NCL165" s="396"/>
      <c r="NCM165" s="396"/>
      <c r="NCN165" s="396"/>
      <c r="NCO165" s="396"/>
      <c r="NCP165" s="396"/>
      <c r="NCQ165" s="396"/>
      <c r="NCR165" s="396"/>
      <c r="NCS165" s="396"/>
      <c r="NCT165" s="396"/>
      <c r="NCU165" s="396"/>
      <c r="NCV165" s="396"/>
      <c r="NCW165" s="396"/>
      <c r="NCX165" s="396"/>
      <c r="NCY165" s="396"/>
      <c r="NCZ165" s="396"/>
      <c r="NDA165" s="396"/>
      <c r="NDB165" s="396"/>
      <c r="NDC165" s="396"/>
      <c r="NDD165" s="396"/>
      <c r="NDE165" s="396"/>
      <c r="NDF165" s="396"/>
      <c r="NDG165" s="396"/>
      <c r="NDH165" s="396"/>
      <c r="NDI165" s="396"/>
      <c r="NDJ165" s="396"/>
      <c r="NDK165" s="396"/>
      <c r="NDL165" s="396"/>
      <c r="NDM165" s="396"/>
      <c r="NDN165" s="396"/>
      <c r="NDO165" s="396"/>
      <c r="NDP165" s="396"/>
      <c r="NDQ165" s="396"/>
      <c r="NDR165" s="396"/>
      <c r="NDS165" s="396"/>
      <c r="NDT165" s="396"/>
      <c r="NDU165" s="396"/>
      <c r="NDV165" s="396"/>
      <c r="NDW165" s="396"/>
      <c r="NDX165" s="396"/>
      <c r="NDY165" s="396"/>
      <c r="NDZ165" s="396"/>
      <c r="NEA165" s="396"/>
      <c r="NEB165" s="396"/>
      <c r="NEC165" s="396"/>
      <c r="NED165" s="396"/>
      <c r="NEE165" s="396"/>
      <c r="NEF165" s="396"/>
      <c r="NEG165" s="396"/>
      <c r="NEH165" s="396"/>
      <c r="NEI165" s="396"/>
      <c r="NEJ165" s="396"/>
      <c r="NEK165" s="396"/>
      <c r="NEL165" s="396"/>
      <c r="NEM165" s="396"/>
      <c r="NEN165" s="396"/>
      <c r="NEO165" s="396"/>
      <c r="NEP165" s="396"/>
      <c r="NEQ165" s="396"/>
      <c r="NER165" s="396"/>
      <c r="NES165" s="396"/>
      <c r="NET165" s="396"/>
      <c r="NEU165" s="396"/>
      <c r="NEV165" s="396"/>
      <c r="NEW165" s="396"/>
      <c r="NEX165" s="396"/>
      <c r="NEY165" s="396"/>
      <c r="NEZ165" s="396"/>
      <c r="NFA165" s="396"/>
      <c r="NFB165" s="396"/>
      <c r="NFC165" s="396"/>
      <c r="NFD165" s="396"/>
      <c r="NFE165" s="396"/>
      <c r="NFF165" s="396"/>
      <c r="NFG165" s="396"/>
      <c r="NFH165" s="396"/>
      <c r="NFI165" s="396"/>
      <c r="NFJ165" s="396"/>
      <c r="NFK165" s="396"/>
      <c r="NFL165" s="396"/>
      <c r="NFM165" s="396"/>
      <c r="NFN165" s="396"/>
      <c r="NFO165" s="396"/>
      <c r="NFP165" s="396"/>
      <c r="NFQ165" s="396"/>
      <c r="NFR165" s="396"/>
      <c r="NFS165" s="396"/>
      <c r="NFT165" s="396"/>
      <c r="NFU165" s="396"/>
      <c r="NFV165" s="396"/>
      <c r="NFW165" s="396"/>
      <c r="NFX165" s="396"/>
      <c r="NFY165" s="396"/>
      <c r="NFZ165" s="396"/>
      <c r="NGA165" s="396"/>
      <c r="NGB165" s="396"/>
      <c r="NGC165" s="396"/>
      <c r="NGD165" s="396"/>
      <c r="NGE165" s="396"/>
      <c r="NGF165" s="396"/>
      <c r="NGG165" s="396"/>
      <c r="NGH165" s="396"/>
      <c r="NGI165" s="396"/>
      <c r="NGJ165" s="396"/>
      <c r="NGK165" s="396"/>
      <c r="NGL165" s="396"/>
      <c r="NGM165" s="396"/>
      <c r="NGN165" s="396"/>
      <c r="NGO165" s="396"/>
      <c r="NGP165" s="396"/>
      <c r="NGQ165" s="396"/>
      <c r="NGR165" s="396"/>
      <c r="NGS165" s="396"/>
      <c r="NGT165" s="396"/>
      <c r="NGU165" s="396"/>
      <c r="NGV165" s="396"/>
      <c r="NGW165" s="396"/>
      <c r="NGX165" s="396"/>
      <c r="NGY165" s="396"/>
      <c r="NGZ165" s="396"/>
      <c r="NHA165" s="396"/>
      <c r="NHB165" s="396"/>
      <c r="NHC165" s="396"/>
      <c r="NHD165" s="396"/>
      <c r="NHE165" s="396"/>
      <c r="NHF165" s="396"/>
      <c r="NHG165" s="396"/>
      <c r="NHH165" s="396"/>
      <c r="NHI165" s="396"/>
      <c r="NHJ165" s="396"/>
      <c r="NHK165" s="396"/>
      <c r="NHL165" s="396"/>
      <c r="NHM165" s="396"/>
      <c r="NHN165" s="396"/>
      <c r="NHO165" s="396"/>
      <c r="NHP165" s="396"/>
      <c r="NHQ165" s="396"/>
      <c r="NHR165" s="396"/>
      <c r="NHS165" s="396"/>
      <c r="NHT165" s="396"/>
      <c r="NHU165" s="396"/>
      <c r="NHV165" s="396"/>
      <c r="NHW165" s="396"/>
      <c r="NHX165" s="396"/>
      <c r="NHY165" s="396"/>
      <c r="NHZ165" s="396"/>
      <c r="NIA165" s="396"/>
      <c r="NIB165" s="396"/>
      <c r="NIC165" s="396"/>
      <c r="NID165" s="396"/>
      <c r="NIE165" s="396"/>
      <c r="NIF165" s="396"/>
      <c r="NIG165" s="396"/>
      <c r="NIH165" s="396"/>
      <c r="NII165" s="396"/>
      <c r="NIJ165" s="396"/>
      <c r="NIK165" s="396"/>
      <c r="NIL165" s="396"/>
      <c r="NIM165" s="396"/>
      <c r="NIN165" s="396"/>
      <c r="NIO165" s="396"/>
      <c r="NIP165" s="396"/>
      <c r="NIQ165" s="396"/>
      <c r="NIR165" s="396"/>
      <c r="NIS165" s="396"/>
      <c r="NIT165" s="396"/>
      <c r="NIU165" s="396"/>
      <c r="NIV165" s="396"/>
      <c r="NIW165" s="396"/>
      <c r="NIX165" s="396"/>
      <c r="NIY165" s="396"/>
      <c r="NIZ165" s="396"/>
      <c r="NJA165" s="396"/>
      <c r="NJB165" s="396"/>
      <c r="NJC165" s="396"/>
      <c r="NJD165" s="396"/>
      <c r="NJE165" s="396"/>
      <c r="NJF165" s="396"/>
      <c r="NJG165" s="396"/>
      <c r="NJH165" s="396"/>
      <c r="NJI165" s="396"/>
      <c r="NJJ165" s="396"/>
      <c r="NJK165" s="396"/>
      <c r="NJL165" s="396"/>
      <c r="NJM165" s="396"/>
      <c r="NJN165" s="396"/>
      <c r="NJO165" s="396"/>
      <c r="NJP165" s="396"/>
      <c r="NJQ165" s="396"/>
      <c r="NJR165" s="396"/>
      <c r="NJS165" s="396"/>
      <c r="NJT165" s="396"/>
      <c r="NJU165" s="396"/>
      <c r="NJV165" s="396"/>
      <c r="NJW165" s="396"/>
      <c r="NJX165" s="396"/>
      <c r="NJY165" s="396"/>
      <c r="NJZ165" s="396"/>
      <c r="NKA165" s="396"/>
      <c r="NKB165" s="396"/>
      <c r="NKC165" s="396"/>
      <c r="NKD165" s="396"/>
      <c r="NKE165" s="396"/>
      <c r="NKF165" s="396"/>
      <c r="NKG165" s="396"/>
      <c r="NKH165" s="396"/>
      <c r="NKI165" s="396"/>
      <c r="NKJ165" s="396"/>
      <c r="NKK165" s="396"/>
      <c r="NKL165" s="396"/>
      <c r="NKM165" s="396"/>
      <c r="NKN165" s="396"/>
      <c r="NKO165" s="396"/>
      <c r="NKP165" s="396"/>
      <c r="NKQ165" s="396"/>
      <c r="NKR165" s="396"/>
      <c r="NKS165" s="396"/>
      <c r="NKT165" s="396"/>
      <c r="NKU165" s="396"/>
      <c r="NKV165" s="396"/>
      <c r="NKW165" s="396"/>
      <c r="NKX165" s="396"/>
      <c r="NKY165" s="396"/>
      <c r="NKZ165" s="396"/>
      <c r="NLA165" s="396"/>
      <c r="NLB165" s="396"/>
      <c r="NLC165" s="396"/>
      <c r="NLD165" s="396"/>
      <c r="NLE165" s="396"/>
      <c r="NLF165" s="396"/>
      <c r="NLG165" s="396"/>
      <c r="NLH165" s="396"/>
      <c r="NLI165" s="396"/>
      <c r="NLJ165" s="396"/>
      <c r="NLK165" s="396"/>
      <c r="NLL165" s="396"/>
      <c r="NLM165" s="396"/>
      <c r="NLN165" s="396"/>
      <c r="NLO165" s="396"/>
      <c r="NLP165" s="396"/>
      <c r="NLQ165" s="396"/>
      <c r="NLR165" s="396"/>
      <c r="NLS165" s="396"/>
      <c r="NLT165" s="396"/>
      <c r="NLU165" s="396"/>
      <c r="NLV165" s="396"/>
      <c r="NLW165" s="396"/>
      <c r="NLX165" s="396"/>
      <c r="NLY165" s="396"/>
      <c r="NLZ165" s="396"/>
      <c r="NMA165" s="396"/>
      <c r="NMB165" s="396"/>
      <c r="NMC165" s="396"/>
      <c r="NMD165" s="396"/>
      <c r="NME165" s="396"/>
      <c r="NMF165" s="396"/>
      <c r="NMG165" s="396"/>
      <c r="NMH165" s="396"/>
      <c r="NMI165" s="396"/>
      <c r="NMJ165" s="396"/>
      <c r="NMK165" s="396"/>
      <c r="NML165" s="396"/>
      <c r="NMM165" s="396"/>
      <c r="NMN165" s="396"/>
      <c r="NMO165" s="396"/>
      <c r="NMP165" s="396"/>
      <c r="NMQ165" s="396"/>
      <c r="NMR165" s="396"/>
      <c r="NMS165" s="396"/>
      <c r="NMT165" s="396"/>
      <c r="NMU165" s="396"/>
      <c r="NMV165" s="396"/>
      <c r="NMW165" s="396"/>
      <c r="NMX165" s="396"/>
      <c r="NMY165" s="396"/>
      <c r="NMZ165" s="396"/>
      <c r="NNA165" s="396"/>
      <c r="NNB165" s="396"/>
      <c r="NNC165" s="396"/>
      <c r="NND165" s="396"/>
      <c r="NNE165" s="396"/>
      <c r="NNF165" s="396"/>
      <c r="NNG165" s="396"/>
      <c r="NNH165" s="396"/>
      <c r="NNI165" s="396"/>
      <c r="NNJ165" s="396"/>
      <c r="NNK165" s="396"/>
      <c r="NNL165" s="396"/>
      <c r="NNM165" s="396"/>
      <c r="NNN165" s="396"/>
      <c r="NNO165" s="396"/>
      <c r="NNP165" s="396"/>
      <c r="NNQ165" s="396"/>
      <c r="NNR165" s="396"/>
      <c r="NNS165" s="396"/>
      <c r="NNT165" s="396"/>
      <c r="NNU165" s="396"/>
      <c r="NNV165" s="396"/>
      <c r="NNW165" s="396"/>
      <c r="NNX165" s="396"/>
      <c r="NNY165" s="396"/>
      <c r="NNZ165" s="396"/>
      <c r="NOA165" s="396"/>
      <c r="NOB165" s="396"/>
      <c r="NOC165" s="396"/>
      <c r="NOD165" s="396"/>
      <c r="NOE165" s="396"/>
      <c r="NOF165" s="396"/>
      <c r="NOG165" s="396"/>
      <c r="NOH165" s="396"/>
      <c r="NOI165" s="396"/>
      <c r="NOJ165" s="396"/>
      <c r="NOK165" s="396"/>
      <c r="NOL165" s="396"/>
      <c r="NOM165" s="396"/>
      <c r="NON165" s="396"/>
      <c r="NOO165" s="396"/>
      <c r="NOP165" s="396"/>
      <c r="NOQ165" s="396"/>
      <c r="NOR165" s="396"/>
      <c r="NOS165" s="396"/>
      <c r="NOT165" s="396"/>
      <c r="NOU165" s="396"/>
      <c r="NOV165" s="396"/>
      <c r="NOW165" s="396"/>
      <c r="NOX165" s="396"/>
      <c r="NOY165" s="396"/>
      <c r="NOZ165" s="396"/>
      <c r="NPA165" s="396"/>
      <c r="NPB165" s="396"/>
      <c r="NPC165" s="396"/>
      <c r="NPD165" s="396"/>
      <c r="NPE165" s="396"/>
      <c r="NPF165" s="396"/>
      <c r="NPG165" s="396"/>
      <c r="NPH165" s="396"/>
      <c r="NPI165" s="396"/>
      <c r="NPJ165" s="396"/>
      <c r="NPK165" s="396"/>
      <c r="NPL165" s="396"/>
      <c r="NPM165" s="396"/>
      <c r="NPN165" s="396"/>
      <c r="NPO165" s="396"/>
      <c r="NPP165" s="396"/>
      <c r="NPQ165" s="396"/>
      <c r="NPR165" s="396"/>
      <c r="NPS165" s="396"/>
      <c r="NPT165" s="396"/>
      <c r="NPU165" s="396"/>
      <c r="NPV165" s="396"/>
      <c r="NPW165" s="396"/>
      <c r="NPX165" s="396"/>
      <c r="NPY165" s="396"/>
      <c r="NPZ165" s="396"/>
      <c r="NQA165" s="396"/>
      <c r="NQB165" s="396"/>
      <c r="NQC165" s="396"/>
      <c r="NQD165" s="396"/>
      <c r="NQE165" s="396"/>
      <c r="NQF165" s="396"/>
      <c r="NQG165" s="396"/>
      <c r="NQH165" s="396"/>
      <c r="NQI165" s="396"/>
      <c r="NQJ165" s="396"/>
      <c r="NQK165" s="396"/>
      <c r="NQL165" s="396"/>
      <c r="NQM165" s="396"/>
      <c r="NQN165" s="396"/>
      <c r="NQO165" s="396"/>
      <c r="NQP165" s="396"/>
      <c r="NQQ165" s="396"/>
      <c r="NQR165" s="396"/>
      <c r="NQS165" s="396"/>
      <c r="NQT165" s="396"/>
      <c r="NQU165" s="396"/>
      <c r="NQV165" s="396"/>
      <c r="NQW165" s="396"/>
      <c r="NQX165" s="396"/>
      <c r="NQY165" s="396"/>
      <c r="NQZ165" s="396"/>
      <c r="NRA165" s="396"/>
      <c r="NRB165" s="396"/>
      <c r="NRC165" s="396"/>
      <c r="NRD165" s="396"/>
      <c r="NRE165" s="396"/>
      <c r="NRF165" s="396"/>
      <c r="NRG165" s="396"/>
      <c r="NRH165" s="396"/>
      <c r="NRI165" s="396"/>
      <c r="NRJ165" s="396"/>
      <c r="NRK165" s="396"/>
      <c r="NRL165" s="396"/>
      <c r="NRM165" s="396"/>
      <c r="NRN165" s="396"/>
      <c r="NRO165" s="396"/>
      <c r="NRP165" s="396"/>
      <c r="NRQ165" s="396"/>
      <c r="NRR165" s="396"/>
      <c r="NRS165" s="396"/>
      <c r="NRT165" s="396"/>
      <c r="NRU165" s="396"/>
      <c r="NRV165" s="396"/>
      <c r="NRW165" s="396"/>
      <c r="NRX165" s="396"/>
      <c r="NRY165" s="396"/>
      <c r="NRZ165" s="396"/>
      <c r="NSA165" s="396"/>
      <c r="NSB165" s="396"/>
      <c r="NSC165" s="396"/>
      <c r="NSD165" s="396"/>
      <c r="NSE165" s="396"/>
      <c r="NSF165" s="396"/>
      <c r="NSG165" s="396"/>
      <c r="NSH165" s="396"/>
      <c r="NSI165" s="396"/>
      <c r="NSJ165" s="396"/>
      <c r="NSK165" s="396"/>
      <c r="NSL165" s="396"/>
      <c r="NSM165" s="396"/>
      <c r="NSN165" s="396"/>
      <c r="NSO165" s="396"/>
      <c r="NSP165" s="396"/>
      <c r="NSQ165" s="396"/>
      <c r="NSR165" s="396"/>
      <c r="NSS165" s="396"/>
      <c r="NST165" s="396"/>
      <c r="NSU165" s="396"/>
      <c r="NSV165" s="396"/>
      <c r="NSW165" s="396"/>
      <c r="NSX165" s="396"/>
      <c r="NSY165" s="396"/>
      <c r="NSZ165" s="396"/>
      <c r="NTA165" s="396"/>
      <c r="NTB165" s="396"/>
      <c r="NTC165" s="396"/>
      <c r="NTD165" s="396"/>
      <c r="NTE165" s="396"/>
      <c r="NTF165" s="396"/>
      <c r="NTG165" s="396"/>
      <c r="NTH165" s="396"/>
      <c r="NTI165" s="396"/>
      <c r="NTJ165" s="396"/>
      <c r="NTK165" s="396"/>
      <c r="NTL165" s="396"/>
      <c r="NTM165" s="396"/>
      <c r="NTN165" s="396"/>
      <c r="NTO165" s="396"/>
      <c r="NTP165" s="396"/>
      <c r="NTQ165" s="396"/>
      <c r="NTR165" s="396"/>
      <c r="NTS165" s="396"/>
      <c r="NTT165" s="396"/>
      <c r="NTU165" s="396"/>
      <c r="NTV165" s="396"/>
      <c r="NTW165" s="396"/>
      <c r="NTX165" s="396"/>
      <c r="NTY165" s="396"/>
      <c r="NTZ165" s="396"/>
      <c r="NUA165" s="396"/>
      <c r="NUB165" s="396"/>
      <c r="NUC165" s="396"/>
      <c r="NUD165" s="396"/>
      <c r="NUE165" s="396"/>
      <c r="NUF165" s="396"/>
      <c r="NUG165" s="396"/>
      <c r="NUH165" s="396"/>
      <c r="NUI165" s="396"/>
      <c r="NUJ165" s="396"/>
      <c r="NUK165" s="396"/>
      <c r="NUL165" s="396"/>
      <c r="NUM165" s="396"/>
      <c r="NUN165" s="396"/>
      <c r="NUO165" s="396"/>
      <c r="NUP165" s="396"/>
      <c r="NUQ165" s="396"/>
      <c r="NUR165" s="396"/>
      <c r="NUS165" s="396"/>
      <c r="NUT165" s="396"/>
      <c r="NUU165" s="396"/>
      <c r="NUV165" s="396"/>
      <c r="NUW165" s="396"/>
      <c r="NUX165" s="396"/>
      <c r="NUY165" s="396"/>
      <c r="NUZ165" s="396"/>
      <c r="NVA165" s="396"/>
      <c r="NVB165" s="396"/>
      <c r="NVC165" s="396"/>
      <c r="NVD165" s="396"/>
      <c r="NVE165" s="396"/>
      <c r="NVF165" s="396"/>
      <c r="NVG165" s="396"/>
      <c r="NVH165" s="396"/>
      <c r="NVI165" s="396"/>
      <c r="NVJ165" s="396"/>
      <c r="NVK165" s="396"/>
      <c r="NVL165" s="396"/>
      <c r="NVM165" s="396"/>
      <c r="NVN165" s="396"/>
      <c r="NVO165" s="396"/>
      <c r="NVP165" s="396"/>
      <c r="NVQ165" s="396"/>
      <c r="NVR165" s="396"/>
      <c r="NVS165" s="396"/>
      <c r="NVT165" s="396"/>
      <c r="NVU165" s="396"/>
      <c r="NVV165" s="396"/>
      <c r="NVW165" s="396"/>
      <c r="NVX165" s="396"/>
      <c r="NVY165" s="396"/>
      <c r="NVZ165" s="396"/>
      <c r="NWA165" s="396"/>
      <c r="NWB165" s="396"/>
      <c r="NWC165" s="396"/>
      <c r="NWD165" s="396"/>
      <c r="NWE165" s="396"/>
      <c r="NWF165" s="396"/>
      <c r="NWG165" s="396"/>
      <c r="NWH165" s="396"/>
      <c r="NWI165" s="396"/>
      <c r="NWJ165" s="396"/>
      <c r="NWK165" s="396"/>
      <c r="NWL165" s="396"/>
      <c r="NWM165" s="396"/>
      <c r="NWN165" s="396"/>
      <c r="NWO165" s="396"/>
      <c r="NWP165" s="396"/>
      <c r="NWQ165" s="396"/>
      <c r="NWR165" s="396"/>
      <c r="NWS165" s="396"/>
      <c r="NWT165" s="396"/>
      <c r="NWU165" s="396"/>
      <c r="NWV165" s="396"/>
      <c r="NWW165" s="396"/>
      <c r="NWX165" s="396"/>
      <c r="NWY165" s="396"/>
      <c r="NWZ165" s="396"/>
      <c r="NXA165" s="396"/>
      <c r="NXB165" s="396"/>
      <c r="NXC165" s="396"/>
      <c r="NXD165" s="396"/>
      <c r="NXE165" s="396"/>
      <c r="NXF165" s="396"/>
      <c r="NXG165" s="396"/>
      <c r="NXH165" s="396"/>
      <c r="NXI165" s="396"/>
      <c r="NXJ165" s="396"/>
      <c r="NXK165" s="396"/>
      <c r="NXL165" s="396"/>
      <c r="NXM165" s="396"/>
      <c r="NXN165" s="396"/>
      <c r="NXO165" s="396"/>
      <c r="NXP165" s="396"/>
      <c r="NXQ165" s="396"/>
      <c r="NXR165" s="396"/>
      <c r="NXS165" s="396"/>
      <c r="NXT165" s="396"/>
      <c r="NXU165" s="396"/>
      <c r="NXV165" s="396"/>
      <c r="NXW165" s="396"/>
      <c r="NXX165" s="396"/>
      <c r="NXY165" s="396"/>
      <c r="NXZ165" s="396"/>
      <c r="NYA165" s="396"/>
      <c r="NYB165" s="396"/>
      <c r="NYC165" s="396"/>
      <c r="NYD165" s="396"/>
      <c r="NYE165" s="396"/>
      <c r="NYF165" s="396"/>
      <c r="NYG165" s="396"/>
      <c r="NYH165" s="396"/>
      <c r="NYI165" s="396"/>
      <c r="NYJ165" s="396"/>
      <c r="NYK165" s="396"/>
      <c r="NYL165" s="396"/>
      <c r="NYM165" s="396"/>
      <c r="NYN165" s="396"/>
      <c r="NYO165" s="396"/>
      <c r="NYP165" s="396"/>
      <c r="NYQ165" s="396"/>
      <c r="NYR165" s="396"/>
      <c r="NYS165" s="396"/>
      <c r="NYT165" s="396"/>
      <c r="NYU165" s="396"/>
      <c r="NYV165" s="396"/>
      <c r="NYW165" s="396"/>
      <c r="NYX165" s="396"/>
      <c r="NYY165" s="396"/>
      <c r="NYZ165" s="396"/>
      <c r="NZA165" s="396"/>
      <c r="NZB165" s="396"/>
      <c r="NZC165" s="396"/>
      <c r="NZD165" s="396"/>
      <c r="NZE165" s="396"/>
      <c r="NZF165" s="396"/>
      <c r="NZG165" s="396"/>
      <c r="NZH165" s="396"/>
      <c r="NZI165" s="396"/>
      <c r="NZJ165" s="396"/>
      <c r="NZK165" s="396"/>
      <c r="NZL165" s="396"/>
      <c r="NZM165" s="396"/>
      <c r="NZN165" s="396"/>
      <c r="NZO165" s="396"/>
      <c r="NZP165" s="396"/>
      <c r="NZQ165" s="396"/>
      <c r="NZR165" s="396"/>
      <c r="NZS165" s="396"/>
      <c r="NZT165" s="396"/>
      <c r="NZU165" s="396"/>
      <c r="NZV165" s="396"/>
      <c r="NZW165" s="396"/>
      <c r="NZX165" s="396"/>
      <c r="NZY165" s="396"/>
      <c r="NZZ165" s="396"/>
      <c r="OAA165" s="396"/>
      <c r="OAB165" s="396"/>
      <c r="OAC165" s="396"/>
      <c r="OAD165" s="396"/>
      <c r="OAE165" s="396"/>
      <c r="OAF165" s="396"/>
      <c r="OAG165" s="396"/>
      <c r="OAH165" s="396"/>
      <c r="OAI165" s="396"/>
      <c r="OAJ165" s="396"/>
      <c r="OAK165" s="396"/>
      <c r="OAL165" s="396"/>
      <c r="OAM165" s="396"/>
      <c r="OAN165" s="396"/>
      <c r="OAO165" s="396"/>
      <c r="OAP165" s="396"/>
      <c r="OAQ165" s="396"/>
      <c r="OAR165" s="396"/>
      <c r="OAS165" s="396"/>
      <c r="OAT165" s="396"/>
      <c r="OAU165" s="396"/>
      <c r="OAV165" s="396"/>
      <c r="OAW165" s="396"/>
      <c r="OAX165" s="396"/>
      <c r="OAY165" s="396"/>
      <c r="OAZ165" s="396"/>
      <c r="OBA165" s="396"/>
      <c r="OBB165" s="396"/>
      <c r="OBC165" s="396"/>
      <c r="OBD165" s="396"/>
      <c r="OBE165" s="396"/>
      <c r="OBF165" s="396"/>
      <c r="OBG165" s="396"/>
      <c r="OBH165" s="396"/>
      <c r="OBI165" s="396"/>
      <c r="OBJ165" s="396"/>
      <c r="OBK165" s="396"/>
      <c r="OBL165" s="396"/>
      <c r="OBM165" s="396"/>
      <c r="OBN165" s="396"/>
      <c r="OBO165" s="396"/>
      <c r="OBP165" s="396"/>
      <c r="OBQ165" s="396"/>
      <c r="OBR165" s="396"/>
      <c r="OBS165" s="396"/>
      <c r="OBT165" s="396"/>
      <c r="OBU165" s="396"/>
      <c r="OBV165" s="396"/>
      <c r="OBW165" s="396"/>
      <c r="OBX165" s="396"/>
      <c r="OBY165" s="396"/>
      <c r="OBZ165" s="396"/>
      <c r="OCA165" s="396"/>
      <c r="OCB165" s="396"/>
      <c r="OCC165" s="396"/>
      <c r="OCD165" s="396"/>
      <c r="OCE165" s="396"/>
      <c r="OCF165" s="396"/>
      <c r="OCG165" s="396"/>
      <c r="OCH165" s="396"/>
      <c r="OCI165" s="396"/>
      <c r="OCJ165" s="396"/>
      <c r="OCK165" s="396"/>
      <c r="OCL165" s="396"/>
      <c r="OCM165" s="396"/>
      <c r="OCN165" s="396"/>
      <c r="OCO165" s="396"/>
      <c r="OCP165" s="396"/>
      <c r="OCQ165" s="396"/>
      <c r="OCR165" s="396"/>
      <c r="OCS165" s="396"/>
      <c r="OCT165" s="396"/>
      <c r="OCU165" s="396"/>
      <c r="OCV165" s="396"/>
      <c r="OCW165" s="396"/>
      <c r="OCX165" s="396"/>
      <c r="OCY165" s="396"/>
      <c r="OCZ165" s="396"/>
      <c r="ODA165" s="396"/>
      <c r="ODB165" s="396"/>
      <c r="ODC165" s="396"/>
      <c r="ODD165" s="396"/>
      <c r="ODE165" s="396"/>
      <c r="ODF165" s="396"/>
      <c r="ODG165" s="396"/>
      <c r="ODH165" s="396"/>
      <c r="ODI165" s="396"/>
      <c r="ODJ165" s="396"/>
      <c r="ODK165" s="396"/>
      <c r="ODL165" s="396"/>
      <c r="ODM165" s="396"/>
      <c r="ODN165" s="396"/>
      <c r="ODO165" s="396"/>
      <c r="ODP165" s="396"/>
      <c r="ODQ165" s="396"/>
      <c r="ODR165" s="396"/>
      <c r="ODS165" s="396"/>
      <c r="ODT165" s="396"/>
      <c r="ODU165" s="396"/>
      <c r="ODV165" s="396"/>
      <c r="ODW165" s="396"/>
      <c r="ODX165" s="396"/>
      <c r="ODY165" s="396"/>
      <c r="ODZ165" s="396"/>
      <c r="OEA165" s="396"/>
      <c r="OEB165" s="396"/>
      <c r="OEC165" s="396"/>
      <c r="OED165" s="396"/>
      <c r="OEE165" s="396"/>
      <c r="OEF165" s="396"/>
      <c r="OEG165" s="396"/>
      <c r="OEH165" s="396"/>
      <c r="OEI165" s="396"/>
      <c r="OEJ165" s="396"/>
      <c r="OEK165" s="396"/>
      <c r="OEL165" s="396"/>
      <c r="OEM165" s="396"/>
      <c r="OEN165" s="396"/>
      <c r="OEO165" s="396"/>
      <c r="OEP165" s="396"/>
      <c r="OEQ165" s="396"/>
      <c r="OER165" s="396"/>
      <c r="OES165" s="396"/>
      <c r="OET165" s="396"/>
      <c r="OEU165" s="396"/>
      <c r="OEV165" s="396"/>
      <c r="OEW165" s="396"/>
      <c r="OEX165" s="396"/>
      <c r="OEY165" s="396"/>
      <c r="OEZ165" s="396"/>
      <c r="OFA165" s="396"/>
      <c r="OFB165" s="396"/>
      <c r="OFC165" s="396"/>
      <c r="OFD165" s="396"/>
      <c r="OFE165" s="396"/>
      <c r="OFF165" s="396"/>
      <c r="OFG165" s="396"/>
      <c r="OFH165" s="396"/>
      <c r="OFI165" s="396"/>
      <c r="OFJ165" s="396"/>
      <c r="OFK165" s="396"/>
      <c r="OFL165" s="396"/>
      <c r="OFM165" s="396"/>
      <c r="OFN165" s="396"/>
      <c r="OFO165" s="396"/>
      <c r="OFP165" s="396"/>
      <c r="OFQ165" s="396"/>
      <c r="OFR165" s="396"/>
      <c r="OFS165" s="396"/>
      <c r="OFT165" s="396"/>
      <c r="OFU165" s="396"/>
      <c r="OFV165" s="396"/>
      <c r="OFW165" s="396"/>
      <c r="OFX165" s="396"/>
      <c r="OFY165" s="396"/>
      <c r="OFZ165" s="396"/>
      <c r="OGA165" s="396"/>
      <c r="OGB165" s="396"/>
      <c r="OGC165" s="396"/>
      <c r="OGD165" s="396"/>
      <c r="OGE165" s="396"/>
      <c r="OGF165" s="396"/>
      <c r="OGG165" s="396"/>
      <c r="OGH165" s="396"/>
      <c r="OGI165" s="396"/>
      <c r="OGJ165" s="396"/>
      <c r="OGK165" s="396"/>
      <c r="OGL165" s="396"/>
      <c r="OGM165" s="396"/>
      <c r="OGN165" s="396"/>
      <c r="OGO165" s="396"/>
      <c r="OGP165" s="396"/>
      <c r="OGQ165" s="396"/>
      <c r="OGR165" s="396"/>
      <c r="OGS165" s="396"/>
      <c r="OGT165" s="396"/>
      <c r="OGU165" s="396"/>
      <c r="OGV165" s="396"/>
      <c r="OGW165" s="396"/>
      <c r="OGX165" s="396"/>
      <c r="OGY165" s="396"/>
      <c r="OGZ165" s="396"/>
      <c r="OHA165" s="396"/>
      <c r="OHB165" s="396"/>
      <c r="OHC165" s="396"/>
      <c r="OHD165" s="396"/>
      <c r="OHE165" s="396"/>
      <c r="OHF165" s="396"/>
      <c r="OHG165" s="396"/>
      <c r="OHH165" s="396"/>
      <c r="OHI165" s="396"/>
      <c r="OHJ165" s="396"/>
      <c r="OHK165" s="396"/>
      <c r="OHL165" s="396"/>
      <c r="OHM165" s="396"/>
      <c r="OHN165" s="396"/>
      <c r="OHO165" s="396"/>
      <c r="OHP165" s="396"/>
      <c r="OHQ165" s="396"/>
      <c r="OHR165" s="396"/>
      <c r="OHS165" s="396"/>
      <c r="OHT165" s="396"/>
      <c r="OHU165" s="396"/>
      <c r="OHV165" s="396"/>
      <c r="OHW165" s="396"/>
      <c r="OHX165" s="396"/>
      <c r="OHY165" s="396"/>
      <c r="OHZ165" s="396"/>
      <c r="OIA165" s="396"/>
      <c r="OIB165" s="396"/>
      <c r="OIC165" s="396"/>
      <c r="OID165" s="396"/>
      <c r="OIE165" s="396"/>
      <c r="OIF165" s="396"/>
      <c r="OIG165" s="396"/>
      <c r="OIH165" s="396"/>
      <c r="OII165" s="396"/>
      <c r="OIJ165" s="396"/>
      <c r="OIK165" s="396"/>
      <c r="OIL165" s="396"/>
      <c r="OIM165" s="396"/>
      <c r="OIN165" s="396"/>
      <c r="OIO165" s="396"/>
      <c r="OIP165" s="396"/>
      <c r="OIQ165" s="396"/>
      <c r="OIR165" s="396"/>
      <c r="OIS165" s="396"/>
      <c r="OIT165" s="396"/>
      <c r="OIU165" s="396"/>
      <c r="OIV165" s="396"/>
      <c r="OIW165" s="396"/>
      <c r="OIX165" s="396"/>
      <c r="OIY165" s="396"/>
      <c r="OIZ165" s="396"/>
      <c r="OJA165" s="396"/>
      <c r="OJB165" s="396"/>
      <c r="OJC165" s="396"/>
      <c r="OJD165" s="396"/>
      <c r="OJE165" s="396"/>
      <c r="OJF165" s="396"/>
      <c r="OJG165" s="396"/>
      <c r="OJH165" s="396"/>
      <c r="OJI165" s="396"/>
      <c r="OJJ165" s="396"/>
      <c r="OJK165" s="396"/>
      <c r="OJL165" s="396"/>
      <c r="OJM165" s="396"/>
      <c r="OJN165" s="396"/>
      <c r="OJO165" s="396"/>
      <c r="OJP165" s="396"/>
      <c r="OJQ165" s="396"/>
      <c r="OJR165" s="396"/>
      <c r="OJS165" s="396"/>
      <c r="OJT165" s="396"/>
      <c r="OJU165" s="396"/>
      <c r="OJV165" s="396"/>
      <c r="OJW165" s="396"/>
      <c r="OJX165" s="396"/>
      <c r="OJY165" s="396"/>
      <c r="OJZ165" s="396"/>
      <c r="OKA165" s="396"/>
      <c r="OKB165" s="396"/>
      <c r="OKC165" s="396"/>
      <c r="OKD165" s="396"/>
      <c r="OKE165" s="396"/>
      <c r="OKF165" s="396"/>
      <c r="OKG165" s="396"/>
      <c r="OKH165" s="396"/>
      <c r="OKI165" s="396"/>
      <c r="OKJ165" s="396"/>
      <c r="OKK165" s="396"/>
      <c r="OKL165" s="396"/>
      <c r="OKM165" s="396"/>
      <c r="OKN165" s="396"/>
      <c r="OKO165" s="396"/>
      <c r="OKP165" s="396"/>
      <c r="OKQ165" s="396"/>
      <c r="OKR165" s="396"/>
      <c r="OKS165" s="396"/>
      <c r="OKT165" s="396"/>
      <c r="OKU165" s="396"/>
      <c r="OKV165" s="396"/>
      <c r="OKW165" s="396"/>
      <c r="OKX165" s="396"/>
      <c r="OKY165" s="396"/>
      <c r="OKZ165" s="396"/>
      <c r="OLA165" s="396"/>
      <c r="OLB165" s="396"/>
      <c r="OLC165" s="396"/>
      <c r="OLD165" s="396"/>
      <c r="OLE165" s="396"/>
      <c r="OLF165" s="396"/>
      <c r="OLG165" s="396"/>
      <c r="OLH165" s="396"/>
      <c r="OLI165" s="396"/>
      <c r="OLJ165" s="396"/>
      <c r="OLK165" s="396"/>
      <c r="OLL165" s="396"/>
      <c r="OLM165" s="396"/>
      <c r="OLN165" s="396"/>
      <c r="OLO165" s="396"/>
      <c r="OLP165" s="396"/>
      <c r="OLQ165" s="396"/>
      <c r="OLR165" s="396"/>
      <c r="OLS165" s="396"/>
      <c r="OLT165" s="396"/>
      <c r="OLU165" s="396"/>
      <c r="OLV165" s="396"/>
      <c r="OLW165" s="396"/>
      <c r="OLX165" s="396"/>
      <c r="OLY165" s="396"/>
      <c r="OLZ165" s="396"/>
      <c r="OMA165" s="396"/>
      <c r="OMB165" s="396"/>
      <c r="OMC165" s="396"/>
      <c r="OMD165" s="396"/>
      <c r="OME165" s="396"/>
      <c r="OMF165" s="396"/>
      <c r="OMG165" s="396"/>
      <c r="OMH165" s="396"/>
      <c r="OMI165" s="396"/>
      <c r="OMJ165" s="396"/>
      <c r="OMK165" s="396"/>
      <c r="OML165" s="396"/>
      <c r="OMM165" s="396"/>
      <c r="OMN165" s="396"/>
      <c r="OMO165" s="396"/>
      <c r="OMP165" s="396"/>
      <c r="OMQ165" s="396"/>
      <c r="OMR165" s="396"/>
      <c r="OMS165" s="396"/>
      <c r="OMT165" s="396"/>
      <c r="OMU165" s="396"/>
      <c r="OMV165" s="396"/>
      <c r="OMW165" s="396"/>
      <c r="OMX165" s="396"/>
      <c r="OMY165" s="396"/>
      <c r="OMZ165" s="396"/>
      <c r="ONA165" s="396"/>
      <c r="ONB165" s="396"/>
      <c r="ONC165" s="396"/>
      <c r="OND165" s="396"/>
      <c r="ONE165" s="396"/>
      <c r="ONF165" s="396"/>
      <c r="ONG165" s="396"/>
      <c r="ONH165" s="396"/>
      <c r="ONI165" s="396"/>
      <c r="ONJ165" s="396"/>
      <c r="ONK165" s="396"/>
      <c r="ONL165" s="396"/>
      <c r="ONM165" s="396"/>
      <c r="ONN165" s="396"/>
      <c r="ONO165" s="396"/>
      <c r="ONP165" s="396"/>
      <c r="ONQ165" s="396"/>
      <c r="ONR165" s="396"/>
      <c r="ONS165" s="396"/>
      <c r="ONT165" s="396"/>
      <c r="ONU165" s="396"/>
      <c r="ONV165" s="396"/>
      <c r="ONW165" s="396"/>
      <c r="ONX165" s="396"/>
      <c r="ONY165" s="396"/>
      <c r="ONZ165" s="396"/>
      <c r="OOA165" s="396"/>
      <c r="OOB165" s="396"/>
      <c r="OOC165" s="396"/>
      <c r="OOD165" s="396"/>
      <c r="OOE165" s="396"/>
      <c r="OOF165" s="396"/>
      <c r="OOG165" s="396"/>
      <c r="OOH165" s="396"/>
      <c r="OOI165" s="396"/>
      <c r="OOJ165" s="396"/>
      <c r="OOK165" s="396"/>
      <c r="OOL165" s="396"/>
      <c r="OOM165" s="396"/>
      <c r="OON165" s="396"/>
      <c r="OOO165" s="396"/>
      <c r="OOP165" s="396"/>
      <c r="OOQ165" s="396"/>
      <c r="OOR165" s="396"/>
      <c r="OOS165" s="396"/>
      <c r="OOT165" s="396"/>
      <c r="OOU165" s="396"/>
      <c r="OOV165" s="396"/>
      <c r="OOW165" s="396"/>
      <c r="OOX165" s="396"/>
      <c r="OOY165" s="396"/>
      <c r="OOZ165" s="396"/>
      <c r="OPA165" s="396"/>
      <c r="OPB165" s="396"/>
      <c r="OPC165" s="396"/>
      <c r="OPD165" s="396"/>
      <c r="OPE165" s="396"/>
      <c r="OPF165" s="396"/>
      <c r="OPG165" s="396"/>
      <c r="OPH165" s="396"/>
      <c r="OPI165" s="396"/>
      <c r="OPJ165" s="396"/>
      <c r="OPK165" s="396"/>
      <c r="OPL165" s="396"/>
      <c r="OPM165" s="396"/>
      <c r="OPN165" s="396"/>
      <c r="OPO165" s="396"/>
      <c r="OPP165" s="396"/>
      <c r="OPQ165" s="396"/>
      <c r="OPR165" s="396"/>
      <c r="OPS165" s="396"/>
      <c r="OPT165" s="396"/>
      <c r="OPU165" s="396"/>
      <c r="OPV165" s="396"/>
      <c r="OPW165" s="396"/>
      <c r="OPX165" s="396"/>
      <c r="OPY165" s="396"/>
      <c r="OPZ165" s="396"/>
      <c r="OQA165" s="396"/>
      <c r="OQB165" s="396"/>
      <c r="OQC165" s="396"/>
      <c r="OQD165" s="396"/>
      <c r="OQE165" s="396"/>
      <c r="OQF165" s="396"/>
      <c r="OQG165" s="396"/>
      <c r="OQH165" s="396"/>
      <c r="OQI165" s="396"/>
      <c r="OQJ165" s="396"/>
      <c r="OQK165" s="396"/>
      <c r="OQL165" s="396"/>
      <c r="OQM165" s="396"/>
      <c r="OQN165" s="396"/>
      <c r="OQO165" s="396"/>
      <c r="OQP165" s="396"/>
      <c r="OQQ165" s="396"/>
      <c r="OQR165" s="396"/>
      <c r="OQS165" s="396"/>
      <c r="OQT165" s="396"/>
      <c r="OQU165" s="396"/>
      <c r="OQV165" s="396"/>
      <c r="OQW165" s="396"/>
      <c r="OQX165" s="396"/>
      <c r="OQY165" s="396"/>
      <c r="OQZ165" s="396"/>
      <c r="ORA165" s="396"/>
      <c r="ORB165" s="396"/>
      <c r="ORC165" s="396"/>
      <c r="ORD165" s="396"/>
      <c r="ORE165" s="396"/>
      <c r="ORF165" s="396"/>
      <c r="ORG165" s="396"/>
      <c r="ORH165" s="396"/>
      <c r="ORI165" s="396"/>
      <c r="ORJ165" s="396"/>
      <c r="ORK165" s="396"/>
      <c r="ORL165" s="396"/>
      <c r="ORM165" s="396"/>
      <c r="ORN165" s="396"/>
      <c r="ORO165" s="396"/>
      <c r="ORP165" s="396"/>
      <c r="ORQ165" s="396"/>
      <c r="ORR165" s="396"/>
      <c r="ORS165" s="396"/>
      <c r="ORT165" s="396"/>
      <c r="ORU165" s="396"/>
      <c r="ORV165" s="396"/>
      <c r="ORW165" s="396"/>
      <c r="ORX165" s="396"/>
      <c r="ORY165" s="396"/>
      <c r="ORZ165" s="396"/>
      <c r="OSA165" s="396"/>
      <c r="OSB165" s="396"/>
      <c r="OSC165" s="396"/>
      <c r="OSD165" s="396"/>
      <c r="OSE165" s="396"/>
      <c r="OSF165" s="396"/>
      <c r="OSG165" s="396"/>
      <c r="OSH165" s="396"/>
      <c r="OSI165" s="396"/>
      <c r="OSJ165" s="396"/>
      <c r="OSK165" s="396"/>
      <c r="OSL165" s="396"/>
      <c r="OSM165" s="396"/>
      <c r="OSN165" s="396"/>
      <c r="OSO165" s="396"/>
      <c r="OSP165" s="396"/>
      <c r="OSQ165" s="396"/>
      <c r="OSR165" s="396"/>
      <c r="OSS165" s="396"/>
      <c r="OST165" s="396"/>
      <c r="OSU165" s="396"/>
      <c r="OSV165" s="396"/>
      <c r="OSW165" s="396"/>
      <c r="OSX165" s="396"/>
      <c r="OSY165" s="396"/>
      <c r="OSZ165" s="396"/>
      <c r="OTA165" s="396"/>
      <c r="OTB165" s="396"/>
      <c r="OTC165" s="396"/>
      <c r="OTD165" s="396"/>
      <c r="OTE165" s="396"/>
      <c r="OTF165" s="396"/>
      <c r="OTG165" s="396"/>
      <c r="OTH165" s="396"/>
      <c r="OTI165" s="396"/>
      <c r="OTJ165" s="396"/>
      <c r="OTK165" s="396"/>
      <c r="OTL165" s="396"/>
      <c r="OTM165" s="396"/>
      <c r="OTN165" s="396"/>
      <c r="OTO165" s="396"/>
      <c r="OTP165" s="396"/>
      <c r="OTQ165" s="396"/>
      <c r="OTR165" s="396"/>
      <c r="OTS165" s="396"/>
      <c r="OTT165" s="396"/>
      <c r="OTU165" s="396"/>
      <c r="OTV165" s="396"/>
      <c r="OTW165" s="396"/>
      <c r="OTX165" s="396"/>
      <c r="OTY165" s="396"/>
      <c r="OTZ165" s="396"/>
      <c r="OUA165" s="396"/>
      <c r="OUB165" s="396"/>
      <c r="OUC165" s="396"/>
      <c r="OUD165" s="396"/>
      <c r="OUE165" s="396"/>
      <c r="OUF165" s="396"/>
      <c r="OUG165" s="396"/>
      <c r="OUH165" s="396"/>
      <c r="OUI165" s="396"/>
      <c r="OUJ165" s="396"/>
      <c r="OUK165" s="396"/>
      <c r="OUL165" s="396"/>
      <c r="OUM165" s="396"/>
      <c r="OUN165" s="396"/>
      <c r="OUO165" s="396"/>
      <c r="OUP165" s="396"/>
      <c r="OUQ165" s="396"/>
      <c r="OUR165" s="396"/>
      <c r="OUS165" s="396"/>
      <c r="OUT165" s="396"/>
      <c r="OUU165" s="396"/>
      <c r="OUV165" s="396"/>
      <c r="OUW165" s="396"/>
      <c r="OUX165" s="396"/>
      <c r="OUY165" s="396"/>
      <c r="OUZ165" s="396"/>
      <c r="OVA165" s="396"/>
      <c r="OVB165" s="396"/>
      <c r="OVC165" s="396"/>
      <c r="OVD165" s="396"/>
      <c r="OVE165" s="396"/>
      <c r="OVF165" s="396"/>
      <c r="OVG165" s="396"/>
      <c r="OVH165" s="396"/>
      <c r="OVI165" s="396"/>
      <c r="OVJ165" s="396"/>
      <c r="OVK165" s="396"/>
      <c r="OVL165" s="396"/>
      <c r="OVM165" s="396"/>
      <c r="OVN165" s="396"/>
      <c r="OVO165" s="396"/>
      <c r="OVP165" s="396"/>
      <c r="OVQ165" s="396"/>
      <c r="OVR165" s="396"/>
      <c r="OVS165" s="396"/>
      <c r="OVT165" s="396"/>
      <c r="OVU165" s="396"/>
      <c r="OVV165" s="396"/>
      <c r="OVW165" s="396"/>
      <c r="OVX165" s="396"/>
      <c r="OVY165" s="396"/>
      <c r="OVZ165" s="396"/>
      <c r="OWA165" s="396"/>
      <c r="OWB165" s="396"/>
      <c r="OWC165" s="396"/>
      <c r="OWD165" s="396"/>
      <c r="OWE165" s="396"/>
      <c r="OWF165" s="396"/>
      <c r="OWG165" s="396"/>
      <c r="OWH165" s="396"/>
      <c r="OWI165" s="396"/>
      <c r="OWJ165" s="396"/>
      <c r="OWK165" s="396"/>
      <c r="OWL165" s="396"/>
      <c r="OWM165" s="396"/>
      <c r="OWN165" s="396"/>
      <c r="OWO165" s="396"/>
      <c r="OWP165" s="396"/>
      <c r="OWQ165" s="396"/>
      <c r="OWR165" s="396"/>
      <c r="OWS165" s="396"/>
      <c r="OWT165" s="396"/>
      <c r="OWU165" s="396"/>
      <c r="OWV165" s="396"/>
      <c r="OWW165" s="396"/>
      <c r="OWX165" s="396"/>
      <c r="OWY165" s="396"/>
      <c r="OWZ165" s="396"/>
      <c r="OXA165" s="396"/>
      <c r="OXB165" s="396"/>
      <c r="OXC165" s="396"/>
      <c r="OXD165" s="396"/>
      <c r="OXE165" s="396"/>
      <c r="OXF165" s="396"/>
      <c r="OXG165" s="396"/>
      <c r="OXH165" s="396"/>
      <c r="OXI165" s="396"/>
      <c r="OXJ165" s="396"/>
      <c r="OXK165" s="396"/>
      <c r="OXL165" s="396"/>
      <c r="OXM165" s="396"/>
      <c r="OXN165" s="396"/>
      <c r="OXO165" s="396"/>
      <c r="OXP165" s="396"/>
      <c r="OXQ165" s="396"/>
      <c r="OXR165" s="396"/>
      <c r="OXS165" s="396"/>
      <c r="OXT165" s="396"/>
      <c r="OXU165" s="396"/>
      <c r="OXV165" s="396"/>
      <c r="OXW165" s="396"/>
      <c r="OXX165" s="396"/>
      <c r="OXY165" s="396"/>
      <c r="OXZ165" s="396"/>
      <c r="OYA165" s="396"/>
      <c r="OYB165" s="396"/>
      <c r="OYC165" s="396"/>
      <c r="OYD165" s="396"/>
      <c r="OYE165" s="396"/>
      <c r="OYF165" s="396"/>
      <c r="OYG165" s="396"/>
      <c r="OYH165" s="396"/>
      <c r="OYI165" s="396"/>
      <c r="OYJ165" s="396"/>
      <c r="OYK165" s="396"/>
      <c r="OYL165" s="396"/>
      <c r="OYM165" s="396"/>
      <c r="OYN165" s="396"/>
      <c r="OYO165" s="396"/>
      <c r="OYP165" s="396"/>
      <c r="OYQ165" s="396"/>
      <c r="OYR165" s="396"/>
      <c r="OYS165" s="396"/>
      <c r="OYT165" s="396"/>
      <c r="OYU165" s="396"/>
      <c r="OYV165" s="396"/>
      <c r="OYW165" s="396"/>
      <c r="OYX165" s="396"/>
      <c r="OYY165" s="396"/>
      <c r="OYZ165" s="396"/>
      <c r="OZA165" s="396"/>
      <c r="OZB165" s="396"/>
      <c r="OZC165" s="396"/>
      <c r="OZD165" s="396"/>
      <c r="OZE165" s="396"/>
      <c r="OZF165" s="396"/>
      <c r="OZG165" s="396"/>
      <c r="OZH165" s="396"/>
      <c r="OZI165" s="396"/>
      <c r="OZJ165" s="396"/>
      <c r="OZK165" s="396"/>
      <c r="OZL165" s="396"/>
      <c r="OZM165" s="396"/>
      <c r="OZN165" s="396"/>
      <c r="OZO165" s="396"/>
      <c r="OZP165" s="396"/>
      <c r="OZQ165" s="396"/>
      <c r="OZR165" s="396"/>
      <c r="OZS165" s="396"/>
      <c r="OZT165" s="396"/>
      <c r="OZU165" s="396"/>
      <c r="OZV165" s="396"/>
      <c r="OZW165" s="396"/>
      <c r="OZX165" s="396"/>
      <c r="OZY165" s="396"/>
      <c r="OZZ165" s="396"/>
      <c r="PAA165" s="396"/>
      <c r="PAB165" s="396"/>
      <c r="PAC165" s="396"/>
      <c r="PAD165" s="396"/>
      <c r="PAE165" s="396"/>
      <c r="PAF165" s="396"/>
      <c r="PAG165" s="396"/>
      <c r="PAH165" s="396"/>
      <c r="PAI165" s="396"/>
      <c r="PAJ165" s="396"/>
      <c r="PAK165" s="396"/>
      <c r="PAL165" s="396"/>
      <c r="PAM165" s="396"/>
      <c r="PAN165" s="396"/>
      <c r="PAO165" s="396"/>
      <c r="PAP165" s="396"/>
      <c r="PAQ165" s="396"/>
      <c r="PAR165" s="396"/>
      <c r="PAS165" s="396"/>
      <c r="PAT165" s="396"/>
      <c r="PAU165" s="396"/>
      <c r="PAV165" s="396"/>
      <c r="PAW165" s="396"/>
      <c r="PAX165" s="396"/>
      <c r="PAY165" s="396"/>
      <c r="PAZ165" s="396"/>
      <c r="PBA165" s="396"/>
      <c r="PBB165" s="396"/>
      <c r="PBC165" s="396"/>
      <c r="PBD165" s="396"/>
      <c r="PBE165" s="396"/>
      <c r="PBF165" s="396"/>
      <c r="PBG165" s="396"/>
      <c r="PBH165" s="396"/>
      <c r="PBI165" s="396"/>
      <c r="PBJ165" s="396"/>
      <c r="PBK165" s="396"/>
      <c r="PBL165" s="396"/>
      <c r="PBM165" s="396"/>
      <c r="PBN165" s="396"/>
      <c r="PBO165" s="396"/>
      <c r="PBP165" s="396"/>
      <c r="PBQ165" s="396"/>
      <c r="PBR165" s="396"/>
      <c r="PBS165" s="396"/>
      <c r="PBT165" s="396"/>
      <c r="PBU165" s="396"/>
      <c r="PBV165" s="396"/>
      <c r="PBW165" s="396"/>
      <c r="PBX165" s="396"/>
      <c r="PBY165" s="396"/>
      <c r="PBZ165" s="396"/>
      <c r="PCA165" s="396"/>
      <c r="PCB165" s="396"/>
      <c r="PCC165" s="396"/>
      <c r="PCD165" s="396"/>
      <c r="PCE165" s="396"/>
      <c r="PCF165" s="396"/>
      <c r="PCG165" s="396"/>
      <c r="PCH165" s="396"/>
      <c r="PCI165" s="396"/>
      <c r="PCJ165" s="396"/>
      <c r="PCK165" s="396"/>
      <c r="PCL165" s="396"/>
      <c r="PCM165" s="396"/>
      <c r="PCN165" s="396"/>
      <c r="PCO165" s="396"/>
      <c r="PCP165" s="396"/>
      <c r="PCQ165" s="396"/>
      <c r="PCR165" s="396"/>
      <c r="PCS165" s="396"/>
      <c r="PCT165" s="396"/>
      <c r="PCU165" s="396"/>
      <c r="PCV165" s="396"/>
      <c r="PCW165" s="396"/>
      <c r="PCX165" s="396"/>
      <c r="PCY165" s="396"/>
      <c r="PCZ165" s="396"/>
      <c r="PDA165" s="396"/>
      <c r="PDB165" s="396"/>
      <c r="PDC165" s="396"/>
      <c r="PDD165" s="396"/>
      <c r="PDE165" s="396"/>
      <c r="PDF165" s="396"/>
      <c r="PDG165" s="396"/>
      <c r="PDH165" s="396"/>
      <c r="PDI165" s="396"/>
      <c r="PDJ165" s="396"/>
      <c r="PDK165" s="396"/>
      <c r="PDL165" s="396"/>
      <c r="PDM165" s="396"/>
      <c r="PDN165" s="396"/>
      <c r="PDO165" s="396"/>
      <c r="PDP165" s="396"/>
      <c r="PDQ165" s="396"/>
      <c r="PDR165" s="396"/>
      <c r="PDS165" s="396"/>
      <c r="PDT165" s="396"/>
      <c r="PDU165" s="396"/>
      <c r="PDV165" s="396"/>
      <c r="PDW165" s="396"/>
      <c r="PDX165" s="396"/>
      <c r="PDY165" s="396"/>
      <c r="PDZ165" s="396"/>
      <c r="PEA165" s="396"/>
      <c r="PEB165" s="396"/>
      <c r="PEC165" s="396"/>
      <c r="PED165" s="396"/>
      <c r="PEE165" s="396"/>
      <c r="PEF165" s="396"/>
      <c r="PEG165" s="396"/>
      <c r="PEH165" s="396"/>
      <c r="PEI165" s="396"/>
      <c r="PEJ165" s="396"/>
      <c r="PEK165" s="396"/>
      <c r="PEL165" s="396"/>
      <c r="PEM165" s="396"/>
      <c r="PEN165" s="396"/>
      <c r="PEO165" s="396"/>
      <c r="PEP165" s="396"/>
      <c r="PEQ165" s="396"/>
      <c r="PER165" s="396"/>
      <c r="PES165" s="396"/>
      <c r="PET165" s="396"/>
      <c r="PEU165" s="396"/>
      <c r="PEV165" s="396"/>
      <c r="PEW165" s="396"/>
      <c r="PEX165" s="396"/>
      <c r="PEY165" s="396"/>
      <c r="PEZ165" s="396"/>
      <c r="PFA165" s="396"/>
      <c r="PFB165" s="396"/>
      <c r="PFC165" s="396"/>
      <c r="PFD165" s="396"/>
      <c r="PFE165" s="396"/>
      <c r="PFF165" s="396"/>
      <c r="PFG165" s="396"/>
      <c r="PFH165" s="396"/>
      <c r="PFI165" s="396"/>
      <c r="PFJ165" s="396"/>
      <c r="PFK165" s="396"/>
      <c r="PFL165" s="396"/>
      <c r="PFM165" s="396"/>
      <c r="PFN165" s="396"/>
      <c r="PFO165" s="396"/>
      <c r="PFP165" s="396"/>
      <c r="PFQ165" s="396"/>
      <c r="PFR165" s="396"/>
      <c r="PFS165" s="396"/>
      <c r="PFT165" s="396"/>
      <c r="PFU165" s="396"/>
      <c r="PFV165" s="396"/>
      <c r="PFW165" s="396"/>
      <c r="PFX165" s="396"/>
      <c r="PFY165" s="396"/>
      <c r="PFZ165" s="396"/>
      <c r="PGA165" s="396"/>
      <c r="PGB165" s="396"/>
      <c r="PGC165" s="396"/>
      <c r="PGD165" s="396"/>
      <c r="PGE165" s="396"/>
      <c r="PGF165" s="396"/>
      <c r="PGG165" s="396"/>
      <c r="PGH165" s="396"/>
      <c r="PGI165" s="396"/>
      <c r="PGJ165" s="396"/>
      <c r="PGK165" s="396"/>
      <c r="PGL165" s="396"/>
      <c r="PGM165" s="396"/>
      <c r="PGN165" s="396"/>
      <c r="PGO165" s="396"/>
      <c r="PGP165" s="396"/>
      <c r="PGQ165" s="396"/>
      <c r="PGR165" s="396"/>
      <c r="PGS165" s="396"/>
      <c r="PGT165" s="396"/>
      <c r="PGU165" s="396"/>
      <c r="PGV165" s="396"/>
      <c r="PGW165" s="396"/>
      <c r="PGX165" s="396"/>
      <c r="PGY165" s="396"/>
      <c r="PGZ165" s="396"/>
      <c r="PHA165" s="396"/>
      <c r="PHB165" s="396"/>
      <c r="PHC165" s="396"/>
      <c r="PHD165" s="396"/>
      <c r="PHE165" s="396"/>
      <c r="PHF165" s="396"/>
      <c r="PHG165" s="396"/>
      <c r="PHH165" s="396"/>
      <c r="PHI165" s="396"/>
      <c r="PHJ165" s="396"/>
      <c r="PHK165" s="396"/>
      <c r="PHL165" s="396"/>
      <c r="PHM165" s="396"/>
      <c r="PHN165" s="396"/>
      <c r="PHO165" s="396"/>
      <c r="PHP165" s="396"/>
      <c r="PHQ165" s="396"/>
      <c r="PHR165" s="396"/>
      <c r="PHS165" s="396"/>
      <c r="PHT165" s="396"/>
      <c r="PHU165" s="396"/>
      <c r="PHV165" s="396"/>
      <c r="PHW165" s="396"/>
      <c r="PHX165" s="396"/>
      <c r="PHY165" s="396"/>
      <c r="PHZ165" s="396"/>
      <c r="PIA165" s="396"/>
      <c r="PIB165" s="396"/>
      <c r="PIC165" s="396"/>
      <c r="PID165" s="396"/>
      <c r="PIE165" s="396"/>
      <c r="PIF165" s="396"/>
      <c r="PIG165" s="396"/>
      <c r="PIH165" s="396"/>
      <c r="PII165" s="396"/>
      <c r="PIJ165" s="396"/>
      <c r="PIK165" s="396"/>
      <c r="PIL165" s="396"/>
      <c r="PIM165" s="396"/>
      <c r="PIN165" s="396"/>
      <c r="PIO165" s="396"/>
      <c r="PIP165" s="396"/>
      <c r="PIQ165" s="396"/>
      <c r="PIR165" s="396"/>
      <c r="PIS165" s="396"/>
      <c r="PIT165" s="396"/>
      <c r="PIU165" s="396"/>
      <c r="PIV165" s="396"/>
      <c r="PIW165" s="396"/>
      <c r="PIX165" s="396"/>
      <c r="PIY165" s="396"/>
      <c r="PIZ165" s="396"/>
      <c r="PJA165" s="396"/>
      <c r="PJB165" s="396"/>
      <c r="PJC165" s="396"/>
      <c r="PJD165" s="396"/>
      <c r="PJE165" s="396"/>
      <c r="PJF165" s="396"/>
      <c r="PJG165" s="396"/>
      <c r="PJH165" s="396"/>
      <c r="PJI165" s="396"/>
      <c r="PJJ165" s="396"/>
      <c r="PJK165" s="396"/>
      <c r="PJL165" s="396"/>
      <c r="PJM165" s="396"/>
      <c r="PJN165" s="396"/>
      <c r="PJO165" s="396"/>
      <c r="PJP165" s="396"/>
      <c r="PJQ165" s="396"/>
      <c r="PJR165" s="396"/>
      <c r="PJS165" s="396"/>
      <c r="PJT165" s="396"/>
      <c r="PJU165" s="396"/>
      <c r="PJV165" s="396"/>
      <c r="PJW165" s="396"/>
      <c r="PJX165" s="396"/>
      <c r="PJY165" s="396"/>
      <c r="PJZ165" s="396"/>
      <c r="PKA165" s="396"/>
      <c r="PKB165" s="396"/>
      <c r="PKC165" s="396"/>
      <c r="PKD165" s="396"/>
      <c r="PKE165" s="396"/>
      <c r="PKF165" s="396"/>
      <c r="PKG165" s="396"/>
      <c r="PKH165" s="396"/>
      <c r="PKI165" s="396"/>
      <c r="PKJ165" s="396"/>
      <c r="PKK165" s="396"/>
      <c r="PKL165" s="396"/>
      <c r="PKM165" s="396"/>
      <c r="PKN165" s="396"/>
      <c r="PKO165" s="396"/>
      <c r="PKP165" s="396"/>
      <c r="PKQ165" s="396"/>
      <c r="PKR165" s="396"/>
      <c r="PKS165" s="396"/>
      <c r="PKT165" s="396"/>
      <c r="PKU165" s="396"/>
      <c r="PKV165" s="396"/>
      <c r="PKW165" s="396"/>
      <c r="PKX165" s="396"/>
      <c r="PKY165" s="396"/>
      <c r="PKZ165" s="396"/>
      <c r="PLA165" s="396"/>
      <c r="PLB165" s="396"/>
      <c r="PLC165" s="396"/>
      <c r="PLD165" s="396"/>
      <c r="PLE165" s="396"/>
      <c r="PLF165" s="396"/>
      <c r="PLG165" s="396"/>
      <c r="PLH165" s="396"/>
      <c r="PLI165" s="396"/>
      <c r="PLJ165" s="396"/>
      <c r="PLK165" s="396"/>
      <c r="PLL165" s="396"/>
      <c r="PLM165" s="396"/>
      <c r="PLN165" s="396"/>
      <c r="PLO165" s="396"/>
      <c r="PLP165" s="396"/>
      <c r="PLQ165" s="396"/>
      <c r="PLR165" s="396"/>
      <c r="PLS165" s="396"/>
      <c r="PLT165" s="396"/>
      <c r="PLU165" s="396"/>
      <c r="PLV165" s="396"/>
      <c r="PLW165" s="396"/>
      <c r="PLX165" s="396"/>
      <c r="PLY165" s="396"/>
      <c r="PLZ165" s="396"/>
      <c r="PMA165" s="396"/>
      <c r="PMB165" s="396"/>
      <c r="PMC165" s="396"/>
      <c r="PMD165" s="396"/>
      <c r="PME165" s="396"/>
      <c r="PMF165" s="396"/>
      <c r="PMG165" s="396"/>
      <c r="PMH165" s="396"/>
      <c r="PMI165" s="396"/>
      <c r="PMJ165" s="396"/>
      <c r="PMK165" s="396"/>
      <c r="PML165" s="396"/>
      <c r="PMM165" s="396"/>
      <c r="PMN165" s="396"/>
      <c r="PMO165" s="396"/>
      <c r="PMP165" s="396"/>
      <c r="PMQ165" s="396"/>
      <c r="PMR165" s="396"/>
      <c r="PMS165" s="396"/>
      <c r="PMT165" s="396"/>
      <c r="PMU165" s="396"/>
      <c r="PMV165" s="396"/>
      <c r="PMW165" s="396"/>
      <c r="PMX165" s="396"/>
      <c r="PMY165" s="396"/>
      <c r="PMZ165" s="396"/>
      <c r="PNA165" s="396"/>
      <c r="PNB165" s="396"/>
      <c r="PNC165" s="396"/>
      <c r="PND165" s="396"/>
      <c r="PNE165" s="396"/>
      <c r="PNF165" s="396"/>
      <c r="PNG165" s="396"/>
      <c r="PNH165" s="396"/>
      <c r="PNI165" s="396"/>
      <c r="PNJ165" s="396"/>
      <c r="PNK165" s="396"/>
      <c r="PNL165" s="396"/>
      <c r="PNM165" s="396"/>
      <c r="PNN165" s="396"/>
      <c r="PNO165" s="396"/>
      <c r="PNP165" s="396"/>
      <c r="PNQ165" s="396"/>
      <c r="PNR165" s="396"/>
      <c r="PNS165" s="396"/>
      <c r="PNT165" s="396"/>
      <c r="PNU165" s="396"/>
      <c r="PNV165" s="396"/>
      <c r="PNW165" s="396"/>
      <c r="PNX165" s="396"/>
      <c r="PNY165" s="396"/>
      <c r="PNZ165" s="396"/>
      <c r="POA165" s="396"/>
      <c r="POB165" s="396"/>
      <c r="POC165" s="396"/>
      <c r="POD165" s="396"/>
      <c r="POE165" s="396"/>
      <c r="POF165" s="396"/>
      <c r="POG165" s="396"/>
      <c r="POH165" s="396"/>
      <c r="POI165" s="396"/>
      <c r="POJ165" s="396"/>
      <c r="POK165" s="396"/>
      <c r="POL165" s="396"/>
      <c r="POM165" s="396"/>
      <c r="PON165" s="396"/>
      <c r="POO165" s="396"/>
      <c r="POP165" s="396"/>
      <c r="POQ165" s="396"/>
      <c r="POR165" s="396"/>
      <c r="POS165" s="396"/>
      <c r="POT165" s="396"/>
      <c r="POU165" s="396"/>
      <c r="POV165" s="396"/>
      <c r="POW165" s="396"/>
      <c r="POX165" s="396"/>
      <c r="POY165" s="396"/>
      <c r="POZ165" s="396"/>
      <c r="PPA165" s="396"/>
      <c r="PPB165" s="396"/>
      <c r="PPC165" s="396"/>
      <c r="PPD165" s="396"/>
      <c r="PPE165" s="396"/>
      <c r="PPF165" s="396"/>
      <c r="PPG165" s="396"/>
      <c r="PPH165" s="396"/>
      <c r="PPI165" s="396"/>
      <c r="PPJ165" s="396"/>
      <c r="PPK165" s="396"/>
      <c r="PPL165" s="396"/>
      <c r="PPM165" s="396"/>
      <c r="PPN165" s="396"/>
      <c r="PPO165" s="396"/>
      <c r="PPP165" s="396"/>
      <c r="PPQ165" s="396"/>
      <c r="PPR165" s="396"/>
      <c r="PPS165" s="396"/>
      <c r="PPT165" s="396"/>
      <c r="PPU165" s="396"/>
      <c r="PPV165" s="396"/>
      <c r="PPW165" s="396"/>
      <c r="PPX165" s="396"/>
      <c r="PPY165" s="396"/>
      <c r="PPZ165" s="396"/>
      <c r="PQA165" s="396"/>
      <c r="PQB165" s="396"/>
      <c r="PQC165" s="396"/>
      <c r="PQD165" s="396"/>
      <c r="PQE165" s="396"/>
      <c r="PQF165" s="396"/>
      <c r="PQG165" s="396"/>
      <c r="PQH165" s="396"/>
      <c r="PQI165" s="396"/>
      <c r="PQJ165" s="396"/>
      <c r="PQK165" s="396"/>
      <c r="PQL165" s="396"/>
      <c r="PQM165" s="396"/>
      <c r="PQN165" s="396"/>
      <c r="PQO165" s="396"/>
      <c r="PQP165" s="396"/>
      <c r="PQQ165" s="396"/>
      <c r="PQR165" s="396"/>
      <c r="PQS165" s="396"/>
      <c r="PQT165" s="396"/>
      <c r="PQU165" s="396"/>
      <c r="PQV165" s="396"/>
      <c r="PQW165" s="396"/>
      <c r="PQX165" s="396"/>
      <c r="PQY165" s="396"/>
      <c r="PQZ165" s="396"/>
      <c r="PRA165" s="396"/>
      <c r="PRB165" s="396"/>
      <c r="PRC165" s="396"/>
      <c r="PRD165" s="396"/>
      <c r="PRE165" s="396"/>
      <c r="PRF165" s="396"/>
      <c r="PRG165" s="396"/>
      <c r="PRH165" s="396"/>
      <c r="PRI165" s="396"/>
      <c r="PRJ165" s="396"/>
      <c r="PRK165" s="396"/>
      <c r="PRL165" s="396"/>
      <c r="PRM165" s="396"/>
      <c r="PRN165" s="396"/>
      <c r="PRO165" s="396"/>
      <c r="PRP165" s="396"/>
      <c r="PRQ165" s="396"/>
      <c r="PRR165" s="396"/>
      <c r="PRS165" s="396"/>
      <c r="PRT165" s="396"/>
      <c r="PRU165" s="396"/>
      <c r="PRV165" s="396"/>
      <c r="PRW165" s="396"/>
      <c r="PRX165" s="396"/>
      <c r="PRY165" s="396"/>
      <c r="PRZ165" s="396"/>
      <c r="PSA165" s="396"/>
      <c r="PSB165" s="396"/>
      <c r="PSC165" s="396"/>
      <c r="PSD165" s="396"/>
      <c r="PSE165" s="396"/>
      <c r="PSF165" s="396"/>
      <c r="PSG165" s="396"/>
      <c r="PSH165" s="396"/>
      <c r="PSI165" s="396"/>
      <c r="PSJ165" s="396"/>
      <c r="PSK165" s="396"/>
      <c r="PSL165" s="396"/>
      <c r="PSM165" s="396"/>
      <c r="PSN165" s="396"/>
      <c r="PSO165" s="396"/>
      <c r="PSP165" s="396"/>
      <c r="PSQ165" s="396"/>
      <c r="PSR165" s="396"/>
      <c r="PSS165" s="396"/>
      <c r="PST165" s="396"/>
      <c r="PSU165" s="396"/>
      <c r="PSV165" s="396"/>
      <c r="PSW165" s="396"/>
      <c r="PSX165" s="396"/>
      <c r="PSY165" s="396"/>
      <c r="PSZ165" s="396"/>
      <c r="PTA165" s="396"/>
      <c r="PTB165" s="396"/>
      <c r="PTC165" s="396"/>
      <c r="PTD165" s="396"/>
      <c r="PTE165" s="396"/>
      <c r="PTF165" s="396"/>
      <c r="PTG165" s="396"/>
      <c r="PTH165" s="396"/>
      <c r="PTI165" s="396"/>
      <c r="PTJ165" s="396"/>
      <c r="PTK165" s="396"/>
      <c r="PTL165" s="396"/>
      <c r="PTM165" s="396"/>
      <c r="PTN165" s="396"/>
      <c r="PTO165" s="396"/>
      <c r="PTP165" s="396"/>
      <c r="PTQ165" s="396"/>
      <c r="PTR165" s="396"/>
      <c r="PTS165" s="396"/>
      <c r="PTT165" s="396"/>
      <c r="PTU165" s="396"/>
      <c r="PTV165" s="396"/>
      <c r="PTW165" s="396"/>
      <c r="PTX165" s="396"/>
      <c r="PTY165" s="396"/>
      <c r="PTZ165" s="396"/>
      <c r="PUA165" s="396"/>
      <c r="PUB165" s="396"/>
      <c r="PUC165" s="396"/>
      <c r="PUD165" s="396"/>
      <c r="PUE165" s="396"/>
      <c r="PUF165" s="396"/>
      <c r="PUG165" s="396"/>
      <c r="PUH165" s="396"/>
      <c r="PUI165" s="396"/>
      <c r="PUJ165" s="396"/>
      <c r="PUK165" s="396"/>
      <c r="PUL165" s="396"/>
      <c r="PUM165" s="396"/>
      <c r="PUN165" s="396"/>
      <c r="PUO165" s="396"/>
      <c r="PUP165" s="396"/>
      <c r="PUQ165" s="396"/>
      <c r="PUR165" s="396"/>
      <c r="PUS165" s="396"/>
      <c r="PUT165" s="396"/>
      <c r="PUU165" s="396"/>
      <c r="PUV165" s="396"/>
      <c r="PUW165" s="396"/>
      <c r="PUX165" s="396"/>
      <c r="PUY165" s="396"/>
      <c r="PUZ165" s="396"/>
      <c r="PVA165" s="396"/>
      <c r="PVB165" s="396"/>
      <c r="PVC165" s="396"/>
      <c r="PVD165" s="396"/>
      <c r="PVE165" s="396"/>
      <c r="PVF165" s="396"/>
      <c r="PVG165" s="396"/>
      <c r="PVH165" s="396"/>
      <c r="PVI165" s="396"/>
      <c r="PVJ165" s="396"/>
      <c r="PVK165" s="396"/>
      <c r="PVL165" s="396"/>
      <c r="PVM165" s="396"/>
      <c r="PVN165" s="396"/>
      <c r="PVO165" s="396"/>
      <c r="PVP165" s="396"/>
      <c r="PVQ165" s="396"/>
      <c r="PVR165" s="396"/>
      <c r="PVS165" s="396"/>
      <c r="PVT165" s="396"/>
      <c r="PVU165" s="396"/>
      <c r="PVV165" s="396"/>
      <c r="PVW165" s="396"/>
      <c r="PVX165" s="396"/>
      <c r="PVY165" s="396"/>
      <c r="PVZ165" s="396"/>
      <c r="PWA165" s="396"/>
      <c r="PWB165" s="396"/>
      <c r="PWC165" s="396"/>
      <c r="PWD165" s="396"/>
      <c r="PWE165" s="396"/>
      <c r="PWF165" s="396"/>
      <c r="PWG165" s="396"/>
      <c r="PWH165" s="396"/>
      <c r="PWI165" s="396"/>
      <c r="PWJ165" s="396"/>
      <c r="PWK165" s="396"/>
      <c r="PWL165" s="396"/>
      <c r="PWM165" s="396"/>
      <c r="PWN165" s="396"/>
      <c r="PWO165" s="396"/>
      <c r="PWP165" s="396"/>
      <c r="PWQ165" s="396"/>
      <c r="PWR165" s="396"/>
      <c r="PWS165" s="396"/>
      <c r="PWT165" s="396"/>
      <c r="PWU165" s="396"/>
      <c r="PWV165" s="396"/>
      <c r="PWW165" s="396"/>
      <c r="PWX165" s="396"/>
      <c r="PWY165" s="396"/>
      <c r="PWZ165" s="396"/>
      <c r="PXA165" s="396"/>
      <c r="PXB165" s="396"/>
      <c r="PXC165" s="396"/>
      <c r="PXD165" s="396"/>
      <c r="PXE165" s="396"/>
      <c r="PXF165" s="396"/>
      <c r="PXG165" s="396"/>
      <c r="PXH165" s="396"/>
      <c r="PXI165" s="396"/>
      <c r="PXJ165" s="396"/>
      <c r="PXK165" s="396"/>
      <c r="PXL165" s="396"/>
      <c r="PXM165" s="396"/>
      <c r="PXN165" s="396"/>
      <c r="PXO165" s="396"/>
      <c r="PXP165" s="396"/>
      <c r="PXQ165" s="396"/>
      <c r="PXR165" s="396"/>
      <c r="PXS165" s="396"/>
      <c r="PXT165" s="396"/>
      <c r="PXU165" s="396"/>
      <c r="PXV165" s="396"/>
      <c r="PXW165" s="396"/>
      <c r="PXX165" s="396"/>
      <c r="PXY165" s="396"/>
      <c r="PXZ165" s="396"/>
      <c r="PYA165" s="396"/>
      <c r="PYB165" s="396"/>
      <c r="PYC165" s="396"/>
      <c r="PYD165" s="396"/>
      <c r="PYE165" s="396"/>
      <c r="PYF165" s="396"/>
      <c r="PYG165" s="396"/>
      <c r="PYH165" s="396"/>
      <c r="PYI165" s="396"/>
      <c r="PYJ165" s="396"/>
      <c r="PYK165" s="396"/>
      <c r="PYL165" s="396"/>
      <c r="PYM165" s="396"/>
      <c r="PYN165" s="396"/>
      <c r="PYO165" s="396"/>
      <c r="PYP165" s="396"/>
      <c r="PYQ165" s="396"/>
      <c r="PYR165" s="396"/>
      <c r="PYS165" s="396"/>
      <c r="PYT165" s="396"/>
      <c r="PYU165" s="396"/>
      <c r="PYV165" s="396"/>
      <c r="PYW165" s="396"/>
      <c r="PYX165" s="396"/>
      <c r="PYY165" s="396"/>
      <c r="PYZ165" s="396"/>
      <c r="PZA165" s="396"/>
      <c r="PZB165" s="396"/>
      <c r="PZC165" s="396"/>
      <c r="PZD165" s="396"/>
      <c r="PZE165" s="396"/>
      <c r="PZF165" s="396"/>
      <c r="PZG165" s="396"/>
      <c r="PZH165" s="396"/>
      <c r="PZI165" s="396"/>
      <c r="PZJ165" s="396"/>
      <c r="PZK165" s="396"/>
      <c r="PZL165" s="396"/>
      <c r="PZM165" s="396"/>
      <c r="PZN165" s="396"/>
      <c r="PZO165" s="396"/>
      <c r="PZP165" s="396"/>
      <c r="PZQ165" s="396"/>
      <c r="PZR165" s="396"/>
      <c r="PZS165" s="396"/>
      <c r="PZT165" s="396"/>
      <c r="PZU165" s="396"/>
      <c r="PZV165" s="396"/>
      <c r="PZW165" s="396"/>
      <c r="PZX165" s="396"/>
      <c r="PZY165" s="396"/>
      <c r="PZZ165" s="396"/>
      <c r="QAA165" s="396"/>
      <c r="QAB165" s="396"/>
      <c r="QAC165" s="396"/>
      <c r="QAD165" s="396"/>
      <c r="QAE165" s="396"/>
      <c r="QAF165" s="396"/>
      <c r="QAG165" s="396"/>
      <c r="QAH165" s="396"/>
      <c r="QAI165" s="396"/>
      <c r="QAJ165" s="396"/>
      <c r="QAK165" s="396"/>
      <c r="QAL165" s="396"/>
      <c r="QAM165" s="396"/>
      <c r="QAN165" s="396"/>
      <c r="QAO165" s="396"/>
      <c r="QAP165" s="396"/>
      <c r="QAQ165" s="396"/>
      <c r="QAR165" s="396"/>
      <c r="QAS165" s="396"/>
      <c r="QAT165" s="396"/>
      <c r="QAU165" s="396"/>
      <c r="QAV165" s="396"/>
      <c r="QAW165" s="396"/>
      <c r="QAX165" s="396"/>
      <c r="QAY165" s="396"/>
      <c r="QAZ165" s="396"/>
      <c r="QBA165" s="396"/>
      <c r="QBB165" s="396"/>
      <c r="QBC165" s="396"/>
      <c r="QBD165" s="396"/>
      <c r="QBE165" s="396"/>
      <c r="QBF165" s="396"/>
      <c r="QBG165" s="396"/>
      <c r="QBH165" s="396"/>
      <c r="QBI165" s="396"/>
      <c r="QBJ165" s="396"/>
      <c r="QBK165" s="396"/>
      <c r="QBL165" s="396"/>
      <c r="QBM165" s="396"/>
      <c r="QBN165" s="396"/>
      <c r="QBO165" s="396"/>
      <c r="QBP165" s="396"/>
      <c r="QBQ165" s="396"/>
      <c r="QBR165" s="396"/>
      <c r="QBS165" s="396"/>
      <c r="QBT165" s="396"/>
      <c r="QBU165" s="396"/>
      <c r="QBV165" s="396"/>
      <c r="QBW165" s="396"/>
      <c r="QBX165" s="396"/>
      <c r="QBY165" s="396"/>
      <c r="QBZ165" s="396"/>
      <c r="QCA165" s="396"/>
      <c r="QCB165" s="396"/>
      <c r="QCC165" s="396"/>
      <c r="QCD165" s="396"/>
      <c r="QCE165" s="396"/>
      <c r="QCF165" s="396"/>
      <c r="QCG165" s="396"/>
      <c r="QCH165" s="396"/>
      <c r="QCI165" s="396"/>
      <c r="QCJ165" s="396"/>
      <c r="QCK165" s="396"/>
      <c r="QCL165" s="396"/>
      <c r="QCM165" s="396"/>
      <c r="QCN165" s="396"/>
      <c r="QCO165" s="396"/>
      <c r="QCP165" s="396"/>
      <c r="QCQ165" s="396"/>
      <c r="QCR165" s="396"/>
      <c r="QCS165" s="396"/>
      <c r="QCT165" s="396"/>
      <c r="QCU165" s="396"/>
      <c r="QCV165" s="396"/>
      <c r="QCW165" s="396"/>
      <c r="QCX165" s="396"/>
      <c r="QCY165" s="396"/>
      <c r="QCZ165" s="396"/>
      <c r="QDA165" s="396"/>
      <c r="QDB165" s="396"/>
      <c r="QDC165" s="396"/>
      <c r="QDD165" s="396"/>
      <c r="QDE165" s="396"/>
      <c r="QDF165" s="396"/>
      <c r="QDG165" s="396"/>
      <c r="QDH165" s="396"/>
      <c r="QDI165" s="396"/>
      <c r="QDJ165" s="396"/>
      <c r="QDK165" s="396"/>
      <c r="QDL165" s="396"/>
      <c r="QDM165" s="396"/>
      <c r="QDN165" s="396"/>
      <c r="QDO165" s="396"/>
      <c r="QDP165" s="396"/>
      <c r="QDQ165" s="396"/>
      <c r="QDR165" s="396"/>
      <c r="QDS165" s="396"/>
      <c r="QDT165" s="396"/>
      <c r="QDU165" s="396"/>
      <c r="QDV165" s="396"/>
      <c r="QDW165" s="396"/>
      <c r="QDX165" s="396"/>
      <c r="QDY165" s="396"/>
      <c r="QDZ165" s="396"/>
      <c r="QEA165" s="396"/>
      <c r="QEB165" s="396"/>
      <c r="QEC165" s="396"/>
      <c r="QED165" s="396"/>
      <c r="QEE165" s="396"/>
      <c r="QEF165" s="396"/>
      <c r="QEG165" s="396"/>
      <c r="QEH165" s="396"/>
      <c r="QEI165" s="396"/>
      <c r="QEJ165" s="396"/>
      <c r="QEK165" s="396"/>
      <c r="QEL165" s="396"/>
      <c r="QEM165" s="396"/>
      <c r="QEN165" s="396"/>
      <c r="QEO165" s="396"/>
      <c r="QEP165" s="396"/>
      <c r="QEQ165" s="396"/>
      <c r="QER165" s="396"/>
      <c r="QES165" s="396"/>
      <c r="QET165" s="396"/>
      <c r="QEU165" s="396"/>
      <c r="QEV165" s="396"/>
      <c r="QEW165" s="396"/>
      <c r="QEX165" s="396"/>
      <c r="QEY165" s="396"/>
      <c r="QEZ165" s="396"/>
      <c r="QFA165" s="396"/>
      <c r="QFB165" s="396"/>
      <c r="QFC165" s="396"/>
      <c r="QFD165" s="396"/>
      <c r="QFE165" s="396"/>
      <c r="QFF165" s="396"/>
      <c r="QFG165" s="396"/>
      <c r="QFH165" s="396"/>
      <c r="QFI165" s="396"/>
      <c r="QFJ165" s="396"/>
      <c r="QFK165" s="396"/>
      <c r="QFL165" s="396"/>
      <c r="QFM165" s="396"/>
      <c r="QFN165" s="396"/>
      <c r="QFO165" s="396"/>
      <c r="QFP165" s="396"/>
      <c r="QFQ165" s="396"/>
      <c r="QFR165" s="396"/>
      <c r="QFS165" s="396"/>
      <c r="QFT165" s="396"/>
      <c r="QFU165" s="396"/>
      <c r="QFV165" s="396"/>
      <c r="QFW165" s="396"/>
      <c r="QFX165" s="396"/>
      <c r="QFY165" s="396"/>
      <c r="QFZ165" s="396"/>
      <c r="QGA165" s="396"/>
      <c r="QGB165" s="396"/>
      <c r="QGC165" s="396"/>
      <c r="QGD165" s="396"/>
      <c r="QGE165" s="396"/>
      <c r="QGF165" s="396"/>
      <c r="QGG165" s="396"/>
      <c r="QGH165" s="396"/>
      <c r="QGI165" s="396"/>
      <c r="QGJ165" s="396"/>
      <c r="QGK165" s="396"/>
      <c r="QGL165" s="396"/>
      <c r="QGM165" s="396"/>
      <c r="QGN165" s="396"/>
      <c r="QGO165" s="396"/>
      <c r="QGP165" s="396"/>
      <c r="QGQ165" s="396"/>
      <c r="QGR165" s="396"/>
      <c r="QGS165" s="396"/>
      <c r="QGT165" s="396"/>
      <c r="QGU165" s="396"/>
      <c r="QGV165" s="396"/>
      <c r="QGW165" s="396"/>
      <c r="QGX165" s="396"/>
      <c r="QGY165" s="396"/>
      <c r="QGZ165" s="396"/>
      <c r="QHA165" s="396"/>
      <c r="QHB165" s="396"/>
      <c r="QHC165" s="396"/>
      <c r="QHD165" s="396"/>
      <c r="QHE165" s="396"/>
      <c r="QHF165" s="396"/>
      <c r="QHG165" s="396"/>
      <c r="QHH165" s="396"/>
      <c r="QHI165" s="396"/>
      <c r="QHJ165" s="396"/>
      <c r="QHK165" s="396"/>
      <c r="QHL165" s="396"/>
      <c r="QHM165" s="396"/>
      <c r="QHN165" s="396"/>
      <c r="QHO165" s="396"/>
      <c r="QHP165" s="396"/>
      <c r="QHQ165" s="396"/>
      <c r="QHR165" s="396"/>
      <c r="QHS165" s="396"/>
      <c r="QHT165" s="396"/>
      <c r="QHU165" s="396"/>
      <c r="QHV165" s="396"/>
      <c r="QHW165" s="396"/>
      <c r="QHX165" s="396"/>
      <c r="QHY165" s="396"/>
      <c r="QHZ165" s="396"/>
      <c r="QIA165" s="396"/>
      <c r="QIB165" s="396"/>
      <c r="QIC165" s="396"/>
      <c r="QID165" s="396"/>
      <c r="QIE165" s="396"/>
      <c r="QIF165" s="396"/>
      <c r="QIG165" s="396"/>
      <c r="QIH165" s="396"/>
      <c r="QII165" s="396"/>
      <c r="QIJ165" s="396"/>
      <c r="QIK165" s="396"/>
      <c r="QIL165" s="396"/>
      <c r="QIM165" s="396"/>
      <c r="QIN165" s="396"/>
      <c r="QIO165" s="396"/>
      <c r="QIP165" s="396"/>
      <c r="QIQ165" s="396"/>
      <c r="QIR165" s="396"/>
      <c r="QIS165" s="396"/>
      <c r="QIT165" s="396"/>
      <c r="QIU165" s="396"/>
      <c r="QIV165" s="396"/>
      <c r="QIW165" s="396"/>
      <c r="QIX165" s="396"/>
      <c r="QIY165" s="396"/>
      <c r="QIZ165" s="396"/>
      <c r="QJA165" s="396"/>
      <c r="QJB165" s="396"/>
      <c r="QJC165" s="396"/>
      <c r="QJD165" s="396"/>
      <c r="QJE165" s="396"/>
      <c r="QJF165" s="396"/>
      <c r="QJG165" s="396"/>
      <c r="QJH165" s="396"/>
      <c r="QJI165" s="396"/>
      <c r="QJJ165" s="396"/>
      <c r="QJK165" s="396"/>
      <c r="QJL165" s="396"/>
      <c r="QJM165" s="396"/>
      <c r="QJN165" s="396"/>
      <c r="QJO165" s="396"/>
      <c r="QJP165" s="396"/>
      <c r="QJQ165" s="396"/>
      <c r="QJR165" s="396"/>
      <c r="QJS165" s="396"/>
      <c r="QJT165" s="396"/>
      <c r="QJU165" s="396"/>
      <c r="QJV165" s="396"/>
      <c r="QJW165" s="396"/>
      <c r="QJX165" s="396"/>
      <c r="QJY165" s="396"/>
      <c r="QJZ165" s="396"/>
      <c r="QKA165" s="396"/>
      <c r="QKB165" s="396"/>
      <c r="QKC165" s="396"/>
      <c r="QKD165" s="396"/>
      <c r="QKE165" s="396"/>
      <c r="QKF165" s="396"/>
      <c r="QKG165" s="396"/>
      <c r="QKH165" s="396"/>
      <c r="QKI165" s="396"/>
      <c r="QKJ165" s="396"/>
      <c r="QKK165" s="396"/>
      <c r="QKL165" s="396"/>
      <c r="QKM165" s="396"/>
      <c r="QKN165" s="396"/>
      <c r="QKO165" s="396"/>
      <c r="QKP165" s="396"/>
      <c r="QKQ165" s="396"/>
      <c r="QKR165" s="396"/>
      <c r="QKS165" s="396"/>
      <c r="QKT165" s="396"/>
      <c r="QKU165" s="396"/>
      <c r="QKV165" s="396"/>
      <c r="QKW165" s="396"/>
      <c r="QKX165" s="396"/>
      <c r="QKY165" s="396"/>
      <c r="QKZ165" s="396"/>
      <c r="QLA165" s="396"/>
      <c r="QLB165" s="396"/>
      <c r="QLC165" s="396"/>
      <c r="QLD165" s="396"/>
      <c r="QLE165" s="396"/>
      <c r="QLF165" s="396"/>
      <c r="QLG165" s="396"/>
      <c r="QLH165" s="396"/>
      <c r="QLI165" s="396"/>
      <c r="QLJ165" s="396"/>
      <c r="QLK165" s="396"/>
      <c r="QLL165" s="396"/>
      <c r="QLM165" s="396"/>
      <c r="QLN165" s="396"/>
      <c r="QLO165" s="396"/>
      <c r="QLP165" s="396"/>
      <c r="QLQ165" s="396"/>
      <c r="QLR165" s="396"/>
      <c r="QLS165" s="396"/>
      <c r="QLT165" s="396"/>
      <c r="QLU165" s="396"/>
      <c r="QLV165" s="396"/>
      <c r="QLW165" s="396"/>
      <c r="QLX165" s="396"/>
      <c r="QLY165" s="396"/>
      <c r="QLZ165" s="396"/>
      <c r="QMA165" s="396"/>
      <c r="QMB165" s="396"/>
      <c r="QMC165" s="396"/>
      <c r="QMD165" s="396"/>
      <c r="QME165" s="396"/>
      <c r="QMF165" s="396"/>
      <c r="QMG165" s="396"/>
      <c r="QMH165" s="396"/>
      <c r="QMI165" s="396"/>
      <c r="QMJ165" s="396"/>
      <c r="QMK165" s="396"/>
      <c r="QML165" s="396"/>
      <c r="QMM165" s="396"/>
      <c r="QMN165" s="396"/>
      <c r="QMO165" s="396"/>
      <c r="QMP165" s="396"/>
      <c r="QMQ165" s="396"/>
      <c r="QMR165" s="396"/>
      <c r="QMS165" s="396"/>
      <c r="QMT165" s="396"/>
      <c r="QMU165" s="396"/>
      <c r="QMV165" s="396"/>
      <c r="QMW165" s="396"/>
      <c r="QMX165" s="396"/>
      <c r="QMY165" s="396"/>
      <c r="QMZ165" s="396"/>
      <c r="QNA165" s="396"/>
      <c r="QNB165" s="396"/>
      <c r="QNC165" s="396"/>
      <c r="QND165" s="396"/>
      <c r="QNE165" s="396"/>
      <c r="QNF165" s="396"/>
      <c r="QNG165" s="396"/>
      <c r="QNH165" s="396"/>
      <c r="QNI165" s="396"/>
      <c r="QNJ165" s="396"/>
      <c r="QNK165" s="396"/>
      <c r="QNL165" s="396"/>
      <c r="QNM165" s="396"/>
      <c r="QNN165" s="396"/>
      <c r="QNO165" s="396"/>
      <c r="QNP165" s="396"/>
      <c r="QNQ165" s="396"/>
      <c r="QNR165" s="396"/>
      <c r="QNS165" s="396"/>
      <c r="QNT165" s="396"/>
      <c r="QNU165" s="396"/>
      <c r="QNV165" s="396"/>
      <c r="QNW165" s="396"/>
      <c r="QNX165" s="396"/>
      <c r="QNY165" s="396"/>
      <c r="QNZ165" s="396"/>
      <c r="QOA165" s="396"/>
      <c r="QOB165" s="396"/>
      <c r="QOC165" s="396"/>
      <c r="QOD165" s="396"/>
      <c r="QOE165" s="396"/>
      <c r="QOF165" s="396"/>
      <c r="QOG165" s="396"/>
      <c r="QOH165" s="396"/>
      <c r="QOI165" s="396"/>
      <c r="QOJ165" s="396"/>
      <c r="QOK165" s="396"/>
      <c r="QOL165" s="396"/>
      <c r="QOM165" s="396"/>
      <c r="QON165" s="396"/>
      <c r="QOO165" s="396"/>
      <c r="QOP165" s="396"/>
      <c r="QOQ165" s="396"/>
      <c r="QOR165" s="396"/>
      <c r="QOS165" s="396"/>
      <c r="QOT165" s="396"/>
      <c r="QOU165" s="396"/>
      <c r="QOV165" s="396"/>
      <c r="QOW165" s="396"/>
      <c r="QOX165" s="396"/>
      <c r="QOY165" s="396"/>
      <c r="QOZ165" s="396"/>
      <c r="QPA165" s="396"/>
      <c r="QPB165" s="396"/>
      <c r="QPC165" s="396"/>
      <c r="QPD165" s="396"/>
      <c r="QPE165" s="396"/>
      <c r="QPF165" s="396"/>
      <c r="QPG165" s="396"/>
      <c r="QPH165" s="396"/>
      <c r="QPI165" s="396"/>
      <c r="QPJ165" s="396"/>
      <c r="QPK165" s="396"/>
      <c r="QPL165" s="396"/>
      <c r="QPM165" s="396"/>
      <c r="QPN165" s="396"/>
      <c r="QPO165" s="396"/>
      <c r="QPP165" s="396"/>
      <c r="QPQ165" s="396"/>
      <c r="QPR165" s="396"/>
      <c r="QPS165" s="396"/>
      <c r="QPT165" s="396"/>
      <c r="QPU165" s="396"/>
      <c r="QPV165" s="396"/>
      <c r="QPW165" s="396"/>
      <c r="QPX165" s="396"/>
      <c r="QPY165" s="396"/>
      <c r="QPZ165" s="396"/>
      <c r="QQA165" s="396"/>
      <c r="QQB165" s="396"/>
      <c r="QQC165" s="396"/>
      <c r="QQD165" s="396"/>
      <c r="QQE165" s="396"/>
      <c r="QQF165" s="396"/>
      <c r="QQG165" s="396"/>
      <c r="QQH165" s="396"/>
      <c r="QQI165" s="396"/>
      <c r="QQJ165" s="396"/>
      <c r="QQK165" s="396"/>
      <c r="QQL165" s="396"/>
      <c r="QQM165" s="396"/>
      <c r="QQN165" s="396"/>
      <c r="QQO165" s="396"/>
      <c r="QQP165" s="396"/>
      <c r="QQQ165" s="396"/>
      <c r="QQR165" s="396"/>
      <c r="QQS165" s="396"/>
      <c r="QQT165" s="396"/>
      <c r="QQU165" s="396"/>
      <c r="QQV165" s="396"/>
      <c r="QQW165" s="396"/>
      <c r="QQX165" s="396"/>
      <c r="QQY165" s="396"/>
      <c r="QQZ165" s="396"/>
      <c r="QRA165" s="396"/>
      <c r="QRB165" s="396"/>
      <c r="QRC165" s="396"/>
      <c r="QRD165" s="396"/>
      <c r="QRE165" s="396"/>
      <c r="QRF165" s="396"/>
      <c r="QRG165" s="396"/>
      <c r="QRH165" s="396"/>
      <c r="QRI165" s="396"/>
      <c r="QRJ165" s="396"/>
      <c r="QRK165" s="396"/>
      <c r="QRL165" s="396"/>
      <c r="QRM165" s="396"/>
      <c r="QRN165" s="396"/>
      <c r="QRO165" s="396"/>
      <c r="QRP165" s="396"/>
      <c r="QRQ165" s="396"/>
      <c r="QRR165" s="396"/>
      <c r="QRS165" s="396"/>
      <c r="QRT165" s="396"/>
      <c r="QRU165" s="396"/>
      <c r="QRV165" s="396"/>
      <c r="QRW165" s="396"/>
      <c r="QRX165" s="396"/>
      <c r="QRY165" s="396"/>
      <c r="QRZ165" s="396"/>
      <c r="QSA165" s="396"/>
      <c r="QSB165" s="396"/>
      <c r="QSC165" s="396"/>
      <c r="QSD165" s="396"/>
      <c r="QSE165" s="396"/>
      <c r="QSF165" s="396"/>
      <c r="QSG165" s="396"/>
      <c r="QSH165" s="396"/>
      <c r="QSI165" s="396"/>
      <c r="QSJ165" s="396"/>
      <c r="QSK165" s="396"/>
      <c r="QSL165" s="396"/>
      <c r="QSM165" s="396"/>
      <c r="QSN165" s="396"/>
      <c r="QSO165" s="396"/>
      <c r="QSP165" s="396"/>
      <c r="QSQ165" s="396"/>
      <c r="QSR165" s="396"/>
      <c r="QSS165" s="396"/>
      <c r="QST165" s="396"/>
      <c r="QSU165" s="396"/>
      <c r="QSV165" s="396"/>
      <c r="QSW165" s="396"/>
      <c r="QSX165" s="396"/>
      <c r="QSY165" s="396"/>
      <c r="QSZ165" s="396"/>
      <c r="QTA165" s="396"/>
      <c r="QTB165" s="396"/>
      <c r="QTC165" s="396"/>
      <c r="QTD165" s="396"/>
      <c r="QTE165" s="396"/>
      <c r="QTF165" s="396"/>
      <c r="QTG165" s="396"/>
      <c r="QTH165" s="396"/>
      <c r="QTI165" s="396"/>
      <c r="QTJ165" s="396"/>
      <c r="QTK165" s="396"/>
      <c r="QTL165" s="396"/>
      <c r="QTM165" s="396"/>
      <c r="QTN165" s="396"/>
      <c r="QTO165" s="396"/>
      <c r="QTP165" s="396"/>
      <c r="QTQ165" s="396"/>
      <c r="QTR165" s="396"/>
      <c r="QTS165" s="396"/>
      <c r="QTT165" s="396"/>
      <c r="QTU165" s="396"/>
      <c r="QTV165" s="396"/>
      <c r="QTW165" s="396"/>
      <c r="QTX165" s="396"/>
      <c r="QTY165" s="396"/>
      <c r="QTZ165" s="396"/>
      <c r="QUA165" s="396"/>
      <c r="QUB165" s="396"/>
      <c r="QUC165" s="396"/>
      <c r="QUD165" s="396"/>
      <c r="QUE165" s="396"/>
      <c r="QUF165" s="396"/>
      <c r="QUG165" s="396"/>
      <c r="QUH165" s="396"/>
      <c r="QUI165" s="396"/>
      <c r="QUJ165" s="396"/>
      <c r="QUK165" s="396"/>
      <c r="QUL165" s="396"/>
      <c r="QUM165" s="396"/>
      <c r="QUN165" s="396"/>
      <c r="QUO165" s="396"/>
      <c r="QUP165" s="396"/>
      <c r="QUQ165" s="396"/>
      <c r="QUR165" s="396"/>
      <c r="QUS165" s="396"/>
      <c r="QUT165" s="396"/>
      <c r="QUU165" s="396"/>
      <c r="QUV165" s="396"/>
      <c r="QUW165" s="396"/>
      <c r="QUX165" s="396"/>
      <c r="QUY165" s="396"/>
      <c r="QUZ165" s="396"/>
      <c r="QVA165" s="396"/>
      <c r="QVB165" s="396"/>
      <c r="QVC165" s="396"/>
      <c r="QVD165" s="396"/>
      <c r="QVE165" s="396"/>
      <c r="QVF165" s="396"/>
      <c r="QVG165" s="396"/>
      <c r="QVH165" s="396"/>
      <c r="QVI165" s="396"/>
      <c r="QVJ165" s="396"/>
      <c r="QVK165" s="396"/>
      <c r="QVL165" s="396"/>
      <c r="QVM165" s="396"/>
      <c r="QVN165" s="396"/>
      <c r="QVO165" s="396"/>
      <c r="QVP165" s="396"/>
      <c r="QVQ165" s="396"/>
      <c r="QVR165" s="396"/>
      <c r="QVS165" s="396"/>
      <c r="QVT165" s="396"/>
      <c r="QVU165" s="396"/>
      <c r="QVV165" s="396"/>
      <c r="QVW165" s="396"/>
      <c r="QVX165" s="396"/>
      <c r="QVY165" s="396"/>
      <c r="QVZ165" s="396"/>
      <c r="QWA165" s="396"/>
      <c r="QWB165" s="396"/>
      <c r="QWC165" s="396"/>
      <c r="QWD165" s="396"/>
      <c r="QWE165" s="396"/>
      <c r="QWF165" s="396"/>
      <c r="QWG165" s="396"/>
      <c r="QWH165" s="396"/>
      <c r="QWI165" s="396"/>
      <c r="QWJ165" s="396"/>
      <c r="QWK165" s="396"/>
      <c r="QWL165" s="396"/>
      <c r="QWM165" s="396"/>
      <c r="QWN165" s="396"/>
      <c r="QWO165" s="396"/>
      <c r="QWP165" s="396"/>
      <c r="QWQ165" s="396"/>
      <c r="QWR165" s="396"/>
      <c r="QWS165" s="396"/>
      <c r="QWT165" s="396"/>
      <c r="QWU165" s="396"/>
      <c r="QWV165" s="396"/>
      <c r="QWW165" s="396"/>
      <c r="QWX165" s="396"/>
      <c r="QWY165" s="396"/>
      <c r="QWZ165" s="396"/>
      <c r="QXA165" s="396"/>
      <c r="QXB165" s="396"/>
      <c r="QXC165" s="396"/>
      <c r="QXD165" s="396"/>
      <c r="QXE165" s="396"/>
      <c r="QXF165" s="396"/>
      <c r="QXG165" s="396"/>
      <c r="QXH165" s="396"/>
      <c r="QXI165" s="396"/>
      <c r="QXJ165" s="396"/>
      <c r="QXK165" s="396"/>
      <c r="QXL165" s="396"/>
      <c r="QXM165" s="396"/>
      <c r="QXN165" s="396"/>
      <c r="QXO165" s="396"/>
      <c r="QXP165" s="396"/>
      <c r="QXQ165" s="396"/>
      <c r="QXR165" s="396"/>
      <c r="QXS165" s="396"/>
      <c r="QXT165" s="396"/>
      <c r="QXU165" s="396"/>
      <c r="QXV165" s="396"/>
      <c r="QXW165" s="396"/>
      <c r="QXX165" s="396"/>
      <c r="QXY165" s="396"/>
      <c r="QXZ165" s="396"/>
      <c r="QYA165" s="396"/>
      <c r="QYB165" s="396"/>
      <c r="QYC165" s="396"/>
      <c r="QYD165" s="396"/>
      <c r="QYE165" s="396"/>
      <c r="QYF165" s="396"/>
      <c r="QYG165" s="396"/>
      <c r="QYH165" s="396"/>
      <c r="QYI165" s="396"/>
      <c r="QYJ165" s="396"/>
      <c r="QYK165" s="396"/>
      <c r="QYL165" s="396"/>
      <c r="QYM165" s="396"/>
      <c r="QYN165" s="396"/>
      <c r="QYO165" s="396"/>
      <c r="QYP165" s="396"/>
      <c r="QYQ165" s="396"/>
      <c r="QYR165" s="396"/>
      <c r="QYS165" s="396"/>
      <c r="QYT165" s="396"/>
      <c r="QYU165" s="396"/>
      <c r="QYV165" s="396"/>
      <c r="QYW165" s="396"/>
      <c r="QYX165" s="396"/>
      <c r="QYY165" s="396"/>
      <c r="QYZ165" s="396"/>
      <c r="QZA165" s="396"/>
      <c r="QZB165" s="396"/>
      <c r="QZC165" s="396"/>
      <c r="QZD165" s="396"/>
      <c r="QZE165" s="396"/>
      <c r="QZF165" s="396"/>
      <c r="QZG165" s="396"/>
      <c r="QZH165" s="396"/>
      <c r="QZI165" s="396"/>
      <c r="QZJ165" s="396"/>
      <c r="QZK165" s="396"/>
      <c r="QZL165" s="396"/>
      <c r="QZM165" s="396"/>
      <c r="QZN165" s="396"/>
      <c r="QZO165" s="396"/>
      <c r="QZP165" s="396"/>
      <c r="QZQ165" s="396"/>
      <c r="QZR165" s="396"/>
      <c r="QZS165" s="396"/>
      <c r="QZT165" s="396"/>
      <c r="QZU165" s="396"/>
      <c r="QZV165" s="396"/>
      <c r="QZW165" s="396"/>
      <c r="QZX165" s="396"/>
      <c r="QZY165" s="396"/>
      <c r="QZZ165" s="396"/>
      <c r="RAA165" s="396"/>
      <c r="RAB165" s="396"/>
      <c r="RAC165" s="396"/>
      <c r="RAD165" s="396"/>
      <c r="RAE165" s="396"/>
      <c r="RAF165" s="396"/>
      <c r="RAG165" s="396"/>
      <c r="RAH165" s="396"/>
      <c r="RAI165" s="396"/>
      <c r="RAJ165" s="396"/>
      <c r="RAK165" s="396"/>
      <c r="RAL165" s="396"/>
      <c r="RAM165" s="396"/>
      <c r="RAN165" s="396"/>
      <c r="RAO165" s="396"/>
      <c r="RAP165" s="396"/>
      <c r="RAQ165" s="396"/>
      <c r="RAR165" s="396"/>
      <c r="RAS165" s="396"/>
      <c r="RAT165" s="396"/>
      <c r="RAU165" s="396"/>
      <c r="RAV165" s="396"/>
      <c r="RAW165" s="396"/>
      <c r="RAX165" s="396"/>
      <c r="RAY165" s="396"/>
      <c r="RAZ165" s="396"/>
      <c r="RBA165" s="396"/>
      <c r="RBB165" s="396"/>
      <c r="RBC165" s="396"/>
      <c r="RBD165" s="396"/>
      <c r="RBE165" s="396"/>
      <c r="RBF165" s="396"/>
      <c r="RBG165" s="396"/>
      <c r="RBH165" s="396"/>
      <c r="RBI165" s="396"/>
      <c r="RBJ165" s="396"/>
      <c r="RBK165" s="396"/>
      <c r="RBL165" s="396"/>
      <c r="RBM165" s="396"/>
      <c r="RBN165" s="396"/>
      <c r="RBO165" s="396"/>
      <c r="RBP165" s="396"/>
      <c r="RBQ165" s="396"/>
      <c r="RBR165" s="396"/>
      <c r="RBS165" s="396"/>
      <c r="RBT165" s="396"/>
      <c r="RBU165" s="396"/>
      <c r="RBV165" s="396"/>
      <c r="RBW165" s="396"/>
      <c r="RBX165" s="396"/>
      <c r="RBY165" s="396"/>
      <c r="RBZ165" s="396"/>
      <c r="RCA165" s="396"/>
      <c r="RCB165" s="396"/>
      <c r="RCC165" s="396"/>
      <c r="RCD165" s="396"/>
      <c r="RCE165" s="396"/>
      <c r="RCF165" s="396"/>
      <c r="RCG165" s="396"/>
      <c r="RCH165" s="396"/>
      <c r="RCI165" s="396"/>
      <c r="RCJ165" s="396"/>
      <c r="RCK165" s="396"/>
      <c r="RCL165" s="396"/>
      <c r="RCM165" s="396"/>
      <c r="RCN165" s="396"/>
      <c r="RCO165" s="396"/>
      <c r="RCP165" s="396"/>
      <c r="RCQ165" s="396"/>
      <c r="RCR165" s="396"/>
      <c r="RCS165" s="396"/>
      <c r="RCT165" s="396"/>
      <c r="RCU165" s="396"/>
      <c r="RCV165" s="396"/>
      <c r="RCW165" s="396"/>
      <c r="RCX165" s="396"/>
      <c r="RCY165" s="396"/>
      <c r="RCZ165" s="396"/>
      <c r="RDA165" s="396"/>
      <c r="RDB165" s="396"/>
      <c r="RDC165" s="396"/>
      <c r="RDD165" s="396"/>
      <c r="RDE165" s="396"/>
      <c r="RDF165" s="396"/>
      <c r="RDG165" s="396"/>
      <c r="RDH165" s="396"/>
      <c r="RDI165" s="396"/>
      <c r="RDJ165" s="396"/>
      <c r="RDK165" s="396"/>
      <c r="RDL165" s="396"/>
      <c r="RDM165" s="396"/>
      <c r="RDN165" s="396"/>
      <c r="RDO165" s="396"/>
      <c r="RDP165" s="396"/>
      <c r="RDQ165" s="396"/>
      <c r="RDR165" s="396"/>
      <c r="RDS165" s="396"/>
      <c r="RDT165" s="396"/>
      <c r="RDU165" s="396"/>
      <c r="RDV165" s="396"/>
      <c r="RDW165" s="396"/>
      <c r="RDX165" s="396"/>
      <c r="RDY165" s="396"/>
      <c r="RDZ165" s="396"/>
      <c r="REA165" s="396"/>
      <c r="REB165" s="396"/>
      <c r="REC165" s="396"/>
      <c r="RED165" s="396"/>
      <c r="REE165" s="396"/>
      <c r="REF165" s="396"/>
      <c r="REG165" s="396"/>
      <c r="REH165" s="396"/>
      <c r="REI165" s="396"/>
      <c r="REJ165" s="396"/>
      <c r="REK165" s="396"/>
      <c r="REL165" s="396"/>
      <c r="REM165" s="396"/>
      <c r="REN165" s="396"/>
      <c r="REO165" s="396"/>
      <c r="REP165" s="396"/>
      <c r="REQ165" s="396"/>
      <c r="RER165" s="396"/>
      <c r="RES165" s="396"/>
      <c r="RET165" s="396"/>
      <c r="REU165" s="396"/>
      <c r="REV165" s="396"/>
      <c r="REW165" s="396"/>
      <c r="REX165" s="396"/>
      <c r="REY165" s="396"/>
      <c r="REZ165" s="396"/>
      <c r="RFA165" s="396"/>
      <c r="RFB165" s="396"/>
      <c r="RFC165" s="396"/>
      <c r="RFD165" s="396"/>
      <c r="RFE165" s="396"/>
      <c r="RFF165" s="396"/>
      <c r="RFG165" s="396"/>
      <c r="RFH165" s="396"/>
      <c r="RFI165" s="396"/>
      <c r="RFJ165" s="396"/>
      <c r="RFK165" s="396"/>
      <c r="RFL165" s="396"/>
      <c r="RFM165" s="396"/>
      <c r="RFN165" s="396"/>
      <c r="RFO165" s="396"/>
      <c r="RFP165" s="396"/>
      <c r="RFQ165" s="396"/>
      <c r="RFR165" s="396"/>
      <c r="RFS165" s="396"/>
      <c r="RFT165" s="396"/>
      <c r="RFU165" s="396"/>
      <c r="RFV165" s="396"/>
      <c r="RFW165" s="396"/>
      <c r="RFX165" s="396"/>
      <c r="RFY165" s="396"/>
      <c r="RFZ165" s="396"/>
      <c r="RGA165" s="396"/>
      <c r="RGB165" s="396"/>
      <c r="RGC165" s="396"/>
      <c r="RGD165" s="396"/>
      <c r="RGE165" s="396"/>
      <c r="RGF165" s="396"/>
      <c r="RGG165" s="396"/>
      <c r="RGH165" s="396"/>
      <c r="RGI165" s="396"/>
      <c r="RGJ165" s="396"/>
      <c r="RGK165" s="396"/>
      <c r="RGL165" s="396"/>
      <c r="RGM165" s="396"/>
      <c r="RGN165" s="396"/>
      <c r="RGO165" s="396"/>
      <c r="RGP165" s="396"/>
      <c r="RGQ165" s="396"/>
      <c r="RGR165" s="396"/>
      <c r="RGS165" s="396"/>
      <c r="RGT165" s="396"/>
      <c r="RGU165" s="396"/>
      <c r="RGV165" s="396"/>
      <c r="RGW165" s="396"/>
      <c r="RGX165" s="396"/>
      <c r="RGY165" s="396"/>
      <c r="RGZ165" s="396"/>
      <c r="RHA165" s="396"/>
      <c r="RHB165" s="396"/>
      <c r="RHC165" s="396"/>
      <c r="RHD165" s="396"/>
      <c r="RHE165" s="396"/>
      <c r="RHF165" s="396"/>
      <c r="RHG165" s="396"/>
      <c r="RHH165" s="396"/>
      <c r="RHI165" s="396"/>
      <c r="RHJ165" s="396"/>
      <c r="RHK165" s="396"/>
      <c r="RHL165" s="396"/>
      <c r="RHM165" s="396"/>
      <c r="RHN165" s="396"/>
      <c r="RHO165" s="396"/>
      <c r="RHP165" s="396"/>
      <c r="RHQ165" s="396"/>
      <c r="RHR165" s="396"/>
      <c r="RHS165" s="396"/>
      <c r="RHT165" s="396"/>
      <c r="RHU165" s="396"/>
      <c r="RHV165" s="396"/>
      <c r="RHW165" s="396"/>
      <c r="RHX165" s="396"/>
      <c r="RHY165" s="396"/>
      <c r="RHZ165" s="396"/>
      <c r="RIA165" s="396"/>
      <c r="RIB165" s="396"/>
      <c r="RIC165" s="396"/>
      <c r="RID165" s="396"/>
      <c r="RIE165" s="396"/>
      <c r="RIF165" s="396"/>
      <c r="RIG165" s="396"/>
      <c r="RIH165" s="396"/>
      <c r="RII165" s="396"/>
      <c r="RIJ165" s="396"/>
      <c r="RIK165" s="396"/>
      <c r="RIL165" s="396"/>
      <c r="RIM165" s="396"/>
      <c r="RIN165" s="396"/>
      <c r="RIO165" s="396"/>
      <c r="RIP165" s="396"/>
      <c r="RIQ165" s="396"/>
      <c r="RIR165" s="396"/>
      <c r="RIS165" s="396"/>
      <c r="RIT165" s="396"/>
      <c r="RIU165" s="396"/>
      <c r="RIV165" s="396"/>
      <c r="RIW165" s="396"/>
      <c r="RIX165" s="396"/>
      <c r="RIY165" s="396"/>
      <c r="RIZ165" s="396"/>
      <c r="RJA165" s="396"/>
      <c r="RJB165" s="396"/>
      <c r="RJC165" s="396"/>
      <c r="RJD165" s="396"/>
      <c r="RJE165" s="396"/>
      <c r="RJF165" s="396"/>
      <c r="RJG165" s="396"/>
      <c r="RJH165" s="396"/>
      <c r="RJI165" s="396"/>
      <c r="RJJ165" s="396"/>
      <c r="RJK165" s="396"/>
      <c r="RJL165" s="396"/>
      <c r="RJM165" s="396"/>
      <c r="RJN165" s="396"/>
      <c r="RJO165" s="396"/>
      <c r="RJP165" s="396"/>
      <c r="RJQ165" s="396"/>
      <c r="RJR165" s="396"/>
      <c r="RJS165" s="396"/>
      <c r="RJT165" s="396"/>
      <c r="RJU165" s="396"/>
      <c r="RJV165" s="396"/>
      <c r="RJW165" s="396"/>
      <c r="RJX165" s="396"/>
      <c r="RJY165" s="396"/>
      <c r="RJZ165" s="396"/>
      <c r="RKA165" s="396"/>
      <c r="RKB165" s="396"/>
      <c r="RKC165" s="396"/>
      <c r="RKD165" s="396"/>
      <c r="RKE165" s="396"/>
      <c r="RKF165" s="396"/>
      <c r="RKG165" s="396"/>
      <c r="RKH165" s="396"/>
      <c r="RKI165" s="396"/>
      <c r="RKJ165" s="396"/>
      <c r="RKK165" s="396"/>
      <c r="RKL165" s="396"/>
      <c r="RKM165" s="396"/>
      <c r="RKN165" s="396"/>
      <c r="RKO165" s="396"/>
      <c r="RKP165" s="396"/>
      <c r="RKQ165" s="396"/>
      <c r="RKR165" s="396"/>
      <c r="RKS165" s="396"/>
      <c r="RKT165" s="396"/>
      <c r="RKU165" s="396"/>
      <c r="RKV165" s="396"/>
      <c r="RKW165" s="396"/>
      <c r="RKX165" s="396"/>
      <c r="RKY165" s="396"/>
      <c r="RKZ165" s="396"/>
      <c r="RLA165" s="396"/>
      <c r="RLB165" s="396"/>
      <c r="RLC165" s="396"/>
      <c r="RLD165" s="396"/>
      <c r="RLE165" s="396"/>
      <c r="RLF165" s="396"/>
      <c r="RLG165" s="396"/>
      <c r="RLH165" s="396"/>
      <c r="RLI165" s="396"/>
      <c r="RLJ165" s="396"/>
      <c r="RLK165" s="396"/>
      <c r="RLL165" s="396"/>
      <c r="RLM165" s="396"/>
      <c r="RLN165" s="396"/>
      <c r="RLO165" s="396"/>
      <c r="RLP165" s="396"/>
      <c r="RLQ165" s="396"/>
      <c r="RLR165" s="396"/>
      <c r="RLS165" s="396"/>
      <c r="RLT165" s="396"/>
      <c r="RLU165" s="396"/>
      <c r="RLV165" s="396"/>
      <c r="RLW165" s="396"/>
      <c r="RLX165" s="396"/>
      <c r="RLY165" s="396"/>
      <c r="RLZ165" s="396"/>
      <c r="RMA165" s="396"/>
      <c r="RMB165" s="396"/>
      <c r="RMC165" s="396"/>
      <c r="RMD165" s="396"/>
      <c r="RME165" s="396"/>
      <c r="RMF165" s="396"/>
      <c r="RMG165" s="396"/>
      <c r="RMH165" s="396"/>
      <c r="RMI165" s="396"/>
      <c r="RMJ165" s="396"/>
      <c r="RMK165" s="396"/>
      <c r="RML165" s="396"/>
      <c r="RMM165" s="396"/>
      <c r="RMN165" s="396"/>
      <c r="RMO165" s="396"/>
      <c r="RMP165" s="396"/>
      <c r="RMQ165" s="396"/>
      <c r="RMR165" s="396"/>
      <c r="RMS165" s="396"/>
      <c r="RMT165" s="396"/>
      <c r="RMU165" s="396"/>
      <c r="RMV165" s="396"/>
      <c r="RMW165" s="396"/>
      <c r="RMX165" s="396"/>
      <c r="RMY165" s="396"/>
      <c r="RMZ165" s="396"/>
      <c r="RNA165" s="396"/>
      <c r="RNB165" s="396"/>
      <c r="RNC165" s="396"/>
      <c r="RND165" s="396"/>
      <c r="RNE165" s="396"/>
      <c r="RNF165" s="396"/>
      <c r="RNG165" s="396"/>
      <c r="RNH165" s="396"/>
      <c r="RNI165" s="396"/>
      <c r="RNJ165" s="396"/>
      <c r="RNK165" s="396"/>
      <c r="RNL165" s="396"/>
      <c r="RNM165" s="396"/>
      <c r="RNN165" s="396"/>
      <c r="RNO165" s="396"/>
      <c r="RNP165" s="396"/>
      <c r="RNQ165" s="396"/>
      <c r="RNR165" s="396"/>
      <c r="RNS165" s="396"/>
      <c r="RNT165" s="396"/>
      <c r="RNU165" s="396"/>
      <c r="RNV165" s="396"/>
      <c r="RNW165" s="396"/>
      <c r="RNX165" s="396"/>
      <c r="RNY165" s="396"/>
      <c r="RNZ165" s="396"/>
      <c r="ROA165" s="396"/>
      <c r="ROB165" s="396"/>
      <c r="ROC165" s="396"/>
      <c r="ROD165" s="396"/>
      <c r="ROE165" s="396"/>
      <c r="ROF165" s="396"/>
      <c r="ROG165" s="396"/>
      <c r="ROH165" s="396"/>
      <c r="ROI165" s="396"/>
      <c r="ROJ165" s="396"/>
      <c r="ROK165" s="396"/>
      <c r="ROL165" s="396"/>
      <c r="ROM165" s="396"/>
      <c r="RON165" s="396"/>
      <c r="ROO165" s="396"/>
      <c r="ROP165" s="396"/>
      <c r="ROQ165" s="396"/>
      <c r="ROR165" s="396"/>
      <c r="ROS165" s="396"/>
      <c r="ROT165" s="396"/>
      <c r="ROU165" s="396"/>
      <c r="ROV165" s="396"/>
      <c r="ROW165" s="396"/>
      <c r="ROX165" s="396"/>
      <c r="ROY165" s="396"/>
      <c r="ROZ165" s="396"/>
      <c r="RPA165" s="396"/>
      <c r="RPB165" s="396"/>
      <c r="RPC165" s="396"/>
      <c r="RPD165" s="396"/>
      <c r="RPE165" s="396"/>
      <c r="RPF165" s="396"/>
      <c r="RPG165" s="396"/>
      <c r="RPH165" s="396"/>
      <c r="RPI165" s="396"/>
      <c r="RPJ165" s="396"/>
      <c r="RPK165" s="396"/>
      <c r="RPL165" s="396"/>
      <c r="RPM165" s="396"/>
      <c r="RPN165" s="396"/>
      <c r="RPO165" s="396"/>
      <c r="RPP165" s="396"/>
      <c r="RPQ165" s="396"/>
      <c r="RPR165" s="396"/>
      <c r="RPS165" s="396"/>
      <c r="RPT165" s="396"/>
      <c r="RPU165" s="396"/>
      <c r="RPV165" s="396"/>
      <c r="RPW165" s="396"/>
      <c r="RPX165" s="396"/>
      <c r="RPY165" s="396"/>
      <c r="RPZ165" s="396"/>
      <c r="RQA165" s="396"/>
      <c r="RQB165" s="396"/>
      <c r="RQC165" s="396"/>
      <c r="RQD165" s="396"/>
      <c r="RQE165" s="396"/>
      <c r="RQF165" s="396"/>
      <c r="RQG165" s="396"/>
      <c r="RQH165" s="396"/>
      <c r="RQI165" s="396"/>
      <c r="RQJ165" s="396"/>
      <c r="RQK165" s="396"/>
      <c r="RQL165" s="396"/>
      <c r="RQM165" s="396"/>
      <c r="RQN165" s="396"/>
      <c r="RQO165" s="396"/>
      <c r="RQP165" s="396"/>
      <c r="RQQ165" s="396"/>
      <c r="RQR165" s="396"/>
      <c r="RQS165" s="396"/>
      <c r="RQT165" s="396"/>
      <c r="RQU165" s="396"/>
      <c r="RQV165" s="396"/>
      <c r="RQW165" s="396"/>
      <c r="RQX165" s="396"/>
      <c r="RQY165" s="396"/>
      <c r="RQZ165" s="396"/>
      <c r="RRA165" s="396"/>
      <c r="RRB165" s="396"/>
      <c r="RRC165" s="396"/>
      <c r="RRD165" s="396"/>
      <c r="RRE165" s="396"/>
      <c r="RRF165" s="396"/>
      <c r="RRG165" s="396"/>
      <c r="RRH165" s="396"/>
      <c r="RRI165" s="396"/>
      <c r="RRJ165" s="396"/>
      <c r="RRK165" s="396"/>
      <c r="RRL165" s="396"/>
      <c r="RRM165" s="396"/>
      <c r="RRN165" s="396"/>
      <c r="RRO165" s="396"/>
      <c r="RRP165" s="396"/>
      <c r="RRQ165" s="396"/>
      <c r="RRR165" s="396"/>
      <c r="RRS165" s="396"/>
      <c r="RRT165" s="396"/>
      <c r="RRU165" s="396"/>
      <c r="RRV165" s="396"/>
      <c r="RRW165" s="396"/>
      <c r="RRX165" s="396"/>
      <c r="RRY165" s="396"/>
      <c r="RRZ165" s="396"/>
      <c r="RSA165" s="396"/>
      <c r="RSB165" s="396"/>
      <c r="RSC165" s="396"/>
      <c r="RSD165" s="396"/>
      <c r="RSE165" s="396"/>
      <c r="RSF165" s="396"/>
      <c r="RSG165" s="396"/>
      <c r="RSH165" s="396"/>
      <c r="RSI165" s="396"/>
      <c r="RSJ165" s="396"/>
      <c r="RSK165" s="396"/>
      <c r="RSL165" s="396"/>
      <c r="RSM165" s="396"/>
      <c r="RSN165" s="396"/>
      <c r="RSO165" s="396"/>
      <c r="RSP165" s="396"/>
      <c r="RSQ165" s="396"/>
      <c r="RSR165" s="396"/>
      <c r="RSS165" s="396"/>
      <c r="RST165" s="396"/>
      <c r="RSU165" s="396"/>
      <c r="RSV165" s="396"/>
      <c r="RSW165" s="396"/>
      <c r="RSX165" s="396"/>
      <c r="RSY165" s="396"/>
      <c r="RSZ165" s="396"/>
      <c r="RTA165" s="396"/>
      <c r="RTB165" s="396"/>
      <c r="RTC165" s="396"/>
      <c r="RTD165" s="396"/>
      <c r="RTE165" s="396"/>
      <c r="RTF165" s="396"/>
      <c r="RTG165" s="396"/>
      <c r="RTH165" s="396"/>
      <c r="RTI165" s="396"/>
      <c r="RTJ165" s="396"/>
      <c r="RTK165" s="396"/>
      <c r="RTL165" s="396"/>
      <c r="RTM165" s="396"/>
      <c r="RTN165" s="396"/>
      <c r="RTO165" s="396"/>
      <c r="RTP165" s="396"/>
      <c r="RTQ165" s="396"/>
      <c r="RTR165" s="396"/>
      <c r="RTS165" s="396"/>
      <c r="RTT165" s="396"/>
      <c r="RTU165" s="396"/>
      <c r="RTV165" s="396"/>
      <c r="RTW165" s="396"/>
      <c r="RTX165" s="396"/>
      <c r="RTY165" s="396"/>
      <c r="RTZ165" s="396"/>
      <c r="RUA165" s="396"/>
      <c r="RUB165" s="396"/>
      <c r="RUC165" s="396"/>
      <c r="RUD165" s="396"/>
      <c r="RUE165" s="396"/>
      <c r="RUF165" s="396"/>
      <c r="RUG165" s="396"/>
      <c r="RUH165" s="396"/>
      <c r="RUI165" s="396"/>
      <c r="RUJ165" s="396"/>
      <c r="RUK165" s="396"/>
      <c r="RUL165" s="396"/>
      <c r="RUM165" s="396"/>
      <c r="RUN165" s="396"/>
      <c r="RUO165" s="396"/>
      <c r="RUP165" s="396"/>
      <c r="RUQ165" s="396"/>
      <c r="RUR165" s="396"/>
      <c r="RUS165" s="396"/>
      <c r="RUT165" s="396"/>
      <c r="RUU165" s="396"/>
      <c r="RUV165" s="396"/>
      <c r="RUW165" s="396"/>
      <c r="RUX165" s="396"/>
      <c r="RUY165" s="396"/>
      <c r="RUZ165" s="396"/>
      <c r="RVA165" s="396"/>
      <c r="RVB165" s="396"/>
      <c r="RVC165" s="396"/>
      <c r="RVD165" s="396"/>
      <c r="RVE165" s="396"/>
      <c r="RVF165" s="396"/>
      <c r="RVG165" s="396"/>
      <c r="RVH165" s="396"/>
      <c r="RVI165" s="396"/>
      <c r="RVJ165" s="396"/>
      <c r="RVK165" s="396"/>
      <c r="RVL165" s="396"/>
      <c r="RVM165" s="396"/>
      <c r="RVN165" s="396"/>
      <c r="RVO165" s="396"/>
      <c r="RVP165" s="396"/>
      <c r="RVQ165" s="396"/>
      <c r="RVR165" s="396"/>
      <c r="RVS165" s="396"/>
      <c r="RVT165" s="396"/>
      <c r="RVU165" s="396"/>
      <c r="RVV165" s="396"/>
      <c r="RVW165" s="396"/>
      <c r="RVX165" s="396"/>
      <c r="RVY165" s="396"/>
      <c r="RVZ165" s="396"/>
      <c r="RWA165" s="396"/>
      <c r="RWB165" s="396"/>
      <c r="RWC165" s="396"/>
      <c r="RWD165" s="396"/>
      <c r="RWE165" s="396"/>
      <c r="RWF165" s="396"/>
      <c r="RWG165" s="396"/>
      <c r="RWH165" s="396"/>
      <c r="RWI165" s="396"/>
      <c r="RWJ165" s="396"/>
      <c r="RWK165" s="396"/>
      <c r="RWL165" s="396"/>
      <c r="RWM165" s="396"/>
      <c r="RWN165" s="396"/>
      <c r="RWO165" s="396"/>
      <c r="RWP165" s="396"/>
      <c r="RWQ165" s="396"/>
      <c r="RWR165" s="396"/>
      <c r="RWS165" s="396"/>
      <c r="RWT165" s="396"/>
      <c r="RWU165" s="396"/>
      <c r="RWV165" s="396"/>
      <c r="RWW165" s="396"/>
      <c r="RWX165" s="396"/>
      <c r="RWY165" s="396"/>
      <c r="RWZ165" s="396"/>
      <c r="RXA165" s="396"/>
      <c r="RXB165" s="396"/>
      <c r="RXC165" s="396"/>
      <c r="RXD165" s="396"/>
      <c r="RXE165" s="396"/>
      <c r="RXF165" s="396"/>
      <c r="RXG165" s="396"/>
      <c r="RXH165" s="396"/>
      <c r="RXI165" s="396"/>
      <c r="RXJ165" s="396"/>
      <c r="RXK165" s="396"/>
      <c r="RXL165" s="396"/>
      <c r="RXM165" s="396"/>
      <c r="RXN165" s="396"/>
      <c r="RXO165" s="396"/>
      <c r="RXP165" s="396"/>
      <c r="RXQ165" s="396"/>
      <c r="RXR165" s="396"/>
      <c r="RXS165" s="396"/>
      <c r="RXT165" s="396"/>
      <c r="RXU165" s="396"/>
      <c r="RXV165" s="396"/>
      <c r="RXW165" s="396"/>
      <c r="RXX165" s="396"/>
      <c r="RXY165" s="396"/>
      <c r="RXZ165" s="396"/>
      <c r="RYA165" s="396"/>
      <c r="RYB165" s="396"/>
      <c r="RYC165" s="396"/>
      <c r="RYD165" s="396"/>
      <c r="RYE165" s="396"/>
      <c r="RYF165" s="396"/>
      <c r="RYG165" s="396"/>
      <c r="RYH165" s="396"/>
      <c r="RYI165" s="396"/>
      <c r="RYJ165" s="396"/>
      <c r="RYK165" s="396"/>
      <c r="RYL165" s="396"/>
      <c r="RYM165" s="396"/>
      <c r="RYN165" s="396"/>
      <c r="RYO165" s="396"/>
      <c r="RYP165" s="396"/>
      <c r="RYQ165" s="396"/>
      <c r="RYR165" s="396"/>
      <c r="RYS165" s="396"/>
      <c r="RYT165" s="396"/>
      <c r="RYU165" s="396"/>
      <c r="RYV165" s="396"/>
      <c r="RYW165" s="396"/>
      <c r="RYX165" s="396"/>
      <c r="RYY165" s="396"/>
      <c r="RYZ165" s="396"/>
      <c r="RZA165" s="396"/>
      <c r="RZB165" s="396"/>
      <c r="RZC165" s="396"/>
      <c r="RZD165" s="396"/>
      <c r="RZE165" s="396"/>
      <c r="RZF165" s="396"/>
      <c r="RZG165" s="396"/>
      <c r="RZH165" s="396"/>
      <c r="RZI165" s="396"/>
      <c r="RZJ165" s="396"/>
      <c r="RZK165" s="396"/>
      <c r="RZL165" s="396"/>
      <c r="RZM165" s="396"/>
      <c r="RZN165" s="396"/>
      <c r="RZO165" s="396"/>
      <c r="RZP165" s="396"/>
      <c r="RZQ165" s="396"/>
      <c r="RZR165" s="396"/>
      <c r="RZS165" s="396"/>
      <c r="RZT165" s="396"/>
      <c r="RZU165" s="396"/>
      <c r="RZV165" s="396"/>
      <c r="RZW165" s="396"/>
      <c r="RZX165" s="396"/>
      <c r="RZY165" s="396"/>
      <c r="RZZ165" s="396"/>
      <c r="SAA165" s="396"/>
      <c r="SAB165" s="396"/>
      <c r="SAC165" s="396"/>
      <c r="SAD165" s="396"/>
      <c r="SAE165" s="396"/>
      <c r="SAF165" s="396"/>
      <c r="SAG165" s="396"/>
      <c r="SAH165" s="396"/>
      <c r="SAI165" s="396"/>
      <c r="SAJ165" s="396"/>
      <c r="SAK165" s="396"/>
      <c r="SAL165" s="396"/>
      <c r="SAM165" s="396"/>
      <c r="SAN165" s="396"/>
      <c r="SAO165" s="396"/>
      <c r="SAP165" s="396"/>
      <c r="SAQ165" s="396"/>
      <c r="SAR165" s="396"/>
      <c r="SAS165" s="396"/>
      <c r="SAT165" s="396"/>
      <c r="SAU165" s="396"/>
      <c r="SAV165" s="396"/>
      <c r="SAW165" s="396"/>
      <c r="SAX165" s="396"/>
      <c r="SAY165" s="396"/>
      <c r="SAZ165" s="396"/>
      <c r="SBA165" s="396"/>
      <c r="SBB165" s="396"/>
      <c r="SBC165" s="396"/>
      <c r="SBD165" s="396"/>
      <c r="SBE165" s="396"/>
      <c r="SBF165" s="396"/>
      <c r="SBG165" s="396"/>
      <c r="SBH165" s="396"/>
      <c r="SBI165" s="396"/>
      <c r="SBJ165" s="396"/>
      <c r="SBK165" s="396"/>
      <c r="SBL165" s="396"/>
      <c r="SBM165" s="396"/>
      <c r="SBN165" s="396"/>
      <c r="SBO165" s="396"/>
      <c r="SBP165" s="396"/>
      <c r="SBQ165" s="396"/>
      <c r="SBR165" s="396"/>
      <c r="SBS165" s="396"/>
      <c r="SBT165" s="396"/>
      <c r="SBU165" s="396"/>
      <c r="SBV165" s="396"/>
      <c r="SBW165" s="396"/>
      <c r="SBX165" s="396"/>
      <c r="SBY165" s="396"/>
      <c r="SBZ165" s="396"/>
      <c r="SCA165" s="396"/>
      <c r="SCB165" s="396"/>
      <c r="SCC165" s="396"/>
      <c r="SCD165" s="396"/>
      <c r="SCE165" s="396"/>
      <c r="SCF165" s="396"/>
      <c r="SCG165" s="396"/>
      <c r="SCH165" s="396"/>
      <c r="SCI165" s="396"/>
      <c r="SCJ165" s="396"/>
      <c r="SCK165" s="396"/>
      <c r="SCL165" s="396"/>
      <c r="SCM165" s="396"/>
      <c r="SCN165" s="396"/>
      <c r="SCO165" s="396"/>
      <c r="SCP165" s="396"/>
      <c r="SCQ165" s="396"/>
      <c r="SCR165" s="396"/>
      <c r="SCS165" s="396"/>
      <c r="SCT165" s="396"/>
      <c r="SCU165" s="396"/>
      <c r="SCV165" s="396"/>
      <c r="SCW165" s="396"/>
      <c r="SCX165" s="396"/>
      <c r="SCY165" s="396"/>
      <c r="SCZ165" s="396"/>
      <c r="SDA165" s="396"/>
      <c r="SDB165" s="396"/>
      <c r="SDC165" s="396"/>
      <c r="SDD165" s="396"/>
      <c r="SDE165" s="396"/>
      <c r="SDF165" s="396"/>
      <c r="SDG165" s="396"/>
      <c r="SDH165" s="396"/>
      <c r="SDI165" s="396"/>
      <c r="SDJ165" s="396"/>
      <c r="SDK165" s="396"/>
      <c r="SDL165" s="396"/>
      <c r="SDM165" s="396"/>
      <c r="SDN165" s="396"/>
      <c r="SDO165" s="396"/>
      <c r="SDP165" s="396"/>
      <c r="SDQ165" s="396"/>
      <c r="SDR165" s="396"/>
      <c r="SDS165" s="396"/>
      <c r="SDT165" s="396"/>
      <c r="SDU165" s="396"/>
      <c r="SDV165" s="396"/>
      <c r="SDW165" s="396"/>
      <c r="SDX165" s="396"/>
      <c r="SDY165" s="396"/>
      <c r="SDZ165" s="396"/>
      <c r="SEA165" s="396"/>
      <c r="SEB165" s="396"/>
      <c r="SEC165" s="396"/>
      <c r="SED165" s="396"/>
      <c r="SEE165" s="396"/>
      <c r="SEF165" s="396"/>
      <c r="SEG165" s="396"/>
      <c r="SEH165" s="396"/>
      <c r="SEI165" s="396"/>
      <c r="SEJ165" s="396"/>
      <c r="SEK165" s="396"/>
      <c r="SEL165" s="396"/>
      <c r="SEM165" s="396"/>
      <c r="SEN165" s="396"/>
      <c r="SEO165" s="396"/>
      <c r="SEP165" s="396"/>
      <c r="SEQ165" s="396"/>
      <c r="SER165" s="396"/>
      <c r="SES165" s="396"/>
      <c r="SET165" s="396"/>
      <c r="SEU165" s="396"/>
      <c r="SEV165" s="396"/>
      <c r="SEW165" s="396"/>
      <c r="SEX165" s="396"/>
      <c r="SEY165" s="396"/>
      <c r="SEZ165" s="396"/>
      <c r="SFA165" s="396"/>
      <c r="SFB165" s="396"/>
      <c r="SFC165" s="396"/>
      <c r="SFD165" s="396"/>
      <c r="SFE165" s="396"/>
      <c r="SFF165" s="396"/>
      <c r="SFG165" s="396"/>
      <c r="SFH165" s="396"/>
      <c r="SFI165" s="396"/>
      <c r="SFJ165" s="396"/>
      <c r="SFK165" s="396"/>
      <c r="SFL165" s="396"/>
      <c r="SFM165" s="396"/>
      <c r="SFN165" s="396"/>
      <c r="SFO165" s="396"/>
      <c r="SFP165" s="396"/>
      <c r="SFQ165" s="396"/>
      <c r="SFR165" s="396"/>
      <c r="SFS165" s="396"/>
      <c r="SFT165" s="396"/>
      <c r="SFU165" s="396"/>
      <c r="SFV165" s="396"/>
      <c r="SFW165" s="396"/>
      <c r="SFX165" s="396"/>
      <c r="SFY165" s="396"/>
      <c r="SFZ165" s="396"/>
      <c r="SGA165" s="396"/>
      <c r="SGB165" s="396"/>
      <c r="SGC165" s="396"/>
      <c r="SGD165" s="396"/>
      <c r="SGE165" s="396"/>
      <c r="SGF165" s="396"/>
      <c r="SGG165" s="396"/>
      <c r="SGH165" s="396"/>
      <c r="SGI165" s="396"/>
      <c r="SGJ165" s="396"/>
      <c r="SGK165" s="396"/>
      <c r="SGL165" s="396"/>
      <c r="SGM165" s="396"/>
      <c r="SGN165" s="396"/>
      <c r="SGO165" s="396"/>
      <c r="SGP165" s="396"/>
      <c r="SGQ165" s="396"/>
      <c r="SGR165" s="396"/>
      <c r="SGS165" s="396"/>
      <c r="SGT165" s="396"/>
      <c r="SGU165" s="396"/>
      <c r="SGV165" s="396"/>
      <c r="SGW165" s="396"/>
      <c r="SGX165" s="396"/>
      <c r="SGY165" s="396"/>
      <c r="SGZ165" s="396"/>
      <c r="SHA165" s="396"/>
      <c r="SHB165" s="396"/>
      <c r="SHC165" s="396"/>
      <c r="SHD165" s="396"/>
      <c r="SHE165" s="396"/>
      <c r="SHF165" s="396"/>
      <c r="SHG165" s="396"/>
      <c r="SHH165" s="396"/>
      <c r="SHI165" s="396"/>
      <c r="SHJ165" s="396"/>
      <c r="SHK165" s="396"/>
      <c r="SHL165" s="396"/>
      <c r="SHM165" s="396"/>
      <c r="SHN165" s="396"/>
      <c r="SHO165" s="396"/>
      <c r="SHP165" s="396"/>
      <c r="SHQ165" s="396"/>
      <c r="SHR165" s="396"/>
      <c r="SHS165" s="396"/>
      <c r="SHT165" s="396"/>
      <c r="SHU165" s="396"/>
      <c r="SHV165" s="396"/>
      <c r="SHW165" s="396"/>
      <c r="SHX165" s="396"/>
      <c r="SHY165" s="396"/>
      <c r="SHZ165" s="396"/>
      <c r="SIA165" s="396"/>
      <c r="SIB165" s="396"/>
      <c r="SIC165" s="396"/>
      <c r="SID165" s="396"/>
      <c r="SIE165" s="396"/>
      <c r="SIF165" s="396"/>
      <c r="SIG165" s="396"/>
      <c r="SIH165" s="396"/>
      <c r="SII165" s="396"/>
      <c r="SIJ165" s="396"/>
      <c r="SIK165" s="396"/>
      <c r="SIL165" s="396"/>
      <c r="SIM165" s="396"/>
      <c r="SIN165" s="396"/>
      <c r="SIO165" s="396"/>
      <c r="SIP165" s="396"/>
      <c r="SIQ165" s="396"/>
      <c r="SIR165" s="396"/>
      <c r="SIS165" s="396"/>
      <c r="SIT165" s="396"/>
      <c r="SIU165" s="396"/>
      <c r="SIV165" s="396"/>
      <c r="SIW165" s="396"/>
      <c r="SIX165" s="396"/>
      <c r="SIY165" s="396"/>
      <c r="SIZ165" s="396"/>
      <c r="SJA165" s="396"/>
      <c r="SJB165" s="396"/>
      <c r="SJC165" s="396"/>
      <c r="SJD165" s="396"/>
      <c r="SJE165" s="396"/>
      <c r="SJF165" s="396"/>
      <c r="SJG165" s="396"/>
      <c r="SJH165" s="396"/>
      <c r="SJI165" s="396"/>
      <c r="SJJ165" s="396"/>
      <c r="SJK165" s="396"/>
      <c r="SJL165" s="396"/>
      <c r="SJM165" s="396"/>
      <c r="SJN165" s="396"/>
      <c r="SJO165" s="396"/>
      <c r="SJP165" s="396"/>
      <c r="SJQ165" s="396"/>
      <c r="SJR165" s="396"/>
      <c r="SJS165" s="396"/>
      <c r="SJT165" s="396"/>
      <c r="SJU165" s="396"/>
      <c r="SJV165" s="396"/>
      <c r="SJW165" s="396"/>
      <c r="SJX165" s="396"/>
      <c r="SJY165" s="396"/>
      <c r="SJZ165" s="396"/>
      <c r="SKA165" s="396"/>
      <c r="SKB165" s="396"/>
      <c r="SKC165" s="396"/>
      <c r="SKD165" s="396"/>
      <c r="SKE165" s="396"/>
      <c r="SKF165" s="396"/>
      <c r="SKG165" s="396"/>
      <c r="SKH165" s="396"/>
      <c r="SKI165" s="396"/>
      <c r="SKJ165" s="396"/>
      <c r="SKK165" s="396"/>
      <c r="SKL165" s="396"/>
      <c r="SKM165" s="396"/>
      <c r="SKN165" s="396"/>
      <c r="SKO165" s="396"/>
      <c r="SKP165" s="396"/>
      <c r="SKQ165" s="396"/>
      <c r="SKR165" s="396"/>
      <c r="SKS165" s="396"/>
      <c r="SKT165" s="396"/>
      <c r="SKU165" s="396"/>
      <c r="SKV165" s="396"/>
      <c r="SKW165" s="396"/>
      <c r="SKX165" s="396"/>
      <c r="SKY165" s="396"/>
      <c r="SKZ165" s="396"/>
      <c r="SLA165" s="396"/>
      <c r="SLB165" s="396"/>
      <c r="SLC165" s="396"/>
      <c r="SLD165" s="396"/>
      <c r="SLE165" s="396"/>
      <c r="SLF165" s="396"/>
      <c r="SLG165" s="396"/>
      <c r="SLH165" s="396"/>
      <c r="SLI165" s="396"/>
      <c r="SLJ165" s="396"/>
      <c r="SLK165" s="396"/>
      <c r="SLL165" s="396"/>
      <c r="SLM165" s="396"/>
      <c r="SLN165" s="396"/>
      <c r="SLO165" s="396"/>
      <c r="SLP165" s="396"/>
      <c r="SLQ165" s="396"/>
      <c r="SLR165" s="396"/>
      <c r="SLS165" s="396"/>
      <c r="SLT165" s="396"/>
      <c r="SLU165" s="396"/>
      <c r="SLV165" s="396"/>
      <c r="SLW165" s="396"/>
      <c r="SLX165" s="396"/>
      <c r="SLY165" s="396"/>
      <c r="SLZ165" s="396"/>
      <c r="SMA165" s="396"/>
      <c r="SMB165" s="396"/>
      <c r="SMC165" s="396"/>
      <c r="SMD165" s="396"/>
      <c r="SME165" s="396"/>
      <c r="SMF165" s="396"/>
      <c r="SMG165" s="396"/>
      <c r="SMH165" s="396"/>
      <c r="SMI165" s="396"/>
      <c r="SMJ165" s="396"/>
      <c r="SMK165" s="396"/>
      <c r="SML165" s="396"/>
      <c r="SMM165" s="396"/>
      <c r="SMN165" s="396"/>
      <c r="SMO165" s="396"/>
      <c r="SMP165" s="396"/>
      <c r="SMQ165" s="396"/>
      <c r="SMR165" s="396"/>
      <c r="SMS165" s="396"/>
      <c r="SMT165" s="396"/>
      <c r="SMU165" s="396"/>
      <c r="SMV165" s="396"/>
      <c r="SMW165" s="396"/>
      <c r="SMX165" s="396"/>
      <c r="SMY165" s="396"/>
      <c r="SMZ165" s="396"/>
      <c r="SNA165" s="396"/>
      <c r="SNB165" s="396"/>
      <c r="SNC165" s="396"/>
      <c r="SND165" s="396"/>
      <c r="SNE165" s="396"/>
      <c r="SNF165" s="396"/>
      <c r="SNG165" s="396"/>
      <c r="SNH165" s="396"/>
      <c r="SNI165" s="396"/>
      <c r="SNJ165" s="396"/>
      <c r="SNK165" s="396"/>
      <c r="SNL165" s="396"/>
      <c r="SNM165" s="396"/>
      <c r="SNN165" s="396"/>
      <c r="SNO165" s="396"/>
      <c r="SNP165" s="396"/>
      <c r="SNQ165" s="396"/>
      <c r="SNR165" s="396"/>
      <c r="SNS165" s="396"/>
      <c r="SNT165" s="396"/>
      <c r="SNU165" s="396"/>
      <c r="SNV165" s="396"/>
      <c r="SNW165" s="396"/>
      <c r="SNX165" s="396"/>
      <c r="SNY165" s="396"/>
      <c r="SNZ165" s="396"/>
      <c r="SOA165" s="396"/>
      <c r="SOB165" s="396"/>
      <c r="SOC165" s="396"/>
      <c r="SOD165" s="396"/>
      <c r="SOE165" s="396"/>
      <c r="SOF165" s="396"/>
      <c r="SOG165" s="396"/>
      <c r="SOH165" s="396"/>
      <c r="SOI165" s="396"/>
      <c r="SOJ165" s="396"/>
      <c r="SOK165" s="396"/>
      <c r="SOL165" s="396"/>
      <c r="SOM165" s="396"/>
      <c r="SON165" s="396"/>
      <c r="SOO165" s="396"/>
      <c r="SOP165" s="396"/>
      <c r="SOQ165" s="396"/>
      <c r="SOR165" s="396"/>
      <c r="SOS165" s="396"/>
      <c r="SOT165" s="396"/>
      <c r="SOU165" s="396"/>
      <c r="SOV165" s="396"/>
      <c r="SOW165" s="396"/>
      <c r="SOX165" s="396"/>
      <c r="SOY165" s="396"/>
      <c r="SOZ165" s="396"/>
      <c r="SPA165" s="396"/>
      <c r="SPB165" s="396"/>
      <c r="SPC165" s="396"/>
      <c r="SPD165" s="396"/>
      <c r="SPE165" s="396"/>
      <c r="SPF165" s="396"/>
      <c r="SPG165" s="396"/>
      <c r="SPH165" s="396"/>
      <c r="SPI165" s="396"/>
      <c r="SPJ165" s="396"/>
      <c r="SPK165" s="396"/>
      <c r="SPL165" s="396"/>
      <c r="SPM165" s="396"/>
      <c r="SPN165" s="396"/>
      <c r="SPO165" s="396"/>
      <c r="SPP165" s="396"/>
      <c r="SPQ165" s="396"/>
      <c r="SPR165" s="396"/>
      <c r="SPS165" s="396"/>
      <c r="SPT165" s="396"/>
      <c r="SPU165" s="396"/>
      <c r="SPV165" s="396"/>
      <c r="SPW165" s="396"/>
      <c r="SPX165" s="396"/>
      <c r="SPY165" s="396"/>
      <c r="SPZ165" s="396"/>
      <c r="SQA165" s="396"/>
      <c r="SQB165" s="396"/>
      <c r="SQC165" s="396"/>
      <c r="SQD165" s="396"/>
      <c r="SQE165" s="396"/>
      <c r="SQF165" s="396"/>
      <c r="SQG165" s="396"/>
      <c r="SQH165" s="396"/>
      <c r="SQI165" s="396"/>
      <c r="SQJ165" s="396"/>
      <c r="SQK165" s="396"/>
      <c r="SQL165" s="396"/>
      <c r="SQM165" s="396"/>
      <c r="SQN165" s="396"/>
      <c r="SQO165" s="396"/>
      <c r="SQP165" s="396"/>
      <c r="SQQ165" s="396"/>
      <c r="SQR165" s="396"/>
      <c r="SQS165" s="396"/>
      <c r="SQT165" s="396"/>
      <c r="SQU165" s="396"/>
      <c r="SQV165" s="396"/>
      <c r="SQW165" s="396"/>
      <c r="SQX165" s="396"/>
      <c r="SQY165" s="396"/>
      <c r="SQZ165" s="396"/>
      <c r="SRA165" s="396"/>
      <c r="SRB165" s="396"/>
      <c r="SRC165" s="396"/>
      <c r="SRD165" s="396"/>
      <c r="SRE165" s="396"/>
      <c r="SRF165" s="396"/>
      <c r="SRG165" s="396"/>
      <c r="SRH165" s="396"/>
      <c r="SRI165" s="396"/>
      <c r="SRJ165" s="396"/>
      <c r="SRK165" s="396"/>
      <c r="SRL165" s="396"/>
      <c r="SRM165" s="396"/>
      <c r="SRN165" s="396"/>
      <c r="SRO165" s="396"/>
      <c r="SRP165" s="396"/>
      <c r="SRQ165" s="396"/>
      <c r="SRR165" s="396"/>
      <c r="SRS165" s="396"/>
      <c r="SRT165" s="396"/>
      <c r="SRU165" s="396"/>
      <c r="SRV165" s="396"/>
      <c r="SRW165" s="396"/>
      <c r="SRX165" s="396"/>
      <c r="SRY165" s="396"/>
      <c r="SRZ165" s="396"/>
      <c r="SSA165" s="396"/>
      <c r="SSB165" s="396"/>
      <c r="SSC165" s="396"/>
      <c r="SSD165" s="396"/>
      <c r="SSE165" s="396"/>
      <c r="SSF165" s="396"/>
      <c r="SSG165" s="396"/>
      <c r="SSH165" s="396"/>
      <c r="SSI165" s="396"/>
      <c r="SSJ165" s="396"/>
      <c r="SSK165" s="396"/>
      <c r="SSL165" s="396"/>
      <c r="SSM165" s="396"/>
      <c r="SSN165" s="396"/>
      <c r="SSO165" s="396"/>
      <c r="SSP165" s="396"/>
      <c r="SSQ165" s="396"/>
      <c r="SSR165" s="396"/>
      <c r="SSS165" s="396"/>
      <c r="SST165" s="396"/>
      <c r="SSU165" s="396"/>
      <c r="SSV165" s="396"/>
      <c r="SSW165" s="396"/>
      <c r="SSX165" s="396"/>
      <c r="SSY165" s="396"/>
      <c r="SSZ165" s="396"/>
      <c r="STA165" s="396"/>
      <c r="STB165" s="396"/>
      <c r="STC165" s="396"/>
      <c r="STD165" s="396"/>
      <c r="STE165" s="396"/>
      <c r="STF165" s="396"/>
      <c r="STG165" s="396"/>
      <c r="STH165" s="396"/>
      <c r="STI165" s="396"/>
      <c r="STJ165" s="396"/>
      <c r="STK165" s="396"/>
      <c r="STL165" s="396"/>
      <c r="STM165" s="396"/>
      <c r="STN165" s="396"/>
      <c r="STO165" s="396"/>
      <c r="STP165" s="396"/>
      <c r="STQ165" s="396"/>
      <c r="STR165" s="396"/>
      <c r="STS165" s="396"/>
      <c r="STT165" s="396"/>
      <c r="STU165" s="396"/>
      <c r="STV165" s="396"/>
      <c r="STW165" s="396"/>
      <c r="STX165" s="396"/>
      <c r="STY165" s="396"/>
      <c r="STZ165" s="396"/>
      <c r="SUA165" s="396"/>
      <c r="SUB165" s="396"/>
      <c r="SUC165" s="396"/>
      <c r="SUD165" s="396"/>
      <c r="SUE165" s="396"/>
      <c r="SUF165" s="396"/>
      <c r="SUG165" s="396"/>
      <c r="SUH165" s="396"/>
      <c r="SUI165" s="396"/>
      <c r="SUJ165" s="396"/>
      <c r="SUK165" s="396"/>
      <c r="SUL165" s="396"/>
      <c r="SUM165" s="396"/>
      <c r="SUN165" s="396"/>
      <c r="SUO165" s="396"/>
      <c r="SUP165" s="396"/>
      <c r="SUQ165" s="396"/>
      <c r="SUR165" s="396"/>
      <c r="SUS165" s="396"/>
      <c r="SUT165" s="396"/>
      <c r="SUU165" s="396"/>
      <c r="SUV165" s="396"/>
      <c r="SUW165" s="396"/>
      <c r="SUX165" s="396"/>
      <c r="SUY165" s="396"/>
      <c r="SUZ165" s="396"/>
      <c r="SVA165" s="396"/>
      <c r="SVB165" s="396"/>
      <c r="SVC165" s="396"/>
      <c r="SVD165" s="396"/>
      <c r="SVE165" s="396"/>
      <c r="SVF165" s="396"/>
      <c r="SVG165" s="396"/>
      <c r="SVH165" s="396"/>
      <c r="SVI165" s="396"/>
      <c r="SVJ165" s="396"/>
      <c r="SVK165" s="396"/>
      <c r="SVL165" s="396"/>
      <c r="SVM165" s="396"/>
      <c r="SVN165" s="396"/>
      <c r="SVO165" s="396"/>
      <c r="SVP165" s="396"/>
      <c r="SVQ165" s="396"/>
      <c r="SVR165" s="396"/>
      <c r="SVS165" s="396"/>
      <c r="SVT165" s="396"/>
      <c r="SVU165" s="396"/>
      <c r="SVV165" s="396"/>
      <c r="SVW165" s="396"/>
      <c r="SVX165" s="396"/>
      <c r="SVY165" s="396"/>
      <c r="SVZ165" s="396"/>
      <c r="SWA165" s="396"/>
      <c r="SWB165" s="396"/>
      <c r="SWC165" s="396"/>
      <c r="SWD165" s="396"/>
      <c r="SWE165" s="396"/>
      <c r="SWF165" s="396"/>
      <c r="SWG165" s="396"/>
      <c r="SWH165" s="396"/>
      <c r="SWI165" s="396"/>
      <c r="SWJ165" s="396"/>
      <c r="SWK165" s="396"/>
      <c r="SWL165" s="396"/>
      <c r="SWM165" s="396"/>
      <c r="SWN165" s="396"/>
      <c r="SWO165" s="396"/>
      <c r="SWP165" s="396"/>
      <c r="SWQ165" s="396"/>
      <c r="SWR165" s="396"/>
      <c r="SWS165" s="396"/>
      <c r="SWT165" s="396"/>
      <c r="SWU165" s="396"/>
      <c r="SWV165" s="396"/>
      <c r="SWW165" s="396"/>
      <c r="SWX165" s="396"/>
      <c r="SWY165" s="396"/>
      <c r="SWZ165" s="396"/>
      <c r="SXA165" s="396"/>
      <c r="SXB165" s="396"/>
      <c r="SXC165" s="396"/>
      <c r="SXD165" s="396"/>
      <c r="SXE165" s="396"/>
      <c r="SXF165" s="396"/>
      <c r="SXG165" s="396"/>
      <c r="SXH165" s="396"/>
      <c r="SXI165" s="396"/>
      <c r="SXJ165" s="396"/>
      <c r="SXK165" s="396"/>
      <c r="SXL165" s="396"/>
      <c r="SXM165" s="396"/>
      <c r="SXN165" s="396"/>
      <c r="SXO165" s="396"/>
      <c r="SXP165" s="396"/>
      <c r="SXQ165" s="396"/>
      <c r="SXR165" s="396"/>
      <c r="SXS165" s="396"/>
      <c r="SXT165" s="396"/>
      <c r="SXU165" s="396"/>
      <c r="SXV165" s="396"/>
      <c r="SXW165" s="396"/>
      <c r="SXX165" s="396"/>
      <c r="SXY165" s="396"/>
      <c r="SXZ165" s="396"/>
      <c r="SYA165" s="396"/>
      <c r="SYB165" s="396"/>
      <c r="SYC165" s="396"/>
      <c r="SYD165" s="396"/>
      <c r="SYE165" s="396"/>
      <c r="SYF165" s="396"/>
      <c r="SYG165" s="396"/>
      <c r="SYH165" s="396"/>
      <c r="SYI165" s="396"/>
      <c r="SYJ165" s="396"/>
      <c r="SYK165" s="396"/>
      <c r="SYL165" s="396"/>
      <c r="SYM165" s="396"/>
      <c r="SYN165" s="396"/>
      <c r="SYO165" s="396"/>
      <c r="SYP165" s="396"/>
      <c r="SYQ165" s="396"/>
      <c r="SYR165" s="396"/>
      <c r="SYS165" s="396"/>
      <c r="SYT165" s="396"/>
      <c r="SYU165" s="396"/>
      <c r="SYV165" s="396"/>
      <c r="SYW165" s="396"/>
      <c r="SYX165" s="396"/>
      <c r="SYY165" s="396"/>
      <c r="SYZ165" s="396"/>
      <c r="SZA165" s="396"/>
      <c r="SZB165" s="396"/>
      <c r="SZC165" s="396"/>
      <c r="SZD165" s="396"/>
      <c r="SZE165" s="396"/>
      <c r="SZF165" s="396"/>
      <c r="SZG165" s="396"/>
      <c r="SZH165" s="396"/>
      <c r="SZI165" s="396"/>
      <c r="SZJ165" s="396"/>
      <c r="SZK165" s="396"/>
      <c r="SZL165" s="396"/>
      <c r="SZM165" s="396"/>
      <c r="SZN165" s="396"/>
      <c r="SZO165" s="396"/>
      <c r="SZP165" s="396"/>
      <c r="SZQ165" s="396"/>
      <c r="SZR165" s="396"/>
      <c r="SZS165" s="396"/>
      <c r="SZT165" s="396"/>
      <c r="SZU165" s="396"/>
      <c r="SZV165" s="396"/>
      <c r="SZW165" s="396"/>
      <c r="SZX165" s="396"/>
      <c r="SZY165" s="396"/>
      <c r="SZZ165" s="396"/>
      <c r="TAA165" s="396"/>
      <c r="TAB165" s="396"/>
      <c r="TAC165" s="396"/>
      <c r="TAD165" s="396"/>
      <c r="TAE165" s="396"/>
      <c r="TAF165" s="396"/>
      <c r="TAG165" s="396"/>
      <c r="TAH165" s="396"/>
      <c r="TAI165" s="396"/>
      <c r="TAJ165" s="396"/>
      <c r="TAK165" s="396"/>
      <c r="TAL165" s="396"/>
      <c r="TAM165" s="396"/>
      <c r="TAN165" s="396"/>
      <c r="TAO165" s="396"/>
      <c r="TAP165" s="396"/>
      <c r="TAQ165" s="396"/>
      <c r="TAR165" s="396"/>
      <c r="TAS165" s="396"/>
      <c r="TAT165" s="396"/>
      <c r="TAU165" s="396"/>
      <c r="TAV165" s="396"/>
      <c r="TAW165" s="396"/>
      <c r="TAX165" s="396"/>
      <c r="TAY165" s="396"/>
      <c r="TAZ165" s="396"/>
      <c r="TBA165" s="396"/>
      <c r="TBB165" s="396"/>
      <c r="TBC165" s="396"/>
      <c r="TBD165" s="396"/>
      <c r="TBE165" s="396"/>
      <c r="TBF165" s="396"/>
      <c r="TBG165" s="396"/>
      <c r="TBH165" s="396"/>
      <c r="TBI165" s="396"/>
      <c r="TBJ165" s="396"/>
      <c r="TBK165" s="396"/>
      <c r="TBL165" s="396"/>
      <c r="TBM165" s="396"/>
      <c r="TBN165" s="396"/>
      <c r="TBO165" s="396"/>
      <c r="TBP165" s="396"/>
      <c r="TBQ165" s="396"/>
      <c r="TBR165" s="396"/>
      <c r="TBS165" s="396"/>
      <c r="TBT165" s="396"/>
      <c r="TBU165" s="396"/>
      <c r="TBV165" s="396"/>
      <c r="TBW165" s="396"/>
      <c r="TBX165" s="396"/>
      <c r="TBY165" s="396"/>
      <c r="TBZ165" s="396"/>
      <c r="TCA165" s="396"/>
      <c r="TCB165" s="396"/>
      <c r="TCC165" s="396"/>
      <c r="TCD165" s="396"/>
      <c r="TCE165" s="396"/>
      <c r="TCF165" s="396"/>
      <c r="TCG165" s="396"/>
      <c r="TCH165" s="396"/>
      <c r="TCI165" s="396"/>
      <c r="TCJ165" s="396"/>
      <c r="TCK165" s="396"/>
      <c r="TCL165" s="396"/>
      <c r="TCM165" s="396"/>
      <c r="TCN165" s="396"/>
      <c r="TCO165" s="396"/>
      <c r="TCP165" s="396"/>
      <c r="TCQ165" s="396"/>
      <c r="TCR165" s="396"/>
      <c r="TCS165" s="396"/>
      <c r="TCT165" s="396"/>
      <c r="TCU165" s="396"/>
      <c r="TCV165" s="396"/>
      <c r="TCW165" s="396"/>
      <c r="TCX165" s="396"/>
      <c r="TCY165" s="396"/>
      <c r="TCZ165" s="396"/>
      <c r="TDA165" s="396"/>
      <c r="TDB165" s="396"/>
      <c r="TDC165" s="396"/>
      <c r="TDD165" s="396"/>
      <c r="TDE165" s="396"/>
      <c r="TDF165" s="396"/>
      <c r="TDG165" s="396"/>
      <c r="TDH165" s="396"/>
      <c r="TDI165" s="396"/>
      <c r="TDJ165" s="396"/>
      <c r="TDK165" s="396"/>
      <c r="TDL165" s="396"/>
      <c r="TDM165" s="396"/>
      <c r="TDN165" s="396"/>
      <c r="TDO165" s="396"/>
      <c r="TDP165" s="396"/>
      <c r="TDQ165" s="396"/>
      <c r="TDR165" s="396"/>
      <c r="TDS165" s="396"/>
      <c r="TDT165" s="396"/>
      <c r="TDU165" s="396"/>
      <c r="TDV165" s="396"/>
      <c r="TDW165" s="396"/>
      <c r="TDX165" s="396"/>
      <c r="TDY165" s="396"/>
      <c r="TDZ165" s="396"/>
      <c r="TEA165" s="396"/>
      <c r="TEB165" s="396"/>
      <c r="TEC165" s="396"/>
      <c r="TED165" s="396"/>
      <c r="TEE165" s="396"/>
      <c r="TEF165" s="396"/>
      <c r="TEG165" s="396"/>
      <c r="TEH165" s="396"/>
      <c r="TEI165" s="396"/>
      <c r="TEJ165" s="396"/>
      <c r="TEK165" s="396"/>
      <c r="TEL165" s="396"/>
      <c r="TEM165" s="396"/>
      <c r="TEN165" s="396"/>
      <c r="TEO165" s="396"/>
      <c r="TEP165" s="396"/>
      <c r="TEQ165" s="396"/>
      <c r="TER165" s="396"/>
      <c r="TES165" s="396"/>
      <c r="TET165" s="396"/>
      <c r="TEU165" s="396"/>
      <c r="TEV165" s="396"/>
      <c r="TEW165" s="396"/>
      <c r="TEX165" s="396"/>
      <c r="TEY165" s="396"/>
      <c r="TEZ165" s="396"/>
      <c r="TFA165" s="396"/>
      <c r="TFB165" s="396"/>
      <c r="TFC165" s="396"/>
      <c r="TFD165" s="396"/>
      <c r="TFE165" s="396"/>
      <c r="TFF165" s="396"/>
      <c r="TFG165" s="396"/>
      <c r="TFH165" s="396"/>
      <c r="TFI165" s="396"/>
      <c r="TFJ165" s="396"/>
      <c r="TFK165" s="396"/>
      <c r="TFL165" s="396"/>
      <c r="TFM165" s="396"/>
      <c r="TFN165" s="396"/>
      <c r="TFO165" s="396"/>
      <c r="TFP165" s="396"/>
      <c r="TFQ165" s="396"/>
      <c r="TFR165" s="396"/>
      <c r="TFS165" s="396"/>
      <c r="TFT165" s="396"/>
      <c r="TFU165" s="396"/>
      <c r="TFV165" s="396"/>
      <c r="TFW165" s="396"/>
      <c r="TFX165" s="396"/>
      <c r="TFY165" s="396"/>
      <c r="TFZ165" s="396"/>
      <c r="TGA165" s="396"/>
      <c r="TGB165" s="396"/>
      <c r="TGC165" s="396"/>
      <c r="TGD165" s="396"/>
      <c r="TGE165" s="396"/>
      <c r="TGF165" s="396"/>
      <c r="TGG165" s="396"/>
      <c r="TGH165" s="396"/>
      <c r="TGI165" s="396"/>
      <c r="TGJ165" s="396"/>
      <c r="TGK165" s="396"/>
      <c r="TGL165" s="396"/>
      <c r="TGM165" s="396"/>
      <c r="TGN165" s="396"/>
      <c r="TGO165" s="396"/>
      <c r="TGP165" s="396"/>
      <c r="TGQ165" s="396"/>
      <c r="TGR165" s="396"/>
      <c r="TGS165" s="396"/>
      <c r="TGT165" s="396"/>
      <c r="TGU165" s="396"/>
      <c r="TGV165" s="396"/>
      <c r="TGW165" s="396"/>
      <c r="TGX165" s="396"/>
      <c r="TGY165" s="396"/>
      <c r="TGZ165" s="396"/>
      <c r="THA165" s="396"/>
      <c r="THB165" s="396"/>
      <c r="THC165" s="396"/>
      <c r="THD165" s="396"/>
      <c r="THE165" s="396"/>
      <c r="THF165" s="396"/>
      <c r="THG165" s="396"/>
      <c r="THH165" s="396"/>
      <c r="THI165" s="396"/>
      <c r="THJ165" s="396"/>
      <c r="THK165" s="396"/>
      <c r="THL165" s="396"/>
      <c r="THM165" s="396"/>
      <c r="THN165" s="396"/>
      <c r="THO165" s="396"/>
      <c r="THP165" s="396"/>
      <c r="THQ165" s="396"/>
      <c r="THR165" s="396"/>
      <c r="THS165" s="396"/>
      <c r="THT165" s="396"/>
      <c r="THU165" s="396"/>
      <c r="THV165" s="396"/>
      <c r="THW165" s="396"/>
      <c r="THX165" s="396"/>
      <c r="THY165" s="396"/>
      <c r="THZ165" s="396"/>
      <c r="TIA165" s="396"/>
      <c r="TIB165" s="396"/>
      <c r="TIC165" s="396"/>
      <c r="TID165" s="396"/>
      <c r="TIE165" s="396"/>
      <c r="TIF165" s="396"/>
      <c r="TIG165" s="396"/>
      <c r="TIH165" s="396"/>
      <c r="TII165" s="396"/>
      <c r="TIJ165" s="396"/>
      <c r="TIK165" s="396"/>
      <c r="TIL165" s="396"/>
      <c r="TIM165" s="396"/>
      <c r="TIN165" s="396"/>
      <c r="TIO165" s="396"/>
      <c r="TIP165" s="396"/>
      <c r="TIQ165" s="396"/>
      <c r="TIR165" s="396"/>
      <c r="TIS165" s="396"/>
      <c r="TIT165" s="396"/>
      <c r="TIU165" s="396"/>
      <c r="TIV165" s="396"/>
      <c r="TIW165" s="396"/>
      <c r="TIX165" s="396"/>
      <c r="TIY165" s="396"/>
      <c r="TIZ165" s="396"/>
      <c r="TJA165" s="396"/>
      <c r="TJB165" s="396"/>
      <c r="TJC165" s="396"/>
      <c r="TJD165" s="396"/>
      <c r="TJE165" s="396"/>
      <c r="TJF165" s="396"/>
      <c r="TJG165" s="396"/>
      <c r="TJH165" s="396"/>
      <c r="TJI165" s="396"/>
      <c r="TJJ165" s="396"/>
      <c r="TJK165" s="396"/>
      <c r="TJL165" s="396"/>
      <c r="TJM165" s="396"/>
      <c r="TJN165" s="396"/>
      <c r="TJO165" s="396"/>
      <c r="TJP165" s="396"/>
      <c r="TJQ165" s="396"/>
      <c r="TJR165" s="396"/>
      <c r="TJS165" s="396"/>
      <c r="TJT165" s="396"/>
      <c r="TJU165" s="396"/>
      <c r="TJV165" s="396"/>
      <c r="TJW165" s="396"/>
      <c r="TJX165" s="396"/>
      <c r="TJY165" s="396"/>
      <c r="TJZ165" s="396"/>
      <c r="TKA165" s="396"/>
      <c r="TKB165" s="396"/>
      <c r="TKC165" s="396"/>
      <c r="TKD165" s="396"/>
      <c r="TKE165" s="396"/>
      <c r="TKF165" s="396"/>
      <c r="TKG165" s="396"/>
      <c r="TKH165" s="396"/>
      <c r="TKI165" s="396"/>
      <c r="TKJ165" s="396"/>
      <c r="TKK165" s="396"/>
      <c r="TKL165" s="396"/>
      <c r="TKM165" s="396"/>
      <c r="TKN165" s="396"/>
      <c r="TKO165" s="396"/>
      <c r="TKP165" s="396"/>
      <c r="TKQ165" s="396"/>
      <c r="TKR165" s="396"/>
      <c r="TKS165" s="396"/>
      <c r="TKT165" s="396"/>
      <c r="TKU165" s="396"/>
      <c r="TKV165" s="396"/>
      <c r="TKW165" s="396"/>
      <c r="TKX165" s="396"/>
      <c r="TKY165" s="396"/>
      <c r="TKZ165" s="396"/>
      <c r="TLA165" s="396"/>
      <c r="TLB165" s="396"/>
      <c r="TLC165" s="396"/>
      <c r="TLD165" s="396"/>
      <c r="TLE165" s="396"/>
      <c r="TLF165" s="396"/>
      <c r="TLG165" s="396"/>
      <c r="TLH165" s="396"/>
      <c r="TLI165" s="396"/>
      <c r="TLJ165" s="396"/>
      <c r="TLK165" s="396"/>
      <c r="TLL165" s="396"/>
      <c r="TLM165" s="396"/>
      <c r="TLN165" s="396"/>
      <c r="TLO165" s="396"/>
      <c r="TLP165" s="396"/>
      <c r="TLQ165" s="396"/>
      <c r="TLR165" s="396"/>
      <c r="TLS165" s="396"/>
      <c r="TLT165" s="396"/>
      <c r="TLU165" s="396"/>
      <c r="TLV165" s="396"/>
      <c r="TLW165" s="396"/>
      <c r="TLX165" s="396"/>
      <c r="TLY165" s="396"/>
      <c r="TLZ165" s="396"/>
      <c r="TMA165" s="396"/>
      <c r="TMB165" s="396"/>
      <c r="TMC165" s="396"/>
      <c r="TMD165" s="396"/>
      <c r="TME165" s="396"/>
      <c r="TMF165" s="396"/>
      <c r="TMG165" s="396"/>
      <c r="TMH165" s="396"/>
      <c r="TMI165" s="396"/>
      <c r="TMJ165" s="396"/>
      <c r="TMK165" s="396"/>
      <c r="TML165" s="396"/>
      <c r="TMM165" s="396"/>
      <c r="TMN165" s="396"/>
      <c r="TMO165" s="396"/>
      <c r="TMP165" s="396"/>
      <c r="TMQ165" s="396"/>
      <c r="TMR165" s="396"/>
      <c r="TMS165" s="396"/>
      <c r="TMT165" s="396"/>
      <c r="TMU165" s="396"/>
      <c r="TMV165" s="396"/>
      <c r="TMW165" s="396"/>
      <c r="TMX165" s="396"/>
      <c r="TMY165" s="396"/>
      <c r="TMZ165" s="396"/>
      <c r="TNA165" s="396"/>
      <c r="TNB165" s="396"/>
      <c r="TNC165" s="396"/>
      <c r="TND165" s="396"/>
      <c r="TNE165" s="396"/>
      <c r="TNF165" s="396"/>
      <c r="TNG165" s="396"/>
      <c r="TNH165" s="396"/>
      <c r="TNI165" s="396"/>
      <c r="TNJ165" s="396"/>
      <c r="TNK165" s="396"/>
      <c r="TNL165" s="396"/>
      <c r="TNM165" s="396"/>
      <c r="TNN165" s="396"/>
      <c r="TNO165" s="396"/>
      <c r="TNP165" s="396"/>
      <c r="TNQ165" s="396"/>
      <c r="TNR165" s="396"/>
      <c r="TNS165" s="396"/>
      <c r="TNT165" s="396"/>
      <c r="TNU165" s="396"/>
      <c r="TNV165" s="396"/>
      <c r="TNW165" s="396"/>
      <c r="TNX165" s="396"/>
      <c r="TNY165" s="396"/>
      <c r="TNZ165" s="396"/>
      <c r="TOA165" s="396"/>
      <c r="TOB165" s="396"/>
      <c r="TOC165" s="396"/>
      <c r="TOD165" s="396"/>
      <c r="TOE165" s="396"/>
      <c r="TOF165" s="396"/>
      <c r="TOG165" s="396"/>
      <c r="TOH165" s="396"/>
      <c r="TOI165" s="396"/>
      <c r="TOJ165" s="396"/>
      <c r="TOK165" s="396"/>
      <c r="TOL165" s="396"/>
      <c r="TOM165" s="396"/>
      <c r="TON165" s="396"/>
      <c r="TOO165" s="396"/>
      <c r="TOP165" s="396"/>
      <c r="TOQ165" s="396"/>
      <c r="TOR165" s="396"/>
      <c r="TOS165" s="396"/>
      <c r="TOT165" s="396"/>
      <c r="TOU165" s="396"/>
      <c r="TOV165" s="396"/>
      <c r="TOW165" s="396"/>
      <c r="TOX165" s="396"/>
      <c r="TOY165" s="396"/>
      <c r="TOZ165" s="396"/>
      <c r="TPA165" s="396"/>
      <c r="TPB165" s="396"/>
      <c r="TPC165" s="396"/>
      <c r="TPD165" s="396"/>
      <c r="TPE165" s="396"/>
      <c r="TPF165" s="396"/>
      <c r="TPG165" s="396"/>
      <c r="TPH165" s="396"/>
      <c r="TPI165" s="396"/>
      <c r="TPJ165" s="396"/>
      <c r="TPK165" s="396"/>
      <c r="TPL165" s="396"/>
      <c r="TPM165" s="396"/>
      <c r="TPN165" s="396"/>
      <c r="TPO165" s="396"/>
      <c r="TPP165" s="396"/>
      <c r="TPQ165" s="396"/>
      <c r="TPR165" s="396"/>
      <c r="TPS165" s="396"/>
      <c r="TPT165" s="396"/>
      <c r="TPU165" s="396"/>
      <c r="TPV165" s="396"/>
      <c r="TPW165" s="396"/>
      <c r="TPX165" s="396"/>
      <c r="TPY165" s="396"/>
      <c r="TPZ165" s="396"/>
      <c r="TQA165" s="396"/>
      <c r="TQB165" s="396"/>
      <c r="TQC165" s="396"/>
      <c r="TQD165" s="396"/>
      <c r="TQE165" s="396"/>
      <c r="TQF165" s="396"/>
      <c r="TQG165" s="396"/>
      <c r="TQH165" s="396"/>
      <c r="TQI165" s="396"/>
      <c r="TQJ165" s="396"/>
      <c r="TQK165" s="396"/>
      <c r="TQL165" s="396"/>
      <c r="TQM165" s="396"/>
      <c r="TQN165" s="396"/>
      <c r="TQO165" s="396"/>
      <c r="TQP165" s="396"/>
      <c r="TQQ165" s="396"/>
      <c r="TQR165" s="396"/>
      <c r="TQS165" s="396"/>
      <c r="TQT165" s="396"/>
      <c r="TQU165" s="396"/>
      <c r="TQV165" s="396"/>
      <c r="TQW165" s="396"/>
      <c r="TQX165" s="396"/>
      <c r="TQY165" s="396"/>
      <c r="TQZ165" s="396"/>
      <c r="TRA165" s="396"/>
      <c r="TRB165" s="396"/>
      <c r="TRC165" s="396"/>
      <c r="TRD165" s="396"/>
      <c r="TRE165" s="396"/>
      <c r="TRF165" s="396"/>
      <c r="TRG165" s="396"/>
      <c r="TRH165" s="396"/>
      <c r="TRI165" s="396"/>
      <c r="TRJ165" s="396"/>
      <c r="TRK165" s="396"/>
      <c r="TRL165" s="396"/>
      <c r="TRM165" s="396"/>
      <c r="TRN165" s="396"/>
      <c r="TRO165" s="396"/>
      <c r="TRP165" s="396"/>
      <c r="TRQ165" s="396"/>
      <c r="TRR165" s="396"/>
      <c r="TRS165" s="396"/>
      <c r="TRT165" s="396"/>
      <c r="TRU165" s="396"/>
      <c r="TRV165" s="396"/>
      <c r="TRW165" s="396"/>
      <c r="TRX165" s="396"/>
      <c r="TRY165" s="396"/>
      <c r="TRZ165" s="396"/>
      <c r="TSA165" s="396"/>
      <c r="TSB165" s="396"/>
      <c r="TSC165" s="396"/>
      <c r="TSD165" s="396"/>
      <c r="TSE165" s="396"/>
      <c r="TSF165" s="396"/>
      <c r="TSG165" s="396"/>
      <c r="TSH165" s="396"/>
      <c r="TSI165" s="396"/>
      <c r="TSJ165" s="396"/>
      <c r="TSK165" s="396"/>
      <c r="TSL165" s="396"/>
      <c r="TSM165" s="396"/>
      <c r="TSN165" s="396"/>
      <c r="TSO165" s="396"/>
      <c r="TSP165" s="396"/>
      <c r="TSQ165" s="396"/>
      <c r="TSR165" s="396"/>
      <c r="TSS165" s="396"/>
      <c r="TST165" s="396"/>
      <c r="TSU165" s="396"/>
      <c r="TSV165" s="396"/>
      <c r="TSW165" s="396"/>
      <c r="TSX165" s="396"/>
      <c r="TSY165" s="396"/>
      <c r="TSZ165" s="396"/>
      <c r="TTA165" s="396"/>
      <c r="TTB165" s="396"/>
      <c r="TTC165" s="396"/>
      <c r="TTD165" s="396"/>
      <c r="TTE165" s="396"/>
      <c r="TTF165" s="396"/>
      <c r="TTG165" s="396"/>
      <c r="TTH165" s="396"/>
      <c r="TTI165" s="396"/>
      <c r="TTJ165" s="396"/>
      <c r="TTK165" s="396"/>
      <c r="TTL165" s="396"/>
      <c r="TTM165" s="396"/>
      <c r="TTN165" s="396"/>
      <c r="TTO165" s="396"/>
      <c r="TTP165" s="396"/>
      <c r="TTQ165" s="396"/>
      <c r="TTR165" s="396"/>
      <c r="TTS165" s="396"/>
      <c r="TTT165" s="396"/>
      <c r="TTU165" s="396"/>
      <c r="TTV165" s="396"/>
      <c r="TTW165" s="396"/>
      <c r="TTX165" s="396"/>
      <c r="TTY165" s="396"/>
      <c r="TTZ165" s="396"/>
      <c r="TUA165" s="396"/>
      <c r="TUB165" s="396"/>
      <c r="TUC165" s="396"/>
      <c r="TUD165" s="396"/>
      <c r="TUE165" s="396"/>
      <c r="TUF165" s="396"/>
      <c r="TUG165" s="396"/>
      <c r="TUH165" s="396"/>
      <c r="TUI165" s="396"/>
      <c r="TUJ165" s="396"/>
      <c r="TUK165" s="396"/>
      <c r="TUL165" s="396"/>
      <c r="TUM165" s="396"/>
      <c r="TUN165" s="396"/>
      <c r="TUO165" s="396"/>
      <c r="TUP165" s="396"/>
      <c r="TUQ165" s="396"/>
      <c r="TUR165" s="396"/>
      <c r="TUS165" s="396"/>
      <c r="TUT165" s="396"/>
      <c r="TUU165" s="396"/>
      <c r="TUV165" s="396"/>
      <c r="TUW165" s="396"/>
      <c r="TUX165" s="396"/>
      <c r="TUY165" s="396"/>
      <c r="TUZ165" s="396"/>
      <c r="TVA165" s="396"/>
      <c r="TVB165" s="396"/>
      <c r="TVC165" s="396"/>
      <c r="TVD165" s="396"/>
      <c r="TVE165" s="396"/>
      <c r="TVF165" s="396"/>
      <c r="TVG165" s="396"/>
      <c r="TVH165" s="396"/>
      <c r="TVI165" s="396"/>
      <c r="TVJ165" s="396"/>
      <c r="TVK165" s="396"/>
      <c r="TVL165" s="396"/>
      <c r="TVM165" s="396"/>
      <c r="TVN165" s="396"/>
      <c r="TVO165" s="396"/>
      <c r="TVP165" s="396"/>
      <c r="TVQ165" s="396"/>
      <c r="TVR165" s="396"/>
      <c r="TVS165" s="396"/>
      <c r="TVT165" s="396"/>
      <c r="TVU165" s="396"/>
      <c r="TVV165" s="396"/>
      <c r="TVW165" s="396"/>
      <c r="TVX165" s="396"/>
      <c r="TVY165" s="396"/>
      <c r="TVZ165" s="396"/>
      <c r="TWA165" s="396"/>
      <c r="TWB165" s="396"/>
      <c r="TWC165" s="396"/>
      <c r="TWD165" s="396"/>
      <c r="TWE165" s="396"/>
      <c r="TWF165" s="396"/>
      <c r="TWG165" s="396"/>
      <c r="TWH165" s="396"/>
      <c r="TWI165" s="396"/>
      <c r="TWJ165" s="396"/>
      <c r="TWK165" s="396"/>
      <c r="TWL165" s="396"/>
      <c r="TWM165" s="396"/>
      <c r="TWN165" s="396"/>
      <c r="TWO165" s="396"/>
      <c r="TWP165" s="396"/>
      <c r="TWQ165" s="396"/>
      <c r="TWR165" s="396"/>
      <c r="TWS165" s="396"/>
      <c r="TWT165" s="396"/>
      <c r="TWU165" s="396"/>
      <c r="TWV165" s="396"/>
      <c r="TWW165" s="396"/>
      <c r="TWX165" s="396"/>
      <c r="TWY165" s="396"/>
      <c r="TWZ165" s="396"/>
      <c r="TXA165" s="396"/>
      <c r="TXB165" s="396"/>
      <c r="TXC165" s="396"/>
      <c r="TXD165" s="396"/>
      <c r="TXE165" s="396"/>
      <c r="TXF165" s="396"/>
      <c r="TXG165" s="396"/>
      <c r="TXH165" s="396"/>
      <c r="TXI165" s="396"/>
      <c r="TXJ165" s="396"/>
      <c r="TXK165" s="396"/>
      <c r="TXL165" s="396"/>
      <c r="TXM165" s="396"/>
      <c r="TXN165" s="396"/>
      <c r="TXO165" s="396"/>
      <c r="TXP165" s="396"/>
      <c r="TXQ165" s="396"/>
      <c r="TXR165" s="396"/>
      <c r="TXS165" s="396"/>
      <c r="TXT165" s="396"/>
      <c r="TXU165" s="396"/>
      <c r="TXV165" s="396"/>
      <c r="TXW165" s="396"/>
      <c r="TXX165" s="396"/>
      <c r="TXY165" s="396"/>
      <c r="TXZ165" s="396"/>
      <c r="TYA165" s="396"/>
      <c r="TYB165" s="396"/>
      <c r="TYC165" s="396"/>
      <c r="TYD165" s="396"/>
      <c r="TYE165" s="396"/>
      <c r="TYF165" s="396"/>
      <c r="TYG165" s="396"/>
      <c r="TYH165" s="396"/>
      <c r="TYI165" s="396"/>
      <c r="TYJ165" s="396"/>
      <c r="TYK165" s="396"/>
      <c r="TYL165" s="396"/>
      <c r="TYM165" s="396"/>
      <c r="TYN165" s="396"/>
      <c r="TYO165" s="396"/>
      <c r="TYP165" s="396"/>
      <c r="TYQ165" s="396"/>
      <c r="TYR165" s="396"/>
      <c r="TYS165" s="396"/>
      <c r="TYT165" s="396"/>
      <c r="TYU165" s="396"/>
      <c r="TYV165" s="396"/>
      <c r="TYW165" s="396"/>
      <c r="TYX165" s="396"/>
      <c r="TYY165" s="396"/>
      <c r="TYZ165" s="396"/>
      <c r="TZA165" s="396"/>
      <c r="TZB165" s="396"/>
      <c r="TZC165" s="396"/>
      <c r="TZD165" s="396"/>
      <c r="TZE165" s="396"/>
      <c r="TZF165" s="396"/>
      <c r="TZG165" s="396"/>
      <c r="TZH165" s="396"/>
      <c r="TZI165" s="396"/>
      <c r="TZJ165" s="396"/>
      <c r="TZK165" s="396"/>
      <c r="TZL165" s="396"/>
      <c r="TZM165" s="396"/>
      <c r="TZN165" s="396"/>
      <c r="TZO165" s="396"/>
      <c r="TZP165" s="396"/>
      <c r="TZQ165" s="396"/>
      <c r="TZR165" s="396"/>
      <c r="TZS165" s="396"/>
      <c r="TZT165" s="396"/>
      <c r="TZU165" s="396"/>
      <c r="TZV165" s="396"/>
      <c r="TZW165" s="396"/>
      <c r="TZX165" s="396"/>
      <c r="TZY165" s="396"/>
      <c r="TZZ165" s="396"/>
      <c r="UAA165" s="396"/>
      <c r="UAB165" s="396"/>
      <c r="UAC165" s="396"/>
      <c r="UAD165" s="396"/>
      <c r="UAE165" s="396"/>
      <c r="UAF165" s="396"/>
      <c r="UAG165" s="396"/>
      <c r="UAH165" s="396"/>
      <c r="UAI165" s="396"/>
      <c r="UAJ165" s="396"/>
      <c r="UAK165" s="396"/>
      <c r="UAL165" s="396"/>
      <c r="UAM165" s="396"/>
      <c r="UAN165" s="396"/>
      <c r="UAO165" s="396"/>
      <c r="UAP165" s="396"/>
      <c r="UAQ165" s="396"/>
      <c r="UAR165" s="396"/>
      <c r="UAS165" s="396"/>
      <c r="UAT165" s="396"/>
      <c r="UAU165" s="396"/>
      <c r="UAV165" s="396"/>
      <c r="UAW165" s="396"/>
      <c r="UAX165" s="396"/>
      <c r="UAY165" s="396"/>
      <c r="UAZ165" s="396"/>
      <c r="UBA165" s="396"/>
      <c r="UBB165" s="396"/>
      <c r="UBC165" s="396"/>
      <c r="UBD165" s="396"/>
      <c r="UBE165" s="396"/>
      <c r="UBF165" s="396"/>
      <c r="UBG165" s="396"/>
      <c r="UBH165" s="396"/>
      <c r="UBI165" s="396"/>
      <c r="UBJ165" s="396"/>
      <c r="UBK165" s="396"/>
      <c r="UBL165" s="396"/>
      <c r="UBM165" s="396"/>
      <c r="UBN165" s="396"/>
      <c r="UBO165" s="396"/>
      <c r="UBP165" s="396"/>
      <c r="UBQ165" s="396"/>
      <c r="UBR165" s="396"/>
      <c r="UBS165" s="396"/>
      <c r="UBT165" s="396"/>
      <c r="UBU165" s="396"/>
      <c r="UBV165" s="396"/>
      <c r="UBW165" s="396"/>
      <c r="UBX165" s="396"/>
      <c r="UBY165" s="396"/>
      <c r="UBZ165" s="396"/>
      <c r="UCA165" s="396"/>
      <c r="UCB165" s="396"/>
      <c r="UCC165" s="396"/>
      <c r="UCD165" s="396"/>
      <c r="UCE165" s="396"/>
      <c r="UCF165" s="396"/>
      <c r="UCG165" s="396"/>
      <c r="UCH165" s="396"/>
      <c r="UCI165" s="396"/>
      <c r="UCJ165" s="396"/>
      <c r="UCK165" s="396"/>
      <c r="UCL165" s="396"/>
      <c r="UCM165" s="396"/>
      <c r="UCN165" s="396"/>
      <c r="UCO165" s="396"/>
      <c r="UCP165" s="396"/>
      <c r="UCQ165" s="396"/>
      <c r="UCR165" s="396"/>
      <c r="UCS165" s="396"/>
      <c r="UCT165" s="396"/>
      <c r="UCU165" s="396"/>
      <c r="UCV165" s="396"/>
      <c r="UCW165" s="396"/>
      <c r="UCX165" s="396"/>
      <c r="UCY165" s="396"/>
      <c r="UCZ165" s="396"/>
      <c r="UDA165" s="396"/>
      <c r="UDB165" s="396"/>
      <c r="UDC165" s="396"/>
      <c r="UDD165" s="396"/>
      <c r="UDE165" s="396"/>
      <c r="UDF165" s="396"/>
      <c r="UDG165" s="396"/>
      <c r="UDH165" s="396"/>
      <c r="UDI165" s="396"/>
      <c r="UDJ165" s="396"/>
      <c r="UDK165" s="396"/>
      <c r="UDL165" s="396"/>
      <c r="UDM165" s="396"/>
      <c r="UDN165" s="396"/>
      <c r="UDO165" s="396"/>
      <c r="UDP165" s="396"/>
      <c r="UDQ165" s="396"/>
      <c r="UDR165" s="396"/>
      <c r="UDS165" s="396"/>
      <c r="UDT165" s="396"/>
      <c r="UDU165" s="396"/>
      <c r="UDV165" s="396"/>
      <c r="UDW165" s="396"/>
      <c r="UDX165" s="396"/>
      <c r="UDY165" s="396"/>
      <c r="UDZ165" s="396"/>
      <c r="UEA165" s="396"/>
      <c r="UEB165" s="396"/>
      <c r="UEC165" s="396"/>
      <c r="UED165" s="396"/>
      <c r="UEE165" s="396"/>
      <c r="UEF165" s="396"/>
      <c r="UEG165" s="396"/>
      <c r="UEH165" s="396"/>
      <c r="UEI165" s="396"/>
      <c r="UEJ165" s="396"/>
      <c r="UEK165" s="396"/>
      <c r="UEL165" s="396"/>
      <c r="UEM165" s="396"/>
      <c r="UEN165" s="396"/>
      <c r="UEO165" s="396"/>
      <c r="UEP165" s="396"/>
      <c r="UEQ165" s="396"/>
      <c r="UER165" s="396"/>
      <c r="UES165" s="396"/>
      <c r="UET165" s="396"/>
      <c r="UEU165" s="396"/>
      <c r="UEV165" s="396"/>
      <c r="UEW165" s="396"/>
      <c r="UEX165" s="396"/>
      <c r="UEY165" s="396"/>
      <c r="UEZ165" s="396"/>
      <c r="UFA165" s="396"/>
      <c r="UFB165" s="396"/>
      <c r="UFC165" s="396"/>
      <c r="UFD165" s="396"/>
      <c r="UFE165" s="396"/>
      <c r="UFF165" s="396"/>
      <c r="UFG165" s="396"/>
      <c r="UFH165" s="396"/>
      <c r="UFI165" s="396"/>
      <c r="UFJ165" s="396"/>
      <c r="UFK165" s="396"/>
      <c r="UFL165" s="396"/>
      <c r="UFM165" s="396"/>
      <c r="UFN165" s="396"/>
      <c r="UFO165" s="396"/>
      <c r="UFP165" s="396"/>
      <c r="UFQ165" s="396"/>
      <c r="UFR165" s="396"/>
      <c r="UFS165" s="396"/>
      <c r="UFT165" s="396"/>
      <c r="UFU165" s="396"/>
      <c r="UFV165" s="396"/>
      <c r="UFW165" s="396"/>
      <c r="UFX165" s="396"/>
      <c r="UFY165" s="396"/>
      <c r="UFZ165" s="396"/>
      <c r="UGA165" s="396"/>
      <c r="UGB165" s="396"/>
      <c r="UGC165" s="396"/>
      <c r="UGD165" s="396"/>
      <c r="UGE165" s="396"/>
      <c r="UGF165" s="396"/>
      <c r="UGG165" s="396"/>
      <c r="UGH165" s="396"/>
      <c r="UGI165" s="396"/>
      <c r="UGJ165" s="396"/>
      <c r="UGK165" s="396"/>
      <c r="UGL165" s="396"/>
      <c r="UGM165" s="396"/>
      <c r="UGN165" s="396"/>
      <c r="UGO165" s="396"/>
      <c r="UGP165" s="396"/>
      <c r="UGQ165" s="396"/>
      <c r="UGR165" s="396"/>
      <c r="UGS165" s="396"/>
      <c r="UGT165" s="396"/>
      <c r="UGU165" s="396"/>
      <c r="UGV165" s="396"/>
      <c r="UGW165" s="396"/>
      <c r="UGX165" s="396"/>
      <c r="UGY165" s="396"/>
      <c r="UGZ165" s="396"/>
      <c r="UHA165" s="396"/>
      <c r="UHB165" s="396"/>
      <c r="UHC165" s="396"/>
      <c r="UHD165" s="396"/>
      <c r="UHE165" s="396"/>
      <c r="UHF165" s="396"/>
      <c r="UHG165" s="396"/>
      <c r="UHH165" s="396"/>
      <c r="UHI165" s="396"/>
      <c r="UHJ165" s="396"/>
      <c r="UHK165" s="396"/>
      <c r="UHL165" s="396"/>
      <c r="UHM165" s="396"/>
      <c r="UHN165" s="396"/>
      <c r="UHO165" s="396"/>
      <c r="UHP165" s="396"/>
      <c r="UHQ165" s="396"/>
      <c r="UHR165" s="396"/>
      <c r="UHS165" s="396"/>
      <c r="UHT165" s="396"/>
      <c r="UHU165" s="396"/>
      <c r="UHV165" s="396"/>
      <c r="UHW165" s="396"/>
      <c r="UHX165" s="396"/>
      <c r="UHY165" s="396"/>
      <c r="UHZ165" s="396"/>
      <c r="UIA165" s="396"/>
      <c r="UIB165" s="396"/>
      <c r="UIC165" s="396"/>
      <c r="UID165" s="396"/>
      <c r="UIE165" s="396"/>
      <c r="UIF165" s="396"/>
      <c r="UIG165" s="396"/>
      <c r="UIH165" s="396"/>
      <c r="UII165" s="396"/>
      <c r="UIJ165" s="396"/>
      <c r="UIK165" s="396"/>
      <c r="UIL165" s="396"/>
      <c r="UIM165" s="396"/>
      <c r="UIN165" s="396"/>
      <c r="UIO165" s="396"/>
      <c r="UIP165" s="396"/>
      <c r="UIQ165" s="396"/>
      <c r="UIR165" s="396"/>
      <c r="UIS165" s="396"/>
      <c r="UIT165" s="396"/>
      <c r="UIU165" s="396"/>
      <c r="UIV165" s="396"/>
      <c r="UIW165" s="396"/>
      <c r="UIX165" s="396"/>
      <c r="UIY165" s="396"/>
      <c r="UIZ165" s="396"/>
      <c r="UJA165" s="396"/>
      <c r="UJB165" s="396"/>
      <c r="UJC165" s="396"/>
      <c r="UJD165" s="396"/>
      <c r="UJE165" s="396"/>
      <c r="UJF165" s="396"/>
      <c r="UJG165" s="396"/>
      <c r="UJH165" s="396"/>
      <c r="UJI165" s="396"/>
      <c r="UJJ165" s="396"/>
      <c r="UJK165" s="396"/>
      <c r="UJL165" s="396"/>
      <c r="UJM165" s="396"/>
      <c r="UJN165" s="396"/>
      <c r="UJO165" s="396"/>
      <c r="UJP165" s="396"/>
      <c r="UJQ165" s="396"/>
      <c r="UJR165" s="396"/>
      <c r="UJS165" s="396"/>
      <c r="UJT165" s="396"/>
      <c r="UJU165" s="396"/>
      <c r="UJV165" s="396"/>
      <c r="UJW165" s="396"/>
      <c r="UJX165" s="396"/>
      <c r="UJY165" s="396"/>
      <c r="UJZ165" s="396"/>
      <c r="UKA165" s="396"/>
      <c r="UKB165" s="396"/>
      <c r="UKC165" s="396"/>
      <c r="UKD165" s="396"/>
      <c r="UKE165" s="396"/>
      <c r="UKF165" s="396"/>
      <c r="UKG165" s="396"/>
      <c r="UKH165" s="396"/>
      <c r="UKI165" s="396"/>
      <c r="UKJ165" s="396"/>
      <c r="UKK165" s="396"/>
      <c r="UKL165" s="396"/>
      <c r="UKM165" s="396"/>
      <c r="UKN165" s="396"/>
      <c r="UKO165" s="396"/>
      <c r="UKP165" s="396"/>
      <c r="UKQ165" s="396"/>
      <c r="UKR165" s="396"/>
      <c r="UKS165" s="396"/>
      <c r="UKT165" s="396"/>
      <c r="UKU165" s="396"/>
      <c r="UKV165" s="396"/>
      <c r="UKW165" s="396"/>
      <c r="UKX165" s="396"/>
      <c r="UKY165" s="396"/>
      <c r="UKZ165" s="396"/>
      <c r="ULA165" s="396"/>
      <c r="ULB165" s="396"/>
      <c r="ULC165" s="396"/>
      <c r="ULD165" s="396"/>
      <c r="ULE165" s="396"/>
      <c r="ULF165" s="396"/>
      <c r="ULG165" s="396"/>
      <c r="ULH165" s="396"/>
      <c r="ULI165" s="396"/>
      <c r="ULJ165" s="396"/>
      <c r="ULK165" s="396"/>
      <c r="ULL165" s="396"/>
      <c r="ULM165" s="396"/>
      <c r="ULN165" s="396"/>
      <c r="ULO165" s="396"/>
      <c r="ULP165" s="396"/>
      <c r="ULQ165" s="396"/>
      <c r="ULR165" s="396"/>
      <c r="ULS165" s="396"/>
      <c r="ULT165" s="396"/>
      <c r="ULU165" s="396"/>
      <c r="ULV165" s="396"/>
      <c r="ULW165" s="396"/>
      <c r="ULX165" s="396"/>
      <c r="ULY165" s="396"/>
      <c r="ULZ165" s="396"/>
      <c r="UMA165" s="396"/>
      <c r="UMB165" s="396"/>
      <c r="UMC165" s="396"/>
      <c r="UMD165" s="396"/>
      <c r="UME165" s="396"/>
      <c r="UMF165" s="396"/>
      <c r="UMG165" s="396"/>
      <c r="UMH165" s="396"/>
      <c r="UMI165" s="396"/>
      <c r="UMJ165" s="396"/>
      <c r="UMK165" s="396"/>
      <c r="UML165" s="396"/>
      <c r="UMM165" s="396"/>
      <c r="UMN165" s="396"/>
      <c r="UMO165" s="396"/>
      <c r="UMP165" s="396"/>
      <c r="UMQ165" s="396"/>
      <c r="UMR165" s="396"/>
      <c r="UMS165" s="396"/>
      <c r="UMT165" s="396"/>
      <c r="UMU165" s="396"/>
      <c r="UMV165" s="396"/>
      <c r="UMW165" s="396"/>
      <c r="UMX165" s="396"/>
      <c r="UMY165" s="396"/>
      <c r="UMZ165" s="396"/>
      <c r="UNA165" s="396"/>
      <c r="UNB165" s="396"/>
      <c r="UNC165" s="396"/>
      <c r="UND165" s="396"/>
      <c r="UNE165" s="396"/>
      <c r="UNF165" s="396"/>
      <c r="UNG165" s="396"/>
      <c r="UNH165" s="396"/>
      <c r="UNI165" s="396"/>
      <c r="UNJ165" s="396"/>
      <c r="UNK165" s="396"/>
      <c r="UNL165" s="396"/>
      <c r="UNM165" s="396"/>
      <c r="UNN165" s="396"/>
      <c r="UNO165" s="396"/>
      <c r="UNP165" s="396"/>
      <c r="UNQ165" s="396"/>
      <c r="UNR165" s="396"/>
      <c r="UNS165" s="396"/>
      <c r="UNT165" s="396"/>
      <c r="UNU165" s="396"/>
      <c r="UNV165" s="396"/>
      <c r="UNW165" s="396"/>
      <c r="UNX165" s="396"/>
      <c r="UNY165" s="396"/>
      <c r="UNZ165" s="396"/>
      <c r="UOA165" s="396"/>
      <c r="UOB165" s="396"/>
      <c r="UOC165" s="396"/>
      <c r="UOD165" s="396"/>
      <c r="UOE165" s="396"/>
      <c r="UOF165" s="396"/>
      <c r="UOG165" s="396"/>
      <c r="UOH165" s="396"/>
      <c r="UOI165" s="396"/>
      <c r="UOJ165" s="396"/>
      <c r="UOK165" s="396"/>
      <c r="UOL165" s="396"/>
      <c r="UOM165" s="396"/>
      <c r="UON165" s="396"/>
      <c r="UOO165" s="396"/>
      <c r="UOP165" s="396"/>
      <c r="UOQ165" s="396"/>
      <c r="UOR165" s="396"/>
      <c r="UOS165" s="396"/>
      <c r="UOT165" s="396"/>
      <c r="UOU165" s="396"/>
      <c r="UOV165" s="396"/>
      <c r="UOW165" s="396"/>
      <c r="UOX165" s="396"/>
      <c r="UOY165" s="396"/>
      <c r="UOZ165" s="396"/>
      <c r="UPA165" s="396"/>
      <c r="UPB165" s="396"/>
      <c r="UPC165" s="396"/>
      <c r="UPD165" s="396"/>
      <c r="UPE165" s="396"/>
      <c r="UPF165" s="396"/>
      <c r="UPG165" s="396"/>
      <c r="UPH165" s="396"/>
      <c r="UPI165" s="396"/>
      <c r="UPJ165" s="396"/>
      <c r="UPK165" s="396"/>
      <c r="UPL165" s="396"/>
      <c r="UPM165" s="396"/>
      <c r="UPN165" s="396"/>
      <c r="UPO165" s="396"/>
      <c r="UPP165" s="396"/>
      <c r="UPQ165" s="396"/>
      <c r="UPR165" s="396"/>
      <c r="UPS165" s="396"/>
      <c r="UPT165" s="396"/>
      <c r="UPU165" s="396"/>
      <c r="UPV165" s="396"/>
      <c r="UPW165" s="396"/>
      <c r="UPX165" s="396"/>
      <c r="UPY165" s="396"/>
      <c r="UPZ165" s="396"/>
      <c r="UQA165" s="396"/>
      <c r="UQB165" s="396"/>
      <c r="UQC165" s="396"/>
      <c r="UQD165" s="396"/>
      <c r="UQE165" s="396"/>
      <c r="UQF165" s="396"/>
      <c r="UQG165" s="396"/>
      <c r="UQH165" s="396"/>
      <c r="UQI165" s="396"/>
      <c r="UQJ165" s="396"/>
      <c r="UQK165" s="396"/>
      <c r="UQL165" s="396"/>
      <c r="UQM165" s="396"/>
      <c r="UQN165" s="396"/>
      <c r="UQO165" s="396"/>
      <c r="UQP165" s="396"/>
      <c r="UQQ165" s="396"/>
      <c r="UQR165" s="396"/>
      <c r="UQS165" s="396"/>
      <c r="UQT165" s="396"/>
      <c r="UQU165" s="396"/>
      <c r="UQV165" s="396"/>
      <c r="UQW165" s="396"/>
      <c r="UQX165" s="396"/>
      <c r="UQY165" s="396"/>
      <c r="UQZ165" s="396"/>
      <c r="URA165" s="396"/>
      <c r="URB165" s="396"/>
      <c r="URC165" s="396"/>
      <c r="URD165" s="396"/>
      <c r="URE165" s="396"/>
      <c r="URF165" s="396"/>
      <c r="URG165" s="396"/>
      <c r="URH165" s="396"/>
      <c r="URI165" s="396"/>
      <c r="URJ165" s="396"/>
      <c r="URK165" s="396"/>
      <c r="URL165" s="396"/>
      <c r="URM165" s="396"/>
      <c r="URN165" s="396"/>
      <c r="URO165" s="396"/>
      <c r="URP165" s="396"/>
      <c r="URQ165" s="396"/>
      <c r="URR165" s="396"/>
      <c r="URS165" s="396"/>
      <c r="URT165" s="396"/>
      <c r="URU165" s="396"/>
      <c r="URV165" s="396"/>
      <c r="URW165" s="396"/>
      <c r="URX165" s="396"/>
      <c r="URY165" s="396"/>
      <c r="URZ165" s="396"/>
      <c r="USA165" s="396"/>
      <c r="USB165" s="396"/>
      <c r="USC165" s="396"/>
      <c r="USD165" s="396"/>
      <c r="USE165" s="396"/>
      <c r="USF165" s="396"/>
      <c r="USG165" s="396"/>
      <c r="USH165" s="396"/>
      <c r="USI165" s="396"/>
      <c r="USJ165" s="396"/>
      <c r="USK165" s="396"/>
      <c r="USL165" s="396"/>
      <c r="USM165" s="396"/>
      <c r="USN165" s="396"/>
      <c r="USO165" s="396"/>
      <c r="USP165" s="396"/>
      <c r="USQ165" s="396"/>
      <c r="USR165" s="396"/>
      <c r="USS165" s="396"/>
      <c r="UST165" s="396"/>
      <c r="USU165" s="396"/>
      <c r="USV165" s="396"/>
      <c r="USW165" s="396"/>
      <c r="USX165" s="396"/>
      <c r="USY165" s="396"/>
      <c r="USZ165" s="396"/>
      <c r="UTA165" s="396"/>
      <c r="UTB165" s="396"/>
      <c r="UTC165" s="396"/>
      <c r="UTD165" s="396"/>
      <c r="UTE165" s="396"/>
      <c r="UTF165" s="396"/>
      <c r="UTG165" s="396"/>
      <c r="UTH165" s="396"/>
      <c r="UTI165" s="396"/>
      <c r="UTJ165" s="396"/>
      <c r="UTK165" s="396"/>
      <c r="UTL165" s="396"/>
      <c r="UTM165" s="396"/>
      <c r="UTN165" s="396"/>
      <c r="UTO165" s="396"/>
      <c r="UTP165" s="396"/>
      <c r="UTQ165" s="396"/>
      <c r="UTR165" s="396"/>
      <c r="UTS165" s="396"/>
      <c r="UTT165" s="396"/>
      <c r="UTU165" s="396"/>
      <c r="UTV165" s="396"/>
      <c r="UTW165" s="396"/>
      <c r="UTX165" s="396"/>
      <c r="UTY165" s="396"/>
      <c r="UTZ165" s="396"/>
      <c r="UUA165" s="396"/>
      <c r="UUB165" s="396"/>
      <c r="UUC165" s="396"/>
      <c r="UUD165" s="396"/>
      <c r="UUE165" s="396"/>
      <c r="UUF165" s="396"/>
      <c r="UUG165" s="396"/>
      <c r="UUH165" s="396"/>
      <c r="UUI165" s="396"/>
      <c r="UUJ165" s="396"/>
      <c r="UUK165" s="396"/>
      <c r="UUL165" s="396"/>
      <c r="UUM165" s="396"/>
      <c r="UUN165" s="396"/>
      <c r="UUO165" s="396"/>
      <c r="UUP165" s="396"/>
      <c r="UUQ165" s="396"/>
      <c r="UUR165" s="396"/>
      <c r="UUS165" s="396"/>
      <c r="UUT165" s="396"/>
      <c r="UUU165" s="396"/>
      <c r="UUV165" s="396"/>
      <c r="UUW165" s="396"/>
      <c r="UUX165" s="396"/>
      <c r="UUY165" s="396"/>
      <c r="UUZ165" s="396"/>
      <c r="UVA165" s="396"/>
      <c r="UVB165" s="396"/>
      <c r="UVC165" s="396"/>
      <c r="UVD165" s="396"/>
      <c r="UVE165" s="396"/>
      <c r="UVF165" s="396"/>
      <c r="UVG165" s="396"/>
      <c r="UVH165" s="396"/>
      <c r="UVI165" s="396"/>
      <c r="UVJ165" s="396"/>
      <c r="UVK165" s="396"/>
      <c r="UVL165" s="396"/>
      <c r="UVM165" s="396"/>
      <c r="UVN165" s="396"/>
      <c r="UVO165" s="396"/>
      <c r="UVP165" s="396"/>
      <c r="UVQ165" s="396"/>
      <c r="UVR165" s="396"/>
      <c r="UVS165" s="396"/>
      <c r="UVT165" s="396"/>
      <c r="UVU165" s="396"/>
      <c r="UVV165" s="396"/>
      <c r="UVW165" s="396"/>
      <c r="UVX165" s="396"/>
      <c r="UVY165" s="396"/>
      <c r="UVZ165" s="396"/>
      <c r="UWA165" s="396"/>
      <c r="UWB165" s="396"/>
      <c r="UWC165" s="396"/>
      <c r="UWD165" s="396"/>
      <c r="UWE165" s="396"/>
      <c r="UWF165" s="396"/>
      <c r="UWG165" s="396"/>
      <c r="UWH165" s="396"/>
      <c r="UWI165" s="396"/>
      <c r="UWJ165" s="396"/>
      <c r="UWK165" s="396"/>
      <c r="UWL165" s="396"/>
      <c r="UWM165" s="396"/>
      <c r="UWN165" s="396"/>
      <c r="UWO165" s="396"/>
      <c r="UWP165" s="396"/>
      <c r="UWQ165" s="396"/>
      <c r="UWR165" s="396"/>
      <c r="UWS165" s="396"/>
      <c r="UWT165" s="396"/>
      <c r="UWU165" s="396"/>
      <c r="UWV165" s="396"/>
      <c r="UWW165" s="396"/>
      <c r="UWX165" s="396"/>
      <c r="UWY165" s="396"/>
      <c r="UWZ165" s="396"/>
      <c r="UXA165" s="396"/>
      <c r="UXB165" s="396"/>
      <c r="UXC165" s="396"/>
      <c r="UXD165" s="396"/>
      <c r="UXE165" s="396"/>
      <c r="UXF165" s="396"/>
      <c r="UXG165" s="396"/>
      <c r="UXH165" s="396"/>
      <c r="UXI165" s="396"/>
      <c r="UXJ165" s="396"/>
      <c r="UXK165" s="396"/>
      <c r="UXL165" s="396"/>
      <c r="UXM165" s="396"/>
      <c r="UXN165" s="396"/>
      <c r="UXO165" s="396"/>
      <c r="UXP165" s="396"/>
      <c r="UXQ165" s="396"/>
      <c r="UXR165" s="396"/>
      <c r="UXS165" s="396"/>
      <c r="UXT165" s="396"/>
      <c r="UXU165" s="396"/>
      <c r="UXV165" s="396"/>
      <c r="UXW165" s="396"/>
      <c r="UXX165" s="396"/>
      <c r="UXY165" s="396"/>
      <c r="UXZ165" s="396"/>
      <c r="UYA165" s="396"/>
      <c r="UYB165" s="396"/>
      <c r="UYC165" s="396"/>
      <c r="UYD165" s="396"/>
      <c r="UYE165" s="396"/>
      <c r="UYF165" s="396"/>
      <c r="UYG165" s="396"/>
      <c r="UYH165" s="396"/>
      <c r="UYI165" s="396"/>
      <c r="UYJ165" s="396"/>
      <c r="UYK165" s="396"/>
      <c r="UYL165" s="396"/>
      <c r="UYM165" s="396"/>
      <c r="UYN165" s="396"/>
      <c r="UYO165" s="396"/>
      <c r="UYP165" s="396"/>
      <c r="UYQ165" s="396"/>
      <c r="UYR165" s="396"/>
      <c r="UYS165" s="396"/>
      <c r="UYT165" s="396"/>
      <c r="UYU165" s="396"/>
      <c r="UYV165" s="396"/>
      <c r="UYW165" s="396"/>
      <c r="UYX165" s="396"/>
      <c r="UYY165" s="396"/>
      <c r="UYZ165" s="396"/>
      <c r="UZA165" s="396"/>
      <c r="UZB165" s="396"/>
      <c r="UZC165" s="396"/>
      <c r="UZD165" s="396"/>
      <c r="UZE165" s="396"/>
      <c r="UZF165" s="396"/>
      <c r="UZG165" s="396"/>
      <c r="UZH165" s="396"/>
      <c r="UZI165" s="396"/>
      <c r="UZJ165" s="396"/>
      <c r="UZK165" s="396"/>
      <c r="UZL165" s="396"/>
      <c r="UZM165" s="396"/>
      <c r="UZN165" s="396"/>
      <c r="UZO165" s="396"/>
      <c r="UZP165" s="396"/>
      <c r="UZQ165" s="396"/>
      <c r="UZR165" s="396"/>
      <c r="UZS165" s="396"/>
      <c r="UZT165" s="396"/>
      <c r="UZU165" s="396"/>
      <c r="UZV165" s="396"/>
      <c r="UZW165" s="396"/>
      <c r="UZX165" s="396"/>
      <c r="UZY165" s="396"/>
      <c r="UZZ165" s="396"/>
      <c r="VAA165" s="396"/>
      <c r="VAB165" s="396"/>
      <c r="VAC165" s="396"/>
      <c r="VAD165" s="396"/>
      <c r="VAE165" s="396"/>
      <c r="VAF165" s="396"/>
      <c r="VAG165" s="396"/>
      <c r="VAH165" s="396"/>
      <c r="VAI165" s="396"/>
      <c r="VAJ165" s="396"/>
      <c r="VAK165" s="396"/>
      <c r="VAL165" s="396"/>
      <c r="VAM165" s="396"/>
      <c r="VAN165" s="396"/>
      <c r="VAO165" s="396"/>
      <c r="VAP165" s="396"/>
      <c r="VAQ165" s="396"/>
      <c r="VAR165" s="396"/>
      <c r="VAS165" s="396"/>
      <c r="VAT165" s="396"/>
      <c r="VAU165" s="396"/>
      <c r="VAV165" s="396"/>
      <c r="VAW165" s="396"/>
      <c r="VAX165" s="396"/>
      <c r="VAY165" s="396"/>
      <c r="VAZ165" s="396"/>
      <c r="VBA165" s="396"/>
      <c r="VBB165" s="396"/>
      <c r="VBC165" s="396"/>
      <c r="VBD165" s="396"/>
      <c r="VBE165" s="396"/>
      <c r="VBF165" s="396"/>
      <c r="VBG165" s="396"/>
      <c r="VBH165" s="396"/>
      <c r="VBI165" s="396"/>
      <c r="VBJ165" s="396"/>
      <c r="VBK165" s="396"/>
      <c r="VBL165" s="396"/>
      <c r="VBM165" s="396"/>
      <c r="VBN165" s="396"/>
      <c r="VBO165" s="396"/>
      <c r="VBP165" s="396"/>
      <c r="VBQ165" s="396"/>
      <c r="VBR165" s="396"/>
      <c r="VBS165" s="396"/>
      <c r="VBT165" s="396"/>
      <c r="VBU165" s="396"/>
      <c r="VBV165" s="396"/>
      <c r="VBW165" s="396"/>
      <c r="VBX165" s="396"/>
      <c r="VBY165" s="396"/>
      <c r="VBZ165" s="396"/>
      <c r="VCA165" s="396"/>
      <c r="VCB165" s="396"/>
      <c r="VCC165" s="396"/>
      <c r="VCD165" s="396"/>
      <c r="VCE165" s="396"/>
      <c r="VCF165" s="396"/>
      <c r="VCG165" s="396"/>
      <c r="VCH165" s="396"/>
      <c r="VCI165" s="396"/>
      <c r="VCJ165" s="396"/>
      <c r="VCK165" s="396"/>
      <c r="VCL165" s="396"/>
      <c r="VCM165" s="396"/>
      <c r="VCN165" s="396"/>
      <c r="VCO165" s="396"/>
      <c r="VCP165" s="396"/>
      <c r="VCQ165" s="396"/>
      <c r="VCR165" s="396"/>
      <c r="VCS165" s="396"/>
      <c r="VCT165" s="396"/>
      <c r="VCU165" s="396"/>
      <c r="VCV165" s="396"/>
      <c r="VCW165" s="396"/>
      <c r="VCX165" s="396"/>
      <c r="VCY165" s="396"/>
      <c r="VCZ165" s="396"/>
      <c r="VDA165" s="396"/>
      <c r="VDB165" s="396"/>
      <c r="VDC165" s="396"/>
      <c r="VDD165" s="396"/>
      <c r="VDE165" s="396"/>
      <c r="VDF165" s="396"/>
      <c r="VDG165" s="396"/>
      <c r="VDH165" s="396"/>
      <c r="VDI165" s="396"/>
      <c r="VDJ165" s="396"/>
      <c r="VDK165" s="396"/>
      <c r="VDL165" s="396"/>
      <c r="VDM165" s="396"/>
      <c r="VDN165" s="396"/>
      <c r="VDO165" s="396"/>
      <c r="VDP165" s="396"/>
      <c r="VDQ165" s="396"/>
      <c r="VDR165" s="396"/>
      <c r="VDS165" s="396"/>
      <c r="VDT165" s="396"/>
      <c r="VDU165" s="396"/>
      <c r="VDV165" s="396"/>
      <c r="VDW165" s="396"/>
      <c r="VDX165" s="396"/>
      <c r="VDY165" s="396"/>
      <c r="VDZ165" s="396"/>
      <c r="VEA165" s="396"/>
      <c r="VEB165" s="396"/>
      <c r="VEC165" s="396"/>
      <c r="VED165" s="396"/>
      <c r="VEE165" s="396"/>
      <c r="VEF165" s="396"/>
      <c r="VEG165" s="396"/>
      <c r="VEH165" s="396"/>
      <c r="VEI165" s="396"/>
      <c r="VEJ165" s="396"/>
      <c r="VEK165" s="396"/>
      <c r="VEL165" s="396"/>
      <c r="VEM165" s="396"/>
      <c r="VEN165" s="396"/>
      <c r="VEO165" s="396"/>
      <c r="VEP165" s="396"/>
      <c r="VEQ165" s="396"/>
      <c r="VER165" s="396"/>
      <c r="VES165" s="396"/>
      <c r="VET165" s="396"/>
      <c r="VEU165" s="396"/>
      <c r="VEV165" s="396"/>
      <c r="VEW165" s="396"/>
      <c r="VEX165" s="396"/>
      <c r="VEY165" s="396"/>
      <c r="VEZ165" s="396"/>
      <c r="VFA165" s="396"/>
      <c r="VFB165" s="396"/>
      <c r="VFC165" s="396"/>
      <c r="VFD165" s="396"/>
      <c r="VFE165" s="396"/>
      <c r="VFF165" s="396"/>
      <c r="VFG165" s="396"/>
      <c r="VFH165" s="396"/>
      <c r="VFI165" s="396"/>
      <c r="VFJ165" s="396"/>
      <c r="VFK165" s="396"/>
      <c r="VFL165" s="396"/>
      <c r="VFM165" s="396"/>
      <c r="VFN165" s="396"/>
      <c r="VFO165" s="396"/>
      <c r="VFP165" s="396"/>
      <c r="VFQ165" s="396"/>
      <c r="VFR165" s="396"/>
      <c r="VFS165" s="396"/>
      <c r="VFT165" s="396"/>
      <c r="VFU165" s="396"/>
      <c r="VFV165" s="396"/>
      <c r="VFW165" s="396"/>
      <c r="VFX165" s="396"/>
      <c r="VFY165" s="396"/>
      <c r="VFZ165" s="396"/>
      <c r="VGA165" s="396"/>
      <c r="VGB165" s="396"/>
      <c r="VGC165" s="396"/>
      <c r="VGD165" s="396"/>
      <c r="VGE165" s="396"/>
      <c r="VGF165" s="396"/>
      <c r="VGG165" s="396"/>
      <c r="VGH165" s="396"/>
      <c r="VGI165" s="396"/>
      <c r="VGJ165" s="396"/>
      <c r="VGK165" s="396"/>
      <c r="VGL165" s="396"/>
      <c r="VGM165" s="396"/>
      <c r="VGN165" s="396"/>
      <c r="VGO165" s="396"/>
      <c r="VGP165" s="396"/>
      <c r="VGQ165" s="396"/>
      <c r="VGR165" s="396"/>
      <c r="VGS165" s="396"/>
      <c r="VGT165" s="396"/>
      <c r="VGU165" s="396"/>
      <c r="VGV165" s="396"/>
      <c r="VGW165" s="396"/>
      <c r="VGX165" s="396"/>
      <c r="VGY165" s="396"/>
      <c r="VGZ165" s="396"/>
      <c r="VHA165" s="396"/>
      <c r="VHB165" s="396"/>
      <c r="VHC165" s="396"/>
      <c r="VHD165" s="396"/>
      <c r="VHE165" s="396"/>
      <c r="VHF165" s="396"/>
      <c r="VHG165" s="396"/>
      <c r="VHH165" s="396"/>
      <c r="VHI165" s="396"/>
      <c r="VHJ165" s="396"/>
      <c r="VHK165" s="396"/>
      <c r="VHL165" s="396"/>
      <c r="VHM165" s="396"/>
      <c r="VHN165" s="396"/>
      <c r="VHO165" s="396"/>
      <c r="VHP165" s="396"/>
      <c r="VHQ165" s="396"/>
      <c r="VHR165" s="396"/>
      <c r="VHS165" s="396"/>
      <c r="VHT165" s="396"/>
      <c r="VHU165" s="396"/>
      <c r="VHV165" s="396"/>
      <c r="VHW165" s="396"/>
      <c r="VHX165" s="396"/>
      <c r="VHY165" s="396"/>
      <c r="VHZ165" s="396"/>
      <c r="VIA165" s="396"/>
      <c r="VIB165" s="396"/>
      <c r="VIC165" s="396"/>
      <c r="VID165" s="396"/>
      <c r="VIE165" s="396"/>
      <c r="VIF165" s="396"/>
      <c r="VIG165" s="396"/>
      <c r="VIH165" s="396"/>
      <c r="VII165" s="396"/>
      <c r="VIJ165" s="396"/>
      <c r="VIK165" s="396"/>
      <c r="VIL165" s="396"/>
      <c r="VIM165" s="396"/>
      <c r="VIN165" s="396"/>
      <c r="VIO165" s="396"/>
      <c r="VIP165" s="396"/>
      <c r="VIQ165" s="396"/>
      <c r="VIR165" s="396"/>
      <c r="VIS165" s="396"/>
      <c r="VIT165" s="396"/>
      <c r="VIU165" s="396"/>
      <c r="VIV165" s="396"/>
      <c r="VIW165" s="396"/>
      <c r="VIX165" s="396"/>
      <c r="VIY165" s="396"/>
      <c r="VIZ165" s="396"/>
      <c r="VJA165" s="396"/>
      <c r="VJB165" s="396"/>
      <c r="VJC165" s="396"/>
      <c r="VJD165" s="396"/>
      <c r="VJE165" s="396"/>
      <c r="VJF165" s="396"/>
      <c r="VJG165" s="396"/>
      <c r="VJH165" s="396"/>
      <c r="VJI165" s="396"/>
      <c r="VJJ165" s="396"/>
      <c r="VJK165" s="396"/>
      <c r="VJL165" s="396"/>
      <c r="VJM165" s="396"/>
      <c r="VJN165" s="396"/>
      <c r="VJO165" s="396"/>
      <c r="VJP165" s="396"/>
      <c r="VJQ165" s="396"/>
      <c r="VJR165" s="396"/>
      <c r="VJS165" s="396"/>
      <c r="VJT165" s="396"/>
      <c r="VJU165" s="396"/>
      <c r="VJV165" s="396"/>
      <c r="VJW165" s="396"/>
      <c r="VJX165" s="396"/>
      <c r="VJY165" s="396"/>
      <c r="VJZ165" s="396"/>
      <c r="VKA165" s="396"/>
      <c r="VKB165" s="396"/>
      <c r="VKC165" s="396"/>
      <c r="VKD165" s="396"/>
      <c r="VKE165" s="396"/>
      <c r="VKF165" s="396"/>
      <c r="VKG165" s="396"/>
      <c r="VKH165" s="396"/>
      <c r="VKI165" s="396"/>
      <c r="VKJ165" s="396"/>
      <c r="VKK165" s="396"/>
      <c r="VKL165" s="396"/>
      <c r="VKM165" s="396"/>
      <c r="VKN165" s="396"/>
      <c r="VKO165" s="396"/>
      <c r="VKP165" s="396"/>
      <c r="VKQ165" s="396"/>
      <c r="VKR165" s="396"/>
      <c r="VKS165" s="396"/>
      <c r="VKT165" s="396"/>
      <c r="VKU165" s="396"/>
      <c r="VKV165" s="396"/>
      <c r="VKW165" s="396"/>
      <c r="VKX165" s="396"/>
      <c r="VKY165" s="396"/>
      <c r="VKZ165" s="396"/>
      <c r="VLA165" s="396"/>
      <c r="VLB165" s="396"/>
      <c r="VLC165" s="396"/>
      <c r="VLD165" s="396"/>
      <c r="VLE165" s="396"/>
      <c r="VLF165" s="396"/>
      <c r="VLG165" s="396"/>
      <c r="VLH165" s="396"/>
      <c r="VLI165" s="396"/>
      <c r="VLJ165" s="396"/>
      <c r="VLK165" s="396"/>
      <c r="VLL165" s="396"/>
      <c r="VLM165" s="396"/>
      <c r="VLN165" s="396"/>
      <c r="VLO165" s="396"/>
      <c r="VLP165" s="396"/>
      <c r="VLQ165" s="396"/>
      <c r="VLR165" s="396"/>
      <c r="VLS165" s="396"/>
      <c r="VLT165" s="396"/>
      <c r="VLU165" s="396"/>
      <c r="VLV165" s="396"/>
      <c r="VLW165" s="396"/>
      <c r="VLX165" s="396"/>
      <c r="VLY165" s="396"/>
      <c r="VLZ165" s="396"/>
      <c r="VMA165" s="396"/>
      <c r="VMB165" s="396"/>
      <c r="VMC165" s="396"/>
      <c r="VMD165" s="396"/>
      <c r="VME165" s="396"/>
      <c r="VMF165" s="396"/>
      <c r="VMG165" s="396"/>
      <c r="VMH165" s="396"/>
      <c r="VMI165" s="396"/>
      <c r="VMJ165" s="396"/>
      <c r="VMK165" s="396"/>
      <c r="VML165" s="396"/>
      <c r="VMM165" s="396"/>
      <c r="VMN165" s="396"/>
      <c r="VMO165" s="396"/>
      <c r="VMP165" s="396"/>
      <c r="VMQ165" s="396"/>
      <c r="VMR165" s="396"/>
      <c r="VMS165" s="396"/>
      <c r="VMT165" s="396"/>
      <c r="VMU165" s="396"/>
      <c r="VMV165" s="396"/>
      <c r="VMW165" s="396"/>
      <c r="VMX165" s="396"/>
      <c r="VMY165" s="396"/>
      <c r="VMZ165" s="396"/>
      <c r="VNA165" s="396"/>
      <c r="VNB165" s="396"/>
      <c r="VNC165" s="396"/>
      <c r="VND165" s="396"/>
      <c r="VNE165" s="396"/>
      <c r="VNF165" s="396"/>
      <c r="VNG165" s="396"/>
      <c r="VNH165" s="396"/>
      <c r="VNI165" s="396"/>
      <c r="VNJ165" s="396"/>
      <c r="VNK165" s="396"/>
      <c r="VNL165" s="396"/>
      <c r="VNM165" s="396"/>
      <c r="VNN165" s="396"/>
      <c r="VNO165" s="396"/>
      <c r="VNP165" s="396"/>
      <c r="VNQ165" s="396"/>
      <c r="VNR165" s="396"/>
      <c r="VNS165" s="396"/>
      <c r="VNT165" s="396"/>
      <c r="VNU165" s="396"/>
      <c r="VNV165" s="396"/>
      <c r="VNW165" s="396"/>
      <c r="VNX165" s="396"/>
      <c r="VNY165" s="396"/>
      <c r="VNZ165" s="396"/>
      <c r="VOA165" s="396"/>
      <c r="VOB165" s="396"/>
      <c r="VOC165" s="396"/>
      <c r="VOD165" s="396"/>
      <c r="VOE165" s="396"/>
      <c r="VOF165" s="396"/>
      <c r="VOG165" s="396"/>
      <c r="VOH165" s="396"/>
      <c r="VOI165" s="396"/>
      <c r="VOJ165" s="396"/>
      <c r="VOK165" s="396"/>
      <c r="VOL165" s="396"/>
      <c r="VOM165" s="396"/>
      <c r="VON165" s="396"/>
      <c r="VOO165" s="396"/>
      <c r="VOP165" s="396"/>
      <c r="VOQ165" s="396"/>
      <c r="VOR165" s="396"/>
      <c r="VOS165" s="396"/>
      <c r="VOT165" s="396"/>
      <c r="VOU165" s="396"/>
      <c r="VOV165" s="396"/>
      <c r="VOW165" s="396"/>
      <c r="VOX165" s="396"/>
      <c r="VOY165" s="396"/>
      <c r="VOZ165" s="396"/>
      <c r="VPA165" s="396"/>
      <c r="VPB165" s="396"/>
      <c r="VPC165" s="396"/>
      <c r="VPD165" s="396"/>
      <c r="VPE165" s="396"/>
      <c r="VPF165" s="396"/>
      <c r="VPG165" s="396"/>
      <c r="VPH165" s="396"/>
      <c r="VPI165" s="396"/>
      <c r="VPJ165" s="396"/>
      <c r="VPK165" s="396"/>
      <c r="VPL165" s="396"/>
      <c r="VPM165" s="396"/>
      <c r="VPN165" s="396"/>
      <c r="VPO165" s="396"/>
      <c r="VPP165" s="396"/>
      <c r="VPQ165" s="396"/>
      <c r="VPR165" s="396"/>
      <c r="VPS165" s="396"/>
      <c r="VPT165" s="396"/>
      <c r="VPU165" s="396"/>
      <c r="VPV165" s="396"/>
      <c r="VPW165" s="396"/>
      <c r="VPX165" s="396"/>
      <c r="VPY165" s="396"/>
      <c r="VPZ165" s="396"/>
      <c r="VQA165" s="396"/>
      <c r="VQB165" s="396"/>
      <c r="VQC165" s="396"/>
      <c r="VQD165" s="396"/>
      <c r="VQE165" s="396"/>
      <c r="VQF165" s="396"/>
      <c r="VQG165" s="396"/>
      <c r="VQH165" s="396"/>
      <c r="VQI165" s="396"/>
      <c r="VQJ165" s="396"/>
      <c r="VQK165" s="396"/>
      <c r="VQL165" s="396"/>
      <c r="VQM165" s="396"/>
      <c r="VQN165" s="396"/>
      <c r="VQO165" s="396"/>
      <c r="VQP165" s="396"/>
      <c r="VQQ165" s="396"/>
      <c r="VQR165" s="396"/>
      <c r="VQS165" s="396"/>
      <c r="VQT165" s="396"/>
      <c r="VQU165" s="396"/>
      <c r="VQV165" s="396"/>
      <c r="VQW165" s="396"/>
      <c r="VQX165" s="396"/>
      <c r="VQY165" s="396"/>
      <c r="VQZ165" s="396"/>
      <c r="VRA165" s="396"/>
      <c r="VRB165" s="396"/>
      <c r="VRC165" s="396"/>
      <c r="VRD165" s="396"/>
      <c r="VRE165" s="396"/>
      <c r="VRF165" s="396"/>
      <c r="VRG165" s="396"/>
      <c r="VRH165" s="396"/>
      <c r="VRI165" s="396"/>
      <c r="VRJ165" s="396"/>
      <c r="VRK165" s="396"/>
      <c r="VRL165" s="396"/>
      <c r="VRM165" s="396"/>
      <c r="VRN165" s="396"/>
      <c r="VRO165" s="396"/>
      <c r="VRP165" s="396"/>
      <c r="VRQ165" s="396"/>
      <c r="VRR165" s="396"/>
      <c r="VRS165" s="396"/>
      <c r="VRT165" s="396"/>
      <c r="VRU165" s="396"/>
      <c r="VRV165" s="396"/>
      <c r="VRW165" s="396"/>
      <c r="VRX165" s="396"/>
      <c r="VRY165" s="396"/>
      <c r="VRZ165" s="396"/>
      <c r="VSA165" s="396"/>
      <c r="VSB165" s="396"/>
      <c r="VSC165" s="396"/>
      <c r="VSD165" s="396"/>
      <c r="VSE165" s="396"/>
      <c r="VSF165" s="396"/>
      <c r="VSG165" s="396"/>
      <c r="VSH165" s="396"/>
      <c r="VSI165" s="396"/>
      <c r="VSJ165" s="396"/>
      <c r="VSK165" s="396"/>
      <c r="VSL165" s="396"/>
      <c r="VSM165" s="396"/>
      <c r="VSN165" s="396"/>
      <c r="VSO165" s="396"/>
      <c r="VSP165" s="396"/>
      <c r="VSQ165" s="396"/>
      <c r="VSR165" s="396"/>
      <c r="VSS165" s="396"/>
      <c r="VST165" s="396"/>
      <c r="VSU165" s="396"/>
      <c r="VSV165" s="396"/>
      <c r="VSW165" s="396"/>
      <c r="VSX165" s="396"/>
      <c r="VSY165" s="396"/>
      <c r="VSZ165" s="396"/>
      <c r="VTA165" s="396"/>
      <c r="VTB165" s="396"/>
      <c r="VTC165" s="396"/>
      <c r="VTD165" s="396"/>
      <c r="VTE165" s="396"/>
      <c r="VTF165" s="396"/>
      <c r="VTG165" s="396"/>
      <c r="VTH165" s="396"/>
      <c r="VTI165" s="396"/>
      <c r="VTJ165" s="396"/>
      <c r="VTK165" s="396"/>
      <c r="VTL165" s="396"/>
      <c r="VTM165" s="396"/>
      <c r="VTN165" s="396"/>
      <c r="VTO165" s="396"/>
      <c r="VTP165" s="396"/>
      <c r="VTQ165" s="396"/>
      <c r="VTR165" s="396"/>
      <c r="VTS165" s="396"/>
      <c r="VTT165" s="396"/>
      <c r="VTU165" s="396"/>
      <c r="VTV165" s="396"/>
      <c r="VTW165" s="396"/>
      <c r="VTX165" s="396"/>
      <c r="VTY165" s="396"/>
      <c r="VTZ165" s="396"/>
      <c r="VUA165" s="396"/>
      <c r="VUB165" s="396"/>
      <c r="VUC165" s="396"/>
      <c r="VUD165" s="396"/>
      <c r="VUE165" s="396"/>
      <c r="VUF165" s="396"/>
      <c r="VUG165" s="396"/>
      <c r="VUH165" s="396"/>
      <c r="VUI165" s="396"/>
      <c r="VUJ165" s="396"/>
      <c r="VUK165" s="396"/>
      <c r="VUL165" s="396"/>
      <c r="VUM165" s="396"/>
      <c r="VUN165" s="396"/>
      <c r="VUO165" s="396"/>
      <c r="VUP165" s="396"/>
      <c r="VUQ165" s="396"/>
      <c r="VUR165" s="396"/>
      <c r="VUS165" s="396"/>
      <c r="VUT165" s="396"/>
      <c r="VUU165" s="396"/>
      <c r="VUV165" s="396"/>
      <c r="VUW165" s="396"/>
      <c r="VUX165" s="396"/>
      <c r="VUY165" s="396"/>
      <c r="VUZ165" s="396"/>
      <c r="VVA165" s="396"/>
      <c r="VVB165" s="396"/>
      <c r="VVC165" s="396"/>
      <c r="VVD165" s="396"/>
      <c r="VVE165" s="396"/>
      <c r="VVF165" s="396"/>
      <c r="VVG165" s="396"/>
      <c r="VVH165" s="396"/>
      <c r="VVI165" s="396"/>
      <c r="VVJ165" s="396"/>
      <c r="VVK165" s="396"/>
      <c r="VVL165" s="396"/>
      <c r="VVM165" s="396"/>
      <c r="VVN165" s="396"/>
      <c r="VVO165" s="396"/>
      <c r="VVP165" s="396"/>
      <c r="VVQ165" s="396"/>
      <c r="VVR165" s="396"/>
      <c r="VVS165" s="396"/>
      <c r="VVT165" s="396"/>
      <c r="VVU165" s="396"/>
      <c r="VVV165" s="396"/>
      <c r="VVW165" s="396"/>
      <c r="VVX165" s="396"/>
      <c r="VVY165" s="396"/>
      <c r="VVZ165" s="396"/>
      <c r="VWA165" s="396"/>
      <c r="VWB165" s="396"/>
      <c r="VWC165" s="396"/>
      <c r="VWD165" s="396"/>
      <c r="VWE165" s="396"/>
      <c r="VWF165" s="396"/>
      <c r="VWG165" s="396"/>
      <c r="VWH165" s="396"/>
      <c r="VWI165" s="396"/>
      <c r="VWJ165" s="396"/>
      <c r="VWK165" s="396"/>
      <c r="VWL165" s="396"/>
      <c r="VWM165" s="396"/>
      <c r="VWN165" s="396"/>
      <c r="VWO165" s="396"/>
      <c r="VWP165" s="396"/>
      <c r="VWQ165" s="396"/>
      <c r="VWR165" s="396"/>
      <c r="VWS165" s="396"/>
      <c r="VWT165" s="396"/>
      <c r="VWU165" s="396"/>
      <c r="VWV165" s="396"/>
      <c r="VWW165" s="396"/>
      <c r="VWX165" s="396"/>
      <c r="VWY165" s="396"/>
      <c r="VWZ165" s="396"/>
      <c r="VXA165" s="396"/>
      <c r="VXB165" s="396"/>
      <c r="VXC165" s="396"/>
      <c r="VXD165" s="396"/>
      <c r="VXE165" s="396"/>
      <c r="VXF165" s="396"/>
      <c r="VXG165" s="396"/>
      <c r="VXH165" s="396"/>
      <c r="VXI165" s="396"/>
      <c r="VXJ165" s="396"/>
      <c r="VXK165" s="396"/>
      <c r="VXL165" s="396"/>
      <c r="VXM165" s="396"/>
      <c r="VXN165" s="396"/>
      <c r="VXO165" s="396"/>
      <c r="VXP165" s="396"/>
      <c r="VXQ165" s="396"/>
      <c r="VXR165" s="396"/>
      <c r="VXS165" s="396"/>
      <c r="VXT165" s="396"/>
      <c r="VXU165" s="396"/>
      <c r="VXV165" s="396"/>
      <c r="VXW165" s="396"/>
      <c r="VXX165" s="396"/>
      <c r="VXY165" s="396"/>
      <c r="VXZ165" s="396"/>
      <c r="VYA165" s="396"/>
      <c r="VYB165" s="396"/>
      <c r="VYC165" s="396"/>
      <c r="VYD165" s="396"/>
      <c r="VYE165" s="396"/>
      <c r="VYF165" s="396"/>
      <c r="VYG165" s="396"/>
      <c r="VYH165" s="396"/>
      <c r="VYI165" s="396"/>
      <c r="VYJ165" s="396"/>
      <c r="VYK165" s="396"/>
      <c r="VYL165" s="396"/>
      <c r="VYM165" s="396"/>
      <c r="VYN165" s="396"/>
      <c r="VYO165" s="396"/>
      <c r="VYP165" s="396"/>
      <c r="VYQ165" s="396"/>
      <c r="VYR165" s="396"/>
      <c r="VYS165" s="396"/>
      <c r="VYT165" s="396"/>
      <c r="VYU165" s="396"/>
      <c r="VYV165" s="396"/>
      <c r="VYW165" s="396"/>
      <c r="VYX165" s="396"/>
      <c r="VYY165" s="396"/>
      <c r="VYZ165" s="396"/>
      <c r="VZA165" s="396"/>
      <c r="VZB165" s="396"/>
      <c r="VZC165" s="396"/>
      <c r="VZD165" s="396"/>
      <c r="VZE165" s="396"/>
      <c r="VZF165" s="396"/>
      <c r="VZG165" s="396"/>
      <c r="VZH165" s="396"/>
      <c r="VZI165" s="396"/>
      <c r="VZJ165" s="396"/>
      <c r="VZK165" s="396"/>
      <c r="VZL165" s="396"/>
      <c r="VZM165" s="396"/>
      <c r="VZN165" s="396"/>
      <c r="VZO165" s="396"/>
      <c r="VZP165" s="396"/>
      <c r="VZQ165" s="396"/>
      <c r="VZR165" s="396"/>
      <c r="VZS165" s="396"/>
      <c r="VZT165" s="396"/>
      <c r="VZU165" s="396"/>
      <c r="VZV165" s="396"/>
      <c r="VZW165" s="396"/>
      <c r="VZX165" s="396"/>
      <c r="VZY165" s="396"/>
      <c r="VZZ165" s="396"/>
      <c r="WAA165" s="396"/>
      <c r="WAB165" s="396"/>
      <c r="WAC165" s="396"/>
      <c r="WAD165" s="396"/>
      <c r="WAE165" s="396"/>
      <c r="WAF165" s="396"/>
      <c r="WAG165" s="396"/>
      <c r="WAH165" s="396"/>
      <c r="WAI165" s="396"/>
      <c r="WAJ165" s="396"/>
      <c r="WAK165" s="396"/>
      <c r="WAL165" s="396"/>
      <c r="WAM165" s="396"/>
      <c r="WAN165" s="396"/>
      <c r="WAO165" s="396"/>
      <c r="WAP165" s="396"/>
      <c r="WAQ165" s="396"/>
      <c r="WAR165" s="396"/>
      <c r="WAS165" s="396"/>
      <c r="WAT165" s="396"/>
      <c r="WAU165" s="396"/>
      <c r="WAV165" s="396"/>
      <c r="WAW165" s="396"/>
      <c r="WAX165" s="396"/>
      <c r="WAY165" s="396"/>
      <c r="WAZ165" s="396"/>
      <c r="WBA165" s="396"/>
      <c r="WBB165" s="396"/>
      <c r="WBC165" s="396"/>
      <c r="WBD165" s="396"/>
      <c r="WBE165" s="396"/>
      <c r="WBF165" s="396"/>
      <c r="WBG165" s="396"/>
      <c r="WBH165" s="396"/>
      <c r="WBI165" s="396"/>
      <c r="WBJ165" s="396"/>
      <c r="WBK165" s="396"/>
      <c r="WBL165" s="396"/>
      <c r="WBM165" s="396"/>
      <c r="WBN165" s="396"/>
      <c r="WBO165" s="396"/>
      <c r="WBP165" s="396"/>
      <c r="WBQ165" s="396"/>
      <c r="WBR165" s="396"/>
      <c r="WBS165" s="396"/>
      <c r="WBT165" s="396"/>
      <c r="WBU165" s="396"/>
      <c r="WBV165" s="396"/>
      <c r="WBW165" s="396"/>
      <c r="WBX165" s="396"/>
      <c r="WBY165" s="396"/>
      <c r="WBZ165" s="396"/>
      <c r="WCA165" s="396"/>
      <c r="WCB165" s="396"/>
      <c r="WCC165" s="396"/>
      <c r="WCD165" s="396"/>
      <c r="WCE165" s="396"/>
      <c r="WCF165" s="396"/>
      <c r="WCG165" s="396"/>
      <c r="WCH165" s="396"/>
      <c r="WCI165" s="396"/>
      <c r="WCJ165" s="396"/>
      <c r="WCK165" s="396"/>
      <c r="WCL165" s="396"/>
      <c r="WCM165" s="396"/>
      <c r="WCN165" s="396"/>
      <c r="WCO165" s="396"/>
      <c r="WCP165" s="396"/>
      <c r="WCQ165" s="396"/>
      <c r="WCR165" s="396"/>
      <c r="WCS165" s="396"/>
      <c r="WCT165" s="396"/>
      <c r="WCU165" s="396"/>
      <c r="WCV165" s="396"/>
      <c r="WCW165" s="396"/>
      <c r="WCX165" s="396"/>
      <c r="WCY165" s="396"/>
      <c r="WCZ165" s="396"/>
      <c r="WDA165" s="396"/>
      <c r="WDB165" s="396"/>
      <c r="WDC165" s="396"/>
      <c r="WDD165" s="396"/>
      <c r="WDE165" s="396"/>
      <c r="WDF165" s="396"/>
      <c r="WDG165" s="396"/>
      <c r="WDH165" s="396"/>
      <c r="WDI165" s="396"/>
      <c r="WDJ165" s="396"/>
      <c r="WDK165" s="396"/>
      <c r="WDL165" s="396"/>
      <c r="WDM165" s="396"/>
      <c r="WDN165" s="396"/>
      <c r="WDO165" s="396"/>
      <c r="WDP165" s="396"/>
      <c r="WDQ165" s="396"/>
      <c r="WDR165" s="396"/>
      <c r="WDS165" s="396"/>
      <c r="WDT165" s="396"/>
      <c r="WDU165" s="396"/>
      <c r="WDV165" s="396"/>
      <c r="WDW165" s="396"/>
      <c r="WDX165" s="396"/>
      <c r="WDY165" s="396"/>
      <c r="WDZ165" s="396"/>
      <c r="WEA165" s="396"/>
      <c r="WEB165" s="396"/>
      <c r="WEC165" s="396"/>
      <c r="WED165" s="396"/>
      <c r="WEE165" s="396"/>
      <c r="WEF165" s="396"/>
      <c r="WEG165" s="396"/>
      <c r="WEH165" s="396"/>
      <c r="WEI165" s="396"/>
      <c r="WEJ165" s="396"/>
      <c r="WEK165" s="396"/>
      <c r="WEL165" s="396"/>
      <c r="WEM165" s="396"/>
      <c r="WEN165" s="396"/>
      <c r="WEO165" s="396"/>
      <c r="WEP165" s="396"/>
      <c r="WEQ165" s="396"/>
      <c r="WER165" s="396"/>
      <c r="WES165" s="396"/>
      <c r="WET165" s="396"/>
      <c r="WEU165" s="396"/>
      <c r="WEV165" s="396"/>
      <c r="WEW165" s="396"/>
      <c r="WEX165" s="396"/>
      <c r="WEY165" s="396"/>
      <c r="WEZ165" s="396"/>
      <c r="WFA165" s="396"/>
      <c r="WFB165" s="396"/>
      <c r="WFC165" s="396"/>
      <c r="WFD165" s="396"/>
      <c r="WFE165" s="396"/>
      <c r="WFF165" s="396"/>
      <c r="WFG165" s="396"/>
      <c r="WFH165" s="396"/>
      <c r="WFI165" s="396"/>
      <c r="WFJ165" s="396"/>
      <c r="WFK165" s="396"/>
      <c r="WFL165" s="396"/>
      <c r="WFM165" s="396"/>
      <c r="WFN165" s="396"/>
      <c r="WFO165" s="396"/>
      <c r="WFP165" s="396"/>
      <c r="WFQ165" s="396"/>
      <c r="WFR165" s="396"/>
      <c r="WFS165" s="396"/>
      <c r="WFT165" s="396"/>
      <c r="WFU165" s="396"/>
      <c r="WFV165" s="396"/>
      <c r="WFW165" s="396"/>
      <c r="WFX165" s="396"/>
      <c r="WFY165" s="396"/>
      <c r="WFZ165" s="396"/>
      <c r="WGA165" s="396"/>
      <c r="WGB165" s="396"/>
      <c r="WGC165" s="396"/>
      <c r="WGD165" s="396"/>
      <c r="WGE165" s="396"/>
      <c r="WGF165" s="396"/>
      <c r="WGG165" s="396"/>
      <c r="WGH165" s="396"/>
      <c r="WGI165" s="396"/>
      <c r="WGJ165" s="396"/>
      <c r="WGK165" s="396"/>
      <c r="WGL165" s="396"/>
      <c r="WGM165" s="396"/>
      <c r="WGN165" s="396"/>
      <c r="WGO165" s="396"/>
      <c r="WGP165" s="396"/>
      <c r="WGQ165" s="396"/>
      <c r="WGR165" s="396"/>
      <c r="WGS165" s="396"/>
      <c r="WGT165" s="396"/>
      <c r="WGU165" s="396"/>
      <c r="WGV165" s="396"/>
      <c r="WGW165" s="396"/>
      <c r="WGX165" s="396"/>
      <c r="WGY165" s="396"/>
      <c r="WGZ165" s="396"/>
      <c r="WHA165" s="396"/>
      <c r="WHB165" s="396"/>
      <c r="WHC165" s="396"/>
      <c r="WHD165" s="396"/>
      <c r="WHE165" s="396"/>
      <c r="WHF165" s="396"/>
      <c r="WHG165" s="396"/>
      <c r="WHH165" s="396"/>
      <c r="WHI165" s="396"/>
      <c r="WHJ165" s="396"/>
      <c r="WHK165" s="396"/>
      <c r="WHL165" s="396"/>
      <c r="WHM165" s="396"/>
      <c r="WHN165" s="396"/>
      <c r="WHO165" s="396"/>
      <c r="WHP165" s="396"/>
      <c r="WHQ165" s="396"/>
      <c r="WHR165" s="396"/>
      <c r="WHS165" s="396"/>
      <c r="WHT165" s="396"/>
      <c r="WHU165" s="396"/>
      <c r="WHV165" s="396"/>
      <c r="WHW165" s="396"/>
      <c r="WHX165" s="396"/>
      <c r="WHY165" s="396"/>
      <c r="WHZ165" s="396"/>
      <c r="WIA165" s="396"/>
      <c r="WIB165" s="396"/>
      <c r="WIC165" s="396"/>
      <c r="WID165" s="396"/>
      <c r="WIE165" s="396"/>
      <c r="WIF165" s="396"/>
      <c r="WIG165" s="396"/>
      <c r="WIH165" s="396"/>
      <c r="WII165" s="396"/>
      <c r="WIJ165" s="396"/>
      <c r="WIK165" s="396"/>
      <c r="WIL165" s="396"/>
      <c r="WIM165" s="396"/>
      <c r="WIN165" s="396"/>
      <c r="WIO165" s="396"/>
      <c r="WIP165" s="396"/>
      <c r="WIQ165" s="396"/>
      <c r="WIR165" s="396"/>
      <c r="WIS165" s="396"/>
      <c r="WIT165" s="396"/>
      <c r="WIU165" s="396"/>
      <c r="WIV165" s="396"/>
      <c r="WIW165" s="396"/>
      <c r="WIX165" s="396"/>
      <c r="WIY165" s="396"/>
      <c r="WIZ165" s="396"/>
      <c r="WJA165" s="396"/>
      <c r="WJB165" s="396"/>
      <c r="WJC165" s="396"/>
      <c r="WJD165" s="396"/>
      <c r="WJE165" s="396"/>
      <c r="WJF165" s="396"/>
      <c r="WJG165" s="396"/>
      <c r="WJH165" s="396"/>
      <c r="WJI165" s="396"/>
      <c r="WJJ165" s="396"/>
      <c r="WJK165" s="396"/>
      <c r="WJL165" s="396"/>
      <c r="WJM165" s="396"/>
      <c r="WJN165" s="396"/>
      <c r="WJO165" s="396"/>
      <c r="WJP165" s="396"/>
      <c r="WJQ165" s="396"/>
      <c r="WJR165" s="396"/>
      <c r="WJS165" s="396"/>
      <c r="WJT165" s="396"/>
      <c r="WJU165" s="396"/>
      <c r="WJV165" s="396"/>
      <c r="WJW165" s="396"/>
      <c r="WJX165" s="396"/>
      <c r="WJY165" s="396"/>
      <c r="WJZ165" s="396"/>
      <c r="WKA165" s="396"/>
      <c r="WKB165" s="396"/>
      <c r="WKC165" s="396"/>
      <c r="WKD165" s="396"/>
      <c r="WKE165" s="396"/>
      <c r="WKF165" s="396"/>
      <c r="WKG165" s="396"/>
      <c r="WKH165" s="396"/>
      <c r="WKI165" s="396"/>
      <c r="WKJ165" s="396"/>
      <c r="WKK165" s="396"/>
      <c r="WKL165" s="396"/>
      <c r="WKM165" s="396"/>
      <c r="WKN165" s="396"/>
      <c r="WKO165" s="396"/>
      <c r="WKP165" s="396"/>
      <c r="WKQ165" s="396"/>
      <c r="WKR165" s="396"/>
      <c r="WKS165" s="396"/>
      <c r="WKT165" s="396"/>
      <c r="WKU165" s="396"/>
      <c r="WKV165" s="396"/>
      <c r="WKW165" s="396"/>
      <c r="WKX165" s="396"/>
      <c r="WKY165" s="396"/>
      <c r="WKZ165" s="396"/>
      <c r="WLA165" s="396"/>
      <c r="WLB165" s="396"/>
      <c r="WLC165" s="396"/>
      <c r="WLD165" s="396"/>
      <c r="WLE165" s="396"/>
      <c r="WLF165" s="396"/>
      <c r="WLG165" s="396"/>
      <c r="WLH165" s="396"/>
      <c r="WLI165" s="396"/>
      <c r="WLJ165" s="396"/>
      <c r="WLK165" s="396"/>
      <c r="WLL165" s="396"/>
      <c r="WLM165" s="396"/>
      <c r="WLN165" s="396"/>
      <c r="WLO165" s="396"/>
      <c r="WLP165" s="396"/>
      <c r="WLQ165" s="396"/>
      <c r="WLR165" s="396"/>
      <c r="WLS165" s="396"/>
      <c r="WLT165" s="396"/>
      <c r="WLU165" s="396"/>
      <c r="WLV165" s="396"/>
      <c r="WLW165" s="396"/>
      <c r="WLX165" s="396"/>
      <c r="WLY165" s="396"/>
      <c r="WLZ165" s="396"/>
      <c r="WMA165" s="396"/>
      <c r="WMB165" s="396"/>
      <c r="WMC165" s="396"/>
      <c r="WMD165" s="396"/>
      <c r="WME165" s="396"/>
      <c r="WMF165" s="396"/>
      <c r="WMG165" s="396"/>
      <c r="WMH165" s="396"/>
      <c r="WMI165" s="396"/>
      <c r="WMJ165" s="396"/>
      <c r="WMK165" s="396"/>
      <c r="WML165" s="396"/>
      <c r="WMM165" s="396"/>
      <c r="WMN165" s="396"/>
      <c r="WMO165" s="396"/>
      <c r="WMP165" s="396"/>
      <c r="WMQ165" s="396"/>
      <c r="WMR165" s="396"/>
      <c r="WMS165" s="396"/>
      <c r="WMT165" s="396"/>
      <c r="WMU165" s="396"/>
      <c r="WMV165" s="396"/>
      <c r="WMW165" s="396"/>
      <c r="WMX165" s="396"/>
      <c r="WMY165" s="396"/>
      <c r="WMZ165" s="396"/>
      <c r="WNA165" s="396"/>
      <c r="WNB165" s="396"/>
      <c r="WNC165" s="396"/>
      <c r="WND165" s="396"/>
      <c r="WNE165" s="396"/>
      <c r="WNF165" s="396"/>
      <c r="WNG165" s="396"/>
      <c r="WNH165" s="396"/>
      <c r="WNI165" s="396"/>
      <c r="WNJ165" s="396"/>
      <c r="WNK165" s="396"/>
      <c r="WNL165" s="396"/>
      <c r="WNM165" s="396"/>
      <c r="WNN165" s="396"/>
      <c r="WNO165" s="396"/>
      <c r="WNP165" s="396"/>
      <c r="WNQ165" s="396"/>
      <c r="WNR165" s="396"/>
      <c r="WNS165" s="396"/>
      <c r="WNT165" s="396"/>
      <c r="WNU165" s="396"/>
      <c r="WNV165" s="396"/>
      <c r="WNW165" s="396"/>
      <c r="WNX165" s="396"/>
      <c r="WNY165" s="396"/>
      <c r="WNZ165" s="396"/>
      <c r="WOA165" s="396"/>
      <c r="WOB165" s="396"/>
      <c r="WOC165" s="396"/>
      <c r="WOD165" s="396"/>
      <c r="WOE165" s="396"/>
      <c r="WOF165" s="396"/>
      <c r="WOG165" s="396"/>
      <c r="WOH165" s="396"/>
      <c r="WOI165" s="396"/>
      <c r="WOJ165" s="396"/>
      <c r="WOK165" s="396"/>
      <c r="WOL165" s="396"/>
      <c r="WOM165" s="396"/>
      <c r="WON165" s="396"/>
      <c r="WOO165" s="396"/>
      <c r="WOP165" s="396"/>
      <c r="WOQ165" s="396"/>
      <c r="WOR165" s="396"/>
      <c r="WOS165" s="396"/>
      <c r="WOT165" s="396"/>
      <c r="WOU165" s="396"/>
      <c r="WOV165" s="396"/>
      <c r="WOW165" s="396"/>
      <c r="WOX165" s="396"/>
      <c r="WOY165" s="396"/>
      <c r="WOZ165" s="396"/>
      <c r="WPA165" s="396"/>
      <c r="WPB165" s="396"/>
      <c r="WPC165" s="396"/>
      <c r="WPD165" s="396"/>
      <c r="WPE165" s="396"/>
      <c r="WPF165" s="396"/>
      <c r="WPG165" s="396"/>
      <c r="WPH165" s="396"/>
      <c r="WPI165" s="396"/>
      <c r="WPJ165" s="396"/>
      <c r="WPK165" s="396"/>
      <c r="WPL165" s="396"/>
      <c r="WPM165" s="396"/>
      <c r="WPN165" s="396"/>
      <c r="WPO165" s="396"/>
      <c r="WPP165" s="396"/>
      <c r="WPQ165" s="396"/>
      <c r="WPR165" s="396"/>
      <c r="WPS165" s="396"/>
      <c r="WPT165" s="396"/>
      <c r="WPU165" s="396"/>
      <c r="WPV165" s="396"/>
      <c r="WPW165" s="396"/>
      <c r="WPX165" s="396"/>
      <c r="WPY165" s="396"/>
      <c r="WPZ165" s="396"/>
      <c r="WQA165" s="396"/>
      <c r="WQB165" s="396"/>
      <c r="WQC165" s="396"/>
      <c r="WQD165" s="396"/>
      <c r="WQE165" s="396"/>
      <c r="WQF165" s="396"/>
      <c r="WQG165" s="396"/>
      <c r="WQH165" s="396"/>
      <c r="WQI165" s="396"/>
      <c r="WQJ165" s="396"/>
      <c r="WQK165" s="396"/>
      <c r="WQL165" s="396"/>
      <c r="WQM165" s="396"/>
      <c r="WQN165" s="396"/>
      <c r="WQO165" s="396"/>
      <c r="WQP165" s="396"/>
      <c r="WQQ165" s="396"/>
      <c r="WQR165" s="396"/>
      <c r="WQS165" s="396"/>
      <c r="WQT165" s="396"/>
      <c r="WQU165" s="396"/>
      <c r="WQV165" s="396"/>
      <c r="WQW165" s="396"/>
      <c r="WQX165" s="396"/>
      <c r="WQY165" s="396"/>
      <c r="WQZ165" s="396"/>
      <c r="WRA165" s="396"/>
      <c r="WRB165" s="396"/>
      <c r="WRC165" s="396"/>
      <c r="WRD165" s="396"/>
      <c r="WRE165" s="396"/>
      <c r="WRF165" s="396"/>
      <c r="WRG165" s="396"/>
      <c r="WRH165" s="396"/>
      <c r="WRI165" s="396"/>
      <c r="WRJ165" s="396"/>
      <c r="WRK165" s="396"/>
      <c r="WRL165" s="396"/>
      <c r="WRM165" s="396"/>
      <c r="WRN165" s="396"/>
      <c r="WRO165" s="396"/>
      <c r="WRP165" s="396"/>
      <c r="WRQ165" s="396"/>
      <c r="WRR165" s="396"/>
      <c r="WRS165" s="396"/>
      <c r="WRT165" s="396"/>
      <c r="WRU165" s="396"/>
      <c r="WRV165" s="396"/>
      <c r="WRW165" s="396"/>
      <c r="WRX165" s="396"/>
      <c r="WRY165" s="396"/>
      <c r="WRZ165" s="396"/>
      <c r="WSA165" s="396"/>
      <c r="WSB165" s="396"/>
      <c r="WSC165" s="396"/>
      <c r="WSD165" s="396"/>
      <c r="WSE165" s="396"/>
      <c r="WSF165" s="396"/>
      <c r="WSG165" s="396"/>
      <c r="WSH165" s="396"/>
      <c r="WSI165" s="396"/>
      <c r="WSJ165" s="396"/>
      <c r="WSK165" s="396"/>
      <c r="WSL165" s="396"/>
      <c r="WSM165" s="396"/>
      <c r="WSN165" s="396"/>
      <c r="WSO165" s="396"/>
      <c r="WSP165" s="396"/>
      <c r="WSQ165" s="396"/>
      <c r="WSR165" s="396"/>
      <c r="WSS165" s="396"/>
      <c r="WST165" s="396"/>
      <c r="WSU165" s="396"/>
      <c r="WSV165" s="396"/>
      <c r="WSW165" s="396"/>
      <c r="WSX165" s="396"/>
      <c r="WSY165" s="396"/>
      <c r="WSZ165" s="396"/>
      <c r="WTA165" s="396"/>
      <c r="WTB165" s="396"/>
      <c r="WTC165" s="396"/>
      <c r="WTD165" s="396"/>
      <c r="WTE165" s="396"/>
      <c r="WTF165" s="396"/>
      <c r="WTG165" s="396"/>
      <c r="WTH165" s="396"/>
      <c r="WTI165" s="396"/>
      <c r="WTJ165" s="396"/>
      <c r="WTK165" s="396"/>
      <c r="WTL165" s="396"/>
      <c r="WTM165" s="396"/>
      <c r="WTN165" s="396"/>
      <c r="WTO165" s="396"/>
      <c r="WTP165" s="396"/>
      <c r="WTQ165" s="396"/>
      <c r="WTR165" s="396"/>
      <c r="WTS165" s="396"/>
      <c r="WTT165" s="396"/>
      <c r="WTU165" s="396"/>
      <c r="WTV165" s="396"/>
      <c r="WTW165" s="396"/>
      <c r="WTX165" s="396"/>
      <c r="WTY165" s="396"/>
      <c r="WTZ165" s="396"/>
      <c r="WUA165" s="396"/>
      <c r="WUB165" s="396"/>
      <c r="WUC165" s="396"/>
      <c r="WUD165" s="396"/>
      <c r="WUE165" s="396"/>
      <c r="WUF165" s="396"/>
      <c r="WUG165" s="396"/>
      <c r="WUH165" s="396"/>
      <c r="WUI165" s="396"/>
      <c r="WUJ165" s="396"/>
      <c r="WUK165" s="396"/>
      <c r="WUL165" s="396"/>
      <c r="WUM165" s="396"/>
      <c r="WUN165" s="396"/>
      <c r="WUO165" s="396"/>
      <c r="WUP165" s="396"/>
      <c r="WUQ165" s="396"/>
      <c r="WUR165" s="396"/>
      <c r="WUS165" s="396"/>
      <c r="WUT165" s="396"/>
      <c r="WUU165" s="396"/>
      <c r="WUV165" s="396"/>
      <c r="WUW165" s="396"/>
      <c r="WUX165" s="396"/>
      <c r="WUY165" s="396"/>
      <c r="WUZ165" s="396"/>
      <c r="WVA165" s="396"/>
      <c r="WVB165" s="396"/>
      <c r="WVC165" s="396"/>
      <c r="WVD165" s="396"/>
      <c r="WVE165" s="396"/>
      <c r="WVF165" s="396"/>
      <c r="WVG165" s="396"/>
      <c r="WVH165" s="396"/>
      <c r="WVI165" s="396"/>
      <c r="WVJ165" s="396"/>
      <c r="WVK165" s="396"/>
      <c r="WVL165" s="396"/>
      <c r="WVM165" s="396"/>
      <c r="WVN165" s="396"/>
      <c r="WVO165" s="396"/>
      <c r="WVP165" s="396"/>
      <c r="WVQ165" s="396"/>
      <c r="WVR165" s="396"/>
      <c r="WVS165" s="396"/>
      <c r="WVT165" s="396"/>
      <c r="WVU165" s="396"/>
      <c r="WVV165" s="396"/>
      <c r="WVW165" s="396"/>
      <c r="WVX165" s="396"/>
      <c r="WVY165" s="396"/>
      <c r="WVZ165" s="396"/>
      <c r="WWA165" s="396"/>
      <c r="WWB165" s="396"/>
      <c r="WWC165" s="396"/>
      <c r="WWD165" s="396"/>
      <c r="WWE165" s="396"/>
      <c r="WWF165" s="396"/>
      <c r="WWG165" s="396"/>
      <c r="WWH165" s="396"/>
      <c r="WWI165" s="396"/>
      <c r="WWJ165" s="396"/>
      <c r="WWK165" s="396"/>
      <c r="WWL165" s="396"/>
      <c r="WWM165" s="396"/>
      <c r="WWN165" s="396"/>
      <c r="WWO165" s="396"/>
      <c r="WWP165" s="396"/>
      <c r="WWQ165" s="396"/>
      <c r="WWR165" s="396"/>
      <c r="WWS165" s="396"/>
      <c r="WWT165" s="396"/>
      <c r="WWU165" s="396"/>
      <c r="WWV165" s="396"/>
      <c r="WWW165" s="396"/>
      <c r="WWX165" s="396"/>
      <c r="WWY165" s="396"/>
      <c r="WWZ165" s="396"/>
      <c r="WXA165" s="396"/>
      <c r="WXB165" s="396"/>
      <c r="WXC165" s="396"/>
      <c r="WXD165" s="396"/>
      <c r="WXE165" s="396"/>
      <c r="WXF165" s="396"/>
      <c r="WXG165" s="396"/>
      <c r="WXH165" s="396"/>
      <c r="WXI165" s="396"/>
      <c r="WXJ165" s="396"/>
      <c r="WXK165" s="396"/>
      <c r="WXL165" s="396"/>
      <c r="WXM165" s="396"/>
      <c r="WXN165" s="396"/>
      <c r="WXO165" s="396"/>
      <c r="WXP165" s="396"/>
      <c r="WXQ165" s="396"/>
      <c r="WXR165" s="396"/>
      <c r="WXS165" s="396"/>
      <c r="WXT165" s="396"/>
      <c r="WXU165" s="396"/>
      <c r="WXV165" s="396"/>
      <c r="WXW165" s="396"/>
      <c r="WXX165" s="396"/>
      <c r="WXY165" s="396"/>
      <c r="WXZ165" s="396"/>
      <c r="WYA165" s="396"/>
      <c r="WYB165" s="396"/>
      <c r="WYC165" s="396"/>
      <c r="WYD165" s="396"/>
      <c r="WYE165" s="396"/>
      <c r="WYF165" s="396"/>
      <c r="WYG165" s="396"/>
      <c r="WYH165" s="396"/>
      <c r="WYI165" s="396"/>
      <c r="WYJ165" s="396"/>
      <c r="WYK165" s="396"/>
      <c r="WYL165" s="396"/>
      <c r="WYM165" s="396"/>
      <c r="WYN165" s="396"/>
      <c r="WYO165" s="396"/>
      <c r="WYP165" s="396"/>
      <c r="WYQ165" s="396"/>
      <c r="WYR165" s="396"/>
      <c r="WYS165" s="396"/>
      <c r="WYT165" s="396"/>
      <c r="WYU165" s="396"/>
      <c r="WYV165" s="396"/>
      <c r="WYW165" s="396"/>
      <c r="WYX165" s="396"/>
      <c r="WYY165" s="396"/>
      <c r="WYZ165" s="396"/>
      <c r="WZA165" s="396"/>
      <c r="WZB165" s="396"/>
      <c r="WZC165" s="396"/>
      <c r="WZD165" s="396"/>
      <c r="WZE165" s="396"/>
      <c r="WZF165" s="396"/>
      <c r="WZG165" s="396"/>
      <c r="WZH165" s="396"/>
      <c r="WZI165" s="396"/>
      <c r="WZJ165" s="396"/>
      <c r="WZK165" s="396"/>
      <c r="WZL165" s="396"/>
      <c r="WZM165" s="396"/>
      <c r="WZN165" s="396"/>
      <c r="WZO165" s="396"/>
      <c r="WZP165" s="396"/>
      <c r="WZQ165" s="396"/>
      <c r="WZR165" s="396"/>
      <c r="WZS165" s="396"/>
      <c r="WZT165" s="396"/>
      <c r="WZU165" s="396"/>
      <c r="WZV165" s="396"/>
      <c r="WZW165" s="396"/>
      <c r="WZX165" s="396"/>
      <c r="WZY165" s="396"/>
      <c r="WZZ165" s="396"/>
      <c r="XAA165" s="396"/>
      <c r="XAB165" s="396"/>
      <c r="XAC165" s="396"/>
      <c r="XAD165" s="396"/>
      <c r="XAE165" s="396"/>
      <c r="XAF165" s="396"/>
      <c r="XAG165" s="396"/>
      <c r="XAH165" s="396"/>
      <c r="XAI165" s="396"/>
      <c r="XAJ165" s="396"/>
      <c r="XAK165" s="396"/>
      <c r="XAL165" s="396"/>
      <c r="XAM165" s="396"/>
      <c r="XAN165" s="396"/>
      <c r="XAO165" s="396"/>
      <c r="XAP165" s="396"/>
      <c r="XAQ165" s="396"/>
      <c r="XAR165" s="396"/>
      <c r="XAS165" s="396"/>
      <c r="XAT165" s="396"/>
      <c r="XAU165" s="396"/>
      <c r="XAV165" s="396"/>
      <c r="XAW165" s="396"/>
      <c r="XAX165" s="396"/>
      <c r="XAY165" s="396"/>
      <c r="XAZ165" s="396"/>
      <c r="XBA165" s="396"/>
      <c r="XBB165" s="396"/>
      <c r="XBC165" s="396"/>
      <c r="XBD165" s="396"/>
      <c r="XBE165" s="396"/>
      <c r="XBF165" s="396"/>
      <c r="XBG165" s="396"/>
      <c r="XBH165" s="396"/>
      <c r="XBI165" s="396"/>
      <c r="XBJ165" s="396"/>
      <c r="XBK165" s="396"/>
      <c r="XBL165" s="396"/>
      <c r="XBM165" s="396"/>
      <c r="XBN165" s="396"/>
      <c r="XBO165" s="396"/>
      <c r="XBP165" s="396"/>
      <c r="XBQ165" s="396"/>
      <c r="XBR165" s="396"/>
      <c r="XBS165" s="396"/>
      <c r="XBT165" s="396"/>
      <c r="XBU165" s="396"/>
      <c r="XBV165" s="396"/>
      <c r="XBW165" s="396"/>
      <c r="XBX165" s="396"/>
      <c r="XBY165" s="396"/>
      <c r="XBZ165" s="396"/>
      <c r="XCA165" s="396"/>
      <c r="XCB165" s="396"/>
      <c r="XCC165" s="396"/>
      <c r="XCD165" s="396"/>
      <c r="XCE165" s="396"/>
      <c r="XCF165" s="396"/>
      <c r="XCG165" s="396"/>
      <c r="XCH165" s="396"/>
      <c r="XCI165" s="396"/>
      <c r="XCJ165" s="396"/>
      <c r="XCK165" s="396"/>
      <c r="XCL165" s="396"/>
      <c r="XCM165" s="396"/>
      <c r="XCN165" s="396"/>
      <c r="XCO165" s="396"/>
      <c r="XCP165" s="396"/>
      <c r="XCQ165" s="396"/>
      <c r="XCR165" s="396"/>
      <c r="XCS165" s="396"/>
      <c r="XCT165" s="396"/>
      <c r="XCU165" s="396"/>
      <c r="XCV165" s="396"/>
      <c r="XCW165" s="396"/>
      <c r="XCX165" s="396"/>
      <c r="XCY165" s="396"/>
      <c r="XCZ165" s="396"/>
      <c r="XDA165" s="396"/>
      <c r="XDB165" s="396"/>
      <c r="XDC165" s="396"/>
      <c r="XDD165" s="396"/>
      <c r="XDE165" s="396"/>
      <c r="XDF165" s="396"/>
      <c r="XDG165" s="396"/>
      <c r="XDH165" s="396"/>
      <c r="XDI165" s="396"/>
      <c r="XDJ165" s="396"/>
      <c r="XDK165" s="396"/>
      <c r="XDL165" s="396"/>
      <c r="XDM165" s="396"/>
      <c r="XDN165" s="396"/>
      <c r="XDO165" s="396"/>
      <c r="XDP165" s="396"/>
      <c r="XDQ165" s="396"/>
      <c r="XDR165" s="396"/>
      <c r="XDS165" s="396"/>
      <c r="XDT165" s="396"/>
      <c r="XDU165" s="396"/>
      <c r="XDV165" s="396"/>
      <c r="XDW165" s="396"/>
      <c r="XDX165" s="396"/>
      <c r="XDY165" s="396"/>
      <c r="XDZ165" s="396"/>
      <c r="XEA165" s="396"/>
      <c r="XEB165" s="396"/>
      <c r="XEC165" s="396"/>
      <c r="XEE165" s="396"/>
      <c r="XEF165" s="125"/>
      <c r="XEG165" s="369"/>
      <c r="XEH165" s="272"/>
      <c r="XEI165" s="273"/>
      <c r="XEJ165" s="272"/>
      <c r="XEK165" s="272"/>
      <c r="XEL165" s="272"/>
      <c r="XEM165" s="272"/>
      <c r="XEN165" s="133"/>
      <c r="XEO165" s="114"/>
      <c r="XEP165" s="114"/>
    </row>
    <row r="166" spans="1:16370" s="387" customFormat="1" ht="62.4">
      <c r="A166" s="387" t="s">
        <v>56</v>
      </c>
      <c r="C166" s="286" t="s">
        <v>2798</v>
      </c>
      <c r="D166" s="414" t="s">
        <v>2799</v>
      </c>
      <c r="E166" s="398"/>
      <c r="F166" s="409">
        <f t="shared" ref="F166:K166" si="85">F167+F180</f>
        <v>110.22159999999998</v>
      </c>
      <c r="G166" s="409">
        <f t="shared" si="85"/>
        <v>0</v>
      </c>
      <c r="H166" s="409">
        <f t="shared" si="85"/>
        <v>110.21999999999998</v>
      </c>
      <c r="I166" s="409">
        <f t="shared" si="85"/>
        <v>79.305999999999983</v>
      </c>
      <c r="J166" s="409">
        <f t="shared" si="85"/>
        <v>8.1199999999999992</v>
      </c>
      <c r="K166" s="409">
        <f t="shared" si="85"/>
        <v>22.794</v>
      </c>
      <c r="L166" s="114"/>
      <c r="M166" s="114">
        <f t="shared" si="62"/>
        <v>110.21999999999998</v>
      </c>
      <c r="N166" s="410">
        <f t="shared" si="63"/>
        <v>0</v>
      </c>
      <c r="O166" s="411">
        <f t="shared" si="64"/>
        <v>0</v>
      </c>
      <c r="P166" s="412"/>
      <c r="Q166" s="412"/>
      <c r="R166" s="412"/>
      <c r="S166" s="412"/>
      <c r="T166" s="412"/>
      <c r="U166" s="412"/>
      <c r="V166" s="412"/>
      <c r="W166" s="412"/>
      <c r="X166" s="412"/>
      <c r="Y166" s="411">
        <f t="shared" si="65"/>
        <v>0</v>
      </c>
      <c r="Z166" s="412"/>
      <c r="AA166" s="412"/>
      <c r="AB166" s="412"/>
      <c r="AC166" s="412"/>
      <c r="AD166" s="412"/>
      <c r="AE166" s="412"/>
      <c r="AF166" s="412"/>
      <c r="AG166" s="412"/>
      <c r="AH166" s="412"/>
      <c r="AI166" s="412"/>
      <c r="AJ166" s="412"/>
      <c r="AK166" s="412"/>
      <c r="AL166" s="412"/>
      <c r="AM166" s="412"/>
      <c r="AN166" s="412"/>
      <c r="AO166" s="412"/>
      <c r="AP166" s="412"/>
      <c r="AQ166" s="412"/>
      <c r="AR166" s="412"/>
      <c r="AS166" s="412"/>
      <c r="AT166" s="412"/>
      <c r="AU166" s="412"/>
      <c r="AV166" s="412"/>
      <c r="AW166" s="411">
        <f t="shared" si="66"/>
        <v>0</v>
      </c>
      <c r="AX166" s="412"/>
      <c r="AY166" s="412"/>
      <c r="AZ166" s="398"/>
      <c r="BA166" s="398"/>
      <c r="BB166" s="401"/>
      <c r="BC166" s="401"/>
      <c r="BD166" s="401">
        <f t="shared" si="67"/>
        <v>0</v>
      </c>
      <c r="BE166" s="401"/>
      <c r="BF166" s="401"/>
      <c r="BG166" s="401"/>
      <c r="BH166" s="401">
        <f t="shared" si="68"/>
        <v>0</v>
      </c>
      <c r="BI166" s="401"/>
      <c r="BJ166" s="401"/>
      <c r="BK166" s="401"/>
      <c r="BL166" s="114">
        <v>0</v>
      </c>
      <c r="BM166" s="398"/>
      <c r="BN166" s="398"/>
      <c r="BO166" s="398"/>
      <c r="BP166" s="398"/>
      <c r="BQ166" s="114"/>
      <c r="BR166" s="398"/>
      <c r="BS166" s="398"/>
      <c r="BT166" s="398"/>
      <c r="BU166" s="398"/>
      <c r="BV166" s="413"/>
      <c r="BW166" s="397"/>
      <c r="BX166" s="397"/>
    </row>
    <row r="167" spans="1:16370" s="387" customFormat="1">
      <c r="A167" s="387" t="s">
        <v>56</v>
      </c>
      <c r="C167" s="397" t="s">
        <v>1264</v>
      </c>
      <c r="D167" s="417" t="s">
        <v>1257</v>
      </c>
      <c r="E167" s="397"/>
      <c r="F167" s="409">
        <f t="shared" ref="F167:K167" si="86">SUM(F168:F179)</f>
        <v>110.05159999999998</v>
      </c>
      <c r="G167" s="409">
        <f t="shared" si="86"/>
        <v>0</v>
      </c>
      <c r="H167" s="409">
        <f t="shared" si="86"/>
        <v>110.04999999999998</v>
      </c>
      <c r="I167" s="409">
        <f t="shared" si="86"/>
        <v>79.165999999999983</v>
      </c>
      <c r="J167" s="409">
        <f t="shared" si="86"/>
        <v>8.09</v>
      </c>
      <c r="K167" s="409">
        <f t="shared" si="86"/>
        <v>22.794</v>
      </c>
      <c r="L167" s="114"/>
      <c r="M167" s="114">
        <f t="shared" si="62"/>
        <v>109.04999999999998</v>
      </c>
      <c r="N167" s="410">
        <f t="shared" si="63"/>
        <v>1</v>
      </c>
      <c r="O167" s="411">
        <f t="shared" si="64"/>
        <v>0.6</v>
      </c>
      <c r="P167" s="412"/>
      <c r="Q167" s="412"/>
      <c r="R167" s="412">
        <v>0.2</v>
      </c>
      <c r="S167" s="412">
        <v>0.3</v>
      </c>
      <c r="T167" s="412"/>
      <c r="U167" s="412"/>
      <c r="V167" s="412">
        <v>0.1</v>
      </c>
      <c r="W167" s="412"/>
      <c r="X167" s="412"/>
      <c r="Y167" s="411">
        <f t="shared" si="65"/>
        <v>0</v>
      </c>
      <c r="Z167" s="412"/>
      <c r="AA167" s="412"/>
      <c r="AB167" s="412"/>
      <c r="AC167" s="412"/>
      <c r="AD167" s="412"/>
      <c r="AE167" s="412"/>
      <c r="AF167" s="412"/>
      <c r="AG167" s="412"/>
      <c r="AH167" s="412"/>
      <c r="AI167" s="412"/>
      <c r="AJ167" s="412"/>
      <c r="AK167" s="412"/>
      <c r="AL167" s="412"/>
      <c r="AM167" s="412"/>
      <c r="AN167" s="412"/>
      <c r="AO167" s="412"/>
      <c r="AP167" s="412"/>
      <c r="AQ167" s="412"/>
      <c r="AR167" s="412"/>
      <c r="AS167" s="412"/>
      <c r="AT167" s="412"/>
      <c r="AU167" s="412"/>
      <c r="AV167" s="412"/>
      <c r="AW167" s="411">
        <f t="shared" si="66"/>
        <v>0.4</v>
      </c>
      <c r="AX167" s="412"/>
      <c r="AY167" s="412">
        <v>0.4</v>
      </c>
      <c r="AZ167" s="398"/>
      <c r="BA167" s="397"/>
      <c r="BB167" s="399"/>
      <c r="BC167" s="399"/>
      <c r="BD167" s="401">
        <f t="shared" si="67"/>
        <v>0</v>
      </c>
      <c r="BE167" s="399"/>
      <c r="BF167" s="399"/>
      <c r="BG167" s="399"/>
      <c r="BH167" s="401">
        <f t="shared" si="68"/>
        <v>0</v>
      </c>
      <c r="BI167" s="399"/>
      <c r="BJ167" s="399"/>
      <c r="BK167" s="399"/>
      <c r="BL167" s="114">
        <v>0</v>
      </c>
      <c r="BM167" s="397"/>
      <c r="BN167" s="397"/>
      <c r="BO167" s="397"/>
      <c r="BP167" s="397"/>
      <c r="BQ167" s="114"/>
      <c r="BR167" s="397"/>
      <c r="BS167" s="397"/>
      <c r="BT167" s="397"/>
      <c r="BU167" s="397"/>
      <c r="BV167" s="418"/>
      <c r="BW167" s="397"/>
      <c r="BX167" s="397"/>
    </row>
    <row r="168" spans="1:16370" s="387" customFormat="1" ht="156">
      <c r="A168" s="387" t="s">
        <v>40</v>
      </c>
      <c r="B168" s="396"/>
      <c r="C168" s="125">
        <v>104</v>
      </c>
      <c r="D168" s="447" t="s">
        <v>3169</v>
      </c>
      <c r="E168" s="465"/>
      <c r="F168" s="273">
        <v>63.9</v>
      </c>
      <c r="G168" s="272"/>
      <c r="H168" s="272">
        <v>63.9</v>
      </c>
      <c r="I168" s="272">
        <f t="shared" ref="I168:I179" si="87">O168</f>
        <v>49.110000000000007</v>
      </c>
      <c r="J168" s="272">
        <f t="shared" ref="J168:J179" si="88">Y168</f>
        <v>7.73</v>
      </c>
      <c r="K168" s="272">
        <f t="shared" ref="K168:K179" si="89">AW168</f>
        <v>7.06</v>
      </c>
      <c r="L168" s="114" t="s">
        <v>3170</v>
      </c>
      <c r="M168" s="114">
        <f t="shared" si="62"/>
        <v>0</v>
      </c>
      <c r="N168" s="410">
        <f t="shared" si="63"/>
        <v>63.900000000000006</v>
      </c>
      <c r="O168" s="411">
        <f t="shared" si="64"/>
        <v>49.110000000000007</v>
      </c>
      <c r="P168" s="114">
        <v>6.97</v>
      </c>
      <c r="Q168" s="114">
        <v>8.35</v>
      </c>
      <c r="R168" s="114">
        <f>2.7+1.36</f>
        <v>4.0600000000000005</v>
      </c>
      <c r="S168" s="114">
        <v>27.85</v>
      </c>
      <c r="T168" s="125"/>
      <c r="U168" s="125"/>
      <c r="V168" s="466"/>
      <c r="W168" s="466">
        <v>1.88</v>
      </c>
      <c r="X168" s="466"/>
      <c r="Y168" s="411">
        <f t="shared" si="65"/>
        <v>7.73</v>
      </c>
      <c r="Z168" s="466"/>
      <c r="AA168" s="466"/>
      <c r="AB168" s="466"/>
      <c r="AC168" s="466"/>
      <c r="AD168" s="466"/>
      <c r="AE168" s="466"/>
      <c r="AF168" s="466">
        <v>1.04</v>
      </c>
      <c r="AG168" s="466">
        <v>0.89</v>
      </c>
      <c r="AH168" s="466"/>
      <c r="AI168" s="466"/>
      <c r="AJ168" s="466"/>
      <c r="AK168" s="466"/>
      <c r="AL168" s="466"/>
      <c r="AM168" s="466"/>
      <c r="AN168" s="466"/>
      <c r="AO168" s="466"/>
      <c r="AP168" s="466">
        <v>1.61</v>
      </c>
      <c r="AQ168" s="466">
        <v>2.09</v>
      </c>
      <c r="AR168" s="466"/>
      <c r="AS168" s="466"/>
      <c r="AT168" s="466">
        <v>2.1</v>
      </c>
      <c r="AU168" s="466"/>
      <c r="AV168" s="466"/>
      <c r="AW168" s="411">
        <f t="shared" si="66"/>
        <v>7.06</v>
      </c>
      <c r="AX168" s="466">
        <v>4.5599999999999996</v>
      </c>
      <c r="AY168" s="466">
        <v>2.5</v>
      </c>
      <c r="AZ168" s="125" t="s">
        <v>3171</v>
      </c>
      <c r="BA168" s="125" t="s">
        <v>3172</v>
      </c>
      <c r="BB168" s="467"/>
      <c r="BC168" s="467"/>
      <c r="BD168" s="401">
        <f t="shared" si="67"/>
        <v>0</v>
      </c>
      <c r="BE168" s="467"/>
      <c r="BF168" s="467"/>
      <c r="BG168" s="467"/>
      <c r="BH168" s="401">
        <f t="shared" si="68"/>
        <v>0</v>
      </c>
      <c r="BI168" s="467"/>
      <c r="BJ168" s="467"/>
      <c r="BK168" s="467"/>
      <c r="BL168" s="125" t="s">
        <v>2756</v>
      </c>
      <c r="BM168" s="466"/>
      <c r="BN168" s="125" t="s">
        <v>2735</v>
      </c>
      <c r="BO168" s="125" t="s">
        <v>3168</v>
      </c>
      <c r="BP168" s="125" t="s">
        <v>72</v>
      </c>
      <c r="BQ168" s="125" t="s">
        <v>72</v>
      </c>
      <c r="BR168" s="396"/>
      <c r="BS168" s="396"/>
      <c r="BT168" s="396"/>
      <c r="BU168" s="396"/>
      <c r="BV168" s="396"/>
      <c r="BW168" s="396"/>
      <c r="BX168" s="396"/>
      <c r="BY168" s="396"/>
      <c r="BZ168" s="396"/>
      <c r="CA168" s="396"/>
      <c r="CB168" s="396"/>
      <c r="CC168" s="396"/>
      <c r="CD168" s="396"/>
      <c r="CE168" s="396"/>
      <c r="CF168" s="396"/>
      <c r="CG168" s="396"/>
      <c r="CH168" s="396"/>
      <c r="CI168" s="396"/>
      <c r="CJ168" s="396"/>
      <c r="CK168" s="396"/>
      <c r="CL168" s="396"/>
      <c r="CM168" s="396"/>
      <c r="CN168" s="396"/>
      <c r="CO168" s="396"/>
      <c r="CP168" s="396"/>
      <c r="CQ168" s="396"/>
      <c r="CR168" s="396"/>
      <c r="CS168" s="396"/>
      <c r="CT168" s="396"/>
      <c r="CU168" s="396"/>
      <c r="CV168" s="396"/>
      <c r="CW168" s="396"/>
      <c r="CX168" s="396"/>
      <c r="CY168" s="396"/>
      <c r="CZ168" s="396"/>
      <c r="DA168" s="396"/>
      <c r="DB168" s="396"/>
      <c r="DC168" s="396"/>
      <c r="DD168" s="396"/>
      <c r="DE168" s="396"/>
      <c r="DF168" s="396"/>
      <c r="DG168" s="396"/>
      <c r="DH168" s="396"/>
      <c r="DI168" s="396"/>
      <c r="DJ168" s="396"/>
      <c r="DK168" s="396"/>
      <c r="DL168" s="396"/>
      <c r="DM168" s="396"/>
      <c r="DN168" s="396"/>
      <c r="DO168" s="396"/>
      <c r="DP168" s="396"/>
      <c r="DQ168" s="396"/>
      <c r="DR168" s="396"/>
      <c r="DS168" s="396"/>
      <c r="DT168" s="396"/>
      <c r="DU168" s="396"/>
      <c r="DV168" s="396"/>
      <c r="DW168" s="396"/>
      <c r="DX168" s="396"/>
      <c r="DY168" s="396"/>
      <c r="DZ168" s="396"/>
      <c r="EA168" s="396"/>
      <c r="EB168" s="396"/>
      <c r="EC168" s="396"/>
      <c r="ED168" s="396"/>
      <c r="EE168" s="396"/>
      <c r="EF168" s="396"/>
      <c r="EG168" s="396"/>
      <c r="EH168" s="396"/>
      <c r="EI168" s="396"/>
      <c r="EJ168" s="396"/>
      <c r="EK168" s="396"/>
      <c r="EL168" s="396"/>
      <c r="EM168" s="396"/>
      <c r="EN168" s="396"/>
      <c r="EO168" s="396"/>
      <c r="EP168" s="396"/>
      <c r="EQ168" s="396"/>
      <c r="ER168" s="396"/>
      <c r="ES168" s="396"/>
      <c r="ET168" s="396"/>
      <c r="EU168" s="396"/>
      <c r="EV168" s="396"/>
      <c r="EW168" s="396"/>
      <c r="EX168" s="396"/>
      <c r="EY168" s="396"/>
      <c r="EZ168" s="396"/>
      <c r="FA168" s="396"/>
      <c r="FB168" s="396"/>
      <c r="FC168" s="396"/>
      <c r="FD168" s="396"/>
      <c r="FE168" s="396"/>
      <c r="FF168" s="396"/>
      <c r="FG168" s="396"/>
      <c r="FH168" s="396"/>
      <c r="FI168" s="396"/>
      <c r="FJ168" s="396"/>
      <c r="FK168" s="396"/>
      <c r="FL168" s="396"/>
      <c r="FM168" s="396"/>
      <c r="FN168" s="396"/>
      <c r="FO168" s="396"/>
      <c r="FP168" s="396"/>
      <c r="FQ168" s="396"/>
      <c r="FR168" s="396"/>
      <c r="FS168" s="396"/>
      <c r="FT168" s="396"/>
      <c r="FU168" s="396"/>
      <c r="FV168" s="396"/>
      <c r="FW168" s="396"/>
      <c r="FX168" s="396"/>
      <c r="FY168" s="396"/>
      <c r="FZ168" s="396"/>
      <c r="GA168" s="396"/>
      <c r="GB168" s="396"/>
      <c r="GC168" s="396"/>
      <c r="GD168" s="396"/>
      <c r="GE168" s="396"/>
      <c r="GF168" s="396"/>
      <c r="GG168" s="396"/>
      <c r="GH168" s="396"/>
      <c r="GI168" s="396"/>
      <c r="GJ168" s="396"/>
      <c r="GK168" s="396"/>
      <c r="GL168" s="396"/>
      <c r="GM168" s="396"/>
      <c r="GN168" s="396"/>
      <c r="GO168" s="396"/>
      <c r="GP168" s="396"/>
      <c r="GQ168" s="396"/>
      <c r="GR168" s="396"/>
      <c r="GS168" s="396"/>
      <c r="GT168" s="396"/>
      <c r="GU168" s="396"/>
      <c r="GV168" s="396"/>
      <c r="GW168" s="396"/>
      <c r="GX168" s="396"/>
      <c r="GY168" s="396"/>
      <c r="GZ168" s="396"/>
      <c r="HA168" s="396"/>
      <c r="HB168" s="396"/>
      <c r="HC168" s="396"/>
      <c r="HD168" s="396"/>
      <c r="HE168" s="396"/>
      <c r="HF168" s="396"/>
      <c r="HG168" s="396"/>
      <c r="HH168" s="396"/>
      <c r="HI168" s="396"/>
      <c r="HJ168" s="396"/>
      <c r="HK168" s="396"/>
      <c r="HL168" s="396"/>
      <c r="HM168" s="396"/>
      <c r="HN168" s="396"/>
      <c r="HO168" s="396"/>
      <c r="HP168" s="396"/>
      <c r="HQ168" s="396"/>
      <c r="HR168" s="396"/>
      <c r="HS168" s="396"/>
      <c r="HT168" s="396"/>
      <c r="HU168" s="396"/>
      <c r="HV168" s="396"/>
      <c r="HW168" s="396"/>
      <c r="HX168" s="396"/>
      <c r="HY168" s="396"/>
      <c r="HZ168" s="396"/>
      <c r="IA168" s="396"/>
      <c r="IB168" s="396"/>
      <c r="IC168" s="396"/>
      <c r="ID168" s="396"/>
      <c r="IE168" s="396"/>
      <c r="IF168" s="396"/>
      <c r="IG168" s="396"/>
      <c r="IH168" s="396"/>
      <c r="II168" s="396"/>
      <c r="IJ168" s="396"/>
      <c r="IK168" s="396"/>
      <c r="IL168" s="396"/>
      <c r="IM168" s="396"/>
      <c r="IN168" s="396"/>
      <c r="IO168" s="396"/>
      <c r="IP168" s="396"/>
      <c r="IQ168" s="396"/>
      <c r="IR168" s="396"/>
      <c r="IS168" s="396"/>
      <c r="IT168" s="396"/>
      <c r="IU168" s="396"/>
      <c r="IV168" s="396"/>
      <c r="IW168" s="396"/>
      <c r="IX168" s="396"/>
      <c r="IY168" s="396"/>
      <c r="IZ168" s="396"/>
      <c r="JA168" s="396"/>
      <c r="JB168" s="396"/>
      <c r="JC168" s="396"/>
      <c r="JD168" s="396"/>
      <c r="JE168" s="396"/>
      <c r="JF168" s="396"/>
      <c r="JG168" s="396"/>
      <c r="JH168" s="396"/>
      <c r="JI168" s="396"/>
      <c r="JJ168" s="396"/>
      <c r="JK168" s="396"/>
      <c r="JL168" s="396"/>
      <c r="JM168" s="396"/>
      <c r="JN168" s="396"/>
      <c r="JO168" s="396"/>
      <c r="JP168" s="396"/>
      <c r="JQ168" s="396"/>
      <c r="JR168" s="396"/>
      <c r="JS168" s="396"/>
      <c r="JT168" s="396"/>
      <c r="JU168" s="396"/>
      <c r="JV168" s="396"/>
      <c r="JW168" s="396"/>
      <c r="JX168" s="396"/>
      <c r="JY168" s="396"/>
      <c r="JZ168" s="396"/>
      <c r="KA168" s="396"/>
      <c r="KB168" s="396"/>
      <c r="KC168" s="396"/>
      <c r="KD168" s="396"/>
      <c r="KE168" s="396"/>
      <c r="KF168" s="396"/>
      <c r="KG168" s="396"/>
      <c r="KH168" s="396"/>
      <c r="KI168" s="396"/>
      <c r="KJ168" s="396"/>
      <c r="KK168" s="396"/>
      <c r="KL168" s="396"/>
      <c r="KM168" s="396"/>
      <c r="KN168" s="396"/>
      <c r="KO168" s="396"/>
      <c r="KP168" s="396"/>
      <c r="KQ168" s="396"/>
      <c r="KR168" s="396"/>
      <c r="KS168" s="396"/>
      <c r="KT168" s="396"/>
      <c r="KU168" s="396"/>
      <c r="KV168" s="396"/>
      <c r="KW168" s="396"/>
      <c r="KX168" s="396"/>
      <c r="KY168" s="396"/>
      <c r="KZ168" s="396"/>
      <c r="LA168" s="396"/>
      <c r="LB168" s="396"/>
      <c r="LC168" s="396"/>
      <c r="LD168" s="396"/>
      <c r="LE168" s="396"/>
      <c r="LF168" s="396"/>
      <c r="LG168" s="396"/>
      <c r="LH168" s="396"/>
      <c r="LI168" s="396"/>
      <c r="LJ168" s="396"/>
      <c r="LK168" s="396"/>
      <c r="LL168" s="396"/>
      <c r="LM168" s="396"/>
      <c r="LN168" s="396"/>
      <c r="LO168" s="396"/>
      <c r="LP168" s="396"/>
      <c r="LQ168" s="396"/>
      <c r="LR168" s="396"/>
      <c r="LS168" s="396"/>
      <c r="LT168" s="396"/>
      <c r="LU168" s="396"/>
      <c r="LV168" s="396"/>
      <c r="LW168" s="396"/>
      <c r="LX168" s="396"/>
      <c r="LY168" s="396"/>
      <c r="LZ168" s="396"/>
      <c r="MA168" s="396"/>
      <c r="MB168" s="396"/>
      <c r="MC168" s="396"/>
      <c r="MD168" s="396"/>
      <c r="ME168" s="396"/>
      <c r="MF168" s="396"/>
      <c r="MG168" s="396"/>
      <c r="MH168" s="396"/>
      <c r="MI168" s="396"/>
      <c r="MJ168" s="396"/>
      <c r="MK168" s="396"/>
      <c r="ML168" s="396"/>
      <c r="MM168" s="396"/>
      <c r="MN168" s="396"/>
      <c r="MO168" s="396"/>
      <c r="MP168" s="396"/>
      <c r="MQ168" s="396"/>
      <c r="MR168" s="396"/>
      <c r="MS168" s="396"/>
      <c r="MT168" s="396"/>
      <c r="MU168" s="396"/>
      <c r="MV168" s="396"/>
      <c r="MW168" s="396"/>
      <c r="MX168" s="396"/>
      <c r="MY168" s="396"/>
      <c r="MZ168" s="396"/>
      <c r="NA168" s="396"/>
      <c r="NB168" s="396"/>
      <c r="NC168" s="396"/>
      <c r="ND168" s="396"/>
      <c r="NE168" s="396"/>
      <c r="NF168" s="396"/>
      <c r="NG168" s="396"/>
      <c r="NH168" s="396"/>
      <c r="NI168" s="396"/>
      <c r="NJ168" s="396"/>
      <c r="NK168" s="396"/>
      <c r="NL168" s="396"/>
      <c r="NM168" s="396"/>
      <c r="NN168" s="396"/>
      <c r="NO168" s="396"/>
      <c r="NP168" s="396"/>
      <c r="NQ168" s="396"/>
      <c r="NR168" s="396"/>
      <c r="NS168" s="396"/>
      <c r="NT168" s="396"/>
      <c r="NU168" s="396"/>
      <c r="NV168" s="396"/>
      <c r="NW168" s="396"/>
      <c r="NX168" s="396"/>
      <c r="NY168" s="396"/>
      <c r="NZ168" s="396"/>
      <c r="OA168" s="396"/>
      <c r="OB168" s="396"/>
      <c r="OC168" s="396"/>
      <c r="OD168" s="396"/>
      <c r="OE168" s="396"/>
      <c r="OF168" s="396"/>
      <c r="OG168" s="396"/>
      <c r="OH168" s="396"/>
      <c r="OI168" s="396"/>
      <c r="OJ168" s="396"/>
      <c r="OK168" s="396"/>
      <c r="OL168" s="396"/>
      <c r="OM168" s="396"/>
      <c r="ON168" s="396"/>
      <c r="OO168" s="396"/>
      <c r="OP168" s="396"/>
      <c r="OQ168" s="396"/>
      <c r="OR168" s="396"/>
      <c r="OS168" s="396"/>
      <c r="OT168" s="396"/>
      <c r="OU168" s="396"/>
      <c r="OV168" s="396"/>
      <c r="OW168" s="396"/>
      <c r="OX168" s="396"/>
      <c r="OY168" s="396"/>
      <c r="OZ168" s="396"/>
      <c r="PA168" s="396"/>
      <c r="PB168" s="396"/>
      <c r="PC168" s="396"/>
      <c r="PD168" s="396"/>
      <c r="PE168" s="396"/>
      <c r="PF168" s="396"/>
      <c r="PG168" s="396"/>
      <c r="PH168" s="396"/>
      <c r="PI168" s="396"/>
      <c r="PJ168" s="396"/>
      <c r="PK168" s="396"/>
      <c r="PL168" s="396"/>
      <c r="PM168" s="396"/>
      <c r="PN168" s="396"/>
      <c r="PO168" s="396"/>
      <c r="PP168" s="396"/>
      <c r="PQ168" s="396"/>
      <c r="PR168" s="396"/>
      <c r="PS168" s="396"/>
      <c r="PT168" s="396"/>
      <c r="PU168" s="396"/>
      <c r="PV168" s="396"/>
      <c r="PW168" s="396"/>
      <c r="PX168" s="396"/>
      <c r="PY168" s="396"/>
      <c r="PZ168" s="396"/>
      <c r="QA168" s="396"/>
      <c r="QB168" s="396"/>
      <c r="QC168" s="396"/>
      <c r="QD168" s="396"/>
      <c r="QE168" s="396"/>
      <c r="QF168" s="396"/>
      <c r="QG168" s="396"/>
      <c r="QH168" s="396"/>
      <c r="QI168" s="396"/>
      <c r="QJ168" s="396"/>
      <c r="QK168" s="396"/>
      <c r="QL168" s="396"/>
      <c r="QM168" s="396"/>
      <c r="QN168" s="396"/>
      <c r="QO168" s="396"/>
      <c r="QP168" s="396"/>
      <c r="QQ168" s="396"/>
      <c r="QR168" s="396"/>
      <c r="QS168" s="396"/>
      <c r="QT168" s="396"/>
      <c r="QU168" s="396"/>
      <c r="QV168" s="396"/>
      <c r="QW168" s="396"/>
      <c r="QX168" s="396"/>
      <c r="QY168" s="396"/>
      <c r="QZ168" s="396"/>
      <c r="RA168" s="396"/>
      <c r="RB168" s="396"/>
      <c r="RC168" s="396"/>
      <c r="RD168" s="396"/>
      <c r="RE168" s="396"/>
      <c r="RF168" s="396"/>
      <c r="RG168" s="396"/>
      <c r="RH168" s="396"/>
      <c r="RI168" s="396"/>
      <c r="RJ168" s="396"/>
      <c r="RK168" s="396"/>
      <c r="RL168" s="396"/>
      <c r="RM168" s="396"/>
      <c r="RN168" s="396"/>
      <c r="RO168" s="396"/>
      <c r="RP168" s="396"/>
      <c r="RQ168" s="396"/>
      <c r="RR168" s="396"/>
      <c r="RS168" s="396"/>
      <c r="RT168" s="396"/>
      <c r="RU168" s="396"/>
      <c r="RV168" s="396"/>
      <c r="RW168" s="396"/>
      <c r="RX168" s="396"/>
      <c r="RY168" s="396"/>
      <c r="RZ168" s="396"/>
      <c r="SA168" s="396"/>
      <c r="SB168" s="396"/>
      <c r="SC168" s="396"/>
      <c r="SD168" s="396"/>
      <c r="SE168" s="396"/>
      <c r="SF168" s="396"/>
      <c r="SG168" s="396"/>
      <c r="SH168" s="396"/>
      <c r="SI168" s="396"/>
      <c r="SJ168" s="396"/>
      <c r="SK168" s="396"/>
      <c r="SL168" s="396"/>
      <c r="SM168" s="396"/>
      <c r="SN168" s="396"/>
      <c r="SO168" s="396"/>
      <c r="SP168" s="396"/>
      <c r="SQ168" s="396"/>
      <c r="SR168" s="396"/>
      <c r="SS168" s="396"/>
      <c r="ST168" s="396"/>
      <c r="SU168" s="396"/>
      <c r="SV168" s="396"/>
      <c r="SW168" s="396"/>
      <c r="SX168" s="396"/>
      <c r="SY168" s="396"/>
      <c r="SZ168" s="396"/>
      <c r="TA168" s="396"/>
      <c r="TB168" s="396"/>
      <c r="TC168" s="396"/>
      <c r="TD168" s="396"/>
      <c r="TE168" s="396"/>
      <c r="TF168" s="396"/>
      <c r="TG168" s="396"/>
      <c r="TH168" s="396"/>
      <c r="TI168" s="396"/>
      <c r="TJ168" s="396"/>
      <c r="TK168" s="396"/>
      <c r="TL168" s="396"/>
      <c r="TM168" s="396"/>
      <c r="TN168" s="396"/>
      <c r="TO168" s="396"/>
      <c r="TP168" s="396"/>
      <c r="TQ168" s="396"/>
      <c r="TR168" s="396"/>
      <c r="TS168" s="396"/>
      <c r="TT168" s="396"/>
      <c r="TU168" s="396"/>
      <c r="TV168" s="396"/>
      <c r="TW168" s="396"/>
      <c r="TX168" s="396"/>
      <c r="TY168" s="396"/>
      <c r="TZ168" s="396"/>
      <c r="UA168" s="396"/>
      <c r="UB168" s="396"/>
      <c r="UC168" s="396"/>
      <c r="UD168" s="396"/>
      <c r="UE168" s="396"/>
      <c r="UF168" s="396"/>
      <c r="UG168" s="396"/>
      <c r="UH168" s="396"/>
      <c r="UI168" s="396"/>
      <c r="UJ168" s="396"/>
      <c r="UK168" s="396"/>
      <c r="UL168" s="396"/>
      <c r="UM168" s="396"/>
      <c r="UN168" s="396"/>
      <c r="UO168" s="396"/>
      <c r="UP168" s="396"/>
      <c r="UQ168" s="396"/>
      <c r="UR168" s="396"/>
      <c r="US168" s="396"/>
      <c r="UT168" s="396"/>
      <c r="UU168" s="396"/>
      <c r="UV168" s="396"/>
      <c r="UW168" s="396"/>
      <c r="UX168" s="396"/>
      <c r="UY168" s="396"/>
      <c r="UZ168" s="396"/>
      <c r="VA168" s="396"/>
      <c r="VB168" s="396"/>
      <c r="VC168" s="396"/>
      <c r="VD168" s="396"/>
      <c r="VE168" s="396"/>
      <c r="VF168" s="396"/>
      <c r="VG168" s="396"/>
      <c r="VH168" s="396"/>
      <c r="VI168" s="396"/>
      <c r="VJ168" s="396"/>
      <c r="VK168" s="396"/>
      <c r="VL168" s="396"/>
      <c r="VM168" s="396"/>
      <c r="VN168" s="396"/>
      <c r="VO168" s="396"/>
      <c r="VP168" s="396"/>
      <c r="VQ168" s="396"/>
      <c r="VR168" s="396"/>
      <c r="VS168" s="396"/>
      <c r="VT168" s="396"/>
      <c r="VU168" s="396"/>
      <c r="VV168" s="396"/>
      <c r="VW168" s="396"/>
      <c r="VX168" s="396"/>
      <c r="VY168" s="396"/>
      <c r="VZ168" s="396"/>
      <c r="WA168" s="396"/>
      <c r="WB168" s="396"/>
      <c r="WC168" s="396"/>
      <c r="WD168" s="396"/>
      <c r="WE168" s="396"/>
      <c r="WF168" s="396"/>
      <c r="WG168" s="396"/>
      <c r="WH168" s="396"/>
      <c r="WI168" s="396"/>
      <c r="WJ168" s="396"/>
      <c r="WK168" s="396"/>
      <c r="WL168" s="396"/>
      <c r="WM168" s="396"/>
      <c r="WN168" s="396"/>
      <c r="WO168" s="396"/>
      <c r="WP168" s="396"/>
      <c r="WQ168" s="396"/>
      <c r="WR168" s="396"/>
      <c r="WS168" s="396"/>
      <c r="WT168" s="396"/>
      <c r="WU168" s="396"/>
      <c r="WV168" s="396"/>
      <c r="WW168" s="396"/>
      <c r="WX168" s="396"/>
      <c r="WY168" s="396"/>
      <c r="WZ168" s="396"/>
      <c r="XA168" s="396"/>
      <c r="XB168" s="396"/>
      <c r="XC168" s="396"/>
      <c r="XD168" s="396"/>
      <c r="XE168" s="396"/>
      <c r="XF168" s="396"/>
      <c r="XG168" s="396"/>
      <c r="XH168" s="396"/>
      <c r="XI168" s="396"/>
      <c r="XJ168" s="396"/>
      <c r="XK168" s="396"/>
      <c r="XL168" s="396"/>
      <c r="XM168" s="396"/>
      <c r="XN168" s="396"/>
      <c r="XO168" s="396"/>
      <c r="XP168" s="396"/>
      <c r="XQ168" s="396"/>
      <c r="XR168" s="396"/>
      <c r="XS168" s="396"/>
      <c r="XT168" s="396"/>
      <c r="XU168" s="396"/>
      <c r="XV168" s="396"/>
      <c r="XW168" s="396"/>
      <c r="XX168" s="396"/>
      <c r="XY168" s="396"/>
      <c r="XZ168" s="396"/>
      <c r="YA168" s="396"/>
      <c r="YB168" s="396"/>
      <c r="YC168" s="396"/>
      <c r="YD168" s="396"/>
      <c r="YE168" s="396"/>
      <c r="YF168" s="396"/>
      <c r="YG168" s="396"/>
      <c r="YH168" s="396"/>
      <c r="YI168" s="396"/>
      <c r="YJ168" s="396"/>
      <c r="YK168" s="396"/>
      <c r="YL168" s="396"/>
      <c r="YM168" s="396"/>
      <c r="YN168" s="396"/>
      <c r="YO168" s="396"/>
      <c r="YP168" s="396"/>
      <c r="YQ168" s="396"/>
      <c r="YR168" s="396"/>
      <c r="YS168" s="396"/>
      <c r="YT168" s="396"/>
      <c r="YU168" s="396"/>
      <c r="YV168" s="396"/>
      <c r="YW168" s="396"/>
      <c r="YX168" s="396"/>
      <c r="YY168" s="396"/>
      <c r="YZ168" s="396"/>
      <c r="ZA168" s="396"/>
      <c r="ZB168" s="396"/>
      <c r="ZC168" s="396"/>
      <c r="ZD168" s="396"/>
      <c r="ZE168" s="396"/>
      <c r="ZF168" s="396"/>
      <c r="ZG168" s="396"/>
      <c r="ZH168" s="396"/>
      <c r="ZI168" s="396"/>
      <c r="ZJ168" s="396"/>
      <c r="ZK168" s="396"/>
      <c r="ZL168" s="396"/>
      <c r="ZM168" s="396"/>
      <c r="ZN168" s="396"/>
      <c r="ZO168" s="396"/>
      <c r="ZP168" s="396"/>
      <c r="ZQ168" s="396"/>
      <c r="ZR168" s="396"/>
      <c r="ZS168" s="396"/>
      <c r="ZT168" s="396"/>
      <c r="ZU168" s="396"/>
      <c r="ZV168" s="396"/>
      <c r="ZW168" s="396"/>
      <c r="ZX168" s="396"/>
      <c r="ZY168" s="396"/>
      <c r="ZZ168" s="396"/>
      <c r="AAA168" s="396"/>
      <c r="AAB168" s="396"/>
      <c r="AAC168" s="396"/>
      <c r="AAD168" s="396"/>
      <c r="AAE168" s="396"/>
      <c r="AAF168" s="396"/>
      <c r="AAG168" s="396"/>
      <c r="AAH168" s="396"/>
      <c r="AAI168" s="396"/>
      <c r="AAJ168" s="396"/>
      <c r="AAK168" s="396"/>
      <c r="AAL168" s="396"/>
      <c r="AAM168" s="396"/>
      <c r="AAN168" s="396"/>
      <c r="AAO168" s="396"/>
      <c r="AAP168" s="396"/>
      <c r="AAQ168" s="396"/>
      <c r="AAR168" s="396"/>
      <c r="AAS168" s="396"/>
      <c r="AAT168" s="396"/>
      <c r="AAU168" s="396"/>
      <c r="AAV168" s="396"/>
      <c r="AAW168" s="396"/>
      <c r="AAX168" s="396"/>
      <c r="AAY168" s="396"/>
      <c r="AAZ168" s="396"/>
      <c r="ABA168" s="396"/>
      <c r="ABB168" s="396"/>
      <c r="ABC168" s="396"/>
      <c r="ABD168" s="396"/>
      <c r="ABE168" s="396"/>
      <c r="ABF168" s="396"/>
      <c r="ABG168" s="396"/>
      <c r="ABH168" s="396"/>
      <c r="ABI168" s="396"/>
      <c r="ABJ168" s="396"/>
      <c r="ABK168" s="396"/>
      <c r="ABL168" s="396"/>
      <c r="ABM168" s="396"/>
      <c r="ABN168" s="396"/>
      <c r="ABO168" s="396"/>
      <c r="ABP168" s="396"/>
      <c r="ABQ168" s="396"/>
      <c r="ABR168" s="396"/>
      <c r="ABS168" s="396"/>
      <c r="ABT168" s="396"/>
      <c r="ABU168" s="396"/>
      <c r="ABV168" s="396"/>
      <c r="ABW168" s="396"/>
      <c r="ABX168" s="396"/>
      <c r="ABY168" s="396"/>
      <c r="ABZ168" s="396"/>
      <c r="ACA168" s="396"/>
      <c r="ACB168" s="396"/>
      <c r="ACC168" s="396"/>
      <c r="ACD168" s="396"/>
      <c r="ACE168" s="396"/>
      <c r="ACF168" s="396"/>
      <c r="ACG168" s="396"/>
      <c r="ACH168" s="396"/>
      <c r="ACI168" s="396"/>
      <c r="ACJ168" s="396"/>
      <c r="ACK168" s="396"/>
      <c r="ACL168" s="396"/>
      <c r="ACM168" s="396"/>
      <c r="ACN168" s="396"/>
      <c r="ACO168" s="396"/>
      <c r="ACP168" s="396"/>
      <c r="ACQ168" s="396"/>
      <c r="ACR168" s="396"/>
      <c r="ACS168" s="396"/>
      <c r="ACT168" s="396"/>
      <c r="ACU168" s="396"/>
      <c r="ACV168" s="396"/>
      <c r="ACW168" s="396"/>
      <c r="ACX168" s="396"/>
      <c r="ACY168" s="396"/>
      <c r="ACZ168" s="396"/>
      <c r="ADA168" s="396"/>
      <c r="ADB168" s="396"/>
      <c r="ADC168" s="396"/>
      <c r="ADD168" s="396"/>
      <c r="ADE168" s="396"/>
      <c r="ADF168" s="396"/>
      <c r="ADG168" s="396"/>
      <c r="ADH168" s="396"/>
      <c r="ADI168" s="396"/>
      <c r="ADJ168" s="396"/>
      <c r="ADK168" s="396"/>
      <c r="ADL168" s="396"/>
      <c r="ADM168" s="396"/>
      <c r="ADN168" s="396"/>
      <c r="ADO168" s="396"/>
      <c r="ADP168" s="396"/>
      <c r="ADQ168" s="396"/>
      <c r="ADR168" s="396"/>
      <c r="ADS168" s="396"/>
      <c r="ADT168" s="396"/>
      <c r="ADU168" s="396"/>
      <c r="ADV168" s="396"/>
      <c r="ADW168" s="396"/>
      <c r="ADX168" s="396"/>
      <c r="ADY168" s="396"/>
      <c r="ADZ168" s="396"/>
      <c r="AEA168" s="396"/>
      <c r="AEB168" s="396"/>
      <c r="AEC168" s="396"/>
      <c r="AED168" s="396"/>
      <c r="AEE168" s="396"/>
      <c r="AEF168" s="396"/>
      <c r="AEG168" s="396"/>
      <c r="AEH168" s="396"/>
      <c r="AEI168" s="396"/>
      <c r="AEJ168" s="396"/>
      <c r="AEK168" s="396"/>
      <c r="AEL168" s="396"/>
      <c r="AEM168" s="396"/>
      <c r="AEN168" s="396"/>
      <c r="AEO168" s="396"/>
      <c r="AEP168" s="396"/>
      <c r="AEQ168" s="396"/>
      <c r="AER168" s="396"/>
      <c r="AES168" s="396"/>
      <c r="AET168" s="396"/>
      <c r="AEU168" s="396"/>
      <c r="AEV168" s="396"/>
      <c r="AEW168" s="396"/>
      <c r="AEX168" s="396"/>
      <c r="AEY168" s="396"/>
      <c r="AEZ168" s="396"/>
      <c r="AFA168" s="396"/>
      <c r="AFB168" s="396"/>
      <c r="AFC168" s="396"/>
      <c r="AFD168" s="396"/>
      <c r="AFE168" s="396"/>
      <c r="AFF168" s="396"/>
      <c r="AFG168" s="396"/>
      <c r="AFH168" s="396"/>
      <c r="AFI168" s="396"/>
      <c r="AFJ168" s="396"/>
      <c r="AFK168" s="396"/>
      <c r="AFL168" s="396"/>
      <c r="AFM168" s="396"/>
      <c r="AFN168" s="396"/>
      <c r="AFO168" s="396"/>
      <c r="AFP168" s="396"/>
      <c r="AFQ168" s="396"/>
      <c r="AFR168" s="396"/>
      <c r="AFS168" s="396"/>
      <c r="AFT168" s="396"/>
      <c r="AFU168" s="396"/>
      <c r="AFV168" s="396"/>
      <c r="AFW168" s="396"/>
      <c r="AFX168" s="396"/>
      <c r="AFY168" s="396"/>
      <c r="AFZ168" s="396"/>
      <c r="AGA168" s="396"/>
      <c r="AGB168" s="396"/>
      <c r="AGC168" s="396"/>
      <c r="AGD168" s="396"/>
      <c r="AGE168" s="396"/>
      <c r="AGF168" s="396"/>
      <c r="AGG168" s="396"/>
      <c r="AGH168" s="396"/>
      <c r="AGI168" s="396"/>
      <c r="AGJ168" s="396"/>
      <c r="AGK168" s="396"/>
      <c r="AGL168" s="396"/>
      <c r="AGM168" s="396"/>
      <c r="AGN168" s="396"/>
      <c r="AGO168" s="396"/>
      <c r="AGP168" s="396"/>
      <c r="AGQ168" s="396"/>
      <c r="AGR168" s="396"/>
      <c r="AGS168" s="396"/>
      <c r="AGT168" s="396"/>
      <c r="AGU168" s="396"/>
      <c r="AGV168" s="396"/>
      <c r="AGW168" s="396"/>
      <c r="AGX168" s="396"/>
      <c r="AGY168" s="396"/>
      <c r="AGZ168" s="396"/>
      <c r="AHA168" s="396"/>
      <c r="AHB168" s="396"/>
      <c r="AHC168" s="396"/>
      <c r="AHD168" s="396"/>
      <c r="AHE168" s="396"/>
      <c r="AHF168" s="396"/>
      <c r="AHG168" s="396"/>
      <c r="AHH168" s="396"/>
      <c r="AHI168" s="396"/>
      <c r="AHJ168" s="396"/>
      <c r="AHK168" s="396"/>
      <c r="AHL168" s="396"/>
      <c r="AHM168" s="396"/>
      <c r="AHN168" s="396"/>
      <c r="AHO168" s="396"/>
      <c r="AHP168" s="396"/>
      <c r="AHQ168" s="396"/>
      <c r="AHR168" s="396"/>
      <c r="AHS168" s="396"/>
      <c r="AHT168" s="396"/>
      <c r="AHU168" s="396"/>
      <c r="AHV168" s="396"/>
      <c r="AHW168" s="396"/>
      <c r="AHX168" s="396"/>
      <c r="AHY168" s="396"/>
      <c r="AHZ168" s="396"/>
      <c r="AIA168" s="396"/>
      <c r="AIB168" s="396"/>
      <c r="AIC168" s="396"/>
      <c r="AID168" s="396"/>
      <c r="AIE168" s="396"/>
      <c r="AIF168" s="396"/>
      <c r="AIG168" s="396"/>
      <c r="AIH168" s="396"/>
      <c r="AII168" s="396"/>
      <c r="AIJ168" s="396"/>
      <c r="AIK168" s="396"/>
      <c r="AIL168" s="396"/>
      <c r="AIM168" s="396"/>
      <c r="AIN168" s="396"/>
      <c r="AIO168" s="396"/>
      <c r="AIP168" s="396"/>
      <c r="AIQ168" s="396"/>
      <c r="AIR168" s="396"/>
      <c r="AIS168" s="396"/>
      <c r="AIT168" s="396"/>
      <c r="AIU168" s="396"/>
      <c r="AIV168" s="396"/>
      <c r="AIW168" s="396"/>
      <c r="AIX168" s="396"/>
      <c r="AIY168" s="396"/>
      <c r="AIZ168" s="396"/>
      <c r="AJA168" s="396"/>
      <c r="AJB168" s="396"/>
      <c r="AJC168" s="396"/>
      <c r="AJD168" s="396"/>
      <c r="AJE168" s="396"/>
      <c r="AJF168" s="396"/>
      <c r="AJG168" s="396"/>
      <c r="AJH168" s="396"/>
      <c r="AJI168" s="396"/>
      <c r="AJJ168" s="396"/>
      <c r="AJK168" s="396"/>
      <c r="AJL168" s="396"/>
      <c r="AJM168" s="396"/>
      <c r="AJN168" s="396"/>
      <c r="AJO168" s="396"/>
      <c r="AJP168" s="396"/>
      <c r="AJQ168" s="396"/>
      <c r="AJR168" s="396"/>
      <c r="AJS168" s="396"/>
      <c r="AJT168" s="396"/>
      <c r="AJU168" s="396"/>
      <c r="AJV168" s="396"/>
      <c r="AJW168" s="396"/>
      <c r="AJX168" s="396"/>
      <c r="AJY168" s="396"/>
      <c r="AJZ168" s="396"/>
      <c r="AKA168" s="396"/>
      <c r="AKB168" s="396"/>
      <c r="AKC168" s="396"/>
      <c r="AKD168" s="396"/>
      <c r="AKE168" s="396"/>
      <c r="AKF168" s="396"/>
      <c r="AKG168" s="396"/>
      <c r="AKH168" s="396"/>
      <c r="AKI168" s="396"/>
      <c r="AKJ168" s="396"/>
      <c r="AKK168" s="396"/>
      <c r="AKL168" s="396"/>
      <c r="AKM168" s="396"/>
      <c r="AKN168" s="396"/>
      <c r="AKO168" s="396"/>
      <c r="AKP168" s="396"/>
      <c r="AKQ168" s="396"/>
      <c r="AKR168" s="396"/>
      <c r="AKS168" s="396"/>
      <c r="AKT168" s="396"/>
      <c r="AKU168" s="396"/>
      <c r="AKV168" s="396"/>
      <c r="AKW168" s="396"/>
      <c r="AKX168" s="396"/>
      <c r="AKY168" s="396"/>
      <c r="AKZ168" s="396"/>
      <c r="ALA168" s="396"/>
      <c r="ALB168" s="396"/>
      <c r="ALC168" s="396"/>
      <c r="ALD168" s="396"/>
      <c r="ALE168" s="396"/>
      <c r="ALF168" s="396"/>
      <c r="ALG168" s="396"/>
      <c r="ALH168" s="396"/>
      <c r="ALI168" s="396"/>
      <c r="ALJ168" s="396"/>
      <c r="ALK168" s="396"/>
      <c r="ALL168" s="396"/>
      <c r="ALM168" s="396"/>
      <c r="ALN168" s="396"/>
      <c r="ALO168" s="396"/>
      <c r="ALP168" s="396"/>
      <c r="ALQ168" s="396"/>
      <c r="ALR168" s="396"/>
      <c r="ALS168" s="396"/>
      <c r="ALT168" s="396"/>
      <c r="ALU168" s="396"/>
      <c r="ALV168" s="396"/>
      <c r="ALW168" s="396"/>
      <c r="ALX168" s="396"/>
      <c r="ALY168" s="396"/>
      <c r="ALZ168" s="396"/>
      <c r="AMA168" s="396"/>
      <c r="AMB168" s="396"/>
      <c r="AMC168" s="396"/>
      <c r="AMD168" s="396"/>
      <c r="AME168" s="396"/>
      <c r="AMF168" s="396"/>
      <c r="AMG168" s="396"/>
      <c r="AMH168" s="396"/>
      <c r="AMI168" s="396"/>
      <c r="AMJ168" s="396"/>
      <c r="AMK168" s="396"/>
      <c r="AML168" s="396"/>
      <c r="AMM168" s="396"/>
      <c r="AMN168" s="396"/>
      <c r="AMO168" s="396"/>
      <c r="AMP168" s="396"/>
      <c r="AMQ168" s="396"/>
      <c r="AMR168" s="396"/>
      <c r="AMS168" s="396"/>
      <c r="AMT168" s="396"/>
      <c r="AMU168" s="396"/>
      <c r="AMV168" s="396"/>
      <c r="AMW168" s="396"/>
      <c r="AMX168" s="396"/>
      <c r="AMY168" s="396"/>
      <c r="AMZ168" s="396"/>
      <c r="ANA168" s="396"/>
      <c r="ANB168" s="396"/>
      <c r="ANC168" s="396"/>
      <c r="AND168" s="396"/>
      <c r="ANE168" s="396"/>
      <c r="ANF168" s="396"/>
      <c r="ANG168" s="396"/>
      <c r="ANH168" s="396"/>
      <c r="ANI168" s="396"/>
      <c r="ANJ168" s="396"/>
      <c r="ANK168" s="396"/>
      <c r="ANL168" s="396"/>
      <c r="ANM168" s="396"/>
      <c r="ANN168" s="396"/>
      <c r="ANO168" s="396"/>
      <c r="ANP168" s="396"/>
      <c r="ANQ168" s="396"/>
      <c r="ANR168" s="396"/>
      <c r="ANS168" s="396"/>
      <c r="ANT168" s="396"/>
      <c r="ANU168" s="396"/>
      <c r="ANV168" s="396"/>
      <c r="ANW168" s="396"/>
      <c r="ANX168" s="396"/>
      <c r="ANY168" s="396"/>
      <c r="ANZ168" s="396"/>
      <c r="AOA168" s="396"/>
      <c r="AOB168" s="396"/>
      <c r="AOC168" s="396"/>
      <c r="AOD168" s="396"/>
      <c r="AOE168" s="396"/>
      <c r="AOF168" s="396"/>
      <c r="AOG168" s="396"/>
      <c r="AOH168" s="396"/>
      <c r="AOI168" s="396"/>
      <c r="AOJ168" s="396"/>
      <c r="AOK168" s="396"/>
      <c r="AOL168" s="396"/>
      <c r="AOM168" s="396"/>
      <c r="AON168" s="396"/>
      <c r="AOO168" s="396"/>
      <c r="AOP168" s="396"/>
      <c r="AOQ168" s="396"/>
      <c r="AOR168" s="396"/>
      <c r="AOS168" s="396"/>
      <c r="AOT168" s="396"/>
      <c r="AOU168" s="396"/>
      <c r="AOV168" s="396"/>
      <c r="AOW168" s="396"/>
      <c r="AOX168" s="396"/>
      <c r="AOY168" s="396"/>
      <c r="AOZ168" s="396"/>
      <c r="APA168" s="396"/>
      <c r="APB168" s="396"/>
      <c r="APC168" s="396"/>
      <c r="APD168" s="396"/>
      <c r="APE168" s="396"/>
      <c r="APF168" s="396"/>
      <c r="APG168" s="396"/>
      <c r="APH168" s="396"/>
      <c r="API168" s="396"/>
      <c r="APJ168" s="396"/>
      <c r="APK168" s="396"/>
      <c r="APL168" s="396"/>
      <c r="APM168" s="396"/>
      <c r="APN168" s="396"/>
      <c r="APO168" s="396"/>
      <c r="APP168" s="396"/>
      <c r="APQ168" s="396"/>
      <c r="APR168" s="396"/>
      <c r="APS168" s="396"/>
      <c r="APT168" s="396"/>
      <c r="APU168" s="396"/>
      <c r="APV168" s="396"/>
      <c r="APW168" s="396"/>
      <c r="APX168" s="396"/>
      <c r="APY168" s="396"/>
      <c r="APZ168" s="396"/>
      <c r="AQA168" s="396"/>
      <c r="AQB168" s="396"/>
      <c r="AQC168" s="396"/>
      <c r="AQD168" s="396"/>
      <c r="AQE168" s="396"/>
      <c r="AQF168" s="396"/>
      <c r="AQG168" s="396"/>
      <c r="AQH168" s="396"/>
      <c r="AQI168" s="396"/>
      <c r="AQJ168" s="396"/>
      <c r="AQK168" s="396"/>
      <c r="AQL168" s="396"/>
      <c r="AQM168" s="396"/>
      <c r="AQN168" s="396"/>
      <c r="AQO168" s="396"/>
      <c r="AQP168" s="396"/>
      <c r="AQQ168" s="396"/>
      <c r="AQR168" s="396"/>
      <c r="AQS168" s="396"/>
      <c r="AQT168" s="396"/>
      <c r="AQU168" s="396"/>
      <c r="AQV168" s="396"/>
      <c r="AQW168" s="396"/>
      <c r="AQX168" s="396"/>
      <c r="AQY168" s="396"/>
      <c r="AQZ168" s="396"/>
      <c r="ARA168" s="396"/>
      <c r="ARB168" s="396"/>
      <c r="ARC168" s="396"/>
      <c r="ARD168" s="396"/>
      <c r="ARE168" s="396"/>
      <c r="ARF168" s="396"/>
      <c r="ARG168" s="396"/>
      <c r="ARH168" s="396"/>
      <c r="ARI168" s="396"/>
      <c r="ARJ168" s="396"/>
      <c r="ARK168" s="396"/>
      <c r="ARL168" s="396"/>
      <c r="ARM168" s="396"/>
      <c r="ARN168" s="396"/>
      <c r="ARO168" s="396"/>
      <c r="ARP168" s="396"/>
      <c r="ARQ168" s="396"/>
      <c r="ARR168" s="396"/>
      <c r="ARS168" s="396"/>
      <c r="ART168" s="396"/>
      <c r="ARU168" s="396"/>
      <c r="ARV168" s="396"/>
      <c r="ARW168" s="396"/>
      <c r="ARX168" s="396"/>
      <c r="ARY168" s="396"/>
      <c r="ARZ168" s="396"/>
      <c r="ASA168" s="396"/>
      <c r="ASB168" s="396"/>
      <c r="ASC168" s="396"/>
      <c r="ASD168" s="396"/>
      <c r="ASE168" s="396"/>
      <c r="ASF168" s="396"/>
      <c r="ASG168" s="396"/>
      <c r="ASH168" s="396"/>
      <c r="ASI168" s="396"/>
      <c r="ASJ168" s="396"/>
      <c r="ASK168" s="396"/>
      <c r="ASL168" s="396"/>
      <c r="ASM168" s="396"/>
      <c r="ASN168" s="396"/>
      <c r="ASO168" s="396"/>
      <c r="ASP168" s="396"/>
      <c r="ASQ168" s="396"/>
      <c r="ASR168" s="396"/>
      <c r="ASS168" s="396"/>
      <c r="AST168" s="396"/>
      <c r="ASU168" s="396"/>
      <c r="ASV168" s="396"/>
      <c r="ASW168" s="396"/>
      <c r="ASX168" s="396"/>
      <c r="ASY168" s="396"/>
      <c r="ASZ168" s="396"/>
      <c r="ATA168" s="396"/>
      <c r="ATB168" s="396"/>
      <c r="ATC168" s="396"/>
      <c r="ATD168" s="396"/>
      <c r="ATE168" s="396"/>
      <c r="ATF168" s="396"/>
      <c r="ATG168" s="396"/>
      <c r="ATH168" s="396"/>
      <c r="ATI168" s="396"/>
      <c r="ATJ168" s="396"/>
      <c r="ATK168" s="396"/>
      <c r="ATL168" s="396"/>
      <c r="ATM168" s="396"/>
      <c r="ATN168" s="396"/>
      <c r="ATO168" s="396"/>
      <c r="ATP168" s="396"/>
      <c r="ATQ168" s="396"/>
      <c r="ATR168" s="396"/>
      <c r="ATS168" s="396"/>
      <c r="ATT168" s="396"/>
      <c r="ATU168" s="396"/>
      <c r="ATV168" s="396"/>
      <c r="ATW168" s="396"/>
      <c r="ATX168" s="396"/>
      <c r="ATY168" s="396"/>
      <c r="ATZ168" s="396"/>
      <c r="AUA168" s="396"/>
      <c r="AUB168" s="396"/>
      <c r="AUC168" s="396"/>
      <c r="AUD168" s="396"/>
      <c r="AUE168" s="396"/>
      <c r="AUF168" s="396"/>
      <c r="AUG168" s="396"/>
      <c r="AUH168" s="396"/>
      <c r="AUI168" s="396"/>
      <c r="AUJ168" s="396"/>
      <c r="AUK168" s="396"/>
      <c r="AUL168" s="396"/>
      <c r="AUM168" s="396"/>
      <c r="AUN168" s="396"/>
      <c r="AUO168" s="396"/>
      <c r="AUP168" s="396"/>
      <c r="AUQ168" s="396"/>
      <c r="AUR168" s="396"/>
      <c r="AUS168" s="396"/>
      <c r="AUT168" s="396"/>
      <c r="AUU168" s="396"/>
      <c r="AUV168" s="396"/>
      <c r="AUW168" s="396"/>
      <c r="AUX168" s="396"/>
      <c r="AUY168" s="396"/>
      <c r="AUZ168" s="396"/>
      <c r="AVA168" s="396"/>
      <c r="AVB168" s="396"/>
      <c r="AVC168" s="396"/>
      <c r="AVD168" s="396"/>
      <c r="AVE168" s="396"/>
      <c r="AVF168" s="396"/>
      <c r="AVG168" s="396"/>
      <c r="AVH168" s="396"/>
      <c r="AVI168" s="396"/>
      <c r="AVJ168" s="396"/>
      <c r="AVK168" s="396"/>
      <c r="AVL168" s="396"/>
      <c r="AVM168" s="396"/>
      <c r="AVN168" s="396"/>
      <c r="AVO168" s="396"/>
      <c r="AVP168" s="396"/>
      <c r="AVQ168" s="396"/>
      <c r="AVR168" s="396"/>
      <c r="AVS168" s="396"/>
      <c r="AVT168" s="396"/>
      <c r="AVU168" s="396"/>
      <c r="AVV168" s="396"/>
      <c r="AVW168" s="396"/>
      <c r="AVX168" s="396"/>
      <c r="AVY168" s="396"/>
      <c r="AVZ168" s="396"/>
      <c r="AWA168" s="396"/>
      <c r="AWB168" s="396"/>
      <c r="AWC168" s="396"/>
      <c r="AWD168" s="396"/>
      <c r="AWE168" s="396"/>
      <c r="AWF168" s="396"/>
      <c r="AWG168" s="396"/>
      <c r="AWH168" s="396"/>
      <c r="AWI168" s="396"/>
      <c r="AWJ168" s="396"/>
      <c r="AWK168" s="396"/>
      <c r="AWL168" s="396"/>
      <c r="AWM168" s="396"/>
      <c r="AWN168" s="396"/>
      <c r="AWO168" s="396"/>
      <c r="AWP168" s="396"/>
      <c r="AWQ168" s="396"/>
      <c r="AWR168" s="396"/>
      <c r="AWS168" s="396"/>
      <c r="AWT168" s="396"/>
      <c r="AWU168" s="396"/>
      <c r="AWV168" s="396"/>
      <c r="AWW168" s="396"/>
      <c r="AWX168" s="396"/>
      <c r="AWY168" s="396"/>
      <c r="AWZ168" s="396"/>
      <c r="AXA168" s="396"/>
      <c r="AXB168" s="396"/>
      <c r="AXC168" s="396"/>
      <c r="AXD168" s="396"/>
      <c r="AXE168" s="396"/>
      <c r="AXF168" s="396"/>
      <c r="AXG168" s="396"/>
      <c r="AXH168" s="396"/>
      <c r="AXI168" s="396"/>
      <c r="AXJ168" s="396"/>
      <c r="AXK168" s="396"/>
      <c r="AXL168" s="396"/>
      <c r="AXM168" s="396"/>
      <c r="AXN168" s="396"/>
      <c r="AXO168" s="396"/>
      <c r="AXP168" s="396"/>
      <c r="AXQ168" s="396"/>
      <c r="AXR168" s="396"/>
      <c r="AXS168" s="396"/>
      <c r="AXT168" s="396"/>
      <c r="AXU168" s="396"/>
      <c r="AXV168" s="396"/>
      <c r="AXW168" s="396"/>
      <c r="AXX168" s="396"/>
      <c r="AXY168" s="396"/>
      <c r="AXZ168" s="396"/>
      <c r="AYA168" s="396"/>
      <c r="AYB168" s="396"/>
      <c r="AYC168" s="396"/>
      <c r="AYD168" s="396"/>
      <c r="AYE168" s="396"/>
      <c r="AYF168" s="396"/>
      <c r="AYG168" s="396"/>
      <c r="AYH168" s="396"/>
      <c r="AYI168" s="396"/>
      <c r="AYJ168" s="396"/>
      <c r="AYK168" s="396"/>
      <c r="AYL168" s="396"/>
      <c r="AYM168" s="396"/>
      <c r="AYN168" s="396"/>
      <c r="AYO168" s="396"/>
      <c r="AYP168" s="396"/>
      <c r="AYQ168" s="396"/>
      <c r="AYR168" s="396"/>
      <c r="AYS168" s="396"/>
      <c r="AYT168" s="396"/>
      <c r="AYU168" s="396"/>
      <c r="AYV168" s="396"/>
      <c r="AYW168" s="396"/>
      <c r="AYX168" s="396"/>
      <c r="AYY168" s="396"/>
      <c r="AYZ168" s="396"/>
      <c r="AZA168" s="396"/>
      <c r="AZB168" s="396"/>
      <c r="AZC168" s="396"/>
      <c r="AZD168" s="396"/>
      <c r="AZE168" s="396"/>
      <c r="AZF168" s="396"/>
      <c r="AZG168" s="396"/>
      <c r="AZH168" s="396"/>
      <c r="AZI168" s="396"/>
      <c r="AZJ168" s="396"/>
      <c r="AZK168" s="396"/>
      <c r="AZL168" s="396"/>
      <c r="AZM168" s="396"/>
      <c r="AZN168" s="396"/>
      <c r="AZO168" s="396"/>
      <c r="AZP168" s="396"/>
      <c r="AZQ168" s="396"/>
      <c r="AZR168" s="396"/>
      <c r="AZS168" s="396"/>
      <c r="AZT168" s="396"/>
      <c r="AZU168" s="396"/>
      <c r="AZV168" s="396"/>
      <c r="AZW168" s="396"/>
      <c r="AZX168" s="396"/>
      <c r="AZY168" s="396"/>
      <c r="AZZ168" s="396"/>
      <c r="BAA168" s="396"/>
      <c r="BAB168" s="396"/>
      <c r="BAC168" s="396"/>
      <c r="BAD168" s="396"/>
      <c r="BAE168" s="396"/>
      <c r="BAF168" s="396"/>
      <c r="BAG168" s="396"/>
      <c r="BAH168" s="396"/>
      <c r="BAI168" s="396"/>
      <c r="BAJ168" s="396"/>
      <c r="BAK168" s="396"/>
      <c r="BAL168" s="396"/>
      <c r="BAM168" s="396"/>
      <c r="BAN168" s="396"/>
      <c r="BAO168" s="396"/>
      <c r="BAP168" s="396"/>
      <c r="BAQ168" s="396"/>
      <c r="BAR168" s="396"/>
      <c r="BAS168" s="396"/>
      <c r="BAT168" s="396"/>
      <c r="BAU168" s="396"/>
      <c r="BAV168" s="396"/>
      <c r="BAW168" s="396"/>
      <c r="BAX168" s="396"/>
      <c r="BAY168" s="396"/>
      <c r="BAZ168" s="396"/>
      <c r="BBA168" s="396"/>
      <c r="BBB168" s="396"/>
      <c r="BBC168" s="396"/>
      <c r="BBD168" s="396"/>
      <c r="BBE168" s="396"/>
      <c r="BBF168" s="396"/>
      <c r="BBG168" s="396"/>
      <c r="BBH168" s="396"/>
      <c r="BBI168" s="396"/>
      <c r="BBJ168" s="396"/>
      <c r="BBK168" s="396"/>
      <c r="BBL168" s="396"/>
      <c r="BBM168" s="396"/>
      <c r="BBN168" s="396"/>
      <c r="BBO168" s="396"/>
      <c r="BBP168" s="396"/>
      <c r="BBQ168" s="396"/>
      <c r="BBR168" s="396"/>
      <c r="BBS168" s="396"/>
      <c r="BBT168" s="396"/>
      <c r="BBU168" s="396"/>
      <c r="BBV168" s="396"/>
      <c r="BBW168" s="396"/>
      <c r="BBX168" s="396"/>
      <c r="BBY168" s="396"/>
      <c r="BBZ168" s="396"/>
      <c r="BCA168" s="396"/>
      <c r="BCB168" s="396"/>
      <c r="BCC168" s="396"/>
      <c r="BCD168" s="396"/>
      <c r="BCE168" s="396"/>
      <c r="BCF168" s="396"/>
      <c r="BCG168" s="396"/>
      <c r="BCH168" s="396"/>
      <c r="BCI168" s="396"/>
      <c r="BCJ168" s="396"/>
      <c r="BCK168" s="396"/>
      <c r="BCL168" s="396"/>
      <c r="BCM168" s="396"/>
      <c r="BCN168" s="396"/>
      <c r="BCO168" s="396"/>
      <c r="BCP168" s="396"/>
      <c r="BCQ168" s="396"/>
      <c r="BCR168" s="396"/>
      <c r="BCS168" s="396"/>
      <c r="BCT168" s="396"/>
      <c r="BCU168" s="396"/>
      <c r="BCV168" s="396"/>
      <c r="BCW168" s="396"/>
      <c r="BCX168" s="396"/>
      <c r="BCY168" s="396"/>
      <c r="BCZ168" s="396"/>
      <c r="BDA168" s="396"/>
      <c r="BDB168" s="396"/>
      <c r="BDC168" s="396"/>
      <c r="BDD168" s="396"/>
      <c r="BDE168" s="396"/>
      <c r="BDF168" s="396"/>
      <c r="BDG168" s="396"/>
      <c r="BDH168" s="396"/>
      <c r="BDI168" s="396"/>
      <c r="BDJ168" s="396"/>
      <c r="BDK168" s="396"/>
      <c r="BDL168" s="396"/>
      <c r="BDM168" s="396"/>
      <c r="BDN168" s="396"/>
      <c r="BDO168" s="396"/>
      <c r="BDP168" s="396"/>
      <c r="BDQ168" s="396"/>
      <c r="BDR168" s="396"/>
      <c r="BDS168" s="396"/>
      <c r="BDT168" s="396"/>
      <c r="BDU168" s="396"/>
      <c r="BDV168" s="396"/>
      <c r="BDW168" s="396"/>
      <c r="BDX168" s="396"/>
      <c r="BDY168" s="396"/>
      <c r="BDZ168" s="396"/>
      <c r="BEA168" s="396"/>
      <c r="BEB168" s="396"/>
      <c r="BEC168" s="396"/>
      <c r="BED168" s="396"/>
      <c r="BEE168" s="396"/>
      <c r="BEF168" s="396"/>
      <c r="BEG168" s="396"/>
      <c r="BEH168" s="396"/>
      <c r="BEI168" s="396"/>
      <c r="BEJ168" s="396"/>
      <c r="BEK168" s="396"/>
      <c r="BEL168" s="396"/>
      <c r="BEM168" s="396"/>
      <c r="BEN168" s="396"/>
      <c r="BEO168" s="396"/>
      <c r="BEP168" s="396"/>
      <c r="BEQ168" s="396"/>
      <c r="BER168" s="396"/>
      <c r="BES168" s="396"/>
      <c r="BET168" s="396"/>
      <c r="BEU168" s="396"/>
      <c r="BEV168" s="396"/>
      <c r="BEW168" s="396"/>
      <c r="BEX168" s="396"/>
      <c r="BEY168" s="396"/>
      <c r="BEZ168" s="396"/>
      <c r="BFA168" s="396"/>
      <c r="BFB168" s="396"/>
      <c r="BFC168" s="396"/>
      <c r="BFD168" s="396"/>
      <c r="BFE168" s="396"/>
      <c r="BFF168" s="396"/>
      <c r="BFG168" s="396"/>
      <c r="BFH168" s="396"/>
      <c r="BFI168" s="396"/>
      <c r="BFJ168" s="396"/>
      <c r="BFK168" s="396"/>
      <c r="BFL168" s="396"/>
      <c r="BFM168" s="396"/>
      <c r="BFN168" s="396"/>
      <c r="BFO168" s="396"/>
      <c r="BFP168" s="396"/>
      <c r="BFQ168" s="396"/>
      <c r="BFR168" s="396"/>
      <c r="BFS168" s="396"/>
      <c r="BFT168" s="396"/>
      <c r="BFU168" s="396"/>
      <c r="BFV168" s="396"/>
      <c r="BFW168" s="396"/>
      <c r="BFX168" s="396"/>
      <c r="BFY168" s="396"/>
      <c r="BFZ168" s="396"/>
      <c r="BGA168" s="396"/>
      <c r="BGB168" s="396"/>
      <c r="BGC168" s="396"/>
      <c r="BGD168" s="396"/>
      <c r="BGE168" s="396"/>
      <c r="BGF168" s="396"/>
      <c r="BGG168" s="396"/>
      <c r="BGH168" s="396"/>
      <c r="BGI168" s="396"/>
      <c r="BGJ168" s="396"/>
      <c r="BGK168" s="396"/>
      <c r="BGL168" s="396"/>
      <c r="BGM168" s="396"/>
      <c r="BGN168" s="396"/>
      <c r="BGO168" s="396"/>
      <c r="BGP168" s="396"/>
      <c r="BGQ168" s="396"/>
      <c r="BGR168" s="396"/>
      <c r="BGS168" s="396"/>
      <c r="BGT168" s="396"/>
      <c r="BGU168" s="396"/>
      <c r="BGV168" s="396"/>
      <c r="BGW168" s="396"/>
      <c r="BGX168" s="396"/>
      <c r="BGY168" s="396"/>
      <c r="BGZ168" s="396"/>
      <c r="BHA168" s="396"/>
      <c r="BHB168" s="396"/>
      <c r="BHC168" s="396"/>
      <c r="BHD168" s="396"/>
      <c r="BHE168" s="396"/>
      <c r="BHF168" s="396"/>
      <c r="BHG168" s="396"/>
      <c r="BHH168" s="396"/>
      <c r="BHI168" s="396"/>
      <c r="BHJ168" s="396"/>
      <c r="BHK168" s="396"/>
      <c r="BHL168" s="396"/>
      <c r="BHM168" s="396"/>
      <c r="BHN168" s="396"/>
      <c r="BHO168" s="396"/>
      <c r="BHP168" s="396"/>
      <c r="BHQ168" s="396"/>
      <c r="BHR168" s="396"/>
      <c r="BHS168" s="396"/>
      <c r="BHT168" s="396"/>
      <c r="BHU168" s="396"/>
      <c r="BHV168" s="396"/>
      <c r="BHW168" s="396"/>
      <c r="BHX168" s="396"/>
      <c r="BHY168" s="396"/>
      <c r="BHZ168" s="396"/>
      <c r="BIA168" s="396"/>
      <c r="BIB168" s="396"/>
      <c r="BIC168" s="396"/>
      <c r="BID168" s="396"/>
      <c r="BIE168" s="396"/>
      <c r="BIF168" s="396"/>
      <c r="BIG168" s="396"/>
      <c r="BIH168" s="396"/>
      <c r="BII168" s="396"/>
      <c r="BIJ168" s="396"/>
      <c r="BIK168" s="396"/>
      <c r="BIL168" s="396"/>
      <c r="BIM168" s="396"/>
      <c r="BIN168" s="396"/>
      <c r="BIO168" s="396"/>
      <c r="BIP168" s="396"/>
      <c r="BIQ168" s="396"/>
      <c r="BIR168" s="396"/>
      <c r="BIS168" s="396"/>
      <c r="BIT168" s="396"/>
      <c r="BIU168" s="396"/>
      <c r="BIV168" s="396"/>
      <c r="BIW168" s="396"/>
      <c r="BIX168" s="396"/>
      <c r="BIY168" s="396"/>
      <c r="BIZ168" s="396"/>
      <c r="BJA168" s="396"/>
      <c r="BJB168" s="396"/>
      <c r="BJC168" s="396"/>
      <c r="BJD168" s="396"/>
      <c r="BJE168" s="396"/>
      <c r="BJF168" s="396"/>
      <c r="BJG168" s="396"/>
      <c r="BJH168" s="396"/>
      <c r="BJI168" s="396"/>
      <c r="BJJ168" s="396"/>
      <c r="BJK168" s="396"/>
      <c r="BJL168" s="396"/>
      <c r="BJM168" s="396"/>
      <c r="BJN168" s="396"/>
      <c r="BJO168" s="396"/>
      <c r="BJP168" s="396"/>
      <c r="BJQ168" s="396"/>
      <c r="BJR168" s="396"/>
      <c r="BJS168" s="396"/>
      <c r="BJT168" s="396"/>
      <c r="BJU168" s="396"/>
      <c r="BJV168" s="396"/>
      <c r="BJW168" s="396"/>
      <c r="BJX168" s="396"/>
      <c r="BJY168" s="396"/>
      <c r="BJZ168" s="396"/>
      <c r="BKA168" s="396"/>
      <c r="BKB168" s="396"/>
      <c r="BKC168" s="396"/>
      <c r="BKD168" s="396"/>
      <c r="BKE168" s="396"/>
      <c r="BKF168" s="396"/>
      <c r="BKG168" s="396"/>
      <c r="BKH168" s="396"/>
      <c r="BKI168" s="396"/>
      <c r="BKJ168" s="396"/>
      <c r="BKK168" s="396"/>
      <c r="BKL168" s="396"/>
      <c r="BKM168" s="396"/>
      <c r="BKN168" s="396"/>
      <c r="BKO168" s="396"/>
      <c r="BKP168" s="396"/>
      <c r="BKQ168" s="396"/>
      <c r="BKR168" s="396"/>
      <c r="BKS168" s="396"/>
      <c r="BKT168" s="396"/>
      <c r="BKU168" s="396"/>
      <c r="BKV168" s="396"/>
      <c r="BKW168" s="396"/>
      <c r="BKX168" s="396"/>
      <c r="BKY168" s="396"/>
      <c r="BKZ168" s="396"/>
      <c r="BLA168" s="396"/>
      <c r="BLB168" s="396"/>
      <c r="BLC168" s="396"/>
      <c r="BLD168" s="396"/>
      <c r="BLE168" s="396"/>
      <c r="BLF168" s="396"/>
      <c r="BLG168" s="396"/>
      <c r="BLH168" s="396"/>
      <c r="BLI168" s="396"/>
      <c r="BLJ168" s="396"/>
      <c r="BLK168" s="396"/>
      <c r="BLL168" s="396"/>
      <c r="BLM168" s="396"/>
      <c r="BLN168" s="396"/>
      <c r="BLO168" s="396"/>
      <c r="BLP168" s="396"/>
      <c r="BLQ168" s="396"/>
      <c r="BLR168" s="396"/>
      <c r="BLS168" s="396"/>
      <c r="BLT168" s="396"/>
      <c r="BLU168" s="396"/>
      <c r="BLV168" s="396"/>
      <c r="BLW168" s="396"/>
      <c r="BLX168" s="396"/>
      <c r="BLY168" s="396"/>
      <c r="BLZ168" s="396"/>
      <c r="BMA168" s="396"/>
      <c r="BMB168" s="396"/>
      <c r="BMC168" s="396"/>
      <c r="BMD168" s="396"/>
      <c r="BME168" s="396"/>
      <c r="BMF168" s="396"/>
      <c r="BMG168" s="396"/>
      <c r="BMH168" s="396"/>
      <c r="BMI168" s="396"/>
      <c r="BMJ168" s="396"/>
      <c r="BMK168" s="396"/>
      <c r="BML168" s="396"/>
      <c r="BMM168" s="396"/>
      <c r="BMN168" s="396"/>
      <c r="BMO168" s="396"/>
      <c r="BMP168" s="396"/>
      <c r="BMQ168" s="396"/>
      <c r="BMR168" s="396"/>
      <c r="BMS168" s="396"/>
      <c r="BMT168" s="396"/>
      <c r="BMU168" s="396"/>
      <c r="BMV168" s="396"/>
      <c r="BMW168" s="396"/>
      <c r="BMX168" s="396"/>
      <c r="BMY168" s="396"/>
      <c r="BMZ168" s="396"/>
      <c r="BNA168" s="396"/>
      <c r="BNB168" s="396"/>
      <c r="BNC168" s="396"/>
      <c r="BND168" s="396"/>
      <c r="BNE168" s="396"/>
      <c r="BNF168" s="396"/>
      <c r="BNG168" s="396"/>
      <c r="BNH168" s="396"/>
      <c r="BNI168" s="396"/>
      <c r="BNJ168" s="396"/>
      <c r="BNK168" s="396"/>
      <c r="BNL168" s="396"/>
      <c r="BNM168" s="396"/>
      <c r="BNN168" s="396"/>
      <c r="BNO168" s="396"/>
      <c r="BNP168" s="396"/>
      <c r="BNQ168" s="396"/>
      <c r="BNR168" s="396"/>
      <c r="BNS168" s="396"/>
      <c r="BNT168" s="396"/>
      <c r="BNU168" s="396"/>
      <c r="BNV168" s="396"/>
      <c r="BNW168" s="396"/>
      <c r="BNX168" s="396"/>
      <c r="BNY168" s="396"/>
      <c r="BNZ168" s="396"/>
      <c r="BOA168" s="396"/>
      <c r="BOB168" s="396"/>
      <c r="BOC168" s="396"/>
      <c r="BOD168" s="396"/>
      <c r="BOE168" s="396"/>
      <c r="BOF168" s="396"/>
      <c r="BOG168" s="396"/>
      <c r="BOH168" s="396"/>
      <c r="BOI168" s="396"/>
      <c r="BOJ168" s="396"/>
      <c r="BOK168" s="396"/>
      <c r="BOL168" s="396"/>
      <c r="BOM168" s="396"/>
      <c r="BON168" s="396"/>
      <c r="BOO168" s="396"/>
      <c r="BOP168" s="396"/>
      <c r="BOQ168" s="396"/>
      <c r="BOR168" s="396"/>
      <c r="BOS168" s="396"/>
      <c r="BOT168" s="396"/>
      <c r="BOU168" s="396"/>
      <c r="BOV168" s="396"/>
      <c r="BOW168" s="396"/>
      <c r="BOX168" s="396"/>
      <c r="BOY168" s="396"/>
      <c r="BOZ168" s="396"/>
      <c r="BPA168" s="396"/>
      <c r="BPB168" s="396"/>
      <c r="BPC168" s="396"/>
      <c r="BPD168" s="396"/>
      <c r="BPE168" s="396"/>
      <c r="BPF168" s="396"/>
      <c r="BPG168" s="396"/>
      <c r="BPH168" s="396"/>
      <c r="BPI168" s="396"/>
      <c r="BPJ168" s="396"/>
      <c r="BPK168" s="396"/>
      <c r="BPL168" s="396"/>
      <c r="BPM168" s="396"/>
      <c r="BPN168" s="396"/>
      <c r="BPO168" s="396"/>
      <c r="BPP168" s="396"/>
      <c r="BPQ168" s="396"/>
      <c r="BPR168" s="396"/>
      <c r="BPS168" s="396"/>
      <c r="BPT168" s="396"/>
      <c r="BPU168" s="396"/>
      <c r="BPV168" s="396"/>
      <c r="BPW168" s="396"/>
      <c r="BPX168" s="396"/>
      <c r="BPY168" s="396"/>
      <c r="BPZ168" s="396"/>
      <c r="BQA168" s="396"/>
      <c r="BQB168" s="396"/>
      <c r="BQC168" s="396"/>
      <c r="BQD168" s="396"/>
      <c r="BQE168" s="396"/>
      <c r="BQF168" s="396"/>
      <c r="BQG168" s="396"/>
      <c r="BQH168" s="396"/>
      <c r="BQI168" s="396"/>
      <c r="BQJ168" s="396"/>
      <c r="BQK168" s="396"/>
      <c r="BQL168" s="396"/>
      <c r="BQM168" s="396"/>
      <c r="BQN168" s="396"/>
      <c r="BQO168" s="396"/>
      <c r="BQP168" s="396"/>
      <c r="BQQ168" s="396"/>
      <c r="BQR168" s="396"/>
      <c r="BQS168" s="396"/>
      <c r="BQT168" s="396"/>
      <c r="BQU168" s="396"/>
      <c r="BQV168" s="396"/>
      <c r="BQW168" s="396"/>
      <c r="BQX168" s="396"/>
      <c r="BQY168" s="396"/>
      <c r="BQZ168" s="396"/>
      <c r="BRA168" s="396"/>
      <c r="BRB168" s="396"/>
      <c r="BRC168" s="396"/>
      <c r="BRD168" s="396"/>
      <c r="BRE168" s="396"/>
      <c r="BRF168" s="396"/>
      <c r="BRG168" s="396"/>
      <c r="BRH168" s="396"/>
      <c r="BRI168" s="396"/>
      <c r="BRJ168" s="396"/>
      <c r="BRK168" s="396"/>
      <c r="BRL168" s="396"/>
      <c r="BRM168" s="396"/>
      <c r="BRN168" s="396"/>
      <c r="BRO168" s="396"/>
      <c r="BRP168" s="396"/>
      <c r="BRQ168" s="396"/>
      <c r="BRR168" s="396"/>
      <c r="BRS168" s="396"/>
      <c r="BRT168" s="396"/>
      <c r="BRU168" s="396"/>
      <c r="BRV168" s="396"/>
      <c r="BRW168" s="396"/>
      <c r="BRX168" s="396"/>
      <c r="BRY168" s="396"/>
      <c r="BRZ168" s="396"/>
      <c r="BSA168" s="396"/>
      <c r="BSB168" s="396"/>
      <c r="BSC168" s="396"/>
      <c r="BSD168" s="396"/>
      <c r="BSE168" s="396"/>
      <c r="BSF168" s="396"/>
      <c r="BSG168" s="396"/>
      <c r="BSH168" s="396"/>
      <c r="BSI168" s="396"/>
      <c r="BSJ168" s="396"/>
      <c r="BSK168" s="396"/>
      <c r="BSL168" s="396"/>
      <c r="BSM168" s="396"/>
      <c r="BSN168" s="396"/>
      <c r="BSO168" s="396"/>
      <c r="BSP168" s="396"/>
      <c r="BSQ168" s="396"/>
      <c r="BSR168" s="396"/>
      <c r="BSS168" s="396"/>
      <c r="BST168" s="396"/>
      <c r="BSU168" s="396"/>
      <c r="BSV168" s="396"/>
      <c r="BSW168" s="396"/>
      <c r="BSX168" s="396"/>
      <c r="BSY168" s="396"/>
      <c r="BSZ168" s="396"/>
      <c r="BTA168" s="396"/>
      <c r="BTB168" s="396"/>
      <c r="BTC168" s="396"/>
      <c r="BTD168" s="396"/>
      <c r="BTE168" s="396"/>
      <c r="BTF168" s="396"/>
      <c r="BTG168" s="396"/>
      <c r="BTH168" s="396"/>
      <c r="BTI168" s="396"/>
      <c r="BTJ168" s="396"/>
      <c r="BTK168" s="396"/>
      <c r="BTL168" s="396"/>
      <c r="BTM168" s="396"/>
      <c r="BTN168" s="396"/>
      <c r="BTO168" s="396"/>
      <c r="BTP168" s="396"/>
      <c r="BTQ168" s="396"/>
      <c r="BTR168" s="396"/>
      <c r="BTS168" s="396"/>
      <c r="BTT168" s="396"/>
      <c r="BTU168" s="396"/>
      <c r="BTV168" s="396"/>
      <c r="BTW168" s="396"/>
      <c r="BTX168" s="396"/>
      <c r="BTY168" s="396"/>
      <c r="BTZ168" s="396"/>
      <c r="BUA168" s="396"/>
      <c r="BUB168" s="396"/>
      <c r="BUC168" s="396"/>
      <c r="BUD168" s="396"/>
      <c r="BUE168" s="396"/>
      <c r="BUF168" s="396"/>
      <c r="BUG168" s="396"/>
      <c r="BUH168" s="396"/>
      <c r="BUI168" s="396"/>
      <c r="BUJ168" s="396"/>
      <c r="BUK168" s="396"/>
      <c r="BUL168" s="396"/>
      <c r="BUM168" s="396"/>
      <c r="BUN168" s="396"/>
      <c r="BUO168" s="396"/>
      <c r="BUP168" s="396"/>
      <c r="BUQ168" s="396"/>
      <c r="BUR168" s="396"/>
      <c r="BUS168" s="396"/>
      <c r="BUT168" s="396"/>
      <c r="BUU168" s="396"/>
      <c r="BUV168" s="396"/>
      <c r="BUW168" s="396"/>
      <c r="BUX168" s="396"/>
      <c r="BUY168" s="396"/>
      <c r="BUZ168" s="396"/>
      <c r="BVA168" s="396"/>
      <c r="BVB168" s="396"/>
      <c r="BVC168" s="396"/>
      <c r="BVD168" s="396"/>
      <c r="BVE168" s="396"/>
      <c r="BVF168" s="396"/>
      <c r="BVG168" s="396"/>
      <c r="BVH168" s="396"/>
      <c r="BVI168" s="396"/>
      <c r="BVJ168" s="396"/>
      <c r="BVK168" s="396"/>
      <c r="BVL168" s="396"/>
      <c r="BVM168" s="396"/>
      <c r="BVN168" s="396"/>
      <c r="BVO168" s="396"/>
      <c r="BVP168" s="396"/>
      <c r="BVQ168" s="396"/>
      <c r="BVR168" s="396"/>
      <c r="BVS168" s="396"/>
      <c r="BVT168" s="396"/>
      <c r="BVU168" s="396"/>
      <c r="BVV168" s="396"/>
      <c r="BVW168" s="396"/>
      <c r="BVX168" s="396"/>
      <c r="BVY168" s="396"/>
      <c r="BVZ168" s="396"/>
      <c r="BWA168" s="396"/>
      <c r="BWB168" s="396"/>
      <c r="BWC168" s="396"/>
      <c r="BWD168" s="396"/>
      <c r="BWE168" s="396"/>
      <c r="BWF168" s="396"/>
      <c r="BWG168" s="396"/>
      <c r="BWH168" s="396"/>
      <c r="BWI168" s="396"/>
      <c r="BWJ168" s="396"/>
      <c r="BWK168" s="396"/>
      <c r="BWL168" s="396"/>
      <c r="BWM168" s="396"/>
      <c r="BWN168" s="396"/>
      <c r="BWO168" s="396"/>
      <c r="BWP168" s="396"/>
      <c r="BWQ168" s="396"/>
      <c r="BWR168" s="396"/>
      <c r="BWS168" s="396"/>
      <c r="BWT168" s="396"/>
      <c r="BWU168" s="396"/>
      <c r="BWV168" s="396"/>
      <c r="BWW168" s="396"/>
      <c r="BWX168" s="396"/>
      <c r="BWY168" s="396"/>
      <c r="BWZ168" s="396"/>
      <c r="BXA168" s="396"/>
      <c r="BXB168" s="396"/>
      <c r="BXC168" s="396"/>
      <c r="BXD168" s="396"/>
      <c r="BXE168" s="396"/>
      <c r="BXF168" s="396"/>
      <c r="BXG168" s="396"/>
      <c r="BXH168" s="396"/>
      <c r="BXI168" s="396"/>
      <c r="BXJ168" s="396"/>
      <c r="BXK168" s="396"/>
      <c r="BXL168" s="396"/>
      <c r="BXM168" s="396"/>
      <c r="BXN168" s="396"/>
      <c r="BXO168" s="396"/>
      <c r="BXP168" s="396"/>
      <c r="BXQ168" s="396"/>
      <c r="BXR168" s="396"/>
      <c r="BXS168" s="396"/>
      <c r="BXT168" s="396"/>
      <c r="BXU168" s="396"/>
      <c r="BXV168" s="396"/>
      <c r="BXW168" s="396"/>
      <c r="BXX168" s="396"/>
      <c r="BXY168" s="396"/>
      <c r="BXZ168" s="396"/>
      <c r="BYA168" s="396"/>
      <c r="BYB168" s="396"/>
      <c r="BYC168" s="396"/>
      <c r="BYD168" s="396"/>
      <c r="BYE168" s="396"/>
      <c r="BYF168" s="396"/>
      <c r="BYG168" s="396"/>
      <c r="BYH168" s="396"/>
      <c r="BYI168" s="396"/>
      <c r="BYJ168" s="396"/>
      <c r="BYK168" s="396"/>
      <c r="BYL168" s="396"/>
      <c r="BYM168" s="396"/>
      <c r="BYN168" s="396"/>
      <c r="BYO168" s="396"/>
      <c r="BYP168" s="396"/>
      <c r="BYQ168" s="396"/>
      <c r="BYR168" s="396"/>
      <c r="BYS168" s="396"/>
      <c r="BYT168" s="396"/>
      <c r="BYU168" s="396"/>
      <c r="BYV168" s="396"/>
      <c r="BYW168" s="396"/>
      <c r="BYX168" s="396"/>
      <c r="BYY168" s="396"/>
      <c r="BYZ168" s="396"/>
      <c r="BZA168" s="396"/>
      <c r="BZB168" s="396"/>
      <c r="BZC168" s="396"/>
      <c r="BZD168" s="396"/>
      <c r="BZE168" s="396"/>
      <c r="BZF168" s="396"/>
      <c r="BZG168" s="396"/>
      <c r="BZH168" s="396"/>
      <c r="BZI168" s="396"/>
      <c r="BZJ168" s="396"/>
      <c r="BZK168" s="396"/>
      <c r="BZL168" s="396"/>
      <c r="BZM168" s="396"/>
      <c r="BZN168" s="396"/>
      <c r="BZO168" s="396"/>
      <c r="BZP168" s="396"/>
      <c r="BZQ168" s="396"/>
      <c r="BZR168" s="396"/>
      <c r="BZS168" s="396"/>
      <c r="BZT168" s="396"/>
      <c r="BZU168" s="396"/>
      <c r="BZV168" s="396"/>
      <c r="BZW168" s="396"/>
      <c r="BZX168" s="396"/>
      <c r="BZY168" s="396"/>
      <c r="BZZ168" s="396"/>
      <c r="CAA168" s="396"/>
      <c r="CAB168" s="396"/>
      <c r="CAC168" s="396"/>
      <c r="CAD168" s="396"/>
      <c r="CAE168" s="396"/>
      <c r="CAF168" s="396"/>
      <c r="CAG168" s="396"/>
      <c r="CAH168" s="396"/>
      <c r="CAI168" s="396"/>
      <c r="CAJ168" s="396"/>
      <c r="CAK168" s="396"/>
      <c r="CAL168" s="396"/>
      <c r="CAM168" s="396"/>
      <c r="CAN168" s="396"/>
      <c r="CAO168" s="396"/>
      <c r="CAP168" s="396"/>
      <c r="CAQ168" s="396"/>
      <c r="CAR168" s="396"/>
      <c r="CAS168" s="396"/>
      <c r="CAT168" s="396"/>
      <c r="CAU168" s="396"/>
      <c r="CAV168" s="396"/>
      <c r="CAW168" s="396"/>
      <c r="CAX168" s="396"/>
      <c r="CAY168" s="396"/>
      <c r="CAZ168" s="396"/>
      <c r="CBA168" s="396"/>
      <c r="CBB168" s="396"/>
      <c r="CBC168" s="396"/>
      <c r="CBD168" s="396"/>
      <c r="CBE168" s="396"/>
      <c r="CBF168" s="396"/>
      <c r="CBG168" s="396"/>
      <c r="CBH168" s="396"/>
      <c r="CBI168" s="396"/>
      <c r="CBJ168" s="396"/>
      <c r="CBK168" s="396"/>
      <c r="CBL168" s="396"/>
      <c r="CBM168" s="396"/>
      <c r="CBN168" s="396"/>
      <c r="CBO168" s="396"/>
      <c r="CBP168" s="396"/>
      <c r="CBQ168" s="396"/>
      <c r="CBR168" s="396"/>
      <c r="CBS168" s="396"/>
      <c r="CBT168" s="396"/>
      <c r="CBU168" s="396"/>
      <c r="CBV168" s="396"/>
      <c r="CBW168" s="396"/>
      <c r="CBX168" s="396"/>
      <c r="CBY168" s="396"/>
      <c r="CBZ168" s="396"/>
      <c r="CCA168" s="396"/>
      <c r="CCB168" s="396"/>
      <c r="CCC168" s="396"/>
      <c r="CCD168" s="396"/>
      <c r="CCE168" s="396"/>
      <c r="CCF168" s="396"/>
      <c r="CCG168" s="396"/>
      <c r="CCH168" s="396"/>
      <c r="CCI168" s="396"/>
      <c r="CCJ168" s="396"/>
      <c r="CCK168" s="396"/>
      <c r="CCL168" s="396"/>
      <c r="CCM168" s="396"/>
      <c r="CCN168" s="396"/>
      <c r="CCO168" s="396"/>
      <c r="CCP168" s="396"/>
      <c r="CCQ168" s="396"/>
      <c r="CCR168" s="396"/>
      <c r="CCS168" s="396"/>
      <c r="CCT168" s="396"/>
      <c r="CCU168" s="396"/>
      <c r="CCV168" s="396"/>
      <c r="CCW168" s="396"/>
      <c r="CCX168" s="396"/>
      <c r="CCY168" s="396"/>
      <c r="CCZ168" s="396"/>
      <c r="CDA168" s="396"/>
      <c r="CDB168" s="396"/>
      <c r="CDC168" s="396"/>
      <c r="CDD168" s="396"/>
      <c r="CDE168" s="396"/>
      <c r="CDF168" s="396"/>
      <c r="CDG168" s="396"/>
      <c r="CDH168" s="396"/>
      <c r="CDI168" s="396"/>
      <c r="CDJ168" s="396"/>
      <c r="CDK168" s="396"/>
      <c r="CDL168" s="396"/>
      <c r="CDM168" s="396"/>
      <c r="CDN168" s="396"/>
      <c r="CDO168" s="396"/>
      <c r="CDP168" s="396"/>
      <c r="CDQ168" s="396"/>
      <c r="CDR168" s="396"/>
      <c r="CDS168" s="396"/>
      <c r="CDT168" s="396"/>
      <c r="CDU168" s="396"/>
      <c r="CDV168" s="396"/>
      <c r="CDW168" s="396"/>
      <c r="CDX168" s="396"/>
      <c r="CDY168" s="396"/>
      <c r="CDZ168" s="396"/>
      <c r="CEA168" s="396"/>
      <c r="CEB168" s="396"/>
      <c r="CEC168" s="396"/>
      <c r="CED168" s="396"/>
      <c r="CEE168" s="396"/>
      <c r="CEF168" s="396"/>
      <c r="CEG168" s="396"/>
      <c r="CEH168" s="396"/>
      <c r="CEI168" s="396"/>
      <c r="CEJ168" s="396"/>
      <c r="CEK168" s="396"/>
      <c r="CEL168" s="396"/>
      <c r="CEM168" s="396"/>
      <c r="CEN168" s="396"/>
      <c r="CEO168" s="396"/>
      <c r="CEP168" s="396"/>
      <c r="CEQ168" s="396"/>
      <c r="CER168" s="396"/>
      <c r="CES168" s="396"/>
      <c r="CET168" s="396"/>
      <c r="CEU168" s="396"/>
      <c r="CEV168" s="396"/>
      <c r="CEW168" s="396"/>
      <c r="CEX168" s="396"/>
      <c r="CEY168" s="396"/>
      <c r="CEZ168" s="396"/>
      <c r="CFA168" s="396"/>
      <c r="CFB168" s="396"/>
      <c r="CFC168" s="396"/>
      <c r="CFD168" s="396"/>
      <c r="CFE168" s="396"/>
      <c r="CFF168" s="396"/>
      <c r="CFG168" s="396"/>
      <c r="CFH168" s="396"/>
      <c r="CFI168" s="396"/>
      <c r="CFJ168" s="396"/>
      <c r="CFK168" s="396"/>
      <c r="CFL168" s="396"/>
      <c r="CFM168" s="396"/>
      <c r="CFN168" s="396"/>
      <c r="CFO168" s="396"/>
      <c r="CFP168" s="396"/>
      <c r="CFQ168" s="396"/>
      <c r="CFR168" s="396"/>
      <c r="CFS168" s="396"/>
      <c r="CFT168" s="396"/>
      <c r="CFU168" s="396"/>
      <c r="CFV168" s="396"/>
      <c r="CFW168" s="396"/>
      <c r="CFX168" s="396"/>
      <c r="CFY168" s="396"/>
      <c r="CFZ168" s="396"/>
      <c r="CGA168" s="396"/>
      <c r="CGB168" s="396"/>
      <c r="CGC168" s="396"/>
      <c r="CGD168" s="396"/>
      <c r="CGE168" s="396"/>
      <c r="CGF168" s="396"/>
      <c r="CGG168" s="396"/>
      <c r="CGH168" s="396"/>
      <c r="CGI168" s="396"/>
      <c r="CGJ168" s="396"/>
      <c r="CGK168" s="396"/>
      <c r="CGL168" s="396"/>
      <c r="CGM168" s="396"/>
      <c r="CGN168" s="396"/>
      <c r="CGO168" s="396"/>
      <c r="CGP168" s="396"/>
      <c r="CGQ168" s="396"/>
      <c r="CGR168" s="396"/>
      <c r="CGS168" s="396"/>
      <c r="CGT168" s="396"/>
      <c r="CGU168" s="396"/>
      <c r="CGV168" s="396"/>
      <c r="CGW168" s="396"/>
      <c r="CGX168" s="396"/>
      <c r="CGY168" s="396"/>
      <c r="CGZ168" s="396"/>
      <c r="CHA168" s="396"/>
      <c r="CHB168" s="396"/>
      <c r="CHC168" s="396"/>
      <c r="CHD168" s="396"/>
      <c r="CHE168" s="396"/>
      <c r="CHF168" s="396"/>
      <c r="CHG168" s="396"/>
      <c r="CHH168" s="396"/>
      <c r="CHI168" s="396"/>
      <c r="CHJ168" s="396"/>
      <c r="CHK168" s="396"/>
      <c r="CHL168" s="396"/>
      <c r="CHM168" s="396"/>
      <c r="CHN168" s="396"/>
      <c r="CHO168" s="396"/>
      <c r="CHP168" s="396"/>
      <c r="CHQ168" s="396"/>
      <c r="CHR168" s="396"/>
      <c r="CHS168" s="396"/>
      <c r="CHT168" s="396"/>
      <c r="CHU168" s="396"/>
      <c r="CHV168" s="396"/>
      <c r="CHW168" s="396"/>
      <c r="CHX168" s="396"/>
      <c r="CHY168" s="396"/>
      <c r="CHZ168" s="396"/>
      <c r="CIA168" s="396"/>
      <c r="CIB168" s="396"/>
      <c r="CIC168" s="396"/>
      <c r="CID168" s="396"/>
      <c r="CIE168" s="396"/>
      <c r="CIF168" s="396"/>
      <c r="CIG168" s="396"/>
      <c r="CIH168" s="396"/>
      <c r="CII168" s="396"/>
      <c r="CIJ168" s="396"/>
      <c r="CIK168" s="396"/>
      <c r="CIL168" s="396"/>
      <c r="CIM168" s="396"/>
      <c r="CIN168" s="396"/>
      <c r="CIO168" s="396"/>
      <c r="CIP168" s="396"/>
      <c r="CIQ168" s="396"/>
      <c r="CIR168" s="396"/>
      <c r="CIS168" s="396"/>
      <c r="CIT168" s="396"/>
      <c r="CIU168" s="396"/>
      <c r="CIV168" s="396"/>
      <c r="CIW168" s="396"/>
      <c r="CIX168" s="396"/>
      <c r="CIY168" s="396"/>
      <c r="CIZ168" s="396"/>
      <c r="CJA168" s="396"/>
      <c r="CJB168" s="396"/>
      <c r="CJC168" s="396"/>
      <c r="CJD168" s="396"/>
      <c r="CJE168" s="396"/>
      <c r="CJF168" s="396"/>
      <c r="CJG168" s="396"/>
      <c r="CJH168" s="396"/>
      <c r="CJI168" s="396"/>
      <c r="CJJ168" s="396"/>
      <c r="CJK168" s="396"/>
      <c r="CJL168" s="396"/>
      <c r="CJM168" s="396"/>
      <c r="CJN168" s="396"/>
      <c r="CJO168" s="396"/>
      <c r="CJP168" s="396"/>
      <c r="CJQ168" s="396"/>
      <c r="CJR168" s="396"/>
      <c r="CJS168" s="396"/>
      <c r="CJT168" s="396"/>
      <c r="CJU168" s="396"/>
      <c r="CJV168" s="396"/>
      <c r="CJW168" s="396"/>
      <c r="CJX168" s="396"/>
      <c r="CJY168" s="396"/>
      <c r="CJZ168" s="396"/>
      <c r="CKA168" s="396"/>
      <c r="CKB168" s="396"/>
      <c r="CKC168" s="396"/>
      <c r="CKD168" s="396"/>
      <c r="CKE168" s="396"/>
      <c r="CKF168" s="396"/>
      <c r="CKG168" s="396"/>
      <c r="CKH168" s="396"/>
      <c r="CKI168" s="396"/>
      <c r="CKJ168" s="396"/>
      <c r="CKK168" s="396"/>
      <c r="CKL168" s="396"/>
      <c r="CKM168" s="396"/>
      <c r="CKN168" s="396"/>
      <c r="CKO168" s="396"/>
      <c r="CKP168" s="396"/>
      <c r="CKQ168" s="396"/>
      <c r="CKR168" s="396"/>
      <c r="CKS168" s="396"/>
      <c r="CKT168" s="396"/>
      <c r="CKU168" s="396"/>
      <c r="CKV168" s="396"/>
      <c r="CKW168" s="396"/>
      <c r="CKX168" s="396"/>
      <c r="CKY168" s="396"/>
      <c r="CKZ168" s="396"/>
      <c r="CLA168" s="396"/>
      <c r="CLB168" s="396"/>
      <c r="CLC168" s="396"/>
      <c r="CLD168" s="396"/>
      <c r="CLE168" s="396"/>
      <c r="CLF168" s="396"/>
      <c r="CLG168" s="396"/>
      <c r="CLH168" s="396"/>
      <c r="CLI168" s="396"/>
      <c r="CLJ168" s="396"/>
      <c r="CLK168" s="396"/>
      <c r="CLL168" s="396"/>
      <c r="CLM168" s="396"/>
      <c r="CLN168" s="396"/>
      <c r="CLO168" s="396"/>
      <c r="CLP168" s="396"/>
      <c r="CLQ168" s="396"/>
      <c r="CLR168" s="396"/>
      <c r="CLS168" s="396"/>
      <c r="CLT168" s="396"/>
      <c r="CLU168" s="396"/>
      <c r="CLV168" s="396"/>
      <c r="CLW168" s="396"/>
      <c r="CLX168" s="396"/>
      <c r="CLY168" s="396"/>
      <c r="CLZ168" s="396"/>
      <c r="CMA168" s="396"/>
      <c r="CMB168" s="396"/>
      <c r="CMC168" s="396"/>
      <c r="CMD168" s="396"/>
      <c r="CME168" s="396"/>
      <c r="CMF168" s="396"/>
      <c r="CMG168" s="396"/>
      <c r="CMH168" s="396"/>
      <c r="CMI168" s="396"/>
      <c r="CMJ168" s="396"/>
      <c r="CMK168" s="396"/>
      <c r="CML168" s="396"/>
      <c r="CMM168" s="396"/>
      <c r="CMN168" s="396"/>
      <c r="CMO168" s="396"/>
      <c r="CMP168" s="396"/>
      <c r="CMQ168" s="396"/>
      <c r="CMR168" s="396"/>
      <c r="CMS168" s="396"/>
      <c r="CMT168" s="396"/>
      <c r="CMU168" s="396"/>
      <c r="CMV168" s="396"/>
      <c r="CMW168" s="396"/>
      <c r="CMX168" s="396"/>
      <c r="CMY168" s="396"/>
      <c r="CMZ168" s="396"/>
      <c r="CNA168" s="396"/>
      <c r="CNB168" s="396"/>
      <c r="CNC168" s="396"/>
      <c r="CND168" s="396"/>
      <c r="CNE168" s="396"/>
      <c r="CNF168" s="396"/>
      <c r="CNG168" s="396"/>
      <c r="CNH168" s="396"/>
      <c r="CNI168" s="396"/>
      <c r="CNJ168" s="396"/>
      <c r="CNK168" s="396"/>
      <c r="CNL168" s="396"/>
      <c r="CNM168" s="396"/>
      <c r="CNN168" s="396"/>
      <c r="CNO168" s="396"/>
      <c r="CNP168" s="396"/>
      <c r="CNQ168" s="396"/>
      <c r="CNR168" s="396"/>
      <c r="CNS168" s="396"/>
      <c r="CNT168" s="396"/>
      <c r="CNU168" s="396"/>
      <c r="CNV168" s="396"/>
      <c r="CNW168" s="396"/>
      <c r="CNX168" s="396"/>
      <c r="CNY168" s="396"/>
      <c r="CNZ168" s="396"/>
      <c r="COA168" s="396"/>
      <c r="COB168" s="396"/>
      <c r="COC168" s="396"/>
      <c r="COD168" s="396"/>
      <c r="COE168" s="396"/>
      <c r="COF168" s="396"/>
      <c r="COG168" s="396"/>
      <c r="COH168" s="396"/>
      <c r="COI168" s="396"/>
      <c r="COJ168" s="396"/>
      <c r="COK168" s="396"/>
      <c r="COL168" s="396"/>
      <c r="COM168" s="396"/>
      <c r="CON168" s="396"/>
      <c r="COO168" s="396"/>
      <c r="COP168" s="396"/>
      <c r="COQ168" s="396"/>
      <c r="COR168" s="396"/>
      <c r="COS168" s="396"/>
      <c r="COT168" s="396"/>
      <c r="COU168" s="396"/>
      <c r="COV168" s="396"/>
      <c r="COW168" s="396"/>
      <c r="COX168" s="396"/>
      <c r="COY168" s="396"/>
      <c r="COZ168" s="396"/>
      <c r="CPA168" s="396"/>
      <c r="CPB168" s="396"/>
      <c r="CPC168" s="396"/>
      <c r="CPD168" s="396"/>
      <c r="CPE168" s="396"/>
      <c r="CPF168" s="396"/>
      <c r="CPG168" s="396"/>
      <c r="CPH168" s="396"/>
      <c r="CPI168" s="396"/>
      <c r="CPJ168" s="396"/>
      <c r="CPK168" s="396"/>
      <c r="CPL168" s="396"/>
      <c r="CPM168" s="396"/>
      <c r="CPN168" s="396"/>
      <c r="CPO168" s="396"/>
      <c r="CPP168" s="396"/>
      <c r="CPQ168" s="396"/>
      <c r="CPR168" s="396"/>
      <c r="CPS168" s="396"/>
      <c r="CPT168" s="396"/>
      <c r="CPU168" s="396"/>
      <c r="CPV168" s="396"/>
      <c r="CPW168" s="396"/>
      <c r="CPX168" s="396"/>
      <c r="CPY168" s="396"/>
      <c r="CPZ168" s="396"/>
      <c r="CQA168" s="396"/>
      <c r="CQB168" s="396"/>
      <c r="CQC168" s="396"/>
      <c r="CQD168" s="396"/>
      <c r="CQE168" s="396"/>
      <c r="CQF168" s="396"/>
      <c r="CQG168" s="396"/>
      <c r="CQH168" s="396"/>
      <c r="CQI168" s="396"/>
      <c r="CQJ168" s="396"/>
      <c r="CQK168" s="396"/>
      <c r="CQL168" s="396"/>
      <c r="CQM168" s="396"/>
      <c r="CQN168" s="396"/>
      <c r="CQO168" s="396"/>
      <c r="CQP168" s="396"/>
      <c r="CQQ168" s="396"/>
      <c r="CQR168" s="396"/>
      <c r="CQS168" s="396"/>
      <c r="CQT168" s="396"/>
      <c r="CQU168" s="396"/>
      <c r="CQV168" s="396"/>
      <c r="CQW168" s="396"/>
      <c r="CQX168" s="396"/>
      <c r="CQY168" s="396"/>
      <c r="CQZ168" s="396"/>
      <c r="CRA168" s="396"/>
      <c r="CRB168" s="396"/>
      <c r="CRC168" s="396"/>
      <c r="CRD168" s="396"/>
      <c r="CRE168" s="396"/>
      <c r="CRF168" s="396"/>
      <c r="CRG168" s="396"/>
      <c r="CRH168" s="396"/>
      <c r="CRI168" s="396"/>
      <c r="CRJ168" s="396"/>
      <c r="CRK168" s="396"/>
      <c r="CRL168" s="396"/>
      <c r="CRM168" s="396"/>
      <c r="CRN168" s="396"/>
      <c r="CRO168" s="396"/>
      <c r="CRP168" s="396"/>
      <c r="CRQ168" s="396"/>
      <c r="CRR168" s="396"/>
      <c r="CRS168" s="396"/>
      <c r="CRT168" s="396"/>
      <c r="CRU168" s="396"/>
      <c r="CRV168" s="396"/>
      <c r="CRW168" s="396"/>
      <c r="CRX168" s="396"/>
      <c r="CRY168" s="396"/>
      <c r="CRZ168" s="396"/>
      <c r="CSA168" s="396"/>
      <c r="CSB168" s="396"/>
      <c r="CSC168" s="396"/>
      <c r="CSD168" s="396"/>
      <c r="CSE168" s="396"/>
      <c r="CSF168" s="396"/>
      <c r="CSG168" s="396"/>
      <c r="CSH168" s="396"/>
      <c r="CSI168" s="396"/>
      <c r="CSJ168" s="396"/>
      <c r="CSK168" s="396"/>
      <c r="CSL168" s="396"/>
      <c r="CSM168" s="396"/>
      <c r="CSN168" s="396"/>
      <c r="CSO168" s="396"/>
      <c r="CSP168" s="396"/>
      <c r="CSQ168" s="396"/>
      <c r="CSR168" s="396"/>
      <c r="CSS168" s="396"/>
      <c r="CST168" s="396"/>
      <c r="CSU168" s="396"/>
      <c r="CSV168" s="396"/>
      <c r="CSW168" s="396"/>
      <c r="CSX168" s="396"/>
      <c r="CSY168" s="396"/>
      <c r="CSZ168" s="396"/>
      <c r="CTA168" s="396"/>
      <c r="CTB168" s="396"/>
      <c r="CTC168" s="396"/>
      <c r="CTD168" s="396"/>
      <c r="CTE168" s="396"/>
      <c r="CTF168" s="396"/>
      <c r="CTG168" s="396"/>
      <c r="CTH168" s="396"/>
      <c r="CTI168" s="396"/>
      <c r="CTJ168" s="396"/>
      <c r="CTK168" s="396"/>
      <c r="CTL168" s="396"/>
      <c r="CTM168" s="396"/>
      <c r="CTN168" s="396"/>
      <c r="CTO168" s="396"/>
      <c r="CTP168" s="396"/>
      <c r="CTQ168" s="396"/>
      <c r="CTR168" s="396"/>
      <c r="CTS168" s="396"/>
      <c r="CTT168" s="396"/>
      <c r="CTU168" s="396"/>
      <c r="CTV168" s="396"/>
      <c r="CTW168" s="396"/>
      <c r="CTX168" s="396"/>
      <c r="CTY168" s="396"/>
      <c r="CTZ168" s="396"/>
      <c r="CUA168" s="396"/>
      <c r="CUB168" s="396"/>
      <c r="CUC168" s="396"/>
      <c r="CUD168" s="396"/>
      <c r="CUE168" s="396"/>
      <c r="CUF168" s="396"/>
      <c r="CUG168" s="396"/>
      <c r="CUH168" s="396"/>
      <c r="CUI168" s="396"/>
      <c r="CUJ168" s="396"/>
      <c r="CUK168" s="396"/>
      <c r="CUL168" s="396"/>
      <c r="CUM168" s="396"/>
      <c r="CUN168" s="396"/>
      <c r="CUO168" s="396"/>
      <c r="CUP168" s="396"/>
      <c r="CUQ168" s="396"/>
      <c r="CUR168" s="396"/>
      <c r="CUS168" s="396"/>
      <c r="CUT168" s="396"/>
      <c r="CUU168" s="396"/>
      <c r="CUV168" s="396"/>
      <c r="CUW168" s="396"/>
      <c r="CUX168" s="396"/>
      <c r="CUY168" s="396"/>
      <c r="CUZ168" s="396"/>
      <c r="CVA168" s="396"/>
      <c r="CVB168" s="396"/>
      <c r="CVC168" s="396"/>
      <c r="CVD168" s="396"/>
      <c r="CVE168" s="396"/>
      <c r="CVF168" s="396"/>
      <c r="CVG168" s="396"/>
      <c r="CVH168" s="396"/>
      <c r="CVI168" s="396"/>
      <c r="CVJ168" s="396"/>
      <c r="CVK168" s="396"/>
      <c r="CVL168" s="396"/>
      <c r="CVM168" s="396"/>
      <c r="CVN168" s="396"/>
      <c r="CVO168" s="396"/>
      <c r="CVP168" s="396"/>
      <c r="CVQ168" s="396"/>
      <c r="CVR168" s="396"/>
      <c r="CVS168" s="396"/>
      <c r="CVT168" s="396"/>
      <c r="CVU168" s="396"/>
      <c r="CVV168" s="396"/>
      <c r="CVW168" s="396"/>
      <c r="CVX168" s="396"/>
      <c r="CVY168" s="396"/>
      <c r="CVZ168" s="396"/>
      <c r="CWA168" s="396"/>
      <c r="CWB168" s="396"/>
      <c r="CWC168" s="396"/>
      <c r="CWD168" s="396"/>
      <c r="CWE168" s="396"/>
      <c r="CWF168" s="396"/>
      <c r="CWG168" s="396"/>
      <c r="CWH168" s="396"/>
      <c r="CWI168" s="396"/>
      <c r="CWJ168" s="396"/>
      <c r="CWK168" s="396"/>
      <c r="CWL168" s="396"/>
      <c r="CWM168" s="396"/>
      <c r="CWN168" s="396"/>
      <c r="CWO168" s="396"/>
      <c r="CWP168" s="396"/>
      <c r="CWQ168" s="396"/>
      <c r="CWR168" s="396"/>
      <c r="CWS168" s="396"/>
      <c r="CWT168" s="396"/>
      <c r="CWU168" s="396"/>
      <c r="CWV168" s="396"/>
      <c r="CWW168" s="396"/>
      <c r="CWX168" s="396"/>
      <c r="CWY168" s="396"/>
      <c r="CWZ168" s="396"/>
      <c r="CXA168" s="396"/>
      <c r="CXB168" s="396"/>
      <c r="CXC168" s="396"/>
      <c r="CXD168" s="396"/>
      <c r="CXE168" s="396"/>
      <c r="CXF168" s="396"/>
      <c r="CXG168" s="396"/>
      <c r="CXH168" s="396"/>
      <c r="CXI168" s="396"/>
      <c r="CXJ168" s="396"/>
      <c r="CXK168" s="396"/>
      <c r="CXL168" s="396"/>
      <c r="CXM168" s="396"/>
      <c r="CXN168" s="396"/>
      <c r="CXO168" s="396"/>
      <c r="CXP168" s="396"/>
      <c r="CXQ168" s="396"/>
      <c r="CXR168" s="396"/>
      <c r="CXS168" s="396"/>
      <c r="CXT168" s="396"/>
      <c r="CXU168" s="396"/>
      <c r="CXV168" s="396"/>
      <c r="CXW168" s="396"/>
      <c r="CXX168" s="396"/>
      <c r="CXY168" s="396"/>
      <c r="CXZ168" s="396"/>
      <c r="CYA168" s="396"/>
      <c r="CYB168" s="396"/>
      <c r="CYC168" s="396"/>
      <c r="CYD168" s="396"/>
      <c r="CYE168" s="396"/>
      <c r="CYF168" s="396"/>
      <c r="CYG168" s="396"/>
      <c r="CYH168" s="396"/>
      <c r="CYI168" s="396"/>
      <c r="CYJ168" s="396"/>
      <c r="CYK168" s="396"/>
      <c r="CYL168" s="396"/>
      <c r="CYM168" s="396"/>
      <c r="CYN168" s="396"/>
      <c r="CYO168" s="396"/>
      <c r="CYP168" s="396"/>
      <c r="CYQ168" s="396"/>
      <c r="CYR168" s="396"/>
      <c r="CYS168" s="396"/>
      <c r="CYT168" s="396"/>
      <c r="CYU168" s="396"/>
      <c r="CYV168" s="396"/>
      <c r="CYW168" s="396"/>
      <c r="CYX168" s="396"/>
      <c r="CYY168" s="396"/>
      <c r="CYZ168" s="396"/>
      <c r="CZA168" s="396"/>
      <c r="CZB168" s="396"/>
      <c r="CZC168" s="396"/>
      <c r="CZD168" s="396"/>
      <c r="CZE168" s="396"/>
      <c r="CZF168" s="396"/>
      <c r="CZG168" s="396"/>
      <c r="CZH168" s="396"/>
      <c r="CZI168" s="396"/>
      <c r="CZJ168" s="396"/>
      <c r="CZK168" s="396"/>
      <c r="CZL168" s="396"/>
      <c r="CZM168" s="396"/>
      <c r="CZN168" s="396"/>
      <c r="CZO168" s="396"/>
      <c r="CZP168" s="396"/>
      <c r="CZQ168" s="396"/>
      <c r="CZR168" s="396"/>
      <c r="CZS168" s="396"/>
      <c r="CZT168" s="396"/>
      <c r="CZU168" s="396"/>
      <c r="CZV168" s="396"/>
      <c r="CZW168" s="396"/>
      <c r="CZX168" s="396"/>
      <c r="CZY168" s="396"/>
      <c r="CZZ168" s="396"/>
      <c r="DAA168" s="396"/>
      <c r="DAB168" s="396"/>
      <c r="DAC168" s="396"/>
      <c r="DAD168" s="396"/>
      <c r="DAE168" s="396"/>
      <c r="DAF168" s="396"/>
      <c r="DAG168" s="396"/>
      <c r="DAH168" s="396"/>
      <c r="DAI168" s="396"/>
      <c r="DAJ168" s="396"/>
      <c r="DAK168" s="396"/>
      <c r="DAL168" s="396"/>
      <c r="DAM168" s="396"/>
      <c r="DAN168" s="396"/>
      <c r="DAO168" s="396"/>
      <c r="DAP168" s="396"/>
      <c r="DAQ168" s="396"/>
      <c r="DAR168" s="396"/>
      <c r="DAS168" s="396"/>
      <c r="DAT168" s="396"/>
      <c r="DAU168" s="396"/>
      <c r="DAV168" s="396"/>
      <c r="DAW168" s="396"/>
      <c r="DAX168" s="396"/>
      <c r="DAY168" s="396"/>
      <c r="DAZ168" s="396"/>
      <c r="DBA168" s="396"/>
      <c r="DBB168" s="396"/>
      <c r="DBC168" s="396"/>
      <c r="DBD168" s="396"/>
      <c r="DBE168" s="396"/>
      <c r="DBF168" s="396"/>
      <c r="DBG168" s="396"/>
      <c r="DBH168" s="396"/>
      <c r="DBI168" s="396"/>
      <c r="DBJ168" s="396"/>
      <c r="DBK168" s="396"/>
      <c r="DBL168" s="396"/>
      <c r="DBM168" s="396"/>
      <c r="DBN168" s="396"/>
      <c r="DBO168" s="396"/>
      <c r="DBP168" s="396"/>
      <c r="DBQ168" s="396"/>
      <c r="DBR168" s="396"/>
      <c r="DBS168" s="396"/>
      <c r="DBT168" s="396"/>
      <c r="DBU168" s="396"/>
      <c r="DBV168" s="396"/>
      <c r="DBW168" s="396"/>
      <c r="DBX168" s="396"/>
      <c r="DBY168" s="396"/>
      <c r="DBZ168" s="396"/>
      <c r="DCA168" s="396"/>
      <c r="DCB168" s="396"/>
      <c r="DCC168" s="396"/>
      <c r="DCD168" s="396"/>
      <c r="DCE168" s="396"/>
      <c r="DCF168" s="396"/>
      <c r="DCG168" s="396"/>
      <c r="DCH168" s="396"/>
      <c r="DCI168" s="396"/>
      <c r="DCJ168" s="396"/>
      <c r="DCK168" s="396"/>
      <c r="DCL168" s="396"/>
      <c r="DCM168" s="396"/>
      <c r="DCN168" s="396"/>
      <c r="DCO168" s="396"/>
      <c r="DCP168" s="396"/>
      <c r="DCQ168" s="396"/>
      <c r="DCR168" s="396"/>
      <c r="DCS168" s="396"/>
      <c r="DCT168" s="396"/>
      <c r="DCU168" s="396"/>
      <c r="DCV168" s="396"/>
      <c r="DCW168" s="396"/>
      <c r="DCX168" s="396"/>
      <c r="DCY168" s="396"/>
      <c r="DCZ168" s="396"/>
      <c r="DDA168" s="396"/>
      <c r="DDB168" s="396"/>
      <c r="DDC168" s="396"/>
      <c r="DDD168" s="396"/>
      <c r="DDE168" s="396"/>
      <c r="DDF168" s="396"/>
      <c r="DDG168" s="396"/>
      <c r="DDH168" s="396"/>
      <c r="DDI168" s="396"/>
      <c r="DDJ168" s="396"/>
      <c r="DDK168" s="396"/>
      <c r="DDL168" s="396"/>
      <c r="DDM168" s="396"/>
      <c r="DDN168" s="396"/>
      <c r="DDO168" s="396"/>
      <c r="DDP168" s="396"/>
      <c r="DDQ168" s="396"/>
      <c r="DDR168" s="396"/>
      <c r="DDS168" s="396"/>
      <c r="DDT168" s="396"/>
      <c r="DDU168" s="396"/>
      <c r="DDV168" s="396"/>
      <c r="DDW168" s="396"/>
      <c r="DDX168" s="396"/>
      <c r="DDY168" s="396"/>
      <c r="DDZ168" s="396"/>
      <c r="DEA168" s="396"/>
      <c r="DEB168" s="396"/>
      <c r="DEC168" s="396"/>
      <c r="DED168" s="396"/>
      <c r="DEE168" s="396"/>
      <c r="DEF168" s="396"/>
      <c r="DEG168" s="396"/>
      <c r="DEH168" s="396"/>
      <c r="DEI168" s="396"/>
      <c r="DEJ168" s="396"/>
      <c r="DEK168" s="396"/>
      <c r="DEL168" s="396"/>
      <c r="DEM168" s="396"/>
      <c r="DEN168" s="396"/>
      <c r="DEO168" s="396"/>
      <c r="DEP168" s="396"/>
      <c r="DEQ168" s="396"/>
      <c r="DER168" s="396"/>
      <c r="DES168" s="396"/>
      <c r="DET168" s="396"/>
      <c r="DEU168" s="396"/>
      <c r="DEV168" s="396"/>
      <c r="DEW168" s="396"/>
      <c r="DEX168" s="396"/>
      <c r="DEY168" s="396"/>
      <c r="DEZ168" s="396"/>
      <c r="DFA168" s="396"/>
      <c r="DFB168" s="396"/>
      <c r="DFC168" s="396"/>
      <c r="DFD168" s="396"/>
      <c r="DFE168" s="396"/>
      <c r="DFF168" s="396"/>
      <c r="DFG168" s="396"/>
      <c r="DFH168" s="396"/>
      <c r="DFI168" s="396"/>
      <c r="DFJ168" s="396"/>
      <c r="DFK168" s="396"/>
      <c r="DFL168" s="396"/>
      <c r="DFM168" s="396"/>
      <c r="DFN168" s="396"/>
      <c r="DFO168" s="396"/>
      <c r="DFP168" s="396"/>
      <c r="DFQ168" s="396"/>
      <c r="DFR168" s="396"/>
      <c r="DFS168" s="396"/>
      <c r="DFT168" s="396"/>
      <c r="DFU168" s="396"/>
      <c r="DFV168" s="396"/>
      <c r="DFW168" s="396"/>
      <c r="DFX168" s="396"/>
      <c r="DFY168" s="396"/>
      <c r="DFZ168" s="396"/>
      <c r="DGA168" s="396"/>
      <c r="DGB168" s="396"/>
      <c r="DGC168" s="396"/>
      <c r="DGD168" s="396"/>
      <c r="DGE168" s="396"/>
      <c r="DGF168" s="396"/>
      <c r="DGG168" s="396"/>
      <c r="DGH168" s="396"/>
      <c r="DGI168" s="396"/>
      <c r="DGJ168" s="396"/>
      <c r="DGK168" s="396"/>
      <c r="DGL168" s="396"/>
      <c r="DGM168" s="396"/>
      <c r="DGN168" s="396"/>
      <c r="DGO168" s="396"/>
      <c r="DGP168" s="396"/>
      <c r="DGQ168" s="396"/>
      <c r="DGR168" s="396"/>
      <c r="DGS168" s="396"/>
      <c r="DGT168" s="396"/>
      <c r="DGU168" s="396"/>
      <c r="DGV168" s="396"/>
      <c r="DGW168" s="396"/>
      <c r="DGX168" s="396"/>
      <c r="DGY168" s="396"/>
      <c r="DGZ168" s="396"/>
      <c r="DHA168" s="396"/>
      <c r="DHB168" s="396"/>
      <c r="DHC168" s="396"/>
      <c r="DHD168" s="396"/>
      <c r="DHE168" s="396"/>
      <c r="DHF168" s="396"/>
      <c r="DHG168" s="396"/>
      <c r="DHH168" s="396"/>
      <c r="DHI168" s="396"/>
      <c r="DHJ168" s="396"/>
      <c r="DHK168" s="396"/>
      <c r="DHL168" s="396"/>
      <c r="DHM168" s="396"/>
      <c r="DHN168" s="396"/>
      <c r="DHO168" s="396"/>
      <c r="DHP168" s="396"/>
      <c r="DHQ168" s="396"/>
      <c r="DHR168" s="396"/>
      <c r="DHS168" s="396"/>
      <c r="DHT168" s="396"/>
      <c r="DHU168" s="396"/>
      <c r="DHV168" s="396"/>
      <c r="DHW168" s="396"/>
      <c r="DHX168" s="396"/>
      <c r="DHY168" s="396"/>
      <c r="DHZ168" s="396"/>
      <c r="DIA168" s="396"/>
      <c r="DIB168" s="396"/>
      <c r="DIC168" s="396"/>
      <c r="DID168" s="396"/>
      <c r="DIE168" s="396"/>
      <c r="DIF168" s="396"/>
      <c r="DIG168" s="396"/>
      <c r="DIH168" s="396"/>
      <c r="DII168" s="396"/>
      <c r="DIJ168" s="396"/>
      <c r="DIK168" s="396"/>
      <c r="DIL168" s="396"/>
      <c r="DIM168" s="396"/>
      <c r="DIN168" s="396"/>
      <c r="DIO168" s="396"/>
      <c r="DIP168" s="396"/>
      <c r="DIQ168" s="396"/>
      <c r="DIR168" s="396"/>
      <c r="DIS168" s="396"/>
      <c r="DIT168" s="396"/>
      <c r="DIU168" s="396"/>
      <c r="DIV168" s="396"/>
      <c r="DIW168" s="396"/>
      <c r="DIX168" s="396"/>
      <c r="DIY168" s="396"/>
      <c r="DIZ168" s="396"/>
      <c r="DJA168" s="396"/>
      <c r="DJB168" s="396"/>
      <c r="DJC168" s="396"/>
      <c r="DJD168" s="396"/>
      <c r="DJE168" s="396"/>
      <c r="DJF168" s="396"/>
      <c r="DJG168" s="396"/>
      <c r="DJH168" s="396"/>
      <c r="DJI168" s="396"/>
      <c r="DJJ168" s="396"/>
      <c r="DJK168" s="396"/>
      <c r="DJL168" s="396"/>
      <c r="DJM168" s="396"/>
      <c r="DJN168" s="396"/>
      <c r="DJO168" s="396"/>
      <c r="DJP168" s="396"/>
      <c r="DJQ168" s="396"/>
      <c r="DJR168" s="396"/>
      <c r="DJS168" s="396"/>
      <c r="DJT168" s="396"/>
      <c r="DJU168" s="396"/>
      <c r="DJV168" s="396"/>
      <c r="DJW168" s="396"/>
      <c r="DJX168" s="396"/>
      <c r="DJY168" s="396"/>
      <c r="DJZ168" s="396"/>
      <c r="DKA168" s="396"/>
      <c r="DKB168" s="396"/>
      <c r="DKC168" s="396"/>
      <c r="DKD168" s="396"/>
      <c r="DKE168" s="396"/>
      <c r="DKF168" s="396"/>
      <c r="DKG168" s="396"/>
      <c r="DKH168" s="396"/>
      <c r="DKI168" s="396"/>
      <c r="DKJ168" s="396"/>
      <c r="DKK168" s="396"/>
      <c r="DKL168" s="396"/>
      <c r="DKM168" s="396"/>
      <c r="DKN168" s="396"/>
      <c r="DKO168" s="396"/>
      <c r="DKP168" s="396"/>
      <c r="DKQ168" s="396"/>
      <c r="DKR168" s="396"/>
      <c r="DKS168" s="396"/>
      <c r="DKT168" s="396"/>
      <c r="DKU168" s="396"/>
      <c r="DKV168" s="396"/>
      <c r="DKW168" s="396"/>
      <c r="DKX168" s="396"/>
      <c r="DKY168" s="396"/>
      <c r="DKZ168" s="396"/>
      <c r="DLA168" s="396"/>
      <c r="DLB168" s="396"/>
      <c r="DLC168" s="396"/>
      <c r="DLD168" s="396"/>
      <c r="DLE168" s="396"/>
      <c r="DLF168" s="396"/>
      <c r="DLG168" s="396"/>
      <c r="DLH168" s="396"/>
      <c r="DLI168" s="396"/>
      <c r="DLJ168" s="396"/>
      <c r="DLK168" s="396"/>
      <c r="DLL168" s="396"/>
      <c r="DLM168" s="396"/>
      <c r="DLN168" s="396"/>
      <c r="DLO168" s="396"/>
      <c r="DLP168" s="396"/>
      <c r="DLQ168" s="396"/>
      <c r="DLR168" s="396"/>
      <c r="DLS168" s="396"/>
      <c r="DLT168" s="396"/>
      <c r="DLU168" s="396"/>
      <c r="DLV168" s="396"/>
      <c r="DLW168" s="396"/>
      <c r="DLX168" s="396"/>
      <c r="DLY168" s="396"/>
      <c r="DLZ168" s="396"/>
      <c r="DMA168" s="396"/>
      <c r="DMB168" s="396"/>
      <c r="DMC168" s="396"/>
      <c r="DMD168" s="396"/>
      <c r="DME168" s="396"/>
      <c r="DMF168" s="396"/>
      <c r="DMG168" s="396"/>
      <c r="DMH168" s="396"/>
      <c r="DMI168" s="396"/>
      <c r="DMJ168" s="396"/>
      <c r="DMK168" s="396"/>
      <c r="DML168" s="396"/>
      <c r="DMM168" s="396"/>
      <c r="DMN168" s="396"/>
      <c r="DMO168" s="396"/>
      <c r="DMP168" s="396"/>
      <c r="DMQ168" s="396"/>
      <c r="DMR168" s="396"/>
      <c r="DMS168" s="396"/>
      <c r="DMT168" s="396"/>
      <c r="DMU168" s="396"/>
      <c r="DMV168" s="396"/>
      <c r="DMW168" s="396"/>
      <c r="DMX168" s="396"/>
      <c r="DMY168" s="396"/>
      <c r="DMZ168" s="396"/>
      <c r="DNA168" s="396"/>
      <c r="DNB168" s="396"/>
      <c r="DNC168" s="396"/>
      <c r="DND168" s="396"/>
      <c r="DNE168" s="396"/>
      <c r="DNF168" s="396"/>
      <c r="DNG168" s="396"/>
      <c r="DNH168" s="396"/>
      <c r="DNI168" s="396"/>
      <c r="DNJ168" s="396"/>
      <c r="DNK168" s="396"/>
      <c r="DNL168" s="396"/>
      <c r="DNM168" s="396"/>
      <c r="DNN168" s="396"/>
      <c r="DNO168" s="396"/>
      <c r="DNP168" s="396"/>
      <c r="DNQ168" s="396"/>
      <c r="DNR168" s="396"/>
      <c r="DNS168" s="396"/>
      <c r="DNT168" s="396"/>
      <c r="DNU168" s="396"/>
      <c r="DNV168" s="396"/>
      <c r="DNW168" s="396"/>
      <c r="DNX168" s="396"/>
      <c r="DNY168" s="396"/>
      <c r="DNZ168" s="396"/>
      <c r="DOA168" s="396"/>
      <c r="DOB168" s="396"/>
      <c r="DOC168" s="396"/>
      <c r="DOD168" s="396"/>
      <c r="DOE168" s="396"/>
      <c r="DOF168" s="396"/>
      <c r="DOG168" s="396"/>
      <c r="DOH168" s="396"/>
      <c r="DOI168" s="396"/>
      <c r="DOJ168" s="396"/>
      <c r="DOK168" s="396"/>
      <c r="DOL168" s="396"/>
      <c r="DOM168" s="396"/>
      <c r="DON168" s="396"/>
      <c r="DOO168" s="396"/>
      <c r="DOP168" s="396"/>
      <c r="DOQ168" s="396"/>
      <c r="DOR168" s="396"/>
      <c r="DOS168" s="396"/>
      <c r="DOT168" s="396"/>
      <c r="DOU168" s="396"/>
      <c r="DOV168" s="396"/>
      <c r="DOW168" s="396"/>
      <c r="DOX168" s="396"/>
      <c r="DOY168" s="396"/>
      <c r="DOZ168" s="396"/>
      <c r="DPA168" s="396"/>
      <c r="DPB168" s="396"/>
      <c r="DPC168" s="396"/>
      <c r="DPD168" s="396"/>
      <c r="DPE168" s="396"/>
      <c r="DPF168" s="396"/>
      <c r="DPG168" s="396"/>
      <c r="DPH168" s="396"/>
      <c r="DPI168" s="396"/>
      <c r="DPJ168" s="396"/>
      <c r="DPK168" s="396"/>
      <c r="DPL168" s="396"/>
      <c r="DPM168" s="396"/>
      <c r="DPN168" s="396"/>
      <c r="DPO168" s="396"/>
      <c r="DPP168" s="396"/>
      <c r="DPQ168" s="396"/>
      <c r="DPR168" s="396"/>
      <c r="DPS168" s="396"/>
      <c r="DPT168" s="396"/>
      <c r="DPU168" s="396"/>
      <c r="DPV168" s="396"/>
      <c r="DPW168" s="396"/>
      <c r="DPX168" s="396"/>
      <c r="DPY168" s="396"/>
      <c r="DPZ168" s="396"/>
      <c r="DQA168" s="396"/>
      <c r="DQB168" s="396"/>
      <c r="DQC168" s="396"/>
      <c r="DQD168" s="396"/>
      <c r="DQE168" s="396"/>
      <c r="DQF168" s="396"/>
      <c r="DQG168" s="396"/>
      <c r="DQH168" s="396"/>
      <c r="DQI168" s="396"/>
      <c r="DQJ168" s="396"/>
      <c r="DQK168" s="396"/>
      <c r="DQL168" s="396"/>
      <c r="DQM168" s="396"/>
      <c r="DQN168" s="396"/>
      <c r="DQO168" s="396"/>
      <c r="DQP168" s="396"/>
      <c r="DQQ168" s="396"/>
      <c r="DQR168" s="396"/>
      <c r="DQS168" s="396"/>
      <c r="DQT168" s="396"/>
      <c r="DQU168" s="396"/>
      <c r="DQV168" s="396"/>
      <c r="DQW168" s="396"/>
      <c r="DQX168" s="396"/>
      <c r="DQY168" s="396"/>
      <c r="DQZ168" s="396"/>
      <c r="DRA168" s="396"/>
      <c r="DRB168" s="396"/>
      <c r="DRC168" s="396"/>
      <c r="DRD168" s="396"/>
      <c r="DRE168" s="396"/>
      <c r="DRF168" s="396"/>
      <c r="DRG168" s="396"/>
      <c r="DRH168" s="396"/>
      <c r="DRI168" s="396"/>
      <c r="DRJ168" s="396"/>
      <c r="DRK168" s="396"/>
      <c r="DRL168" s="396"/>
      <c r="DRM168" s="396"/>
      <c r="DRN168" s="396"/>
      <c r="DRO168" s="396"/>
      <c r="DRP168" s="396"/>
      <c r="DRQ168" s="396"/>
      <c r="DRR168" s="396"/>
      <c r="DRS168" s="396"/>
      <c r="DRT168" s="396"/>
      <c r="DRU168" s="396"/>
      <c r="DRV168" s="396"/>
      <c r="DRW168" s="396"/>
      <c r="DRX168" s="396"/>
      <c r="DRY168" s="396"/>
      <c r="DRZ168" s="396"/>
      <c r="DSA168" s="396"/>
      <c r="DSB168" s="396"/>
      <c r="DSC168" s="396"/>
      <c r="DSD168" s="396"/>
      <c r="DSE168" s="396"/>
      <c r="DSF168" s="396"/>
      <c r="DSG168" s="396"/>
      <c r="DSH168" s="396"/>
      <c r="DSI168" s="396"/>
      <c r="DSJ168" s="396"/>
      <c r="DSK168" s="396"/>
      <c r="DSL168" s="396"/>
      <c r="DSM168" s="396"/>
      <c r="DSN168" s="396"/>
      <c r="DSO168" s="396"/>
      <c r="DSP168" s="396"/>
      <c r="DSQ168" s="396"/>
      <c r="DSR168" s="396"/>
      <c r="DSS168" s="396"/>
      <c r="DST168" s="396"/>
      <c r="DSU168" s="396"/>
      <c r="DSV168" s="396"/>
      <c r="DSW168" s="396"/>
      <c r="DSX168" s="396"/>
      <c r="DSY168" s="396"/>
      <c r="DSZ168" s="396"/>
      <c r="DTA168" s="396"/>
      <c r="DTB168" s="396"/>
      <c r="DTC168" s="396"/>
      <c r="DTD168" s="396"/>
      <c r="DTE168" s="396"/>
      <c r="DTF168" s="396"/>
      <c r="DTG168" s="396"/>
      <c r="DTH168" s="396"/>
      <c r="DTI168" s="396"/>
      <c r="DTJ168" s="396"/>
      <c r="DTK168" s="396"/>
      <c r="DTL168" s="396"/>
      <c r="DTM168" s="396"/>
      <c r="DTN168" s="396"/>
      <c r="DTO168" s="396"/>
      <c r="DTP168" s="396"/>
      <c r="DTQ168" s="396"/>
      <c r="DTR168" s="396"/>
      <c r="DTS168" s="396"/>
      <c r="DTT168" s="396"/>
      <c r="DTU168" s="396"/>
      <c r="DTV168" s="396"/>
      <c r="DTW168" s="396"/>
      <c r="DTX168" s="396"/>
      <c r="DTY168" s="396"/>
      <c r="DTZ168" s="396"/>
      <c r="DUA168" s="396"/>
      <c r="DUB168" s="396"/>
      <c r="DUC168" s="396"/>
      <c r="DUD168" s="396"/>
      <c r="DUE168" s="396"/>
      <c r="DUF168" s="396"/>
      <c r="DUG168" s="396"/>
      <c r="DUH168" s="396"/>
      <c r="DUI168" s="396"/>
      <c r="DUJ168" s="396"/>
      <c r="DUK168" s="396"/>
      <c r="DUL168" s="396"/>
      <c r="DUM168" s="396"/>
      <c r="DUN168" s="396"/>
      <c r="DUO168" s="396"/>
      <c r="DUP168" s="396"/>
      <c r="DUQ168" s="396"/>
      <c r="DUR168" s="396"/>
      <c r="DUS168" s="396"/>
      <c r="DUT168" s="396"/>
      <c r="DUU168" s="396"/>
      <c r="DUV168" s="396"/>
      <c r="DUW168" s="396"/>
      <c r="DUX168" s="396"/>
      <c r="DUY168" s="396"/>
      <c r="DUZ168" s="396"/>
      <c r="DVA168" s="396"/>
      <c r="DVB168" s="396"/>
      <c r="DVC168" s="396"/>
      <c r="DVD168" s="396"/>
      <c r="DVE168" s="396"/>
      <c r="DVF168" s="396"/>
      <c r="DVG168" s="396"/>
      <c r="DVH168" s="396"/>
      <c r="DVI168" s="396"/>
      <c r="DVJ168" s="396"/>
      <c r="DVK168" s="396"/>
      <c r="DVL168" s="396"/>
      <c r="DVM168" s="396"/>
      <c r="DVN168" s="396"/>
      <c r="DVO168" s="396"/>
      <c r="DVP168" s="396"/>
      <c r="DVQ168" s="396"/>
      <c r="DVR168" s="396"/>
      <c r="DVS168" s="396"/>
      <c r="DVT168" s="396"/>
      <c r="DVU168" s="396"/>
      <c r="DVV168" s="396"/>
      <c r="DVW168" s="396"/>
      <c r="DVX168" s="396"/>
      <c r="DVY168" s="396"/>
      <c r="DVZ168" s="396"/>
      <c r="DWA168" s="396"/>
      <c r="DWB168" s="396"/>
      <c r="DWC168" s="396"/>
      <c r="DWD168" s="396"/>
      <c r="DWE168" s="396"/>
      <c r="DWF168" s="396"/>
      <c r="DWG168" s="396"/>
      <c r="DWH168" s="396"/>
      <c r="DWI168" s="396"/>
      <c r="DWJ168" s="396"/>
      <c r="DWK168" s="396"/>
      <c r="DWL168" s="396"/>
      <c r="DWM168" s="396"/>
      <c r="DWN168" s="396"/>
      <c r="DWO168" s="396"/>
      <c r="DWP168" s="396"/>
      <c r="DWQ168" s="396"/>
      <c r="DWR168" s="396"/>
      <c r="DWS168" s="396"/>
      <c r="DWT168" s="396"/>
      <c r="DWU168" s="396"/>
      <c r="DWV168" s="396"/>
      <c r="DWW168" s="396"/>
      <c r="DWX168" s="396"/>
      <c r="DWY168" s="396"/>
      <c r="DWZ168" s="396"/>
      <c r="DXA168" s="396"/>
      <c r="DXB168" s="396"/>
      <c r="DXC168" s="396"/>
      <c r="DXD168" s="396"/>
      <c r="DXE168" s="396"/>
      <c r="DXF168" s="396"/>
      <c r="DXG168" s="396"/>
      <c r="DXH168" s="396"/>
      <c r="DXI168" s="396"/>
      <c r="DXJ168" s="396"/>
      <c r="DXK168" s="396"/>
      <c r="DXL168" s="396"/>
      <c r="DXM168" s="396"/>
      <c r="DXN168" s="396"/>
      <c r="DXO168" s="396"/>
      <c r="DXP168" s="396"/>
      <c r="DXQ168" s="396"/>
      <c r="DXR168" s="396"/>
      <c r="DXS168" s="396"/>
      <c r="DXT168" s="396"/>
      <c r="DXU168" s="396"/>
      <c r="DXV168" s="396"/>
      <c r="DXW168" s="396"/>
      <c r="DXX168" s="396"/>
      <c r="DXY168" s="396"/>
      <c r="DXZ168" s="396"/>
      <c r="DYA168" s="396"/>
      <c r="DYB168" s="396"/>
      <c r="DYC168" s="396"/>
      <c r="DYD168" s="396"/>
      <c r="DYE168" s="396"/>
      <c r="DYF168" s="396"/>
      <c r="DYG168" s="396"/>
      <c r="DYH168" s="396"/>
      <c r="DYI168" s="396"/>
      <c r="DYJ168" s="396"/>
      <c r="DYK168" s="396"/>
      <c r="DYL168" s="396"/>
      <c r="DYM168" s="396"/>
      <c r="DYN168" s="396"/>
      <c r="DYO168" s="396"/>
      <c r="DYP168" s="396"/>
      <c r="DYQ168" s="396"/>
      <c r="DYR168" s="396"/>
      <c r="DYS168" s="396"/>
      <c r="DYT168" s="396"/>
      <c r="DYU168" s="396"/>
      <c r="DYV168" s="396"/>
      <c r="DYW168" s="396"/>
      <c r="DYX168" s="396"/>
      <c r="DYY168" s="396"/>
      <c r="DYZ168" s="396"/>
      <c r="DZA168" s="396"/>
      <c r="DZB168" s="396"/>
      <c r="DZC168" s="396"/>
      <c r="DZD168" s="396"/>
      <c r="DZE168" s="396"/>
      <c r="DZF168" s="396"/>
      <c r="DZG168" s="396"/>
      <c r="DZH168" s="396"/>
      <c r="DZI168" s="396"/>
      <c r="DZJ168" s="396"/>
      <c r="DZK168" s="396"/>
      <c r="DZL168" s="396"/>
      <c r="DZM168" s="396"/>
      <c r="DZN168" s="396"/>
      <c r="DZO168" s="396"/>
      <c r="DZP168" s="396"/>
      <c r="DZQ168" s="396"/>
      <c r="DZR168" s="396"/>
      <c r="DZS168" s="396"/>
      <c r="DZT168" s="396"/>
      <c r="DZU168" s="396"/>
      <c r="DZV168" s="396"/>
      <c r="DZW168" s="396"/>
      <c r="DZX168" s="396"/>
      <c r="DZY168" s="396"/>
      <c r="DZZ168" s="396"/>
      <c r="EAA168" s="396"/>
      <c r="EAB168" s="396"/>
      <c r="EAC168" s="396"/>
      <c r="EAD168" s="396"/>
      <c r="EAE168" s="396"/>
      <c r="EAF168" s="396"/>
      <c r="EAG168" s="396"/>
      <c r="EAH168" s="396"/>
      <c r="EAI168" s="396"/>
      <c r="EAJ168" s="396"/>
      <c r="EAK168" s="396"/>
      <c r="EAL168" s="396"/>
      <c r="EAM168" s="396"/>
      <c r="EAN168" s="396"/>
      <c r="EAO168" s="396"/>
      <c r="EAP168" s="396"/>
      <c r="EAQ168" s="396"/>
      <c r="EAR168" s="396"/>
      <c r="EAS168" s="396"/>
      <c r="EAT168" s="396"/>
      <c r="EAU168" s="396"/>
      <c r="EAV168" s="396"/>
      <c r="EAW168" s="396"/>
      <c r="EAX168" s="396"/>
      <c r="EAY168" s="396"/>
      <c r="EAZ168" s="396"/>
      <c r="EBA168" s="396"/>
      <c r="EBB168" s="396"/>
      <c r="EBC168" s="396"/>
      <c r="EBD168" s="396"/>
      <c r="EBE168" s="396"/>
      <c r="EBF168" s="396"/>
      <c r="EBG168" s="396"/>
      <c r="EBH168" s="396"/>
      <c r="EBI168" s="396"/>
      <c r="EBJ168" s="396"/>
      <c r="EBK168" s="396"/>
      <c r="EBL168" s="396"/>
      <c r="EBM168" s="396"/>
      <c r="EBN168" s="396"/>
      <c r="EBO168" s="396"/>
      <c r="EBP168" s="396"/>
      <c r="EBQ168" s="396"/>
      <c r="EBR168" s="396"/>
      <c r="EBS168" s="396"/>
      <c r="EBT168" s="396"/>
      <c r="EBU168" s="396"/>
      <c r="EBV168" s="396"/>
      <c r="EBW168" s="396"/>
      <c r="EBX168" s="396"/>
      <c r="EBY168" s="396"/>
      <c r="EBZ168" s="396"/>
      <c r="ECA168" s="396"/>
      <c r="ECB168" s="396"/>
      <c r="ECC168" s="396"/>
      <c r="ECD168" s="396"/>
      <c r="ECE168" s="396"/>
      <c r="ECF168" s="396"/>
      <c r="ECG168" s="396"/>
      <c r="ECH168" s="396"/>
      <c r="ECI168" s="396"/>
      <c r="ECJ168" s="396"/>
      <c r="ECK168" s="396"/>
      <c r="ECL168" s="396"/>
      <c r="ECM168" s="396"/>
      <c r="ECN168" s="396"/>
      <c r="ECO168" s="396"/>
      <c r="ECP168" s="396"/>
      <c r="ECQ168" s="396"/>
      <c r="ECR168" s="396"/>
      <c r="ECS168" s="396"/>
      <c r="ECT168" s="396"/>
      <c r="ECU168" s="396"/>
      <c r="ECV168" s="396"/>
      <c r="ECW168" s="396"/>
      <c r="ECX168" s="396"/>
      <c r="ECY168" s="396"/>
      <c r="ECZ168" s="396"/>
      <c r="EDA168" s="396"/>
      <c r="EDB168" s="396"/>
      <c r="EDC168" s="396"/>
      <c r="EDD168" s="396"/>
      <c r="EDE168" s="396"/>
      <c r="EDF168" s="396"/>
      <c r="EDG168" s="396"/>
      <c r="EDH168" s="396"/>
      <c r="EDI168" s="396"/>
      <c r="EDJ168" s="396"/>
      <c r="EDK168" s="396"/>
      <c r="EDL168" s="396"/>
      <c r="EDM168" s="396"/>
      <c r="EDN168" s="396"/>
      <c r="EDO168" s="396"/>
      <c r="EDP168" s="396"/>
      <c r="EDQ168" s="396"/>
      <c r="EDR168" s="396"/>
      <c r="EDS168" s="396"/>
      <c r="EDT168" s="396"/>
      <c r="EDU168" s="396"/>
      <c r="EDV168" s="396"/>
      <c r="EDW168" s="396"/>
      <c r="EDX168" s="396"/>
      <c r="EDY168" s="396"/>
      <c r="EDZ168" s="396"/>
      <c r="EEA168" s="396"/>
      <c r="EEB168" s="396"/>
      <c r="EEC168" s="396"/>
      <c r="EED168" s="396"/>
      <c r="EEE168" s="396"/>
      <c r="EEF168" s="396"/>
      <c r="EEG168" s="396"/>
      <c r="EEH168" s="396"/>
      <c r="EEI168" s="396"/>
      <c r="EEJ168" s="396"/>
      <c r="EEK168" s="396"/>
      <c r="EEL168" s="396"/>
      <c r="EEM168" s="396"/>
      <c r="EEN168" s="396"/>
      <c r="EEO168" s="396"/>
      <c r="EEP168" s="396"/>
      <c r="EEQ168" s="396"/>
      <c r="EER168" s="396"/>
      <c r="EES168" s="396"/>
      <c r="EET168" s="396"/>
      <c r="EEU168" s="396"/>
      <c r="EEV168" s="396"/>
      <c r="EEW168" s="396"/>
      <c r="EEX168" s="396"/>
      <c r="EEY168" s="396"/>
      <c r="EEZ168" s="396"/>
      <c r="EFA168" s="396"/>
      <c r="EFB168" s="396"/>
      <c r="EFC168" s="396"/>
      <c r="EFD168" s="396"/>
      <c r="EFE168" s="396"/>
      <c r="EFF168" s="396"/>
      <c r="EFG168" s="396"/>
      <c r="EFH168" s="396"/>
      <c r="EFI168" s="396"/>
      <c r="EFJ168" s="396"/>
      <c r="EFK168" s="396"/>
      <c r="EFL168" s="396"/>
      <c r="EFM168" s="396"/>
      <c r="EFN168" s="396"/>
      <c r="EFO168" s="396"/>
      <c r="EFP168" s="396"/>
      <c r="EFQ168" s="396"/>
      <c r="EFR168" s="396"/>
      <c r="EFS168" s="396"/>
      <c r="EFT168" s="396"/>
      <c r="EFU168" s="396"/>
      <c r="EFV168" s="396"/>
      <c r="EFW168" s="396"/>
      <c r="EFX168" s="396"/>
      <c r="EFY168" s="396"/>
      <c r="EFZ168" s="396"/>
      <c r="EGA168" s="396"/>
      <c r="EGB168" s="396"/>
      <c r="EGC168" s="396"/>
      <c r="EGD168" s="396"/>
      <c r="EGE168" s="396"/>
      <c r="EGF168" s="396"/>
      <c r="EGG168" s="396"/>
      <c r="EGH168" s="396"/>
      <c r="EGI168" s="396"/>
      <c r="EGJ168" s="396"/>
      <c r="EGK168" s="396"/>
      <c r="EGL168" s="396"/>
      <c r="EGM168" s="396"/>
      <c r="EGN168" s="396"/>
      <c r="EGO168" s="396"/>
      <c r="EGP168" s="396"/>
      <c r="EGQ168" s="396"/>
      <c r="EGR168" s="396"/>
      <c r="EGS168" s="396"/>
      <c r="EGT168" s="396"/>
      <c r="EGU168" s="396"/>
      <c r="EGV168" s="396"/>
      <c r="EGW168" s="396"/>
      <c r="EGX168" s="396"/>
      <c r="EGY168" s="396"/>
      <c r="EGZ168" s="396"/>
      <c r="EHA168" s="396"/>
      <c r="EHB168" s="396"/>
      <c r="EHC168" s="396"/>
      <c r="EHD168" s="396"/>
      <c r="EHE168" s="396"/>
      <c r="EHF168" s="396"/>
      <c r="EHG168" s="396"/>
      <c r="EHH168" s="396"/>
      <c r="EHI168" s="396"/>
      <c r="EHJ168" s="396"/>
      <c r="EHK168" s="396"/>
      <c r="EHL168" s="396"/>
      <c r="EHM168" s="396"/>
      <c r="EHN168" s="396"/>
      <c r="EHO168" s="396"/>
      <c r="EHP168" s="396"/>
      <c r="EHQ168" s="396"/>
      <c r="EHR168" s="396"/>
      <c r="EHS168" s="396"/>
      <c r="EHT168" s="396"/>
      <c r="EHU168" s="396"/>
      <c r="EHV168" s="396"/>
      <c r="EHW168" s="396"/>
      <c r="EHX168" s="396"/>
      <c r="EHY168" s="396"/>
      <c r="EHZ168" s="396"/>
      <c r="EIA168" s="396"/>
      <c r="EIB168" s="396"/>
      <c r="EIC168" s="396"/>
      <c r="EID168" s="396"/>
      <c r="EIE168" s="396"/>
      <c r="EIF168" s="396"/>
      <c r="EIG168" s="396"/>
      <c r="EIH168" s="396"/>
      <c r="EII168" s="396"/>
      <c r="EIJ168" s="396"/>
      <c r="EIK168" s="396"/>
      <c r="EIL168" s="396"/>
      <c r="EIM168" s="396"/>
      <c r="EIN168" s="396"/>
      <c r="EIO168" s="396"/>
      <c r="EIP168" s="396"/>
      <c r="EIQ168" s="396"/>
      <c r="EIR168" s="396"/>
      <c r="EIS168" s="396"/>
      <c r="EIT168" s="396"/>
      <c r="EIU168" s="396"/>
      <c r="EIV168" s="396"/>
      <c r="EIW168" s="396"/>
      <c r="EIX168" s="396"/>
      <c r="EIY168" s="396"/>
      <c r="EIZ168" s="396"/>
      <c r="EJA168" s="396"/>
      <c r="EJB168" s="396"/>
      <c r="EJC168" s="396"/>
      <c r="EJD168" s="396"/>
      <c r="EJE168" s="396"/>
      <c r="EJF168" s="396"/>
      <c r="EJG168" s="396"/>
      <c r="EJH168" s="396"/>
      <c r="EJI168" s="396"/>
      <c r="EJJ168" s="396"/>
      <c r="EJK168" s="396"/>
      <c r="EJL168" s="396"/>
      <c r="EJM168" s="396"/>
      <c r="EJN168" s="396"/>
      <c r="EJO168" s="396"/>
      <c r="EJP168" s="396"/>
      <c r="EJQ168" s="396"/>
      <c r="EJR168" s="396"/>
      <c r="EJS168" s="396"/>
      <c r="EJT168" s="396"/>
      <c r="EJU168" s="396"/>
      <c r="EJV168" s="396"/>
      <c r="EJW168" s="396"/>
      <c r="EJX168" s="396"/>
      <c r="EJY168" s="396"/>
      <c r="EJZ168" s="396"/>
      <c r="EKA168" s="396"/>
      <c r="EKB168" s="396"/>
      <c r="EKC168" s="396"/>
      <c r="EKD168" s="396"/>
      <c r="EKE168" s="396"/>
      <c r="EKF168" s="396"/>
      <c r="EKG168" s="396"/>
      <c r="EKH168" s="396"/>
      <c r="EKI168" s="396"/>
      <c r="EKJ168" s="396"/>
      <c r="EKK168" s="396"/>
      <c r="EKL168" s="396"/>
      <c r="EKM168" s="396"/>
      <c r="EKN168" s="396"/>
      <c r="EKO168" s="396"/>
      <c r="EKP168" s="396"/>
      <c r="EKQ168" s="396"/>
      <c r="EKR168" s="396"/>
      <c r="EKS168" s="396"/>
      <c r="EKT168" s="396"/>
      <c r="EKU168" s="396"/>
      <c r="EKV168" s="396"/>
      <c r="EKW168" s="396"/>
      <c r="EKX168" s="396"/>
      <c r="EKY168" s="396"/>
      <c r="EKZ168" s="396"/>
      <c r="ELA168" s="396"/>
      <c r="ELB168" s="396"/>
      <c r="ELC168" s="396"/>
      <c r="ELD168" s="396"/>
      <c r="ELE168" s="396"/>
      <c r="ELF168" s="396"/>
      <c r="ELG168" s="396"/>
      <c r="ELH168" s="396"/>
      <c r="ELI168" s="396"/>
      <c r="ELJ168" s="396"/>
      <c r="ELK168" s="396"/>
      <c r="ELL168" s="396"/>
      <c r="ELM168" s="396"/>
      <c r="ELN168" s="396"/>
      <c r="ELO168" s="396"/>
      <c r="ELP168" s="396"/>
      <c r="ELQ168" s="396"/>
      <c r="ELR168" s="396"/>
      <c r="ELS168" s="396"/>
      <c r="ELT168" s="396"/>
      <c r="ELU168" s="396"/>
      <c r="ELV168" s="396"/>
      <c r="ELW168" s="396"/>
      <c r="ELX168" s="396"/>
      <c r="ELY168" s="396"/>
      <c r="ELZ168" s="396"/>
      <c r="EMA168" s="396"/>
      <c r="EMB168" s="396"/>
      <c r="EMC168" s="396"/>
      <c r="EMD168" s="396"/>
      <c r="EME168" s="396"/>
      <c r="EMF168" s="396"/>
      <c r="EMG168" s="396"/>
      <c r="EMH168" s="396"/>
      <c r="EMI168" s="396"/>
      <c r="EMJ168" s="396"/>
      <c r="EMK168" s="396"/>
      <c r="EML168" s="396"/>
      <c r="EMM168" s="396"/>
      <c r="EMN168" s="396"/>
      <c r="EMO168" s="396"/>
      <c r="EMP168" s="396"/>
      <c r="EMQ168" s="396"/>
      <c r="EMR168" s="396"/>
      <c r="EMS168" s="396"/>
      <c r="EMT168" s="396"/>
      <c r="EMU168" s="396"/>
      <c r="EMV168" s="396"/>
      <c r="EMW168" s="396"/>
      <c r="EMX168" s="396"/>
      <c r="EMY168" s="396"/>
      <c r="EMZ168" s="396"/>
      <c r="ENA168" s="396"/>
      <c r="ENB168" s="396"/>
      <c r="ENC168" s="396"/>
      <c r="END168" s="396"/>
      <c r="ENE168" s="396"/>
      <c r="ENF168" s="396"/>
      <c r="ENG168" s="396"/>
      <c r="ENH168" s="396"/>
      <c r="ENI168" s="396"/>
      <c r="ENJ168" s="396"/>
      <c r="ENK168" s="396"/>
      <c r="ENL168" s="396"/>
      <c r="ENM168" s="396"/>
      <c r="ENN168" s="396"/>
      <c r="ENO168" s="396"/>
      <c r="ENP168" s="396"/>
      <c r="ENQ168" s="396"/>
      <c r="ENR168" s="396"/>
      <c r="ENS168" s="396"/>
      <c r="ENT168" s="396"/>
      <c r="ENU168" s="396"/>
      <c r="ENV168" s="396"/>
      <c r="ENW168" s="396"/>
      <c r="ENX168" s="396"/>
      <c r="ENY168" s="396"/>
      <c r="ENZ168" s="396"/>
      <c r="EOA168" s="396"/>
      <c r="EOB168" s="396"/>
      <c r="EOC168" s="396"/>
      <c r="EOD168" s="396"/>
      <c r="EOE168" s="396"/>
      <c r="EOF168" s="396"/>
      <c r="EOG168" s="396"/>
      <c r="EOH168" s="396"/>
      <c r="EOI168" s="396"/>
      <c r="EOJ168" s="396"/>
      <c r="EOK168" s="396"/>
      <c r="EOL168" s="396"/>
      <c r="EOM168" s="396"/>
      <c r="EON168" s="396"/>
      <c r="EOO168" s="396"/>
      <c r="EOP168" s="396"/>
      <c r="EOQ168" s="396"/>
      <c r="EOR168" s="396"/>
      <c r="EOS168" s="396"/>
      <c r="EOT168" s="396"/>
      <c r="EOU168" s="396"/>
      <c r="EOV168" s="396"/>
      <c r="EOW168" s="396"/>
      <c r="EOX168" s="396"/>
      <c r="EOY168" s="396"/>
      <c r="EOZ168" s="396"/>
      <c r="EPA168" s="396"/>
      <c r="EPB168" s="396"/>
      <c r="EPC168" s="396"/>
      <c r="EPD168" s="396"/>
      <c r="EPE168" s="396"/>
      <c r="EPF168" s="396"/>
      <c r="EPG168" s="396"/>
      <c r="EPH168" s="396"/>
      <c r="EPI168" s="396"/>
      <c r="EPJ168" s="396"/>
      <c r="EPK168" s="396"/>
      <c r="EPL168" s="396"/>
      <c r="EPM168" s="396"/>
      <c r="EPN168" s="396"/>
      <c r="EPO168" s="396"/>
      <c r="EPP168" s="396"/>
      <c r="EPQ168" s="396"/>
      <c r="EPR168" s="396"/>
      <c r="EPS168" s="396"/>
      <c r="EPT168" s="396"/>
      <c r="EPU168" s="396"/>
      <c r="EPV168" s="396"/>
      <c r="EPW168" s="396"/>
      <c r="EPX168" s="396"/>
      <c r="EPY168" s="396"/>
      <c r="EPZ168" s="396"/>
      <c r="EQA168" s="396"/>
      <c r="EQB168" s="396"/>
      <c r="EQC168" s="396"/>
      <c r="EQD168" s="396"/>
      <c r="EQE168" s="396"/>
      <c r="EQF168" s="396"/>
      <c r="EQG168" s="396"/>
      <c r="EQH168" s="396"/>
      <c r="EQI168" s="396"/>
      <c r="EQJ168" s="396"/>
      <c r="EQK168" s="396"/>
      <c r="EQL168" s="396"/>
      <c r="EQM168" s="396"/>
      <c r="EQN168" s="396"/>
      <c r="EQO168" s="396"/>
      <c r="EQP168" s="396"/>
      <c r="EQQ168" s="396"/>
      <c r="EQR168" s="396"/>
      <c r="EQS168" s="396"/>
      <c r="EQT168" s="396"/>
      <c r="EQU168" s="396"/>
      <c r="EQV168" s="396"/>
      <c r="EQW168" s="396"/>
      <c r="EQX168" s="396"/>
      <c r="EQY168" s="396"/>
      <c r="EQZ168" s="396"/>
      <c r="ERA168" s="396"/>
      <c r="ERB168" s="396"/>
      <c r="ERC168" s="396"/>
      <c r="ERD168" s="396"/>
      <c r="ERE168" s="396"/>
      <c r="ERF168" s="396"/>
      <c r="ERG168" s="396"/>
      <c r="ERH168" s="396"/>
      <c r="ERI168" s="396"/>
      <c r="ERJ168" s="396"/>
      <c r="ERK168" s="396"/>
      <c r="ERL168" s="396"/>
      <c r="ERM168" s="396"/>
      <c r="ERN168" s="396"/>
      <c r="ERO168" s="396"/>
      <c r="ERP168" s="396"/>
      <c r="ERQ168" s="396"/>
      <c r="ERR168" s="396"/>
      <c r="ERS168" s="396"/>
      <c r="ERT168" s="396"/>
      <c r="ERU168" s="396"/>
      <c r="ERV168" s="396"/>
      <c r="ERW168" s="396"/>
      <c r="ERX168" s="396"/>
      <c r="ERY168" s="396"/>
      <c r="ERZ168" s="396"/>
      <c r="ESA168" s="396"/>
      <c r="ESB168" s="396"/>
      <c r="ESC168" s="396"/>
      <c r="ESD168" s="396"/>
      <c r="ESE168" s="396"/>
      <c r="ESF168" s="396"/>
      <c r="ESG168" s="396"/>
      <c r="ESH168" s="396"/>
      <c r="ESI168" s="396"/>
      <c r="ESJ168" s="396"/>
      <c r="ESK168" s="396"/>
      <c r="ESL168" s="396"/>
      <c r="ESM168" s="396"/>
      <c r="ESN168" s="396"/>
      <c r="ESO168" s="396"/>
      <c r="ESP168" s="396"/>
      <c r="ESQ168" s="396"/>
      <c r="ESR168" s="396"/>
      <c r="ESS168" s="396"/>
      <c r="EST168" s="396"/>
      <c r="ESU168" s="396"/>
      <c r="ESV168" s="396"/>
      <c r="ESW168" s="396"/>
      <c r="ESX168" s="396"/>
      <c r="ESY168" s="396"/>
      <c r="ESZ168" s="396"/>
      <c r="ETA168" s="396"/>
      <c r="ETB168" s="396"/>
      <c r="ETC168" s="396"/>
      <c r="ETD168" s="396"/>
      <c r="ETE168" s="396"/>
      <c r="ETF168" s="396"/>
      <c r="ETG168" s="396"/>
      <c r="ETH168" s="396"/>
      <c r="ETI168" s="396"/>
      <c r="ETJ168" s="396"/>
      <c r="ETK168" s="396"/>
      <c r="ETL168" s="396"/>
      <c r="ETM168" s="396"/>
      <c r="ETN168" s="396"/>
      <c r="ETO168" s="396"/>
      <c r="ETP168" s="396"/>
      <c r="ETQ168" s="396"/>
      <c r="ETR168" s="396"/>
      <c r="ETS168" s="396"/>
      <c r="ETT168" s="396"/>
      <c r="ETU168" s="396"/>
      <c r="ETV168" s="396"/>
      <c r="ETW168" s="396"/>
      <c r="ETX168" s="396"/>
      <c r="ETY168" s="396"/>
      <c r="ETZ168" s="396"/>
      <c r="EUA168" s="396"/>
      <c r="EUB168" s="396"/>
      <c r="EUC168" s="396"/>
      <c r="EUD168" s="396"/>
      <c r="EUE168" s="396"/>
      <c r="EUF168" s="396"/>
      <c r="EUG168" s="396"/>
      <c r="EUH168" s="396"/>
      <c r="EUI168" s="396"/>
      <c r="EUJ168" s="396"/>
      <c r="EUK168" s="396"/>
      <c r="EUL168" s="396"/>
      <c r="EUM168" s="396"/>
      <c r="EUN168" s="396"/>
      <c r="EUO168" s="396"/>
      <c r="EUP168" s="396"/>
      <c r="EUQ168" s="396"/>
      <c r="EUR168" s="396"/>
      <c r="EUS168" s="396"/>
      <c r="EUT168" s="396"/>
      <c r="EUU168" s="396"/>
      <c r="EUV168" s="396"/>
      <c r="EUW168" s="396"/>
      <c r="EUX168" s="396"/>
      <c r="EUY168" s="396"/>
      <c r="EUZ168" s="396"/>
      <c r="EVA168" s="396"/>
      <c r="EVB168" s="396"/>
      <c r="EVC168" s="396"/>
      <c r="EVD168" s="396"/>
      <c r="EVE168" s="396"/>
      <c r="EVF168" s="396"/>
      <c r="EVG168" s="396"/>
      <c r="EVH168" s="396"/>
      <c r="EVI168" s="396"/>
      <c r="EVJ168" s="396"/>
      <c r="EVK168" s="396"/>
      <c r="EVL168" s="396"/>
      <c r="EVM168" s="396"/>
      <c r="EVN168" s="396"/>
      <c r="EVO168" s="396"/>
      <c r="EVP168" s="396"/>
      <c r="EVQ168" s="396"/>
      <c r="EVR168" s="396"/>
      <c r="EVS168" s="396"/>
      <c r="EVT168" s="396"/>
      <c r="EVU168" s="396"/>
      <c r="EVV168" s="396"/>
      <c r="EVW168" s="396"/>
      <c r="EVX168" s="396"/>
      <c r="EVY168" s="396"/>
      <c r="EVZ168" s="396"/>
      <c r="EWA168" s="396"/>
      <c r="EWB168" s="396"/>
      <c r="EWC168" s="396"/>
      <c r="EWD168" s="396"/>
      <c r="EWE168" s="396"/>
      <c r="EWF168" s="396"/>
      <c r="EWG168" s="396"/>
      <c r="EWH168" s="396"/>
      <c r="EWI168" s="396"/>
      <c r="EWJ168" s="396"/>
      <c r="EWK168" s="396"/>
      <c r="EWL168" s="396"/>
      <c r="EWM168" s="396"/>
      <c r="EWN168" s="396"/>
      <c r="EWO168" s="396"/>
      <c r="EWP168" s="396"/>
      <c r="EWQ168" s="396"/>
      <c r="EWR168" s="396"/>
      <c r="EWS168" s="396"/>
      <c r="EWT168" s="396"/>
      <c r="EWU168" s="396"/>
      <c r="EWV168" s="396"/>
      <c r="EWW168" s="396"/>
      <c r="EWX168" s="396"/>
      <c r="EWY168" s="396"/>
      <c r="EWZ168" s="396"/>
      <c r="EXA168" s="396"/>
      <c r="EXB168" s="396"/>
      <c r="EXC168" s="396"/>
      <c r="EXD168" s="396"/>
      <c r="EXE168" s="396"/>
      <c r="EXF168" s="396"/>
      <c r="EXG168" s="396"/>
      <c r="EXH168" s="396"/>
      <c r="EXI168" s="396"/>
      <c r="EXJ168" s="396"/>
      <c r="EXK168" s="396"/>
      <c r="EXL168" s="396"/>
      <c r="EXM168" s="396"/>
      <c r="EXN168" s="396"/>
      <c r="EXO168" s="396"/>
      <c r="EXP168" s="396"/>
      <c r="EXQ168" s="396"/>
      <c r="EXR168" s="396"/>
      <c r="EXS168" s="396"/>
      <c r="EXT168" s="396"/>
      <c r="EXU168" s="396"/>
      <c r="EXV168" s="396"/>
      <c r="EXW168" s="396"/>
      <c r="EXX168" s="396"/>
      <c r="EXY168" s="396"/>
      <c r="EXZ168" s="396"/>
      <c r="EYA168" s="396"/>
      <c r="EYB168" s="396"/>
      <c r="EYC168" s="396"/>
      <c r="EYD168" s="396"/>
      <c r="EYE168" s="396"/>
      <c r="EYF168" s="396"/>
      <c r="EYG168" s="396"/>
      <c r="EYH168" s="396"/>
      <c r="EYI168" s="396"/>
      <c r="EYJ168" s="396"/>
      <c r="EYK168" s="396"/>
      <c r="EYL168" s="396"/>
      <c r="EYM168" s="396"/>
      <c r="EYN168" s="396"/>
      <c r="EYO168" s="396"/>
      <c r="EYP168" s="396"/>
      <c r="EYQ168" s="396"/>
      <c r="EYR168" s="396"/>
      <c r="EYS168" s="396"/>
      <c r="EYT168" s="396"/>
      <c r="EYU168" s="396"/>
      <c r="EYV168" s="396"/>
      <c r="EYW168" s="396"/>
      <c r="EYX168" s="396"/>
      <c r="EYY168" s="396"/>
      <c r="EYZ168" s="396"/>
      <c r="EZA168" s="396"/>
      <c r="EZB168" s="396"/>
      <c r="EZC168" s="396"/>
      <c r="EZD168" s="396"/>
      <c r="EZE168" s="396"/>
      <c r="EZF168" s="396"/>
      <c r="EZG168" s="396"/>
      <c r="EZH168" s="396"/>
      <c r="EZI168" s="396"/>
      <c r="EZJ168" s="396"/>
      <c r="EZK168" s="396"/>
      <c r="EZL168" s="396"/>
      <c r="EZM168" s="396"/>
      <c r="EZN168" s="396"/>
      <c r="EZO168" s="396"/>
      <c r="EZP168" s="396"/>
      <c r="EZQ168" s="396"/>
      <c r="EZR168" s="396"/>
      <c r="EZS168" s="396"/>
      <c r="EZT168" s="396"/>
      <c r="EZU168" s="396"/>
      <c r="EZV168" s="396"/>
      <c r="EZW168" s="396"/>
      <c r="EZX168" s="396"/>
      <c r="EZY168" s="396"/>
      <c r="EZZ168" s="396"/>
      <c r="FAA168" s="396"/>
      <c r="FAB168" s="396"/>
      <c r="FAC168" s="396"/>
      <c r="FAD168" s="396"/>
      <c r="FAE168" s="396"/>
      <c r="FAF168" s="396"/>
      <c r="FAG168" s="396"/>
      <c r="FAH168" s="396"/>
      <c r="FAI168" s="396"/>
      <c r="FAJ168" s="396"/>
      <c r="FAK168" s="396"/>
      <c r="FAL168" s="396"/>
      <c r="FAM168" s="396"/>
      <c r="FAN168" s="396"/>
      <c r="FAO168" s="396"/>
      <c r="FAP168" s="396"/>
      <c r="FAQ168" s="396"/>
      <c r="FAR168" s="396"/>
      <c r="FAS168" s="396"/>
      <c r="FAT168" s="396"/>
      <c r="FAU168" s="396"/>
      <c r="FAV168" s="396"/>
      <c r="FAW168" s="396"/>
      <c r="FAX168" s="396"/>
      <c r="FAY168" s="396"/>
      <c r="FAZ168" s="396"/>
      <c r="FBA168" s="396"/>
      <c r="FBB168" s="396"/>
      <c r="FBC168" s="396"/>
      <c r="FBD168" s="396"/>
      <c r="FBE168" s="396"/>
      <c r="FBF168" s="396"/>
      <c r="FBG168" s="396"/>
      <c r="FBH168" s="396"/>
      <c r="FBI168" s="396"/>
      <c r="FBJ168" s="396"/>
      <c r="FBK168" s="396"/>
      <c r="FBL168" s="396"/>
      <c r="FBM168" s="396"/>
      <c r="FBN168" s="396"/>
      <c r="FBO168" s="396"/>
      <c r="FBP168" s="396"/>
      <c r="FBQ168" s="396"/>
      <c r="FBR168" s="396"/>
      <c r="FBS168" s="396"/>
      <c r="FBT168" s="396"/>
      <c r="FBU168" s="396"/>
      <c r="FBV168" s="396"/>
      <c r="FBW168" s="396"/>
      <c r="FBX168" s="396"/>
      <c r="FBY168" s="396"/>
      <c r="FBZ168" s="396"/>
      <c r="FCA168" s="396"/>
      <c r="FCB168" s="396"/>
      <c r="FCC168" s="396"/>
      <c r="FCD168" s="396"/>
      <c r="FCE168" s="396"/>
      <c r="FCF168" s="396"/>
      <c r="FCG168" s="396"/>
      <c r="FCH168" s="396"/>
      <c r="FCI168" s="396"/>
      <c r="FCJ168" s="396"/>
      <c r="FCK168" s="396"/>
      <c r="FCL168" s="396"/>
      <c r="FCM168" s="396"/>
      <c r="FCN168" s="396"/>
      <c r="FCO168" s="396"/>
      <c r="FCP168" s="396"/>
      <c r="FCQ168" s="396"/>
      <c r="FCR168" s="396"/>
      <c r="FCS168" s="396"/>
      <c r="FCT168" s="396"/>
      <c r="FCU168" s="396"/>
      <c r="FCV168" s="396"/>
      <c r="FCW168" s="396"/>
      <c r="FCX168" s="396"/>
      <c r="FCY168" s="396"/>
      <c r="FCZ168" s="396"/>
      <c r="FDA168" s="396"/>
      <c r="FDB168" s="396"/>
      <c r="FDC168" s="396"/>
      <c r="FDD168" s="396"/>
      <c r="FDE168" s="396"/>
      <c r="FDF168" s="396"/>
      <c r="FDG168" s="396"/>
      <c r="FDH168" s="396"/>
      <c r="FDI168" s="396"/>
      <c r="FDJ168" s="396"/>
      <c r="FDK168" s="396"/>
      <c r="FDL168" s="396"/>
      <c r="FDM168" s="396"/>
      <c r="FDN168" s="396"/>
      <c r="FDO168" s="396"/>
      <c r="FDP168" s="396"/>
      <c r="FDQ168" s="396"/>
      <c r="FDR168" s="396"/>
      <c r="FDS168" s="396"/>
      <c r="FDT168" s="396"/>
      <c r="FDU168" s="396"/>
      <c r="FDV168" s="396"/>
      <c r="FDW168" s="396"/>
      <c r="FDX168" s="396"/>
      <c r="FDY168" s="396"/>
      <c r="FDZ168" s="396"/>
      <c r="FEA168" s="396"/>
      <c r="FEB168" s="396"/>
      <c r="FEC168" s="396"/>
      <c r="FED168" s="396"/>
      <c r="FEE168" s="396"/>
      <c r="FEF168" s="396"/>
      <c r="FEG168" s="396"/>
      <c r="FEH168" s="396"/>
      <c r="FEI168" s="396"/>
      <c r="FEJ168" s="396"/>
      <c r="FEK168" s="396"/>
      <c r="FEL168" s="396"/>
      <c r="FEM168" s="396"/>
      <c r="FEN168" s="396"/>
      <c r="FEO168" s="396"/>
      <c r="FEP168" s="396"/>
      <c r="FEQ168" s="396"/>
      <c r="FER168" s="396"/>
      <c r="FES168" s="396"/>
      <c r="FET168" s="396"/>
      <c r="FEU168" s="396"/>
      <c r="FEV168" s="396"/>
      <c r="FEW168" s="396"/>
      <c r="FEX168" s="396"/>
      <c r="FEY168" s="396"/>
      <c r="FEZ168" s="396"/>
      <c r="FFA168" s="396"/>
      <c r="FFB168" s="396"/>
      <c r="FFC168" s="396"/>
      <c r="FFD168" s="396"/>
      <c r="FFE168" s="396"/>
      <c r="FFF168" s="396"/>
      <c r="FFG168" s="396"/>
      <c r="FFH168" s="396"/>
      <c r="FFI168" s="396"/>
      <c r="FFJ168" s="396"/>
      <c r="FFK168" s="396"/>
      <c r="FFL168" s="396"/>
      <c r="FFM168" s="396"/>
      <c r="FFN168" s="396"/>
      <c r="FFO168" s="396"/>
      <c r="FFP168" s="396"/>
      <c r="FFQ168" s="396"/>
      <c r="FFR168" s="396"/>
      <c r="FFS168" s="396"/>
      <c r="FFT168" s="396"/>
      <c r="FFU168" s="396"/>
      <c r="FFV168" s="396"/>
      <c r="FFW168" s="396"/>
      <c r="FFX168" s="396"/>
      <c r="FFY168" s="396"/>
      <c r="FFZ168" s="396"/>
      <c r="FGA168" s="396"/>
      <c r="FGB168" s="396"/>
      <c r="FGC168" s="396"/>
      <c r="FGD168" s="396"/>
      <c r="FGE168" s="396"/>
      <c r="FGF168" s="396"/>
      <c r="FGG168" s="396"/>
      <c r="FGH168" s="396"/>
      <c r="FGI168" s="396"/>
      <c r="FGJ168" s="396"/>
      <c r="FGK168" s="396"/>
      <c r="FGL168" s="396"/>
      <c r="FGM168" s="396"/>
      <c r="FGN168" s="396"/>
      <c r="FGO168" s="396"/>
      <c r="FGP168" s="396"/>
      <c r="FGQ168" s="396"/>
      <c r="FGR168" s="396"/>
      <c r="FGS168" s="396"/>
      <c r="FGT168" s="396"/>
      <c r="FGU168" s="396"/>
      <c r="FGV168" s="396"/>
      <c r="FGW168" s="396"/>
      <c r="FGX168" s="396"/>
      <c r="FGY168" s="396"/>
      <c r="FGZ168" s="396"/>
      <c r="FHA168" s="396"/>
      <c r="FHB168" s="396"/>
      <c r="FHC168" s="396"/>
      <c r="FHD168" s="396"/>
      <c r="FHE168" s="396"/>
      <c r="FHF168" s="396"/>
      <c r="FHG168" s="396"/>
      <c r="FHH168" s="396"/>
      <c r="FHI168" s="396"/>
      <c r="FHJ168" s="396"/>
      <c r="FHK168" s="396"/>
      <c r="FHL168" s="396"/>
      <c r="FHM168" s="396"/>
      <c r="FHN168" s="396"/>
      <c r="FHO168" s="396"/>
      <c r="FHP168" s="396"/>
      <c r="FHQ168" s="396"/>
      <c r="FHR168" s="396"/>
      <c r="FHS168" s="396"/>
      <c r="FHT168" s="396"/>
      <c r="FHU168" s="396"/>
      <c r="FHV168" s="396"/>
      <c r="FHW168" s="396"/>
      <c r="FHX168" s="396"/>
      <c r="FHY168" s="396"/>
      <c r="FHZ168" s="396"/>
      <c r="FIA168" s="396"/>
      <c r="FIB168" s="396"/>
      <c r="FIC168" s="396"/>
      <c r="FID168" s="396"/>
      <c r="FIE168" s="396"/>
      <c r="FIF168" s="396"/>
      <c r="FIG168" s="396"/>
      <c r="FIH168" s="396"/>
      <c r="FII168" s="396"/>
      <c r="FIJ168" s="396"/>
      <c r="FIK168" s="396"/>
      <c r="FIL168" s="396"/>
      <c r="FIM168" s="396"/>
      <c r="FIN168" s="396"/>
      <c r="FIO168" s="396"/>
      <c r="FIP168" s="396"/>
      <c r="FIQ168" s="396"/>
      <c r="FIR168" s="396"/>
      <c r="FIS168" s="396"/>
      <c r="FIT168" s="396"/>
      <c r="FIU168" s="396"/>
      <c r="FIV168" s="396"/>
      <c r="FIW168" s="396"/>
      <c r="FIX168" s="396"/>
      <c r="FIY168" s="396"/>
      <c r="FIZ168" s="396"/>
      <c r="FJA168" s="396"/>
      <c r="FJB168" s="396"/>
      <c r="FJC168" s="396"/>
      <c r="FJD168" s="396"/>
      <c r="FJE168" s="396"/>
      <c r="FJF168" s="396"/>
      <c r="FJG168" s="396"/>
      <c r="FJH168" s="396"/>
      <c r="FJI168" s="396"/>
      <c r="FJJ168" s="396"/>
      <c r="FJK168" s="396"/>
      <c r="FJL168" s="396"/>
      <c r="FJM168" s="396"/>
      <c r="FJN168" s="396"/>
      <c r="FJO168" s="396"/>
      <c r="FJP168" s="396"/>
      <c r="FJQ168" s="396"/>
      <c r="FJR168" s="396"/>
      <c r="FJS168" s="396"/>
      <c r="FJT168" s="396"/>
      <c r="FJU168" s="396"/>
      <c r="FJV168" s="396"/>
      <c r="FJW168" s="396"/>
      <c r="FJX168" s="396"/>
      <c r="FJY168" s="396"/>
      <c r="FJZ168" s="396"/>
      <c r="FKA168" s="396"/>
      <c r="FKB168" s="396"/>
      <c r="FKC168" s="396"/>
      <c r="FKD168" s="396"/>
      <c r="FKE168" s="396"/>
      <c r="FKF168" s="396"/>
      <c r="FKG168" s="396"/>
      <c r="FKH168" s="396"/>
      <c r="FKI168" s="396"/>
      <c r="FKJ168" s="396"/>
      <c r="FKK168" s="396"/>
      <c r="FKL168" s="396"/>
      <c r="FKM168" s="396"/>
      <c r="FKN168" s="396"/>
      <c r="FKO168" s="396"/>
      <c r="FKP168" s="396"/>
      <c r="FKQ168" s="396"/>
      <c r="FKR168" s="396"/>
      <c r="FKS168" s="396"/>
      <c r="FKT168" s="396"/>
      <c r="FKU168" s="396"/>
      <c r="FKV168" s="396"/>
      <c r="FKW168" s="396"/>
      <c r="FKX168" s="396"/>
      <c r="FKY168" s="396"/>
      <c r="FKZ168" s="396"/>
      <c r="FLA168" s="396"/>
      <c r="FLB168" s="396"/>
      <c r="FLC168" s="396"/>
      <c r="FLD168" s="396"/>
      <c r="FLE168" s="396"/>
      <c r="FLF168" s="396"/>
      <c r="FLG168" s="396"/>
      <c r="FLH168" s="396"/>
      <c r="FLI168" s="396"/>
      <c r="FLJ168" s="396"/>
      <c r="FLK168" s="396"/>
      <c r="FLL168" s="396"/>
      <c r="FLM168" s="396"/>
      <c r="FLN168" s="396"/>
      <c r="FLO168" s="396"/>
      <c r="FLP168" s="396"/>
      <c r="FLQ168" s="396"/>
      <c r="FLR168" s="396"/>
      <c r="FLS168" s="396"/>
      <c r="FLT168" s="396"/>
      <c r="FLU168" s="396"/>
      <c r="FLV168" s="396"/>
      <c r="FLW168" s="396"/>
      <c r="FLX168" s="396"/>
      <c r="FLY168" s="396"/>
      <c r="FLZ168" s="396"/>
      <c r="FMA168" s="396"/>
      <c r="FMB168" s="396"/>
      <c r="FMC168" s="396"/>
      <c r="FMD168" s="396"/>
      <c r="FME168" s="396"/>
      <c r="FMF168" s="396"/>
      <c r="FMG168" s="396"/>
      <c r="FMH168" s="396"/>
      <c r="FMI168" s="396"/>
      <c r="FMJ168" s="396"/>
      <c r="FMK168" s="396"/>
      <c r="FML168" s="396"/>
      <c r="FMM168" s="396"/>
      <c r="FMN168" s="396"/>
      <c r="FMO168" s="396"/>
      <c r="FMP168" s="396"/>
      <c r="FMQ168" s="396"/>
      <c r="FMR168" s="396"/>
      <c r="FMS168" s="396"/>
      <c r="FMT168" s="396"/>
      <c r="FMU168" s="396"/>
      <c r="FMV168" s="396"/>
      <c r="FMW168" s="396"/>
      <c r="FMX168" s="396"/>
      <c r="FMY168" s="396"/>
      <c r="FMZ168" s="396"/>
      <c r="FNA168" s="396"/>
      <c r="FNB168" s="396"/>
      <c r="FNC168" s="396"/>
      <c r="FND168" s="396"/>
      <c r="FNE168" s="396"/>
      <c r="FNF168" s="396"/>
      <c r="FNG168" s="396"/>
      <c r="FNH168" s="396"/>
      <c r="FNI168" s="396"/>
      <c r="FNJ168" s="396"/>
      <c r="FNK168" s="396"/>
      <c r="FNL168" s="396"/>
      <c r="FNM168" s="396"/>
      <c r="FNN168" s="396"/>
      <c r="FNO168" s="396"/>
      <c r="FNP168" s="396"/>
      <c r="FNQ168" s="396"/>
      <c r="FNR168" s="396"/>
      <c r="FNS168" s="396"/>
      <c r="FNT168" s="396"/>
      <c r="FNU168" s="396"/>
      <c r="FNV168" s="396"/>
      <c r="FNW168" s="396"/>
      <c r="FNX168" s="396"/>
      <c r="FNY168" s="396"/>
      <c r="FNZ168" s="396"/>
      <c r="FOA168" s="396"/>
      <c r="FOB168" s="396"/>
      <c r="FOC168" s="396"/>
      <c r="FOD168" s="396"/>
      <c r="FOE168" s="396"/>
      <c r="FOF168" s="396"/>
      <c r="FOG168" s="396"/>
      <c r="FOH168" s="396"/>
      <c r="FOI168" s="396"/>
      <c r="FOJ168" s="396"/>
      <c r="FOK168" s="396"/>
      <c r="FOL168" s="396"/>
      <c r="FOM168" s="396"/>
      <c r="FON168" s="396"/>
      <c r="FOO168" s="396"/>
      <c r="FOP168" s="396"/>
      <c r="FOQ168" s="396"/>
      <c r="FOR168" s="396"/>
      <c r="FOS168" s="396"/>
      <c r="FOT168" s="396"/>
      <c r="FOU168" s="396"/>
      <c r="FOV168" s="396"/>
      <c r="FOW168" s="396"/>
      <c r="FOX168" s="396"/>
      <c r="FOY168" s="396"/>
      <c r="FOZ168" s="396"/>
      <c r="FPA168" s="396"/>
      <c r="FPB168" s="396"/>
      <c r="FPC168" s="396"/>
      <c r="FPD168" s="396"/>
      <c r="FPE168" s="396"/>
      <c r="FPF168" s="396"/>
      <c r="FPG168" s="396"/>
      <c r="FPH168" s="396"/>
      <c r="FPI168" s="396"/>
      <c r="FPJ168" s="396"/>
      <c r="FPK168" s="396"/>
      <c r="FPL168" s="396"/>
      <c r="FPM168" s="396"/>
      <c r="FPN168" s="396"/>
      <c r="FPO168" s="396"/>
      <c r="FPP168" s="396"/>
      <c r="FPQ168" s="396"/>
      <c r="FPR168" s="396"/>
      <c r="FPS168" s="396"/>
      <c r="FPT168" s="396"/>
      <c r="FPU168" s="396"/>
      <c r="FPV168" s="396"/>
      <c r="FPW168" s="396"/>
      <c r="FPX168" s="396"/>
      <c r="FPY168" s="396"/>
      <c r="FPZ168" s="396"/>
      <c r="FQA168" s="396"/>
      <c r="FQB168" s="396"/>
      <c r="FQC168" s="396"/>
      <c r="FQD168" s="396"/>
      <c r="FQE168" s="396"/>
      <c r="FQF168" s="396"/>
      <c r="FQG168" s="396"/>
      <c r="FQH168" s="396"/>
      <c r="FQI168" s="396"/>
      <c r="FQJ168" s="396"/>
      <c r="FQK168" s="396"/>
      <c r="FQL168" s="396"/>
      <c r="FQM168" s="396"/>
      <c r="FQN168" s="396"/>
      <c r="FQO168" s="396"/>
      <c r="FQP168" s="396"/>
      <c r="FQQ168" s="396"/>
      <c r="FQR168" s="396"/>
      <c r="FQS168" s="396"/>
      <c r="FQT168" s="396"/>
      <c r="FQU168" s="396"/>
      <c r="FQV168" s="396"/>
      <c r="FQW168" s="396"/>
      <c r="FQX168" s="396"/>
      <c r="FQY168" s="396"/>
      <c r="FQZ168" s="396"/>
      <c r="FRA168" s="396"/>
      <c r="FRB168" s="396"/>
      <c r="FRC168" s="396"/>
      <c r="FRD168" s="396"/>
      <c r="FRE168" s="396"/>
      <c r="FRF168" s="396"/>
      <c r="FRG168" s="396"/>
      <c r="FRH168" s="396"/>
      <c r="FRI168" s="396"/>
      <c r="FRJ168" s="396"/>
      <c r="FRK168" s="396"/>
      <c r="FRL168" s="396"/>
      <c r="FRM168" s="396"/>
      <c r="FRN168" s="396"/>
      <c r="FRO168" s="396"/>
      <c r="FRP168" s="396"/>
      <c r="FRQ168" s="396"/>
      <c r="FRR168" s="396"/>
      <c r="FRS168" s="396"/>
      <c r="FRT168" s="396"/>
      <c r="FRU168" s="396"/>
      <c r="FRV168" s="396"/>
      <c r="FRW168" s="396"/>
      <c r="FRX168" s="396"/>
      <c r="FRY168" s="396"/>
      <c r="FRZ168" s="396"/>
      <c r="FSA168" s="396"/>
      <c r="FSB168" s="396"/>
      <c r="FSC168" s="396"/>
      <c r="FSD168" s="396"/>
      <c r="FSE168" s="396"/>
      <c r="FSF168" s="396"/>
      <c r="FSG168" s="396"/>
      <c r="FSH168" s="396"/>
      <c r="FSI168" s="396"/>
      <c r="FSJ168" s="396"/>
      <c r="FSK168" s="396"/>
      <c r="FSL168" s="396"/>
      <c r="FSM168" s="396"/>
      <c r="FSN168" s="396"/>
      <c r="FSO168" s="396"/>
      <c r="FSP168" s="396"/>
      <c r="FSQ168" s="396"/>
      <c r="FSR168" s="396"/>
      <c r="FSS168" s="396"/>
      <c r="FST168" s="396"/>
      <c r="FSU168" s="396"/>
      <c r="FSV168" s="396"/>
      <c r="FSW168" s="396"/>
      <c r="FSX168" s="396"/>
      <c r="FSY168" s="396"/>
      <c r="FSZ168" s="396"/>
      <c r="FTA168" s="396"/>
      <c r="FTB168" s="396"/>
      <c r="FTC168" s="396"/>
      <c r="FTD168" s="396"/>
      <c r="FTE168" s="396"/>
      <c r="FTF168" s="396"/>
      <c r="FTG168" s="396"/>
      <c r="FTH168" s="396"/>
      <c r="FTI168" s="396"/>
      <c r="FTJ168" s="396"/>
      <c r="FTK168" s="396"/>
      <c r="FTL168" s="396"/>
      <c r="FTM168" s="396"/>
      <c r="FTN168" s="396"/>
      <c r="FTO168" s="396"/>
      <c r="FTP168" s="396"/>
      <c r="FTQ168" s="396"/>
      <c r="FTR168" s="396"/>
      <c r="FTS168" s="396"/>
      <c r="FTT168" s="396"/>
      <c r="FTU168" s="396"/>
      <c r="FTV168" s="396"/>
      <c r="FTW168" s="396"/>
      <c r="FTX168" s="396"/>
      <c r="FTY168" s="396"/>
      <c r="FTZ168" s="396"/>
      <c r="FUA168" s="396"/>
      <c r="FUB168" s="396"/>
      <c r="FUC168" s="396"/>
      <c r="FUD168" s="396"/>
      <c r="FUE168" s="396"/>
      <c r="FUF168" s="396"/>
      <c r="FUG168" s="396"/>
      <c r="FUH168" s="396"/>
      <c r="FUI168" s="396"/>
      <c r="FUJ168" s="396"/>
      <c r="FUK168" s="396"/>
      <c r="FUL168" s="396"/>
      <c r="FUM168" s="396"/>
      <c r="FUN168" s="396"/>
      <c r="FUO168" s="396"/>
      <c r="FUP168" s="396"/>
      <c r="FUQ168" s="396"/>
      <c r="FUR168" s="396"/>
      <c r="FUS168" s="396"/>
      <c r="FUT168" s="396"/>
      <c r="FUU168" s="396"/>
      <c r="FUV168" s="396"/>
      <c r="FUW168" s="396"/>
      <c r="FUX168" s="396"/>
      <c r="FUY168" s="396"/>
      <c r="FUZ168" s="396"/>
      <c r="FVA168" s="396"/>
      <c r="FVB168" s="396"/>
      <c r="FVC168" s="396"/>
      <c r="FVD168" s="396"/>
      <c r="FVE168" s="396"/>
      <c r="FVF168" s="396"/>
      <c r="FVG168" s="396"/>
      <c r="FVH168" s="396"/>
      <c r="FVI168" s="396"/>
      <c r="FVJ168" s="396"/>
      <c r="FVK168" s="396"/>
      <c r="FVL168" s="396"/>
      <c r="FVM168" s="396"/>
      <c r="FVN168" s="396"/>
      <c r="FVO168" s="396"/>
      <c r="FVP168" s="396"/>
      <c r="FVQ168" s="396"/>
      <c r="FVR168" s="396"/>
      <c r="FVS168" s="396"/>
      <c r="FVT168" s="396"/>
      <c r="FVU168" s="396"/>
      <c r="FVV168" s="396"/>
      <c r="FVW168" s="396"/>
      <c r="FVX168" s="396"/>
      <c r="FVY168" s="396"/>
      <c r="FVZ168" s="396"/>
      <c r="FWA168" s="396"/>
      <c r="FWB168" s="396"/>
      <c r="FWC168" s="396"/>
      <c r="FWD168" s="396"/>
      <c r="FWE168" s="396"/>
      <c r="FWF168" s="396"/>
      <c r="FWG168" s="396"/>
      <c r="FWH168" s="396"/>
      <c r="FWI168" s="396"/>
      <c r="FWJ168" s="396"/>
      <c r="FWK168" s="396"/>
      <c r="FWL168" s="396"/>
      <c r="FWM168" s="396"/>
      <c r="FWN168" s="396"/>
      <c r="FWO168" s="396"/>
      <c r="FWP168" s="396"/>
      <c r="FWQ168" s="396"/>
      <c r="FWR168" s="396"/>
      <c r="FWS168" s="396"/>
      <c r="FWT168" s="396"/>
      <c r="FWU168" s="396"/>
      <c r="FWV168" s="396"/>
      <c r="FWW168" s="396"/>
      <c r="FWX168" s="396"/>
      <c r="FWY168" s="396"/>
      <c r="FWZ168" s="396"/>
      <c r="FXA168" s="396"/>
      <c r="FXB168" s="396"/>
      <c r="FXC168" s="396"/>
      <c r="FXD168" s="396"/>
      <c r="FXE168" s="396"/>
      <c r="FXF168" s="396"/>
      <c r="FXG168" s="396"/>
      <c r="FXH168" s="396"/>
      <c r="FXI168" s="396"/>
      <c r="FXJ168" s="396"/>
      <c r="FXK168" s="396"/>
      <c r="FXL168" s="396"/>
      <c r="FXM168" s="396"/>
      <c r="FXN168" s="396"/>
      <c r="FXO168" s="396"/>
      <c r="FXP168" s="396"/>
      <c r="FXQ168" s="396"/>
      <c r="FXR168" s="396"/>
      <c r="FXS168" s="396"/>
      <c r="FXT168" s="396"/>
      <c r="FXU168" s="396"/>
      <c r="FXV168" s="396"/>
      <c r="FXW168" s="396"/>
      <c r="FXX168" s="396"/>
      <c r="FXY168" s="396"/>
      <c r="FXZ168" s="396"/>
      <c r="FYA168" s="396"/>
      <c r="FYB168" s="396"/>
      <c r="FYC168" s="396"/>
      <c r="FYD168" s="396"/>
      <c r="FYE168" s="396"/>
      <c r="FYF168" s="396"/>
      <c r="FYG168" s="396"/>
      <c r="FYH168" s="396"/>
      <c r="FYI168" s="396"/>
      <c r="FYJ168" s="396"/>
      <c r="FYK168" s="396"/>
      <c r="FYL168" s="396"/>
      <c r="FYM168" s="396"/>
      <c r="FYN168" s="396"/>
      <c r="FYO168" s="396"/>
      <c r="FYP168" s="396"/>
      <c r="FYQ168" s="396"/>
      <c r="FYR168" s="396"/>
      <c r="FYS168" s="396"/>
      <c r="FYT168" s="396"/>
      <c r="FYU168" s="396"/>
      <c r="FYV168" s="396"/>
      <c r="FYW168" s="396"/>
      <c r="FYX168" s="396"/>
      <c r="FYY168" s="396"/>
      <c r="FYZ168" s="396"/>
      <c r="FZA168" s="396"/>
      <c r="FZB168" s="396"/>
      <c r="FZC168" s="396"/>
      <c r="FZD168" s="396"/>
      <c r="FZE168" s="396"/>
      <c r="FZF168" s="396"/>
      <c r="FZG168" s="396"/>
      <c r="FZH168" s="396"/>
      <c r="FZI168" s="396"/>
      <c r="FZJ168" s="396"/>
      <c r="FZK168" s="396"/>
      <c r="FZL168" s="396"/>
      <c r="FZM168" s="396"/>
      <c r="FZN168" s="396"/>
      <c r="FZO168" s="396"/>
      <c r="FZP168" s="396"/>
      <c r="FZQ168" s="396"/>
      <c r="FZR168" s="396"/>
      <c r="FZS168" s="396"/>
      <c r="FZT168" s="396"/>
      <c r="FZU168" s="396"/>
      <c r="FZV168" s="396"/>
      <c r="FZW168" s="396"/>
      <c r="FZX168" s="396"/>
      <c r="FZY168" s="396"/>
      <c r="FZZ168" s="396"/>
      <c r="GAA168" s="396"/>
      <c r="GAB168" s="396"/>
      <c r="GAC168" s="396"/>
      <c r="GAD168" s="396"/>
      <c r="GAE168" s="396"/>
      <c r="GAF168" s="396"/>
      <c r="GAG168" s="396"/>
      <c r="GAH168" s="396"/>
      <c r="GAI168" s="396"/>
      <c r="GAJ168" s="396"/>
      <c r="GAK168" s="396"/>
      <c r="GAL168" s="396"/>
      <c r="GAM168" s="396"/>
      <c r="GAN168" s="396"/>
      <c r="GAO168" s="396"/>
      <c r="GAP168" s="396"/>
      <c r="GAQ168" s="396"/>
      <c r="GAR168" s="396"/>
      <c r="GAS168" s="396"/>
      <c r="GAT168" s="396"/>
      <c r="GAU168" s="396"/>
      <c r="GAV168" s="396"/>
      <c r="GAW168" s="396"/>
      <c r="GAX168" s="396"/>
      <c r="GAY168" s="396"/>
      <c r="GAZ168" s="396"/>
      <c r="GBA168" s="396"/>
      <c r="GBB168" s="396"/>
      <c r="GBC168" s="396"/>
      <c r="GBD168" s="396"/>
      <c r="GBE168" s="396"/>
      <c r="GBF168" s="396"/>
      <c r="GBG168" s="396"/>
      <c r="GBH168" s="396"/>
      <c r="GBI168" s="396"/>
      <c r="GBJ168" s="396"/>
      <c r="GBK168" s="396"/>
      <c r="GBL168" s="396"/>
      <c r="GBM168" s="396"/>
      <c r="GBN168" s="396"/>
      <c r="GBO168" s="396"/>
      <c r="GBP168" s="396"/>
      <c r="GBQ168" s="396"/>
      <c r="GBR168" s="396"/>
      <c r="GBS168" s="396"/>
      <c r="GBT168" s="396"/>
      <c r="GBU168" s="396"/>
      <c r="GBV168" s="396"/>
      <c r="GBW168" s="396"/>
      <c r="GBX168" s="396"/>
      <c r="GBY168" s="396"/>
      <c r="GBZ168" s="396"/>
      <c r="GCA168" s="396"/>
      <c r="GCB168" s="396"/>
      <c r="GCC168" s="396"/>
      <c r="GCD168" s="396"/>
      <c r="GCE168" s="396"/>
      <c r="GCF168" s="396"/>
      <c r="GCG168" s="396"/>
      <c r="GCH168" s="396"/>
      <c r="GCI168" s="396"/>
      <c r="GCJ168" s="396"/>
      <c r="GCK168" s="396"/>
      <c r="GCL168" s="396"/>
      <c r="GCM168" s="396"/>
      <c r="GCN168" s="396"/>
      <c r="GCO168" s="396"/>
      <c r="GCP168" s="396"/>
      <c r="GCQ168" s="396"/>
      <c r="GCR168" s="396"/>
      <c r="GCS168" s="396"/>
      <c r="GCT168" s="396"/>
      <c r="GCU168" s="396"/>
      <c r="GCV168" s="396"/>
      <c r="GCW168" s="396"/>
      <c r="GCX168" s="396"/>
      <c r="GCY168" s="396"/>
      <c r="GCZ168" s="396"/>
      <c r="GDA168" s="396"/>
      <c r="GDB168" s="396"/>
      <c r="GDC168" s="396"/>
      <c r="GDD168" s="396"/>
      <c r="GDE168" s="396"/>
      <c r="GDF168" s="396"/>
      <c r="GDG168" s="396"/>
      <c r="GDH168" s="396"/>
      <c r="GDI168" s="396"/>
      <c r="GDJ168" s="396"/>
      <c r="GDK168" s="396"/>
      <c r="GDL168" s="396"/>
      <c r="GDM168" s="396"/>
      <c r="GDN168" s="396"/>
      <c r="GDO168" s="396"/>
      <c r="GDP168" s="396"/>
      <c r="GDQ168" s="396"/>
      <c r="GDR168" s="396"/>
      <c r="GDS168" s="396"/>
      <c r="GDT168" s="396"/>
      <c r="GDU168" s="396"/>
      <c r="GDV168" s="396"/>
      <c r="GDW168" s="396"/>
      <c r="GDX168" s="396"/>
      <c r="GDY168" s="396"/>
      <c r="GDZ168" s="396"/>
      <c r="GEA168" s="396"/>
      <c r="GEB168" s="396"/>
      <c r="GEC168" s="396"/>
      <c r="GED168" s="396"/>
      <c r="GEE168" s="396"/>
      <c r="GEF168" s="396"/>
      <c r="GEG168" s="396"/>
      <c r="GEH168" s="396"/>
      <c r="GEI168" s="396"/>
      <c r="GEJ168" s="396"/>
      <c r="GEK168" s="396"/>
      <c r="GEL168" s="396"/>
      <c r="GEM168" s="396"/>
      <c r="GEN168" s="396"/>
      <c r="GEO168" s="396"/>
      <c r="GEP168" s="396"/>
      <c r="GEQ168" s="396"/>
      <c r="GER168" s="396"/>
      <c r="GES168" s="396"/>
      <c r="GET168" s="396"/>
      <c r="GEU168" s="396"/>
      <c r="GEV168" s="396"/>
      <c r="GEW168" s="396"/>
      <c r="GEX168" s="396"/>
      <c r="GEY168" s="396"/>
      <c r="GEZ168" s="396"/>
      <c r="GFA168" s="396"/>
      <c r="GFB168" s="396"/>
      <c r="GFC168" s="396"/>
      <c r="GFD168" s="396"/>
      <c r="GFE168" s="396"/>
      <c r="GFF168" s="396"/>
      <c r="GFG168" s="396"/>
      <c r="GFH168" s="396"/>
      <c r="GFI168" s="396"/>
      <c r="GFJ168" s="396"/>
      <c r="GFK168" s="396"/>
      <c r="GFL168" s="396"/>
      <c r="GFM168" s="396"/>
      <c r="GFN168" s="396"/>
      <c r="GFO168" s="396"/>
      <c r="GFP168" s="396"/>
      <c r="GFQ168" s="396"/>
      <c r="GFR168" s="396"/>
      <c r="GFS168" s="396"/>
      <c r="GFT168" s="396"/>
      <c r="GFU168" s="396"/>
      <c r="GFV168" s="396"/>
      <c r="GFW168" s="396"/>
      <c r="GFX168" s="396"/>
      <c r="GFY168" s="396"/>
      <c r="GFZ168" s="396"/>
      <c r="GGA168" s="396"/>
      <c r="GGB168" s="396"/>
      <c r="GGC168" s="396"/>
      <c r="GGD168" s="396"/>
      <c r="GGE168" s="396"/>
      <c r="GGF168" s="396"/>
      <c r="GGG168" s="396"/>
      <c r="GGH168" s="396"/>
      <c r="GGI168" s="396"/>
      <c r="GGJ168" s="396"/>
      <c r="GGK168" s="396"/>
      <c r="GGL168" s="396"/>
      <c r="GGM168" s="396"/>
      <c r="GGN168" s="396"/>
      <c r="GGO168" s="396"/>
      <c r="GGP168" s="396"/>
      <c r="GGQ168" s="396"/>
      <c r="GGR168" s="396"/>
      <c r="GGS168" s="396"/>
      <c r="GGT168" s="396"/>
      <c r="GGU168" s="396"/>
      <c r="GGV168" s="396"/>
      <c r="GGW168" s="396"/>
      <c r="GGX168" s="396"/>
      <c r="GGY168" s="396"/>
      <c r="GGZ168" s="396"/>
      <c r="GHA168" s="396"/>
      <c r="GHB168" s="396"/>
      <c r="GHC168" s="396"/>
      <c r="GHD168" s="396"/>
      <c r="GHE168" s="396"/>
      <c r="GHF168" s="396"/>
      <c r="GHG168" s="396"/>
      <c r="GHH168" s="396"/>
      <c r="GHI168" s="396"/>
      <c r="GHJ168" s="396"/>
      <c r="GHK168" s="396"/>
      <c r="GHL168" s="396"/>
      <c r="GHM168" s="396"/>
      <c r="GHN168" s="396"/>
      <c r="GHO168" s="396"/>
      <c r="GHP168" s="396"/>
      <c r="GHQ168" s="396"/>
      <c r="GHR168" s="396"/>
      <c r="GHS168" s="396"/>
      <c r="GHT168" s="396"/>
      <c r="GHU168" s="396"/>
      <c r="GHV168" s="396"/>
      <c r="GHW168" s="396"/>
      <c r="GHX168" s="396"/>
      <c r="GHY168" s="396"/>
      <c r="GHZ168" s="396"/>
      <c r="GIA168" s="396"/>
      <c r="GIB168" s="396"/>
      <c r="GIC168" s="396"/>
      <c r="GID168" s="396"/>
      <c r="GIE168" s="396"/>
      <c r="GIF168" s="396"/>
      <c r="GIG168" s="396"/>
      <c r="GIH168" s="396"/>
      <c r="GII168" s="396"/>
      <c r="GIJ168" s="396"/>
      <c r="GIK168" s="396"/>
      <c r="GIL168" s="396"/>
      <c r="GIM168" s="396"/>
      <c r="GIN168" s="396"/>
      <c r="GIO168" s="396"/>
      <c r="GIP168" s="396"/>
      <c r="GIQ168" s="396"/>
      <c r="GIR168" s="396"/>
      <c r="GIS168" s="396"/>
      <c r="GIT168" s="396"/>
      <c r="GIU168" s="396"/>
      <c r="GIV168" s="396"/>
      <c r="GIW168" s="396"/>
      <c r="GIX168" s="396"/>
      <c r="GIY168" s="396"/>
      <c r="GIZ168" s="396"/>
      <c r="GJA168" s="396"/>
      <c r="GJB168" s="396"/>
      <c r="GJC168" s="396"/>
      <c r="GJD168" s="396"/>
      <c r="GJE168" s="396"/>
      <c r="GJF168" s="396"/>
      <c r="GJG168" s="396"/>
      <c r="GJH168" s="396"/>
      <c r="GJI168" s="396"/>
      <c r="GJJ168" s="396"/>
      <c r="GJK168" s="396"/>
      <c r="GJL168" s="396"/>
      <c r="GJM168" s="396"/>
      <c r="GJN168" s="396"/>
      <c r="GJO168" s="396"/>
      <c r="GJP168" s="396"/>
      <c r="GJQ168" s="396"/>
      <c r="GJR168" s="396"/>
      <c r="GJS168" s="396"/>
      <c r="GJT168" s="396"/>
      <c r="GJU168" s="396"/>
      <c r="GJV168" s="396"/>
      <c r="GJW168" s="396"/>
      <c r="GJX168" s="396"/>
      <c r="GJY168" s="396"/>
      <c r="GJZ168" s="396"/>
      <c r="GKA168" s="396"/>
      <c r="GKB168" s="396"/>
      <c r="GKC168" s="396"/>
      <c r="GKD168" s="396"/>
      <c r="GKE168" s="396"/>
      <c r="GKF168" s="396"/>
      <c r="GKG168" s="396"/>
      <c r="GKH168" s="396"/>
      <c r="GKI168" s="396"/>
      <c r="GKJ168" s="396"/>
      <c r="GKK168" s="396"/>
      <c r="GKL168" s="396"/>
      <c r="GKM168" s="396"/>
      <c r="GKN168" s="396"/>
      <c r="GKO168" s="396"/>
      <c r="GKP168" s="396"/>
      <c r="GKQ168" s="396"/>
      <c r="GKR168" s="396"/>
      <c r="GKS168" s="396"/>
      <c r="GKT168" s="396"/>
      <c r="GKU168" s="396"/>
      <c r="GKV168" s="396"/>
      <c r="GKW168" s="396"/>
      <c r="GKX168" s="396"/>
      <c r="GKY168" s="396"/>
      <c r="GKZ168" s="396"/>
      <c r="GLA168" s="396"/>
      <c r="GLB168" s="396"/>
      <c r="GLC168" s="396"/>
      <c r="GLD168" s="396"/>
      <c r="GLE168" s="396"/>
      <c r="GLF168" s="396"/>
      <c r="GLG168" s="396"/>
      <c r="GLH168" s="396"/>
      <c r="GLI168" s="396"/>
      <c r="GLJ168" s="396"/>
      <c r="GLK168" s="396"/>
      <c r="GLL168" s="396"/>
      <c r="GLM168" s="396"/>
      <c r="GLN168" s="396"/>
      <c r="GLO168" s="396"/>
      <c r="GLP168" s="396"/>
      <c r="GLQ168" s="396"/>
      <c r="GLR168" s="396"/>
      <c r="GLS168" s="396"/>
      <c r="GLT168" s="396"/>
      <c r="GLU168" s="396"/>
      <c r="GLV168" s="396"/>
      <c r="GLW168" s="396"/>
      <c r="GLX168" s="396"/>
      <c r="GLY168" s="396"/>
      <c r="GLZ168" s="396"/>
      <c r="GMA168" s="396"/>
      <c r="GMB168" s="396"/>
      <c r="GMC168" s="396"/>
      <c r="GMD168" s="396"/>
      <c r="GME168" s="396"/>
      <c r="GMF168" s="396"/>
      <c r="GMG168" s="396"/>
      <c r="GMH168" s="396"/>
      <c r="GMI168" s="396"/>
      <c r="GMJ168" s="396"/>
      <c r="GMK168" s="396"/>
      <c r="GML168" s="396"/>
      <c r="GMM168" s="396"/>
      <c r="GMN168" s="396"/>
      <c r="GMO168" s="396"/>
      <c r="GMP168" s="396"/>
      <c r="GMQ168" s="396"/>
      <c r="GMR168" s="396"/>
      <c r="GMS168" s="396"/>
      <c r="GMT168" s="396"/>
      <c r="GMU168" s="396"/>
      <c r="GMV168" s="396"/>
      <c r="GMW168" s="396"/>
      <c r="GMX168" s="396"/>
      <c r="GMY168" s="396"/>
      <c r="GMZ168" s="396"/>
      <c r="GNA168" s="396"/>
      <c r="GNB168" s="396"/>
      <c r="GNC168" s="396"/>
      <c r="GND168" s="396"/>
      <c r="GNE168" s="396"/>
      <c r="GNF168" s="396"/>
      <c r="GNG168" s="396"/>
      <c r="GNH168" s="396"/>
      <c r="GNI168" s="396"/>
      <c r="GNJ168" s="396"/>
      <c r="GNK168" s="396"/>
      <c r="GNL168" s="396"/>
      <c r="GNM168" s="396"/>
      <c r="GNN168" s="396"/>
      <c r="GNO168" s="396"/>
      <c r="GNP168" s="396"/>
      <c r="GNQ168" s="396"/>
      <c r="GNR168" s="396"/>
      <c r="GNS168" s="396"/>
      <c r="GNT168" s="396"/>
      <c r="GNU168" s="396"/>
      <c r="GNV168" s="396"/>
      <c r="GNW168" s="396"/>
      <c r="GNX168" s="396"/>
      <c r="GNY168" s="396"/>
      <c r="GNZ168" s="396"/>
      <c r="GOA168" s="396"/>
      <c r="GOB168" s="396"/>
      <c r="GOC168" s="396"/>
      <c r="GOD168" s="396"/>
      <c r="GOE168" s="396"/>
      <c r="GOF168" s="396"/>
      <c r="GOG168" s="396"/>
      <c r="GOH168" s="396"/>
      <c r="GOI168" s="396"/>
      <c r="GOJ168" s="396"/>
      <c r="GOK168" s="396"/>
      <c r="GOL168" s="396"/>
      <c r="GOM168" s="396"/>
      <c r="GON168" s="396"/>
      <c r="GOO168" s="396"/>
      <c r="GOP168" s="396"/>
      <c r="GOQ168" s="396"/>
      <c r="GOR168" s="396"/>
      <c r="GOS168" s="396"/>
      <c r="GOT168" s="396"/>
      <c r="GOU168" s="396"/>
      <c r="GOV168" s="396"/>
      <c r="GOW168" s="396"/>
      <c r="GOX168" s="396"/>
      <c r="GOY168" s="396"/>
      <c r="GOZ168" s="396"/>
      <c r="GPA168" s="396"/>
      <c r="GPB168" s="396"/>
      <c r="GPC168" s="396"/>
      <c r="GPD168" s="396"/>
      <c r="GPE168" s="396"/>
      <c r="GPF168" s="396"/>
      <c r="GPG168" s="396"/>
      <c r="GPH168" s="396"/>
      <c r="GPI168" s="396"/>
      <c r="GPJ168" s="396"/>
      <c r="GPK168" s="396"/>
      <c r="GPL168" s="396"/>
      <c r="GPM168" s="396"/>
      <c r="GPN168" s="396"/>
      <c r="GPO168" s="396"/>
      <c r="GPP168" s="396"/>
      <c r="GPQ168" s="396"/>
      <c r="GPR168" s="396"/>
      <c r="GPS168" s="396"/>
      <c r="GPT168" s="396"/>
      <c r="GPU168" s="396"/>
      <c r="GPV168" s="396"/>
      <c r="GPW168" s="396"/>
      <c r="GPX168" s="396"/>
      <c r="GPY168" s="396"/>
      <c r="GPZ168" s="396"/>
      <c r="GQA168" s="396"/>
      <c r="GQB168" s="396"/>
      <c r="GQC168" s="396"/>
      <c r="GQD168" s="396"/>
      <c r="GQE168" s="396"/>
      <c r="GQF168" s="396"/>
      <c r="GQG168" s="396"/>
      <c r="GQH168" s="396"/>
      <c r="GQI168" s="396"/>
      <c r="GQJ168" s="396"/>
      <c r="GQK168" s="396"/>
      <c r="GQL168" s="396"/>
      <c r="GQM168" s="396"/>
      <c r="GQN168" s="396"/>
      <c r="GQO168" s="396"/>
      <c r="GQP168" s="396"/>
      <c r="GQQ168" s="396"/>
      <c r="GQR168" s="396"/>
      <c r="GQS168" s="396"/>
      <c r="GQT168" s="396"/>
      <c r="GQU168" s="396"/>
      <c r="GQV168" s="396"/>
      <c r="GQW168" s="396"/>
      <c r="GQX168" s="396"/>
      <c r="GQY168" s="396"/>
      <c r="GQZ168" s="396"/>
      <c r="GRA168" s="396"/>
      <c r="GRB168" s="396"/>
      <c r="GRC168" s="396"/>
      <c r="GRD168" s="396"/>
      <c r="GRE168" s="396"/>
      <c r="GRF168" s="396"/>
      <c r="GRG168" s="396"/>
      <c r="GRH168" s="396"/>
      <c r="GRI168" s="396"/>
      <c r="GRJ168" s="396"/>
      <c r="GRK168" s="396"/>
      <c r="GRL168" s="396"/>
      <c r="GRM168" s="396"/>
      <c r="GRN168" s="396"/>
      <c r="GRO168" s="396"/>
      <c r="GRP168" s="396"/>
      <c r="GRQ168" s="396"/>
      <c r="GRR168" s="396"/>
      <c r="GRS168" s="396"/>
      <c r="GRT168" s="396"/>
      <c r="GRU168" s="396"/>
      <c r="GRV168" s="396"/>
      <c r="GRW168" s="396"/>
      <c r="GRX168" s="396"/>
      <c r="GRY168" s="396"/>
      <c r="GRZ168" s="396"/>
      <c r="GSA168" s="396"/>
      <c r="GSB168" s="396"/>
      <c r="GSC168" s="396"/>
      <c r="GSD168" s="396"/>
      <c r="GSE168" s="396"/>
      <c r="GSF168" s="396"/>
      <c r="GSG168" s="396"/>
      <c r="GSH168" s="396"/>
      <c r="GSI168" s="396"/>
      <c r="GSJ168" s="396"/>
      <c r="GSK168" s="396"/>
      <c r="GSL168" s="396"/>
      <c r="GSM168" s="396"/>
      <c r="GSN168" s="396"/>
      <c r="GSO168" s="396"/>
      <c r="GSP168" s="396"/>
      <c r="GSQ168" s="396"/>
      <c r="GSR168" s="396"/>
      <c r="GSS168" s="396"/>
      <c r="GST168" s="396"/>
      <c r="GSU168" s="396"/>
      <c r="GSV168" s="396"/>
      <c r="GSW168" s="396"/>
      <c r="GSX168" s="396"/>
      <c r="GSY168" s="396"/>
      <c r="GSZ168" s="396"/>
      <c r="GTA168" s="396"/>
      <c r="GTB168" s="396"/>
      <c r="GTC168" s="396"/>
      <c r="GTD168" s="396"/>
      <c r="GTE168" s="396"/>
      <c r="GTF168" s="396"/>
      <c r="GTG168" s="396"/>
      <c r="GTH168" s="396"/>
      <c r="GTI168" s="396"/>
      <c r="GTJ168" s="396"/>
      <c r="GTK168" s="396"/>
      <c r="GTL168" s="396"/>
      <c r="GTM168" s="396"/>
      <c r="GTN168" s="396"/>
      <c r="GTO168" s="396"/>
      <c r="GTP168" s="396"/>
      <c r="GTQ168" s="396"/>
      <c r="GTR168" s="396"/>
      <c r="GTS168" s="396"/>
      <c r="GTT168" s="396"/>
      <c r="GTU168" s="396"/>
      <c r="GTV168" s="396"/>
      <c r="GTW168" s="396"/>
      <c r="GTX168" s="396"/>
      <c r="GTY168" s="396"/>
      <c r="GTZ168" s="396"/>
      <c r="GUA168" s="396"/>
      <c r="GUB168" s="396"/>
      <c r="GUC168" s="396"/>
      <c r="GUD168" s="396"/>
      <c r="GUE168" s="396"/>
      <c r="GUF168" s="396"/>
      <c r="GUG168" s="396"/>
      <c r="GUH168" s="396"/>
      <c r="GUI168" s="396"/>
      <c r="GUJ168" s="396"/>
      <c r="GUK168" s="396"/>
      <c r="GUL168" s="396"/>
      <c r="GUM168" s="396"/>
      <c r="GUN168" s="396"/>
      <c r="GUO168" s="396"/>
      <c r="GUP168" s="396"/>
      <c r="GUQ168" s="396"/>
      <c r="GUR168" s="396"/>
      <c r="GUS168" s="396"/>
      <c r="GUT168" s="396"/>
      <c r="GUU168" s="396"/>
      <c r="GUV168" s="396"/>
      <c r="GUW168" s="396"/>
      <c r="GUX168" s="396"/>
      <c r="GUY168" s="396"/>
      <c r="GUZ168" s="396"/>
      <c r="GVA168" s="396"/>
      <c r="GVB168" s="396"/>
      <c r="GVC168" s="396"/>
      <c r="GVD168" s="396"/>
      <c r="GVE168" s="396"/>
      <c r="GVF168" s="396"/>
      <c r="GVG168" s="396"/>
      <c r="GVH168" s="396"/>
      <c r="GVI168" s="396"/>
      <c r="GVJ168" s="396"/>
      <c r="GVK168" s="396"/>
      <c r="GVL168" s="396"/>
      <c r="GVM168" s="396"/>
      <c r="GVN168" s="396"/>
      <c r="GVO168" s="396"/>
      <c r="GVP168" s="396"/>
      <c r="GVQ168" s="396"/>
      <c r="GVR168" s="396"/>
      <c r="GVS168" s="396"/>
      <c r="GVT168" s="396"/>
      <c r="GVU168" s="396"/>
      <c r="GVV168" s="396"/>
      <c r="GVW168" s="396"/>
      <c r="GVX168" s="396"/>
      <c r="GVY168" s="396"/>
      <c r="GVZ168" s="396"/>
      <c r="GWA168" s="396"/>
      <c r="GWB168" s="396"/>
      <c r="GWC168" s="396"/>
      <c r="GWD168" s="396"/>
      <c r="GWE168" s="396"/>
      <c r="GWF168" s="396"/>
      <c r="GWG168" s="396"/>
      <c r="GWH168" s="396"/>
      <c r="GWI168" s="396"/>
      <c r="GWJ168" s="396"/>
      <c r="GWK168" s="396"/>
      <c r="GWL168" s="396"/>
      <c r="GWM168" s="396"/>
      <c r="GWN168" s="396"/>
      <c r="GWO168" s="396"/>
      <c r="GWP168" s="396"/>
      <c r="GWQ168" s="396"/>
      <c r="GWR168" s="396"/>
      <c r="GWS168" s="396"/>
      <c r="GWT168" s="396"/>
      <c r="GWU168" s="396"/>
      <c r="GWV168" s="396"/>
      <c r="GWW168" s="396"/>
      <c r="GWX168" s="396"/>
      <c r="GWY168" s="396"/>
      <c r="GWZ168" s="396"/>
      <c r="GXA168" s="396"/>
      <c r="GXB168" s="396"/>
      <c r="GXC168" s="396"/>
      <c r="GXD168" s="396"/>
      <c r="GXE168" s="396"/>
      <c r="GXF168" s="396"/>
      <c r="GXG168" s="396"/>
      <c r="GXH168" s="396"/>
      <c r="GXI168" s="396"/>
      <c r="GXJ168" s="396"/>
      <c r="GXK168" s="396"/>
      <c r="GXL168" s="396"/>
      <c r="GXM168" s="396"/>
      <c r="GXN168" s="396"/>
      <c r="GXO168" s="396"/>
      <c r="GXP168" s="396"/>
      <c r="GXQ168" s="396"/>
      <c r="GXR168" s="396"/>
      <c r="GXS168" s="396"/>
      <c r="GXT168" s="396"/>
      <c r="GXU168" s="396"/>
      <c r="GXV168" s="396"/>
      <c r="GXW168" s="396"/>
      <c r="GXX168" s="396"/>
      <c r="GXY168" s="396"/>
      <c r="GXZ168" s="396"/>
      <c r="GYA168" s="396"/>
      <c r="GYB168" s="396"/>
      <c r="GYC168" s="396"/>
      <c r="GYD168" s="396"/>
      <c r="GYE168" s="396"/>
      <c r="GYF168" s="396"/>
      <c r="GYG168" s="396"/>
      <c r="GYH168" s="396"/>
      <c r="GYI168" s="396"/>
      <c r="GYJ168" s="396"/>
      <c r="GYK168" s="396"/>
      <c r="GYL168" s="396"/>
      <c r="GYM168" s="396"/>
      <c r="GYN168" s="396"/>
      <c r="GYO168" s="396"/>
      <c r="GYP168" s="396"/>
      <c r="GYQ168" s="396"/>
      <c r="GYR168" s="396"/>
      <c r="GYS168" s="396"/>
      <c r="GYT168" s="396"/>
      <c r="GYU168" s="396"/>
      <c r="GYV168" s="396"/>
      <c r="GYW168" s="396"/>
      <c r="GYX168" s="396"/>
      <c r="GYY168" s="396"/>
      <c r="GYZ168" s="396"/>
      <c r="GZA168" s="396"/>
      <c r="GZB168" s="396"/>
      <c r="GZC168" s="396"/>
      <c r="GZD168" s="396"/>
      <c r="GZE168" s="396"/>
      <c r="GZF168" s="396"/>
      <c r="GZG168" s="396"/>
      <c r="GZH168" s="396"/>
      <c r="GZI168" s="396"/>
      <c r="GZJ168" s="396"/>
      <c r="GZK168" s="396"/>
      <c r="GZL168" s="396"/>
      <c r="GZM168" s="396"/>
      <c r="GZN168" s="396"/>
      <c r="GZO168" s="396"/>
      <c r="GZP168" s="396"/>
      <c r="GZQ168" s="396"/>
      <c r="GZR168" s="396"/>
      <c r="GZS168" s="396"/>
      <c r="GZT168" s="396"/>
      <c r="GZU168" s="396"/>
      <c r="GZV168" s="396"/>
      <c r="GZW168" s="396"/>
      <c r="GZX168" s="396"/>
      <c r="GZY168" s="396"/>
      <c r="GZZ168" s="396"/>
      <c r="HAA168" s="396"/>
      <c r="HAB168" s="396"/>
      <c r="HAC168" s="396"/>
      <c r="HAD168" s="396"/>
      <c r="HAE168" s="396"/>
      <c r="HAF168" s="396"/>
      <c r="HAG168" s="396"/>
      <c r="HAH168" s="396"/>
      <c r="HAI168" s="396"/>
      <c r="HAJ168" s="396"/>
      <c r="HAK168" s="396"/>
      <c r="HAL168" s="396"/>
      <c r="HAM168" s="396"/>
      <c r="HAN168" s="396"/>
      <c r="HAO168" s="396"/>
      <c r="HAP168" s="396"/>
      <c r="HAQ168" s="396"/>
      <c r="HAR168" s="396"/>
      <c r="HAS168" s="396"/>
      <c r="HAT168" s="396"/>
      <c r="HAU168" s="396"/>
      <c r="HAV168" s="396"/>
      <c r="HAW168" s="396"/>
      <c r="HAX168" s="396"/>
      <c r="HAY168" s="396"/>
      <c r="HAZ168" s="396"/>
      <c r="HBA168" s="396"/>
      <c r="HBB168" s="396"/>
      <c r="HBC168" s="396"/>
      <c r="HBD168" s="396"/>
      <c r="HBE168" s="396"/>
      <c r="HBF168" s="396"/>
      <c r="HBG168" s="396"/>
      <c r="HBH168" s="396"/>
      <c r="HBI168" s="396"/>
      <c r="HBJ168" s="396"/>
      <c r="HBK168" s="396"/>
      <c r="HBL168" s="396"/>
      <c r="HBM168" s="396"/>
      <c r="HBN168" s="396"/>
      <c r="HBO168" s="396"/>
      <c r="HBP168" s="396"/>
      <c r="HBQ168" s="396"/>
      <c r="HBR168" s="396"/>
      <c r="HBS168" s="396"/>
      <c r="HBT168" s="396"/>
      <c r="HBU168" s="396"/>
      <c r="HBV168" s="396"/>
      <c r="HBW168" s="396"/>
      <c r="HBX168" s="396"/>
      <c r="HBY168" s="396"/>
      <c r="HBZ168" s="396"/>
      <c r="HCA168" s="396"/>
      <c r="HCB168" s="396"/>
      <c r="HCC168" s="396"/>
      <c r="HCD168" s="396"/>
      <c r="HCE168" s="396"/>
      <c r="HCF168" s="396"/>
      <c r="HCG168" s="396"/>
      <c r="HCH168" s="396"/>
      <c r="HCI168" s="396"/>
      <c r="HCJ168" s="396"/>
      <c r="HCK168" s="396"/>
      <c r="HCL168" s="396"/>
      <c r="HCM168" s="396"/>
      <c r="HCN168" s="396"/>
      <c r="HCO168" s="396"/>
      <c r="HCP168" s="396"/>
      <c r="HCQ168" s="396"/>
      <c r="HCR168" s="396"/>
      <c r="HCS168" s="396"/>
      <c r="HCT168" s="396"/>
      <c r="HCU168" s="396"/>
      <c r="HCV168" s="396"/>
      <c r="HCW168" s="396"/>
      <c r="HCX168" s="396"/>
      <c r="HCY168" s="396"/>
      <c r="HCZ168" s="396"/>
      <c r="HDA168" s="396"/>
      <c r="HDB168" s="396"/>
      <c r="HDC168" s="396"/>
      <c r="HDD168" s="396"/>
      <c r="HDE168" s="396"/>
      <c r="HDF168" s="396"/>
      <c r="HDG168" s="396"/>
      <c r="HDH168" s="396"/>
      <c r="HDI168" s="396"/>
      <c r="HDJ168" s="396"/>
      <c r="HDK168" s="396"/>
      <c r="HDL168" s="396"/>
      <c r="HDM168" s="396"/>
      <c r="HDN168" s="396"/>
      <c r="HDO168" s="396"/>
      <c r="HDP168" s="396"/>
      <c r="HDQ168" s="396"/>
      <c r="HDR168" s="396"/>
      <c r="HDS168" s="396"/>
      <c r="HDT168" s="396"/>
      <c r="HDU168" s="396"/>
      <c r="HDV168" s="396"/>
      <c r="HDW168" s="396"/>
      <c r="HDX168" s="396"/>
      <c r="HDY168" s="396"/>
      <c r="HDZ168" s="396"/>
      <c r="HEA168" s="396"/>
      <c r="HEB168" s="396"/>
      <c r="HEC168" s="396"/>
      <c r="HED168" s="396"/>
      <c r="HEE168" s="396"/>
      <c r="HEF168" s="396"/>
      <c r="HEG168" s="396"/>
      <c r="HEH168" s="396"/>
      <c r="HEI168" s="396"/>
      <c r="HEJ168" s="396"/>
      <c r="HEK168" s="396"/>
      <c r="HEL168" s="396"/>
      <c r="HEM168" s="396"/>
      <c r="HEN168" s="396"/>
      <c r="HEO168" s="396"/>
      <c r="HEP168" s="396"/>
      <c r="HEQ168" s="396"/>
      <c r="HER168" s="396"/>
      <c r="HES168" s="396"/>
      <c r="HET168" s="396"/>
      <c r="HEU168" s="396"/>
      <c r="HEV168" s="396"/>
      <c r="HEW168" s="396"/>
      <c r="HEX168" s="396"/>
      <c r="HEY168" s="396"/>
      <c r="HEZ168" s="396"/>
      <c r="HFA168" s="396"/>
      <c r="HFB168" s="396"/>
      <c r="HFC168" s="396"/>
      <c r="HFD168" s="396"/>
      <c r="HFE168" s="396"/>
      <c r="HFF168" s="396"/>
      <c r="HFG168" s="396"/>
      <c r="HFH168" s="396"/>
      <c r="HFI168" s="396"/>
      <c r="HFJ168" s="396"/>
      <c r="HFK168" s="396"/>
      <c r="HFL168" s="396"/>
      <c r="HFM168" s="396"/>
      <c r="HFN168" s="396"/>
      <c r="HFO168" s="396"/>
      <c r="HFP168" s="396"/>
      <c r="HFQ168" s="396"/>
      <c r="HFR168" s="396"/>
      <c r="HFS168" s="396"/>
      <c r="HFT168" s="396"/>
      <c r="HFU168" s="396"/>
      <c r="HFV168" s="396"/>
      <c r="HFW168" s="396"/>
      <c r="HFX168" s="396"/>
      <c r="HFY168" s="396"/>
      <c r="HFZ168" s="396"/>
      <c r="HGA168" s="396"/>
      <c r="HGB168" s="396"/>
      <c r="HGC168" s="396"/>
      <c r="HGD168" s="396"/>
      <c r="HGE168" s="396"/>
      <c r="HGF168" s="396"/>
      <c r="HGG168" s="396"/>
      <c r="HGH168" s="396"/>
      <c r="HGI168" s="396"/>
      <c r="HGJ168" s="396"/>
      <c r="HGK168" s="396"/>
      <c r="HGL168" s="396"/>
      <c r="HGM168" s="396"/>
      <c r="HGN168" s="396"/>
      <c r="HGO168" s="396"/>
      <c r="HGP168" s="396"/>
      <c r="HGQ168" s="396"/>
      <c r="HGR168" s="396"/>
      <c r="HGS168" s="396"/>
      <c r="HGT168" s="396"/>
      <c r="HGU168" s="396"/>
      <c r="HGV168" s="396"/>
      <c r="HGW168" s="396"/>
      <c r="HGX168" s="396"/>
      <c r="HGY168" s="396"/>
      <c r="HGZ168" s="396"/>
      <c r="HHA168" s="396"/>
      <c r="HHB168" s="396"/>
      <c r="HHC168" s="396"/>
      <c r="HHD168" s="396"/>
      <c r="HHE168" s="396"/>
      <c r="HHF168" s="396"/>
      <c r="HHG168" s="396"/>
      <c r="HHH168" s="396"/>
      <c r="HHI168" s="396"/>
      <c r="HHJ168" s="396"/>
      <c r="HHK168" s="396"/>
      <c r="HHL168" s="396"/>
      <c r="HHM168" s="396"/>
      <c r="HHN168" s="396"/>
      <c r="HHO168" s="396"/>
      <c r="HHP168" s="396"/>
      <c r="HHQ168" s="396"/>
      <c r="HHR168" s="396"/>
      <c r="HHS168" s="396"/>
      <c r="HHT168" s="396"/>
      <c r="HHU168" s="396"/>
      <c r="HHV168" s="396"/>
      <c r="HHW168" s="396"/>
      <c r="HHX168" s="396"/>
      <c r="HHY168" s="396"/>
      <c r="HHZ168" s="396"/>
      <c r="HIA168" s="396"/>
      <c r="HIB168" s="396"/>
      <c r="HIC168" s="396"/>
      <c r="HID168" s="396"/>
      <c r="HIE168" s="396"/>
      <c r="HIF168" s="396"/>
      <c r="HIG168" s="396"/>
      <c r="HIH168" s="396"/>
      <c r="HII168" s="396"/>
      <c r="HIJ168" s="396"/>
      <c r="HIK168" s="396"/>
      <c r="HIL168" s="396"/>
      <c r="HIM168" s="396"/>
      <c r="HIN168" s="396"/>
      <c r="HIO168" s="396"/>
      <c r="HIP168" s="396"/>
      <c r="HIQ168" s="396"/>
      <c r="HIR168" s="396"/>
      <c r="HIS168" s="396"/>
      <c r="HIT168" s="396"/>
      <c r="HIU168" s="396"/>
      <c r="HIV168" s="396"/>
      <c r="HIW168" s="396"/>
      <c r="HIX168" s="396"/>
      <c r="HIY168" s="396"/>
      <c r="HIZ168" s="396"/>
      <c r="HJA168" s="396"/>
      <c r="HJB168" s="396"/>
      <c r="HJC168" s="396"/>
      <c r="HJD168" s="396"/>
      <c r="HJE168" s="396"/>
      <c r="HJF168" s="396"/>
      <c r="HJG168" s="396"/>
      <c r="HJH168" s="396"/>
      <c r="HJI168" s="396"/>
      <c r="HJJ168" s="396"/>
      <c r="HJK168" s="396"/>
      <c r="HJL168" s="396"/>
      <c r="HJM168" s="396"/>
      <c r="HJN168" s="396"/>
      <c r="HJO168" s="396"/>
      <c r="HJP168" s="396"/>
      <c r="HJQ168" s="396"/>
      <c r="HJR168" s="396"/>
      <c r="HJS168" s="396"/>
      <c r="HJT168" s="396"/>
      <c r="HJU168" s="396"/>
      <c r="HJV168" s="396"/>
      <c r="HJW168" s="396"/>
      <c r="HJX168" s="396"/>
      <c r="HJY168" s="396"/>
      <c r="HJZ168" s="396"/>
      <c r="HKA168" s="396"/>
      <c r="HKB168" s="396"/>
      <c r="HKC168" s="396"/>
      <c r="HKD168" s="396"/>
      <c r="HKE168" s="396"/>
      <c r="HKF168" s="396"/>
      <c r="HKG168" s="396"/>
      <c r="HKH168" s="396"/>
      <c r="HKI168" s="396"/>
      <c r="HKJ168" s="396"/>
      <c r="HKK168" s="396"/>
      <c r="HKL168" s="396"/>
      <c r="HKM168" s="396"/>
      <c r="HKN168" s="396"/>
      <c r="HKO168" s="396"/>
      <c r="HKP168" s="396"/>
      <c r="HKQ168" s="396"/>
      <c r="HKR168" s="396"/>
      <c r="HKS168" s="396"/>
      <c r="HKT168" s="396"/>
      <c r="HKU168" s="396"/>
      <c r="HKV168" s="396"/>
      <c r="HKW168" s="396"/>
      <c r="HKX168" s="396"/>
      <c r="HKY168" s="396"/>
      <c r="HKZ168" s="396"/>
      <c r="HLA168" s="396"/>
      <c r="HLB168" s="396"/>
      <c r="HLC168" s="396"/>
      <c r="HLD168" s="396"/>
      <c r="HLE168" s="396"/>
      <c r="HLF168" s="396"/>
      <c r="HLG168" s="396"/>
      <c r="HLH168" s="396"/>
      <c r="HLI168" s="396"/>
      <c r="HLJ168" s="396"/>
      <c r="HLK168" s="396"/>
      <c r="HLL168" s="396"/>
      <c r="HLM168" s="396"/>
      <c r="HLN168" s="396"/>
      <c r="HLO168" s="396"/>
      <c r="HLP168" s="396"/>
      <c r="HLQ168" s="396"/>
      <c r="HLR168" s="396"/>
      <c r="HLS168" s="396"/>
      <c r="HLT168" s="396"/>
      <c r="HLU168" s="396"/>
      <c r="HLV168" s="396"/>
      <c r="HLW168" s="396"/>
      <c r="HLX168" s="396"/>
      <c r="HLY168" s="396"/>
      <c r="HLZ168" s="396"/>
      <c r="HMA168" s="396"/>
      <c r="HMB168" s="396"/>
      <c r="HMC168" s="396"/>
      <c r="HMD168" s="396"/>
      <c r="HME168" s="396"/>
      <c r="HMF168" s="396"/>
      <c r="HMG168" s="396"/>
      <c r="HMH168" s="396"/>
      <c r="HMI168" s="396"/>
      <c r="HMJ168" s="396"/>
      <c r="HMK168" s="396"/>
      <c r="HML168" s="396"/>
      <c r="HMM168" s="396"/>
      <c r="HMN168" s="396"/>
      <c r="HMO168" s="396"/>
      <c r="HMP168" s="396"/>
      <c r="HMQ168" s="396"/>
      <c r="HMR168" s="396"/>
      <c r="HMS168" s="396"/>
      <c r="HMT168" s="396"/>
      <c r="HMU168" s="396"/>
      <c r="HMV168" s="396"/>
      <c r="HMW168" s="396"/>
      <c r="HMX168" s="396"/>
      <c r="HMY168" s="396"/>
      <c r="HMZ168" s="396"/>
      <c r="HNA168" s="396"/>
      <c r="HNB168" s="396"/>
      <c r="HNC168" s="396"/>
      <c r="HND168" s="396"/>
      <c r="HNE168" s="396"/>
      <c r="HNF168" s="396"/>
      <c r="HNG168" s="396"/>
      <c r="HNH168" s="396"/>
      <c r="HNI168" s="396"/>
      <c r="HNJ168" s="396"/>
      <c r="HNK168" s="396"/>
      <c r="HNL168" s="396"/>
      <c r="HNM168" s="396"/>
      <c r="HNN168" s="396"/>
      <c r="HNO168" s="396"/>
      <c r="HNP168" s="396"/>
      <c r="HNQ168" s="396"/>
      <c r="HNR168" s="396"/>
      <c r="HNS168" s="396"/>
      <c r="HNT168" s="396"/>
      <c r="HNU168" s="396"/>
      <c r="HNV168" s="396"/>
      <c r="HNW168" s="396"/>
      <c r="HNX168" s="396"/>
      <c r="HNY168" s="396"/>
      <c r="HNZ168" s="396"/>
      <c r="HOA168" s="396"/>
      <c r="HOB168" s="396"/>
      <c r="HOC168" s="396"/>
      <c r="HOD168" s="396"/>
      <c r="HOE168" s="396"/>
      <c r="HOF168" s="396"/>
      <c r="HOG168" s="396"/>
      <c r="HOH168" s="396"/>
      <c r="HOI168" s="396"/>
      <c r="HOJ168" s="396"/>
      <c r="HOK168" s="396"/>
      <c r="HOL168" s="396"/>
      <c r="HOM168" s="396"/>
      <c r="HON168" s="396"/>
      <c r="HOO168" s="396"/>
      <c r="HOP168" s="396"/>
      <c r="HOQ168" s="396"/>
      <c r="HOR168" s="396"/>
      <c r="HOS168" s="396"/>
      <c r="HOT168" s="396"/>
      <c r="HOU168" s="396"/>
      <c r="HOV168" s="396"/>
      <c r="HOW168" s="396"/>
      <c r="HOX168" s="396"/>
      <c r="HOY168" s="396"/>
      <c r="HOZ168" s="396"/>
      <c r="HPA168" s="396"/>
      <c r="HPB168" s="396"/>
      <c r="HPC168" s="396"/>
      <c r="HPD168" s="396"/>
      <c r="HPE168" s="396"/>
      <c r="HPF168" s="396"/>
      <c r="HPG168" s="396"/>
      <c r="HPH168" s="396"/>
      <c r="HPI168" s="396"/>
      <c r="HPJ168" s="396"/>
      <c r="HPK168" s="396"/>
      <c r="HPL168" s="396"/>
      <c r="HPM168" s="396"/>
      <c r="HPN168" s="396"/>
      <c r="HPO168" s="396"/>
      <c r="HPP168" s="396"/>
      <c r="HPQ168" s="396"/>
      <c r="HPR168" s="396"/>
      <c r="HPS168" s="396"/>
      <c r="HPT168" s="396"/>
      <c r="HPU168" s="396"/>
      <c r="HPV168" s="396"/>
      <c r="HPW168" s="396"/>
      <c r="HPX168" s="396"/>
      <c r="HPY168" s="396"/>
      <c r="HPZ168" s="396"/>
      <c r="HQA168" s="396"/>
      <c r="HQB168" s="396"/>
      <c r="HQC168" s="396"/>
      <c r="HQD168" s="396"/>
      <c r="HQE168" s="396"/>
      <c r="HQF168" s="396"/>
      <c r="HQG168" s="396"/>
      <c r="HQH168" s="396"/>
      <c r="HQI168" s="396"/>
      <c r="HQJ168" s="396"/>
      <c r="HQK168" s="396"/>
      <c r="HQL168" s="396"/>
      <c r="HQM168" s="396"/>
      <c r="HQN168" s="396"/>
      <c r="HQO168" s="396"/>
      <c r="HQP168" s="396"/>
      <c r="HQQ168" s="396"/>
      <c r="HQR168" s="396"/>
      <c r="HQS168" s="396"/>
      <c r="HQT168" s="396"/>
      <c r="HQU168" s="396"/>
      <c r="HQV168" s="396"/>
      <c r="HQW168" s="396"/>
      <c r="HQX168" s="396"/>
      <c r="HQY168" s="396"/>
      <c r="HQZ168" s="396"/>
      <c r="HRA168" s="396"/>
      <c r="HRB168" s="396"/>
      <c r="HRC168" s="396"/>
      <c r="HRD168" s="396"/>
      <c r="HRE168" s="396"/>
      <c r="HRF168" s="396"/>
      <c r="HRG168" s="396"/>
      <c r="HRH168" s="396"/>
      <c r="HRI168" s="396"/>
      <c r="HRJ168" s="396"/>
      <c r="HRK168" s="396"/>
      <c r="HRL168" s="396"/>
      <c r="HRM168" s="396"/>
      <c r="HRN168" s="396"/>
      <c r="HRO168" s="396"/>
      <c r="HRP168" s="396"/>
      <c r="HRQ168" s="396"/>
      <c r="HRR168" s="396"/>
      <c r="HRS168" s="396"/>
      <c r="HRT168" s="396"/>
      <c r="HRU168" s="396"/>
      <c r="HRV168" s="396"/>
      <c r="HRW168" s="396"/>
      <c r="HRX168" s="396"/>
      <c r="HRY168" s="396"/>
      <c r="HRZ168" s="396"/>
      <c r="HSA168" s="396"/>
      <c r="HSB168" s="396"/>
      <c r="HSC168" s="396"/>
      <c r="HSD168" s="396"/>
      <c r="HSE168" s="396"/>
      <c r="HSF168" s="396"/>
      <c r="HSG168" s="396"/>
      <c r="HSH168" s="396"/>
      <c r="HSI168" s="396"/>
      <c r="HSJ168" s="396"/>
      <c r="HSK168" s="396"/>
      <c r="HSL168" s="396"/>
      <c r="HSM168" s="396"/>
      <c r="HSN168" s="396"/>
      <c r="HSO168" s="396"/>
      <c r="HSP168" s="396"/>
      <c r="HSQ168" s="396"/>
      <c r="HSR168" s="396"/>
      <c r="HSS168" s="396"/>
      <c r="HST168" s="396"/>
      <c r="HSU168" s="396"/>
      <c r="HSV168" s="396"/>
      <c r="HSW168" s="396"/>
      <c r="HSX168" s="396"/>
      <c r="HSY168" s="396"/>
      <c r="HSZ168" s="396"/>
      <c r="HTA168" s="396"/>
      <c r="HTB168" s="396"/>
      <c r="HTC168" s="396"/>
      <c r="HTD168" s="396"/>
      <c r="HTE168" s="396"/>
      <c r="HTF168" s="396"/>
      <c r="HTG168" s="396"/>
      <c r="HTH168" s="396"/>
      <c r="HTI168" s="396"/>
      <c r="HTJ168" s="396"/>
      <c r="HTK168" s="396"/>
      <c r="HTL168" s="396"/>
      <c r="HTM168" s="396"/>
      <c r="HTN168" s="396"/>
      <c r="HTO168" s="396"/>
      <c r="HTP168" s="396"/>
      <c r="HTQ168" s="396"/>
      <c r="HTR168" s="396"/>
      <c r="HTS168" s="396"/>
      <c r="HTT168" s="396"/>
      <c r="HTU168" s="396"/>
      <c r="HTV168" s="396"/>
      <c r="HTW168" s="396"/>
      <c r="HTX168" s="396"/>
      <c r="HTY168" s="396"/>
      <c r="HTZ168" s="396"/>
      <c r="HUA168" s="396"/>
      <c r="HUB168" s="396"/>
      <c r="HUC168" s="396"/>
      <c r="HUD168" s="396"/>
      <c r="HUE168" s="396"/>
      <c r="HUF168" s="396"/>
      <c r="HUG168" s="396"/>
      <c r="HUH168" s="396"/>
      <c r="HUI168" s="396"/>
      <c r="HUJ168" s="396"/>
      <c r="HUK168" s="396"/>
      <c r="HUL168" s="396"/>
      <c r="HUM168" s="396"/>
      <c r="HUN168" s="396"/>
      <c r="HUO168" s="396"/>
      <c r="HUP168" s="396"/>
      <c r="HUQ168" s="396"/>
      <c r="HUR168" s="396"/>
      <c r="HUS168" s="396"/>
      <c r="HUT168" s="396"/>
      <c r="HUU168" s="396"/>
      <c r="HUV168" s="396"/>
      <c r="HUW168" s="396"/>
      <c r="HUX168" s="396"/>
      <c r="HUY168" s="396"/>
      <c r="HUZ168" s="396"/>
      <c r="HVA168" s="396"/>
      <c r="HVB168" s="396"/>
      <c r="HVC168" s="396"/>
      <c r="HVD168" s="396"/>
      <c r="HVE168" s="396"/>
      <c r="HVF168" s="396"/>
      <c r="HVG168" s="396"/>
      <c r="HVH168" s="396"/>
      <c r="HVI168" s="396"/>
      <c r="HVJ168" s="396"/>
      <c r="HVK168" s="396"/>
      <c r="HVL168" s="396"/>
      <c r="HVM168" s="396"/>
      <c r="HVN168" s="396"/>
      <c r="HVO168" s="396"/>
      <c r="HVP168" s="396"/>
      <c r="HVQ168" s="396"/>
      <c r="HVR168" s="396"/>
      <c r="HVS168" s="396"/>
      <c r="HVT168" s="396"/>
      <c r="HVU168" s="396"/>
      <c r="HVV168" s="396"/>
      <c r="HVW168" s="396"/>
      <c r="HVX168" s="396"/>
      <c r="HVY168" s="396"/>
      <c r="HVZ168" s="396"/>
      <c r="HWA168" s="396"/>
      <c r="HWB168" s="396"/>
      <c r="HWC168" s="396"/>
      <c r="HWD168" s="396"/>
      <c r="HWE168" s="396"/>
      <c r="HWF168" s="396"/>
      <c r="HWG168" s="396"/>
      <c r="HWH168" s="396"/>
      <c r="HWI168" s="396"/>
      <c r="HWJ168" s="396"/>
      <c r="HWK168" s="396"/>
      <c r="HWL168" s="396"/>
      <c r="HWM168" s="396"/>
      <c r="HWN168" s="396"/>
      <c r="HWO168" s="396"/>
      <c r="HWP168" s="396"/>
      <c r="HWQ168" s="396"/>
      <c r="HWR168" s="396"/>
      <c r="HWS168" s="396"/>
      <c r="HWT168" s="396"/>
      <c r="HWU168" s="396"/>
      <c r="HWV168" s="396"/>
      <c r="HWW168" s="396"/>
      <c r="HWX168" s="396"/>
      <c r="HWY168" s="396"/>
      <c r="HWZ168" s="396"/>
      <c r="HXA168" s="396"/>
      <c r="HXB168" s="396"/>
      <c r="HXC168" s="396"/>
      <c r="HXD168" s="396"/>
      <c r="HXE168" s="396"/>
      <c r="HXF168" s="396"/>
      <c r="HXG168" s="396"/>
      <c r="HXH168" s="396"/>
      <c r="HXI168" s="396"/>
      <c r="HXJ168" s="396"/>
      <c r="HXK168" s="396"/>
      <c r="HXL168" s="396"/>
      <c r="HXM168" s="396"/>
      <c r="HXN168" s="396"/>
      <c r="HXO168" s="396"/>
      <c r="HXP168" s="396"/>
      <c r="HXQ168" s="396"/>
      <c r="HXR168" s="396"/>
      <c r="HXS168" s="396"/>
      <c r="HXT168" s="396"/>
      <c r="HXU168" s="396"/>
      <c r="HXV168" s="396"/>
      <c r="HXW168" s="396"/>
      <c r="HXX168" s="396"/>
      <c r="HXY168" s="396"/>
      <c r="HXZ168" s="396"/>
      <c r="HYA168" s="396"/>
      <c r="HYB168" s="396"/>
      <c r="HYC168" s="396"/>
      <c r="HYD168" s="396"/>
      <c r="HYE168" s="396"/>
      <c r="HYF168" s="396"/>
      <c r="HYG168" s="396"/>
      <c r="HYH168" s="396"/>
      <c r="HYI168" s="396"/>
      <c r="HYJ168" s="396"/>
      <c r="HYK168" s="396"/>
      <c r="HYL168" s="396"/>
      <c r="HYM168" s="396"/>
      <c r="HYN168" s="396"/>
      <c r="HYO168" s="396"/>
      <c r="HYP168" s="396"/>
      <c r="HYQ168" s="396"/>
      <c r="HYR168" s="396"/>
      <c r="HYS168" s="396"/>
      <c r="HYT168" s="396"/>
      <c r="HYU168" s="396"/>
      <c r="HYV168" s="396"/>
      <c r="HYW168" s="396"/>
      <c r="HYX168" s="396"/>
      <c r="HYY168" s="396"/>
      <c r="HYZ168" s="396"/>
      <c r="HZA168" s="396"/>
      <c r="HZB168" s="396"/>
      <c r="HZC168" s="396"/>
      <c r="HZD168" s="396"/>
      <c r="HZE168" s="396"/>
      <c r="HZF168" s="396"/>
      <c r="HZG168" s="396"/>
      <c r="HZH168" s="396"/>
      <c r="HZI168" s="396"/>
      <c r="HZJ168" s="396"/>
      <c r="HZK168" s="396"/>
      <c r="HZL168" s="396"/>
      <c r="HZM168" s="396"/>
      <c r="HZN168" s="396"/>
      <c r="HZO168" s="396"/>
      <c r="HZP168" s="396"/>
      <c r="HZQ168" s="396"/>
      <c r="HZR168" s="396"/>
      <c r="HZS168" s="396"/>
      <c r="HZT168" s="396"/>
      <c r="HZU168" s="396"/>
      <c r="HZV168" s="396"/>
      <c r="HZW168" s="396"/>
      <c r="HZX168" s="396"/>
      <c r="HZY168" s="396"/>
      <c r="HZZ168" s="396"/>
      <c r="IAA168" s="396"/>
      <c r="IAB168" s="396"/>
      <c r="IAC168" s="396"/>
      <c r="IAD168" s="396"/>
      <c r="IAE168" s="396"/>
      <c r="IAF168" s="396"/>
      <c r="IAG168" s="396"/>
      <c r="IAH168" s="396"/>
      <c r="IAI168" s="396"/>
      <c r="IAJ168" s="396"/>
      <c r="IAK168" s="396"/>
      <c r="IAL168" s="396"/>
      <c r="IAM168" s="396"/>
      <c r="IAN168" s="396"/>
      <c r="IAO168" s="396"/>
      <c r="IAP168" s="396"/>
      <c r="IAQ168" s="396"/>
      <c r="IAR168" s="396"/>
      <c r="IAS168" s="396"/>
      <c r="IAT168" s="396"/>
      <c r="IAU168" s="396"/>
      <c r="IAV168" s="396"/>
      <c r="IAW168" s="396"/>
      <c r="IAX168" s="396"/>
      <c r="IAY168" s="396"/>
      <c r="IAZ168" s="396"/>
      <c r="IBA168" s="396"/>
      <c r="IBB168" s="396"/>
      <c r="IBC168" s="396"/>
      <c r="IBD168" s="396"/>
      <c r="IBE168" s="396"/>
      <c r="IBF168" s="396"/>
      <c r="IBG168" s="396"/>
      <c r="IBH168" s="396"/>
      <c r="IBI168" s="396"/>
      <c r="IBJ168" s="396"/>
      <c r="IBK168" s="396"/>
      <c r="IBL168" s="396"/>
      <c r="IBM168" s="396"/>
      <c r="IBN168" s="396"/>
      <c r="IBO168" s="396"/>
      <c r="IBP168" s="396"/>
      <c r="IBQ168" s="396"/>
      <c r="IBR168" s="396"/>
      <c r="IBS168" s="396"/>
      <c r="IBT168" s="396"/>
      <c r="IBU168" s="396"/>
      <c r="IBV168" s="396"/>
      <c r="IBW168" s="396"/>
      <c r="IBX168" s="396"/>
      <c r="IBY168" s="396"/>
      <c r="IBZ168" s="396"/>
      <c r="ICA168" s="396"/>
      <c r="ICB168" s="396"/>
      <c r="ICC168" s="396"/>
      <c r="ICD168" s="396"/>
      <c r="ICE168" s="396"/>
      <c r="ICF168" s="396"/>
      <c r="ICG168" s="396"/>
      <c r="ICH168" s="396"/>
      <c r="ICI168" s="396"/>
      <c r="ICJ168" s="396"/>
      <c r="ICK168" s="396"/>
      <c r="ICL168" s="396"/>
      <c r="ICM168" s="396"/>
      <c r="ICN168" s="396"/>
      <c r="ICO168" s="396"/>
      <c r="ICP168" s="396"/>
      <c r="ICQ168" s="396"/>
      <c r="ICR168" s="396"/>
      <c r="ICS168" s="396"/>
      <c r="ICT168" s="396"/>
      <c r="ICU168" s="396"/>
      <c r="ICV168" s="396"/>
      <c r="ICW168" s="396"/>
      <c r="ICX168" s="396"/>
      <c r="ICY168" s="396"/>
      <c r="ICZ168" s="396"/>
      <c r="IDA168" s="396"/>
      <c r="IDB168" s="396"/>
      <c r="IDC168" s="396"/>
      <c r="IDD168" s="396"/>
      <c r="IDE168" s="396"/>
      <c r="IDF168" s="396"/>
      <c r="IDG168" s="396"/>
      <c r="IDH168" s="396"/>
      <c r="IDI168" s="396"/>
      <c r="IDJ168" s="396"/>
      <c r="IDK168" s="396"/>
      <c r="IDL168" s="396"/>
      <c r="IDM168" s="396"/>
      <c r="IDN168" s="396"/>
      <c r="IDO168" s="396"/>
      <c r="IDP168" s="396"/>
      <c r="IDQ168" s="396"/>
      <c r="IDR168" s="396"/>
      <c r="IDS168" s="396"/>
      <c r="IDT168" s="396"/>
      <c r="IDU168" s="396"/>
      <c r="IDV168" s="396"/>
      <c r="IDW168" s="396"/>
      <c r="IDX168" s="396"/>
      <c r="IDY168" s="396"/>
      <c r="IDZ168" s="396"/>
      <c r="IEA168" s="396"/>
      <c r="IEB168" s="396"/>
      <c r="IEC168" s="396"/>
      <c r="IED168" s="396"/>
      <c r="IEE168" s="396"/>
      <c r="IEF168" s="396"/>
      <c r="IEG168" s="396"/>
      <c r="IEH168" s="396"/>
      <c r="IEI168" s="396"/>
      <c r="IEJ168" s="396"/>
      <c r="IEK168" s="396"/>
      <c r="IEL168" s="396"/>
      <c r="IEM168" s="396"/>
      <c r="IEN168" s="396"/>
      <c r="IEO168" s="396"/>
      <c r="IEP168" s="396"/>
      <c r="IEQ168" s="396"/>
      <c r="IER168" s="396"/>
      <c r="IES168" s="396"/>
      <c r="IET168" s="396"/>
      <c r="IEU168" s="396"/>
      <c r="IEV168" s="396"/>
      <c r="IEW168" s="396"/>
      <c r="IEX168" s="396"/>
      <c r="IEY168" s="396"/>
      <c r="IEZ168" s="396"/>
      <c r="IFA168" s="396"/>
      <c r="IFB168" s="396"/>
      <c r="IFC168" s="396"/>
      <c r="IFD168" s="396"/>
      <c r="IFE168" s="396"/>
      <c r="IFF168" s="396"/>
      <c r="IFG168" s="396"/>
      <c r="IFH168" s="396"/>
      <c r="IFI168" s="396"/>
      <c r="IFJ168" s="396"/>
      <c r="IFK168" s="396"/>
      <c r="IFL168" s="396"/>
      <c r="IFM168" s="396"/>
      <c r="IFN168" s="396"/>
      <c r="IFO168" s="396"/>
      <c r="IFP168" s="396"/>
      <c r="IFQ168" s="396"/>
      <c r="IFR168" s="396"/>
      <c r="IFS168" s="396"/>
      <c r="IFT168" s="396"/>
      <c r="IFU168" s="396"/>
      <c r="IFV168" s="396"/>
      <c r="IFW168" s="396"/>
      <c r="IFX168" s="396"/>
      <c r="IFY168" s="396"/>
      <c r="IFZ168" s="396"/>
      <c r="IGA168" s="396"/>
      <c r="IGB168" s="396"/>
      <c r="IGC168" s="396"/>
      <c r="IGD168" s="396"/>
      <c r="IGE168" s="396"/>
      <c r="IGF168" s="396"/>
      <c r="IGG168" s="396"/>
      <c r="IGH168" s="396"/>
      <c r="IGI168" s="396"/>
      <c r="IGJ168" s="396"/>
      <c r="IGK168" s="396"/>
      <c r="IGL168" s="396"/>
      <c r="IGM168" s="396"/>
      <c r="IGN168" s="396"/>
      <c r="IGO168" s="396"/>
      <c r="IGP168" s="396"/>
      <c r="IGQ168" s="396"/>
      <c r="IGR168" s="396"/>
      <c r="IGS168" s="396"/>
      <c r="IGT168" s="396"/>
      <c r="IGU168" s="396"/>
      <c r="IGV168" s="396"/>
      <c r="IGW168" s="396"/>
      <c r="IGX168" s="396"/>
      <c r="IGY168" s="396"/>
      <c r="IGZ168" s="396"/>
      <c r="IHA168" s="396"/>
      <c r="IHB168" s="396"/>
      <c r="IHC168" s="396"/>
      <c r="IHD168" s="396"/>
      <c r="IHE168" s="396"/>
      <c r="IHF168" s="396"/>
      <c r="IHG168" s="396"/>
      <c r="IHH168" s="396"/>
      <c r="IHI168" s="396"/>
      <c r="IHJ168" s="396"/>
      <c r="IHK168" s="396"/>
      <c r="IHL168" s="396"/>
      <c r="IHM168" s="396"/>
      <c r="IHN168" s="396"/>
      <c r="IHO168" s="396"/>
      <c r="IHP168" s="396"/>
      <c r="IHQ168" s="396"/>
      <c r="IHR168" s="396"/>
      <c r="IHS168" s="396"/>
      <c r="IHT168" s="396"/>
      <c r="IHU168" s="396"/>
      <c r="IHV168" s="396"/>
      <c r="IHW168" s="396"/>
      <c r="IHX168" s="396"/>
      <c r="IHY168" s="396"/>
      <c r="IHZ168" s="396"/>
      <c r="IIA168" s="396"/>
      <c r="IIB168" s="396"/>
      <c r="IIC168" s="396"/>
      <c r="IID168" s="396"/>
      <c r="IIE168" s="396"/>
      <c r="IIF168" s="396"/>
      <c r="IIG168" s="396"/>
      <c r="IIH168" s="396"/>
      <c r="III168" s="396"/>
      <c r="IIJ168" s="396"/>
      <c r="IIK168" s="396"/>
      <c r="IIL168" s="396"/>
      <c r="IIM168" s="396"/>
      <c r="IIN168" s="396"/>
      <c r="IIO168" s="396"/>
      <c r="IIP168" s="396"/>
      <c r="IIQ168" s="396"/>
      <c r="IIR168" s="396"/>
      <c r="IIS168" s="396"/>
      <c r="IIT168" s="396"/>
      <c r="IIU168" s="396"/>
      <c r="IIV168" s="396"/>
      <c r="IIW168" s="396"/>
      <c r="IIX168" s="396"/>
      <c r="IIY168" s="396"/>
      <c r="IIZ168" s="396"/>
      <c r="IJA168" s="396"/>
      <c r="IJB168" s="396"/>
      <c r="IJC168" s="396"/>
      <c r="IJD168" s="396"/>
      <c r="IJE168" s="396"/>
      <c r="IJF168" s="396"/>
      <c r="IJG168" s="396"/>
      <c r="IJH168" s="396"/>
      <c r="IJI168" s="396"/>
      <c r="IJJ168" s="396"/>
      <c r="IJK168" s="396"/>
      <c r="IJL168" s="396"/>
      <c r="IJM168" s="396"/>
      <c r="IJN168" s="396"/>
      <c r="IJO168" s="396"/>
      <c r="IJP168" s="396"/>
      <c r="IJQ168" s="396"/>
      <c r="IJR168" s="396"/>
      <c r="IJS168" s="396"/>
      <c r="IJT168" s="396"/>
      <c r="IJU168" s="396"/>
      <c r="IJV168" s="396"/>
      <c r="IJW168" s="396"/>
      <c r="IJX168" s="396"/>
      <c r="IJY168" s="396"/>
      <c r="IJZ168" s="396"/>
      <c r="IKA168" s="396"/>
      <c r="IKB168" s="396"/>
      <c r="IKC168" s="396"/>
      <c r="IKD168" s="396"/>
      <c r="IKE168" s="396"/>
      <c r="IKF168" s="396"/>
      <c r="IKG168" s="396"/>
      <c r="IKH168" s="396"/>
      <c r="IKI168" s="396"/>
      <c r="IKJ168" s="396"/>
      <c r="IKK168" s="396"/>
      <c r="IKL168" s="396"/>
      <c r="IKM168" s="396"/>
      <c r="IKN168" s="396"/>
      <c r="IKO168" s="396"/>
      <c r="IKP168" s="396"/>
      <c r="IKQ168" s="396"/>
      <c r="IKR168" s="396"/>
      <c r="IKS168" s="396"/>
      <c r="IKT168" s="396"/>
      <c r="IKU168" s="396"/>
      <c r="IKV168" s="396"/>
      <c r="IKW168" s="396"/>
      <c r="IKX168" s="396"/>
      <c r="IKY168" s="396"/>
      <c r="IKZ168" s="396"/>
      <c r="ILA168" s="396"/>
      <c r="ILB168" s="396"/>
      <c r="ILC168" s="396"/>
      <c r="ILD168" s="396"/>
      <c r="ILE168" s="396"/>
      <c r="ILF168" s="396"/>
      <c r="ILG168" s="396"/>
      <c r="ILH168" s="396"/>
      <c r="ILI168" s="396"/>
      <c r="ILJ168" s="396"/>
      <c r="ILK168" s="396"/>
      <c r="ILL168" s="396"/>
      <c r="ILM168" s="396"/>
      <c r="ILN168" s="396"/>
      <c r="ILO168" s="396"/>
      <c r="ILP168" s="396"/>
      <c r="ILQ168" s="396"/>
      <c r="ILR168" s="396"/>
      <c r="ILS168" s="396"/>
      <c r="ILT168" s="396"/>
      <c r="ILU168" s="396"/>
      <c r="ILV168" s="396"/>
      <c r="ILW168" s="396"/>
      <c r="ILX168" s="396"/>
      <c r="ILY168" s="396"/>
      <c r="ILZ168" s="396"/>
      <c r="IMA168" s="396"/>
      <c r="IMB168" s="396"/>
      <c r="IMC168" s="396"/>
      <c r="IMD168" s="396"/>
      <c r="IME168" s="396"/>
      <c r="IMF168" s="396"/>
      <c r="IMG168" s="396"/>
      <c r="IMH168" s="396"/>
      <c r="IMI168" s="396"/>
      <c r="IMJ168" s="396"/>
      <c r="IMK168" s="396"/>
      <c r="IML168" s="396"/>
      <c r="IMM168" s="396"/>
      <c r="IMN168" s="396"/>
      <c r="IMO168" s="396"/>
      <c r="IMP168" s="396"/>
      <c r="IMQ168" s="396"/>
      <c r="IMR168" s="396"/>
      <c r="IMS168" s="396"/>
      <c r="IMT168" s="396"/>
      <c r="IMU168" s="396"/>
      <c r="IMV168" s="396"/>
      <c r="IMW168" s="396"/>
      <c r="IMX168" s="396"/>
      <c r="IMY168" s="396"/>
      <c r="IMZ168" s="396"/>
      <c r="INA168" s="396"/>
      <c r="INB168" s="396"/>
      <c r="INC168" s="396"/>
      <c r="IND168" s="396"/>
      <c r="INE168" s="396"/>
      <c r="INF168" s="396"/>
      <c r="ING168" s="396"/>
      <c r="INH168" s="396"/>
      <c r="INI168" s="396"/>
      <c r="INJ168" s="396"/>
      <c r="INK168" s="396"/>
      <c r="INL168" s="396"/>
      <c r="INM168" s="396"/>
      <c r="INN168" s="396"/>
      <c r="INO168" s="396"/>
      <c r="INP168" s="396"/>
      <c r="INQ168" s="396"/>
      <c r="INR168" s="396"/>
      <c r="INS168" s="396"/>
      <c r="INT168" s="396"/>
      <c r="INU168" s="396"/>
      <c r="INV168" s="396"/>
      <c r="INW168" s="396"/>
      <c r="INX168" s="396"/>
      <c r="INY168" s="396"/>
      <c r="INZ168" s="396"/>
      <c r="IOA168" s="396"/>
      <c r="IOB168" s="396"/>
      <c r="IOC168" s="396"/>
      <c r="IOD168" s="396"/>
      <c r="IOE168" s="396"/>
      <c r="IOF168" s="396"/>
      <c r="IOG168" s="396"/>
      <c r="IOH168" s="396"/>
      <c r="IOI168" s="396"/>
      <c r="IOJ168" s="396"/>
      <c r="IOK168" s="396"/>
      <c r="IOL168" s="396"/>
      <c r="IOM168" s="396"/>
      <c r="ION168" s="396"/>
      <c r="IOO168" s="396"/>
      <c r="IOP168" s="396"/>
      <c r="IOQ168" s="396"/>
      <c r="IOR168" s="396"/>
      <c r="IOS168" s="396"/>
      <c r="IOT168" s="396"/>
      <c r="IOU168" s="396"/>
      <c r="IOV168" s="396"/>
      <c r="IOW168" s="396"/>
      <c r="IOX168" s="396"/>
      <c r="IOY168" s="396"/>
      <c r="IOZ168" s="396"/>
      <c r="IPA168" s="396"/>
      <c r="IPB168" s="396"/>
      <c r="IPC168" s="396"/>
      <c r="IPD168" s="396"/>
      <c r="IPE168" s="396"/>
      <c r="IPF168" s="396"/>
      <c r="IPG168" s="396"/>
      <c r="IPH168" s="396"/>
      <c r="IPI168" s="396"/>
      <c r="IPJ168" s="396"/>
      <c r="IPK168" s="396"/>
      <c r="IPL168" s="396"/>
      <c r="IPM168" s="396"/>
      <c r="IPN168" s="396"/>
      <c r="IPO168" s="396"/>
      <c r="IPP168" s="396"/>
      <c r="IPQ168" s="396"/>
      <c r="IPR168" s="396"/>
      <c r="IPS168" s="396"/>
      <c r="IPT168" s="396"/>
      <c r="IPU168" s="396"/>
      <c r="IPV168" s="396"/>
      <c r="IPW168" s="396"/>
      <c r="IPX168" s="396"/>
      <c r="IPY168" s="396"/>
      <c r="IPZ168" s="396"/>
      <c r="IQA168" s="396"/>
      <c r="IQB168" s="396"/>
      <c r="IQC168" s="396"/>
      <c r="IQD168" s="396"/>
      <c r="IQE168" s="396"/>
      <c r="IQF168" s="396"/>
      <c r="IQG168" s="396"/>
      <c r="IQH168" s="396"/>
      <c r="IQI168" s="396"/>
      <c r="IQJ168" s="396"/>
      <c r="IQK168" s="396"/>
      <c r="IQL168" s="396"/>
      <c r="IQM168" s="396"/>
      <c r="IQN168" s="396"/>
      <c r="IQO168" s="396"/>
      <c r="IQP168" s="396"/>
      <c r="IQQ168" s="396"/>
      <c r="IQR168" s="396"/>
      <c r="IQS168" s="396"/>
      <c r="IQT168" s="396"/>
      <c r="IQU168" s="396"/>
      <c r="IQV168" s="396"/>
      <c r="IQW168" s="396"/>
      <c r="IQX168" s="396"/>
      <c r="IQY168" s="396"/>
      <c r="IQZ168" s="396"/>
      <c r="IRA168" s="396"/>
      <c r="IRB168" s="396"/>
      <c r="IRC168" s="396"/>
      <c r="IRD168" s="396"/>
      <c r="IRE168" s="396"/>
      <c r="IRF168" s="396"/>
      <c r="IRG168" s="396"/>
      <c r="IRH168" s="396"/>
      <c r="IRI168" s="396"/>
      <c r="IRJ168" s="396"/>
      <c r="IRK168" s="396"/>
      <c r="IRL168" s="396"/>
      <c r="IRM168" s="396"/>
      <c r="IRN168" s="396"/>
      <c r="IRO168" s="396"/>
      <c r="IRP168" s="396"/>
      <c r="IRQ168" s="396"/>
      <c r="IRR168" s="396"/>
      <c r="IRS168" s="396"/>
      <c r="IRT168" s="396"/>
      <c r="IRU168" s="396"/>
      <c r="IRV168" s="396"/>
      <c r="IRW168" s="396"/>
      <c r="IRX168" s="396"/>
      <c r="IRY168" s="396"/>
      <c r="IRZ168" s="396"/>
      <c r="ISA168" s="396"/>
      <c r="ISB168" s="396"/>
      <c r="ISC168" s="396"/>
      <c r="ISD168" s="396"/>
      <c r="ISE168" s="396"/>
      <c r="ISF168" s="396"/>
      <c r="ISG168" s="396"/>
      <c r="ISH168" s="396"/>
      <c r="ISI168" s="396"/>
      <c r="ISJ168" s="396"/>
      <c r="ISK168" s="396"/>
      <c r="ISL168" s="396"/>
      <c r="ISM168" s="396"/>
      <c r="ISN168" s="396"/>
      <c r="ISO168" s="396"/>
      <c r="ISP168" s="396"/>
      <c r="ISQ168" s="396"/>
      <c r="ISR168" s="396"/>
      <c r="ISS168" s="396"/>
      <c r="IST168" s="396"/>
      <c r="ISU168" s="396"/>
      <c r="ISV168" s="396"/>
      <c r="ISW168" s="396"/>
      <c r="ISX168" s="396"/>
      <c r="ISY168" s="396"/>
      <c r="ISZ168" s="396"/>
      <c r="ITA168" s="396"/>
      <c r="ITB168" s="396"/>
      <c r="ITC168" s="396"/>
      <c r="ITD168" s="396"/>
      <c r="ITE168" s="396"/>
      <c r="ITF168" s="396"/>
      <c r="ITG168" s="396"/>
      <c r="ITH168" s="396"/>
      <c r="ITI168" s="396"/>
      <c r="ITJ168" s="396"/>
      <c r="ITK168" s="396"/>
      <c r="ITL168" s="396"/>
      <c r="ITM168" s="396"/>
      <c r="ITN168" s="396"/>
      <c r="ITO168" s="396"/>
      <c r="ITP168" s="396"/>
      <c r="ITQ168" s="396"/>
      <c r="ITR168" s="396"/>
      <c r="ITS168" s="396"/>
      <c r="ITT168" s="396"/>
      <c r="ITU168" s="396"/>
      <c r="ITV168" s="396"/>
      <c r="ITW168" s="396"/>
      <c r="ITX168" s="396"/>
      <c r="ITY168" s="396"/>
      <c r="ITZ168" s="396"/>
      <c r="IUA168" s="396"/>
      <c r="IUB168" s="396"/>
      <c r="IUC168" s="396"/>
      <c r="IUD168" s="396"/>
      <c r="IUE168" s="396"/>
      <c r="IUF168" s="396"/>
      <c r="IUG168" s="396"/>
      <c r="IUH168" s="396"/>
      <c r="IUI168" s="396"/>
      <c r="IUJ168" s="396"/>
      <c r="IUK168" s="396"/>
      <c r="IUL168" s="396"/>
      <c r="IUM168" s="396"/>
      <c r="IUN168" s="396"/>
      <c r="IUO168" s="396"/>
      <c r="IUP168" s="396"/>
      <c r="IUQ168" s="396"/>
      <c r="IUR168" s="396"/>
      <c r="IUS168" s="396"/>
      <c r="IUT168" s="396"/>
      <c r="IUU168" s="396"/>
      <c r="IUV168" s="396"/>
      <c r="IUW168" s="396"/>
      <c r="IUX168" s="396"/>
      <c r="IUY168" s="396"/>
      <c r="IUZ168" s="396"/>
      <c r="IVA168" s="396"/>
      <c r="IVB168" s="396"/>
      <c r="IVC168" s="396"/>
      <c r="IVD168" s="396"/>
      <c r="IVE168" s="396"/>
      <c r="IVF168" s="396"/>
      <c r="IVG168" s="396"/>
      <c r="IVH168" s="396"/>
      <c r="IVI168" s="396"/>
      <c r="IVJ168" s="396"/>
      <c r="IVK168" s="396"/>
      <c r="IVL168" s="396"/>
      <c r="IVM168" s="396"/>
      <c r="IVN168" s="396"/>
      <c r="IVO168" s="396"/>
      <c r="IVP168" s="396"/>
      <c r="IVQ168" s="396"/>
      <c r="IVR168" s="396"/>
      <c r="IVS168" s="396"/>
      <c r="IVT168" s="396"/>
      <c r="IVU168" s="396"/>
      <c r="IVV168" s="396"/>
      <c r="IVW168" s="396"/>
      <c r="IVX168" s="396"/>
      <c r="IVY168" s="396"/>
      <c r="IVZ168" s="396"/>
      <c r="IWA168" s="396"/>
      <c r="IWB168" s="396"/>
      <c r="IWC168" s="396"/>
      <c r="IWD168" s="396"/>
      <c r="IWE168" s="396"/>
      <c r="IWF168" s="396"/>
      <c r="IWG168" s="396"/>
      <c r="IWH168" s="396"/>
      <c r="IWI168" s="396"/>
      <c r="IWJ168" s="396"/>
      <c r="IWK168" s="396"/>
      <c r="IWL168" s="396"/>
      <c r="IWM168" s="396"/>
      <c r="IWN168" s="396"/>
      <c r="IWO168" s="396"/>
      <c r="IWP168" s="396"/>
      <c r="IWQ168" s="396"/>
      <c r="IWR168" s="396"/>
      <c r="IWS168" s="396"/>
      <c r="IWT168" s="396"/>
      <c r="IWU168" s="396"/>
      <c r="IWV168" s="396"/>
      <c r="IWW168" s="396"/>
      <c r="IWX168" s="396"/>
      <c r="IWY168" s="396"/>
      <c r="IWZ168" s="396"/>
      <c r="IXA168" s="396"/>
      <c r="IXB168" s="396"/>
      <c r="IXC168" s="396"/>
      <c r="IXD168" s="396"/>
      <c r="IXE168" s="396"/>
      <c r="IXF168" s="396"/>
      <c r="IXG168" s="396"/>
      <c r="IXH168" s="396"/>
      <c r="IXI168" s="396"/>
      <c r="IXJ168" s="396"/>
      <c r="IXK168" s="396"/>
      <c r="IXL168" s="396"/>
      <c r="IXM168" s="396"/>
      <c r="IXN168" s="396"/>
      <c r="IXO168" s="396"/>
      <c r="IXP168" s="396"/>
      <c r="IXQ168" s="396"/>
      <c r="IXR168" s="396"/>
      <c r="IXS168" s="396"/>
      <c r="IXT168" s="396"/>
      <c r="IXU168" s="396"/>
      <c r="IXV168" s="396"/>
      <c r="IXW168" s="396"/>
      <c r="IXX168" s="396"/>
      <c r="IXY168" s="396"/>
      <c r="IXZ168" s="396"/>
      <c r="IYA168" s="396"/>
      <c r="IYB168" s="396"/>
      <c r="IYC168" s="396"/>
      <c r="IYD168" s="396"/>
      <c r="IYE168" s="396"/>
      <c r="IYF168" s="396"/>
      <c r="IYG168" s="396"/>
      <c r="IYH168" s="396"/>
      <c r="IYI168" s="396"/>
      <c r="IYJ168" s="396"/>
      <c r="IYK168" s="396"/>
      <c r="IYL168" s="396"/>
      <c r="IYM168" s="396"/>
      <c r="IYN168" s="396"/>
      <c r="IYO168" s="396"/>
      <c r="IYP168" s="396"/>
      <c r="IYQ168" s="396"/>
      <c r="IYR168" s="396"/>
      <c r="IYS168" s="396"/>
      <c r="IYT168" s="396"/>
      <c r="IYU168" s="396"/>
      <c r="IYV168" s="396"/>
      <c r="IYW168" s="396"/>
      <c r="IYX168" s="396"/>
      <c r="IYY168" s="396"/>
      <c r="IYZ168" s="396"/>
      <c r="IZA168" s="396"/>
      <c r="IZB168" s="396"/>
      <c r="IZC168" s="396"/>
      <c r="IZD168" s="396"/>
      <c r="IZE168" s="396"/>
      <c r="IZF168" s="396"/>
      <c r="IZG168" s="396"/>
      <c r="IZH168" s="396"/>
      <c r="IZI168" s="396"/>
      <c r="IZJ168" s="396"/>
      <c r="IZK168" s="396"/>
      <c r="IZL168" s="396"/>
      <c r="IZM168" s="396"/>
      <c r="IZN168" s="396"/>
      <c r="IZO168" s="396"/>
      <c r="IZP168" s="396"/>
      <c r="IZQ168" s="396"/>
      <c r="IZR168" s="396"/>
      <c r="IZS168" s="396"/>
      <c r="IZT168" s="396"/>
      <c r="IZU168" s="396"/>
      <c r="IZV168" s="396"/>
      <c r="IZW168" s="396"/>
      <c r="IZX168" s="396"/>
      <c r="IZY168" s="396"/>
      <c r="IZZ168" s="396"/>
      <c r="JAA168" s="396"/>
      <c r="JAB168" s="396"/>
      <c r="JAC168" s="396"/>
      <c r="JAD168" s="396"/>
      <c r="JAE168" s="396"/>
      <c r="JAF168" s="396"/>
      <c r="JAG168" s="396"/>
      <c r="JAH168" s="396"/>
      <c r="JAI168" s="396"/>
      <c r="JAJ168" s="396"/>
      <c r="JAK168" s="396"/>
      <c r="JAL168" s="396"/>
      <c r="JAM168" s="396"/>
      <c r="JAN168" s="396"/>
      <c r="JAO168" s="396"/>
      <c r="JAP168" s="396"/>
      <c r="JAQ168" s="396"/>
      <c r="JAR168" s="396"/>
      <c r="JAS168" s="396"/>
      <c r="JAT168" s="396"/>
      <c r="JAU168" s="396"/>
      <c r="JAV168" s="396"/>
      <c r="JAW168" s="396"/>
      <c r="JAX168" s="396"/>
      <c r="JAY168" s="396"/>
      <c r="JAZ168" s="396"/>
      <c r="JBA168" s="396"/>
      <c r="JBB168" s="396"/>
      <c r="JBC168" s="396"/>
      <c r="JBD168" s="396"/>
      <c r="JBE168" s="396"/>
      <c r="JBF168" s="396"/>
      <c r="JBG168" s="396"/>
      <c r="JBH168" s="396"/>
      <c r="JBI168" s="396"/>
      <c r="JBJ168" s="396"/>
      <c r="JBK168" s="396"/>
      <c r="JBL168" s="396"/>
      <c r="JBM168" s="396"/>
      <c r="JBN168" s="396"/>
      <c r="JBO168" s="396"/>
      <c r="JBP168" s="396"/>
      <c r="JBQ168" s="396"/>
      <c r="JBR168" s="396"/>
      <c r="JBS168" s="396"/>
      <c r="JBT168" s="396"/>
      <c r="JBU168" s="396"/>
      <c r="JBV168" s="396"/>
      <c r="JBW168" s="396"/>
      <c r="JBX168" s="396"/>
      <c r="JBY168" s="396"/>
      <c r="JBZ168" s="396"/>
      <c r="JCA168" s="396"/>
      <c r="JCB168" s="396"/>
      <c r="JCC168" s="396"/>
      <c r="JCD168" s="396"/>
      <c r="JCE168" s="396"/>
      <c r="JCF168" s="396"/>
      <c r="JCG168" s="396"/>
      <c r="JCH168" s="396"/>
      <c r="JCI168" s="396"/>
      <c r="JCJ168" s="396"/>
      <c r="JCK168" s="396"/>
      <c r="JCL168" s="396"/>
      <c r="JCM168" s="396"/>
      <c r="JCN168" s="396"/>
      <c r="JCO168" s="396"/>
      <c r="JCP168" s="396"/>
      <c r="JCQ168" s="396"/>
      <c r="JCR168" s="396"/>
      <c r="JCS168" s="396"/>
      <c r="JCT168" s="396"/>
      <c r="JCU168" s="396"/>
      <c r="JCV168" s="396"/>
      <c r="JCW168" s="396"/>
      <c r="JCX168" s="396"/>
      <c r="JCY168" s="396"/>
      <c r="JCZ168" s="396"/>
      <c r="JDA168" s="396"/>
      <c r="JDB168" s="396"/>
      <c r="JDC168" s="396"/>
      <c r="JDD168" s="396"/>
      <c r="JDE168" s="396"/>
      <c r="JDF168" s="396"/>
      <c r="JDG168" s="396"/>
      <c r="JDH168" s="396"/>
      <c r="JDI168" s="396"/>
      <c r="JDJ168" s="396"/>
      <c r="JDK168" s="396"/>
      <c r="JDL168" s="396"/>
      <c r="JDM168" s="396"/>
      <c r="JDN168" s="396"/>
      <c r="JDO168" s="396"/>
      <c r="JDP168" s="396"/>
      <c r="JDQ168" s="396"/>
      <c r="JDR168" s="396"/>
      <c r="JDS168" s="396"/>
      <c r="JDT168" s="396"/>
      <c r="JDU168" s="396"/>
      <c r="JDV168" s="396"/>
      <c r="JDW168" s="396"/>
      <c r="JDX168" s="396"/>
      <c r="JDY168" s="396"/>
      <c r="JDZ168" s="396"/>
      <c r="JEA168" s="396"/>
      <c r="JEB168" s="396"/>
      <c r="JEC168" s="396"/>
      <c r="JED168" s="396"/>
      <c r="JEE168" s="396"/>
      <c r="JEF168" s="396"/>
      <c r="JEG168" s="396"/>
      <c r="JEH168" s="396"/>
      <c r="JEI168" s="396"/>
      <c r="JEJ168" s="396"/>
      <c r="JEK168" s="396"/>
      <c r="JEL168" s="396"/>
      <c r="JEM168" s="396"/>
      <c r="JEN168" s="396"/>
      <c r="JEO168" s="396"/>
      <c r="JEP168" s="396"/>
      <c r="JEQ168" s="396"/>
      <c r="JER168" s="396"/>
      <c r="JES168" s="396"/>
      <c r="JET168" s="396"/>
      <c r="JEU168" s="396"/>
      <c r="JEV168" s="396"/>
      <c r="JEW168" s="396"/>
      <c r="JEX168" s="396"/>
      <c r="JEY168" s="396"/>
      <c r="JEZ168" s="396"/>
      <c r="JFA168" s="396"/>
      <c r="JFB168" s="396"/>
      <c r="JFC168" s="396"/>
      <c r="JFD168" s="396"/>
      <c r="JFE168" s="396"/>
      <c r="JFF168" s="396"/>
      <c r="JFG168" s="396"/>
      <c r="JFH168" s="396"/>
      <c r="JFI168" s="396"/>
      <c r="JFJ168" s="396"/>
      <c r="JFK168" s="396"/>
      <c r="JFL168" s="396"/>
      <c r="JFM168" s="396"/>
      <c r="JFN168" s="396"/>
      <c r="JFO168" s="396"/>
      <c r="JFP168" s="396"/>
      <c r="JFQ168" s="396"/>
      <c r="JFR168" s="396"/>
      <c r="JFS168" s="396"/>
      <c r="JFT168" s="396"/>
      <c r="JFU168" s="396"/>
      <c r="JFV168" s="396"/>
      <c r="JFW168" s="396"/>
      <c r="JFX168" s="396"/>
      <c r="JFY168" s="396"/>
      <c r="JFZ168" s="396"/>
      <c r="JGA168" s="396"/>
      <c r="JGB168" s="396"/>
      <c r="JGC168" s="396"/>
      <c r="JGD168" s="396"/>
      <c r="JGE168" s="396"/>
      <c r="JGF168" s="396"/>
      <c r="JGG168" s="396"/>
      <c r="JGH168" s="396"/>
      <c r="JGI168" s="396"/>
      <c r="JGJ168" s="396"/>
      <c r="JGK168" s="396"/>
      <c r="JGL168" s="396"/>
      <c r="JGM168" s="396"/>
      <c r="JGN168" s="396"/>
      <c r="JGO168" s="396"/>
      <c r="JGP168" s="396"/>
      <c r="JGQ168" s="396"/>
      <c r="JGR168" s="396"/>
      <c r="JGS168" s="396"/>
      <c r="JGT168" s="396"/>
      <c r="JGU168" s="396"/>
      <c r="JGV168" s="396"/>
      <c r="JGW168" s="396"/>
      <c r="JGX168" s="396"/>
      <c r="JGY168" s="396"/>
      <c r="JGZ168" s="396"/>
      <c r="JHA168" s="396"/>
      <c r="JHB168" s="396"/>
      <c r="JHC168" s="396"/>
      <c r="JHD168" s="396"/>
      <c r="JHE168" s="396"/>
      <c r="JHF168" s="396"/>
      <c r="JHG168" s="396"/>
      <c r="JHH168" s="396"/>
      <c r="JHI168" s="396"/>
      <c r="JHJ168" s="396"/>
      <c r="JHK168" s="396"/>
      <c r="JHL168" s="396"/>
      <c r="JHM168" s="396"/>
      <c r="JHN168" s="396"/>
      <c r="JHO168" s="396"/>
      <c r="JHP168" s="396"/>
      <c r="JHQ168" s="396"/>
      <c r="JHR168" s="396"/>
      <c r="JHS168" s="396"/>
      <c r="JHT168" s="396"/>
      <c r="JHU168" s="396"/>
      <c r="JHV168" s="396"/>
      <c r="JHW168" s="396"/>
      <c r="JHX168" s="396"/>
      <c r="JHY168" s="396"/>
      <c r="JHZ168" s="396"/>
      <c r="JIA168" s="396"/>
      <c r="JIB168" s="396"/>
      <c r="JIC168" s="396"/>
      <c r="JID168" s="396"/>
      <c r="JIE168" s="396"/>
      <c r="JIF168" s="396"/>
      <c r="JIG168" s="396"/>
      <c r="JIH168" s="396"/>
      <c r="JII168" s="396"/>
      <c r="JIJ168" s="396"/>
      <c r="JIK168" s="396"/>
      <c r="JIL168" s="396"/>
      <c r="JIM168" s="396"/>
      <c r="JIN168" s="396"/>
      <c r="JIO168" s="396"/>
      <c r="JIP168" s="396"/>
      <c r="JIQ168" s="396"/>
      <c r="JIR168" s="396"/>
      <c r="JIS168" s="396"/>
      <c r="JIT168" s="396"/>
      <c r="JIU168" s="396"/>
      <c r="JIV168" s="396"/>
      <c r="JIW168" s="396"/>
      <c r="JIX168" s="396"/>
      <c r="JIY168" s="396"/>
      <c r="JIZ168" s="396"/>
      <c r="JJA168" s="396"/>
      <c r="JJB168" s="396"/>
      <c r="JJC168" s="396"/>
      <c r="JJD168" s="396"/>
      <c r="JJE168" s="396"/>
      <c r="JJF168" s="396"/>
      <c r="JJG168" s="396"/>
      <c r="JJH168" s="396"/>
      <c r="JJI168" s="396"/>
      <c r="JJJ168" s="396"/>
      <c r="JJK168" s="396"/>
      <c r="JJL168" s="396"/>
      <c r="JJM168" s="396"/>
      <c r="JJN168" s="396"/>
      <c r="JJO168" s="396"/>
      <c r="JJP168" s="396"/>
      <c r="JJQ168" s="396"/>
      <c r="JJR168" s="396"/>
      <c r="JJS168" s="396"/>
      <c r="JJT168" s="396"/>
      <c r="JJU168" s="396"/>
      <c r="JJV168" s="396"/>
      <c r="JJW168" s="396"/>
      <c r="JJX168" s="396"/>
      <c r="JJY168" s="396"/>
      <c r="JJZ168" s="396"/>
      <c r="JKA168" s="396"/>
      <c r="JKB168" s="396"/>
      <c r="JKC168" s="396"/>
      <c r="JKD168" s="396"/>
      <c r="JKE168" s="396"/>
      <c r="JKF168" s="396"/>
      <c r="JKG168" s="396"/>
      <c r="JKH168" s="396"/>
      <c r="JKI168" s="396"/>
      <c r="JKJ168" s="396"/>
      <c r="JKK168" s="396"/>
      <c r="JKL168" s="396"/>
      <c r="JKM168" s="396"/>
      <c r="JKN168" s="396"/>
      <c r="JKO168" s="396"/>
      <c r="JKP168" s="396"/>
      <c r="JKQ168" s="396"/>
      <c r="JKR168" s="396"/>
      <c r="JKS168" s="396"/>
      <c r="JKT168" s="396"/>
      <c r="JKU168" s="396"/>
      <c r="JKV168" s="396"/>
      <c r="JKW168" s="396"/>
      <c r="JKX168" s="396"/>
      <c r="JKY168" s="396"/>
      <c r="JKZ168" s="396"/>
      <c r="JLA168" s="396"/>
      <c r="JLB168" s="396"/>
      <c r="JLC168" s="396"/>
      <c r="JLD168" s="396"/>
      <c r="JLE168" s="396"/>
      <c r="JLF168" s="396"/>
      <c r="JLG168" s="396"/>
      <c r="JLH168" s="396"/>
      <c r="JLI168" s="396"/>
      <c r="JLJ168" s="396"/>
      <c r="JLK168" s="396"/>
      <c r="JLL168" s="396"/>
      <c r="JLM168" s="396"/>
      <c r="JLN168" s="396"/>
      <c r="JLO168" s="396"/>
      <c r="JLP168" s="396"/>
      <c r="JLQ168" s="396"/>
      <c r="JLR168" s="396"/>
      <c r="JLS168" s="396"/>
      <c r="JLT168" s="396"/>
      <c r="JLU168" s="396"/>
      <c r="JLV168" s="396"/>
      <c r="JLW168" s="396"/>
      <c r="JLX168" s="396"/>
      <c r="JLY168" s="396"/>
      <c r="JLZ168" s="396"/>
      <c r="JMA168" s="396"/>
      <c r="JMB168" s="396"/>
      <c r="JMC168" s="396"/>
      <c r="JMD168" s="396"/>
      <c r="JME168" s="396"/>
      <c r="JMF168" s="396"/>
      <c r="JMG168" s="396"/>
      <c r="JMH168" s="396"/>
      <c r="JMI168" s="396"/>
      <c r="JMJ168" s="396"/>
      <c r="JMK168" s="396"/>
      <c r="JML168" s="396"/>
      <c r="JMM168" s="396"/>
      <c r="JMN168" s="396"/>
      <c r="JMO168" s="396"/>
      <c r="JMP168" s="396"/>
      <c r="JMQ168" s="396"/>
      <c r="JMR168" s="396"/>
      <c r="JMS168" s="396"/>
      <c r="JMT168" s="396"/>
      <c r="JMU168" s="396"/>
      <c r="JMV168" s="396"/>
      <c r="JMW168" s="396"/>
      <c r="JMX168" s="396"/>
      <c r="JMY168" s="396"/>
      <c r="JMZ168" s="396"/>
      <c r="JNA168" s="396"/>
      <c r="JNB168" s="396"/>
      <c r="JNC168" s="396"/>
      <c r="JND168" s="396"/>
      <c r="JNE168" s="396"/>
      <c r="JNF168" s="396"/>
      <c r="JNG168" s="396"/>
      <c r="JNH168" s="396"/>
      <c r="JNI168" s="396"/>
      <c r="JNJ168" s="396"/>
      <c r="JNK168" s="396"/>
      <c r="JNL168" s="396"/>
      <c r="JNM168" s="396"/>
      <c r="JNN168" s="396"/>
      <c r="JNO168" s="396"/>
      <c r="JNP168" s="396"/>
      <c r="JNQ168" s="396"/>
      <c r="JNR168" s="396"/>
      <c r="JNS168" s="396"/>
      <c r="JNT168" s="396"/>
      <c r="JNU168" s="396"/>
      <c r="JNV168" s="396"/>
      <c r="JNW168" s="396"/>
      <c r="JNX168" s="396"/>
      <c r="JNY168" s="396"/>
      <c r="JNZ168" s="396"/>
      <c r="JOA168" s="396"/>
      <c r="JOB168" s="396"/>
      <c r="JOC168" s="396"/>
      <c r="JOD168" s="396"/>
      <c r="JOE168" s="396"/>
      <c r="JOF168" s="396"/>
      <c r="JOG168" s="396"/>
      <c r="JOH168" s="396"/>
      <c r="JOI168" s="396"/>
      <c r="JOJ168" s="396"/>
      <c r="JOK168" s="396"/>
      <c r="JOL168" s="396"/>
      <c r="JOM168" s="396"/>
      <c r="JON168" s="396"/>
      <c r="JOO168" s="396"/>
      <c r="JOP168" s="396"/>
      <c r="JOQ168" s="396"/>
      <c r="JOR168" s="396"/>
      <c r="JOS168" s="396"/>
      <c r="JOT168" s="396"/>
      <c r="JOU168" s="396"/>
      <c r="JOV168" s="396"/>
      <c r="JOW168" s="396"/>
      <c r="JOX168" s="396"/>
      <c r="JOY168" s="396"/>
      <c r="JOZ168" s="396"/>
      <c r="JPA168" s="396"/>
      <c r="JPB168" s="396"/>
      <c r="JPC168" s="396"/>
      <c r="JPD168" s="396"/>
      <c r="JPE168" s="396"/>
      <c r="JPF168" s="396"/>
      <c r="JPG168" s="396"/>
      <c r="JPH168" s="396"/>
      <c r="JPI168" s="396"/>
      <c r="JPJ168" s="396"/>
      <c r="JPK168" s="396"/>
      <c r="JPL168" s="396"/>
      <c r="JPM168" s="396"/>
      <c r="JPN168" s="396"/>
      <c r="JPO168" s="396"/>
      <c r="JPP168" s="396"/>
      <c r="JPQ168" s="396"/>
      <c r="JPR168" s="396"/>
      <c r="JPS168" s="396"/>
      <c r="JPT168" s="396"/>
      <c r="JPU168" s="396"/>
      <c r="JPV168" s="396"/>
      <c r="JPW168" s="396"/>
      <c r="JPX168" s="396"/>
      <c r="JPY168" s="396"/>
      <c r="JPZ168" s="396"/>
      <c r="JQA168" s="396"/>
      <c r="JQB168" s="396"/>
      <c r="JQC168" s="396"/>
      <c r="JQD168" s="396"/>
      <c r="JQE168" s="396"/>
      <c r="JQF168" s="396"/>
      <c r="JQG168" s="396"/>
      <c r="JQH168" s="396"/>
      <c r="JQI168" s="396"/>
      <c r="JQJ168" s="396"/>
      <c r="JQK168" s="396"/>
      <c r="JQL168" s="396"/>
      <c r="JQM168" s="396"/>
      <c r="JQN168" s="396"/>
      <c r="JQO168" s="396"/>
      <c r="JQP168" s="396"/>
      <c r="JQQ168" s="396"/>
      <c r="JQR168" s="396"/>
      <c r="JQS168" s="396"/>
      <c r="JQT168" s="396"/>
      <c r="JQU168" s="396"/>
      <c r="JQV168" s="396"/>
      <c r="JQW168" s="396"/>
      <c r="JQX168" s="396"/>
      <c r="JQY168" s="396"/>
      <c r="JQZ168" s="396"/>
      <c r="JRA168" s="396"/>
      <c r="JRB168" s="396"/>
      <c r="JRC168" s="396"/>
      <c r="JRD168" s="396"/>
      <c r="JRE168" s="396"/>
      <c r="JRF168" s="396"/>
      <c r="JRG168" s="396"/>
      <c r="JRH168" s="396"/>
      <c r="JRI168" s="396"/>
      <c r="JRJ168" s="396"/>
      <c r="JRK168" s="396"/>
      <c r="JRL168" s="396"/>
      <c r="JRM168" s="396"/>
      <c r="JRN168" s="396"/>
      <c r="JRO168" s="396"/>
      <c r="JRP168" s="396"/>
      <c r="JRQ168" s="396"/>
      <c r="JRR168" s="396"/>
      <c r="JRS168" s="396"/>
      <c r="JRT168" s="396"/>
      <c r="JRU168" s="396"/>
      <c r="JRV168" s="396"/>
      <c r="JRW168" s="396"/>
      <c r="JRX168" s="396"/>
      <c r="JRY168" s="396"/>
      <c r="JRZ168" s="396"/>
      <c r="JSA168" s="396"/>
      <c r="JSB168" s="396"/>
      <c r="JSC168" s="396"/>
      <c r="JSD168" s="396"/>
      <c r="JSE168" s="396"/>
      <c r="JSF168" s="396"/>
      <c r="JSG168" s="396"/>
      <c r="JSH168" s="396"/>
      <c r="JSI168" s="396"/>
      <c r="JSJ168" s="396"/>
      <c r="JSK168" s="396"/>
      <c r="JSL168" s="396"/>
      <c r="JSM168" s="396"/>
      <c r="JSN168" s="396"/>
      <c r="JSO168" s="396"/>
      <c r="JSP168" s="396"/>
      <c r="JSQ168" s="396"/>
      <c r="JSR168" s="396"/>
      <c r="JSS168" s="396"/>
      <c r="JST168" s="396"/>
      <c r="JSU168" s="396"/>
      <c r="JSV168" s="396"/>
      <c r="JSW168" s="396"/>
      <c r="JSX168" s="396"/>
      <c r="JSY168" s="396"/>
      <c r="JSZ168" s="396"/>
      <c r="JTA168" s="396"/>
      <c r="JTB168" s="396"/>
      <c r="JTC168" s="396"/>
      <c r="JTD168" s="396"/>
      <c r="JTE168" s="396"/>
      <c r="JTF168" s="396"/>
      <c r="JTG168" s="396"/>
      <c r="JTH168" s="396"/>
      <c r="JTI168" s="396"/>
      <c r="JTJ168" s="396"/>
      <c r="JTK168" s="396"/>
      <c r="JTL168" s="396"/>
      <c r="JTM168" s="396"/>
      <c r="JTN168" s="396"/>
      <c r="JTO168" s="396"/>
      <c r="JTP168" s="396"/>
      <c r="JTQ168" s="396"/>
      <c r="JTR168" s="396"/>
      <c r="JTS168" s="396"/>
      <c r="JTT168" s="396"/>
      <c r="JTU168" s="396"/>
      <c r="JTV168" s="396"/>
      <c r="JTW168" s="396"/>
      <c r="JTX168" s="396"/>
      <c r="JTY168" s="396"/>
      <c r="JTZ168" s="396"/>
      <c r="JUA168" s="396"/>
      <c r="JUB168" s="396"/>
      <c r="JUC168" s="396"/>
      <c r="JUD168" s="396"/>
      <c r="JUE168" s="396"/>
      <c r="JUF168" s="396"/>
      <c r="JUG168" s="396"/>
      <c r="JUH168" s="396"/>
      <c r="JUI168" s="396"/>
      <c r="JUJ168" s="396"/>
      <c r="JUK168" s="396"/>
      <c r="JUL168" s="396"/>
      <c r="JUM168" s="396"/>
      <c r="JUN168" s="396"/>
      <c r="JUO168" s="396"/>
      <c r="JUP168" s="396"/>
      <c r="JUQ168" s="396"/>
      <c r="JUR168" s="396"/>
      <c r="JUS168" s="396"/>
      <c r="JUT168" s="396"/>
      <c r="JUU168" s="396"/>
      <c r="JUV168" s="396"/>
      <c r="JUW168" s="396"/>
      <c r="JUX168" s="396"/>
      <c r="JUY168" s="396"/>
      <c r="JUZ168" s="396"/>
      <c r="JVA168" s="396"/>
      <c r="JVB168" s="396"/>
      <c r="JVC168" s="396"/>
      <c r="JVD168" s="396"/>
      <c r="JVE168" s="396"/>
      <c r="JVF168" s="396"/>
      <c r="JVG168" s="396"/>
      <c r="JVH168" s="396"/>
      <c r="JVI168" s="396"/>
      <c r="JVJ168" s="396"/>
      <c r="JVK168" s="396"/>
      <c r="JVL168" s="396"/>
      <c r="JVM168" s="396"/>
      <c r="JVN168" s="396"/>
      <c r="JVO168" s="396"/>
      <c r="JVP168" s="396"/>
      <c r="JVQ168" s="396"/>
      <c r="JVR168" s="396"/>
      <c r="JVS168" s="396"/>
      <c r="JVT168" s="396"/>
      <c r="JVU168" s="396"/>
      <c r="JVV168" s="396"/>
      <c r="JVW168" s="396"/>
      <c r="JVX168" s="396"/>
      <c r="JVY168" s="396"/>
      <c r="JVZ168" s="396"/>
      <c r="JWA168" s="396"/>
      <c r="JWB168" s="396"/>
      <c r="JWC168" s="396"/>
      <c r="JWD168" s="396"/>
      <c r="JWE168" s="396"/>
      <c r="JWF168" s="396"/>
      <c r="JWG168" s="396"/>
      <c r="JWH168" s="396"/>
      <c r="JWI168" s="396"/>
      <c r="JWJ168" s="396"/>
      <c r="JWK168" s="396"/>
      <c r="JWL168" s="396"/>
      <c r="JWM168" s="396"/>
      <c r="JWN168" s="396"/>
      <c r="JWO168" s="396"/>
      <c r="JWP168" s="396"/>
      <c r="JWQ168" s="396"/>
      <c r="JWR168" s="396"/>
      <c r="JWS168" s="396"/>
      <c r="JWT168" s="396"/>
      <c r="JWU168" s="396"/>
      <c r="JWV168" s="396"/>
      <c r="JWW168" s="396"/>
      <c r="JWX168" s="396"/>
      <c r="JWY168" s="396"/>
      <c r="JWZ168" s="396"/>
      <c r="JXA168" s="396"/>
      <c r="JXB168" s="396"/>
      <c r="JXC168" s="396"/>
      <c r="JXD168" s="396"/>
      <c r="JXE168" s="396"/>
      <c r="JXF168" s="396"/>
      <c r="JXG168" s="396"/>
      <c r="JXH168" s="396"/>
      <c r="JXI168" s="396"/>
      <c r="JXJ168" s="396"/>
      <c r="JXK168" s="396"/>
      <c r="JXL168" s="396"/>
      <c r="JXM168" s="396"/>
      <c r="JXN168" s="396"/>
      <c r="JXO168" s="396"/>
      <c r="JXP168" s="396"/>
      <c r="JXQ168" s="396"/>
      <c r="JXR168" s="396"/>
      <c r="JXS168" s="396"/>
      <c r="JXT168" s="396"/>
      <c r="JXU168" s="396"/>
      <c r="JXV168" s="396"/>
      <c r="JXW168" s="396"/>
      <c r="JXX168" s="396"/>
      <c r="JXY168" s="396"/>
      <c r="JXZ168" s="396"/>
      <c r="JYA168" s="396"/>
      <c r="JYB168" s="396"/>
      <c r="JYC168" s="396"/>
      <c r="JYD168" s="396"/>
      <c r="JYE168" s="396"/>
      <c r="JYF168" s="396"/>
      <c r="JYG168" s="396"/>
      <c r="JYH168" s="396"/>
      <c r="JYI168" s="396"/>
      <c r="JYJ168" s="396"/>
      <c r="JYK168" s="396"/>
      <c r="JYL168" s="396"/>
      <c r="JYM168" s="396"/>
      <c r="JYN168" s="396"/>
      <c r="JYO168" s="396"/>
      <c r="JYP168" s="396"/>
      <c r="JYQ168" s="396"/>
      <c r="JYR168" s="396"/>
      <c r="JYS168" s="396"/>
      <c r="JYT168" s="396"/>
      <c r="JYU168" s="396"/>
      <c r="JYV168" s="396"/>
      <c r="JYW168" s="396"/>
      <c r="JYX168" s="396"/>
      <c r="JYY168" s="396"/>
      <c r="JYZ168" s="396"/>
      <c r="JZA168" s="396"/>
      <c r="JZB168" s="396"/>
      <c r="JZC168" s="396"/>
      <c r="JZD168" s="396"/>
      <c r="JZE168" s="396"/>
      <c r="JZF168" s="396"/>
      <c r="JZG168" s="396"/>
      <c r="JZH168" s="396"/>
      <c r="JZI168" s="396"/>
      <c r="JZJ168" s="396"/>
      <c r="JZK168" s="396"/>
      <c r="JZL168" s="396"/>
      <c r="JZM168" s="396"/>
      <c r="JZN168" s="396"/>
      <c r="JZO168" s="396"/>
      <c r="JZP168" s="396"/>
      <c r="JZQ168" s="396"/>
      <c r="JZR168" s="396"/>
      <c r="JZS168" s="396"/>
      <c r="JZT168" s="396"/>
      <c r="JZU168" s="396"/>
      <c r="JZV168" s="396"/>
      <c r="JZW168" s="396"/>
      <c r="JZX168" s="396"/>
      <c r="JZY168" s="396"/>
      <c r="JZZ168" s="396"/>
      <c r="KAA168" s="396"/>
      <c r="KAB168" s="396"/>
      <c r="KAC168" s="396"/>
      <c r="KAD168" s="396"/>
      <c r="KAE168" s="396"/>
      <c r="KAF168" s="396"/>
      <c r="KAG168" s="396"/>
      <c r="KAH168" s="396"/>
      <c r="KAI168" s="396"/>
      <c r="KAJ168" s="396"/>
      <c r="KAK168" s="396"/>
      <c r="KAL168" s="396"/>
      <c r="KAM168" s="396"/>
      <c r="KAN168" s="396"/>
      <c r="KAO168" s="396"/>
      <c r="KAP168" s="396"/>
      <c r="KAQ168" s="396"/>
      <c r="KAR168" s="396"/>
      <c r="KAS168" s="396"/>
      <c r="KAT168" s="396"/>
      <c r="KAU168" s="396"/>
      <c r="KAV168" s="396"/>
      <c r="KAW168" s="396"/>
      <c r="KAX168" s="396"/>
      <c r="KAY168" s="396"/>
      <c r="KAZ168" s="396"/>
      <c r="KBA168" s="396"/>
      <c r="KBB168" s="396"/>
      <c r="KBC168" s="396"/>
      <c r="KBD168" s="396"/>
      <c r="KBE168" s="396"/>
      <c r="KBF168" s="396"/>
      <c r="KBG168" s="396"/>
      <c r="KBH168" s="396"/>
      <c r="KBI168" s="396"/>
      <c r="KBJ168" s="396"/>
      <c r="KBK168" s="396"/>
      <c r="KBL168" s="396"/>
      <c r="KBM168" s="396"/>
      <c r="KBN168" s="396"/>
      <c r="KBO168" s="396"/>
      <c r="KBP168" s="396"/>
      <c r="KBQ168" s="396"/>
      <c r="KBR168" s="396"/>
      <c r="KBS168" s="396"/>
      <c r="KBT168" s="396"/>
      <c r="KBU168" s="396"/>
      <c r="KBV168" s="396"/>
      <c r="KBW168" s="396"/>
      <c r="KBX168" s="396"/>
      <c r="KBY168" s="396"/>
      <c r="KBZ168" s="396"/>
      <c r="KCA168" s="396"/>
      <c r="KCB168" s="396"/>
      <c r="KCC168" s="396"/>
      <c r="KCD168" s="396"/>
      <c r="KCE168" s="396"/>
      <c r="KCF168" s="396"/>
      <c r="KCG168" s="396"/>
      <c r="KCH168" s="396"/>
      <c r="KCI168" s="396"/>
      <c r="KCJ168" s="396"/>
      <c r="KCK168" s="396"/>
      <c r="KCL168" s="396"/>
      <c r="KCM168" s="396"/>
      <c r="KCN168" s="396"/>
      <c r="KCO168" s="396"/>
      <c r="KCP168" s="396"/>
      <c r="KCQ168" s="396"/>
      <c r="KCR168" s="396"/>
      <c r="KCS168" s="396"/>
      <c r="KCT168" s="396"/>
      <c r="KCU168" s="396"/>
      <c r="KCV168" s="396"/>
      <c r="KCW168" s="396"/>
      <c r="KCX168" s="396"/>
      <c r="KCY168" s="396"/>
      <c r="KCZ168" s="396"/>
      <c r="KDA168" s="396"/>
      <c r="KDB168" s="396"/>
      <c r="KDC168" s="396"/>
      <c r="KDD168" s="396"/>
      <c r="KDE168" s="396"/>
      <c r="KDF168" s="396"/>
      <c r="KDG168" s="396"/>
      <c r="KDH168" s="396"/>
      <c r="KDI168" s="396"/>
      <c r="KDJ168" s="396"/>
      <c r="KDK168" s="396"/>
      <c r="KDL168" s="396"/>
      <c r="KDM168" s="396"/>
      <c r="KDN168" s="396"/>
      <c r="KDO168" s="396"/>
      <c r="KDP168" s="396"/>
      <c r="KDQ168" s="396"/>
      <c r="KDR168" s="396"/>
      <c r="KDS168" s="396"/>
      <c r="KDT168" s="396"/>
      <c r="KDU168" s="396"/>
      <c r="KDV168" s="396"/>
      <c r="KDW168" s="396"/>
      <c r="KDX168" s="396"/>
      <c r="KDY168" s="396"/>
      <c r="KDZ168" s="396"/>
      <c r="KEA168" s="396"/>
      <c r="KEB168" s="396"/>
      <c r="KEC168" s="396"/>
      <c r="KED168" s="396"/>
      <c r="KEE168" s="396"/>
      <c r="KEF168" s="396"/>
      <c r="KEG168" s="396"/>
      <c r="KEH168" s="396"/>
      <c r="KEI168" s="396"/>
      <c r="KEJ168" s="396"/>
      <c r="KEK168" s="396"/>
      <c r="KEL168" s="396"/>
      <c r="KEM168" s="396"/>
      <c r="KEN168" s="396"/>
      <c r="KEO168" s="396"/>
      <c r="KEP168" s="396"/>
      <c r="KEQ168" s="396"/>
      <c r="KER168" s="396"/>
      <c r="KES168" s="396"/>
      <c r="KET168" s="396"/>
      <c r="KEU168" s="396"/>
      <c r="KEV168" s="396"/>
      <c r="KEW168" s="396"/>
      <c r="KEX168" s="396"/>
      <c r="KEY168" s="396"/>
      <c r="KEZ168" s="396"/>
      <c r="KFA168" s="396"/>
      <c r="KFB168" s="396"/>
      <c r="KFC168" s="396"/>
      <c r="KFD168" s="396"/>
      <c r="KFE168" s="396"/>
      <c r="KFF168" s="396"/>
      <c r="KFG168" s="396"/>
      <c r="KFH168" s="396"/>
      <c r="KFI168" s="396"/>
      <c r="KFJ168" s="396"/>
      <c r="KFK168" s="396"/>
      <c r="KFL168" s="396"/>
      <c r="KFM168" s="396"/>
      <c r="KFN168" s="396"/>
      <c r="KFO168" s="396"/>
      <c r="KFP168" s="396"/>
      <c r="KFQ168" s="396"/>
      <c r="KFR168" s="396"/>
      <c r="KFS168" s="396"/>
      <c r="KFT168" s="396"/>
      <c r="KFU168" s="396"/>
      <c r="KFV168" s="396"/>
      <c r="KFW168" s="396"/>
      <c r="KFX168" s="396"/>
      <c r="KFY168" s="396"/>
      <c r="KFZ168" s="396"/>
      <c r="KGA168" s="396"/>
      <c r="KGB168" s="396"/>
      <c r="KGC168" s="396"/>
      <c r="KGD168" s="396"/>
      <c r="KGE168" s="396"/>
      <c r="KGF168" s="396"/>
      <c r="KGG168" s="396"/>
      <c r="KGH168" s="396"/>
      <c r="KGI168" s="396"/>
      <c r="KGJ168" s="396"/>
      <c r="KGK168" s="396"/>
      <c r="KGL168" s="396"/>
      <c r="KGM168" s="396"/>
      <c r="KGN168" s="396"/>
      <c r="KGO168" s="396"/>
      <c r="KGP168" s="396"/>
      <c r="KGQ168" s="396"/>
      <c r="KGR168" s="396"/>
      <c r="KGS168" s="396"/>
      <c r="KGT168" s="396"/>
      <c r="KGU168" s="396"/>
      <c r="KGV168" s="396"/>
      <c r="KGW168" s="396"/>
      <c r="KGX168" s="396"/>
      <c r="KGY168" s="396"/>
      <c r="KGZ168" s="396"/>
      <c r="KHA168" s="396"/>
      <c r="KHB168" s="396"/>
      <c r="KHC168" s="396"/>
      <c r="KHD168" s="396"/>
      <c r="KHE168" s="396"/>
      <c r="KHF168" s="396"/>
      <c r="KHG168" s="396"/>
      <c r="KHH168" s="396"/>
      <c r="KHI168" s="396"/>
      <c r="KHJ168" s="396"/>
      <c r="KHK168" s="396"/>
      <c r="KHL168" s="396"/>
      <c r="KHM168" s="396"/>
      <c r="KHN168" s="396"/>
      <c r="KHO168" s="396"/>
      <c r="KHP168" s="396"/>
      <c r="KHQ168" s="396"/>
      <c r="KHR168" s="396"/>
      <c r="KHS168" s="396"/>
      <c r="KHT168" s="396"/>
      <c r="KHU168" s="396"/>
      <c r="KHV168" s="396"/>
      <c r="KHW168" s="396"/>
      <c r="KHX168" s="396"/>
      <c r="KHY168" s="396"/>
      <c r="KHZ168" s="396"/>
      <c r="KIA168" s="396"/>
      <c r="KIB168" s="396"/>
      <c r="KIC168" s="396"/>
      <c r="KID168" s="396"/>
      <c r="KIE168" s="396"/>
      <c r="KIF168" s="396"/>
      <c r="KIG168" s="396"/>
      <c r="KIH168" s="396"/>
      <c r="KII168" s="396"/>
      <c r="KIJ168" s="396"/>
      <c r="KIK168" s="396"/>
      <c r="KIL168" s="396"/>
      <c r="KIM168" s="396"/>
      <c r="KIN168" s="396"/>
      <c r="KIO168" s="396"/>
      <c r="KIP168" s="396"/>
      <c r="KIQ168" s="396"/>
      <c r="KIR168" s="396"/>
      <c r="KIS168" s="396"/>
      <c r="KIT168" s="396"/>
      <c r="KIU168" s="396"/>
      <c r="KIV168" s="396"/>
      <c r="KIW168" s="396"/>
      <c r="KIX168" s="396"/>
      <c r="KIY168" s="396"/>
      <c r="KIZ168" s="396"/>
      <c r="KJA168" s="396"/>
      <c r="KJB168" s="396"/>
      <c r="KJC168" s="396"/>
      <c r="KJD168" s="396"/>
      <c r="KJE168" s="396"/>
      <c r="KJF168" s="396"/>
      <c r="KJG168" s="396"/>
      <c r="KJH168" s="396"/>
      <c r="KJI168" s="396"/>
      <c r="KJJ168" s="396"/>
      <c r="KJK168" s="396"/>
      <c r="KJL168" s="396"/>
      <c r="KJM168" s="396"/>
      <c r="KJN168" s="396"/>
      <c r="KJO168" s="396"/>
      <c r="KJP168" s="396"/>
      <c r="KJQ168" s="396"/>
      <c r="KJR168" s="396"/>
      <c r="KJS168" s="396"/>
      <c r="KJT168" s="396"/>
      <c r="KJU168" s="396"/>
      <c r="KJV168" s="396"/>
      <c r="KJW168" s="396"/>
      <c r="KJX168" s="396"/>
      <c r="KJY168" s="396"/>
      <c r="KJZ168" s="396"/>
      <c r="KKA168" s="396"/>
      <c r="KKB168" s="396"/>
      <c r="KKC168" s="396"/>
      <c r="KKD168" s="396"/>
      <c r="KKE168" s="396"/>
      <c r="KKF168" s="396"/>
      <c r="KKG168" s="396"/>
      <c r="KKH168" s="396"/>
      <c r="KKI168" s="396"/>
      <c r="KKJ168" s="396"/>
      <c r="KKK168" s="396"/>
      <c r="KKL168" s="396"/>
      <c r="KKM168" s="396"/>
      <c r="KKN168" s="396"/>
      <c r="KKO168" s="396"/>
      <c r="KKP168" s="396"/>
      <c r="KKQ168" s="396"/>
      <c r="KKR168" s="396"/>
      <c r="KKS168" s="396"/>
      <c r="KKT168" s="396"/>
      <c r="KKU168" s="396"/>
      <c r="KKV168" s="396"/>
      <c r="KKW168" s="396"/>
      <c r="KKX168" s="396"/>
      <c r="KKY168" s="396"/>
      <c r="KKZ168" s="396"/>
      <c r="KLA168" s="396"/>
      <c r="KLB168" s="396"/>
      <c r="KLC168" s="396"/>
      <c r="KLD168" s="396"/>
      <c r="KLE168" s="396"/>
      <c r="KLF168" s="396"/>
      <c r="KLG168" s="396"/>
      <c r="KLH168" s="396"/>
      <c r="KLI168" s="396"/>
      <c r="KLJ168" s="396"/>
      <c r="KLK168" s="396"/>
      <c r="KLL168" s="396"/>
      <c r="KLM168" s="396"/>
      <c r="KLN168" s="396"/>
      <c r="KLO168" s="396"/>
      <c r="KLP168" s="396"/>
      <c r="KLQ168" s="396"/>
      <c r="KLR168" s="396"/>
      <c r="KLS168" s="396"/>
      <c r="KLT168" s="396"/>
      <c r="KLU168" s="396"/>
      <c r="KLV168" s="396"/>
      <c r="KLW168" s="396"/>
      <c r="KLX168" s="396"/>
      <c r="KLY168" s="396"/>
      <c r="KLZ168" s="396"/>
      <c r="KMA168" s="396"/>
      <c r="KMB168" s="396"/>
      <c r="KMC168" s="396"/>
      <c r="KMD168" s="396"/>
      <c r="KME168" s="396"/>
      <c r="KMF168" s="396"/>
      <c r="KMG168" s="396"/>
      <c r="KMH168" s="396"/>
      <c r="KMI168" s="396"/>
      <c r="KMJ168" s="396"/>
      <c r="KMK168" s="396"/>
      <c r="KML168" s="396"/>
      <c r="KMM168" s="396"/>
      <c r="KMN168" s="396"/>
      <c r="KMO168" s="396"/>
      <c r="KMP168" s="396"/>
      <c r="KMQ168" s="396"/>
      <c r="KMR168" s="396"/>
      <c r="KMS168" s="396"/>
      <c r="KMT168" s="396"/>
      <c r="KMU168" s="396"/>
      <c r="KMV168" s="396"/>
      <c r="KMW168" s="396"/>
      <c r="KMX168" s="396"/>
      <c r="KMY168" s="396"/>
      <c r="KMZ168" s="396"/>
      <c r="KNA168" s="396"/>
      <c r="KNB168" s="396"/>
      <c r="KNC168" s="396"/>
      <c r="KND168" s="396"/>
      <c r="KNE168" s="396"/>
      <c r="KNF168" s="396"/>
      <c r="KNG168" s="396"/>
      <c r="KNH168" s="396"/>
      <c r="KNI168" s="396"/>
      <c r="KNJ168" s="396"/>
      <c r="KNK168" s="396"/>
      <c r="KNL168" s="396"/>
      <c r="KNM168" s="396"/>
      <c r="KNN168" s="396"/>
      <c r="KNO168" s="396"/>
      <c r="KNP168" s="396"/>
      <c r="KNQ168" s="396"/>
      <c r="KNR168" s="396"/>
      <c r="KNS168" s="396"/>
      <c r="KNT168" s="396"/>
      <c r="KNU168" s="396"/>
      <c r="KNV168" s="396"/>
      <c r="KNW168" s="396"/>
      <c r="KNX168" s="396"/>
      <c r="KNY168" s="396"/>
      <c r="KNZ168" s="396"/>
      <c r="KOA168" s="396"/>
      <c r="KOB168" s="396"/>
      <c r="KOC168" s="396"/>
      <c r="KOD168" s="396"/>
      <c r="KOE168" s="396"/>
      <c r="KOF168" s="396"/>
      <c r="KOG168" s="396"/>
      <c r="KOH168" s="396"/>
      <c r="KOI168" s="396"/>
      <c r="KOJ168" s="396"/>
      <c r="KOK168" s="396"/>
      <c r="KOL168" s="396"/>
      <c r="KOM168" s="396"/>
      <c r="KON168" s="396"/>
      <c r="KOO168" s="396"/>
      <c r="KOP168" s="396"/>
      <c r="KOQ168" s="396"/>
      <c r="KOR168" s="396"/>
      <c r="KOS168" s="396"/>
      <c r="KOT168" s="396"/>
      <c r="KOU168" s="396"/>
      <c r="KOV168" s="396"/>
      <c r="KOW168" s="396"/>
      <c r="KOX168" s="396"/>
      <c r="KOY168" s="396"/>
      <c r="KOZ168" s="396"/>
      <c r="KPA168" s="396"/>
      <c r="KPB168" s="396"/>
      <c r="KPC168" s="396"/>
      <c r="KPD168" s="396"/>
      <c r="KPE168" s="396"/>
      <c r="KPF168" s="396"/>
      <c r="KPG168" s="396"/>
      <c r="KPH168" s="396"/>
      <c r="KPI168" s="396"/>
      <c r="KPJ168" s="396"/>
      <c r="KPK168" s="396"/>
      <c r="KPL168" s="396"/>
      <c r="KPM168" s="396"/>
      <c r="KPN168" s="396"/>
      <c r="KPO168" s="396"/>
      <c r="KPP168" s="396"/>
      <c r="KPQ168" s="396"/>
      <c r="KPR168" s="396"/>
      <c r="KPS168" s="396"/>
      <c r="KPT168" s="396"/>
      <c r="KPU168" s="396"/>
      <c r="KPV168" s="396"/>
      <c r="KPW168" s="396"/>
      <c r="KPX168" s="396"/>
      <c r="KPY168" s="396"/>
      <c r="KPZ168" s="396"/>
      <c r="KQA168" s="396"/>
      <c r="KQB168" s="396"/>
      <c r="KQC168" s="396"/>
      <c r="KQD168" s="396"/>
      <c r="KQE168" s="396"/>
      <c r="KQF168" s="396"/>
      <c r="KQG168" s="396"/>
      <c r="KQH168" s="396"/>
      <c r="KQI168" s="396"/>
      <c r="KQJ168" s="396"/>
      <c r="KQK168" s="396"/>
      <c r="KQL168" s="396"/>
      <c r="KQM168" s="396"/>
      <c r="KQN168" s="396"/>
      <c r="KQO168" s="396"/>
      <c r="KQP168" s="396"/>
      <c r="KQQ168" s="396"/>
      <c r="KQR168" s="396"/>
      <c r="KQS168" s="396"/>
      <c r="KQT168" s="396"/>
      <c r="KQU168" s="396"/>
      <c r="KQV168" s="396"/>
      <c r="KQW168" s="396"/>
      <c r="KQX168" s="396"/>
      <c r="KQY168" s="396"/>
      <c r="KQZ168" s="396"/>
      <c r="KRA168" s="396"/>
      <c r="KRB168" s="396"/>
      <c r="KRC168" s="396"/>
      <c r="KRD168" s="396"/>
      <c r="KRE168" s="396"/>
      <c r="KRF168" s="396"/>
      <c r="KRG168" s="396"/>
      <c r="KRH168" s="396"/>
      <c r="KRI168" s="396"/>
      <c r="KRJ168" s="396"/>
      <c r="KRK168" s="396"/>
      <c r="KRL168" s="396"/>
      <c r="KRM168" s="396"/>
      <c r="KRN168" s="396"/>
      <c r="KRO168" s="396"/>
      <c r="KRP168" s="396"/>
      <c r="KRQ168" s="396"/>
      <c r="KRR168" s="396"/>
      <c r="KRS168" s="396"/>
      <c r="KRT168" s="396"/>
      <c r="KRU168" s="396"/>
      <c r="KRV168" s="396"/>
      <c r="KRW168" s="396"/>
      <c r="KRX168" s="396"/>
      <c r="KRY168" s="396"/>
      <c r="KRZ168" s="396"/>
      <c r="KSA168" s="396"/>
      <c r="KSB168" s="396"/>
      <c r="KSC168" s="396"/>
      <c r="KSD168" s="396"/>
      <c r="KSE168" s="396"/>
      <c r="KSF168" s="396"/>
      <c r="KSG168" s="396"/>
      <c r="KSH168" s="396"/>
      <c r="KSI168" s="396"/>
      <c r="KSJ168" s="396"/>
      <c r="KSK168" s="396"/>
      <c r="KSL168" s="396"/>
      <c r="KSM168" s="396"/>
      <c r="KSN168" s="396"/>
      <c r="KSO168" s="396"/>
      <c r="KSP168" s="396"/>
      <c r="KSQ168" s="396"/>
      <c r="KSR168" s="396"/>
      <c r="KSS168" s="396"/>
      <c r="KST168" s="396"/>
      <c r="KSU168" s="396"/>
      <c r="KSV168" s="396"/>
      <c r="KSW168" s="396"/>
      <c r="KSX168" s="396"/>
      <c r="KSY168" s="396"/>
      <c r="KSZ168" s="396"/>
      <c r="KTA168" s="396"/>
      <c r="KTB168" s="396"/>
      <c r="KTC168" s="396"/>
      <c r="KTD168" s="396"/>
      <c r="KTE168" s="396"/>
      <c r="KTF168" s="396"/>
      <c r="KTG168" s="396"/>
      <c r="KTH168" s="396"/>
      <c r="KTI168" s="396"/>
      <c r="KTJ168" s="396"/>
      <c r="KTK168" s="396"/>
      <c r="KTL168" s="396"/>
      <c r="KTM168" s="396"/>
      <c r="KTN168" s="396"/>
      <c r="KTO168" s="396"/>
      <c r="KTP168" s="396"/>
      <c r="KTQ168" s="396"/>
      <c r="KTR168" s="396"/>
      <c r="KTS168" s="396"/>
      <c r="KTT168" s="396"/>
      <c r="KTU168" s="396"/>
      <c r="KTV168" s="396"/>
      <c r="KTW168" s="396"/>
      <c r="KTX168" s="396"/>
      <c r="KTY168" s="396"/>
      <c r="KTZ168" s="396"/>
      <c r="KUA168" s="396"/>
      <c r="KUB168" s="396"/>
      <c r="KUC168" s="396"/>
      <c r="KUD168" s="396"/>
      <c r="KUE168" s="396"/>
      <c r="KUF168" s="396"/>
      <c r="KUG168" s="396"/>
      <c r="KUH168" s="396"/>
      <c r="KUI168" s="396"/>
      <c r="KUJ168" s="396"/>
      <c r="KUK168" s="396"/>
      <c r="KUL168" s="396"/>
      <c r="KUM168" s="396"/>
      <c r="KUN168" s="396"/>
      <c r="KUO168" s="396"/>
      <c r="KUP168" s="396"/>
      <c r="KUQ168" s="396"/>
      <c r="KUR168" s="396"/>
      <c r="KUS168" s="396"/>
      <c r="KUT168" s="396"/>
      <c r="KUU168" s="396"/>
      <c r="KUV168" s="396"/>
      <c r="KUW168" s="396"/>
      <c r="KUX168" s="396"/>
      <c r="KUY168" s="396"/>
      <c r="KUZ168" s="396"/>
      <c r="KVA168" s="396"/>
      <c r="KVB168" s="396"/>
      <c r="KVC168" s="396"/>
      <c r="KVD168" s="396"/>
      <c r="KVE168" s="396"/>
      <c r="KVF168" s="396"/>
      <c r="KVG168" s="396"/>
      <c r="KVH168" s="396"/>
      <c r="KVI168" s="396"/>
      <c r="KVJ168" s="396"/>
      <c r="KVK168" s="396"/>
      <c r="KVL168" s="396"/>
      <c r="KVM168" s="396"/>
      <c r="KVN168" s="396"/>
      <c r="KVO168" s="396"/>
      <c r="KVP168" s="396"/>
      <c r="KVQ168" s="396"/>
      <c r="KVR168" s="396"/>
      <c r="KVS168" s="396"/>
      <c r="KVT168" s="396"/>
      <c r="KVU168" s="396"/>
      <c r="KVV168" s="396"/>
      <c r="KVW168" s="396"/>
      <c r="KVX168" s="396"/>
      <c r="KVY168" s="396"/>
      <c r="KVZ168" s="396"/>
      <c r="KWA168" s="396"/>
      <c r="KWB168" s="396"/>
      <c r="KWC168" s="396"/>
      <c r="KWD168" s="396"/>
      <c r="KWE168" s="396"/>
      <c r="KWF168" s="396"/>
      <c r="KWG168" s="396"/>
      <c r="KWH168" s="396"/>
      <c r="KWI168" s="396"/>
      <c r="KWJ168" s="396"/>
      <c r="KWK168" s="396"/>
      <c r="KWL168" s="396"/>
      <c r="KWM168" s="396"/>
      <c r="KWN168" s="396"/>
      <c r="KWO168" s="396"/>
      <c r="KWP168" s="396"/>
      <c r="KWQ168" s="396"/>
      <c r="KWR168" s="396"/>
      <c r="KWS168" s="396"/>
      <c r="KWT168" s="396"/>
      <c r="KWU168" s="396"/>
      <c r="KWV168" s="396"/>
      <c r="KWW168" s="396"/>
      <c r="KWX168" s="396"/>
      <c r="KWY168" s="396"/>
      <c r="KWZ168" s="396"/>
      <c r="KXA168" s="396"/>
      <c r="KXB168" s="396"/>
      <c r="KXC168" s="396"/>
      <c r="KXD168" s="396"/>
      <c r="KXE168" s="396"/>
      <c r="KXF168" s="396"/>
      <c r="KXG168" s="396"/>
      <c r="KXH168" s="396"/>
      <c r="KXI168" s="396"/>
      <c r="KXJ168" s="396"/>
      <c r="KXK168" s="396"/>
      <c r="KXL168" s="396"/>
      <c r="KXM168" s="396"/>
      <c r="KXN168" s="396"/>
      <c r="KXO168" s="396"/>
      <c r="KXP168" s="396"/>
      <c r="KXQ168" s="396"/>
      <c r="KXR168" s="396"/>
      <c r="KXS168" s="396"/>
      <c r="KXT168" s="396"/>
      <c r="KXU168" s="396"/>
      <c r="KXV168" s="396"/>
      <c r="KXW168" s="396"/>
      <c r="KXX168" s="396"/>
      <c r="KXY168" s="396"/>
      <c r="KXZ168" s="396"/>
      <c r="KYA168" s="396"/>
      <c r="KYB168" s="396"/>
      <c r="KYC168" s="396"/>
      <c r="KYD168" s="396"/>
      <c r="KYE168" s="396"/>
      <c r="KYF168" s="396"/>
      <c r="KYG168" s="396"/>
      <c r="KYH168" s="396"/>
      <c r="KYI168" s="396"/>
      <c r="KYJ168" s="396"/>
      <c r="KYK168" s="396"/>
      <c r="KYL168" s="396"/>
      <c r="KYM168" s="396"/>
      <c r="KYN168" s="396"/>
      <c r="KYO168" s="396"/>
      <c r="KYP168" s="396"/>
      <c r="KYQ168" s="396"/>
      <c r="KYR168" s="396"/>
      <c r="KYS168" s="396"/>
      <c r="KYT168" s="396"/>
      <c r="KYU168" s="396"/>
      <c r="KYV168" s="396"/>
      <c r="KYW168" s="396"/>
      <c r="KYX168" s="396"/>
      <c r="KYY168" s="396"/>
      <c r="KYZ168" s="396"/>
      <c r="KZA168" s="396"/>
      <c r="KZB168" s="396"/>
      <c r="KZC168" s="396"/>
      <c r="KZD168" s="396"/>
      <c r="KZE168" s="396"/>
      <c r="KZF168" s="396"/>
      <c r="KZG168" s="396"/>
      <c r="KZH168" s="396"/>
      <c r="KZI168" s="396"/>
      <c r="KZJ168" s="396"/>
      <c r="KZK168" s="396"/>
      <c r="KZL168" s="396"/>
      <c r="KZM168" s="396"/>
      <c r="KZN168" s="396"/>
      <c r="KZO168" s="396"/>
      <c r="KZP168" s="396"/>
      <c r="KZQ168" s="396"/>
      <c r="KZR168" s="396"/>
      <c r="KZS168" s="396"/>
      <c r="KZT168" s="396"/>
      <c r="KZU168" s="396"/>
      <c r="KZV168" s="396"/>
      <c r="KZW168" s="396"/>
      <c r="KZX168" s="396"/>
      <c r="KZY168" s="396"/>
      <c r="KZZ168" s="396"/>
      <c r="LAA168" s="396"/>
      <c r="LAB168" s="396"/>
      <c r="LAC168" s="396"/>
      <c r="LAD168" s="396"/>
      <c r="LAE168" s="396"/>
      <c r="LAF168" s="396"/>
      <c r="LAG168" s="396"/>
      <c r="LAH168" s="396"/>
      <c r="LAI168" s="396"/>
      <c r="LAJ168" s="396"/>
      <c r="LAK168" s="396"/>
      <c r="LAL168" s="396"/>
      <c r="LAM168" s="396"/>
      <c r="LAN168" s="396"/>
      <c r="LAO168" s="396"/>
      <c r="LAP168" s="396"/>
      <c r="LAQ168" s="396"/>
      <c r="LAR168" s="396"/>
      <c r="LAS168" s="396"/>
      <c r="LAT168" s="396"/>
      <c r="LAU168" s="396"/>
      <c r="LAV168" s="396"/>
      <c r="LAW168" s="396"/>
      <c r="LAX168" s="396"/>
      <c r="LAY168" s="396"/>
      <c r="LAZ168" s="396"/>
      <c r="LBA168" s="396"/>
      <c r="LBB168" s="396"/>
      <c r="LBC168" s="396"/>
      <c r="LBD168" s="396"/>
      <c r="LBE168" s="396"/>
      <c r="LBF168" s="396"/>
      <c r="LBG168" s="396"/>
      <c r="LBH168" s="396"/>
      <c r="LBI168" s="396"/>
      <c r="LBJ168" s="396"/>
      <c r="LBK168" s="396"/>
      <c r="LBL168" s="396"/>
      <c r="LBM168" s="396"/>
      <c r="LBN168" s="396"/>
      <c r="LBO168" s="396"/>
      <c r="LBP168" s="396"/>
      <c r="LBQ168" s="396"/>
      <c r="LBR168" s="396"/>
      <c r="LBS168" s="396"/>
      <c r="LBT168" s="396"/>
      <c r="LBU168" s="396"/>
      <c r="LBV168" s="396"/>
      <c r="LBW168" s="396"/>
      <c r="LBX168" s="396"/>
      <c r="LBY168" s="396"/>
      <c r="LBZ168" s="396"/>
      <c r="LCA168" s="396"/>
      <c r="LCB168" s="396"/>
      <c r="LCC168" s="396"/>
      <c r="LCD168" s="396"/>
      <c r="LCE168" s="396"/>
      <c r="LCF168" s="396"/>
      <c r="LCG168" s="396"/>
      <c r="LCH168" s="396"/>
      <c r="LCI168" s="396"/>
      <c r="LCJ168" s="396"/>
      <c r="LCK168" s="396"/>
      <c r="LCL168" s="396"/>
      <c r="LCM168" s="396"/>
      <c r="LCN168" s="396"/>
      <c r="LCO168" s="396"/>
      <c r="LCP168" s="396"/>
      <c r="LCQ168" s="396"/>
      <c r="LCR168" s="396"/>
      <c r="LCS168" s="396"/>
      <c r="LCT168" s="396"/>
      <c r="LCU168" s="396"/>
      <c r="LCV168" s="396"/>
      <c r="LCW168" s="396"/>
      <c r="LCX168" s="396"/>
      <c r="LCY168" s="396"/>
      <c r="LCZ168" s="396"/>
      <c r="LDA168" s="396"/>
      <c r="LDB168" s="396"/>
      <c r="LDC168" s="396"/>
      <c r="LDD168" s="396"/>
      <c r="LDE168" s="396"/>
      <c r="LDF168" s="396"/>
      <c r="LDG168" s="396"/>
      <c r="LDH168" s="396"/>
      <c r="LDI168" s="396"/>
      <c r="LDJ168" s="396"/>
      <c r="LDK168" s="396"/>
      <c r="LDL168" s="396"/>
      <c r="LDM168" s="396"/>
      <c r="LDN168" s="396"/>
      <c r="LDO168" s="396"/>
      <c r="LDP168" s="396"/>
      <c r="LDQ168" s="396"/>
      <c r="LDR168" s="396"/>
      <c r="LDS168" s="396"/>
      <c r="LDT168" s="396"/>
      <c r="LDU168" s="396"/>
      <c r="LDV168" s="396"/>
      <c r="LDW168" s="396"/>
      <c r="LDX168" s="396"/>
      <c r="LDY168" s="396"/>
      <c r="LDZ168" s="396"/>
      <c r="LEA168" s="396"/>
      <c r="LEB168" s="396"/>
      <c r="LEC168" s="396"/>
      <c r="LED168" s="396"/>
      <c r="LEE168" s="396"/>
      <c r="LEF168" s="396"/>
      <c r="LEG168" s="396"/>
      <c r="LEH168" s="396"/>
      <c r="LEI168" s="396"/>
      <c r="LEJ168" s="396"/>
      <c r="LEK168" s="396"/>
      <c r="LEL168" s="396"/>
      <c r="LEM168" s="396"/>
      <c r="LEN168" s="396"/>
      <c r="LEO168" s="396"/>
      <c r="LEP168" s="396"/>
      <c r="LEQ168" s="396"/>
      <c r="LER168" s="396"/>
      <c r="LES168" s="396"/>
      <c r="LET168" s="396"/>
      <c r="LEU168" s="396"/>
      <c r="LEV168" s="396"/>
      <c r="LEW168" s="396"/>
      <c r="LEX168" s="396"/>
      <c r="LEY168" s="396"/>
      <c r="LEZ168" s="396"/>
      <c r="LFA168" s="396"/>
      <c r="LFB168" s="396"/>
      <c r="LFC168" s="396"/>
      <c r="LFD168" s="396"/>
      <c r="LFE168" s="396"/>
      <c r="LFF168" s="396"/>
      <c r="LFG168" s="396"/>
      <c r="LFH168" s="396"/>
      <c r="LFI168" s="396"/>
      <c r="LFJ168" s="396"/>
      <c r="LFK168" s="396"/>
      <c r="LFL168" s="396"/>
      <c r="LFM168" s="396"/>
      <c r="LFN168" s="396"/>
      <c r="LFO168" s="396"/>
      <c r="LFP168" s="396"/>
      <c r="LFQ168" s="396"/>
      <c r="LFR168" s="396"/>
      <c r="LFS168" s="396"/>
      <c r="LFT168" s="396"/>
      <c r="LFU168" s="396"/>
      <c r="LFV168" s="396"/>
      <c r="LFW168" s="396"/>
      <c r="LFX168" s="396"/>
      <c r="LFY168" s="396"/>
      <c r="LFZ168" s="396"/>
      <c r="LGA168" s="396"/>
      <c r="LGB168" s="396"/>
      <c r="LGC168" s="396"/>
      <c r="LGD168" s="396"/>
      <c r="LGE168" s="396"/>
      <c r="LGF168" s="396"/>
      <c r="LGG168" s="396"/>
      <c r="LGH168" s="396"/>
      <c r="LGI168" s="396"/>
      <c r="LGJ168" s="396"/>
      <c r="LGK168" s="396"/>
      <c r="LGL168" s="396"/>
      <c r="LGM168" s="396"/>
      <c r="LGN168" s="396"/>
      <c r="LGO168" s="396"/>
      <c r="LGP168" s="396"/>
      <c r="LGQ168" s="396"/>
      <c r="LGR168" s="396"/>
      <c r="LGS168" s="396"/>
      <c r="LGT168" s="396"/>
      <c r="LGU168" s="396"/>
      <c r="LGV168" s="396"/>
      <c r="LGW168" s="396"/>
      <c r="LGX168" s="396"/>
      <c r="LGY168" s="396"/>
      <c r="LGZ168" s="396"/>
      <c r="LHA168" s="396"/>
      <c r="LHB168" s="396"/>
      <c r="LHC168" s="396"/>
      <c r="LHD168" s="396"/>
      <c r="LHE168" s="396"/>
      <c r="LHF168" s="396"/>
      <c r="LHG168" s="396"/>
      <c r="LHH168" s="396"/>
      <c r="LHI168" s="396"/>
      <c r="LHJ168" s="396"/>
      <c r="LHK168" s="396"/>
      <c r="LHL168" s="396"/>
      <c r="LHM168" s="396"/>
      <c r="LHN168" s="396"/>
      <c r="LHO168" s="396"/>
      <c r="LHP168" s="396"/>
      <c r="LHQ168" s="396"/>
      <c r="LHR168" s="396"/>
      <c r="LHS168" s="396"/>
      <c r="LHT168" s="396"/>
      <c r="LHU168" s="396"/>
      <c r="LHV168" s="396"/>
      <c r="LHW168" s="396"/>
      <c r="LHX168" s="396"/>
      <c r="LHY168" s="396"/>
      <c r="LHZ168" s="396"/>
      <c r="LIA168" s="396"/>
      <c r="LIB168" s="396"/>
      <c r="LIC168" s="396"/>
      <c r="LID168" s="396"/>
      <c r="LIE168" s="396"/>
      <c r="LIF168" s="396"/>
      <c r="LIG168" s="396"/>
      <c r="LIH168" s="396"/>
      <c r="LII168" s="396"/>
      <c r="LIJ168" s="396"/>
      <c r="LIK168" s="396"/>
      <c r="LIL168" s="396"/>
      <c r="LIM168" s="396"/>
      <c r="LIN168" s="396"/>
      <c r="LIO168" s="396"/>
      <c r="LIP168" s="396"/>
      <c r="LIQ168" s="396"/>
      <c r="LIR168" s="396"/>
      <c r="LIS168" s="396"/>
      <c r="LIT168" s="396"/>
      <c r="LIU168" s="396"/>
      <c r="LIV168" s="396"/>
      <c r="LIW168" s="396"/>
      <c r="LIX168" s="396"/>
      <c r="LIY168" s="396"/>
      <c r="LIZ168" s="396"/>
      <c r="LJA168" s="396"/>
      <c r="LJB168" s="396"/>
      <c r="LJC168" s="396"/>
      <c r="LJD168" s="396"/>
      <c r="LJE168" s="396"/>
      <c r="LJF168" s="396"/>
      <c r="LJG168" s="396"/>
      <c r="LJH168" s="396"/>
      <c r="LJI168" s="396"/>
      <c r="LJJ168" s="396"/>
      <c r="LJK168" s="396"/>
      <c r="LJL168" s="396"/>
      <c r="LJM168" s="396"/>
      <c r="LJN168" s="396"/>
      <c r="LJO168" s="396"/>
      <c r="LJP168" s="396"/>
      <c r="LJQ168" s="396"/>
      <c r="LJR168" s="396"/>
      <c r="LJS168" s="396"/>
      <c r="LJT168" s="396"/>
      <c r="LJU168" s="396"/>
      <c r="LJV168" s="396"/>
      <c r="LJW168" s="396"/>
      <c r="LJX168" s="396"/>
      <c r="LJY168" s="396"/>
      <c r="LJZ168" s="396"/>
      <c r="LKA168" s="396"/>
      <c r="LKB168" s="396"/>
      <c r="LKC168" s="396"/>
      <c r="LKD168" s="396"/>
      <c r="LKE168" s="396"/>
      <c r="LKF168" s="396"/>
      <c r="LKG168" s="396"/>
      <c r="LKH168" s="396"/>
      <c r="LKI168" s="396"/>
      <c r="LKJ168" s="396"/>
      <c r="LKK168" s="396"/>
      <c r="LKL168" s="396"/>
      <c r="LKM168" s="396"/>
      <c r="LKN168" s="396"/>
      <c r="LKO168" s="396"/>
      <c r="LKP168" s="396"/>
      <c r="LKQ168" s="396"/>
      <c r="LKR168" s="396"/>
      <c r="LKS168" s="396"/>
      <c r="LKT168" s="396"/>
      <c r="LKU168" s="396"/>
      <c r="LKV168" s="396"/>
      <c r="LKW168" s="396"/>
      <c r="LKX168" s="396"/>
      <c r="LKY168" s="396"/>
      <c r="LKZ168" s="396"/>
      <c r="LLA168" s="396"/>
      <c r="LLB168" s="396"/>
      <c r="LLC168" s="396"/>
      <c r="LLD168" s="396"/>
      <c r="LLE168" s="396"/>
      <c r="LLF168" s="396"/>
      <c r="LLG168" s="396"/>
      <c r="LLH168" s="396"/>
      <c r="LLI168" s="396"/>
      <c r="LLJ168" s="396"/>
      <c r="LLK168" s="396"/>
      <c r="LLL168" s="396"/>
      <c r="LLM168" s="396"/>
      <c r="LLN168" s="396"/>
      <c r="LLO168" s="396"/>
      <c r="LLP168" s="396"/>
      <c r="LLQ168" s="396"/>
      <c r="LLR168" s="396"/>
      <c r="LLS168" s="396"/>
      <c r="LLT168" s="396"/>
      <c r="LLU168" s="396"/>
      <c r="LLV168" s="396"/>
      <c r="LLW168" s="396"/>
      <c r="LLX168" s="396"/>
      <c r="LLY168" s="396"/>
      <c r="LLZ168" s="396"/>
      <c r="LMA168" s="396"/>
      <c r="LMB168" s="396"/>
      <c r="LMC168" s="396"/>
      <c r="LMD168" s="396"/>
      <c r="LME168" s="396"/>
      <c r="LMF168" s="396"/>
      <c r="LMG168" s="396"/>
      <c r="LMH168" s="396"/>
      <c r="LMI168" s="396"/>
      <c r="LMJ168" s="396"/>
      <c r="LMK168" s="396"/>
      <c r="LML168" s="396"/>
      <c r="LMM168" s="396"/>
      <c r="LMN168" s="396"/>
      <c r="LMO168" s="396"/>
      <c r="LMP168" s="396"/>
      <c r="LMQ168" s="396"/>
      <c r="LMR168" s="396"/>
      <c r="LMS168" s="396"/>
      <c r="LMT168" s="396"/>
      <c r="LMU168" s="396"/>
      <c r="LMV168" s="396"/>
      <c r="LMW168" s="396"/>
      <c r="LMX168" s="396"/>
      <c r="LMY168" s="396"/>
      <c r="LMZ168" s="396"/>
      <c r="LNA168" s="396"/>
      <c r="LNB168" s="396"/>
      <c r="LNC168" s="396"/>
      <c r="LND168" s="396"/>
      <c r="LNE168" s="396"/>
      <c r="LNF168" s="396"/>
      <c r="LNG168" s="396"/>
      <c r="LNH168" s="396"/>
      <c r="LNI168" s="396"/>
      <c r="LNJ168" s="396"/>
      <c r="LNK168" s="396"/>
      <c r="LNL168" s="396"/>
      <c r="LNM168" s="396"/>
      <c r="LNN168" s="396"/>
      <c r="LNO168" s="396"/>
      <c r="LNP168" s="396"/>
      <c r="LNQ168" s="396"/>
      <c r="LNR168" s="396"/>
      <c r="LNS168" s="396"/>
      <c r="LNT168" s="396"/>
      <c r="LNU168" s="396"/>
      <c r="LNV168" s="396"/>
      <c r="LNW168" s="396"/>
      <c r="LNX168" s="396"/>
      <c r="LNY168" s="396"/>
      <c r="LNZ168" s="396"/>
      <c r="LOA168" s="396"/>
      <c r="LOB168" s="396"/>
      <c r="LOC168" s="396"/>
      <c r="LOD168" s="396"/>
      <c r="LOE168" s="396"/>
      <c r="LOF168" s="396"/>
      <c r="LOG168" s="396"/>
      <c r="LOH168" s="396"/>
      <c r="LOI168" s="396"/>
      <c r="LOJ168" s="396"/>
      <c r="LOK168" s="396"/>
      <c r="LOL168" s="396"/>
      <c r="LOM168" s="396"/>
      <c r="LON168" s="396"/>
      <c r="LOO168" s="396"/>
      <c r="LOP168" s="396"/>
      <c r="LOQ168" s="396"/>
      <c r="LOR168" s="396"/>
      <c r="LOS168" s="396"/>
      <c r="LOT168" s="396"/>
      <c r="LOU168" s="396"/>
      <c r="LOV168" s="396"/>
      <c r="LOW168" s="396"/>
      <c r="LOX168" s="396"/>
      <c r="LOY168" s="396"/>
      <c r="LOZ168" s="396"/>
      <c r="LPA168" s="396"/>
      <c r="LPB168" s="396"/>
      <c r="LPC168" s="396"/>
      <c r="LPD168" s="396"/>
      <c r="LPE168" s="396"/>
      <c r="LPF168" s="396"/>
      <c r="LPG168" s="396"/>
      <c r="LPH168" s="396"/>
      <c r="LPI168" s="396"/>
      <c r="LPJ168" s="396"/>
      <c r="LPK168" s="396"/>
      <c r="LPL168" s="396"/>
      <c r="LPM168" s="396"/>
      <c r="LPN168" s="396"/>
      <c r="LPO168" s="396"/>
      <c r="LPP168" s="396"/>
      <c r="LPQ168" s="396"/>
      <c r="LPR168" s="396"/>
      <c r="LPS168" s="396"/>
      <c r="LPT168" s="396"/>
      <c r="LPU168" s="396"/>
      <c r="LPV168" s="396"/>
      <c r="LPW168" s="396"/>
      <c r="LPX168" s="396"/>
      <c r="LPY168" s="396"/>
      <c r="LPZ168" s="396"/>
      <c r="LQA168" s="396"/>
      <c r="LQB168" s="396"/>
      <c r="LQC168" s="396"/>
      <c r="LQD168" s="396"/>
      <c r="LQE168" s="396"/>
      <c r="LQF168" s="396"/>
      <c r="LQG168" s="396"/>
      <c r="LQH168" s="396"/>
      <c r="LQI168" s="396"/>
      <c r="LQJ168" s="396"/>
      <c r="LQK168" s="396"/>
      <c r="LQL168" s="396"/>
      <c r="LQM168" s="396"/>
      <c r="LQN168" s="396"/>
      <c r="LQO168" s="396"/>
      <c r="LQP168" s="396"/>
      <c r="LQQ168" s="396"/>
      <c r="LQR168" s="396"/>
      <c r="LQS168" s="396"/>
      <c r="LQT168" s="396"/>
      <c r="LQU168" s="396"/>
      <c r="LQV168" s="396"/>
      <c r="LQW168" s="396"/>
      <c r="LQX168" s="396"/>
      <c r="LQY168" s="396"/>
      <c r="LQZ168" s="396"/>
      <c r="LRA168" s="396"/>
      <c r="LRB168" s="396"/>
      <c r="LRC168" s="396"/>
      <c r="LRD168" s="396"/>
      <c r="LRE168" s="396"/>
      <c r="LRF168" s="396"/>
      <c r="LRG168" s="396"/>
      <c r="LRH168" s="396"/>
      <c r="LRI168" s="396"/>
      <c r="LRJ168" s="396"/>
      <c r="LRK168" s="396"/>
      <c r="LRL168" s="396"/>
      <c r="LRM168" s="396"/>
      <c r="LRN168" s="396"/>
      <c r="LRO168" s="396"/>
      <c r="LRP168" s="396"/>
      <c r="LRQ168" s="396"/>
      <c r="LRR168" s="396"/>
      <c r="LRS168" s="396"/>
      <c r="LRT168" s="396"/>
      <c r="LRU168" s="396"/>
      <c r="LRV168" s="396"/>
      <c r="LRW168" s="396"/>
      <c r="LRX168" s="396"/>
      <c r="LRY168" s="396"/>
      <c r="LRZ168" s="396"/>
      <c r="LSA168" s="396"/>
      <c r="LSB168" s="396"/>
      <c r="LSC168" s="396"/>
      <c r="LSD168" s="396"/>
      <c r="LSE168" s="396"/>
      <c r="LSF168" s="396"/>
      <c r="LSG168" s="396"/>
      <c r="LSH168" s="396"/>
      <c r="LSI168" s="396"/>
      <c r="LSJ168" s="396"/>
      <c r="LSK168" s="396"/>
      <c r="LSL168" s="396"/>
      <c r="LSM168" s="396"/>
      <c r="LSN168" s="396"/>
      <c r="LSO168" s="396"/>
      <c r="LSP168" s="396"/>
      <c r="LSQ168" s="396"/>
      <c r="LSR168" s="396"/>
      <c r="LSS168" s="396"/>
      <c r="LST168" s="396"/>
      <c r="LSU168" s="396"/>
      <c r="LSV168" s="396"/>
      <c r="LSW168" s="396"/>
      <c r="LSX168" s="396"/>
      <c r="LSY168" s="396"/>
      <c r="LSZ168" s="396"/>
      <c r="LTA168" s="396"/>
      <c r="LTB168" s="396"/>
      <c r="LTC168" s="396"/>
      <c r="LTD168" s="396"/>
      <c r="LTE168" s="396"/>
      <c r="LTF168" s="396"/>
      <c r="LTG168" s="396"/>
      <c r="LTH168" s="396"/>
      <c r="LTI168" s="396"/>
      <c r="LTJ168" s="396"/>
      <c r="LTK168" s="396"/>
      <c r="LTL168" s="396"/>
      <c r="LTM168" s="396"/>
      <c r="LTN168" s="396"/>
      <c r="LTO168" s="396"/>
      <c r="LTP168" s="396"/>
      <c r="LTQ168" s="396"/>
      <c r="LTR168" s="396"/>
      <c r="LTS168" s="396"/>
      <c r="LTT168" s="396"/>
      <c r="LTU168" s="396"/>
      <c r="LTV168" s="396"/>
      <c r="LTW168" s="396"/>
      <c r="LTX168" s="396"/>
      <c r="LTY168" s="396"/>
      <c r="LTZ168" s="396"/>
      <c r="LUA168" s="396"/>
      <c r="LUB168" s="396"/>
      <c r="LUC168" s="396"/>
      <c r="LUD168" s="396"/>
      <c r="LUE168" s="396"/>
      <c r="LUF168" s="396"/>
      <c r="LUG168" s="396"/>
      <c r="LUH168" s="396"/>
      <c r="LUI168" s="396"/>
      <c r="LUJ168" s="396"/>
      <c r="LUK168" s="396"/>
      <c r="LUL168" s="396"/>
      <c r="LUM168" s="396"/>
      <c r="LUN168" s="396"/>
      <c r="LUO168" s="396"/>
      <c r="LUP168" s="396"/>
      <c r="LUQ168" s="396"/>
      <c r="LUR168" s="396"/>
      <c r="LUS168" s="396"/>
      <c r="LUT168" s="396"/>
      <c r="LUU168" s="396"/>
      <c r="LUV168" s="396"/>
      <c r="LUW168" s="396"/>
      <c r="LUX168" s="396"/>
      <c r="LUY168" s="396"/>
      <c r="LUZ168" s="396"/>
      <c r="LVA168" s="396"/>
      <c r="LVB168" s="396"/>
      <c r="LVC168" s="396"/>
      <c r="LVD168" s="396"/>
      <c r="LVE168" s="396"/>
      <c r="LVF168" s="396"/>
      <c r="LVG168" s="396"/>
      <c r="LVH168" s="396"/>
      <c r="LVI168" s="396"/>
      <c r="LVJ168" s="396"/>
      <c r="LVK168" s="396"/>
      <c r="LVL168" s="396"/>
      <c r="LVM168" s="396"/>
      <c r="LVN168" s="396"/>
      <c r="LVO168" s="396"/>
      <c r="LVP168" s="396"/>
      <c r="LVQ168" s="396"/>
      <c r="LVR168" s="396"/>
      <c r="LVS168" s="396"/>
      <c r="LVT168" s="396"/>
      <c r="LVU168" s="396"/>
      <c r="LVV168" s="396"/>
      <c r="LVW168" s="396"/>
      <c r="LVX168" s="396"/>
      <c r="LVY168" s="396"/>
      <c r="LVZ168" s="396"/>
      <c r="LWA168" s="396"/>
      <c r="LWB168" s="396"/>
      <c r="LWC168" s="396"/>
      <c r="LWD168" s="396"/>
      <c r="LWE168" s="396"/>
      <c r="LWF168" s="396"/>
      <c r="LWG168" s="396"/>
      <c r="LWH168" s="396"/>
      <c r="LWI168" s="396"/>
      <c r="LWJ168" s="396"/>
      <c r="LWK168" s="396"/>
      <c r="LWL168" s="396"/>
      <c r="LWM168" s="396"/>
      <c r="LWN168" s="396"/>
      <c r="LWO168" s="396"/>
      <c r="LWP168" s="396"/>
      <c r="LWQ168" s="396"/>
      <c r="LWR168" s="396"/>
      <c r="LWS168" s="396"/>
      <c r="LWT168" s="396"/>
      <c r="LWU168" s="396"/>
      <c r="LWV168" s="396"/>
      <c r="LWW168" s="396"/>
      <c r="LWX168" s="396"/>
      <c r="LWY168" s="396"/>
      <c r="LWZ168" s="396"/>
      <c r="LXA168" s="396"/>
      <c r="LXB168" s="396"/>
      <c r="LXC168" s="396"/>
      <c r="LXD168" s="396"/>
      <c r="LXE168" s="396"/>
      <c r="LXF168" s="396"/>
      <c r="LXG168" s="396"/>
      <c r="LXH168" s="396"/>
      <c r="LXI168" s="396"/>
      <c r="LXJ168" s="396"/>
      <c r="LXK168" s="396"/>
      <c r="LXL168" s="396"/>
      <c r="LXM168" s="396"/>
      <c r="LXN168" s="396"/>
      <c r="LXO168" s="396"/>
      <c r="LXP168" s="396"/>
      <c r="LXQ168" s="396"/>
      <c r="LXR168" s="396"/>
      <c r="LXS168" s="396"/>
      <c r="LXT168" s="396"/>
      <c r="LXU168" s="396"/>
      <c r="LXV168" s="396"/>
      <c r="LXW168" s="396"/>
      <c r="LXX168" s="396"/>
      <c r="LXY168" s="396"/>
      <c r="LXZ168" s="396"/>
      <c r="LYA168" s="396"/>
      <c r="LYB168" s="396"/>
      <c r="LYC168" s="396"/>
      <c r="LYD168" s="396"/>
      <c r="LYE168" s="396"/>
      <c r="LYF168" s="396"/>
      <c r="LYG168" s="396"/>
      <c r="LYH168" s="396"/>
      <c r="LYI168" s="396"/>
      <c r="LYJ168" s="396"/>
      <c r="LYK168" s="396"/>
      <c r="LYL168" s="396"/>
      <c r="LYM168" s="396"/>
      <c r="LYN168" s="396"/>
      <c r="LYO168" s="396"/>
      <c r="LYP168" s="396"/>
      <c r="LYQ168" s="396"/>
      <c r="LYR168" s="396"/>
      <c r="LYS168" s="396"/>
      <c r="LYT168" s="396"/>
      <c r="LYU168" s="396"/>
      <c r="LYV168" s="396"/>
      <c r="LYW168" s="396"/>
      <c r="LYX168" s="396"/>
      <c r="LYY168" s="396"/>
      <c r="LYZ168" s="396"/>
      <c r="LZA168" s="396"/>
      <c r="LZB168" s="396"/>
      <c r="LZC168" s="396"/>
      <c r="LZD168" s="396"/>
      <c r="LZE168" s="396"/>
      <c r="LZF168" s="396"/>
      <c r="LZG168" s="396"/>
      <c r="LZH168" s="396"/>
      <c r="LZI168" s="396"/>
      <c r="LZJ168" s="396"/>
      <c r="LZK168" s="396"/>
      <c r="LZL168" s="396"/>
      <c r="LZM168" s="396"/>
      <c r="LZN168" s="396"/>
      <c r="LZO168" s="396"/>
      <c r="LZP168" s="396"/>
      <c r="LZQ168" s="396"/>
      <c r="LZR168" s="396"/>
      <c r="LZS168" s="396"/>
      <c r="LZT168" s="396"/>
      <c r="LZU168" s="396"/>
      <c r="LZV168" s="396"/>
      <c r="LZW168" s="396"/>
      <c r="LZX168" s="396"/>
      <c r="LZY168" s="396"/>
      <c r="LZZ168" s="396"/>
      <c r="MAA168" s="396"/>
      <c r="MAB168" s="396"/>
      <c r="MAC168" s="396"/>
      <c r="MAD168" s="396"/>
      <c r="MAE168" s="396"/>
      <c r="MAF168" s="396"/>
      <c r="MAG168" s="396"/>
      <c r="MAH168" s="396"/>
      <c r="MAI168" s="396"/>
      <c r="MAJ168" s="396"/>
      <c r="MAK168" s="396"/>
      <c r="MAL168" s="396"/>
      <c r="MAM168" s="396"/>
      <c r="MAN168" s="396"/>
      <c r="MAO168" s="396"/>
      <c r="MAP168" s="396"/>
      <c r="MAQ168" s="396"/>
      <c r="MAR168" s="396"/>
      <c r="MAS168" s="396"/>
      <c r="MAT168" s="396"/>
      <c r="MAU168" s="396"/>
      <c r="MAV168" s="396"/>
      <c r="MAW168" s="396"/>
      <c r="MAX168" s="396"/>
      <c r="MAY168" s="396"/>
      <c r="MAZ168" s="396"/>
      <c r="MBA168" s="396"/>
      <c r="MBB168" s="396"/>
      <c r="MBC168" s="396"/>
      <c r="MBD168" s="396"/>
      <c r="MBE168" s="396"/>
      <c r="MBF168" s="396"/>
      <c r="MBG168" s="396"/>
      <c r="MBH168" s="396"/>
      <c r="MBI168" s="396"/>
      <c r="MBJ168" s="396"/>
      <c r="MBK168" s="396"/>
      <c r="MBL168" s="396"/>
      <c r="MBM168" s="396"/>
      <c r="MBN168" s="396"/>
      <c r="MBO168" s="396"/>
      <c r="MBP168" s="396"/>
      <c r="MBQ168" s="396"/>
      <c r="MBR168" s="396"/>
      <c r="MBS168" s="396"/>
      <c r="MBT168" s="396"/>
      <c r="MBU168" s="396"/>
      <c r="MBV168" s="396"/>
      <c r="MBW168" s="396"/>
      <c r="MBX168" s="396"/>
      <c r="MBY168" s="396"/>
      <c r="MBZ168" s="396"/>
      <c r="MCA168" s="396"/>
      <c r="MCB168" s="396"/>
      <c r="MCC168" s="396"/>
      <c r="MCD168" s="396"/>
      <c r="MCE168" s="396"/>
      <c r="MCF168" s="396"/>
      <c r="MCG168" s="396"/>
      <c r="MCH168" s="396"/>
      <c r="MCI168" s="396"/>
      <c r="MCJ168" s="396"/>
      <c r="MCK168" s="396"/>
      <c r="MCL168" s="396"/>
      <c r="MCM168" s="396"/>
      <c r="MCN168" s="396"/>
      <c r="MCO168" s="396"/>
      <c r="MCP168" s="396"/>
      <c r="MCQ168" s="396"/>
      <c r="MCR168" s="396"/>
      <c r="MCS168" s="396"/>
      <c r="MCT168" s="396"/>
      <c r="MCU168" s="396"/>
      <c r="MCV168" s="396"/>
      <c r="MCW168" s="396"/>
      <c r="MCX168" s="396"/>
      <c r="MCY168" s="396"/>
      <c r="MCZ168" s="396"/>
      <c r="MDA168" s="396"/>
      <c r="MDB168" s="396"/>
      <c r="MDC168" s="396"/>
      <c r="MDD168" s="396"/>
      <c r="MDE168" s="396"/>
      <c r="MDF168" s="396"/>
      <c r="MDG168" s="396"/>
      <c r="MDH168" s="396"/>
      <c r="MDI168" s="396"/>
      <c r="MDJ168" s="396"/>
      <c r="MDK168" s="396"/>
      <c r="MDL168" s="396"/>
      <c r="MDM168" s="396"/>
      <c r="MDN168" s="396"/>
      <c r="MDO168" s="396"/>
      <c r="MDP168" s="396"/>
      <c r="MDQ168" s="396"/>
      <c r="MDR168" s="396"/>
      <c r="MDS168" s="396"/>
      <c r="MDT168" s="396"/>
      <c r="MDU168" s="396"/>
      <c r="MDV168" s="396"/>
      <c r="MDW168" s="396"/>
      <c r="MDX168" s="396"/>
      <c r="MDY168" s="396"/>
      <c r="MDZ168" s="396"/>
      <c r="MEA168" s="396"/>
      <c r="MEB168" s="396"/>
      <c r="MEC168" s="396"/>
      <c r="MED168" s="396"/>
      <c r="MEE168" s="396"/>
      <c r="MEF168" s="396"/>
      <c r="MEG168" s="396"/>
      <c r="MEH168" s="396"/>
      <c r="MEI168" s="396"/>
      <c r="MEJ168" s="396"/>
      <c r="MEK168" s="396"/>
      <c r="MEL168" s="396"/>
      <c r="MEM168" s="396"/>
      <c r="MEN168" s="396"/>
      <c r="MEO168" s="396"/>
      <c r="MEP168" s="396"/>
      <c r="MEQ168" s="396"/>
      <c r="MER168" s="396"/>
      <c r="MES168" s="396"/>
      <c r="MET168" s="396"/>
      <c r="MEU168" s="396"/>
      <c r="MEV168" s="396"/>
      <c r="MEW168" s="396"/>
      <c r="MEX168" s="396"/>
      <c r="MEY168" s="396"/>
      <c r="MEZ168" s="396"/>
      <c r="MFA168" s="396"/>
      <c r="MFB168" s="396"/>
      <c r="MFC168" s="396"/>
      <c r="MFD168" s="396"/>
      <c r="MFE168" s="396"/>
      <c r="MFF168" s="396"/>
      <c r="MFG168" s="396"/>
      <c r="MFH168" s="396"/>
      <c r="MFI168" s="396"/>
      <c r="MFJ168" s="396"/>
      <c r="MFK168" s="396"/>
      <c r="MFL168" s="396"/>
      <c r="MFM168" s="396"/>
      <c r="MFN168" s="396"/>
      <c r="MFO168" s="396"/>
      <c r="MFP168" s="396"/>
      <c r="MFQ168" s="396"/>
      <c r="MFR168" s="396"/>
      <c r="MFS168" s="396"/>
      <c r="MFT168" s="396"/>
      <c r="MFU168" s="396"/>
      <c r="MFV168" s="396"/>
      <c r="MFW168" s="396"/>
      <c r="MFX168" s="396"/>
      <c r="MFY168" s="396"/>
      <c r="MFZ168" s="396"/>
      <c r="MGA168" s="396"/>
      <c r="MGB168" s="396"/>
      <c r="MGC168" s="396"/>
      <c r="MGD168" s="396"/>
      <c r="MGE168" s="396"/>
      <c r="MGF168" s="396"/>
      <c r="MGG168" s="396"/>
      <c r="MGH168" s="396"/>
      <c r="MGI168" s="396"/>
      <c r="MGJ168" s="396"/>
      <c r="MGK168" s="396"/>
      <c r="MGL168" s="396"/>
      <c r="MGM168" s="396"/>
      <c r="MGN168" s="396"/>
      <c r="MGO168" s="396"/>
      <c r="MGP168" s="396"/>
      <c r="MGQ168" s="396"/>
      <c r="MGR168" s="396"/>
      <c r="MGS168" s="396"/>
      <c r="MGT168" s="396"/>
      <c r="MGU168" s="396"/>
      <c r="MGV168" s="396"/>
      <c r="MGW168" s="396"/>
      <c r="MGX168" s="396"/>
      <c r="MGY168" s="396"/>
      <c r="MGZ168" s="396"/>
      <c r="MHA168" s="396"/>
      <c r="MHB168" s="396"/>
      <c r="MHC168" s="396"/>
      <c r="MHD168" s="396"/>
      <c r="MHE168" s="396"/>
      <c r="MHF168" s="396"/>
      <c r="MHG168" s="396"/>
      <c r="MHH168" s="396"/>
      <c r="MHI168" s="396"/>
      <c r="MHJ168" s="396"/>
      <c r="MHK168" s="396"/>
      <c r="MHL168" s="396"/>
      <c r="MHM168" s="396"/>
      <c r="MHN168" s="396"/>
      <c r="MHO168" s="396"/>
      <c r="MHP168" s="396"/>
      <c r="MHQ168" s="396"/>
      <c r="MHR168" s="396"/>
      <c r="MHS168" s="396"/>
      <c r="MHT168" s="396"/>
      <c r="MHU168" s="396"/>
      <c r="MHV168" s="396"/>
      <c r="MHW168" s="396"/>
      <c r="MHX168" s="396"/>
      <c r="MHY168" s="396"/>
      <c r="MHZ168" s="396"/>
      <c r="MIA168" s="396"/>
      <c r="MIB168" s="396"/>
      <c r="MIC168" s="396"/>
      <c r="MID168" s="396"/>
      <c r="MIE168" s="396"/>
      <c r="MIF168" s="396"/>
      <c r="MIG168" s="396"/>
      <c r="MIH168" s="396"/>
      <c r="MII168" s="396"/>
      <c r="MIJ168" s="396"/>
      <c r="MIK168" s="396"/>
      <c r="MIL168" s="396"/>
      <c r="MIM168" s="396"/>
      <c r="MIN168" s="396"/>
      <c r="MIO168" s="396"/>
      <c r="MIP168" s="396"/>
      <c r="MIQ168" s="396"/>
      <c r="MIR168" s="396"/>
      <c r="MIS168" s="396"/>
      <c r="MIT168" s="396"/>
      <c r="MIU168" s="396"/>
      <c r="MIV168" s="396"/>
      <c r="MIW168" s="396"/>
      <c r="MIX168" s="396"/>
      <c r="MIY168" s="396"/>
      <c r="MIZ168" s="396"/>
      <c r="MJA168" s="396"/>
      <c r="MJB168" s="396"/>
      <c r="MJC168" s="396"/>
      <c r="MJD168" s="396"/>
      <c r="MJE168" s="396"/>
      <c r="MJF168" s="396"/>
      <c r="MJG168" s="396"/>
      <c r="MJH168" s="396"/>
      <c r="MJI168" s="396"/>
      <c r="MJJ168" s="396"/>
      <c r="MJK168" s="396"/>
      <c r="MJL168" s="396"/>
      <c r="MJM168" s="396"/>
      <c r="MJN168" s="396"/>
      <c r="MJO168" s="396"/>
      <c r="MJP168" s="396"/>
      <c r="MJQ168" s="396"/>
      <c r="MJR168" s="396"/>
      <c r="MJS168" s="396"/>
      <c r="MJT168" s="396"/>
      <c r="MJU168" s="396"/>
      <c r="MJV168" s="396"/>
      <c r="MJW168" s="396"/>
      <c r="MJX168" s="396"/>
      <c r="MJY168" s="396"/>
      <c r="MJZ168" s="396"/>
      <c r="MKA168" s="396"/>
      <c r="MKB168" s="396"/>
      <c r="MKC168" s="396"/>
      <c r="MKD168" s="396"/>
      <c r="MKE168" s="396"/>
      <c r="MKF168" s="396"/>
      <c r="MKG168" s="396"/>
      <c r="MKH168" s="396"/>
      <c r="MKI168" s="396"/>
      <c r="MKJ168" s="396"/>
      <c r="MKK168" s="396"/>
      <c r="MKL168" s="396"/>
      <c r="MKM168" s="396"/>
      <c r="MKN168" s="396"/>
      <c r="MKO168" s="396"/>
      <c r="MKP168" s="396"/>
      <c r="MKQ168" s="396"/>
      <c r="MKR168" s="396"/>
      <c r="MKS168" s="396"/>
      <c r="MKT168" s="396"/>
      <c r="MKU168" s="396"/>
      <c r="MKV168" s="396"/>
      <c r="MKW168" s="396"/>
      <c r="MKX168" s="396"/>
      <c r="MKY168" s="396"/>
      <c r="MKZ168" s="396"/>
      <c r="MLA168" s="396"/>
      <c r="MLB168" s="396"/>
      <c r="MLC168" s="396"/>
      <c r="MLD168" s="396"/>
      <c r="MLE168" s="396"/>
      <c r="MLF168" s="396"/>
      <c r="MLG168" s="396"/>
      <c r="MLH168" s="396"/>
      <c r="MLI168" s="396"/>
      <c r="MLJ168" s="396"/>
      <c r="MLK168" s="396"/>
      <c r="MLL168" s="396"/>
      <c r="MLM168" s="396"/>
      <c r="MLN168" s="396"/>
      <c r="MLO168" s="396"/>
      <c r="MLP168" s="396"/>
      <c r="MLQ168" s="396"/>
      <c r="MLR168" s="396"/>
      <c r="MLS168" s="396"/>
      <c r="MLT168" s="396"/>
      <c r="MLU168" s="396"/>
      <c r="MLV168" s="396"/>
      <c r="MLW168" s="396"/>
      <c r="MLX168" s="396"/>
      <c r="MLY168" s="396"/>
      <c r="MLZ168" s="396"/>
      <c r="MMA168" s="396"/>
      <c r="MMB168" s="396"/>
      <c r="MMC168" s="396"/>
      <c r="MMD168" s="396"/>
      <c r="MME168" s="396"/>
      <c r="MMF168" s="396"/>
      <c r="MMG168" s="396"/>
      <c r="MMH168" s="396"/>
      <c r="MMI168" s="396"/>
      <c r="MMJ168" s="396"/>
      <c r="MMK168" s="396"/>
      <c r="MML168" s="396"/>
      <c r="MMM168" s="396"/>
      <c r="MMN168" s="396"/>
      <c r="MMO168" s="396"/>
      <c r="MMP168" s="396"/>
      <c r="MMQ168" s="396"/>
      <c r="MMR168" s="396"/>
      <c r="MMS168" s="396"/>
      <c r="MMT168" s="396"/>
      <c r="MMU168" s="396"/>
      <c r="MMV168" s="396"/>
      <c r="MMW168" s="396"/>
      <c r="MMX168" s="396"/>
      <c r="MMY168" s="396"/>
      <c r="MMZ168" s="396"/>
      <c r="MNA168" s="396"/>
      <c r="MNB168" s="396"/>
      <c r="MNC168" s="396"/>
      <c r="MND168" s="396"/>
      <c r="MNE168" s="396"/>
      <c r="MNF168" s="396"/>
      <c r="MNG168" s="396"/>
      <c r="MNH168" s="396"/>
      <c r="MNI168" s="396"/>
      <c r="MNJ168" s="396"/>
      <c r="MNK168" s="396"/>
      <c r="MNL168" s="396"/>
      <c r="MNM168" s="396"/>
      <c r="MNN168" s="396"/>
      <c r="MNO168" s="396"/>
      <c r="MNP168" s="396"/>
      <c r="MNQ168" s="396"/>
      <c r="MNR168" s="396"/>
      <c r="MNS168" s="396"/>
      <c r="MNT168" s="396"/>
      <c r="MNU168" s="396"/>
      <c r="MNV168" s="396"/>
      <c r="MNW168" s="396"/>
      <c r="MNX168" s="396"/>
      <c r="MNY168" s="396"/>
      <c r="MNZ168" s="396"/>
      <c r="MOA168" s="396"/>
      <c r="MOB168" s="396"/>
      <c r="MOC168" s="396"/>
      <c r="MOD168" s="396"/>
      <c r="MOE168" s="396"/>
      <c r="MOF168" s="396"/>
      <c r="MOG168" s="396"/>
      <c r="MOH168" s="396"/>
      <c r="MOI168" s="396"/>
      <c r="MOJ168" s="396"/>
      <c r="MOK168" s="396"/>
      <c r="MOL168" s="396"/>
      <c r="MOM168" s="396"/>
      <c r="MON168" s="396"/>
      <c r="MOO168" s="396"/>
      <c r="MOP168" s="396"/>
      <c r="MOQ168" s="396"/>
      <c r="MOR168" s="396"/>
      <c r="MOS168" s="396"/>
      <c r="MOT168" s="396"/>
      <c r="MOU168" s="396"/>
      <c r="MOV168" s="396"/>
      <c r="MOW168" s="396"/>
      <c r="MOX168" s="396"/>
      <c r="MOY168" s="396"/>
      <c r="MOZ168" s="396"/>
      <c r="MPA168" s="396"/>
      <c r="MPB168" s="396"/>
      <c r="MPC168" s="396"/>
      <c r="MPD168" s="396"/>
      <c r="MPE168" s="396"/>
      <c r="MPF168" s="396"/>
      <c r="MPG168" s="396"/>
      <c r="MPH168" s="396"/>
      <c r="MPI168" s="396"/>
      <c r="MPJ168" s="396"/>
      <c r="MPK168" s="396"/>
      <c r="MPL168" s="396"/>
      <c r="MPM168" s="396"/>
      <c r="MPN168" s="396"/>
      <c r="MPO168" s="396"/>
      <c r="MPP168" s="396"/>
      <c r="MPQ168" s="396"/>
      <c r="MPR168" s="396"/>
      <c r="MPS168" s="396"/>
      <c r="MPT168" s="396"/>
      <c r="MPU168" s="396"/>
      <c r="MPV168" s="396"/>
      <c r="MPW168" s="396"/>
      <c r="MPX168" s="396"/>
      <c r="MPY168" s="396"/>
      <c r="MPZ168" s="396"/>
      <c r="MQA168" s="396"/>
      <c r="MQB168" s="396"/>
      <c r="MQC168" s="396"/>
      <c r="MQD168" s="396"/>
      <c r="MQE168" s="396"/>
      <c r="MQF168" s="396"/>
      <c r="MQG168" s="396"/>
      <c r="MQH168" s="396"/>
      <c r="MQI168" s="396"/>
      <c r="MQJ168" s="396"/>
      <c r="MQK168" s="396"/>
      <c r="MQL168" s="396"/>
      <c r="MQM168" s="396"/>
      <c r="MQN168" s="396"/>
      <c r="MQO168" s="396"/>
      <c r="MQP168" s="396"/>
      <c r="MQQ168" s="396"/>
      <c r="MQR168" s="396"/>
      <c r="MQS168" s="396"/>
      <c r="MQT168" s="396"/>
      <c r="MQU168" s="396"/>
      <c r="MQV168" s="396"/>
      <c r="MQW168" s="396"/>
      <c r="MQX168" s="396"/>
      <c r="MQY168" s="396"/>
      <c r="MQZ168" s="396"/>
      <c r="MRA168" s="396"/>
      <c r="MRB168" s="396"/>
      <c r="MRC168" s="396"/>
      <c r="MRD168" s="396"/>
      <c r="MRE168" s="396"/>
      <c r="MRF168" s="396"/>
      <c r="MRG168" s="396"/>
      <c r="MRH168" s="396"/>
      <c r="MRI168" s="396"/>
      <c r="MRJ168" s="396"/>
      <c r="MRK168" s="396"/>
      <c r="MRL168" s="396"/>
      <c r="MRM168" s="396"/>
      <c r="MRN168" s="396"/>
      <c r="MRO168" s="396"/>
      <c r="MRP168" s="396"/>
      <c r="MRQ168" s="396"/>
      <c r="MRR168" s="396"/>
      <c r="MRS168" s="396"/>
      <c r="MRT168" s="396"/>
      <c r="MRU168" s="396"/>
      <c r="MRV168" s="396"/>
      <c r="MRW168" s="396"/>
      <c r="MRX168" s="396"/>
      <c r="MRY168" s="396"/>
      <c r="MRZ168" s="396"/>
      <c r="MSA168" s="396"/>
      <c r="MSB168" s="396"/>
      <c r="MSC168" s="396"/>
      <c r="MSD168" s="396"/>
      <c r="MSE168" s="396"/>
      <c r="MSF168" s="396"/>
      <c r="MSG168" s="396"/>
      <c r="MSH168" s="396"/>
      <c r="MSI168" s="396"/>
      <c r="MSJ168" s="396"/>
      <c r="MSK168" s="396"/>
      <c r="MSL168" s="396"/>
      <c r="MSM168" s="396"/>
      <c r="MSN168" s="396"/>
      <c r="MSO168" s="396"/>
      <c r="MSP168" s="396"/>
      <c r="MSQ168" s="396"/>
      <c r="MSR168" s="396"/>
      <c r="MSS168" s="396"/>
      <c r="MST168" s="396"/>
      <c r="MSU168" s="396"/>
      <c r="MSV168" s="396"/>
      <c r="MSW168" s="396"/>
      <c r="MSX168" s="396"/>
      <c r="MSY168" s="396"/>
      <c r="MSZ168" s="396"/>
      <c r="MTA168" s="396"/>
      <c r="MTB168" s="396"/>
      <c r="MTC168" s="396"/>
      <c r="MTD168" s="396"/>
      <c r="MTE168" s="396"/>
      <c r="MTF168" s="396"/>
      <c r="MTG168" s="396"/>
      <c r="MTH168" s="396"/>
      <c r="MTI168" s="396"/>
      <c r="MTJ168" s="396"/>
      <c r="MTK168" s="396"/>
      <c r="MTL168" s="396"/>
      <c r="MTM168" s="396"/>
      <c r="MTN168" s="396"/>
      <c r="MTO168" s="396"/>
      <c r="MTP168" s="396"/>
      <c r="MTQ168" s="396"/>
      <c r="MTR168" s="396"/>
      <c r="MTS168" s="396"/>
      <c r="MTT168" s="396"/>
      <c r="MTU168" s="396"/>
      <c r="MTV168" s="396"/>
      <c r="MTW168" s="396"/>
      <c r="MTX168" s="396"/>
      <c r="MTY168" s="396"/>
      <c r="MTZ168" s="396"/>
      <c r="MUA168" s="396"/>
      <c r="MUB168" s="396"/>
      <c r="MUC168" s="396"/>
      <c r="MUD168" s="396"/>
      <c r="MUE168" s="396"/>
      <c r="MUF168" s="396"/>
      <c r="MUG168" s="396"/>
      <c r="MUH168" s="396"/>
      <c r="MUI168" s="396"/>
      <c r="MUJ168" s="396"/>
      <c r="MUK168" s="396"/>
      <c r="MUL168" s="396"/>
      <c r="MUM168" s="396"/>
      <c r="MUN168" s="396"/>
      <c r="MUO168" s="396"/>
      <c r="MUP168" s="396"/>
      <c r="MUQ168" s="396"/>
      <c r="MUR168" s="396"/>
      <c r="MUS168" s="396"/>
      <c r="MUT168" s="396"/>
      <c r="MUU168" s="396"/>
      <c r="MUV168" s="396"/>
      <c r="MUW168" s="396"/>
      <c r="MUX168" s="396"/>
      <c r="MUY168" s="396"/>
      <c r="MUZ168" s="396"/>
      <c r="MVA168" s="396"/>
      <c r="MVB168" s="396"/>
      <c r="MVC168" s="396"/>
      <c r="MVD168" s="396"/>
      <c r="MVE168" s="396"/>
      <c r="MVF168" s="396"/>
      <c r="MVG168" s="396"/>
      <c r="MVH168" s="396"/>
      <c r="MVI168" s="396"/>
      <c r="MVJ168" s="396"/>
      <c r="MVK168" s="396"/>
      <c r="MVL168" s="396"/>
      <c r="MVM168" s="396"/>
      <c r="MVN168" s="396"/>
      <c r="MVO168" s="396"/>
      <c r="MVP168" s="396"/>
      <c r="MVQ168" s="396"/>
      <c r="MVR168" s="396"/>
      <c r="MVS168" s="396"/>
      <c r="MVT168" s="396"/>
      <c r="MVU168" s="396"/>
      <c r="MVV168" s="396"/>
      <c r="MVW168" s="396"/>
      <c r="MVX168" s="396"/>
      <c r="MVY168" s="396"/>
      <c r="MVZ168" s="396"/>
      <c r="MWA168" s="396"/>
      <c r="MWB168" s="396"/>
      <c r="MWC168" s="396"/>
      <c r="MWD168" s="396"/>
      <c r="MWE168" s="396"/>
      <c r="MWF168" s="396"/>
      <c r="MWG168" s="396"/>
      <c r="MWH168" s="396"/>
      <c r="MWI168" s="396"/>
      <c r="MWJ168" s="396"/>
      <c r="MWK168" s="396"/>
      <c r="MWL168" s="396"/>
      <c r="MWM168" s="396"/>
      <c r="MWN168" s="396"/>
      <c r="MWO168" s="396"/>
      <c r="MWP168" s="396"/>
      <c r="MWQ168" s="396"/>
      <c r="MWR168" s="396"/>
      <c r="MWS168" s="396"/>
      <c r="MWT168" s="396"/>
      <c r="MWU168" s="396"/>
      <c r="MWV168" s="396"/>
      <c r="MWW168" s="396"/>
      <c r="MWX168" s="396"/>
      <c r="MWY168" s="396"/>
      <c r="MWZ168" s="396"/>
      <c r="MXA168" s="396"/>
      <c r="MXB168" s="396"/>
      <c r="MXC168" s="396"/>
      <c r="MXD168" s="396"/>
      <c r="MXE168" s="396"/>
      <c r="MXF168" s="396"/>
      <c r="MXG168" s="396"/>
      <c r="MXH168" s="396"/>
      <c r="MXI168" s="396"/>
      <c r="MXJ168" s="396"/>
      <c r="MXK168" s="396"/>
      <c r="MXL168" s="396"/>
      <c r="MXM168" s="396"/>
      <c r="MXN168" s="396"/>
      <c r="MXO168" s="396"/>
      <c r="MXP168" s="396"/>
      <c r="MXQ168" s="396"/>
      <c r="MXR168" s="396"/>
      <c r="MXS168" s="396"/>
      <c r="MXT168" s="396"/>
      <c r="MXU168" s="396"/>
      <c r="MXV168" s="396"/>
      <c r="MXW168" s="396"/>
      <c r="MXX168" s="396"/>
      <c r="MXY168" s="396"/>
      <c r="MXZ168" s="396"/>
      <c r="MYA168" s="396"/>
      <c r="MYB168" s="396"/>
      <c r="MYC168" s="396"/>
      <c r="MYD168" s="396"/>
      <c r="MYE168" s="396"/>
      <c r="MYF168" s="396"/>
      <c r="MYG168" s="396"/>
      <c r="MYH168" s="396"/>
      <c r="MYI168" s="396"/>
      <c r="MYJ168" s="396"/>
      <c r="MYK168" s="396"/>
      <c r="MYL168" s="396"/>
      <c r="MYM168" s="396"/>
      <c r="MYN168" s="396"/>
      <c r="MYO168" s="396"/>
      <c r="MYP168" s="396"/>
      <c r="MYQ168" s="396"/>
      <c r="MYR168" s="396"/>
      <c r="MYS168" s="396"/>
      <c r="MYT168" s="396"/>
      <c r="MYU168" s="396"/>
      <c r="MYV168" s="396"/>
      <c r="MYW168" s="396"/>
      <c r="MYX168" s="396"/>
      <c r="MYY168" s="396"/>
      <c r="MYZ168" s="396"/>
      <c r="MZA168" s="396"/>
      <c r="MZB168" s="396"/>
      <c r="MZC168" s="396"/>
      <c r="MZD168" s="396"/>
      <c r="MZE168" s="396"/>
      <c r="MZF168" s="396"/>
      <c r="MZG168" s="396"/>
      <c r="MZH168" s="396"/>
      <c r="MZI168" s="396"/>
      <c r="MZJ168" s="396"/>
      <c r="MZK168" s="396"/>
      <c r="MZL168" s="396"/>
      <c r="MZM168" s="396"/>
      <c r="MZN168" s="396"/>
      <c r="MZO168" s="396"/>
      <c r="MZP168" s="396"/>
      <c r="MZQ168" s="396"/>
      <c r="MZR168" s="396"/>
      <c r="MZS168" s="396"/>
      <c r="MZT168" s="396"/>
      <c r="MZU168" s="396"/>
      <c r="MZV168" s="396"/>
      <c r="MZW168" s="396"/>
      <c r="MZX168" s="396"/>
      <c r="MZY168" s="396"/>
      <c r="MZZ168" s="396"/>
      <c r="NAA168" s="396"/>
      <c r="NAB168" s="396"/>
      <c r="NAC168" s="396"/>
      <c r="NAD168" s="396"/>
      <c r="NAE168" s="396"/>
      <c r="NAF168" s="396"/>
      <c r="NAG168" s="396"/>
      <c r="NAH168" s="396"/>
      <c r="NAI168" s="396"/>
      <c r="NAJ168" s="396"/>
      <c r="NAK168" s="396"/>
      <c r="NAL168" s="396"/>
      <c r="NAM168" s="396"/>
      <c r="NAN168" s="396"/>
      <c r="NAO168" s="396"/>
      <c r="NAP168" s="396"/>
      <c r="NAQ168" s="396"/>
      <c r="NAR168" s="396"/>
      <c r="NAS168" s="396"/>
      <c r="NAT168" s="396"/>
      <c r="NAU168" s="396"/>
      <c r="NAV168" s="396"/>
      <c r="NAW168" s="396"/>
      <c r="NAX168" s="396"/>
      <c r="NAY168" s="396"/>
      <c r="NAZ168" s="396"/>
      <c r="NBA168" s="396"/>
      <c r="NBB168" s="396"/>
      <c r="NBC168" s="396"/>
      <c r="NBD168" s="396"/>
      <c r="NBE168" s="396"/>
      <c r="NBF168" s="396"/>
      <c r="NBG168" s="396"/>
      <c r="NBH168" s="396"/>
      <c r="NBI168" s="396"/>
      <c r="NBJ168" s="396"/>
      <c r="NBK168" s="396"/>
      <c r="NBL168" s="396"/>
      <c r="NBM168" s="396"/>
      <c r="NBN168" s="396"/>
      <c r="NBO168" s="396"/>
      <c r="NBP168" s="396"/>
      <c r="NBQ168" s="396"/>
      <c r="NBR168" s="396"/>
      <c r="NBS168" s="396"/>
      <c r="NBT168" s="396"/>
      <c r="NBU168" s="396"/>
      <c r="NBV168" s="396"/>
      <c r="NBW168" s="396"/>
      <c r="NBX168" s="396"/>
      <c r="NBY168" s="396"/>
      <c r="NBZ168" s="396"/>
      <c r="NCA168" s="396"/>
      <c r="NCB168" s="396"/>
      <c r="NCC168" s="396"/>
      <c r="NCD168" s="396"/>
      <c r="NCE168" s="396"/>
      <c r="NCF168" s="396"/>
      <c r="NCG168" s="396"/>
      <c r="NCH168" s="396"/>
      <c r="NCI168" s="396"/>
      <c r="NCJ168" s="396"/>
      <c r="NCK168" s="396"/>
      <c r="NCL168" s="396"/>
      <c r="NCM168" s="396"/>
      <c r="NCN168" s="396"/>
      <c r="NCO168" s="396"/>
      <c r="NCP168" s="396"/>
      <c r="NCQ168" s="396"/>
      <c r="NCR168" s="396"/>
      <c r="NCS168" s="396"/>
      <c r="NCT168" s="396"/>
      <c r="NCU168" s="396"/>
      <c r="NCV168" s="396"/>
      <c r="NCW168" s="396"/>
      <c r="NCX168" s="396"/>
      <c r="NCY168" s="396"/>
      <c r="NCZ168" s="396"/>
      <c r="NDA168" s="396"/>
      <c r="NDB168" s="396"/>
      <c r="NDC168" s="396"/>
      <c r="NDD168" s="396"/>
      <c r="NDE168" s="396"/>
      <c r="NDF168" s="396"/>
      <c r="NDG168" s="396"/>
      <c r="NDH168" s="396"/>
      <c r="NDI168" s="396"/>
      <c r="NDJ168" s="396"/>
      <c r="NDK168" s="396"/>
      <c r="NDL168" s="396"/>
      <c r="NDM168" s="396"/>
      <c r="NDN168" s="396"/>
      <c r="NDO168" s="396"/>
      <c r="NDP168" s="396"/>
      <c r="NDQ168" s="396"/>
      <c r="NDR168" s="396"/>
      <c r="NDS168" s="396"/>
      <c r="NDT168" s="396"/>
      <c r="NDU168" s="396"/>
      <c r="NDV168" s="396"/>
      <c r="NDW168" s="396"/>
      <c r="NDX168" s="396"/>
      <c r="NDY168" s="396"/>
      <c r="NDZ168" s="396"/>
      <c r="NEA168" s="396"/>
      <c r="NEB168" s="396"/>
      <c r="NEC168" s="396"/>
      <c r="NED168" s="396"/>
      <c r="NEE168" s="396"/>
      <c r="NEF168" s="396"/>
      <c r="NEG168" s="396"/>
      <c r="NEH168" s="396"/>
      <c r="NEI168" s="396"/>
      <c r="NEJ168" s="396"/>
      <c r="NEK168" s="396"/>
      <c r="NEL168" s="396"/>
      <c r="NEM168" s="396"/>
      <c r="NEN168" s="396"/>
      <c r="NEO168" s="396"/>
      <c r="NEP168" s="396"/>
      <c r="NEQ168" s="396"/>
      <c r="NER168" s="396"/>
      <c r="NES168" s="396"/>
      <c r="NET168" s="396"/>
      <c r="NEU168" s="396"/>
      <c r="NEV168" s="396"/>
      <c r="NEW168" s="396"/>
      <c r="NEX168" s="396"/>
      <c r="NEY168" s="396"/>
      <c r="NEZ168" s="396"/>
      <c r="NFA168" s="396"/>
      <c r="NFB168" s="396"/>
      <c r="NFC168" s="396"/>
      <c r="NFD168" s="396"/>
      <c r="NFE168" s="396"/>
      <c r="NFF168" s="396"/>
      <c r="NFG168" s="396"/>
      <c r="NFH168" s="396"/>
      <c r="NFI168" s="396"/>
      <c r="NFJ168" s="396"/>
      <c r="NFK168" s="396"/>
      <c r="NFL168" s="396"/>
      <c r="NFM168" s="396"/>
      <c r="NFN168" s="396"/>
      <c r="NFO168" s="396"/>
      <c r="NFP168" s="396"/>
      <c r="NFQ168" s="396"/>
      <c r="NFR168" s="396"/>
      <c r="NFS168" s="396"/>
      <c r="NFT168" s="396"/>
      <c r="NFU168" s="396"/>
      <c r="NFV168" s="396"/>
      <c r="NFW168" s="396"/>
      <c r="NFX168" s="396"/>
      <c r="NFY168" s="396"/>
      <c r="NFZ168" s="396"/>
      <c r="NGA168" s="396"/>
      <c r="NGB168" s="396"/>
      <c r="NGC168" s="396"/>
      <c r="NGD168" s="396"/>
      <c r="NGE168" s="396"/>
      <c r="NGF168" s="396"/>
      <c r="NGG168" s="396"/>
      <c r="NGH168" s="396"/>
      <c r="NGI168" s="396"/>
      <c r="NGJ168" s="396"/>
      <c r="NGK168" s="396"/>
      <c r="NGL168" s="396"/>
      <c r="NGM168" s="396"/>
      <c r="NGN168" s="396"/>
      <c r="NGO168" s="396"/>
      <c r="NGP168" s="396"/>
      <c r="NGQ168" s="396"/>
      <c r="NGR168" s="396"/>
      <c r="NGS168" s="396"/>
      <c r="NGT168" s="396"/>
      <c r="NGU168" s="396"/>
      <c r="NGV168" s="396"/>
      <c r="NGW168" s="396"/>
      <c r="NGX168" s="396"/>
      <c r="NGY168" s="396"/>
      <c r="NGZ168" s="396"/>
      <c r="NHA168" s="396"/>
      <c r="NHB168" s="396"/>
      <c r="NHC168" s="396"/>
      <c r="NHD168" s="396"/>
      <c r="NHE168" s="396"/>
      <c r="NHF168" s="396"/>
      <c r="NHG168" s="396"/>
      <c r="NHH168" s="396"/>
      <c r="NHI168" s="396"/>
      <c r="NHJ168" s="396"/>
      <c r="NHK168" s="396"/>
      <c r="NHL168" s="396"/>
      <c r="NHM168" s="396"/>
      <c r="NHN168" s="396"/>
      <c r="NHO168" s="396"/>
      <c r="NHP168" s="396"/>
      <c r="NHQ168" s="396"/>
      <c r="NHR168" s="396"/>
      <c r="NHS168" s="396"/>
      <c r="NHT168" s="396"/>
      <c r="NHU168" s="396"/>
      <c r="NHV168" s="396"/>
      <c r="NHW168" s="396"/>
      <c r="NHX168" s="396"/>
      <c r="NHY168" s="396"/>
      <c r="NHZ168" s="396"/>
      <c r="NIA168" s="396"/>
      <c r="NIB168" s="396"/>
      <c r="NIC168" s="396"/>
      <c r="NID168" s="396"/>
      <c r="NIE168" s="396"/>
      <c r="NIF168" s="396"/>
      <c r="NIG168" s="396"/>
      <c r="NIH168" s="396"/>
      <c r="NII168" s="396"/>
      <c r="NIJ168" s="396"/>
      <c r="NIK168" s="396"/>
      <c r="NIL168" s="396"/>
      <c r="NIM168" s="396"/>
      <c r="NIN168" s="396"/>
      <c r="NIO168" s="396"/>
      <c r="NIP168" s="396"/>
      <c r="NIQ168" s="396"/>
      <c r="NIR168" s="396"/>
      <c r="NIS168" s="396"/>
      <c r="NIT168" s="396"/>
      <c r="NIU168" s="396"/>
      <c r="NIV168" s="396"/>
      <c r="NIW168" s="396"/>
      <c r="NIX168" s="396"/>
      <c r="NIY168" s="396"/>
      <c r="NIZ168" s="396"/>
      <c r="NJA168" s="396"/>
      <c r="NJB168" s="396"/>
      <c r="NJC168" s="396"/>
      <c r="NJD168" s="396"/>
      <c r="NJE168" s="396"/>
      <c r="NJF168" s="396"/>
      <c r="NJG168" s="396"/>
      <c r="NJH168" s="396"/>
      <c r="NJI168" s="396"/>
      <c r="NJJ168" s="396"/>
      <c r="NJK168" s="396"/>
      <c r="NJL168" s="396"/>
      <c r="NJM168" s="396"/>
      <c r="NJN168" s="396"/>
      <c r="NJO168" s="396"/>
      <c r="NJP168" s="396"/>
      <c r="NJQ168" s="396"/>
      <c r="NJR168" s="396"/>
      <c r="NJS168" s="396"/>
      <c r="NJT168" s="396"/>
      <c r="NJU168" s="396"/>
      <c r="NJV168" s="396"/>
      <c r="NJW168" s="396"/>
      <c r="NJX168" s="396"/>
      <c r="NJY168" s="396"/>
      <c r="NJZ168" s="396"/>
      <c r="NKA168" s="396"/>
      <c r="NKB168" s="396"/>
      <c r="NKC168" s="396"/>
      <c r="NKD168" s="396"/>
      <c r="NKE168" s="396"/>
      <c r="NKF168" s="396"/>
      <c r="NKG168" s="396"/>
      <c r="NKH168" s="396"/>
      <c r="NKI168" s="396"/>
      <c r="NKJ168" s="396"/>
      <c r="NKK168" s="396"/>
      <c r="NKL168" s="396"/>
      <c r="NKM168" s="396"/>
      <c r="NKN168" s="396"/>
      <c r="NKO168" s="396"/>
      <c r="NKP168" s="396"/>
      <c r="NKQ168" s="396"/>
      <c r="NKR168" s="396"/>
      <c r="NKS168" s="396"/>
      <c r="NKT168" s="396"/>
      <c r="NKU168" s="396"/>
      <c r="NKV168" s="396"/>
      <c r="NKW168" s="396"/>
      <c r="NKX168" s="396"/>
      <c r="NKY168" s="396"/>
      <c r="NKZ168" s="396"/>
      <c r="NLA168" s="396"/>
      <c r="NLB168" s="396"/>
      <c r="NLC168" s="396"/>
      <c r="NLD168" s="396"/>
      <c r="NLE168" s="396"/>
      <c r="NLF168" s="396"/>
      <c r="NLG168" s="396"/>
      <c r="NLH168" s="396"/>
      <c r="NLI168" s="396"/>
      <c r="NLJ168" s="396"/>
      <c r="NLK168" s="396"/>
      <c r="NLL168" s="396"/>
      <c r="NLM168" s="396"/>
      <c r="NLN168" s="396"/>
      <c r="NLO168" s="396"/>
      <c r="NLP168" s="396"/>
      <c r="NLQ168" s="396"/>
      <c r="NLR168" s="396"/>
      <c r="NLS168" s="396"/>
      <c r="NLT168" s="396"/>
      <c r="NLU168" s="396"/>
      <c r="NLV168" s="396"/>
      <c r="NLW168" s="396"/>
      <c r="NLX168" s="396"/>
      <c r="NLY168" s="396"/>
      <c r="NLZ168" s="396"/>
      <c r="NMA168" s="396"/>
      <c r="NMB168" s="396"/>
      <c r="NMC168" s="396"/>
      <c r="NMD168" s="396"/>
      <c r="NME168" s="396"/>
      <c r="NMF168" s="396"/>
      <c r="NMG168" s="396"/>
      <c r="NMH168" s="396"/>
      <c r="NMI168" s="396"/>
      <c r="NMJ168" s="396"/>
      <c r="NMK168" s="396"/>
      <c r="NML168" s="396"/>
      <c r="NMM168" s="396"/>
      <c r="NMN168" s="396"/>
      <c r="NMO168" s="396"/>
      <c r="NMP168" s="396"/>
      <c r="NMQ168" s="396"/>
      <c r="NMR168" s="396"/>
      <c r="NMS168" s="396"/>
      <c r="NMT168" s="396"/>
      <c r="NMU168" s="396"/>
      <c r="NMV168" s="396"/>
      <c r="NMW168" s="396"/>
      <c r="NMX168" s="396"/>
      <c r="NMY168" s="396"/>
      <c r="NMZ168" s="396"/>
      <c r="NNA168" s="396"/>
      <c r="NNB168" s="396"/>
      <c r="NNC168" s="396"/>
      <c r="NND168" s="396"/>
      <c r="NNE168" s="396"/>
      <c r="NNF168" s="396"/>
      <c r="NNG168" s="396"/>
      <c r="NNH168" s="396"/>
      <c r="NNI168" s="396"/>
      <c r="NNJ168" s="396"/>
      <c r="NNK168" s="396"/>
      <c r="NNL168" s="396"/>
      <c r="NNM168" s="396"/>
      <c r="NNN168" s="396"/>
      <c r="NNO168" s="396"/>
      <c r="NNP168" s="396"/>
      <c r="NNQ168" s="396"/>
      <c r="NNR168" s="396"/>
      <c r="NNS168" s="396"/>
      <c r="NNT168" s="396"/>
      <c r="NNU168" s="396"/>
      <c r="NNV168" s="396"/>
      <c r="NNW168" s="396"/>
      <c r="NNX168" s="396"/>
      <c r="NNY168" s="396"/>
      <c r="NNZ168" s="396"/>
      <c r="NOA168" s="396"/>
      <c r="NOB168" s="396"/>
      <c r="NOC168" s="396"/>
      <c r="NOD168" s="396"/>
      <c r="NOE168" s="396"/>
      <c r="NOF168" s="396"/>
      <c r="NOG168" s="396"/>
      <c r="NOH168" s="396"/>
      <c r="NOI168" s="396"/>
      <c r="NOJ168" s="396"/>
      <c r="NOK168" s="396"/>
      <c r="NOL168" s="396"/>
      <c r="NOM168" s="396"/>
      <c r="NON168" s="396"/>
      <c r="NOO168" s="396"/>
      <c r="NOP168" s="396"/>
      <c r="NOQ168" s="396"/>
      <c r="NOR168" s="396"/>
      <c r="NOS168" s="396"/>
      <c r="NOT168" s="396"/>
      <c r="NOU168" s="396"/>
      <c r="NOV168" s="396"/>
      <c r="NOW168" s="396"/>
      <c r="NOX168" s="396"/>
      <c r="NOY168" s="396"/>
      <c r="NOZ168" s="396"/>
      <c r="NPA168" s="396"/>
      <c r="NPB168" s="396"/>
      <c r="NPC168" s="396"/>
      <c r="NPD168" s="396"/>
      <c r="NPE168" s="396"/>
      <c r="NPF168" s="396"/>
      <c r="NPG168" s="396"/>
      <c r="NPH168" s="396"/>
      <c r="NPI168" s="396"/>
      <c r="NPJ168" s="396"/>
      <c r="NPK168" s="396"/>
      <c r="NPL168" s="396"/>
      <c r="NPM168" s="396"/>
      <c r="NPN168" s="396"/>
      <c r="NPO168" s="396"/>
      <c r="NPP168" s="396"/>
      <c r="NPQ168" s="396"/>
      <c r="NPR168" s="396"/>
      <c r="NPS168" s="396"/>
      <c r="NPT168" s="396"/>
      <c r="NPU168" s="396"/>
      <c r="NPV168" s="396"/>
      <c r="NPW168" s="396"/>
      <c r="NPX168" s="396"/>
      <c r="NPY168" s="396"/>
      <c r="NPZ168" s="396"/>
      <c r="NQA168" s="396"/>
      <c r="NQB168" s="396"/>
      <c r="NQC168" s="396"/>
      <c r="NQD168" s="396"/>
      <c r="NQE168" s="396"/>
      <c r="NQF168" s="396"/>
      <c r="NQG168" s="396"/>
      <c r="NQH168" s="396"/>
      <c r="NQI168" s="396"/>
      <c r="NQJ168" s="396"/>
      <c r="NQK168" s="396"/>
      <c r="NQL168" s="396"/>
      <c r="NQM168" s="396"/>
      <c r="NQN168" s="396"/>
      <c r="NQO168" s="396"/>
      <c r="NQP168" s="396"/>
      <c r="NQQ168" s="396"/>
      <c r="NQR168" s="396"/>
      <c r="NQS168" s="396"/>
      <c r="NQT168" s="396"/>
      <c r="NQU168" s="396"/>
      <c r="NQV168" s="396"/>
      <c r="NQW168" s="396"/>
      <c r="NQX168" s="396"/>
      <c r="NQY168" s="396"/>
      <c r="NQZ168" s="396"/>
      <c r="NRA168" s="396"/>
      <c r="NRB168" s="396"/>
      <c r="NRC168" s="396"/>
      <c r="NRD168" s="396"/>
      <c r="NRE168" s="396"/>
      <c r="NRF168" s="396"/>
      <c r="NRG168" s="396"/>
      <c r="NRH168" s="396"/>
      <c r="NRI168" s="396"/>
      <c r="NRJ168" s="396"/>
      <c r="NRK168" s="396"/>
      <c r="NRL168" s="396"/>
      <c r="NRM168" s="396"/>
      <c r="NRN168" s="396"/>
      <c r="NRO168" s="396"/>
      <c r="NRP168" s="396"/>
      <c r="NRQ168" s="396"/>
      <c r="NRR168" s="396"/>
      <c r="NRS168" s="396"/>
      <c r="NRT168" s="396"/>
      <c r="NRU168" s="396"/>
      <c r="NRV168" s="396"/>
      <c r="NRW168" s="396"/>
      <c r="NRX168" s="396"/>
      <c r="NRY168" s="396"/>
      <c r="NRZ168" s="396"/>
      <c r="NSA168" s="396"/>
      <c r="NSB168" s="396"/>
      <c r="NSC168" s="396"/>
      <c r="NSD168" s="396"/>
      <c r="NSE168" s="396"/>
      <c r="NSF168" s="396"/>
      <c r="NSG168" s="396"/>
      <c r="NSH168" s="396"/>
      <c r="NSI168" s="396"/>
      <c r="NSJ168" s="396"/>
      <c r="NSK168" s="396"/>
      <c r="NSL168" s="396"/>
      <c r="NSM168" s="396"/>
      <c r="NSN168" s="396"/>
      <c r="NSO168" s="396"/>
      <c r="NSP168" s="396"/>
      <c r="NSQ168" s="396"/>
      <c r="NSR168" s="396"/>
      <c r="NSS168" s="396"/>
      <c r="NST168" s="396"/>
      <c r="NSU168" s="396"/>
      <c r="NSV168" s="396"/>
      <c r="NSW168" s="396"/>
      <c r="NSX168" s="396"/>
      <c r="NSY168" s="396"/>
      <c r="NSZ168" s="396"/>
      <c r="NTA168" s="396"/>
      <c r="NTB168" s="396"/>
      <c r="NTC168" s="396"/>
      <c r="NTD168" s="396"/>
      <c r="NTE168" s="396"/>
      <c r="NTF168" s="396"/>
      <c r="NTG168" s="396"/>
      <c r="NTH168" s="396"/>
      <c r="NTI168" s="396"/>
      <c r="NTJ168" s="396"/>
      <c r="NTK168" s="396"/>
      <c r="NTL168" s="396"/>
      <c r="NTM168" s="396"/>
      <c r="NTN168" s="396"/>
      <c r="NTO168" s="396"/>
      <c r="NTP168" s="396"/>
      <c r="NTQ168" s="396"/>
      <c r="NTR168" s="396"/>
      <c r="NTS168" s="396"/>
      <c r="NTT168" s="396"/>
      <c r="NTU168" s="396"/>
      <c r="NTV168" s="396"/>
      <c r="NTW168" s="396"/>
      <c r="NTX168" s="396"/>
      <c r="NTY168" s="396"/>
      <c r="NTZ168" s="396"/>
      <c r="NUA168" s="396"/>
      <c r="NUB168" s="396"/>
      <c r="NUC168" s="396"/>
      <c r="NUD168" s="396"/>
      <c r="NUE168" s="396"/>
      <c r="NUF168" s="396"/>
      <c r="NUG168" s="396"/>
      <c r="NUH168" s="396"/>
      <c r="NUI168" s="396"/>
      <c r="NUJ168" s="396"/>
      <c r="NUK168" s="396"/>
      <c r="NUL168" s="396"/>
      <c r="NUM168" s="396"/>
      <c r="NUN168" s="396"/>
      <c r="NUO168" s="396"/>
      <c r="NUP168" s="396"/>
      <c r="NUQ168" s="396"/>
      <c r="NUR168" s="396"/>
      <c r="NUS168" s="396"/>
      <c r="NUT168" s="396"/>
      <c r="NUU168" s="396"/>
      <c r="NUV168" s="396"/>
      <c r="NUW168" s="396"/>
      <c r="NUX168" s="396"/>
      <c r="NUY168" s="396"/>
      <c r="NUZ168" s="396"/>
      <c r="NVA168" s="396"/>
      <c r="NVB168" s="396"/>
      <c r="NVC168" s="396"/>
      <c r="NVD168" s="396"/>
      <c r="NVE168" s="396"/>
      <c r="NVF168" s="396"/>
      <c r="NVG168" s="396"/>
      <c r="NVH168" s="396"/>
      <c r="NVI168" s="396"/>
      <c r="NVJ168" s="396"/>
      <c r="NVK168" s="396"/>
      <c r="NVL168" s="396"/>
      <c r="NVM168" s="396"/>
      <c r="NVN168" s="396"/>
      <c r="NVO168" s="396"/>
      <c r="NVP168" s="396"/>
      <c r="NVQ168" s="396"/>
      <c r="NVR168" s="396"/>
      <c r="NVS168" s="396"/>
      <c r="NVT168" s="396"/>
      <c r="NVU168" s="396"/>
      <c r="NVV168" s="396"/>
      <c r="NVW168" s="396"/>
      <c r="NVX168" s="396"/>
      <c r="NVY168" s="396"/>
      <c r="NVZ168" s="396"/>
      <c r="NWA168" s="396"/>
      <c r="NWB168" s="396"/>
      <c r="NWC168" s="396"/>
      <c r="NWD168" s="396"/>
      <c r="NWE168" s="396"/>
      <c r="NWF168" s="396"/>
      <c r="NWG168" s="396"/>
      <c r="NWH168" s="396"/>
      <c r="NWI168" s="396"/>
      <c r="NWJ168" s="396"/>
      <c r="NWK168" s="396"/>
      <c r="NWL168" s="396"/>
      <c r="NWM168" s="396"/>
      <c r="NWN168" s="396"/>
      <c r="NWO168" s="396"/>
      <c r="NWP168" s="396"/>
      <c r="NWQ168" s="396"/>
      <c r="NWR168" s="396"/>
      <c r="NWS168" s="396"/>
      <c r="NWT168" s="396"/>
      <c r="NWU168" s="396"/>
      <c r="NWV168" s="396"/>
      <c r="NWW168" s="396"/>
      <c r="NWX168" s="396"/>
      <c r="NWY168" s="396"/>
      <c r="NWZ168" s="396"/>
      <c r="NXA168" s="396"/>
      <c r="NXB168" s="396"/>
      <c r="NXC168" s="396"/>
      <c r="NXD168" s="396"/>
      <c r="NXE168" s="396"/>
      <c r="NXF168" s="396"/>
      <c r="NXG168" s="396"/>
      <c r="NXH168" s="396"/>
      <c r="NXI168" s="396"/>
      <c r="NXJ168" s="396"/>
      <c r="NXK168" s="396"/>
      <c r="NXL168" s="396"/>
      <c r="NXM168" s="396"/>
      <c r="NXN168" s="396"/>
      <c r="NXO168" s="396"/>
      <c r="NXP168" s="396"/>
      <c r="NXQ168" s="396"/>
      <c r="NXR168" s="396"/>
      <c r="NXS168" s="396"/>
      <c r="NXT168" s="396"/>
      <c r="NXU168" s="396"/>
      <c r="NXV168" s="396"/>
      <c r="NXW168" s="396"/>
      <c r="NXX168" s="396"/>
      <c r="NXY168" s="396"/>
      <c r="NXZ168" s="396"/>
      <c r="NYA168" s="396"/>
      <c r="NYB168" s="396"/>
      <c r="NYC168" s="396"/>
      <c r="NYD168" s="396"/>
      <c r="NYE168" s="396"/>
      <c r="NYF168" s="396"/>
      <c r="NYG168" s="396"/>
      <c r="NYH168" s="396"/>
      <c r="NYI168" s="396"/>
      <c r="NYJ168" s="396"/>
      <c r="NYK168" s="396"/>
      <c r="NYL168" s="396"/>
      <c r="NYM168" s="396"/>
      <c r="NYN168" s="396"/>
      <c r="NYO168" s="396"/>
      <c r="NYP168" s="396"/>
      <c r="NYQ168" s="396"/>
      <c r="NYR168" s="396"/>
      <c r="NYS168" s="396"/>
      <c r="NYT168" s="396"/>
      <c r="NYU168" s="396"/>
      <c r="NYV168" s="396"/>
      <c r="NYW168" s="396"/>
      <c r="NYX168" s="396"/>
      <c r="NYY168" s="396"/>
      <c r="NYZ168" s="396"/>
      <c r="NZA168" s="396"/>
      <c r="NZB168" s="396"/>
      <c r="NZC168" s="396"/>
      <c r="NZD168" s="396"/>
      <c r="NZE168" s="396"/>
      <c r="NZF168" s="396"/>
      <c r="NZG168" s="396"/>
      <c r="NZH168" s="396"/>
      <c r="NZI168" s="396"/>
      <c r="NZJ168" s="396"/>
      <c r="NZK168" s="396"/>
      <c r="NZL168" s="396"/>
      <c r="NZM168" s="396"/>
      <c r="NZN168" s="396"/>
      <c r="NZO168" s="396"/>
      <c r="NZP168" s="396"/>
      <c r="NZQ168" s="396"/>
      <c r="NZR168" s="396"/>
      <c r="NZS168" s="396"/>
      <c r="NZT168" s="396"/>
      <c r="NZU168" s="396"/>
      <c r="NZV168" s="396"/>
      <c r="NZW168" s="396"/>
      <c r="NZX168" s="396"/>
      <c r="NZY168" s="396"/>
      <c r="NZZ168" s="396"/>
      <c r="OAA168" s="396"/>
      <c r="OAB168" s="396"/>
      <c r="OAC168" s="396"/>
      <c r="OAD168" s="396"/>
      <c r="OAE168" s="396"/>
      <c r="OAF168" s="396"/>
      <c r="OAG168" s="396"/>
      <c r="OAH168" s="396"/>
      <c r="OAI168" s="396"/>
      <c r="OAJ168" s="396"/>
      <c r="OAK168" s="396"/>
      <c r="OAL168" s="396"/>
      <c r="OAM168" s="396"/>
      <c r="OAN168" s="396"/>
      <c r="OAO168" s="396"/>
      <c r="OAP168" s="396"/>
      <c r="OAQ168" s="396"/>
      <c r="OAR168" s="396"/>
      <c r="OAS168" s="396"/>
      <c r="OAT168" s="396"/>
      <c r="OAU168" s="396"/>
      <c r="OAV168" s="396"/>
      <c r="OAW168" s="396"/>
      <c r="OAX168" s="396"/>
      <c r="OAY168" s="396"/>
      <c r="OAZ168" s="396"/>
      <c r="OBA168" s="396"/>
      <c r="OBB168" s="396"/>
      <c r="OBC168" s="396"/>
      <c r="OBD168" s="396"/>
      <c r="OBE168" s="396"/>
      <c r="OBF168" s="396"/>
      <c r="OBG168" s="396"/>
      <c r="OBH168" s="396"/>
      <c r="OBI168" s="396"/>
      <c r="OBJ168" s="396"/>
      <c r="OBK168" s="396"/>
      <c r="OBL168" s="396"/>
      <c r="OBM168" s="396"/>
      <c r="OBN168" s="396"/>
      <c r="OBO168" s="396"/>
      <c r="OBP168" s="396"/>
      <c r="OBQ168" s="396"/>
      <c r="OBR168" s="396"/>
      <c r="OBS168" s="396"/>
      <c r="OBT168" s="396"/>
      <c r="OBU168" s="396"/>
      <c r="OBV168" s="396"/>
      <c r="OBW168" s="396"/>
      <c r="OBX168" s="396"/>
      <c r="OBY168" s="396"/>
      <c r="OBZ168" s="396"/>
      <c r="OCA168" s="396"/>
      <c r="OCB168" s="396"/>
      <c r="OCC168" s="396"/>
      <c r="OCD168" s="396"/>
      <c r="OCE168" s="396"/>
      <c r="OCF168" s="396"/>
      <c r="OCG168" s="396"/>
      <c r="OCH168" s="396"/>
      <c r="OCI168" s="396"/>
      <c r="OCJ168" s="396"/>
      <c r="OCK168" s="396"/>
      <c r="OCL168" s="396"/>
      <c r="OCM168" s="396"/>
      <c r="OCN168" s="396"/>
      <c r="OCO168" s="396"/>
      <c r="OCP168" s="396"/>
      <c r="OCQ168" s="396"/>
      <c r="OCR168" s="396"/>
      <c r="OCS168" s="396"/>
      <c r="OCT168" s="396"/>
      <c r="OCU168" s="396"/>
      <c r="OCV168" s="396"/>
      <c r="OCW168" s="396"/>
      <c r="OCX168" s="396"/>
      <c r="OCY168" s="396"/>
      <c r="OCZ168" s="396"/>
      <c r="ODA168" s="396"/>
      <c r="ODB168" s="396"/>
      <c r="ODC168" s="396"/>
      <c r="ODD168" s="396"/>
      <c r="ODE168" s="396"/>
      <c r="ODF168" s="396"/>
      <c r="ODG168" s="396"/>
      <c r="ODH168" s="396"/>
      <c r="ODI168" s="396"/>
      <c r="ODJ168" s="396"/>
      <c r="ODK168" s="396"/>
      <c r="ODL168" s="396"/>
      <c r="ODM168" s="396"/>
      <c r="ODN168" s="396"/>
      <c r="ODO168" s="396"/>
      <c r="ODP168" s="396"/>
      <c r="ODQ168" s="396"/>
      <c r="ODR168" s="396"/>
      <c r="ODS168" s="396"/>
      <c r="ODT168" s="396"/>
      <c r="ODU168" s="396"/>
      <c r="ODV168" s="396"/>
      <c r="ODW168" s="396"/>
      <c r="ODX168" s="396"/>
      <c r="ODY168" s="396"/>
      <c r="ODZ168" s="396"/>
      <c r="OEA168" s="396"/>
      <c r="OEB168" s="396"/>
      <c r="OEC168" s="396"/>
      <c r="OED168" s="396"/>
      <c r="OEE168" s="396"/>
      <c r="OEF168" s="396"/>
      <c r="OEG168" s="396"/>
      <c r="OEH168" s="396"/>
      <c r="OEI168" s="396"/>
      <c r="OEJ168" s="396"/>
      <c r="OEK168" s="396"/>
      <c r="OEL168" s="396"/>
      <c r="OEM168" s="396"/>
      <c r="OEN168" s="396"/>
      <c r="OEO168" s="396"/>
      <c r="OEP168" s="396"/>
      <c r="OEQ168" s="396"/>
      <c r="OER168" s="396"/>
      <c r="OES168" s="396"/>
      <c r="OET168" s="396"/>
      <c r="OEU168" s="396"/>
      <c r="OEV168" s="396"/>
      <c r="OEW168" s="396"/>
      <c r="OEX168" s="396"/>
      <c r="OEY168" s="396"/>
      <c r="OEZ168" s="396"/>
      <c r="OFA168" s="396"/>
      <c r="OFB168" s="396"/>
      <c r="OFC168" s="396"/>
      <c r="OFD168" s="396"/>
      <c r="OFE168" s="396"/>
      <c r="OFF168" s="396"/>
      <c r="OFG168" s="396"/>
      <c r="OFH168" s="396"/>
      <c r="OFI168" s="396"/>
      <c r="OFJ168" s="396"/>
      <c r="OFK168" s="396"/>
      <c r="OFL168" s="396"/>
      <c r="OFM168" s="396"/>
      <c r="OFN168" s="396"/>
      <c r="OFO168" s="396"/>
      <c r="OFP168" s="396"/>
      <c r="OFQ168" s="396"/>
      <c r="OFR168" s="396"/>
      <c r="OFS168" s="396"/>
      <c r="OFT168" s="396"/>
      <c r="OFU168" s="396"/>
      <c r="OFV168" s="396"/>
      <c r="OFW168" s="396"/>
      <c r="OFX168" s="396"/>
      <c r="OFY168" s="396"/>
      <c r="OFZ168" s="396"/>
      <c r="OGA168" s="396"/>
      <c r="OGB168" s="396"/>
      <c r="OGC168" s="396"/>
      <c r="OGD168" s="396"/>
      <c r="OGE168" s="396"/>
      <c r="OGF168" s="396"/>
      <c r="OGG168" s="396"/>
      <c r="OGH168" s="396"/>
      <c r="OGI168" s="396"/>
      <c r="OGJ168" s="396"/>
      <c r="OGK168" s="396"/>
      <c r="OGL168" s="396"/>
      <c r="OGM168" s="396"/>
      <c r="OGN168" s="396"/>
      <c r="OGO168" s="396"/>
      <c r="OGP168" s="396"/>
      <c r="OGQ168" s="396"/>
      <c r="OGR168" s="396"/>
      <c r="OGS168" s="396"/>
      <c r="OGT168" s="396"/>
      <c r="OGU168" s="396"/>
      <c r="OGV168" s="396"/>
      <c r="OGW168" s="396"/>
      <c r="OGX168" s="396"/>
      <c r="OGY168" s="396"/>
      <c r="OGZ168" s="396"/>
      <c r="OHA168" s="396"/>
      <c r="OHB168" s="396"/>
      <c r="OHC168" s="396"/>
      <c r="OHD168" s="396"/>
      <c r="OHE168" s="396"/>
      <c r="OHF168" s="396"/>
      <c r="OHG168" s="396"/>
      <c r="OHH168" s="396"/>
      <c r="OHI168" s="396"/>
      <c r="OHJ168" s="396"/>
      <c r="OHK168" s="396"/>
      <c r="OHL168" s="396"/>
      <c r="OHM168" s="396"/>
      <c r="OHN168" s="396"/>
      <c r="OHO168" s="396"/>
      <c r="OHP168" s="396"/>
      <c r="OHQ168" s="396"/>
      <c r="OHR168" s="396"/>
      <c r="OHS168" s="396"/>
      <c r="OHT168" s="396"/>
      <c r="OHU168" s="396"/>
      <c r="OHV168" s="396"/>
      <c r="OHW168" s="396"/>
      <c r="OHX168" s="396"/>
      <c r="OHY168" s="396"/>
      <c r="OHZ168" s="396"/>
      <c r="OIA168" s="396"/>
      <c r="OIB168" s="396"/>
      <c r="OIC168" s="396"/>
      <c r="OID168" s="396"/>
      <c r="OIE168" s="396"/>
      <c r="OIF168" s="396"/>
      <c r="OIG168" s="396"/>
      <c r="OIH168" s="396"/>
      <c r="OII168" s="396"/>
      <c r="OIJ168" s="396"/>
      <c r="OIK168" s="396"/>
      <c r="OIL168" s="396"/>
      <c r="OIM168" s="396"/>
      <c r="OIN168" s="396"/>
      <c r="OIO168" s="396"/>
      <c r="OIP168" s="396"/>
      <c r="OIQ168" s="396"/>
      <c r="OIR168" s="396"/>
      <c r="OIS168" s="396"/>
      <c r="OIT168" s="396"/>
      <c r="OIU168" s="396"/>
      <c r="OIV168" s="396"/>
      <c r="OIW168" s="396"/>
      <c r="OIX168" s="396"/>
      <c r="OIY168" s="396"/>
      <c r="OIZ168" s="396"/>
      <c r="OJA168" s="396"/>
      <c r="OJB168" s="396"/>
      <c r="OJC168" s="396"/>
      <c r="OJD168" s="396"/>
      <c r="OJE168" s="396"/>
      <c r="OJF168" s="396"/>
      <c r="OJG168" s="396"/>
      <c r="OJH168" s="396"/>
      <c r="OJI168" s="396"/>
      <c r="OJJ168" s="396"/>
      <c r="OJK168" s="396"/>
      <c r="OJL168" s="396"/>
      <c r="OJM168" s="396"/>
      <c r="OJN168" s="396"/>
      <c r="OJO168" s="396"/>
      <c r="OJP168" s="396"/>
      <c r="OJQ168" s="396"/>
      <c r="OJR168" s="396"/>
      <c r="OJS168" s="396"/>
      <c r="OJT168" s="396"/>
      <c r="OJU168" s="396"/>
      <c r="OJV168" s="396"/>
      <c r="OJW168" s="396"/>
      <c r="OJX168" s="396"/>
      <c r="OJY168" s="396"/>
      <c r="OJZ168" s="396"/>
      <c r="OKA168" s="396"/>
      <c r="OKB168" s="396"/>
      <c r="OKC168" s="396"/>
      <c r="OKD168" s="396"/>
      <c r="OKE168" s="396"/>
      <c r="OKF168" s="396"/>
      <c r="OKG168" s="396"/>
      <c r="OKH168" s="396"/>
      <c r="OKI168" s="396"/>
      <c r="OKJ168" s="396"/>
      <c r="OKK168" s="396"/>
      <c r="OKL168" s="396"/>
      <c r="OKM168" s="396"/>
      <c r="OKN168" s="396"/>
      <c r="OKO168" s="396"/>
      <c r="OKP168" s="396"/>
      <c r="OKQ168" s="396"/>
      <c r="OKR168" s="396"/>
      <c r="OKS168" s="396"/>
      <c r="OKT168" s="396"/>
      <c r="OKU168" s="396"/>
      <c r="OKV168" s="396"/>
      <c r="OKW168" s="396"/>
      <c r="OKX168" s="396"/>
      <c r="OKY168" s="396"/>
      <c r="OKZ168" s="396"/>
      <c r="OLA168" s="396"/>
      <c r="OLB168" s="396"/>
      <c r="OLC168" s="396"/>
      <c r="OLD168" s="396"/>
      <c r="OLE168" s="396"/>
      <c r="OLF168" s="396"/>
      <c r="OLG168" s="396"/>
      <c r="OLH168" s="396"/>
      <c r="OLI168" s="396"/>
      <c r="OLJ168" s="396"/>
      <c r="OLK168" s="396"/>
      <c r="OLL168" s="396"/>
      <c r="OLM168" s="396"/>
      <c r="OLN168" s="396"/>
      <c r="OLO168" s="396"/>
      <c r="OLP168" s="396"/>
      <c r="OLQ168" s="396"/>
      <c r="OLR168" s="396"/>
      <c r="OLS168" s="396"/>
      <c r="OLT168" s="396"/>
      <c r="OLU168" s="396"/>
      <c r="OLV168" s="396"/>
      <c r="OLW168" s="396"/>
      <c r="OLX168" s="396"/>
      <c r="OLY168" s="396"/>
      <c r="OLZ168" s="396"/>
      <c r="OMA168" s="396"/>
      <c r="OMB168" s="396"/>
      <c r="OMC168" s="396"/>
      <c r="OMD168" s="396"/>
      <c r="OME168" s="396"/>
      <c r="OMF168" s="396"/>
      <c r="OMG168" s="396"/>
      <c r="OMH168" s="396"/>
      <c r="OMI168" s="396"/>
      <c r="OMJ168" s="396"/>
      <c r="OMK168" s="396"/>
      <c r="OML168" s="396"/>
      <c r="OMM168" s="396"/>
      <c r="OMN168" s="396"/>
      <c r="OMO168" s="396"/>
      <c r="OMP168" s="396"/>
      <c r="OMQ168" s="396"/>
      <c r="OMR168" s="396"/>
      <c r="OMS168" s="396"/>
      <c r="OMT168" s="396"/>
      <c r="OMU168" s="396"/>
      <c r="OMV168" s="396"/>
      <c r="OMW168" s="396"/>
      <c r="OMX168" s="396"/>
      <c r="OMY168" s="396"/>
      <c r="OMZ168" s="396"/>
      <c r="ONA168" s="396"/>
      <c r="ONB168" s="396"/>
      <c r="ONC168" s="396"/>
      <c r="OND168" s="396"/>
      <c r="ONE168" s="396"/>
      <c r="ONF168" s="396"/>
      <c r="ONG168" s="396"/>
      <c r="ONH168" s="396"/>
      <c r="ONI168" s="396"/>
      <c r="ONJ168" s="396"/>
      <c r="ONK168" s="396"/>
      <c r="ONL168" s="396"/>
      <c r="ONM168" s="396"/>
      <c r="ONN168" s="396"/>
      <c r="ONO168" s="396"/>
      <c r="ONP168" s="396"/>
      <c r="ONQ168" s="396"/>
      <c r="ONR168" s="396"/>
      <c r="ONS168" s="396"/>
      <c r="ONT168" s="396"/>
      <c r="ONU168" s="396"/>
      <c r="ONV168" s="396"/>
      <c r="ONW168" s="396"/>
      <c r="ONX168" s="396"/>
      <c r="ONY168" s="396"/>
      <c r="ONZ168" s="396"/>
      <c r="OOA168" s="396"/>
      <c r="OOB168" s="396"/>
      <c r="OOC168" s="396"/>
      <c r="OOD168" s="396"/>
      <c r="OOE168" s="396"/>
      <c r="OOF168" s="396"/>
      <c r="OOG168" s="396"/>
      <c r="OOH168" s="396"/>
      <c r="OOI168" s="396"/>
      <c r="OOJ168" s="396"/>
      <c r="OOK168" s="396"/>
      <c r="OOL168" s="396"/>
      <c r="OOM168" s="396"/>
      <c r="OON168" s="396"/>
      <c r="OOO168" s="396"/>
      <c r="OOP168" s="396"/>
      <c r="OOQ168" s="396"/>
      <c r="OOR168" s="396"/>
      <c r="OOS168" s="396"/>
      <c r="OOT168" s="396"/>
      <c r="OOU168" s="396"/>
      <c r="OOV168" s="396"/>
      <c r="OOW168" s="396"/>
      <c r="OOX168" s="396"/>
      <c r="OOY168" s="396"/>
      <c r="OOZ168" s="396"/>
      <c r="OPA168" s="396"/>
      <c r="OPB168" s="396"/>
      <c r="OPC168" s="396"/>
      <c r="OPD168" s="396"/>
      <c r="OPE168" s="396"/>
      <c r="OPF168" s="396"/>
      <c r="OPG168" s="396"/>
      <c r="OPH168" s="396"/>
      <c r="OPI168" s="396"/>
      <c r="OPJ168" s="396"/>
      <c r="OPK168" s="396"/>
      <c r="OPL168" s="396"/>
      <c r="OPM168" s="396"/>
      <c r="OPN168" s="396"/>
      <c r="OPO168" s="396"/>
      <c r="OPP168" s="396"/>
      <c r="OPQ168" s="396"/>
      <c r="OPR168" s="396"/>
      <c r="OPS168" s="396"/>
      <c r="OPT168" s="396"/>
      <c r="OPU168" s="396"/>
      <c r="OPV168" s="396"/>
      <c r="OPW168" s="396"/>
      <c r="OPX168" s="396"/>
      <c r="OPY168" s="396"/>
      <c r="OPZ168" s="396"/>
      <c r="OQA168" s="396"/>
      <c r="OQB168" s="396"/>
      <c r="OQC168" s="396"/>
      <c r="OQD168" s="396"/>
      <c r="OQE168" s="396"/>
      <c r="OQF168" s="396"/>
      <c r="OQG168" s="396"/>
      <c r="OQH168" s="396"/>
      <c r="OQI168" s="396"/>
      <c r="OQJ168" s="396"/>
      <c r="OQK168" s="396"/>
      <c r="OQL168" s="396"/>
      <c r="OQM168" s="396"/>
      <c r="OQN168" s="396"/>
      <c r="OQO168" s="396"/>
      <c r="OQP168" s="396"/>
      <c r="OQQ168" s="396"/>
      <c r="OQR168" s="396"/>
      <c r="OQS168" s="396"/>
      <c r="OQT168" s="396"/>
      <c r="OQU168" s="396"/>
      <c r="OQV168" s="396"/>
      <c r="OQW168" s="396"/>
      <c r="OQX168" s="396"/>
      <c r="OQY168" s="396"/>
      <c r="OQZ168" s="396"/>
      <c r="ORA168" s="396"/>
      <c r="ORB168" s="396"/>
      <c r="ORC168" s="396"/>
      <c r="ORD168" s="396"/>
      <c r="ORE168" s="396"/>
      <c r="ORF168" s="396"/>
      <c r="ORG168" s="396"/>
      <c r="ORH168" s="396"/>
      <c r="ORI168" s="396"/>
      <c r="ORJ168" s="396"/>
      <c r="ORK168" s="396"/>
      <c r="ORL168" s="396"/>
      <c r="ORM168" s="396"/>
      <c r="ORN168" s="396"/>
      <c r="ORO168" s="396"/>
      <c r="ORP168" s="396"/>
      <c r="ORQ168" s="396"/>
      <c r="ORR168" s="396"/>
      <c r="ORS168" s="396"/>
      <c r="ORT168" s="396"/>
      <c r="ORU168" s="396"/>
      <c r="ORV168" s="396"/>
      <c r="ORW168" s="396"/>
      <c r="ORX168" s="396"/>
      <c r="ORY168" s="396"/>
      <c r="ORZ168" s="396"/>
      <c r="OSA168" s="396"/>
      <c r="OSB168" s="396"/>
      <c r="OSC168" s="396"/>
      <c r="OSD168" s="396"/>
      <c r="OSE168" s="396"/>
      <c r="OSF168" s="396"/>
      <c r="OSG168" s="396"/>
      <c r="OSH168" s="396"/>
      <c r="OSI168" s="396"/>
      <c r="OSJ168" s="396"/>
      <c r="OSK168" s="396"/>
      <c r="OSL168" s="396"/>
      <c r="OSM168" s="396"/>
      <c r="OSN168" s="396"/>
      <c r="OSO168" s="396"/>
      <c r="OSP168" s="396"/>
      <c r="OSQ168" s="396"/>
      <c r="OSR168" s="396"/>
      <c r="OSS168" s="396"/>
      <c r="OST168" s="396"/>
      <c r="OSU168" s="396"/>
      <c r="OSV168" s="396"/>
      <c r="OSW168" s="396"/>
      <c r="OSX168" s="396"/>
      <c r="OSY168" s="396"/>
      <c r="OSZ168" s="396"/>
      <c r="OTA168" s="396"/>
      <c r="OTB168" s="396"/>
      <c r="OTC168" s="396"/>
      <c r="OTD168" s="396"/>
      <c r="OTE168" s="396"/>
      <c r="OTF168" s="396"/>
      <c r="OTG168" s="396"/>
      <c r="OTH168" s="396"/>
      <c r="OTI168" s="396"/>
      <c r="OTJ168" s="396"/>
      <c r="OTK168" s="396"/>
      <c r="OTL168" s="396"/>
      <c r="OTM168" s="396"/>
      <c r="OTN168" s="396"/>
      <c r="OTO168" s="396"/>
      <c r="OTP168" s="396"/>
      <c r="OTQ168" s="396"/>
      <c r="OTR168" s="396"/>
      <c r="OTS168" s="396"/>
      <c r="OTT168" s="396"/>
      <c r="OTU168" s="396"/>
      <c r="OTV168" s="396"/>
      <c r="OTW168" s="396"/>
      <c r="OTX168" s="396"/>
      <c r="OTY168" s="396"/>
      <c r="OTZ168" s="396"/>
      <c r="OUA168" s="396"/>
      <c r="OUB168" s="396"/>
      <c r="OUC168" s="396"/>
      <c r="OUD168" s="396"/>
      <c r="OUE168" s="396"/>
      <c r="OUF168" s="396"/>
      <c r="OUG168" s="396"/>
      <c r="OUH168" s="396"/>
      <c r="OUI168" s="396"/>
      <c r="OUJ168" s="396"/>
      <c r="OUK168" s="396"/>
      <c r="OUL168" s="396"/>
      <c r="OUM168" s="396"/>
      <c r="OUN168" s="396"/>
      <c r="OUO168" s="396"/>
      <c r="OUP168" s="396"/>
      <c r="OUQ168" s="396"/>
      <c r="OUR168" s="396"/>
      <c r="OUS168" s="396"/>
      <c r="OUT168" s="396"/>
      <c r="OUU168" s="396"/>
      <c r="OUV168" s="396"/>
      <c r="OUW168" s="396"/>
      <c r="OUX168" s="396"/>
      <c r="OUY168" s="396"/>
      <c r="OUZ168" s="396"/>
      <c r="OVA168" s="396"/>
      <c r="OVB168" s="396"/>
      <c r="OVC168" s="396"/>
      <c r="OVD168" s="396"/>
      <c r="OVE168" s="396"/>
      <c r="OVF168" s="396"/>
      <c r="OVG168" s="396"/>
      <c r="OVH168" s="396"/>
      <c r="OVI168" s="396"/>
      <c r="OVJ168" s="396"/>
      <c r="OVK168" s="396"/>
      <c r="OVL168" s="396"/>
      <c r="OVM168" s="396"/>
      <c r="OVN168" s="396"/>
      <c r="OVO168" s="396"/>
      <c r="OVP168" s="396"/>
      <c r="OVQ168" s="396"/>
      <c r="OVR168" s="396"/>
      <c r="OVS168" s="396"/>
      <c r="OVT168" s="396"/>
      <c r="OVU168" s="396"/>
      <c r="OVV168" s="396"/>
      <c r="OVW168" s="396"/>
      <c r="OVX168" s="396"/>
      <c r="OVY168" s="396"/>
      <c r="OVZ168" s="396"/>
      <c r="OWA168" s="396"/>
      <c r="OWB168" s="396"/>
      <c r="OWC168" s="396"/>
      <c r="OWD168" s="396"/>
      <c r="OWE168" s="396"/>
      <c r="OWF168" s="396"/>
      <c r="OWG168" s="396"/>
      <c r="OWH168" s="396"/>
      <c r="OWI168" s="396"/>
      <c r="OWJ168" s="396"/>
      <c r="OWK168" s="396"/>
      <c r="OWL168" s="396"/>
      <c r="OWM168" s="396"/>
      <c r="OWN168" s="396"/>
      <c r="OWO168" s="396"/>
      <c r="OWP168" s="396"/>
      <c r="OWQ168" s="396"/>
      <c r="OWR168" s="396"/>
      <c r="OWS168" s="396"/>
      <c r="OWT168" s="396"/>
      <c r="OWU168" s="396"/>
      <c r="OWV168" s="396"/>
      <c r="OWW168" s="396"/>
      <c r="OWX168" s="396"/>
      <c r="OWY168" s="396"/>
      <c r="OWZ168" s="396"/>
      <c r="OXA168" s="396"/>
      <c r="OXB168" s="396"/>
      <c r="OXC168" s="396"/>
      <c r="OXD168" s="396"/>
      <c r="OXE168" s="396"/>
      <c r="OXF168" s="396"/>
      <c r="OXG168" s="396"/>
      <c r="OXH168" s="396"/>
      <c r="OXI168" s="396"/>
      <c r="OXJ168" s="396"/>
      <c r="OXK168" s="396"/>
      <c r="OXL168" s="396"/>
      <c r="OXM168" s="396"/>
      <c r="OXN168" s="396"/>
      <c r="OXO168" s="396"/>
      <c r="OXP168" s="396"/>
      <c r="OXQ168" s="396"/>
      <c r="OXR168" s="396"/>
      <c r="OXS168" s="396"/>
      <c r="OXT168" s="396"/>
      <c r="OXU168" s="396"/>
      <c r="OXV168" s="396"/>
      <c r="OXW168" s="396"/>
      <c r="OXX168" s="396"/>
      <c r="OXY168" s="396"/>
      <c r="OXZ168" s="396"/>
      <c r="OYA168" s="396"/>
      <c r="OYB168" s="396"/>
      <c r="OYC168" s="396"/>
      <c r="OYD168" s="396"/>
      <c r="OYE168" s="396"/>
      <c r="OYF168" s="396"/>
      <c r="OYG168" s="396"/>
      <c r="OYH168" s="396"/>
      <c r="OYI168" s="396"/>
      <c r="OYJ168" s="396"/>
      <c r="OYK168" s="396"/>
      <c r="OYL168" s="396"/>
      <c r="OYM168" s="396"/>
      <c r="OYN168" s="396"/>
      <c r="OYO168" s="396"/>
      <c r="OYP168" s="396"/>
      <c r="OYQ168" s="396"/>
      <c r="OYR168" s="396"/>
      <c r="OYS168" s="396"/>
      <c r="OYT168" s="396"/>
      <c r="OYU168" s="396"/>
      <c r="OYV168" s="396"/>
      <c r="OYW168" s="396"/>
      <c r="OYX168" s="396"/>
      <c r="OYY168" s="396"/>
      <c r="OYZ168" s="396"/>
      <c r="OZA168" s="396"/>
      <c r="OZB168" s="396"/>
      <c r="OZC168" s="396"/>
      <c r="OZD168" s="396"/>
      <c r="OZE168" s="396"/>
      <c r="OZF168" s="396"/>
      <c r="OZG168" s="396"/>
      <c r="OZH168" s="396"/>
      <c r="OZI168" s="396"/>
      <c r="OZJ168" s="396"/>
      <c r="OZK168" s="396"/>
      <c r="OZL168" s="396"/>
      <c r="OZM168" s="396"/>
      <c r="OZN168" s="396"/>
      <c r="OZO168" s="396"/>
      <c r="OZP168" s="396"/>
      <c r="OZQ168" s="396"/>
      <c r="OZR168" s="396"/>
      <c r="OZS168" s="396"/>
      <c r="OZT168" s="396"/>
      <c r="OZU168" s="396"/>
      <c r="OZV168" s="396"/>
      <c r="OZW168" s="396"/>
      <c r="OZX168" s="396"/>
      <c r="OZY168" s="396"/>
      <c r="OZZ168" s="396"/>
      <c r="PAA168" s="396"/>
      <c r="PAB168" s="396"/>
      <c r="PAC168" s="396"/>
      <c r="PAD168" s="396"/>
      <c r="PAE168" s="396"/>
      <c r="PAF168" s="396"/>
      <c r="PAG168" s="396"/>
      <c r="PAH168" s="396"/>
      <c r="PAI168" s="396"/>
      <c r="PAJ168" s="396"/>
      <c r="PAK168" s="396"/>
      <c r="PAL168" s="396"/>
      <c r="PAM168" s="396"/>
      <c r="PAN168" s="396"/>
      <c r="PAO168" s="396"/>
      <c r="PAP168" s="396"/>
      <c r="PAQ168" s="396"/>
      <c r="PAR168" s="396"/>
      <c r="PAS168" s="396"/>
      <c r="PAT168" s="396"/>
      <c r="PAU168" s="396"/>
      <c r="PAV168" s="396"/>
      <c r="PAW168" s="396"/>
      <c r="PAX168" s="396"/>
      <c r="PAY168" s="396"/>
      <c r="PAZ168" s="396"/>
      <c r="PBA168" s="396"/>
      <c r="PBB168" s="396"/>
      <c r="PBC168" s="396"/>
      <c r="PBD168" s="396"/>
      <c r="PBE168" s="396"/>
      <c r="PBF168" s="396"/>
      <c r="PBG168" s="396"/>
      <c r="PBH168" s="396"/>
      <c r="PBI168" s="396"/>
      <c r="PBJ168" s="396"/>
      <c r="PBK168" s="396"/>
      <c r="PBL168" s="396"/>
      <c r="PBM168" s="396"/>
      <c r="PBN168" s="396"/>
      <c r="PBO168" s="396"/>
      <c r="PBP168" s="396"/>
      <c r="PBQ168" s="396"/>
      <c r="PBR168" s="396"/>
      <c r="PBS168" s="396"/>
      <c r="PBT168" s="396"/>
      <c r="PBU168" s="396"/>
      <c r="PBV168" s="396"/>
      <c r="PBW168" s="396"/>
      <c r="PBX168" s="396"/>
      <c r="PBY168" s="396"/>
      <c r="PBZ168" s="396"/>
      <c r="PCA168" s="396"/>
      <c r="PCB168" s="396"/>
      <c r="PCC168" s="396"/>
      <c r="PCD168" s="396"/>
      <c r="PCE168" s="396"/>
      <c r="PCF168" s="396"/>
      <c r="PCG168" s="396"/>
      <c r="PCH168" s="396"/>
      <c r="PCI168" s="396"/>
      <c r="PCJ168" s="396"/>
      <c r="PCK168" s="396"/>
      <c r="PCL168" s="396"/>
      <c r="PCM168" s="396"/>
      <c r="PCN168" s="396"/>
      <c r="PCO168" s="396"/>
      <c r="PCP168" s="396"/>
      <c r="PCQ168" s="396"/>
      <c r="PCR168" s="396"/>
      <c r="PCS168" s="396"/>
      <c r="PCT168" s="396"/>
      <c r="PCU168" s="396"/>
      <c r="PCV168" s="396"/>
      <c r="PCW168" s="396"/>
      <c r="PCX168" s="396"/>
      <c r="PCY168" s="396"/>
      <c r="PCZ168" s="396"/>
      <c r="PDA168" s="396"/>
      <c r="PDB168" s="396"/>
      <c r="PDC168" s="396"/>
      <c r="PDD168" s="396"/>
      <c r="PDE168" s="396"/>
      <c r="PDF168" s="396"/>
      <c r="PDG168" s="396"/>
      <c r="PDH168" s="396"/>
      <c r="PDI168" s="396"/>
      <c r="PDJ168" s="396"/>
      <c r="PDK168" s="396"/>
      <c r="PDL168" s="396"/>
      <c r="PDM168" s="396"/>
      <c r="PDN168" s="396"/>
      <c r="PDO168" s="396"/>
      <c r="PDP168" s="396"/>
      <c r="PDQ168" s="396"/>
      <c r="PDR168" s="396"/>
      <c r="PDS168" s="396"/>
      <c r="PDT168" s="396"/>
      <c r="PDU168" s="396"/>
      <c r="PDV168" s="396"/>
      <c r="PDW168" s="396"/>
      <c r="PDX168" s="396"/>
      <c r="PDY168" s="396"/>
      <c r="PDZ168" s="396"/>
      <c r="PEA168" s="396"/>
      <c r="PEB168" s="396"/>
      <c r="PEC168" s="396"/>
      <c r="PED168" s="396"/>
      <c r="PEE168" s="396"/>
      <c r="PEF168" s="396"/>
      <c r="PEG168" s="396"/>
      <c r="PEH168" s="396"/>
      <c r="PEI168" s="396"/>
      <c r="PEJ168" s="396"/>
      <c r="PEK168" s="396"/>
      <c r="PEL168" s="396"/>
      <c r="PEM168" s="396"/>
      <c r="PEN168" s="396"/>
      <c r="PEO168" s="396"/>
      <c r="PEP168" s="396"/>
      <c r="PEQ168" s="396"/>
      <c r="PER168" s="396"/>
      <c r="PES168" s="396"/>
      <c r="PET168" s="396"/>
      <c r="PEU168" s="396"/>
      <c r="PEV168" s="396"/>
      <c r="PEW168" s="396"/>
      <c r="PEX168" s="396"/>
      <c r="PEY168" s="396"/>
      <c r="PEZ168" s="396"/>
      <c r="PFA168" s="396"/>
      <c r="PFB168" s="396"/>
      <c r="PFC168" s="396"/>
      <c r="PFD168" s="396"/>
      <c r="PFE168" s="396"/>
      <c r="PFF168" s="396"/>
      <c r="PFG168" s="396"/>
      <c r="PFH168" s="396"/>
      <c r="PFI168" s="396"/>
      <c r="PFJ168" s="396"/>
      <c r="PFK168" s="396"/>
      <c r="PFL168" s="396"/>
      <c r="PFM168" s="396"/>
      <c r="PFN168" s="396"/>
      <c r="PFO168" s="396"/>
      <c r="PFP168" s="396"/>
      <c r="PFQ168" s="396"/>
      <c r="PFR168" s="396"/>
      <c r="PFS168" s="396"/>
      <c r="PFT168" s="396"/>
      <c r="PFU168" s="396"/>
      <c r="PFV168" s="396"/>
      <c r="PFW168" s="396"/>
      <c r="PFX168" s="396"/>
      <c r="PFY168" s="396"/>
      <c r="PFZ168" s="396"/>
      <c r="PGA168" s="396"/>
      <c r="PGB168" s="396"/>
      <c r="PGC168" s="396"/>
      <c r="PGD168" s="396"/>
      <c r="PGE168" s="396"/>
      <c r="PGF168" s="396"/>
      <c r="PGG168" s="396"/>
      <c r="PGH168" s="396"/>
      <c r="PGI168" s="396"/>
      <c r="PGJ168" s="396"/>
      <c r="PGK168" s="396"/>
      <c r="PGL168" s="396"/>
      <c r="PGM168" s="396"/>
      <c r="PGN168" s="396"/>
      <c r="PGO168" s="396"/>
      <c r="PGP168" s="396"/>
      <c r="PGQ168" s="396"/>
      <c r="PGR168" s="396"/>
      <c r="PGS168" s="396"/>
      <c r="PGT168" s="396"/>
      <c r="PGU168" s="396"/>
      <c r="PGV168" s="396"/>
      <c r="PGW168" s="396"/>
      <c r="PGX168" s="396"/>
      <c r="PGY168" s="396"/>
      <c r="PGZ168" s="396"/>
      <c r="PHA168" s="396"/>
      <c r="PHB168" s="396"/>
      <c r="PHC168" s="396"/>
      <c r="PHD168" s="396"/>
      <c r="PHE168" s="396"/>
      <c r="PHF168" s="396"/>
      <c r="PHG168" s="396"/>
      <c r="PHH168" s="396"/>
      <c r="PHI168" s="396"/>
      <c r="PHJ168" s="396"/>
      <c r="PHK168" s="396"/>
      <c r="PHL168" s="396"/>
      <c r="PHM168" s="396"/>
      <c r="PHN168" s="396"/>
      <c r="PHO168" s="396"/>
      <c r="PHP168" s="396"/>
      <c r="PHQ168" s="396"/>
      <c r="PHR168" s="396"/>
      <c r="PHS168" s="396"/>
      <c r="PHT168" s="396"/>
      <c r="PHU168" s="396"/>
      <c r="PHV168" s="396"/>
      <c r="PHW168" s="396"/>
      <c r="PHX168" s="396"/>
      <c r="PHY168" s="396"/>
      <c r="PHZ168" s="396"/>
      <c r="PIA168" s="396"/>
      <c r="PIB168" s="396"/>
      <c r="PIC168" s="396"/>
      <c r="PID168" s="396"/>
      <c r="PIE168" s="396"/>
      <c r="PIF168" s="396"/>
      <c r="PIG168" s="396"/>
      <c r="PIH168" s="396"/>
      <c r="PII168" s="396"/>
      <c r="PIJ168" s="396"/>
      <c r="PIK168" s="396"/>
      <c r="PIL168" s="396"/>
      <c r="PIM168" s="396"/>
      <c r="PIN168" s="396"/>
      <c r="PIO168" s="396"/>
      <c r="PIP168" s="396"/>
      <c r="PIQ168" s="396"/>
      <c r="PIR168" s="396"/>
      <c r="PIS168" s="396"/>
      <c r="PIT168" s="396"/>
      <c r="PIU168" s="396"/>
      <c r="PIV168" s="396"/>
      <c r="PIW168" s="396"/>
      <c r="PIX168" s="396"/>
      <c r="PIY168" s="396"/>
      <c r="PIZ168" s="396"/>
      <c r="PJA168" s="396"/>
      <c r="PJB168" s="396"/>
      <c r="PJC168" s="396"/>
      <c r="PJD168" s="396"/>
      <c r="PJE168" s="396"/>
      <c r="PJF168" s="396"/>
      <c r="PJG168" s="396"/>
      <c r="PJH168" s="396"/>
      <c r="PJI168" s="396"/>
      <c r="PJJ168" s="396"/>
      <c r="PJK168" s="396"/>
      <c r="PJL168" s="396"/>
      <c r="PJM168" s="396"/>
      <c r="PJN168" s="396"/>
      <c r="PJO168" s="396"/>
      <c r="PJP168" s="396"/>
      <c r="PJQ168" s="396"/>
      <c r="PJR168" s="396"/>
      <c r="PJS168" s="396"/>
      <c r="PJT168" s="396"/>
      <c r="PJU168" s="396"/>
      <c r="PJV168" s="396"/>
      <c r="PJW168" s="396"/>
      <c r="PJX168" s="396"/>
      <c r="PJY168" s="396"/>
      <c r="PJZ168" s="396"/>
      <c r="PKA168" s="396"/>
      <c r="PKB168" s="396"/>
      <c r="PKC168" s="396"/>
      <c r="PKD168" s="396"/>
      <c r="PKE168" s="396"/>
      <c r="PKF168" s="396"/>
      <c r="PKG168" s="396"/>
      <c r="PKH168" s="396"/>
      <c r="PKI168" s="396"/>
      <c r="PKJ168" s="396"/>
      <c r="PKK168" s="396"/>
      <c r="PKL168" s="396"/>
      <c r="PKM168" s="396"/>
      <c r="PKN168" s="396"/>
      <c r="PKO168" s="396"/>
      <c r="PKP168" s="396"/>
      <c r="PKQ168" s="396"/>
      <c r="PKR168" s="396"/>
      <c r="PKS168" s="396"/>
      <c r="PKT168" s="396"/>
      <c r="PKU168" s="396"/>
      <c r="PKV168" s="396"/>
      <c r="PKW168" s="396"/>
      <c r="PKX168" s="396"/>
      <c r="PKY168" s="396"/>
      <c r="PKZ168" s="396"/>
      <c r="PLA168" s="396"/>
      <c r="PLB168" s="396"/>
      <c r="PLC168" s="396"/>
      <c r="PLD168" s="396"/>
      <c r="PLE168" s="396"/>
      <c r="PLF168" s="396"/>
      <c r="PLG168" s="396"/>
      <c r="PLH168" s="396"/>
      <c r="PLI168" s="396"/>
      <c r="PLJ168" s="396"/>
      <c r="PLK168" s="396"/>
      <c r="PLL168" s="396"/>
      <c r="PLM168" s="396"/>
      <c r="PLN168" s="396"/>
      <c r="PLO168" s="396"/>
      <c r="PLP168" s="396"/>
      <c r="PLQ168" s="396"/>
      <c r="PLR168" s="396"/>
      <c r="PLS168" s="396"/>
      <c r="PLT168" s="396"/>
      <c r="PLU168" s="396"/>
      <c r="PLV168" s="396"/>
      <c r="PLW168" s="396"/>
      <c r="PLX168" s="396"/>
      <c r="PLY168" s="396"/>
      <c r="PLZ168" s="396"/>
      <c r="PMA168" s="396"/>
      <c r="PMB168" s="396"/>
      <c r="PMC168" s="396"/>
      <c r="PMD168" s="396"/>
      <c r="PME168" s="396"/>
      <c r="PMF168" s="396"/>
      <c r="PMG168" s="396"/>
      <c r="PMH168" s="396"/>
      <c r="PMI168" s="396"/>
      <c r="PMJ168" s="396"/>
      <c r="PMK168" s="396"/>
      <c r="PML168" s="396"/>
      <c r="PMM168" s="396"/>
      <c r="PMN168" s="396"/>
      <c r="PMO168" s="396"/>
      <c r="PMP168" s="396"/>
      <c r="PMQ168" s="396"/>
      <c r="PMR168" s="396"/>
      <c r="PMS168" s="396"/>
      <c r="PMT168" s="396"/>
      <c r="PMU168" s="396"/>
      <c r="PMV168" s="396"/>
      <c r="PMW168" s="396"/>
      <c r="PMX168" s="396"/>
      <c r="PMY168" s="396"/>
      <c r="PMZ168" s="396"/>
      <c r="PNA168" s="396"/>
      <c r="PNB168" s="396"/>
      <c r="PNC168" s="396"/>
      <c r="PND168" s="396"/>
      <c r="PNE168" s="396"/>
      <c r="PNF168" s="396"/>
      <c r="PNG168" s="396"/>
      <c r="PNH168" s="396"/>
      <c r="PNI168" s="396"/>
      <c r="PNJ168" s="396"/>
      <c r="PNK168" s="396"/>
      <c r="PNL168" s="396"/>
      <c r="PNM168" s="396"/>
      <c r="PNN168" s="396"/>
      <c r="PNO168" s="396"/>
      <c r="PNP168" s="396"/>
      <c r="PNQ168" s="396"/>
      <c r="PNR168" s="396"/>
      <c r="PNS168" s="396"/>
      <c r="PNT168" s="396"/>
      <c r="PNU168" s="396"/>
      <c r="PNV168" s="396"/>
      <c r="PNW168" s="396"/>
      <c r="PNX168" s="396"/>
      <c r="PNY168" s="396"/>
      <c r="PNZ168" s="396"/>
      <c r="POA168" s="396"/>
      <c r="POB168" s="396"/>
      <c r="POC168" s="396"/>
      <c r="POD168" s="396"/>
      <c r="POE168" s="396"/>
      <c r="POF168" s="396"/>
      <c r="POG168" s="396"/>
      <c r="POH168" s="396"/>
      <c r="POI168" s="396"/>
      <c r="POJ168" s="396"/>
      <c r="POK168" s="396"/>
      <c r="POL168" s="396"/>
      <c r="POM168" s="396"/>
      <c r="PON168" s="396"/>
      <c r="POO168" s="396"/>
      <c r="POP168" s="396"/>
      <c r="POQ168" s="396"/>
      <c r="POR168" s="396"/>
      <c r="POS168" s="396"/>
      <c r="POT168" s="396"/>
      <c r="POU168" s="396"/>
      <c r="POV168" s="396"/>
      <c r="POW168" s="396"/>
      <c r="POX168" s="396"/>
      <c r="POY168" s="396"/>
      <c r="POZ168" s="396"/>
      <c r="PPA168" s="396"/>
      <c r="PPB168" s="396"/>
      <c r="PPC168" s="396"/>
      <c r="PPD168" s="396"/>
      <c r="PPE168" s="396"/>
      <c r="PPF168" s="396"/>
      <c r="PPG168" s="396"/>
      <c r="PPH168" s="396"/>
      <c r="PPI168" s="396"/>
      <c r="PPJ168" s="396"/>
      <c r="PPK168" s="396"/>
      <c r="PPL168" s="396"/>
      <c r="PPM168" s="396"/>
      <c r="PPN168" s="396"/>
      <c r="PPO168" s="396"/>
      <c r="PPP168" s="396"/>
      <c r="PPQ168" s="396"/>
      <c r="PPR168" s="396"/>
      <c r="PPS168" s="396"/>
      <c r="PPT168" s="396"/>
      <c r="PPU168" s="396"/>
      <c r="PPV168" s="396"/>
      <c r="PPW168" s="396"/>
      <c r="PPX168" s="396"/>
      <c r="PPY168" s="396"/>
      <c r="PPZ168" s="396"/>
      <c r="PQA168" s="396"/>
      <c r="PQB168" s="396"/>
      <c r="PQC168" s="396"/>
      <c r="PQD168" s="396"/>
      <c r="PQE168" s="396"/>
      <c r="PQF168" s="396"/>
      <c r="PQG168" s="396"/>
      <c r="PQH168" s="396"/>
      <c r="PQI168" s="396"/>
      <c r="PQJ168" s="396"/>
      <c r="PQK168" s="396"/>
      <c r="PQL168" s="396"/>
      <c r="PQM168" s="396"/>
      <c r="PQN168" s="396"/>
      <c r="PQO168" s="396"/>
      <c r="PQP168" s="396"/>
      <c r="PQQ168" s="396"/>
      <c r="PQR168" s="396"/>
      <c r="PQS168" s="396"/>
      <c r="PQT168" s="396"/>
      <c r="PQU168" s="396"/>
      <c r="PQV168" s="396"/>
      <c r="PQW168" s="396"/>
      <c r="PQX168" s="396"/>
      <c r="PQY168" s="396"/>
      <c r="PQZ168" s="396"/>
      <c r="PRA168" s="396"/>
      <c r="PRB168" s="396"/>
      <c r="PRC168" s="396"/>
      <c r="PRD168" s="396"/>
      <c r="PRE168" s="396"/>
      <c r="PRF168" s="396"/>
      <c r="PRG168" s="396"/>
      <c r="PRH168" s="396"/>
      <c r="PRI168" s="396"/>
      <c r="PRJ168" s="396"/>
      <c r="PRK168" s="396"/>
      <c r="PRL168" s="396"/>
      <c r="PRM168" s="396"/>
      <c r="PRN168" s="396"/>
      <c r="PRO168" s="396"/>
      <c r="PRP168" s="396"/>
      <c r="PRQ168" s="396"/>
      <c r="PRR168" s="396"/>
      <c r="PRS168" s="396"/>
      <c r="PRT168" s="396"/>
      <c r="PRU168" s="396"/>
      <c r="PRV168" s="396"/>
      <c r="PRW168" s="396"/>
      <c r="PRX168" s="396"/>
      <c r="PRY168" s="396"/>
      <c r="PRZ168" s="396"/>
      <c r="PSA168" s="396"/>
      <c r="PSB168" s="396"/>
      <c r="PSC168" s="396"/>
      <c r="PSD168" s="396"/>
      <c r="PSE168" s="396"/>
      <c r="PSF168" s="396"/>
      <c r="PSG168" s="396"/>
      <c r="PSH168" s="396"/>
      <c r="PSI168" s="396"/>
      <c r="PSJ168" s="396"/>
      <c r="PSK168" s="396"/>
      <c r="PSL168" s="396"/>
      <c r="PSM168" s="396"/>
      <c r="PSN168" s="396"/>
      <c r="PSO168" s="396"/>
      <c r="PSP168" s="396"/>
      <c r="PSQ168" s="396"/>
      <c r="PSR168" s="396"/>
      <c r="PSS168" s="396"/>
      <c r="PST168" s="396"/>
      <c r="PSU168" s="396"/>
      <c r="PSV168" s="396"/>
      <c r="PSW168" s="396"/>
      <c r="PSX168" s="396"/>
      <c r="PSY168" s="396"/>
      <c r="PSZ168" s="396"/>
      <c r="PTA168" s="396"/>
      <c r="PTB168" s="396"/>
      <c r="PTC168" s="396"/>
      <c r="PTD168" s="396"/>
      <c r="PTE168" s="396"/>
      <c r="PTF168" s="396"/>
      <c r="PTG168" s="396"/>
      <c r="PTH168" s="396"/>
      <c r="PTI168" s="396"/>
      <c r="PTJ168" s="396"/>
      <c r="PTK168" s="396"/>
      <c r="PTL168" s="396"/>
      <c r="PTM168" s="396"/>
      <c r="PTN168" s="396"/>
      <c r="PTO168" s="396"/>
      <c r="PTP168" s="396"/>
      <c r="PTQ168" s="396"/>
      <c r="PTR168" s="396"/>
      <c r="PTS168" s="396"/>
      <c r="PTT168" s="396"/>
      <c r="PTU168" s="396"/>
      <c r="PTV168" s="396"/>
      <c r="PTW168" s="396"/>
      <c r="PTX168" s="396"/>
      <c r="PTY168" s="396"/>
      <c r="PTZ168" s="396"/>
      <c r="PUA168" s="396"/>
      <c r="PUB168" s="396"/>
      <c r="PUC168" s="396"/>
      <c r="PUD168" s="396"/>
      <c r="PUE168" s="396"/>
      <c r="PUF168" s="396"/>
      <c r="PUG168" s="396"/>
      <c r="PUH168" s="396"/>
      <c r="PUI168" s="396"/>
      <c r="PUJ168" s="396"/>
      <c r="PUK168" s="396"/>
      <c r="PUL168" s="396"/>
      <c r="PUM168" s="396"/>
      <c r="PUN168" s="396"/>
      <c r="PUO168" s="396"/>
      <c r="PUP168" s="396"/>
      <c r="PUQ168" s="396"/>
      <c r="PUR168" s="396"/>
      <c r="PUS168" s="396"/>
      <c r="PUT168" s="396"/>
      <c r="PUU168" s="396"/>
      <c r="PUV168" s="396"/>
      <c r="PUW168" s="396"/>
      <c r="PUX168" s="396"/>
      <c r="PUY168" s="396"/>
      <c r="PUZ168" s="396"/>
      <c r="PVA168" s="396"/>
      <c r="PVB168" s="396"/>
      <c r="PVC168" s="396"/>
      <c r="PVD168" s="396"/>
      <c r="PVE168" s="396"/>
      <c r="PVF168" s="396"/>
      <c r="PVG168" s="396"/>
      <c r="PVH168" s="396"/>
      <c r="PVI168" s="396"/>
      <c r="PVJ168" s="396"/>
      <c r="PVK168" s="396"/>
      <c r="PVL168" s="396"/>
      <c r="PVM168" s="396"/>
      <c r="PVN168" s="396"/>
      <c r="PVO168" s="396"/>
      <c r="PVP168" s="396"/>
      <c r="PVQ168" s="396"/>
      <c r="PVR168" s="396"/>
      <c r="PVS168" s="396"/>
      <c r="PVT168" s="396"/>
      <c r="PVU168" s="396"/>
      <c r="PVV168" s="396"/>
      <c r="PVW168" s="396"/>
      <c r="PVX168" s="396"/>
      <c r="PVY168" s="396"/>
      <c r="PVZ168" s="396"/>
      <c r="PWA168" s="396"/>
      <c r="PWB168" s="396"/>
      <c r="PWC168" s="396"/>
      <c r="PWD168" s="396"/>
      <c r="PWE168" s="396"/>
      <c r="PWF168" s="396"/>
      <c r="PWG168" s="396"/>
      <c r="PWH168" s="396"/>
      <c r="PWI168" s="396"/>
      <c r="PWJ168" s="396"/>
      <c r="PWK168" s="396"/>
      <c r="PWL168" s="396"/>
      <c r="PWM168" s="396"/>
      <c r="PWN168" s="396"/>
      <c r="PWO168" s="396"/>
      <c r="PWP168" s="396"/>
      <c r="PWQ168" s="396"/>
      <c r="PWR168" s="396"/>
      <c r="PWS168" s="396"/>
      <c r="PWT168" s="396"/>
      <c r="PWU168" s="396"/>
      <c r="PWV168" s="396"/>
      <c r="PWW168" s="396"/>
      <c r="PWX168" s="396"/>
      <c r="PWY168" s="396"/>
      <c r="PWZ168" s="396"/>
      <c r="PXA168" s="396"/>
      <c r="PXB168" s="396"/>
      <c r="PXC168" s="396"/>
      <c r="PXD168" s="396"/>
      <c r="PXE168" s="396"/>
      <c r="PXF168" s="396"/>
      <c r="PXG168" s="396"/>
      <c r="PXH168" s="396"/>
      <c r="PXI168" s="396"/>
      <c r="PXJ168" s="396"/>
      <c r="PXK168" s="396"/>
      <c r="PXL168" s="396"/>
      <c r="PXM168" s="396"/>
      <c r="PXN168" s="396"/>
      <c r="PXO168" s="396"/>
      <c r="PXP168" s="396"/>
      <c r="PXQ168" s="396"/>
      <c r="PXR168" s="396"/>
      <c r="PXS168" s="396"/>
      <c r="PXT168" s="396"/>
      <c r="PXU168" s="396"/>
      <c r="PXV168" s="396"/>
      <c r="PXW168" s="396"/>
      <c r="PXX168" s="396"/>
      <c r="PXY168" s="396"/>
      <c r="PXZ168" s="396"/>
      <c r="PYA168" s="396"/>
      <c r="PYB168" s="396"/>
      <c r="PYC168" s="396"/>
      <c r="PYD168" s="396"/>
      <c r="PYE168" s="396"/>
      <c r="PYF168" s="396"/>
      <c r="PYG168" s="396"/>
      <c r="PYH168" s="396"/>
      <c r="PYI168" s="396"/>
      <c r="PYJ168" s="396"/>
      <c r="PYK168" s="396"/>
      <c r="PYL168" s="396"/>
      <c r="PYM168" s="396"/>
      <c r="PYN168" s="396"/>
      <c r="PYO168" s="396"/>
      <c r="PYP168" s="396"/>
      <c r="PYQ168" s="396"/>
      <c r="PYR168" s="396"/>
      <c r="PYS168" s="396"/>
      <c r="PYT168" s="396"/>
      <c r="PYU168" s="396"/>
      <c r="PYV168" s="396"/>
      <c r="PYW168" s="396"/>
      <c r="PYX168" s="396"/>
      <c r="PYY168" s="396"/>
      <c r="PYZ168" s="396"/>
      <c r="PZA168" s="396"/>
      <c r="PZB168" s="396"/>
      <c r="PZC168" s="396"/>
      <c r="PZD168" s="396"/>
      <c r="PZE168" s="396"/>
      <c r="PZF168" s="396"/>
      <c r="PZG168" s="396"/>
      <c r="PZH168" s="396"/>
      <c r="PZI168" s="396"/>
      <c r="PZJ168" s="396"/>
      <c r="PZK168" s="396"/>
      <c r="PZL168" s="396"/>
      <c r="PZM168" s="396"/>
      <c r="PZN168" s="396"/>
      <c r="PZO168" s="396"/>
      <c r="PZP168" s="396"/>
      <c r="PZQ168" s="396"/>
      <c r="PZR168" s="396"/>
      <c r="PZS168" s="396"/>
      <c r="PZT168" s="396"/>
      <c r="PZU168" s="396"/>
      <c r="PZV168" s="396"/>
      <c r="PZW168" s="396"/>
      <c r="PZX168" s="396"/>
      <c r="PZY168" s="396"/>
      <c r="PZZ168" s="396"/>
      <c r="QAA168" s="396"/>
      <c r="QAB168" s="396"/>
      <c r="QAC168" s="396"/>
      <c r="QAD168" s="396"/>
      <c r="QAE168" s="396"/>
      <c r="QAF168" s="396"/>
      <c r="QAG168" s="396"/>
      <c r="QAH168" s="396"/>
      <c r="QAI168" s="396"/>
      <c r="QAJ168" s="396"/>
      <c r="QAK168" s="396"/>
      <c r="QAL168" s="396"/>
      <c r="QAM168" s="396"/>
      <c r="QAN168" s="396"/>
      <c r="QAO168" s="396"/>
      <c r="QAP168" s="396"/>
      <c r="QAQ168" s="396"/>
      <c r="QAR168" s="396"/>
      <c r="QAS168" s="396"/>
      <c r="QAT168" s="396"/>
      <c r="QAU168" s="396"/>
      <c r="QAV168" s="396"/>
      <c r="QAW168" s="396"/>
      <c r="QAX168" s="396"/>
      <c r="QAY168" s="396"/>
      <c r="QAZ168" s="396"/>
      <c r="QBA168" s="396"/>
      <c r="QBB168" s="396"/>
      <c r="QBC168" s="396"/>
      <c r="QBD168" s="396"/>
      <c r="QBE168" s="396"/>
      <c r="QBF168" s="396"/>
      <c r="QBG168" s="396"/>
      <c r="QBH168" s="396"/>
      <c r="QBI168" s="396"/>
      <c r="QBJ168" s="396"/>
      <c r="QBK168" s="396"/>
      <c r="QBL168" s="396"/>
      <c r="QBM168" s="396"/>
      <c r="QBN168" s="396"/>
      <c r="QBO168" s="396"/>
      <c r="QBP168" s="396"/>
      <c r="QBQ168" s="396"/>
      <c r="QBR168" s="396"/>
      <c r="QBS168" s="396"/>
      <c r="QBT168" s="396"/>
      <c r="QBU168" s="396"/>
      <c r="QBV168" s="396"/>
      <c r="QBW168" s="396"/>
      <c r="QBX168" s="396"/>
      <c r="QBY168" s="396"/>
      <c r="QBZ168" s="396"/>
      <c r="QCA168" s="396"/>
      <c r="QCB168" s="396"/>
      <c r="QCC168" s="396"/>
      <c r="QCD168" s="396"/>
      <c r="QCE168" s="396"/>
      <c r="QCF168" s="396"/>
      <c r="QCG168" s="396"/>
      <c r="QCH168" s="396"/>
      <c r="QCI168" s="396"/>
      <c r="QCJ168" s="396"/>
      <c r="QCK168" s="396"/>
      <c r="QCL168" s="396"/>
      <c r="QCM168" s="396"/>
      <c r="QCN168" s="396"/>
      <c r="QCO168" s="396"/>
      <c r="QCP168" s="396"/>
      <c r="QCQ168" s="396"/>
      <c r="QCR168" s="396"/>
      <c r="QCS168" s="396"/>
      <c r="QCT168" s="396"/>
      <c r="QCU168" s="396"/>
      <c r="QCV168" s="396"/>
      <c r="QCW168" s="396"/>
      <c r="QCX168" s="396"/>
      <c r="QCY168" s="396"/>
      <c r="QCZ168" s="396"/>
      <c r="QDA168" s="396"/>
      <c r="QDB168" s="396"/>
      <c r="QDC168" s="396"/>
      <c r="QDD168" s="396"/>
      <c r="QDE168" s="396"/>
      <c r="QDF168" s="396"/>
      <c r="QDG168" s="396"/>
      <c r="QDH168" s="396"/>
      <c r="QDI168" s="396"/>
      <c r="QDJ168" s="396"/>
      <c r="QDK168" s="396"/>
      <c r="QDL168" s="396"/>
      <c r="QDM168" s="396"/>
      <c r="QDN168" s="396"/>
      <c r="QDO168" s="396"/>
      <c r="QDP168" s="396"/>
      <c r="QDQ168" s="396"/>
      <c r="QDR168" s="396"/>
      <c r="QDS168" s="396"/>
      <c r="QDT168" s="396"/>
      <c r="QDU168" s="396"/>
      <c r="QDV168" s="396"/>
      <c r="QDW168" s="396"/>
      <c r="QDX168" s="396"/>
      <c r="QDY168" s="396"/>
      <c r="QDZ168" s="396"/>
      <c r="QEA168" s="396"/>
      <c r="QEB168" s="396"/>
      <c r="QEC168" s="396"/>
      <c r="QED168" s="396"/>
      <c r="QEE168" s="396"/>
      <c r="QEF168" s="396"/>
      <c r="QEG168" s="396"/>
      <c r="QEH168" s="396"/>
      <c r="QEI168" s="396"/>
      <c r="QEJ168" s="396"/>
      <c r="QEK168" s="396"/>
      <c r="QEL168" s="396"/>
      <c r="QEM168" s="396"/>
      <c r="QEN168" s="396"/>
      <c r="QEO168" s="396"/>
      <c r="QEP168" s="396"/>
      <c r="QEQ168" s="396"/>
      <c r="QER168" s="396"/>
      <c r="QES168" s="396"/>
      <c r="QET168" s="396"/>
      <c r="QEU168" s="396"/>
      <c r="QEV168" s="396"/>
      <c r="QEW168" s="396"/>
      <c r="QEX168" s="396"/>
      <c r="QEY168" s="396"/>
      <c r="QEZ168" s="396"/>
      <c r="QFA168" s="396"/>
      <c r="QFB168" s="396"/>
      <c r="QFC168" s="396"/>
      <c r="QFD168" s="396"/>
      <c r="QFE168" s="396"/>
      <c r="QFF168" s="396"/>
      <c r="QFG168" s="396"/>
      <c r="QFH168" s="396"/>
      <c r="QFI168" s="396"/>
      <c r="QFJ168" s="396"/>
      <c r="QFK168" s="396"/>
      <c r="QFL168" s="396"/>
      <c r="QFM168" s="396"/>
      <c r="QFN168" s="396"/>
      <c r="QFO168" s="396"/>
      <c r="QFP168" s="396"/>
      <c r="QFQ168" s="396"/>
      <c r="QFR168" s="396"/>
      <c r="QFS168" s="396"/>
      <c r="QFT168" s="396"/>
      <c r="QFU168" s="396"/>
      <c r="QFV168" s="396"/>
      <c r="QFW168" s="396"/>
      <c r="QFX168" s="396"/>
      <c r="QFY168" s="396"/>
      <c r="QFZ168" s="396"/>
      <c r="QGA168" s="396"/>
      <c r="QGB168" s="396"/>
      <c r="QGC168" s="396"/>
      <c r="QGD168" s="396"/>
      <c r="QGE168" s="396"/>
      <c r="QGF168" s="396"/>
      <c r="QGG168" s="396"/>
      <c r="QGH168" s="396"/>
      <c r="QGI168" s="396"/>
      <c r="QGJ168" s="396"/>
      <c r="QGK168" s="396"/>
      <c r="QGL168" s="396"/>
      <c r="QGM168" s="396"/>
      <c r="QGN168" s="396"/>
      <c r="QGO168" s="396"/>
      <c r="QGP168" s="396"/>
      <c r="QGQ168" s="396"/>
      <c r="QGR168" s="396"/>
      <c r="QGS168" s="396"/>
      <c r="QGT168" s="396"/>
      <c r="QGU168" s="396"/>
      <c r="QGV168" s="396"/>
      <c r="QGW168" s="396"/>
      <c r="QGX168" s="396"/>
      <c r="QGY168" s="396"/>
      <c r="QGZ168" s="396"/>
      <c r="QHA168" s="396"/>
      <c r="QHB168" s="396"/>
      <c r="QHC168" s="396"/>
      <c r="QHD168" s="396"/>
      <c r="QHE168" s="396"/>
      <c r="QHF168" s="396"/>
      <c r="QHG168" s="396"/>
      <c r="QHH168" s="396"/>
      <c r="QHI168" s="396"/>
      <c r="QHJ168" s="396"/>
      <c r="QHK168" s="396"/>
      <c r="QHL168" s="396"/>
      <c r="QHM168" s="396"/>
      <c r="QHN168" s="396"/>
      <c r="QHO168" s="396"/>
      <c r="QHP168" s="396"/>
      <c r="QHQ168" s="396"/>
      <c r="QHR168" s="396"/>
      <c r="QHS168" s="396"/>
      <c r="QHT168" s="396"/>
      <c r="QHU168" s="396"/>
      <c r="QHV168" s="396"/>
      <c r="QHW168" s="396"/>
      <c r="QHX168" s="396"/>
      <c r="QHY168" s="396"/>
      <c r="QHZ168" s="396"/>
      <c r="QIA168" s="396"/>
      <c r="QIB168" s="396"/>
      <c r="QIC168" s="396"/>
      <c r="QID168" s="396"/>
      <c r="QIE168" s="396"/>
      <c r="QIF168" s="396"/>
      <c r="QIG168" s="396"/>
      <c r="QIH168" s="396"/>
      <c r="QII168" s="396"/>
      <c r="QIJ168" s="396"/>
      <c r="QIK168" s="396"/>
      <c r="QIL168" s="396"/>
      <c r="QIM168" s="396"/>
      <c r="QIN168" s="396"/>
      <c r="QIO168" s="396"/>
      <c r="QIP168" s="396"/>
      <c r="QIQ168" s="396"/>
      <c r="QIR168" s="396"/>
      <c r="QIS168" s="396"/>
      <c r="QIT168" s="396"/>
      <c r="QIU168" s="396"/>
      <c r="QIV168" s="396"/>
      <c r="QIW168" s="396"/>
      <c r="QIX168" s="396"/>
      <c r="QIY168" s="396"/>
      <c r="QIZ168" s="396"/>
      <c r="QJA168" s="396"/>
      <c r="QJB168" s="396"/>
      <c r="QJC168" s="396"/>
      <c r="QJD168" s="396"/>
      <c r="QJE168" s="396"/>
      <c r="QJF168" s="396"/>
      <c r="QJG168" s="396"/>
      <c r="QJH168" s="396"/>
      <c r="QJI168" s="396"/>
      <c r="QJJ168" s="396"/>
      <c r="QJK168" s="396"/>
      <c r="QJL168" s="396"/>
      <c r="QJM168" s="396"/>
      <c r="QJN168" s="396"/>
      <c r="QJO168" s="396"/>
      <c r="QJP168" s="396"/>
      <c r="QJQ168" s="396"/>
      <c r="QJR168" s="396"/>
      <c r="QJS168" s="396"/>
      <c r="QJT168" s="396"/>
      <c r="QJU168" s="396"/>
      <c r="QJV168" s="396"/>
      <c r="QJW168" s="396"/>
      <c r="QJX168" s="396"/>
      <c r="QJY168" s="396"/>
      <c r="QJZ168" s="396"/>
      <c r="QKA168" s="396"/>
      <c r="QKB168" s="396"/>
      <c r="QKC168" s="396"/>
      <c r="QKD168" s="396"/>
      <c r="QKE168" s="396"/>
      <c r="QKF168" s="396"/>
      <c r="QKG168" s="396"/>
      <c r="QKH168" s="396"/>
      <c r="QKI168" s="396"/>
      <c r="QKJ168" s="396"/>
      <c r="QKK168" s="396"/>
      <c r="QKL168" s="396"/>
      <c r="QKM168" s="396"/>
      <c r="QKN168" s="396"/>
      <c r="QKO168" s="396"/>
      <c r="QKP168" s="396"/>
      <c r="QKQ168" s="396"/>
      <c r="QKR168" s="396"/>
      <c r="QKS168" s="396"/>
      <c r="QKT168" s="396"/>
      <c r="QKU168" s="396"/>
      <c r="QKV168" s="396"/>
      <c r="QKW168" s="396"/>
      <c r="QKX168" s="396"/>
      <c r="QKY168" s="396"/>
      <c r="QKZ168" s="396"/>
      <c r="QLA168" s="396"/>
      <c r="QLB168" s="396"/>
      <c r="QLC168" s="396"/>
      <c r="QLD168" s="396"/>
      <c r="QLE168" s="396"/>
      <c r="QLF168" s="396"/>
      <c r="QLG168" s="396"/>
      <c r="QLH168" s="396"/>
      <c r="QLI168" s="396"/>
      <c r="QLJ168" s="396"/>
      <c r="QLK168" s="396"/>
      <c r="QLL168" s="396"/>
      <c r="QLM168" s="396"/>
      <c r="QLN168" s="396"/>
      <c r="QLO168" s="396"/>
      <c r="QLP168" s="396"/>
      <c r="QLQ168" s="396"/>
      <c r="QLR168" s="396"/>
      <c r="QLS168" s="396"/>
      <c r="QLT168" s="396"/>
      <c r="QLU168" s="396"/>
      <c r="QLV168" s="396"/>
      <c r="QLW168" s="396"/>
      <c r="QLX168" s="396"/>
      <c r="QLY168" s="396"/>
      <c r="QLZ168" s="396"/>
      <c r="QMA168" s="396"/>
      <c r="QMB168" s="396"/>
      <c r="QMC168" s="396"/>
      <c r="QMD168" s="396"/>
      <c r="QME168" s="396"/>
      <c r="QMF168" s="396"/>
      <c r="QMG168" s="396"/>
      <c r="QMH168" s="396"/>
      <c r="QMI168" s="396"/>
      <c r="QMJ168" s="396"/>
      <c r="QMK168" s="396"/>
      <c r="QML168" s="396"/>
      <c r="QMM168" s="396"/>
      <c r="QMN168" s="396"/>
      <c r="QMO168" s="396"/>
      <c r="QMP168" s="396"/>
      <c r="QMQ168" s="396"/>
      <c r="QMR168" s="396"/>
      <c r="QMS168" s="396"/>
      <c r="QMT168" s="396"/>
      <c r="QMU168" s="396"/>
      <c r="QMV168" s="396"/>
      <c r="QMW168" s="396"/>
      <c r="QMX168" s="396"/>
      <c r="QMY168" s="396"/>
      <c r="QMZ168" s="396"/>
      <c r="QNA168" s="396"/>
      <c r="QNB168" s="396"/>
      <c r="QNC168" s="396"/>
      <c r="QND168" s="396"/>
      <c r="QNE168" s="396"/>
      <c r="QNF168" s="396"/>
      <c r="QNG168" s="396"/>
      <c r="QNH168" s="396"/>
      <c r="QNI168" s="396"/>
      <c r="QNJ168" s="396"/>
      <c r="QNK168" s="396"/>
      <c r="QNL168" s="396"/>
      <c r="QNM168" s="396"/>
      <c r="QNN168" s="396"/>
      <c r="QNO168" s="396"/>
      <c r="QNP168" s="396"/>
      <c r="QNQ168" s="396"/>
      <c r="QNR168" s="396"/>
      <c r="QNS168" s="396"/>
      <c r="QNT168" s="396"/>
      <c r="QNU168" s="396"/>
      <c r="QNV168" s="396"/>
      <c r="QNW168" s="396"/>
      <c r="QNX168" s="396"/>
      <c r="QNY168" s="396"/>
      <c r="QNZ168" s="396"/>
      <c r="QOA168" s="396"/>
      <c r="QOB168" s="396"/>
      <c r="QOC168" s="396"/>
      <c r="QOD168" s="396"/>
      <c r="QOE168" s="396"/>
      <c r="QOF168" s="396"/>
      <c r="QOG168" s="396"/>
      <c r="QOH168" s="396"/>
      <c r="QOI168" s="396"/>
      <c r="QOJ168" s="396"/>
      <c r="QOK168" s="396"/>
      <c r="QOL168" s="396"/>
      <c r="QOM168" s="396"/>
      <c r="QON168" s="396"/>
      <c r="QOO168" s="396"/>
      <c r="QOP168" s="396"/>
      <c r="QOQ168" s="396"/>
      <c r="QOR168" s="396"/>
      <c r="QOS168" s="396"/>
      <c r="QOT168" s="396"/>
      <c r="QOU168" s="396"/>
      <c r="QOV168" s="396"/>
      <c r="QOW168" s="396"/>
      <c r="QOX168" s="396"/>
      <c r="QOY168" s="396"/>
      <c r="QOZ168" s="396"/>
      <c r="QPA168" s="396"/>
      <c r="QPB168" s="396"/>
      <c r="QPC168" s="396"/>
      <c r="QPD168" s="396"/>
      <c r="QPE168" s="396"/>
      <c r="QPF168" s="396"/>
      <c r="QPG168" s="396"/>
      <c r="QPH168" s="396"/>
      <c r="QPI168" s="396"/>
      <c r="QPJ168" s="396"/>
      <c r="QPK168" s="396"/>
      <c r="QPL168" s="396"/>
      <c r="QPM168" s="396"/>
      <c r="QPN168" s="396"/>
      <c r="QPO168" s="396"/>
      <c r="QPP168" s="396"/>
      <c r="QPQ168" s="396"/>
      <c r="QPR168" s="396"/>
      <c r="QPS168" s="396"/>
      <c r="QPT168" s="396"/>
      <c r="QPU168" s="396"/>
      <c r="QPV168" s="396"/>
      <c r="QPW168" s="396"/>
      <c r="QPX168" s="396"/>
      <c r="QPY168" s="396"/>
      <c r="QPZ168" s="396"/>
      <c r="QQA168" s="396"/>
      <c r="QQB168" s="396"/>
      <c r="QQC168" s="396"/>
      <c r="QQD168" s="396"/>
      <c r="QQE168" s="396"/>
      <c r="QQF168" s="396"/>
      <c r="QQG168" s="396"/>
      <c r="QQH168" s="396"/>
      <c r="QQI168" s="396"/>
      <c r="QQJ168" s="396"/>
      <c r="QQK168" s="396"/>
      <c r="QQL168" s="396"/>
      <c r="QQM168" s="396"/>
      <c r="QQN168" s="396"/>
      <c r="QQO168" s="396"/>
      <c r="QQP168" s="396"/>
      <c r="QQQ168" s="396"/>
      <c r="QQR168" s="396"/>
      <c r="QQS168" s="396"/>
      <c r="QQT168" s="396"/>
      <c r="QQU168" s="396"/>
      <c r="QQV168" s="396"/>
      <c r="QQW168" s="396"/>
      <c r="QQX168" s="396"/>
      <c r="QQY168" s="396"/>
      <c r="QQZ168" s="396"/>
      <c r="QRA168" s="396"/>
      <c r="QRB168" s="396"/>
      <c r="QRC168" s="396"/>
      <c r="QRD168" s="396"/>
      <c r="QRE168" s="396"/>
      <c r="QRF168" s="396"/>
      <c r="QRG168" s="396"/>
      <c r="QRH168" s="396"/>
      <c r="QRI168" s="396"/>
      <c r="QRJ168" s="396"/>
      <c r="QRK168" s="396"/>
      <c r="QRL168" s="396"/>
      <c r="QRM168" s="396"/>
      <c r="QRN168" s="396"/>
      <c r="QRO168" s="396"/>
      <c r="QRP168" s="396"/>
      <c r="QRQ168" s="396"/>
      <c r="QRR168" s="396"/>
      <c r="QRS168" s="396"/>
      <c r="QRT168" s="396"/>
      <c r="QRU168" s="396"/>
      <c r="QRV168" s="396"/>
      <c r="QRW168" s="396"/>
      <c r="QRX168" s="396"/>
      <c r="QRY168" s="396"/>
      <c r="QRZ168" s="396"/>
      <c r="QSA168" s="396"/>
      <c r="QSB168" s="396"/>
      <c r="QSC168" s="396"/>
      <c r="QSD168" s="396"/>
      <c r="QSE168" s="396"/>
      <c r="QSF168" s="396"/>
      <c r="QSG168" s="396"/>
      <c r="QSH168" s="396"/>
      <c r="QSI168" s="396"/>
      <c r="QSJ168" s="396"/>
      <c r="QSK168" s="396"/>
      <c r="QSL168" s="396"/>
      <c r="QSM168" s="396"/>
      <c r="QSN168" s="396"/>
      <c r="QSO168" s="396"/>
      <c r="QSP168" s="396"/>
      <c r="QSQ168" s="396"/>
      <c r="QSR168" s="396"/>
      <c r="QSS168" s="396"/>
      <c r="QST168" s="396"/>
      <c r="QSU168" s="396"/>
      <c r="QSV168" s="396"/>
      <c r="QSW168" s="396"/>
      <c r="QSX168" s="396"/>
      <c r="QSY168" s="396"/>
      <c r="QSZ168" s="396"/>
      <c r="QTA168" s="396"/>
      <c r="QTB168" s="396"/>
      <c r="QTC168" s="396"/>
      <c r="QTD168" s="396"/>
      <c r="QTE168" s="396"/>
      <c r="QTF168" s="396"/>
      <c r="QTG168" s="396"/>
      <c r="QTH168" s="396"/>
      <c r="QTI168" s="396"/>
      <c r="QTJ168" s="396"/>
      <c r="QTK168" s="396"/>
      <c r="QTL168" s="396"/>
      <c r="QTM168" s="396"/>
      <c r="QTN168" s="396"/>
      <c r="QTO168" s="396"/>
      <c r="QTP168" s="396"/>
      <c r="QTQ168" s="396"/>
      <c r="QTR168" s="396"/>
      <c r="QTS168" s="396"/>
      <c r="QTT168" s="396"/>
      <c r="QTU168" s="396"/>
      <c r="QTV168" s="396"/>
      <c r="QTW168" s="396"/>
      <c r="QTX168" s="396"/>
      <c r="QTY168" s="396"/>
      <c r="QTZ168" s="396"/>
      <c r="QUA168" s="396"/>
      <c r="QUB168" s="396"/>
      <c r="QUC168" s="396"/>
      <c r="QUD168" s="396"/>
      <c r="QUE168" s="396"/>
      <c r="QUF168" s="396"/>
      <c r="QUG168" s="396"/>
      <c r="QUH168" s="396"/>
      <c r="QUI168" s="396"/>
      <c r="QUJ168" s="396"/>
      <c r="QUK168" s="396"/>
      <c r="QUL168" s="396"/>
      <c r="QUM168" s="396"/>
      <c r="QUN168" s="396"/>
      <c r="QUO168" s="396"/>
      <c r="QUP168" s="396"/>
      <c r="QUQ168" s="396"/>
      <c r="QUR168" s="396"/>
      <c r="QUS168" s="396"/>
      <c r="QUT168" s="396"/>
      <c r="QUU168" s="396"/>
      <c r="QUV168" s="396"/>
      <c r="QUW168" s="396"/>
      <c r="QUX168" s="396"/>
      <c r="QUY168" s="396"/>
      <c r="QUZ168" s="396"/>
      <c r="QVA168" s="396"/>
      <c r="QVB168" s="396"/>
      <c r="QVC168" s="396"/>
      <c r="QVD168" s="396"/>
      <c r="QVE168" s="396"/>
      <c r="QVF168" s="396"/>
      <c r="QVG168" s="396"/>
      <c r="QVH168" s="396"/>
      <c r="QVI168" s="396"/>
      <c r="QVJ168" s="396"/>
      <c r="QVK168" s="396"/>
      <c r="QVL168" s="396"/>
      <c r="QVM168" s="396"/>
      <c r="QVN168" s="396"/>
      <c r="QVO168" s="396"/>
      <c r="QVP168" s="396"/>
      <c r="QVQ168" s="396"/>
      <c r="QVR168" s="396"/>
      <c r="QVS168" s="396"/>
      <c r="QVT168" s="396"/>
      <c r="QVU168" s="396"/>
      <c r="QVV168" s="396"/>
      <c r="QVW168" s="396"/>
      <c r="QVX168" s="396"/>
      <c r="QVY168" s="396"/>
      <c r="QVZ168" s="396"/>
      <c r="QWA168" s="396"/>
      <c r="QWB168" s="396"/>
      <c r="QWC168" s="396"/>
      <c r="QWD168" s="396"/>
      <c r="QWE168" s="396"/>
      <c r="QWF168" s="396"/>
      <c r="QWG168" s="396"/>
      <c r="QWH168" s="396"/>
      <c r="QWI168" s="396"/>
      <c r="QWJ168" s="396"/>
      <c r="QWK168" s="396"/>
      <c r="QWL168" s="396"/>
      <c r="QWM168" s="396"/>
      <c r="QWN168" s="396"/>
      <c r="QWO168" s="396"/>
      <c r="QWP168" s="396"/>
      <c r="QWQ168" s="396"/>
      <c r="QWR168" s="396"/>
      <c r="QWS168" s="396"/>
      <c r="QWT168" s="396"/>
      <c r="QWU168" s="396"/>
      <c r="QWV168" s="396"/>
      <c r="QWW168" s="396"/>
      <c r="QWX168" s="396"/>
      <c r="QWY168" s="396"/>
      <c r="QWZ168" s="396"/>
      <c r="QXA168" s="396"/>
      <c r="QXB168" s="396"/>
      <c r="QXC168" s="396"/>
      <c r="QXD168" s="396"/>
      <c r="QXE168" s="396"/>
      <c r="QXF168" s="396"/>
      <c r="QXG168" s="396"/>
      <c r="QXH168" s="396"/>
      <c r="QXI168" s="396"/>
      <c r="QXJ168" s="396"/>
      <c r="QXK168" s="396"/>
      <c r="QXL168" s="396"/>
      <c r="QXM168" s="396"/>
      <c r="QXN168" s="396"/>
      <c r="QXO168" s="396"/>
      <c r="QXP168" s="396"/>
      <c r="QXQ168" s="396"/>
      <c r="QXR168" s="396"/>
      <c r="QXS168" s="396"/>
      <c r="QXT168" s="396"/>
      <c r="QXU168" s="396"/>
      <c r="QXV168" s="396"/>
      <c r="QXW168" s="396"/>
      <c r="QXX168" s="396"/>
      <c r="QXY168" s="396"/>
      <c r="QXZ168" s="396"/>
      <c r="QYA168" s="396"/>
      <c r="QYB168" s="396"/>
      <c r="QYC168" s="396"/>
      <c r="QYD168" s="396"/>
      <c r="QYE168" s="396"/>
      <c r="QYF168" s="396"/>
      <c r="QYG168" s="396"/>
      <c r="QYH168" s="396"/>
      <c r="QYI168" s="396"/>
      <c r="QYJ168" s="396"/>
      <c r="QYK168" s="396"/>
      <c r="QYL168" s="396"/>
      <c r="QYM168" s="396"/>
      <c r="QYN168" s="396"/>
      <c r="QYO168" s="396"/>
      <c r="QYP168" s="396"/>
      <c r="QYQ168" s="396"/>
      <c r="QYR168" s="396"/>
      <c r="QYS168" s="396"/>
      <c r="QYT168" s="396"/>
      <c r="QYU168" s="396"/>
      <c r="QYV168" s="396"/>
      <c r="QYW168" s="396"/>
      <c r="QYX168" s="396"/>
      <c r="QYY168" s="396"/>
      <c r="QYZ168" s="396"/>
      <c r="QZA168" s="396"/>
      <c r="QZB168" s="396"/>
      <c r="QZC168" s="396"/>
      <c r="QZD168" s="396"/>
      <c r="QZE168" s="396"/>
      <c r="QZF168" s="396"/>
      <c r="QZG168" s="396"/>
      <c r="QZH168" s="396"/>
      <c r="QZI168" s="396"/>
      <c r="QZJ168" s="396"/>
      <c r="QZK168" s="396"/>
      <c r="QZL168" s="396"/>
      <c r="QZM168" s="396"/>
      <c r="QZN168" s="396"/>
      <c r="QZO168" s="396"/>
      <c r="QZP168" s="396"/>
      <c r="QZQ168" s="396"/>
      <c r="QZR168" s="396"/>
      <c r="QZS168" s="396"/>
      <c r="QZT168" s="396"/>
      <c r="QZU168" s="396"/>
      <c r="QZV168" s="396"/>
      <c r="QZW168" s="396"/>
      <c r="QZX168" s="396"/>
      <c r="QZY168" s="396"/>
      <c r="QZZ168" s="396"/>
      <c r="RAA168" s="396"/>
      <c r="RAB168" s="396"/>
      <c r="RAC168" s="396"/>
      <c r="RAD168" s="396"/>
      <c r="RAE168" s="396"/>
      <c r="RAF168" s="396"/>
      <c r="RAG168" s="396"/>
      <c r="RAH168" s="396"/>
      <c r="RAI168" s="396"/>
      <c r="RAJ168" s="396"/>
      <c r="RAK168" s="396"/>
      <c r="RAL168" s="396"/>
      <c r="RAM168" s="396"/>
      <c r="RAN168" s="396"/>
      <c r="RAO168" s="396"/>
      <c r="RAP168" s="396"/>
      <c r="RAQ168" s="396"/>
      <c r="RAR168" s="396"/>
      <c r="RAS168" s="396"/>
      <c r="RAT168" s="396"/>
      <c r="RAU168" s="396"/>
      <c r="RAV168" s="396"/>
      <c r="RAW168" s="396"/>
      <c r="RAX168" s="396"/>
      <c r="RAY168" s="396"/>
      <c r="RAZ168" s="396"/>
      <c r="RBA168" s="396"/>
      <c r="RBB168" s="396"/>
      <c r="RBC168" s="396"/>
      <c r="RBD168" s="396"/>
      <c r="RBE168" s="396"/>
      <c r="RBF168" s="396"/>
      <c r="RBG168" s="396"/>
      <c r="RBH168" s="396"/>
      <c r="RBI168" s="396"/>
      <c r="RBJ168" s="396"/>
      <c r="RBK168" s="396"/>
      <c r="RBL168" s="396"/>
      <c r="RBM168" s="396"/>
      <c r="RBN168" s="396"/>
      <c r="RBO168" s="396"/>
      <c r="RBP168" s="396"/>
      <c r="RBQ168" s="396"/>
      <c r="RBR168" s="396"/>
      <c r="RBS168" s="396"/>
      <c r="RBT168" s="396"/>
      <c r="RBU168" s="396"/>
      <c r="RBV168" s="396"/>
      <c r="RBW168" s="396"/>
      <c r="RBX168" s="396"/>
      <c r="RBY168" s="396"/>
      <c r="RBZ168" s="396"/>
      <c r="RCA168" s="396"/>
      <c r="RCB168" s="396"/>
      <c r="RCC168" s="396"/>
      <c r="RCD168" s="396"/>
      <c r="RCE168" s="396"/>
      <c r="RCF168" s="396"/>
      <c r="RCG168" s="396"/>
      <c r="RCH168" s="396"/>
      <c r="RCI168" s="396"/>
      <c r="RCJ168" s="396"/>
      <c r="RCK168" s="396"/>
      <c r="RCL168" s="396"/>
      <c r="RCM168" s="396"/>
      <c r="RCN168" s="396"/>
      <c r="RCO168" s="396"/>
      <c r="RCP168" s="396"/>
      <c r="RCQ168" s="396"/>
      <c r="RCR168" s="396"/>
      <c r="RCS168" s="396"/>
      <c r="RCT168" s="396"/>
      <c r="RCU168" s="396"/>
      <c r="RCV168" s="396"/>
      <c r="RCW168" s="396"/>
      <c r="RCX168" s="396"/>
      <c r="RCY168" s="396"/>
      <c r="RCZ168" s="396"/>
      <c r="RDA168" s="396"/>
      <c r="RDB168" s="396"/>
      <c r="RDC168" s="396"/>
      <c r="RDD168" s="396"/>
      <c r="RDE168" s="396"/>
      <c r="RDF168" s="396"/>
      <c r="RDG168" s="396"/>
      <c r="RDH168" s="396"/>
      <c r="RDI168" s="396"/>
      <c r="RDJ168" s="396"/>
      <c r="RDK168" s="396"/>
      <c r="RDL168" s="396"/>
      <c r="RDM168" s="396"/>
      <c r="RDN168" s="396"/>
      <c r="RDO168" s="396"/>
      <c r="RDP168" s="396"/>
      <c r="RDQ168" s="396"/>
      <c r="RDR168" s="396"/>
      <c r="RDS168" s="396"/>
      <c r="RDT168" s="396"/>
      <c r="RDU168" s="396"/>
      <c r="RDV168" s="396"/>
      <c r="RDW168" s="396"/>
      <c r="RDX168" s="396"/>
      <c r="RDY168" s="396"/>
      <c r="RDZ168" s="396"/>
      <c r="REA168" s="396"/>
      <c r="REB168" s="396"/>
      <c r="REC168" s="396"/>
      <c r="RED168" s="396"/>
      <c r="REE168" s="396"/>
      <c r="REF168" s="396"/>
      <c r="REG168" s="396"/>
      <c r="REH168" s="396"/>
      <c r="REI168" s="396"/>
      <c r="REJ168" s="396"/>
      <c r="REK168" s="396"/>
      <c r="REL168" s="396"/>
      <c r="REM168" s="396"/>
      <c r="REN168" s="396"/>
      <c r="REO168" s="396"/>
      <c r="REP168" s="396"/>
      <c r="REQ168" s="396"/>
      <c r="RER168" s="396"/>
      <c r="RES168" s="396"/>
      <c r="RET168" s="396"/>
      <c r="REU168" s="396"/>
      <c r="REV168" s="396"/>
      <c r="REW168" s="396"/>
      <c r="REX168" s="396"/>
      <c r="REY168" s="396"/>
      <c r="REZ168" s="396"/>
      <c r="RFA168" s="396"/>
      <c r="RFB168" s="396"/>
      <c r="RFC168" s="396"/>
      <c r="RFD168" s="396"/>
      <c r="RFE168" s="396"/>
      <c r="RFF168" s="396"/>
      <c r="RFG168" s="396"/>
      <c r="RFH168" s="396"/>
      <c r="RFI168" s="396"/>
      <c r="RFJ168" s="396"/>
      <c r="RFK168" s="396"/>
      <c r="RFL168" s="396"/>
      <c r="RFM168" s="396"/>
      <c r="RFN168" s="396"/>
      <c r="RFO168" s="396"/>
      <c r="RFP168" s="396"/>
      <c r="RFQ168" s="396"/>
      <c r="RFR168" s="396"/>
      <c r="RFS168" s="396"/>
      <c r="RFT168" s="396"/>
      <c r="RFU168" s="396"/>
      <c r="RFV168" s="396"/>
      <c r="RFW168" s="396"/>
      <c r="RFX168" s="396"/>
      <c r="RFY168" s="396"/>
      <c r="RFZ168" s="396"/>
      <c r="RGA168" s="396"/>
      <c r="RGB168" s="396"/>
      <c r="RGC168" s="396"/>
      <c r="RGD168" s="396"/>
      <c r="RGE168" s="396"/>
      <c r="RGF168" s="396"/>
      <c r="RGG168" s="396"/>
      <c r="RGH168" s="396"/>
      <c r="RGI168" s="396"/>
      <c r="RGJ168" s="396"/>
      <c r="RGK168" s="396"/>
      <c r="RGL168" s="396"/>
      <c r="RGM168" s="396"/>
      <c r="RGN168" s="396"/>
      <c r="RGO168" s="396"/>
      <c r="RGP168" s="396"/>
      <c r="RGQ168" s="396"/>
      <c r="RGR168" s="396"/>
      <c r="RGS168" s="396"/>
      <c r="RGT168" s="396"/>
      <c r="RGU168" s="396"/>
      <c r="RGV168" s="396"/>
      <c r="RGW168" s="396"/>
      <c r="RGX168" s="396"/>
      <c r="RGY168" s="396"/>
      <c r="RGZ168" s="396"/>
      <c r="RHA168" s="396"/>
      <c r="RHB168" s="396"/>
      <c r="RHC168" s="396"/>
      <c r="RHD168" s="396"/>
      <c r="RHE168" s="396"/>
      <c r="RHF168" s="396"/>
      <c r="RHG168" s="396"/>
      <c r="RHH168" s="396"/>
      <c r="RHI168" s="396"/>
      <c r="RHJ168" s="396"/>
      <c r="RHK168" s="396"/>
      <c r="RHL168" s="396"/>
      <c r="RHM168" s="396"/>
      <c r="RHN168" s="396"/>
      <c r="RHO168" s="396"/>
      <c r="RHP168" s="396"/>
      <c r="RHQ168" s="396"/>
      <c r="RHR168" s="396"/>
      <c r="RHS168" s="396"/>
      <c r="RHT168" s="396"/>
      <c r="RHU168" s="396"/>
      <c r="RHV168" s="396"/>
      <c r="RHW168" s="396"/>
      <c r="RHX168" s="396"/>
      <c r="RHY168" s="396"/>
      <c r="RHZ168" s="396"/>
      <c r="RIA168" s="396"/>
      <c r="RIB168" s="396"/>
      <c r="RIC168" s="396"/>
      <c r="RID168" s="396"/>
      <c r="RIE168" s="396"/>
      <c r="RIF168" s="396"/>
      <c r="RIG168" s="396"/>
      <c r="RIH168" s="396"/>
      <c r="RII168" s="396"/>
      <c r="RIJ168" s="396"/>
      <c r="RIK168" s="396"/>
      <c r="RIL168" s="396"/>
      <c r="RIM168" s="396"/>
      <c r="RIN168" s="396"/>
      <c r="RIO168" s="396"/>
      <c r="RIP168" s="396"/>
      <c r="RIQ168" s="396"/>
      <c r="RIR168" s="396"/>
      <c r="RIS168" s="396"/>
      <c r="RIT168" s="396"/>
      <c r="RIU168" s="396"/>
      <c r="RIV168" s="396"/>
      <c r="RIW168" s="396"/>
      <c r="RIX168" s="396"/>
      <c r="RIY168" s="396"/>
      <c r="RIZ168" s="396"/>
      <c r="RJA168" s="396"/>
      <c r="RJB168" s="396"/>
      <c r="RJC168" s="396"/>
      <c r="RJD168" s="396"/>
      <c r="RJE168" s="396"/>
      <c r="RJF168" s="396"/>
      <c r="RJG168" s="396"/>
      <c r="RJH168" s="396"/>
      <c r="RJI168" s="396"/>
      <c r="RJJ168" s="396"/>
      <c r="RJK168" s="396"/>
      <c r="RJL168" s="396"/>
      <c r="RJM168" s="396"/>
      <c r="RJN168" s="396"/>
      <c r="RJO168" s="396"/>
      <c r="RJP168" s="396"/>
      <c r="RJQ168" s="396"/>
      <c r="RJR168" s="396"/>
      <c r="RJS168" s="396"/>
      <c r="RJT168" s="396"/>
      <c r="RJU168" s="396"/>
      <c r="RJV168" s="396"/>
      <c r="RJW168" s="396"/>
      <c r="RJX168" s="396"/>
      <c r="RJY168" s="396"/>
      <c r="RJZ168" s="396"/>
      <c r="RKA168" s="396"/>
      <c r="RKB168" s="396"/>
      <c r="RKC168" s="396"/>
      <c r="RKD168" s="396"/>
      <c r="RKE168" s="396"/>
      <c r="RKF168" s="396"/>
      <c r="RKG168" s="396"/>
      <c r="RKH168" s="396"/>
      <c r="RKI168" s="396"/>
      <c r="RKJ168" s="396"/>
      <c r="RKK168" s="396"/>
      <c r="RKL168" s="396"/>
      <c r="RKM168" s="396"/>
      <c r="RKN168" s="396"/>
      <c r="RKO168" s="396"/>
      <c r="RKP168" s="396"/>
      <c r="RKQ168" s="396"/>
      <c r="RKR168" s="396"/>
      <c r="RKS168" s="396"/>
      <c r="RKT168" s="396"/>
      <c r="RKU168" s="396"/>
      <c r="RKV168" s="396"/>
      <c r="RKW168" s="396"/>
      <c r="RKX168" s="396"/>
      <c r="RKY168" s="396"/>
      <c r="RKZ168" s="396"/>
      <c r="RLA168" s="396"/>
      <c r="RLB168" s="396"/>
      <c r="RLC168" s="396"/>
      <c r="RLD168" s="396"/>
      <c r="RLE168" s="396"/>
      <c r="RLF168" s="396"/>
      <c r="RLG168" s="396"/>
      <c r="RLH168" s="396"/>
      <c r="RLI168" s="396"/>
      <c r="RLJ168" s="396"/>
      <c r="RLK168" s="396"/>
      <c r="RLL168" s="396"/>
      <c r="RLM168" s="396"/>
      <c r="RLN168" s="396"/>
      <c r="RLO168" s="396"/>
      <c r="RLP168" s="396"/>
      <c r="RLQ168" s="396"/>
      <c r="RLR168" s="396"/>
      <c r="RLS168" s="396"/>
      <c r="RLT168" s="396"/>
      <c r="RLU168" s="396"/>
      <c r="RLV168" s="396"/>
      <c r="RLW168" s="396"/>
      <c r="RLX168" s="396"/>
      <c r="RLY168" s="396"/>
      <c r="RLZ168" s="396"/>
      <c r="RMA168" s="396"/>
      <c r="RMB168" s="396"/>
      <c r="RMC168" s="396"/>
      <c r="RMD168" s="396"/>
      <c r="RME168" s="396"/>
      <c r="RMF168" s="396"/>
      <c r="RMG168" s="396"/>
      <c r="RMH168" s="396"/>
      <c r="RMI168" s="396"/>
      <c r="RMJ168" s="396"/>
      <c r="RMK168" s="396"/>
      <c r="RML168" s="396"/>
      <c r="RMM168" s="396"/>
      <c r="RMN168" s="396"/>
      <c r="RMO168" s="396"/>
      <c r="RMP168" s="396"/>
      <c r="RMQ168" s="396"/>
      <c r="RMR168" s="396"/>
      <c r="RMS168" s="396"/>
      <c r="RMT168" s="396"/>
      <c r="RMU168" s="396"/>
      <c r="RMV168" s="396"/>
      <c r="RMW168" s="396"/>
      <c r="RMX168" s="396"/>
      <c r="RMY168" s="396"/>
      <c r="RMZ168" s="396"/>
      <c r="RNA168" s="396"/>
      <c r="RNB168" s="396"/>
      <c r="RNC168" s="396"/>
      <c r="RND168" s="396"/>
      <c r="RNE168" s="396"/>
      <c r="RNF168" s="396"/>
      <c r="RNG168" s="396"/>
      <c r="RNH168" s="396"/>
      <c r="RNI168" s="396"/>
      <c r="RNJ168" s="396"/>
      <c r="RNK168" s="396"/>
      <c r="RNL168" s="396"/>
      <c r="RNM168" s="396"/>
      <c r="RNN168" s="396"/>
      <c r="RNO168" s="396"/>
      <c r="RNP168" s="396"/>
      <c r="RNQ168" s="396"/>
      <c r="RNR168" s="396"/>
      <c r="RNS168" s="396"/>
      <c r="RNT168" s="396"/>
      <c r="RNU168" s="396"/>
      <c r="RNV168" s="396"/>
      <c r="RNW168" s="396"/>
      <c r="RNX168" s="396"/>
      <c r="RNY168" s="396"/>
      <c r="RNZ168" s="396"/>
      <c r="ROA168" s="396"/>
      <c r="ROB168" s="396"/>
      <c r="ROC168" s="396"/>
      <c r="ROD168" s="396"/>
      <c r="ROE168" s="396"/>
      <c r="ROF168" s="396"/>
      <c r="ROG168" s="396"/>
      <c r="ROH168" s="396"/>
      <c r="ROI168" s="396"/>
      <c r="ROJ168" s="396"/>
      <c r="ROK168" s="396"/>
      <c r="ROL168" s="396"/>
      <c r="ROM168" s="396"/>
      <c r="RON168" s="396"/>
      <c r="ROO168" s="396"/>
      <c r="ROP168" s="396"/>
      <c r="ROQ168" s="396"/>
      <c r="ROR168" s="396"/>
      <c r="ROS168" s="396"/>
      <c r="ROT168" s="396"/>
      <c r="ROU168" s="396"/>
      <c r="ROV168" s="396"/>
      <c r="ROW168" s="396"/>
      <c r="ROX168" s="396"/>
      <c r="ROY168" s="396"/>
      <c r="ROZ168" s="396"/>
      <c r="RPA168" s="396"/>
      <c r="RPB168" s="396"/>
      <c r="RPC168" s="396"/>
      <c r="RPD168" s="396"/>
      <c r="RPE168" s="396"/>
      <c r="RPF168" s="396"/>
      <c r="RPG168" s="396"/>
      <c r="RPH168" s="396"/>
      <c r="RPI168" s="396"/>
      <c r="RPJ168" s="396"/>
      <c r="RPK168" s="396"/>
      <c r="RPL168" s="396"/>
      <c r="RPM168" s="396"/>
      <c r="RPN168" s="396"/>
      <c r="RPO168" s="396"/>
      <c r="RPP168" s="396"/>
      <c r="RPQ168" s="396"/>
      <c r="RPR168" s="396"/>
      <c r="RPS168" s="396"/>
      <c r="RPT168" s="396"/>
      <c r="RPU168" s="396"/>
      <c r="RPV168" s="396"/>
      <c r="RPW168" s="396"/>
      <c r="RPX168" s="396"/>
      <c r="RPY168" s="396"/>
      <c r="RPZ168" s="396"/>
      <c r="RQA168" s="396"/>
      <c r="RQB168" s="396"/>
      <c r="RQC168" s="396"/>
      <c r="RQD168" s="396"/>
      <c r="RQE168" s="396"/>
      <c r="RQF168" s="396"/>
      <c r="RQG168" s="396"/>
      <c r="RQH168" s="396"/>
      <c r="RQI168" s="396"/>
      <c r="RQJ168" s="396"/>
      <c r="RQK168" s="396"/>
      <c r="RQL168" s="396"/>
      <c r="RQM168" s="396"/>
      <c r="RQN168" s="396"/>
      <c r="RQO168" s="396"/>
      <c r="RQP168" s="396"/>
      <c r="RQQ168" s="396"/>
      <c r="RQR168" s="396"/>
      <c r="RQS168" s="396"/>
      <c r="RQT168" s="396"/>
      <c r="RQU168" s="396"/>
      <c r="RQV168" s="396"/>
      <c r="RQW168" s="396"/>
      <c r="RQX168" s="396"/>
      <c r="RQY168" s="396"/>
      <c r="RQZ168" s="396"/>
      <c r="RRA168" s="396"/>
      <c r="RRB168" s="396"/>
      <c r="RRC168" s="396"/>
      <c r="RRD168" s="396"/>
      <c r="RRE168" s="396"/>
      <c r="RRF168" s="396"/>
      <c r="RRG168" s="396"/>
      <c r="RRH168" s="396"/>
      <c r="RRI168" s="396"/>
      <c r="RRJ168" s="396"/>
      <c r="RRK168" s="396"/>
      <c r="RRL168" s="396"/>
      <c r="RRM168" s="396"/>
      <c r="RRN168" s="396"/>
      <c r="RRO168" s="396"/>
      <c r="RRP168" s="396"/>
      <c r="RRQ168" s="396"/>
      <c r="RRR168" s="396"/>
      <c r="RRS168" s="396"/>
      <c r="RRT168" s="396"/>
      <c r="RRU168" s="396"/>
      <c r="RRV168" s="396"/>
      <c r="RRW168" s="396"/>
      <c r="RRX168" s="396"/>
      <c r="RRY168" s="396"/>
      <c r="RRZ168" s="396"/>
      <c r="RSA168" s="396"/>
      <c r="RSB168" s="396"/>
      <c r="RSC168" s="396"/>
      <c r="RSD168" s="396"/>
      <c r="RSE168" s="396"/>
      <c r="RSF168" s="396"/>
      <c r="RSG168" s="396"/>
      <c r="RSH168" s="396"/>
      <c r="RSI168" s="396"/>
      <c r="RSJ168" s="396"/>
      <c r="RSK168" s="396"/>
      <c r="RSL168" s="396"/>
      <c r="RSM168" s="396"/>
      <c r="RSN168" s="396"/>
      <c r="RSO168" s="396"/>
      <c r="RSP168" s="396"/>
      <c r="RSQ168" s="396"/>
      <c r="RSR168" s="396"/>
      <c r="RSS168" s="396"/>
      <c r="RST168" s="396"/>
      <c r="RSU168" s="396"/>
      <c r="RSV168" s="396"/>
      <c r="RSW168" s="396"/>
      <c r="RSX168" s="396"/>
      <c r="RSY168" s="396"/>
      <c r="RSZ168" s="396"/>
      <c r="RTA168" s="396"/>
      <c r="RTB168" s="396"/>
      <c r="RTC168" s="396"/>
      <c r="RTD168" s="396"/>
      <c r="RTE168" s="396"/>
      <c r="RTF168" s="396"/>
      <c r="RTG168" s="396"/>
      <c r="RTH168" s="396"/>
      <c r="RTI168" s="396"/>
      <c r="RTJ168" s="396"/>
      <c r="RTK168" s="396"/>
      <c r="RTL168" s="396"/>
      <c r="RTM168" s="396"/>
      <c r="RTN168" s="396"/>
      <c r="RTO168" s="396"/>
      <c r="RTP168" s="396"/>
      <c r="RTQ168" s="396"/>
      <c r="RTR168" s="396"/>
      <c r="RTS168" s="396"/>
      <c r="RTT168" s="396"/>
      <c r="RTU168" s="396"/>
      <c r="RTV168" s="396"/>
      <c r="RTW168" s="396"/>
      <c r="RTX168" s="396"/>
      <c r="RTY168" s="396"/>
      <c r="RTZ168" s="396"/>
      <c r="RUA168" s="396"/>
      <c r="RUB168" s="396"/>
      <c r="RUC168" s="396"/>
      <c r="RUD168" s="396"/>
      <c r="RUE168" s="396"/>
      <c r="RUF168" s="396"/>
      <c r="RUG168" s="396"/>
      <c r="RUH168" s="396"/>
      <c r="RUI168" s="396"/>
      <c r="RUJ168" s="396"/>
      <c r="RUK168" s="396"/>
      <c r="RUL168" s="396"/>
      <c r="RUM168" s="396"/>
      <c r="RUN168" s="396"/>
      <c r="RUO168" s="396"/>
      <c r="RUP168" s="396"/>
      <c r="RUQ168" s="396"/>
      <c r="RUR168" s="396"/>
      <c r="RUS168" s="396"/>
      <c r="RUT168" s="396"/>
      <c r="RUU168" s="396"/>
      <c r="RUV168" s="396"/>
      <c r="RUW168" s="396"/>
      <c r="RUX168" s="396"/>
      <c r="RUY168" s="396"/>
      <c r="RUZ168" s="396"/>
      <c r="RVA168" s="396"/>
      <c r="RVB168" s="396"/>
      <c r="RVC168" s="396"/>
      <c r="RVD168" s="396"/>
      <c r="RVE168" s="396"/>
      <c r="RVF168" s="396"/>
      <c r="RVG168" s="396"/>
      <c r="RVH168" s="396"/>
      <c r="RVI168" s="396"/>
      <c r="RVJ168" s="396"/>
      <c r="RVK168" s="396"/>
      <c r="RVL168" s="396"/>
      <c r="RVM168" s="396"/>
      <c r="RVN168" s="396"/>
      <c r="RVO168" s="396"/>
      <c r="RVP168" s="396"/>
      <c r="RVQ168" s="396"/>
      <c r="RVR168" s="396"/>
      <c r="RVS168" s="396"/>
      <c r="RVT168" s="396"/>
      <c r="RVU168" s="396"/>
      <c r="RVV168" s="396"/>
      <c r="RVW168" s="396"/>
      <c r="RVX168" s="396"/>
      <c r="RVY168" s="396"/>
      <c r="RVZ168" s="396"/>
      <c r="RWA168" s="396"/>
      <c r="RWB168" s="396"/>
      <c r="RWC168" s="396"/>
      <c r="RWD168" s="396"/>
      <c r="RWE168" s="396"/>
      <c r="RWF168" s="396"/>
      <c r="RWG168" s="396"/>
      <c r="RWH168" s="396"/>
      <c r="RWI168" s="396"/>
      <c r="RWJ168" s="396"/>
      <c r="RWK168" s="396"/>
      <c r="RWL168" s="396"/>
      <c r="RWM168" s="396"/>
      <c r="RWN168" s="396"/>
      <c r="RWO168" s="396"/>
      <c r="RWP168" s="396"/>
      <c r="RWQ168" s="396"/>
      <c r="RWR168" s="396"/>
      <c r="RWS168" s="396"/>
      <c r="RWT168" s="396"/>
      <c r="RWU168" s="396"/>
      <c r="RWV168" s="396"/>
      <c r="RWW168" s="396"/>
      <c r="RWX168" s="396"/>
      <c r="RWY168" s="396"/>
      <c r="RWZ168" s="396"/>
      <c r="RXA168" s="396"/>
      <c r="RXB168" s="396"/>
      <c r="RXC168" s="396"/>
      <c r="RXD168" s="396"/>
      <c r="RXE168" s="396"/>
      <c r="RXF168" s="396"/>
      <c r="RXG168" s="396"/>
      <c r="RXH168" s="396"/>
      <c r="RXI168" s="396"/>
      <c r="RXJ168" s="396"/>
      <c r="RXK168" s="396"/>
      <c r="RXL168" s="396"/>
      <c r="RXM168" s="396"/>
      <c r="RXN168" s="396"/>
      <c r="RXO168" s="396"/>
      <c r="RXP168" s="396"/>
      <c r="RXQ168" s="396"/>
      <c r="RXR168" s="396"/>
      <c r="RXS168" s="396"/>
      <c r="RXT168" s="396"/>
      <c r="RXU168" s="396"/>
      <c r="RXV168" s="396"/>
      <c r="RXW168" s="396"/>
      <c r="RXX168" s="396"/>
      <c r="RXY168" s="396"/>
      <c r="RXZ168" s="396"/>
      <c r="RYA168" s="396"/>
      <c r="RYB168" s="396"/>
      <c r="RYC168" s="396"/>
      <c r="RYD168" s="396"/>
      <c r="RYE168" s="396"/>
      <c r="RYF168" s="396"/>
      <c r="RYG168" s="396"/>
      <c r="RYH168" s="396"/>
      <c r="RYI168" s="396"/>
      <c r="RYJ168" s="396"/>
      <c r="RYK168" s="396"/>
      <c r="RYL168" s="396"/>
      <c r="RYM168" s="396"/>
      <c r="RYN168" s="396"/>
      <c r="RYO168" s="396"/>
      <c r="RYP168" s="396"/>
      <c r="RYQ168" s="396"/>
      <c r="RYR168" s="396"/>
      <c r="RYS168" s="396"/>
      <c r="RYT168" s="396"/>
      <c r="RYU168" s="396"/>
      <c r="RYV168" s="396"/>
      <c r="RYW168" s="396"/>
      <c r="RYX168" s="396"/>
      <c r="RYY168" s="396"/>
      <c r="RYZ168" s="396"/>
      <c r="RZA168" s="396"/>
      <c r="RZB168" s="396"/>
      <c r="RZC168" s="396"/>
      <c r="RZD168" s="396"/>
      <c r="RZE168" s="396"/>
      <c r="RZF168" s="396"/>
      <c r="RZG168" s="396"/>
      <c r="RZH168" s="396"/>
      <c r="RZI168" s="396"/>
      <c r="RZJ168" s="396"/>
      <c r="RZK168" s="396"/>
      <c r="RZL168" s="396"/>
      <c r="RZM168" s="396"/>
      <c r="RZN168" s="396"/>
      <c r="RZO168" s="396"/>
      <c r="RZP168" s="396"/>
      <c r="RZQ168" s="396"/>
      <c r="RZR168" s="396"/>
      <c r="RZS168" s="396"/>
      <c r="RZT168" s="396"/>
      <c r="RZU168" s="396"/>
      <c r="RZV168" s="396"/>
      <c r="RZW168" s="396"/>
      <c r="RZX168" s="396"/>
      <c r="RZY168" s="396"/>
      <c r="RZZ168" s="396"/>
      <c r="SAA168" s="396"/>
      <c r="SAB168" s="396"/>
      <c r="SAC168" s="396"/>
      <c r="SAD168" s="396"/>
      <c r="SAE168" s="396"/>
      <c r="SAF168" s="396"/>
      <c r="SAG168" s="396"/>
      <c r="SAH168" s="396"/>
      <c r="SAI168" s="396"/>
      <c r="SAJ168" s="396"/>
      <c r="SAK168" s="396"/>
      <c r="SAL168" s="396"/>
      <c r="SAM168" s="396"/>
      <c r="SAN168" s="396"/>
      <c r="SAO168" s="396"/>
      <c r="SAP168" s="396"/>
      <c r="SAQ168" s="396"/>
      <c r="SAR168" s="396"/>
      <c r="SAS168" s="396"/>
      <c r="SAT168" s="396"/>
      <c r="SAU168" s="396"/>
      <c r="SAV168" s="396"/>
      <c r="SAW168" s="396"/>
      <c r="SAX168" s="396"/>
      <c r="SAY168" s="396"/>
      <c r="SAZ168" s="396"/>
      <c r="SBA168" s="396"/>
      <c r="SBB168" s="396"/>
      <c r="SBC168" s="396"/>
      <c r="SBD168" s="396"/>
      <c r="SBE168" s="396"/>
      <c r="SBF168" s="396"/>
      <c r="SBG168" s="396"/>
      <c r="SBH168" s="396"/>
      <c r="SBI168" s="396"/>
      <c r="SBJ168" s="396"/>
      <c r="SBK168" s="396"/>
      <c r="SBL168" s="396"/>
      <c r="SBM168" s="396"/>
      <c r="SBN168" s="396"/>
      <c r="SBO168" s="396"/>
      <c r="SBP168" s="396"/>
      <c r="SBQ168" s="396"/>
      <c r="SBR168" s="396"/>
      <c r="SBS168" s="396"/>
      <c r="SBT168" s="396"/>
      <c r="SBU168" s="396"/>
      <c r="SBV168" s="396"/>
      <c r="SBW168" s="396"/>
      <c r="SBX168" s="396"/>
      <c r="SBY168" s="396"/>
      <c r="SBZ168" s="396"/>
      <c r="SCA168" s="396"/>
      <c r="SCB168" s="396"/>
      <c r="SCC168" s="396"/>
      <c r="SCD168" s="396"/>
      <c r="SCE168" s="396"/>
      <c r="SCF168" s="396"/>
      <c r="SCG168" s="396"/>
      <c r="SCH168" s="396"/>
      <c r="SCI168" s="396"/>
      <c r="SCJ168" s="396"/>
      <c r="SCK168" s="396"/>
      <c r="SCL168" s="396"/>
      <c r="SCM168" s="396"/>
      <c r="SCN168" s="396"/>
      <c r="SCO168" s="396"/>
      <c r="SCP168" s="396"/>
      <c r="SCQ168" s="396"/>
      <c r="SCR168" s="396"/>
      <c r="SCS168" s="396"/>
      <c r="SCT168" s="396"/>
      <c r="SCU168" s="396"/>
      <c r="SCV168" s="396"/>
      <c r="SCW168" s="396"/>
      <c r="SCX168" s="396"/>
      <c r="SCY168" s="396"/>
      <c r="SCZ168" s="396"/>
      <c r="SDA168" s="396"/>
      <c r="SDB168" s="396"/>
      <c r="SDC168" s="396"/>
      <c r="SDD168" s="396"/>
      <c r="SDE168" s="396"/>
      <c r="SDF168" s="396"/>
      <c r="SDG168" s="396"/>
      <c r="SDH168" s="396"/>
      <c r="SDI168" s="396"/>
      <c r="SDJ168" s="396"/>
      <c r="SDK168" s="396"/>
      <c r="SDL168" s="396"/>
      <c r="SDM168" s="396"/>
      <c r="SDN168" s="396"/>
      <c r="SDO168" s="396"/>
      <c r="SDP168" s="396"/>
      <c r="SDQ168" s="396"/>
      <c r="SDR168" s="396"/>
      <c r="SDS168" s="396"/>
      <c r="SDT168" s="396"/>
      <c r="SDU168" s="396"/>
      <c r="SDV168" s="396"/>
      <c r="SDW168" s="396"/>
      <c r="SDX168" s="396"/>
      <c r="SDY168" s="396"/>
      <c r="SDZ168" s="396"/>
      <c r="SEA168" s="396"/>
      <c r="SEB168" s="396"/>
      <c r="SEC168" s="396"/>
      <c r="SED168" s="396"/>
      <c r="SEE168" s="396"/>
      <c r="SEF168" s="396"/>
      <c r="SEG168" s="396"/>
      <c r="SEH168" s="396"/>
      <c r="SEI168" s="396"/>
      <c r="SEJ168" s="396"/>
      <c r="SEK168" s="396"/>
      <c r="SEL168" s="396"/>
      <c r="SEM168" s="396"/>
      <c r="SEN168" s="396"/>
      <c r="SEO168" s="396"/>
      <c r="SEP168" s="396"/>
      <c r="SEQ168" s="396"/>
      <c r="SER168" s="396"/>
      <c r="SES168" s="396"/>
      <c r="SET168" s="396"/>
      <c r="SEU168" s="396"/>
      <c r="SEV168" s="396"/>
      <c r="SEW168" s="396"/>
      <c r="SEX168" s="396"/>
      <c r="SEY168" s="396"/>
      <c r="SEZ168" s="396"/>
      <c r="SFA168" s="396"/>
      <c r="SFB168" s="396"/>
      <c r="SFC168" s="396"/>
      <c r="SFD168" s="396"/>
      <c r="SFE168" s="396"/>
      <c r="SFF168" s="396"/>
      <c r="SFG168" s="396"/>
      <c r="SFH168" s="396"/>
      <c r="SFI168" s="396"/>
      <c r="SFJ168" s="396"/>
      <c r="SFK168" s="396"/>
      <c r="SFL168" s="396"/>
      <c r="SFM168" s="396"/>
      <c r="SFN168" s="396"/>
      <c r="SFO168" s="396"/>
      <c r="SFP168" s="396"/>
      <c r="SFQ168" s="396"/>
      <c r="SFR168" s="396"/>
      <c r="SFS168" s="396"/>
      <c r="SFT168" s="396"/>
      <c r="SFU168" s="396"/>
      <c r="SFV168" s="396"/>
      <c r="SFW168" s="396"/>
      <c r="SFX168" s="396"/>
      <c r="SFY168" s="396"/>
      <c r="SFZ168" s="396"/>
      <c r="SGA168" s="396"/>
      <c r="SGB168" s="396"/>
      <c r="SGC168" s="396"/>
      <c r="SGD168" s="396"/>
      <c r="SGE168" s="396"/>
      <c r="SGF168" s="396"/>
      <c r="SGG168" s="396"/>
      <c r="SGH168" s="396"/>
      <c r="SGI168" s="396"/>
      <c r="SGJ168" s="396"/>
      <c r="SGK168" s="396"/>
      <c r="SGL168" s="396"/>
      <c r="SGM168" s="396"/>
      <c r="SGN168" s="396"/>
      <c r="SGO168" s="396"/>
      <c r="SGP168" s="396"/>
      <c r="SGQ168" s="396"/>
      <c r="SGR168" s="396"/>
      <c r="SGS168" s="396"/>
      <c r="SGT168" s="396"/>
      <c r="SGU168" s="396"/>
      <c r="SGV168" s="396"/>
      <c r="SGW168" s="396"/>
      <c r="SGX168" s="396"/>
      <c r="SGY168" s="396"/>
      <c r="SGZ168" s="396"/>
      <c r="SHA168" s="396"/>
      <c r="SHB168" s="396"/>
      <c r="SHC168" s="396"/>
      <c r="SHD168" s="396"/>
      <c r="SHE168" s="396"/>
      <c r="SHF168" s="396"/>
      <c r="SHG168" s="396"/>
      <c r="SHH168" s="396"/>
      <c r="SHI168" s="396"/>
      <c r="SHJ168" s="396"/>
      <c r="SHK168" s="396"/>
      <c r="SHL168" s="396"/>
      <c r="SHM168" s="396"/>
      <c r="SHN168" s="396"/>
      <c r="SHO168" s="396"/>
      <c r="SHP168" s="396"/>
      <c r="SHQ168" s="396"/>
      <c r="SHR168" s="396"/>
      <c r="SHS168" s="396"/>
      <c r="SHT168" s="396"/>
      <c r="SHU168" s="396"/>
      <c r="SHV168" s="396"/>
      <c r="SHW168" s="396"/>
      <c r="SHX168" s="396"/>
      <c r="SHY168" s="396"/>
      <c r="SHZ168" s="396"/>
      <c r="SIA168" s="396"/>
      <c r="SIB168" s="396"/>
      <c r="SIC168" s="396"/>
      <c r="SID168" s="396"/>
      <c r="SIE168" s="396"/>
      <c r="SIF168" s="396"/>
      <c r="SIG168" s="396"/>
      <c r="SIH168" s="396"/>
      <c r="SII168" s="396"/>
      <c r="SIJ168" s="396"/>
      <c r="SIK168" s="396"/>
      <c r="SIL168" s="396"/>
      <c r="SIM168" s="396"/>
      <c r="SIN168" s="396"/>
      <c r="SIO168" s="396"/>
      <c r="SIP168" s="396"/>
      <c r="SIQ168" s="396"/>
      <c r="SIR168" s="396"/>
      <c r="SIS168" s="396"/>
      <c r="SIT168" s="396"/>
      <c r="SIU168" s="396"/>
      <c r="SIV168" s="396"/>
      <c r="SIW168" s="396"/>
      <c r="SIX168" s="396"/>
      <c r="SIY168" s="396"/>
      <c r="SIZ168" s="396"/>
      <c r="SJA168" s="396"/>
      <c r="SJB168" s="396"/>
      <c r="SJC168" s="396"/>
      <c r="SJD168" s="396"/>
      <c r="SJE168" s="396"/>
      <c r="SJF168" s="396"/>
      <c r="SJG168" s="396"/>
      <c r="SJH168" s="396"/>
      <c r="SJI168" s="396"/>
      <c r="SJJ168" s="396"/>
      <c r="SJK168" s="396"/>
      <c r="SJL168" s="396"/>
      <c r="SJM168" s="396"/>
      <c r="SJN168" s="396"/>
      <c r="SJO168" s="396"/>
      <c r="SJP168" s="396"/>
      <c r="SJQ168" s="396"/>
      <c r="SJR168" s="396"/>
      <c r="SJS168" s="396"/>
      <c r="SJT168" s="396"/>
      <c r="SJU168" s="396"/>
      <c r="SJV168" s="396"/>
      <c r="SJW168" s="396"/>
      <c r="SJX168" s="396"/>
      <c r="SJY168" s="396"/>
      <c r="SJZ168" s="396"/>
      <c r="SKA168" s="396"/>
      <c r="SKB168" s="396"/>
      <c r="SKC168" s="396"/>
      <c r="SKD168" s="396"/>
      <c r="SKE168" s="396"/>
      <c r="SKF168" s="396"/>
      <c r="SKG168" s="396"/>
      <c r="SKH168" s="396"/>
      <c r="SKI168" s="396"/>
      <c r="SKJ168" s="396"/>
      <c r="SKK168" s="396"/>
      <c r="SKL168" s="396"/>
      <c r="SKM168" s="396"/>
      <c r="SKN168" s="396"/>
      <c r="SKO168" s="396"/>
      <c r="SKP168" s="396"/>
      <c r="SKQ168" s="396"/>
      <c r="SKR168" s="396"/>
      <c r="SKS168" s="396"/>
      <c r="SKT168" s="396"/>
      <c r="SKU168" s="396"/>
      <c r="SKV168" s="396"/>
      <c r="SKW168" s="396"/>
      <c r="SKX168" s="396"/>
      <c r="SKY168" s="396"/>
      <c r="SKZ168" s="396"/>
      <c r="SLA168" s="396"/>
      <c r="SLB168" s="396"/>
      <c r="SLC168" s="396"/>
      <c r="SLD168" s="396"/>
      <c r="SLE168" s="396"/>
      <c r="SLF168" s="396"/>
      <c r="SLG168" s="396"/>
      <c r="SLH168" s="396"/>
      <c r="SLI168" s="396"/>
      <c r="SLJ168" s="396"/>
      <c r="SLK168" s="396"/>
      <c r="SLL168" s="396"/>
      <c r="SLM168" s="396"/>
      <c r="SLN168" s="396"/>
      <c r="SLO168" s="396"/>
      <c r="SLP168" s="396"/>
      <c r="SLQ168" s="396"/>
      <c r="SLR168" s="396"/>
      <c r="SLS168" s="396"/>
      <c r="SLT168" s="396"/>
      <c r="SLU168" s="396"/>
      <c r="SLV168" s="396"/>
      <c r="SLW168" s="396"/>
      <c r="SLX168" s="396"/>
      <c r="SLY168" s="396"/>
      <c r="SLZ168" s="396"/>
      <c r="SMA168" s="396"/>
      <c r="SMB168" s="396"/>
      <c r="SMC168" s="396"/>
      <c r="SMD168" s="396"/>
      <c r="SME168" s="396"/>
      <c r="SMF168" s="396"/>
      <c r="SMG168" s="396"/>
      <c r="SMH168" s="396"/>
      <c r="SMI168" s="396"/>
      <c r="SMJ168" s="396"/>
      <c r="SMK168" s="396"/>
      <c r="SML168" s="396"/>
      <c r="SMM168" s="396"/>
      <c r="SMN168" s="396"/>
      <c r="SMO168" s="396"/>
      <c r="SMP168" s="396"/>
      <c r="SMQ168" s="396"/>
      <c r="SMR168" s="396"/>
      <c r="SMS168" s="396"/>
      <c r="SMT168" s="396"/>
      <c r="SMU168" s="396"/>
      <c r="SMV168" s="396"/>
      <c r="SMW168" s="396"/>
      <c r="SMX168" s="396"/>
      <c r="SMY168" s="396"/>
      <c r="SMZ168" s="396"/>
      <c r="SNA168" s="396"/>
      <c r="SNB168" s="396"/>
      <c r="SNC168" s="396"/>
      <c r="SND168" s="396"/>
      <c r="SNE168" s="396"/>
      <c r="SNF168" s="396"/>
      <c r="SNG168" s="396"/>
      <c r="SNH168" s="396"/>
      <c r="SNI168" s="396"/>
      <c r="SNJ168" s="396"/>
      <c r="SNK168" s="396"/>
      <c r="SNL168" s="396"/>
      <c r="SNM168" s="396"/>
      <c r="SNN168" s="396"/>
      <c r="SNO168" s="396"/>
      <c r="SNP168" s="396"/>
      <c r="SNQ168" s="396"/>
      <c r="SNR168" s="396"/>
      <c r="SNS168" s="396"/>
      <c r="SNT168" s="396"/>
      <c r="SNU168" s="396"/>
      <c r="SNV168" s="396"/>
      <c r="SNW168" s="396"/>
      <c r="SNX168" s="396"/>
      <c r="SNY168" s="396"/>
      <c r="SNZ168" s="396"/>
      <c r="SOA168" s="396"/>
      <c r="SOB168" s="396"/>
      <c r="SOC168" s="396"/>
      <c r="SOD168" s="396"/>
      <c r="SOE168" s="396"/>
      <c r="SOF168" s="396"/>
      <c r="SOG168" s="396"/>
      <c r="SOH168" s="396"/>
      <c r="SOI168" s="396"/>
      <c r="SOJ168" s="396"/>
      <c r="SOK168" s="396"/>
      <c r="SOL168" s="396"/>
      <c r="SOM168" s="396"/>
      <c r="SON168" s="396"/>
      <c r="SOO168" s="396"/>
      <c r="SOP168" s="396"/>
      <c r="SOQ168" s="396"/>
      <c r="SOR168" s="396"/>
      <c r="SOS168" s="396"/>
      <c r="SOT168" s="396"/>
      <c r="SOU168" s="396"/>
      <c r="SOV168" s="396"/>
      <c r="SOW168" s="396"/>
      <c r="SOX168" s="396"/>
      <c r="SOY168" s="396"/>
      <c r="SOZ168" s="396"/>
      <c r="SPA168" s="396"/>
      <c r="SPB168" s="396"/>
      <c r="SPC168" s="396"/>
      <c r="SPD168" s="396"/>
      <c r="SPE168" s="396"/>
      <c r="SPF168" s="396"/>
      <c r="SPG168" s="396"/>
      <c r="SPH168" s="396"/>
      <c r="SPI168" s="396"/>
      <c r="SPJ168" s="396"/>
      <c r="SPK168" s="396"/>
      <c r="SPL168" s="396"/>
      <c r="SPM168" s="396"/>
      <c r="SPN168" s="396"/>
      <c r="SPO168" s="396"/>
      <c r="SPP168" s="396"/>
      <c r="SPQ168" s="396"/>
      <c r="SPR168" s="396"/>
      <c r="SPS168" s="396"/>
      <c r="SPT168" s="396"/>
      <c r="SPU168" s="396"/>
      <c r="SPV168" s="396"/>
      <c r="SPW168" s="396"/>
      <c r="SPX168" s="396"/>
      <c r="SPY168" s="396"/>
      <c r="SPZ168" s="396"/>
      <c r="SQA168" s="396"/>
      <c r="SQB168" s="396"/>
      <c r="SQC168" s="396"/>
      <c r="SQD168" s="396"/>
      <c r="SQE168" s="396"/>
      <c r="SQF168" s="396"/>
      <c r="SQG168" s="396"/>
      <c r="SQH168" s="396"/>
      <c r="SQI168" s="396"/>
      <c r="SQJ168" s="396"/>
      <c r="SQK168" s="396"/>
      <c r="SQL168" s="396"/>
      <c r="SQM168" s="396"/>
      <c r="SQN168" s="396"/>
      <c r="SQO168" s="396"/>
      <c r="SQP168" s="396"/>
      <c r="SQQ168" s="396"/>
      <c r="SQR168" s="396"/>
      <c r="SQS168" s="396"/>
      <c r="SQT168" s="396"/>
      <c r="SQU168" s="396"/>
      <c r="SQV168" s="396"/>
      <c r="SQW168" s="396"/>
      <c r="SQX168" s="396"/>
      <c r="SQY168" s="396"/>
      <c r="SQZ168" s="396"/>
      <c r="SRA168" s="396"/>
      <c r="SRB168" s="396"/>
      <c r="SRC168" s="396"/>
      <c r="SRD168" s="396"/>
      <c r="SRE168" s="396"/>
      <c r="SRF168" s="396"/>
      <c r="SRG168" s="396"/>
      <c r="SRH168" s="396"/>
      <c r="SRI168" s="396"/>
      <c r="SRJ168" s="396"/>
      <c r="SRK168" s="396"/>
      <c r="SRL168" s="396"/>
      <c r="SRM168" s="396"/>
      <c r="SRN168" s="396"/>
      <c r="SRO168" s="396"/>
      <c r="SRP168" s="396"/>
      <c r="SRQ168" s="396"/>
      <c r="SRR168" s="396"/>
      <c r="SRS168" s="396"/>
      <c r="SRT168" s="396"/>
      <c r="SRU168" s="396"/>
      <c r="SRV168" s="396"/>
      <c r="SRW168" s="396"/>
      <c r="SRX168" s="396"/>
      <c r="SRY168" s="396"/>
      <c r="SRZ168" s="396"/>
      <c r="SSA168" s="396"/>
      <c r="SSB168" s="396"/>
      <c r="SSC168" s="396"/>
      <c r="SSD168" s="396"/>
      <c r="SSE168" s="396"/>
      <c r="SSF168" s="396"/>
      <c r="SSG168" s="396"/>
      <c r="SSH168" s="396"/>
      <c r="SSI168" s="396"/>
      <c r="SSJ168" s="396"/>
      <c r="SSK168" s="396"/>
      <c r="SSL168" s="396"/>
      <c r="SSM168" s="396"/>
      <c r="SSN168" s="396"/>
      <c r="SSO168" s="396"/>
      <c r="SSP168" s="396"/>
      <c r="SSQ168" s="396"/>
      <c r="SSR168" s="396"/>
      <c r="SSS168" s="396"/>
      <c r="SST168" s="396"/>
      <c r="SSU168" s="396"/>
      <c r="SSV168" s="396"/>
      <c r="SSW168" s="396"/>
      <c r="SSX168" s="396"/>
      <c r="SSY168" s="396"/>
      <c r="SSZ168" s="396"/>
      <c r="STA168" s="396"/>
      <c r="STB168" s="396"/>
      <c r="STC168" s="396"/>
      <c r="STD168" s="396"/>
      <c r="STE168" s="396"/>
      <c r="STF168" s="396"/>
      <c r="STG168" s="396"/>
      <c r="STH168" s="396"/>
      <c r="STI168" s="396"/>
      <c r="STJ168" s="396"/>
      <c r="STK168" s="396"/>
      <c r="STL168" s="396"/>
      <c r="STM168" s="396"/>
      <c r="STN168" s="396"/>
      <c r="STO168" s="396"/>
      <c r="STP168" s="396"/>
      <c r="STQ168" s="396"/>
      <c r="STR168" s="396"/>
      <c r="STS168" s="396"/>
      <c r="STT168" s="396"/>
      <c r="STU168" s="396"/>
      <c r="STV168" s="396"/>
      <c r="STW168" s="396"/>
      <c r="STX168" s="396"/>
      <c r="STY168" s="396"/>
      <c r="STZ168" s="396"/>
      <c r="SUA168" s="396"/>
      <c r="SUB168" s="396"/>
      <c r="SUC168" s="396"/>
      <c r="SUD168" s="396"/>
      <c r="SUE168" s="396"/>
      <c r="SUF168" s="396"/>
      <c r="SUG168" s="396"/>
      <c r="SUH168" s="396"/>
      <c r="SUI168" s="396"/>
      <c r="SUJ168" s="396"/>
      <c r="SUK168" s="396"/>
      <c r="SUL168" s="396"/>
      <c r="SUM168" s="396"/>
      <c r="SUN168" s="396"/>
      <c r="SUO168" s="396"/>
      <c r="SUP168" s="396"/>
      <c r="SUQ168" s="396"/>
      <c r="SUR168" s="396"/>
      <c r="SUS168" s="396"/>
      <c r="SUT168" s="396"/>
      <c r="SUU168" s="396"/>
      <c r="SUV168" s="396"/>
      <c r="SUW168" s="396"/>
      <c r="SUX168" s="396"/>
      <c r="SUY168" s="396"/>
      <c r="SUZ168" s="396"/>
      <c r="SVA168" s="396"/>
      <c r="SVB168" s="396"/>
      <c r="SVC168" s="396"/>
      <c r="SVD168" s="396"/>
      <c r="SVE168" s="396"/>
      <c r="SVF168" s="396"/>
      <c r="SVG168" s="396"/>
      <c r="SVH168" s="396"/>
      <c r="SVI168" s="396"/>
      <c r="SVJ168" s="396"/>
      <c r="SVK168" s="396"/>
      <c r="SVL168" s="396"/>
      <c r="SVM168" s="396"/>
      <c r="SVN168" s="396"/>
      <c r="SVO168" s="396"/>
      <c r="SVP168" s="396"/>
      <c r="SVQ168" s="396"/>
      <c r="SVR168" s="396"/>
      <c r="SVS168" s="396"/>
      <c r="SVT168" s="396"/>
      <c r="SVU168" s="396"/>
      <c r="SVV168" s="396"/>
      <c r="SVW168" s="396"/>
      <c r="SVX168" s="396"/>
      <c r="SVY168" s="396"/>
      <c r="SVZ168" s="396"/>
      <c r="SWA168" s="396"/>
      <c r="SWB168" s="396"/>
      <c r="SWC168" s="396"/>
      <c r="SWD168" s="396"/>
      <c r="SWE168" s="396"/>
      <c r="SWF168" s="396"/>
      <c r="SWG168" s="396"/>
      <c r="SWH168" s="396"/>
      <c r="SWI168" s="396"/>
      <c r="SWJ168" s="396"/>
      <c r="SWK168" s="396"/>
      <c r="SWL168" s="396"/>
      <c r="SWM168" s="396"/>
      <c r="SWN168" s="396"/>
      <c r="SWO168" s="396"/>
      <c r="SWP168" s="396"/>
      <c r="SWQ168" s="396"/>
      <c r="SWR168" s="396"/>
      <c r="SWS168" s="396"/>
      <c r="SWT168" s="396"/>
      <c r="SWU168" s="396"/>
      <c r="SWV168" s="396"/>
      <c r="SWW168" s="396"/>
      <c r="SWX168" s="396"/>
      <c r="SWY168" s="396"/>
      <c r="SWZ168" s="396"/>
      <c r="SXA168" s="396"/>
      <c r="SXB168" s="396"/>
      <c r="SXC168" s="396"/>
      <c r="SXD168" s="396"/>
      <c r="SXE168" s="396"/>
      <c r="SXF168" s="396"/>
      <c r="SXG168" s="396"/>
      <c r="SXH168" s="396"/>
      <c r="SXI168" s="396"/>
      <c r="SXJ168" s="396"/>
      <c r="SXK168" s="396"/>
      <c r="SXL168" s="396"/>
      <c r="SXM168" s="396"/>
      <c r="SXN168" s="396"/>
      <c r="SXO168" s="396"/>
      <c r="SXP168" s="396"/>
      <c r="SXQ168" s="396"/>
      <c r="SXR168" s="396"/>
      <c r="SXS168" s="396"/>
      <c r="SXT168" s="396"/>
      <c r="SXU168" s="396"/>
      <c r="SXV168" s="396"/>
      <c r="SXW168" s="396"/>
      <c r="SXX168" s="396"/>
      <c r="SXY168" s="396"/>
      <c r="SXZ168" s="396"/>
      <c r="SYA168" s="396"/>
      <c r="SYB168" s="396"/>
      <c r="SYC168" s="396"/>
      <c r="SYD168" s="396"/>
      <c r="SYE168" s="396"/>
      <c r="SYF168" s="396"/>
      <c r="SYG168" s="396"/>
      <c r="SYH168" s="396"/>
      <c r="SYI168" s="396"/>
      <c r="SYJ168" s="396"/>
      <c r="SYK168" s="396"/>
      <c r="SYL168" s="396"/>
      <c r="SYM168" s="396"/>
      <c r="SYN168" s="396"/>
      <c r="SYO168" s="396"/>
      <c r="SYP168" s="396"/>
      <c r="SYQ168" s="396"/>
      <c r="SYR168" s="396"/>
      <c r="SYS168" s="396"/>
      <c r="SYT168" s="396"/>
      <c r="SYU168" s="396"/>
      <c r="SYV168" s="396"/>
      <c r="SYW168" s="396"/>
      <c r="SYX168" s="396"/>
      <c r="SYY168" s="396"/>
      <c r="SYZ168" s="396"/>
      <c r="SZA168" s="396"/>
      <c r="SZB168" s="396"/>
      <c r="SZC168" s="396"/>
      <c r="SZD168" s="396"/>
      <c r="SZE168" s="396"/>
      <c r="SZF168" s="396"/>
      <c r="SZG168" s="396"/>
      <c r="SZH168" s="396"/>
      <c r="SZI168" s="396"/>
      <c r="SZJ168" s="396"/>
      <c r="SZK168" s="396"/>
      <c r="SZL168" s="396"/>
      <c r="SZM168" s="396"/>
      <c r="SZN168" s="396"/>
      <c r="SZO168" s="396"/>
      <c r="SZP168" s="396"/>
      <c r="SZQ168" s="396"/>
      <c r="SZR168" s="396"/>
      <c r="SZS168" s="396"/>
      <c r="SZT168" s="396"/>
      <c r="SZU168" s="396"/>
      <c r="SZV168" s="396"/>
      <c r="SZW168" s="396"/>
      <c r="SZX168" s="396"/>
      <c r="SZY168" s="396"/>
      <c r="SZZ168" s="396"/>
      <c r="TAA168" s="396"/>
      <c r="TAB168" s="396"/>
      <c r="TAC168" s="396"/>
      <c r="TAD168" s="396"/>
      <c r="TAE168" s="396"/>
      <c r="TAF168" s="396"/>
      <c r="TAG168" s="396"/>
      <c r="TAH168" s="396"/>
      <c r="TAI168" s="396"/>
      <c r="TAJ168" s="396"/>
      <c r="TAK168" s="396"/>
      <c r="TAL168" s="396"/>
      <c r="TAM168" s="396"/>
      <c r="TAN168" s="396"/>
      <c r="TAO168" s="396"/>
      <c r="TAP168" s="396"/>
      <c r="TAQ168" s="396"/>
      <c r="TAR168" s="396"/>
      <c r="TAS168" s="396"/>
      <c r="TAT168" s="396"/>
      <c r="TAU168" s="396"/>
      <c r="TAV168" s="396"/>
      <c r="TAW168" s="396"/>
      <c r="TAX168" s="396"/>
      <c r="TAY168" s="396"/>
      <c r="TAZ168" s="396"/>
      <c r="TBA168" s="396"/>
      <c r="TBB168" s="396"/>
      <c r="TBC168" s="396"/>
      <c r="TBD168" s="396"/>
      <c r="TBE168" s="396"/>
      <c r="TBF168" s="396"/>
      <c r="TBG168" s="396"/>
      <c r="TBH168" s="396"/>
      <c r="TBI168" s="396"/>
      <c r="TBJ168" s="396"/>
      <c r="TBK168" s="396"/>
      <c r="TBL168" s="396"/>
      <c r="TBM168" s="396"/>
      <c r="TBN168" s="396"/>
      <c r="TBO168" s="396"/>
      <c r="TBP168" s="396"/>
      <c r="TBQ168" s="396"/>
      <c r="TBR168" s="396"/>
      <c r="TBS168" s="396"/>
      <c r="TBT168" s="396"/>
      <c r="TBU168" s="396"/>
      <c r="TBV168" s="396"/>
      <c r="TBW168" s="396"/>
      <c r="TBX168" s="396"/>
      <c r="TBY168" s="396"/>
      <c r="TBZ168" s="396"/>
      <c r="TCA168" s="396"/>
      <c r="TCB168" s="396"/>
      <c r="TCC168" s="396"/>
      <c r="TCD168" s="396"/>
      <c r="TCE168" s="396"/>
      <c r="TCF168" s="396"/>
      <c r="TCG168" s="396"/>
      <c r="TCH168" s="396"/>
      <c r="TCI168" s="396"/>
      <c r="TCJ168" s="396"/>
      <c r="TCK168" s="396"/>
      <c r="TCL168" s="396"/>
      <c r="TCM168" s="396"/>
      <c r="TCN168" s="396"/>
      <c r="TCO168" s="396"/>
      <c r="TCP168" s="396"/>
      <c r="TCQ168" s="396"/>
      <c r="TCR168" s="396"/>
      <c r="TCS168" s="396"/>
      <c r="TCT168" s="396"/>
      <c r="TCU168" s="396"/>
      <c r="TCV168" s="396"/>
      <c r="TCW168" s="396"/>
      <c r="TCX168" s="396"/>
      <c r="TCY168" s="396"/>
      <c r="TCZ168" s="396"/>
      <c r="TDA168" s="396"/>
      <c r="TDB168" s="396"/>
      <c r="TDC168" s="396"/>
      <c r="TDD168" s="396"/>
      <c r="TDE168" s="396"/>
      <c r="TDF168" s="396"/>
      <c r="TDG168" s="396"/>
      <c r="TDH168" s="396"/>
      <c r="TDI168" s="396"/>
      <c r="TDJ168" s="396"/>
      <c r="TDK168" s="396"/>
      <c r="TDL168" s="396"/>
      <c r="TDM168" s="396"/>
      <c r="TDN168" s="396"/>
      <c r="TDO168" s="396"/>
      <c r="TDP168" s="396"/>
      <c r="TDQ168" s="396"/>
      <c r="TDR168" s="396"/>
      <c r="TDS168" s="396"/>
      <c r="TDT168" s="396"/>
      <c r="TDU168" s="396"/>
      <c r="TDV168" s="396"/>
      <c r="TDW168" s="396"/>
      <c r="TDX168" s="396"/>
      <c r="TDY168" s="396"/>
      <c r="TDZ168" s="396"/>
      <c r="TEA168" s="396"/>
      <c r="TEB168" s="396"/>
      <c r="TEC168" s="396"/>
      <c r="TED168" s="396"/>
      <c r="TEE168" s="396"/>
      <c r="TEF168" s="396"/>
      <c r="TEG168" s="396"/>
      <c r="TEH168" s="396"/>
      <c r="TEI168" s="396"/>
      <c r="TEJ168" s="396"/>
      <c r="TEK168" s="396"/>
      <c r="TEL168" s="396"/>
      <c r="TEM168" s="396"/>
      <c r="TEN168" s="396"/>
      <c r="TEO168" s="396"/>
      <c r="TEP168" s="396"/>
      <c r="TEQ168" s="396"/>
      <c r="TER168" s="396"/>
      <c r="TES168" s="396"/>
      <c r="TET168" s="396"/>
      <c r="TEU168" s="396"/>
      <c r="TEV168" s="396"/>
      <c r="TEW168" s="396"/>
      <c r="TEX168" s="396"/>
      <c r="TEY168" s="396"/>
      <c r="TEZ168" s="396"/>
      <c r="TFA168" s="396"/>
      <c r="TFB168" s="396"/>
      <c r="TFC168" s="396"/>
      <c r="TFD168" s="396"/>
      <c r="TFE168" s="396"/>
      <c r="TFF168" s="396"/>
      <c r="TFG168" s="396"/>
      <c r="TFH168" s="396"/>
      <c r="TFI168" s="396"/>
      <c r="TFJ168" s="396"/>
      <c r="TFK168" s="396"/>
      <c r="TFL168" s="396"/>
      <c r="TFM168" s="396"/>
      <c r="TFN168" s="396"/>
      <c r="TFO168" s="396"/>
      <c r="TFP168" s="396"/>
      <c r="TFQ168" s="396"/>
      <c r="TFR168" s="396"/>
      <c r="TFS168" s="396"/>
      <c r="TFT168" s="396"/>
      <c r="TFU168" s="396"/>
      <c r="TFV168" s="396"/>
      <c r="TFW168" s="396"/>
      <c r="TFX168" s="396"/>
      <c r="TFY168" s="396"/>
      <c r="TFZ168" s="396"/>
      <c r="TGA168" s="396"/>
      <c r="TGB168" s="396"/>
      <c r="TGC168" s="396"/>
      <c r="TGD168" s="396"/>
      <c r="TGE168" s="396"/>
      <c r="TGF168" s="396"/>
      <c r="TGG168" s="396"/>
      <c r="TGH168" s="396"/>
      <c r="TGI168" s="396"/>
      <c r="TGJ168" s="396"/>
      <c r="TGK168" s="396"/>
      <c r="TGL168" s="396"/>
      <c r="TGM168" s="396"/>
      <c r="TGN168" s="396"/>
      <c r="TGO168" s="396"/>
      <c r="TGP168" s="396"/>
      <c r="TGQ168" s="396"/>
      <c r="TGR168" s="396"/>
      <c r="TGS168" s="396"/>
      <c r="TGT168" s="396"/>
      <c r="TGU168" s="396"/>
      <c r="TGV168" s="396"/>
      <c r="TGW168" s="396"/>
      <c r="TGX168" s="396"/>
      <c r="TGY168" s="396"/>
      <c r="TGZ168" s="396"/>
      <c r="THA168" s="396"/>
      <c r="THB168" s="396"/>
      <c r="THC168" s="396"/>
      <c r="THD168" s="396"/>
      <c r="THE168" s="396"/>
      <c r="THF168" s="396"/>
      <c r="THG168" s="396"/>
      <c r="THH168" s="396"/>
      <c r="THI168" s="396"/>
      <c r="THJ168" s="396"/>
      <c r="THK168" s="396"/>
      <c r="THL168" s="396"/>
      <c r="THM168" s="396"/>
      <c r="THN168" s="396"/>
      <c r="THO168" s="396"/>
      <c r="THP168" s="396"/>
      <c r="THQ168" s="396"/>
      <c r="THR168" s="396"/>
      <c r="THS168" s="396"/>
      <c r="THT168" s="396"/>
      <c r="THU168" s="396"/>
      <c r="THV168" s="396"/>
      <c r="THW168" s="396"/>
      <c r="THX168" s="396"/>
      <c r="THY168" s="396"/>
      <c r="THZ168" s="396"/>
      <c r="TIA168" s="396"/>
      <c r="TIB168" s="396"/>
      <c r="TIC168" s="396"/>
      <c r="TID168" s="396"/>
      <c r="TIE168" s="396"/>
      <c r="TIF168" s="396"/>
      <c r="TIG168" s="396"/>
      <c r="TIH168" s="396"/>
      <c r="TII168" s="396"/>
      <c r="TIJ168" s="396"/>
      <c r="TIK168" s="396"/>
      <c r="TIL168" s="396"/>
      <c r="TIM168" s="396"/>
      <c r="TIN168" s="396"/>
      <c r="TIO168" s="396"/>
      <c r="TIP168" s="396"/>
      <c r="TIQ168" s="396"/>
      <c r="TIR168" s="396"/>
      <c r="TIS168" s="396"/>
      <c r="TIT168" s="396"/>
      <c r="TIU168" s="396"/>
      <c r="TIV168" s="396"/>
      <c r="TIW168" s="396"/>
      <c r="TIX168" s="396"/>
      <c r="TIY168" s="396"/>
      <c r="TIZ168" s="396"/>
      <c r="TJA168" s="396"/>
      <c r="TJB168" s="396"/>
      <c r="TJC168" s="396"/>
      <c r="TJD168" s="396"/>
      <c r="TJE168" s="396"/>
      <c r="TJF168" s="396"/>
      <c r="TJG168" s="396"/>
      <c r="TJH168" s="396"/>
      <c r="TJI168" s="396"/>
      <c r="TJJ168" s="396"/>
      <c r="TJK168" s="396"/>
      <c r="TJL168" s="396"/>
      <c r="TJM168" s="396"/>
      <c r="TJN168" s="396"/>
      <c r="TJO168" s="396"/>
      <c r="TJP168" s="396"/>
      <c r="TJQ168" s="396"/>
      <c r="TJR168" s="396"/>
      <c r="TJS168" s="396"/>
      <c r="TJT168" s="396"/>
      <c r="TJU168" s="396"/>
      <c r="TJV168" s="396"/>
      <c r="TJW168" s="396"/>
      <c r="TJX168" s="396"/>
      <c r="TJY168" s="396"/>
      <c r="TJZ168" s="396"/>
      <c r="TKA168" s="396"/>
      <c r="TKB168" s="396"/>
      <c r="TKC168" s="396"/>
      <c r="TKD168" s="396"/>
      <c r="TKE168" s="396"/>
      <c r="TKF168" s="396"/>
      <c r="TKG168" s="396"/>
      <c r="TKH168" s="396"/>
      <c r="TKI168" s="396"/>
      <c r="TKJ168" s="396"/>
      <c r="TKK168" s="396"/>
      <c r="TKL168" s="396"/>
      <c r="TKM168" s="396"/>
      <c r="TKN168" s="396"/>
      <c r="TKO168" s="396"/>
      <c r="TKP168" s="396"/>
      <c r="TKQ168" s="396"/>
      <c r="TKR168" s="396"/>
      <c r="TKS168" s="396"/>
      <c r="TKT168" s="396"/>
      <c r="TKU168" s="396"/>
      <c r="TKV168" s="396"/>
      <c r="TKW168" s="396"/>
      <c r="TKX168" s="396"/>
      <c r="TKY168" s="396"/>
      <c r="TKZ168" s="396"/>
      <c r="TLA168" s="396"/>
      <c r="TLB168" s="396"/>
      <c r="TLC168" s="396"/>
      <c r="TLD168" s="396"/>
      <c r="TLE168" s="396"/>
      <c r="TLF168" s="396"/>
      <c r="TLG168" s="396"/>
      <c r="TLH168" s="396"/>
      <c r="TLI168" s="396"/>
      <c r="TLJ168" s="396"/>
      <c r="TLK168" s="396"/>
      <c r="TLL168" s="396"/>
      <c r="TLM168" s="396"/>
      <c r="TLN168" s="396"/>
      <c r="TLO168" s="396"/>
      <c r="TLP168" s="396"/>
      <c r="TLQ168" s="396"/>
      <c r="TLR168" s="396"/>
      <c r="TLS168" s="396"/>
      <c r="TLT168" s="396"/>
      <c r="TLU168" s="396"/>
      <c r="TLV168" s="396"/>
      <c r="TLW168" s="396"/>
      <c r="TLX168" s="396"/>
      <c r="TLY168" s="396"/>
      <c r="TLZ168" s="396"/>
      <c r="TMA168" s="396"/>
      <c r="TMB168" s="396"/>
      <c r="TMC168" s="396"/>
      <c r="TMD168" s="396"/>
      <c r="TME168" s="396"/>
      <c r="TMF168" s="396"/>
      <c r="TMG168" s="396"/>
      <c r="TMH168" s="396"/>
      <c r="TMI168" s="396"/>
      <c r="TMJ168" s="396"/>
      <c r="TMK168" s="396"/>
      <c r="TML168" s="396"/>
      <c r="TMM168" s="396"/>
      <c r="TMN168" s="396"/>
      <c r="TMO168" s="396"/>
      <c r="TMP168" s="396"/>
      <c r="TMQ168" s="396"/>
      <c r="TMR168" s="396"/>
      <c r="TMS168" s="396"/>
      <c r="TMT168" s="396"/>
      <c r="TMU168" s="396"/>
      <c r="TMV168" s="396"/>
      <c r="TMW168" s="396"/>
      <c r="TMX168" s="396"/>
      <c r="TMY168" s="396"/>
      <c r="TMZ168" s="396"/>
      <c r="TNA168" s="396"/>
      <c r="TNB168" s="396"/>
      <c r="TNC168" s="396"/>
      <c r="TND168" s="396"/>
      <c r="TNE168" s="396"/>
      <c r="TNF168" s="396"/>
      <c r="TNG168" s="396"/>
      <c r="TNH168" s="396"/>
      <c r="TNI168" s="396"/>
      <c r="TNJ168" s="396"/>
      <c r="TNK168" s="396"/>
      <c r="TNL168" s="396"/>
      <c r="TNM168" s="396"/>
      <c r="TNN168" s="396"/>
      <c r="TNO168" s="396"/>
      <c r="TNP168" s="396"/>
      <c r="TNQ168" s="396"/>
      <c r="TNR168" s="396"/>
      <c r="TNS168" s="396"/>
      <c r="TNT168" s="396"/>
      <c r="TNU168" s="396"/>
      <c r="TNV168" s="396"/>
      <c r="TNW168" s="396"/>
      <c r="TNX168" s="396"/>
      <c r="TNY168" s="396"/>
      <c r="TNZ168" s="396"/>
      <c r="TOA168" s="396"/>
      <c r="TOB168" s="396"/>
      <c r="TOC168" s="396"/>
      <c r="TOD168" s="396"/>
      <c r="TOE168" s="396"/>
      <c r="TOF168" s="396"/>
      <c r="TOG168" s="396"/>
      <c r="TOH168" s="396"/>
      <c r="TOI168" s="396"/>
      <c r="TOJ168" s="396"/>
      <c r="TOK168" s="396"/>
      <c r="TOL168" s="396"/>
      <c r="TOM168" s="396"/>
      <c r="TON168" s="396"/>
      <c r="TOO168" s="396"/>
      <c r="TOP168" s="396"/>
      <c r="TOQ168" s="396"/>
      <c r="TOR168" s="396"/>
      <c r="TOS168" s="396"/>
      <c r="TOT168" s="396"/>
      <c r="TOU168" s="396"/>
      <c r="TOV168" s="396"/>
      <c r="TOW168" s="396"/>
      <c r="TOX168" s="396"/>
      <c r="TOY168" s="396"/>
      <c r="TOZ168" s="396"/>
      <c r="TPA168" s="396"/>
      <c r="TPB168" s="396"/>
      <c r="TPC168" s="396"/>
      <c r="TPD168" s="396"/>
      <c r="TPE168" s="396"/>
      <c r="TPF168" s="396"/>
      <c r="TPG168" s="396"/>
      <c r="TPH168" s="396"/>
      <c r="TPI168" s="396"/>
      <c r="TPJ168" s="396"/>
      <c r="TPK168" s="396"/>
      <c r="TPL168" s="396"/>
      <c r="TPM168" s="396"/>
      <c r="TPN168" s="396"/>
      <c r="TPO168" s="396"/>
      <c r="TPP168" s="396"/>
      <c r="TPQ168" s="396"/>
      <c r="TPR168" s="396"/>
      <c r="TPS168" s="396"/>
      <c r="TPT168" s="396"/>
      <c r="TPU168" s="396"/>
      <c r="TPV168" s="396"/>
      <c r="TPW168" s="396"/>
      <c r="TPX168" s="396"/>
      <c r="TPY168" s="396"/>
      <c r="TPZ168" s="396"/>
      <c r="TQA168" s="396"/>
      <c r="TQB168" s="396"/>
      <c r="TQC168" s="396"/>
      <c r="TQD168" s="396"/>
      <c r="TQE168" s="396"/>
      <c r="TQF168" s="396"/>
      <c r="TQG168" s="396"/>
      <c r="TQH168" s="396"/>
      <c r="TQI168" s="396"/>
      <c r="TQJ168" s="396"/>
      <c r="TQK168" s="396"/>
      <c r="TQL168" s="396"/>
      <c r="TQM168" s="396"/>
      <c r="TQN168" s="396"/>
      <c r="TQO168" s="396"/>
      <c r="TQP168" s="396"/>
      <c r="TQQ168" s="396"/>
      <c r="TQR168" s="396"/>
      <c r="TQS168" s="396"/>
      <c r="TQT168" s="396"/>
      <c r="TQU168" s="396"/>
      <c r="TQV168" s="396"/>
      <c r="TQW168" s="396"/>
      <c r="TQX168" s="396"/>
      <c r="TQY168" s="396"/>
      <c r="TQZ168" s="396"/>
      <c r="TRA168" s="396"/>
      <c r="TRB168" s="396"/>
      <c r="TRC168" s="396"/>
      <c r="TRD168" s="396"/>
      <c r="TRE168" s="396"/>
      <c r="TRF168" s="396"/>
      <c r="TRG168" s="396"/>
      <c r="TRH168" s="396"/>
      <c r="TRI168" s="396"/>
      <c r="TRJ168" s="396"/>
      <c r="TRK168" s="396"/>
      <c r="TRL168" s="396"/>
      <c r="TRM168" s="396"/>
      <c r="TRN168" s="396"/>
      <c r="TRO168" s="396"/>
      <c r="TRP168" s="396"/>
      <c r="TRQ168" s="396"/>
      <c r="TRR168" s="396"/>
      <c r="TRS168" s="396"/>
      <c r="TRT168" s="396"/>
      <c r="TRU168" s="396"/>
      <c r="TRV168" s="396"/>
      <c r="TRW168" s="396"/>
      <c r="TRX168" s="396"/>
      <c r="TRY168" s="396"/>
      <c r="TRZ168" s="396"/>
      <c r="TSA168" s="396"/>
      <c r="TSB168" s="396"/>
      <c r="TSC168" s="396"/>
      <c r="TSD168" s="396"/>
      <c r="TSE168" s="396"/>
      <c r="TSF168" s="396"/>
      <c r="TSG168" s="396"/>
      <c r="TSH168" s="396"/>
      <c r="TSI168" s="396"/>
      <c r="TSJ168" s="396"/>
      <c r="TSK168" s="396"/>
      <c r="TSL168" s="396"/>
      <c r="TSM168" s="396"/>
      <c r="TSN168" s="396"/>
      <c r="TSO168" s="396"/>
      <c r="TSP168" s="396"/>
      <c r="TSQ168" s="396"/>
      <c r="TSR168" s="396"/>
      <c r="TSS168" s="396"/>
      <c r="TST168" s="396"/>
      <c r="TSU168" s="396"/>
      <c r="TSV168" s="396"/>
      <c r="TSW168" s="396"/>
      <c r="TSX168" s="396"/>
      <c r="TSY168" s="396"/>
      <c r="TSZ168" s="396"/>
      <c r="TTA168" s="396"/>
      <c r="TTB168" s="396"/>
      <c r="TTC168" s="396"/>
      <c r="TTD168" s="396"/>
      <c r="TTE168" s="396"/>
      <c r="TTF168" s="396"/>
      <c r="TTG168" s="396"/>
      <c r="TTH168" s="396"/>
      <c r="TTI168" s="396"/>
      <c r="TTJ168" s="396"/>
      <c r="TTK168" s="396"/>
      <c r="TTL168" s="396"/>
      <c r="TTM168" s="396"/>
      <c r="TTN168" s="396"/>
      <c r="TTO168" s="396"/>
      <c r="TTP168" s="396"/>
      <c r="TTQ168" s="396"/>
      <c r="TTR168" s="396"/>
      <c r="TTS168" s="396"/>
      <c r="TTT168" s="396"/>
      <c r="TTU168" s="396"/>
      <c r="TTV168" s="396"/>
      <c r="TTW168" s="396"/>
      <c r="TTX168" s="396"/>
      <c r="TTY168" s="396"/>
      <c r="TTZ168" s="396"/>
      <c r="TUA168" s="396"/>
      <c r="TUB168" s="396"/>
      <c r="TUC168" s="396"/>
      <c r="TUD168" s="396"/>
      <c r="TUE168" s="396"/>
      <c r="TUF168" s="396"/>
      <c r="TUG168" s="396"/>
      <c r="TUH168" s="396"/>
      <c r="TUI168" s="396"/>
      <c r="TUJ168" s="396"/>
      <c r="TUK168" s="396"/>
      <c r="TUL168" s="396"/>
      <c r="TUM168" s="396"/>
      <c r="TUN168" s="396"/>
      <c r="TUO168" s="396"/>
      <c r="TUP168" s="396"/>
      <c r="TUQ168" s="396"/>
      <c r="TUR168" s="396"/>
      <c r="TUS168" s="396"/>
      <c r="TUT168" s="396"/>
      <c r="TUU168" s="396"/>
      <c r="TUV168" s="396"/>
      <c r="TUW168" s="396"/>
      <c r="TUX168" s="396"/>
      <c r="TUY168" s="396"/>
      <c r="TUZ168" s="396"/>
      <c r="TVA168" s="396"/>
      <c r="TVB168" s="396"/>
      <c r="TVC168" s="396"/>
      <c r="TVD168" s="396"/>
      <c r="TVE168" s="396"/>
      <c r="TVF168" s="396"/>
      <c r="TVG168" s="396"/>
      <c r="TVH168" s="396"/>
      <c r="TVI168" s="396"/>
      <c r="TVJ168" s="396"/>
      <c r="TVK168" s="396"/>
      <c r="TVL168" s="396"/>
      <c r="TVM168" s="396"/>
      <c r="TVN168" s="396"/>
      <c r="TVO168" s="396"/>
      <c r="TVP168" s="396"/>
      <c r="TVQ168" s="396"/>
      <c r="TVR168" s="396"/>
      <c r="TVS168" s="396"/>
      <c r="TVT168" s="396"/>
      <c r="TVU168" s="396"/>
      <c r="TVV168" s="396"/>
      <c r="TVW168" s="396"/>
      <c r="TVX168" s="396"/>
      <c r="TVY168" s="396"/>
      <c r="TVZ168" s="396"/>
      <c r="TWA168" s="396"/>
      <c r="TWB168" s="396"/>
      <c r="TWC168" s="396"/>
      <c r="TWD168" s="396"/>
      <c r="TWE168" s="396"/>
      <c r="TWF168" s="396"/>
      <c r="TWG168" s="396"/>
      <c r="TWH168" s="396"/>
      <c r="TWI168" s="396"/>
      <c r="TWJ168" s="396"/>
      <c r="TWK168" s="396"/>
      <c r="TWL168" s="396"/>
      <c r="TWM168" s="396"/>
      <c r="TWN168" s="396"/>
      <c r="TWO168" s="396"/>
      <c r="TWP168" s="396"/>
      <c r="TWQ168" s="396"/>
      <c r="TWR168" s="396"/>
      <c r="TWS168" s="396"/>
      <c r="TWT168" s="396"/>
      <c r="TWU168" s="396"/>
      <c r="TWV168" s="396"/>
      <c r="TWW168" s="396"/>
      <c r="TWX168" s="396"/>
      <c r="TWY168" s="396"/>
      <c r="TWZ168" s="396"/>
      <c r="TXA168" s="396"/>
      <c r="TXB168" s="396"/>
      <c r="TXC168" s="396"/>
      <c r="TXD168" s="396"/>
      <c r="TXE168" s="396"/>
      <c r="TXF168" s="396"/>
      <c r="TXG168" s="396"/>
      <c r="TXH168" s="396"/>
      <c r="TXI168" s="396"/>
      <c r="TXJ168" s="396"/>
      <c r="TXK168" s="396"/>
      <c r="TXL168" s="396"/>
      <c r="TXM168" s="396"/>
      <c r="TXN168" s="396"/>
      <c r="TXO168" s="396"/>
      <c r="TXP168" s="396"/>
      <c r="TXQ168" s="396"/>
      <c r="TXR168" s="396"/>
      <c r="TXS168" s="396"/>
      <c r="TXT168" s="396"/>
      <c r="TXU168" s="396"/>
      <c r="TXV168" s="396"/>
      <c r="TXW168" s="396"/>
      <c r="TXX168" s="396"/>
      <c r="TXY168" s="396"/>
      <c r="TXZ168" s="396"/>
      <c r="TYA168" s="396"/>
      <c r="TYB168" s="396"/>
      <c r="TYC168" s="396"/>
      <c r="TYD168" s="396"/>
      <c r="TYE168" s="396"/>
      <c r="TYF168" s="396"/>
      <c r="TYG168" s="396"/>
      <c r="TYH168" s="396"/>
      <c r="TYI168" s="396"/>
      <c r="TYJ168" s="396"/>
      <c r="TYK168" s="396"/>
      <c r="TYL168" s="396"/>
      <c r="TYM168" s="396"/>
      <c r="TYN168" s="396"/>
      <c r="TYO168" s="396"/>
      <c r="TYP168" s="396"/>
      <c r="TYQ168" s="396"/>
      <c r="TYR168" s="396"/>
      <c r="TYS168" s="396"/>
      <c r="TYT168" s="396"/>
      <c r="TYU168" s="396"/>
      <c r="TYV168" s="396"/>
      <c r="TYW168" s="396"/>
      <c r="TYX168" s="396"/>
      <c r="TYY168" s="396"/>
      <c r="TYZ168" s="396"/>
      <c r="TZA168" s="396"/>
      <c r="TZB168" s="396"/>
      <c r="TZC168" s="396"/>
      <c r="TZD168" s="396"/>
      <c r="TZE168" s="396"/>
      <c r="TZF168" s="396"/>
      <c r="TZG168" s="396"/>
      <c r="TZH168" s="396"/>
      <c r="TZI168" s="396"/>
      <c r="TZJ168" s="396"/>
      <c r="TZK168" s="396"/>
      <c r="TZL168" s="396"/>
      <c r="TZM168" s="396"/>
      <c r="TZN168" s="396"/>
      <c r="TZO168" s="396"/>
      <c r="TZP168" s="396"/>
      <c r="TZQ168" s="396"/>
      <c r="TZR168" s="396"/>
      <c r="TZS168" s="396"/>
      <c r="TZT168" s="396"/>
      <c r="TZU168" s="396"/>
      <c r="TZV168" s="396"/>
      <c r="TZW168" s="396"/>
      <c r="TZX168" s="396"/>
      <c r="TZY168" s="396"/>
      <c r="TZZ168" s="396"/>
      <c r="UAA168" s="396"/>
      <c r="UAB168" s="396"/>
      <c r="UAC168" s="396"/>
      <c r="UAD168" s="396"/>
      <c r="UAE168" s="396"/>
      <c r="UAF168" s="396"/>
      <c r="UAG168" s="396"/>
      <c r="UAH168" s="396"/>
      <c r="UAI168" s="396"/>
      <c r="UAJ168" s="396"/>
      <c r="UAK168" s="396"/>
      <c r="UAL168" s="396"/>
      <c r="UAM168" s="396"/>
      <c r="UAN168" s="396"/>
      <c r="UAO168" s="396"/>
      <c r="UAP168" s="396"/>
      <c r="UAQ168" s="396"/>
      <c r="UAR168" s="396"/>
      <c r="UAS168" s="396"/>
      <c r="UAT168" s="396"/>
      <c r="UAU168" s="396"/>
      <c r="UAV168" s="396"/>
      <c r="UAW168" s="396"/>
      <c r="UAX168" s="396"/>
      <c r="UAY168" s="396"/>
      <c r="UAZ168" s="396"/>
      <c r="UBA168" s="396"/>
      <c r="UBB168" s="396"/>
      <c r="UBC168" s="396"/>
      <c r="UBD168" s="396"/>
      <c r="UBE168" s="396"/>
      <c r="UBF168" s="396"/>
      <c r="UBG168" s="396"/>
      <c r="UBH168" s="396"/>
      <c r="UBI168" s="396"/>
      <c r="UBJ168" s="396"/>
      <c r="UBK168" s="396"/>
      <c r="UBL168" s="396"/>
      <c r="UBM168" s="396"/>
      <c r="UBN168" s="396"/>
      <c r="UBO168" s="396"/>
      <c r="UBP168" s="396"/>
      <c r="UBQ168" s="396"/>
      <c r="UBR168" s="396"/>
      <c r="UBS168" s="396"/>
      <c r="UBT168" s="396"/>
      <c r="UBU168" s="396"/>
      <c r="UBV168" s="396"/>
      <c r="UBW168" s="396"/>
      <c r="UBX168" s="396"/>
      <c r="UBY168" s="396"/>
      <c r="UBZ168" s="396"/>
      <c r="UCA168" s="396"/>
      <c r="UCB168" s="396"/>
      <c r="UCC168" s="396"/>
      <c r="UCD168" s="396"/>
      <c r="UCE168" s="396"/>
      <c r="UCF168" s="396"/>
      <c r="UCG168" s="396"/>
      <c r="UCH168" s="396"/>
      <c r="UCI168" s="396"/>
      <c r="UCJ168" s="396"/>
      <c r="UCK168" s="396"/>
      <c r="UCL168" s="396"/>
      <c r="UCM168" s="396"/>
      <c r="UCN168" s="396"/>
      <c r="UCO168" s="396"/>
      <c r="UCP168" s="396"/>
      <c r="UCQ168" s="396"/>
      <c r="UCR168" s="396"/>
      <c r="UCS168" s="396"/>
      <c r="UCT168" s="396"/>
      <c r="UCU168" s="396"/>
      <c r="UCV168" s="396"/>
      <c r="UCW168" s="396"/>
      <c r="UCX168" s="396"/>
      <c r="UCY168" s="396"/>
      <c r="UCZ168" s="396"/>
      <c r="UDA168" s="396"/>
      <c r="UDB168" s="396"/>
      <c r="UDC168" s="396"/>
      <c r="UDD168" s="396"/>
      <c r="UDE168" s="396"/>
      <c r="UDF168" s="396"/>
      <c r="UDG168" s="396"/>
      <c r="UDH168" s="396"/>
      <c r="UDI168" s="396"/>
      <c r="UDJ168" s="396"/>
      <c r="UDK168" s="396"/>
      <c r="UDL168" s="396"/>
      <c r="UDM168" s="396"/>
      <c r="UDN168" s="396"/>
      <c r="UDO168" s="396"/>
      <c r="UDP168" s="396"/>
      <c r="UDQ168" s="396"/>
      <c r="UDR168" s="396"/>
      <c r="UDS168" s="396"/>
      <c r="UDT168" s="396"/>
      <c r="UDU168" s="396"/>
      <c r="UDV168" s="396"/>
      <c r="UDW168" s="396"/>
      <c r="UDX168" s="396"/>
      <c r="UDY168" s="396"/>
      <c r="UDZ168" s="396"/>
      <c r="UEA168" s="396"/>
      <c r="UEB168" s="396"/>
      <c r="UEC168" s="396"/>
      <c r="UED168" s="396"/>
      <c r="UEE168" s="396"/>
      <c r="UEF168" s="396"/>
      <c r="UEG168" s="396"/>
      <c r="UEH168" s="396"/>
      <c r="UEI168" s="396"/>
      <c r="UEJ168" s="396"/>
      <c r="UEK168" s="396"/>
      <c r="UEL168" s="396"/>
      <c r="UEM168" s="396"/>
      <c r="UEN168" s="396"/>
      <c r="UEO168" s="396"/>
      <c r="UEP168" s="396"/>
      <c r="UEQ168" s="396"/>
      <c r="UER168" s="396"/>
      <c r="UES168" s="396"/>
      <c r="UET168" s="396"/>
      <c r="UEU168" s="396"/>
      <c r="UEV168" s="396"/>
      <c r="UEW168" s="396"/>
      <c r="UEX168" s="396"/>
      <c r="UEY168" s="396"/>
      <c r="UEZ168" s="396"/>
      <c r="UFA168" s="396"/>
      <c r="UFB168" s="396"/>
      <c r="UFC168" s="396"/>
      <c r="UFD168" s="396"/>
      <c r="UFE168" s="396"/>
      <c r="UFF168" s="396"/>
      <c r="UFG168" s="396"/>
      <c r="UFH168" s="396"/>
      <c r="UFI168" s="396"/>
      <c r="UFJ168" s="396"/>
      <c r="UFK168" s="396"/>
      <c r="UFL168" s="396"/>
      <c r="UFM168" s="396"/>
      <c r="UFN168" s="396"/>
      <c r="UFO168" s="396"/>
      <c r="UFP168" s="396"/>
      <c r="UFQ168" s="396"/>
      <c r="UFR168" s="396"/>
      <c r="UFS168" s="396"/>
      <c r="UFT168" s="396"/>
      <c r="UFU168" s="396"/>
      <c r="UFV168" s="396"/>
      <c r="UFW168" s="396"/>
      <c r="UFX168" s="396"/>
      <c r="UFY168" s="396"/>
      <c r="UFZ168" s="396"/>
      <c r="UGA168" s="396"/>
      <c r="UGB168" s="396"/>
      <c r="UGC168" s="396"/>
      <c r="UGD168" s="396"/>
      <c r="UGE168" s="396"/>
      <c r="UGF168" s="396"/>
      <c r="UGG168" s="396"/>
      <c r="UGH168" s="396"/>
      <c r="UGI168" s="396"/>
      <c r="UGJ168" s="396"/>
      <c r="UGK168" s="396"/>
      <c r="UGL168" s="396"/>
      <c r="UGM168" s="396"/>
      <c r="UGN168" s="396"/>
      <c r="UGO168" s="396"/>
      <c r="UGP168" s="396"/>
      <c r="UGQ168" s="396"/>
      <c r="UGR168" s="396"/>
      <c r="UGS168" s="396"/>
      <c r="UGT168" s="396"/>
      <c r="UGU168" s="396"/>
      <c r="UGV168" s="396"/>
      <c r="UGW168" s="396"/>
      <c r="UGX168" s="396"/>
      <c r="UGY168" s="396"/>
      <c r="UGZ168" s="396"/>
      <c r="UHA168" s="396"/>
      <c r="UHB168" s="396"/>
      <c r="UHC168" s="396"/>
      <c r="UHD168" s="396"/>
      <c r="UHE168" s="396"/>
      <c r="UHF168" s="396"/>
      <c r="UHG168" s="396"/>
      <c r="UHH168" s="396"/>
      <c r="UHI168" s="396"/>
      <c r="UHJ168" s="396"/>
      <c r="UHK168" s="396"/>
      <c r="UHL168" s="396"/>
      <c r="UHM168" s="396"/>
      <c r="UHN168" s="396"/>
      <c r="UHO168" s="396"/>
      <c r="UHP168" s="396"/>
      <c r="UHQ168" s="396"/>
      <c r="UHR168" s="396"/>
      <c r="UHS168" s="396"/>
      <c r="UHT168" s="396"/>
      <c r="UHU168" s="396"/>
      <c r="UHV168" s="396"/>
      <c r="UHW168" s="396"/>
      <c r="UHX168" s="396"/>
      <c r="UHY168" s="396"/>
      <c r="UHZ168" s="396"/>
      <c r="UIA168" s="396"/>
      <c r="UIB168" s="396"/>
      <c r="UIC168" s="396"/>
      <c r="UID168" s="396"/>
      <c r="UIE168" s="396"/>
      <c r="UIF168" s="396"/>
      <c r="UIG168" s="396"/>
      <c r="UIH168" s="396"/>
      <c r="UII168" s="396"/>
      <c r="UIJ168" s="396"/>
      <c r="UIK168" s="396"/>
      <c r="UIL168" s="396"/>
      <c r="UIM168" s="396"/>
      <c r="UIN168" s="396"/>
      <c r="UIO168" s="396"/>
      <c r="UIP168" s="396"/>
      <c r="UIQ168" s="396"/>
      <c r="UIR168" s="396"/>
      <c r="UIS168" s="396"/>
      <c r="UIT168" s="396"/>
      <c r="UIU168" s="396"/>
      <c r="UIV168" s="396"/>
      <c r="UIW168" s="396"/>
      <c r="UIX168" s="396"/>
      <c r="UIY168" s="396"/>
      <c r="UIZ168" s="396"/>
      <c r="UJA168" s="396"/>
      <c r="UJB168" s="396"/>
      <c r="UJC168" s="396"/>
      <c r="UJD168" s="396"/>
      <c r="UJE168" s="396"/>
      <c r="UJF168" s="396"/>
      <c r="UJG168" s="396"/>
      <c r="UJH168" s="396"/>
      <c r="UJI168" s="396"/>
      <c r="UJJ168" s="396"/>
      <c r="UJK168" s="396"/>
      <c r="UJL168" s="396"/>
      <c r="UJM168" s="396"/>
      <c r="UJN168" s="396"/>
      <c r="UJO168" s="396"/>
      <c r="UJP168" s="396"/>
      <c r="UJQ168" s="396"/>
      <c r="UJR168" s="396"/>
      <c r="UJS168" s="396"/>
      <c r="UJT168" s="396"/>
      <c r="UJU168" s="396"/>
      <c r="UJV168" s="396"/>
      <c r="UJW168" s="396"/>
      <c r="UJX168" s="396"/>
      <c r="UJY168" s="396"/>
      <c r="UJZ168" s="396"/>
      <c r="UKA168" s="396"/>
      <c r="UKB168" s="396"/>
      <c r="UKC168" s="396"/>
      <c r="UKD168" s="396"/>
      <c r="UKE168" s="396"/>
      <c r="UKF168" s="396"/>
      <c r="UKG168" s="396"/>
      <c r="UKH168" s="396"/>
      <c r="UKI168" s="396"/>
      <c r="UKJ168" s="396"/>
      <c r="UKK168" s="396"/>
      <c r="UKL168" s="396"/>
      <c r="UKM168" s="396"/>
      <c r="UKN168" s="396"/>
      <c r="UKO168" s="396"/>
      <c r="UKP168" s="396"/>
      <c r="UKQ168" s="396"/>
      <c r="UKR168" s="396"/>
      <c r="UKS168" s="396"/>
      <c r="UKT168" s="396"/>
      <c r="UKU168" s="396"/>
      <c r="UKV168" s="396"/>
      <c r="UKW168" s="396"/>
      <c r="UKX168" s="396"/>
      <c r="UKY168" s="396"/>
      <c r="UKZ168" s="396"/>
      <c r="ULA168" s="396"/>
      <c r="ULB168" s="396"/>
      <c r="ULC168" s="396"/>
      <c r="ULD168" s="396"/>
      <c r="ULE168" s="396"/>
      <c r="ULF168" s="396"/>
      <c r="ULG168" s="396"/>
      <c r="ULH168" s="396"/>
      <c r="ULI168" s="396"/>
      <c r="ULJ168" s="396"/>
      <c r="ULK168" s="396"/>
      <c r="ULL168" s="396"/>
      <c r="ULM168" s="396"/>
      <c r="ULN168" s="396"/>
      <c r="ULO168" s="396"/>
      <c r="ULP168" s="396"/>
      <c r="ULQ168" s="396"/>
      <c r="ULR168" s="396"/>
      <c r="ULS168" s="396"/>
      <c r="ULT168" s="396"/>
      <c r="ULU168" s="396"/>
      <c r="ULV168" s="396"/>
      <c r="ULW168" s="396"/>
      <c r="ULX168" s="396"/>
      <c r="ULY168" s="396"/>
      <c r="ULZ168" s="396"/>
      <c r="UMA168" s="396"/>
      <c r="UMB168" s="396"/>
      <c r="UMC168" s="396"/>
      <c r="UMD168" s="396"/>
      <c r="UME168" s="396"/>
      <c r="UMF168" s="396"/>
      <c r="UMG168" s="396"/>
      <c r="UMH168" s="396"/>
      <c r="UMI168" s="396"/>
      <c r="UMJ168" s="396"/>
      <c r="UMK168" s="396"/>
      <c r="UML168" s="396"/>
      <c r="UMM168" s="396"/>
      <c r="UMN168" s="396"/>
      <c r="UMO168" s="396"/>
      <c r="UMP168" s="396"/>
      <c r="UMQ168" s="396"/>
      <c r="UMR168" s="396"/>
      <c r="UMS168" s="396"/>
      <c r="UMT168" s="396"/>
      <c r="UMU168" s="396"/>
      <c r="UMV168" s="396"/>
      <c r="UMW168" s="396"/>
      <c r="UMX168" s="396"/>
      <c r="UMY168" s="396"/>
      <c r="UMZ168" s="396"/>
      <c r="UNA168" s="396"/>
      <c r="UNB168" s="396"/>
      <c r="UNC168" s="396"/>
      <c r="UND168" s="396"/>
      <c r="UNE168" s="396"/>
      <c r="UNF168" s="396"/>
      <c r="UNG168" s="396"/>
      <c r="UNH168" s="396"/>
      <c r="UNI168" s="396"/>
      <c r="UNJ168" s="396"/>
      <c r="UNK168" s="396"/>
      <c r="UNL168" s="396"/>
      <c r="UNM168" s="396"/>
      <c r="UNN168" s="396"/>
      <c r="UNO168" s="396"/>
      <c r="UNP168" s="396"/>
      <c r="UNQ168" s="396"/>
      <c r="UNR168" s="396"/>
      <c r="UNS168" s="396"/>
      <c r="UNT168" s="396"/>
      <c r="UNU168" s="396"/>
      <c r="UNV168" s="396"/>
      <c r="UNW168" s="396"/>
      <c r="UNX168" s="396"/>
      <c r="UNY168" s="396"/>
      <c r="UNZ168" s="396"/>
      <c r="UOA168" s="396"/>
      <c r="UOB168" s="396"/>
      <c r="UOC168" s="396"/>
      <c r="UOD168" s="396"/>
      <c r="UOE168" s="396"/>
      <c r="UOF168" s="396"/>
      <c r="UOG168" s="396"/>
      <c r="UOH168" s="396"/>
      <c r="UOI168" s="396"/>
      <c r="UOJ168" s="396"/>
      <c r="UOK168" s="396"/>
      <c r="UOL168" s="396"/>
      <c r="UOM168" s="396"/>
      <c r="UON168" s="396"/>
      <c r="UOO168" s="396"/>
      <c r="UOP168" s="396"/>
      <c r="UOQ168" s="396"/>
      <c r="UOR168" s="396"/>
      <c r="UOS168" s="396"/>
      <c r="UOT168" s="396"/>
      <c r="UOU168" s="396"/>
      <c r="UOV168" s="396"/>
      <c r="UOW168" s="396"/>
      <c r="UOX168" s="396"/>
      <c r="UOY168" s="396"/>
      <c r="UOZ168" s="396"/>
      <c r="UPA168" s="396"/>
      <c r="UPB168" s="396"/>
      <c r="UPC168" s="396"/>
      <c r="UPD168" s="396"/>
      <c r="UPE168" s="396"/>
      <c r="UPF168" s="396"/>
      <c r="UPG168" s="396"/>
      <c r="UPH168" s="396"/>
      <c r="UPI168" s="396"/>
      <c r="UPJ168" s="396"/>
      <c r="UPK168" s="396"/>
      <c r="UPL168" s="396"/>
      <c r="UPM168" s="396"/>
      <c r="UPN168" s="396"/>
      <c r="UPO168" s="396"/>
      <c r="UPP168" s="396"/>
      <c r="UPQ168" s="396"/>
      <c r="UPR168" s="396"/>
      <c r="UPS168" s="396"/>
      <c r="UPT168" s="396"/>
      <c r="UPU168" s="396"/>
      <c r="UPV168" s="396"/>
      <c r="UPW168" s="396"/>
      <c r="UPX168" s="396"/>
      <c r="UPY168" s="396"/>
      <c r="UPZ168" s="396"/>
      <c r="UQA168" s="396"/>
      <c r="UQB168" s="396"/>
      <c r="UQC168" s="396"/>
      <c r="UQD168" s="396"/>
      <c r="UQE168" s="396"/>
      <c r="UQF168" s="396"/>
      <c r="UQG168" s="396"/>
      <c r="UQH168" s="396"/>
      <c r="UQI168" s="396"/>
      <c r="UQJ168" s="396"/>
      <c r="UQK168" s="396"/>
      <c r="UQL168" s="396"/>
      <c r="UQM168" s="396"/>
      <c r="UQN168" s="396"/>
      <c r="UQO168" s="396"/>
      <c r="UQP168" s="396"/>
      <c r="UQQ168" s="396"/>
      <c r="UQR168" s="396"/>
      <c r="UQS168" s="396"/>
      <c r="UQT168" s="396"/>
      <c r="UQU168" s="396"/>
      <c r="UQV168" s="396"/>
      <c r="UQW168" s="396"/>
      <c r="UQX168" s="396"/>
      <c r="UQY168" s="396"/>
      <c r="UQZ168" s="396"/>
      <c r="URA168" s="396"/>
      <c r="URB168" s="396"/>
      <c r="URC168" s="396"/>
      <c r="URD168" s="396"/>
      <c r="URE168" s="396"/>
      <c r="URF168" s="396"/>
      <c r="URG168" s="396"/>
      <c r="URH168" s="396"/>
      <c r="URI168" s="396"/>
      <c r="URJ168" s="396"/>
      <c r="URK168" s="396"/>
      <c r="URL168" s="396"/>
      <c r="URM168" s="396"/>
      <c r="URN168" s="396"/>
      <c r="URO168" s="396"/>
      <c r="URP168" s="396"/>
      <c r="URQ168" s="396"/>
      <c r="URR168" s="396"/>
      <c r="URS168" s="396"/>
      <c r="URT168" s="396"/>
      <c r="URU168" s="396"/>
      <c r="URV168" s="396"/>
      <c r="URW168" s="396"/>
      <c r="URX168" s="396"/>
      <c r="URY168" s="396"/>
      <c r="URZ168" s="396"/>
      <c r="USA168" s="396"/>
      <c r="USB168" s="396"/>
      <c r="USC168" s="396"/>
      <c r="USD168" s="396"/>
      <c r="USE168" s="396"/>
      <c r="USF168" s="396"/>
      <c r="USG168" s="396"/>
      <c r="USH168" s="396"/>
      <c r="USI168" s="396"/>
      <c r="USJ168" s="396"/>
      <c r="USK168" s="396"/>
      <c r="USL168" s="396"/>
      <c r="USM168" s="396"/>
      <c r="USN168" s="396"/>
      <c r="USO168" s="396"/>
      <c r="USP168" s="396"/>
      <c r="USQ168" s="396"/>
      <c r="USR168" s="396"/>
      <c r="USS168" s="396"/>
      <c r="UST168" s="396"/>
      <c r="USU168" s="396"/>
      <c r="USV168" s="396"/>
      <c r="USW168" s="396"/>
      <c r="USX168" s="396"/>
      <c r="USY168" s="396"/>
      <c r="USZ168" s="396"/>
      <c r="UTA168" s="396"/>
      <c r="UTB168" s="396"/>
      <c r="UTC168" s="396"/>
      <c r="UTD168" s="396"/>
      <c r="UTE168" s="396"/>
      <c r="UTF168" s="396"/>
      <c r="UTG168" s="396"/>
      <c r="UTH168" s="396"/>
      <c r="UTI168" s="396"/>
      <c r="UTJ168" s="396"/>
      <c r="UTK168" s="396"/>
      <c r="UTL168" s="396"/>
      <c r="UTM168" s="396"/>
      <c r="UTN168" s="396"/>
      <c r="UTO168" s="396"/>
      <c r="UTP168" s="396"/>
      <c r="UTQ168" s="396"/>
      <c r="UTR168" s="396"/>
      <c r="UTS168" s="396"/>
      <c r="UTT168" s="396"/>
      <c r="UTU168" s="396"/>
      <c r="UTV168" s="396"/>
      <c r="UTW168" s="396"/>
      <c r="UTX168" s="396"/>
      <c r="UTY168" s="396"/>
      <c r="UTZ168" s="396"/>
      <c r="UUA168" s="396"/>
      <c r="UUB168" s="396"/>
      <c r="UUC168" s="396"/>
      <c r="UUD168" s="396"/>
      <c r="UUE168" s="396"/>
      <c r="UUF168" s="396"/>
      <c r="UUG168" s="396"/>
      <c r="UUH168" s="396"/>
      <c r="UUI168" s="396"/>
      <c r="UUJ168" s="396"/>
      <c r="UUK168" s="396"/>
      <c r="UUL168" s="396"/>
      <c r="UUM168" s="396"/>
      <c r="UUN168" s="396"/>
      <c r="UUO168" s="396"/>
      <c r="UUP168" s="396"/>
      <c r="UUQ168" s="396"/>
      <c r="UUR168" s="396"/>
      <c r="UUS168" s="396"/>
      <c r="UUT168" s="396"/>
      <c r="UUU168" s="396"/>
      <c r="UUV168" s="396"/>
      <c r="UUW168" s="396"/>
      <c r="UUX168" s="396"/>
      <c r="UUY168" s="396"/>
      <c r="UUZ168" s="396"/>
      <c r="UVA168" s="396"/>
      <c r="UVB168" s="396"/>
      <c r="UVC168" s="396"/>
      <c r="UVD168" s="396"/>
      <c r="UVE168" s="396"/>
      <c r="UVF168" s="396"/>
      <c r="UVG168" s="396"/>
      <c r="UVH168" s="396"/>
      <c r="UVI168" s="396"/>
      <c r="UVJ168" s="396"/>
      <c r="UVK168" s="396"/>
      <c r="UVL168" s="396"/>
      <c r="UVM168" s="396"/>
      <c r="UVN168" s="396"/>
      <c r="UVO168" s="396"/>
      <c r="UVP168" s="396"/>
      <c r="UVQ168" s="396"/>
      <c r="UVR168" s="396"/>
      <c r="UVS168" s="396"/>
      <c r="UVT168" s="396"/>
      <c r="UVU168" s="396"/>
      <c r="UVV168" s="396"/>
      <c r="UVW168" s="396"/>
      <c r="UVX168" s="396"/>
      <c r="UVY168" s="396"/>
      <c r="UVZ168" s="396"/>
      <c r="UWA168" s="396"/>
      <c r="UWB168" s="396"/>
      <c r="UWC168" s="396"/>
      <c r="UWD168" s="396"/>
      <c r="UWE168" s="396"/>
      <c r="UWF168" s="396"/>
      <c r="UWG168" s="396"/>
      <c r="UWH168" s="396"/>
      <c r="UWI168" s="396"/>
      <c r="UWJ168" s="396"/>
      <c r="UWK168" s="396"/>
      <c r="UWL168" s="396"/>
      <c r="UWM168" s="396"/>
      <c r="UWN168" s="396"/>
      <c r="UWO168" s="396"/>
      <c r="UWP168" s="396"/>
      <c r="UWQ168" s="396"/>
      <c r="UWR168" s="396"/>
      <c r="UWS168" s="396"/>
      <c r="UWT168" s="396"/>
      <c r="UWU168" s="396"/>
      <c r="UWV168" s="396"/>
      <c r="UWW168" s="396"/>
      <c r="UWX168" s="396"/>
      <c r="UWY168" s="396"/>
      <c r="UWZ168" s="396"/>
      <c r="UXA168" s="396"/>
      <c r="UXB168" s="396"/>
      <c r="UXC168" s="396"/>
      <c r="UXD168" s="396"/>
      <c r="UXE168" s="396"/>
      <c r="UXF168" s="396"/>
      <c r="UXG168" s="396"/>
      <c r="UXH168" s="396"/>
      <c r="UXI168" s="396"/>
      <c r="UXJ168" s="396"/>
      <c r="UXK168" s="396"/>
      <c r="UXL168" s="396"/>
      <c r="UXM168" s="396"/>
      <c r="UXN168" s="396"/>
      <c r="UXO168" s="396"/>
      <c r="UXP168" s="396"/>
      <c r="UXQ168" s="396"/>
      <c r="UXR168" s="396"/>
      <c r="UXS168" s="396"/>
      <c r="UXT168" s="396"/>
      <c r="UXU168" s="396"/>
      <c r="UXV168" s="396"/>
      <c r="UXW168" s="396"/>
      <c r="UXX168" s="396"/>
      <c r="UXY168" s="396"/>
      <c r="UXZ168" s="396"/>
      <c r="UYA168" s="396"/>
      <c r="UYB168" s="396"/>
      <c r="UYC168" s="396"/>
      <c r="UYD168" s="396"/>
      <c r="UYE168" s="396"/>
      <c r="UYF168" s="396"/>
      <c r="UYG168" s="396"/>
      <c r="UYH168" s="396"/>
      <c r="UYI168" s="396"/>
      <c r="UYJ168" s="396"/>
      <c r="UYK168" s="396"/>
      <c r="UYL168" s="396"/>
      <c r="UYM168" s="396"/>
      <c r="UYN168" s="396"/>
      <c r="UYO168" s="396"/>
      <c r="UYP168" s="396"/>
      <c r="UYQ168" s="396"/>
      <c r="UYR168" s="396"/>
      <c r="UYS168" s="396"/>
      <c r="UYT168" s="396"/>
      <c r="UYU168" s="396"/>
      <c r="UYV168" s="396"/>
      <c r="UYW168" s="396"/>
      <c r="UYX168" s="396"/>
      <c r="UYY168" s="396"/>
      <c r="UYZ168" s="396"/>
      <c r="UZA168" s="396"/>
      <c r="UZB168" s="396"/>
      <c r="UZC168" s="396"/>
      <c r="UZD168" s="396"/>
      <c r="UZE168" s="396"/>
      <c r="UZF168" s="396"/>
      <c r="UZG168" s="396"/>
      <c r="UZH168" s="396"/>
      <c r="UZI168" s="396"/>
      <c r="UZJ168" s="396"/>
      <c r="UZK168" s="396"/>
      <c r="UZL168" s="396"/>
      <c r="UZM168" s="396"/>
      <c r="UZN168" s="396"/>
      <c r="UZO168" s="396"/>
      <c r="UZP168" s="396"/>
      <c r="UZQ168" s="396"/>
      <c r="UZR168" s="396"/>
      <c r="UZS168" s="396"/>
      <c r="UZT168" s="396"/>
      <c r="UZU168" s="396"/>
      <c r="UZV168" s="396"/>
      <c r="UZW168" s="396"/>
      <c r="UZX168" s="396"/>
      <c r="UZY168" s="396"/>
      <c r="UZZ168" s="396"/>
      <c r="VAA168" s="396"/>
      <c r="VAB168" s="396"/>
      <c r="VAC168" s="396"/>
      <c r="VAD168" s="396"/>
      <c r="VAE168" s="396"/>
      <c r="VAF168" s="396"/>
      <c r="VAG168" s="396"/>
      <c r="VAH168" s="396"/>
      <c r="VAI168" s="396"/>
      <c r="VAJ168" s="396"/>
      <c r="VAK168" s="396"/>
      <c r="VAL168" s="396"/>
      <c r="VAM168" s="396"/>
      <c r="VAN168" s="396"/>
      <c r="VAO168" s="396"/>
      <c r="VAP168" s="396"/>
      <c r="VAQ168" s="396"/>
      <c r="VAR168" s="396"/>
      <c r="VAS168" s="396"/>
      <c r="VAT168" s="396"/>
      <c r="VAU168" s="396"/>
      <c r="VAV168" s="396"/>
      <c r="VAW168" s="396"/>
      <c r="VAX168" s="396"/>
      <c r="VAY168" s="396"/>
      <c r="VAZ168" s="396"/>
      <c r="VBA168" s="396"/>
      <c r="VBB168" s="396"/>
      <c r="VBC168" s="396"/>
      <c r="VBD168" s="396"/>
      <c r="VBE168" s="396"/>
      <c r="VBF168" s="396"/>
      <c r="VBG168" s="396"/>
      <c r="VBH168" s="396"/>
      <c r="VBI168" s="396"/>
      <c r="VBJ168" s="396"/>
      <c r="VBK168" s="396"/>
      <c r="VBL168" s="396"/>
      <c r="VBM168" s="396"/>
      <c r="VBN168" s="396"/>
      <c r="VBO168" s="396"/>
      <c r="VBP168" s="396"/>
      <c r="VBQ168" s="396"/>
      <c r="VBR168" s="396"/>
      <c r="VBS168" s="396"/>
      <c r="VBT168" s="396"/>
      <c r="VBU168" s="396"/>
      <c r="VBV168" s="396"/>
      <c r="VBW168" s="396"/>
      <c r="VBX168" s="396"/>
      <c r="VBY168" s="396"/>
      <c r="VBZ168" s="396"/>
      <c r="VCA168" s="396"/>
      <c r="VCB168" s="396"/>
      <c r="VCC168" s="396"/>
      <c r="VCD168" s="396"/>
      <c r="VCE168" s="396"/>
      <c r="VCF168" s="396"/>
      <c r="VCG168" s="396"/>
      <c r="VCH168" s="396"/>
      <c r="VCI168" s="396"/>
      <c r="VCJ168" s="396"/>
      <c r="VCK168" s="396"/>
      <c r="VCL168" s="396"/>
      <c r="VCM168" s="396"/>
      <c r="VCN168" s="396"/>
      <c r="VCO168" s="396"/>
      <c r="VCP168" s="396"/>
      <c r="VCQ168" s="396"/>
      <c r="VCR168" s="396"/>
      <c r="VCS168" s="396"/>
      <c r="VCT168" s="396"/>
      <c r="VCU168" s="396"/>
      <c r="VCV168" s="396"/>
      <c r="VCW168" s="396"/>
      <c r="VCX168" s="396"/>
      <c r="VCY168" s="396"/>
      <c r="VCZ168" s="396"/>
      <c r="VDA168" s="396"/>
      <c r="VDB168" s="396"/>
      <c r="VDC168" s="396"/>
      <c r="VDD168" s="396"/>
      <c r="VDE168" s="396"/>
      <c r="VDF168" s="396"/>
      <c r="VDG168" s="396"/>
      <c r="VDH168" s="396"/>
      <c r="VDI168" s="396"/>
      <c r="VDJ168" s="396"/>
      <c r="VDK168" s="396"/>
      <c r="VDL168" s="396"/>
      <c r="VDM168" s="396"/>
      <c r="VDN168" s="396"/>
      <c r="VDO168" s="396"/>
      <c r="VDP168" s="396"/>
      <c r="VDQ168" s="396"/>
      <c r="VDR168" s="396"/>
      <c r="VDS168" s="396"/>
      <c r="VDT168" s="396"/>
      <c r="VDU168" s="396"/>
      <c r="VDV168" s="396"/>
      <c r="VDW168" s="396"/>
      <c r="VDX168" s="396"/>
      <c r="VDY168" s="396"/>
      <c r="VDZ168" s="396"/>
      <c r="VEA168" s="396"/>
      <c r="VEB168" s="396"/>
      <c r="VEC168" s="396"/>
      <c r="VED168" s="396"/>
      <c r="VEE168" s="396"/>
      <c r="VEF168" s="396"/>
      <c r="VEG168" s="396"/>
      <c r="VEH168" s="396"/>
      <c r="VEI168" s="396"/>
      <c r="VEJ168" s="396"/>
      <c r="VEK168" s="396"/>
      <c r="VEL168" s="396"/>
      <c r="VEM168" s="396"/>
      <c r="VEN168" s="396"/>
      <c r="VEO168" s="396"/>
      <c r="VEP168" s="396"/>
      <c r="VEQ168" s="396"/>
      <c r="VER168" s="396"/>
      <c r="VES168" s="396"/>
      <c r="VET168" s="396"/>
      <c r="VEU168" s="396"/>
      <c r="VEV168" s="396"/>
      <c r="VEW168" s="396"/>
      <c r="VEX168" s="396"/>
      <c r="VEY168" s="396"/>
      <c r="VEZ168" s="396"/>
      <c r="VFA168" s="396"/>
      <c r="VFB168" s="396"/>
      <c r="VFC168" s="396"/>
      <c r="VFD168" s="396"/>
      <c r="VFE168" s="396"/>
      <c r="VFF168" s="396"/>
      <c r="VFG168" s="396"/>
      <c r="VFH168" s="396"/>
      <c r="VFI168" s="396"/>
      <c r="VFJ168" s="396"/>
      <c r="VFK168" s="396"/>
      <c r="VFL168" s="396"/>
      <c r="VFM168" s="396"/>
      <c r="VFN168" s="396"/>
      <c r="VFO168" s="396"/>
      <c r="VFP168" s="396"/>
      <c r="VFQ168" s="396"/>
      <c r="VFR168" s="396"/>
      <c r="VFS168" s="396"/>
      <c r="VFT168" s="396"/>
      <c r="VFU168" s="396"/>
      <c r="VFV168" s="396"/>
      <c r="VFW168" s="396"/>
      <c r="VFX168" s="396"/>
      <c r="VFY168" s="396"/>
      <c r="VFZ168" s="396"/>
      <c r="VGA168" s="396"/>
      <c r="VGB168" s="396"/>
      <c r="VGC168" s="396"/>
      <c r="VGD168" s="396"/>
      <c r="VGE168" s="396"/>
      <c r="VGF168" s="396"/>
      <c r="VGG168" s="396"/>
      <c r="VGH168" s="396"/>
      <c r="VGI168" s="396"/>
      <c r="VGJ168" s="396"/>
      <c r="VGK168" s="396"/>
      <c r="VGL168" s="396"/>
      <c r="VGM168" s="396"/>
      <c r="VGN168" s="396"/>
      <c r="VGO168" s="396"/>
      <c r="VGP168" s="396"/>
      <c r="VGQ168" s="396"/>
      <c r="VGR168" s="396"/>
      <c r="VGS168" s="396"/>
      <c r="VGT168" s="396"/>
      <c r="VGU168" s="396"/>
      <c r="VGV168" s="396"/>
      <c r="VGW168" s="396"/>
      <c r="VGX168" s="396"/>
      <c r="VGY168" s="396"/>
      <c r="VGZ168" s="396"/>
      <c r="VHA168" s="396"/>
      <c r="VHB168" s="396"/>
      <c r="VHC168" s="396"/>
      <c r="VHD168" s="396"/>
      <c r="VHE168" s="396"/>
      <c r="VHF168" s="396"/>
      <c r="VHG168" s="396"/>
      <c r="VHH168" s="396"/>
      <c r="VHI168" s="396"/>
      <c r="VHJ168" s="396"/>
      <c r="VHK168" s="396"/>
      <c r="VHL168" s="396"/>
      <c r="VHM168" s="396"/>
      <c r="VHN168" s="396"/>
      <c r="VHO168" s="396"/>
      <c r="VHP168" s="396"/>
      <c r="VHQ168" s="396"/>
      <c r="VHR168" s="396"/>
      <c r="VHS168" s="396"/>
      <c r="VHT168" s="396"/>
      <c r="VHU168" s="396"/>
      <c r="VHV168" s="396"/>
      <c r="VHW168" s="396"/>
      <c r="VHX168" s="396"/>
      <c r="VHY168" s="396"/>
      <c r="VHZ168" s="396"/>
      <c r="VIA168" s="396"/>
      <c r="VIB168" s="396"/>
      <c r="VIC168" s="396"/>
      <c r="VID168" s="396"/>
      <c r="VIE168" s="396"/>
      <c r="VIF168" s="396"/>
      <c r="VIG168" s="396"/>
      <c r="VIH168" s="396"/>
      <c r="VII168" s="396"/>
      <c r="VIJ168" s="396"/>
      <c r="VIK168" s="396"/>
      <c r="VIL168" s="396"/>
      <c r="VIM168" s="396"/>
      <c r="VIN168" s="396"/>
      <c r="VIO168" s="396"/>
      <c r="VIP168" s="396"/>
      <c r="VIQ168" s="396"/>
      <c r="VIR168" s="396"/>
      <c r="VIS168" s="396"/>
      <c r="VIT168" s="396"/>
      <c r="VIU168" s="396"/>
      <c r="VIV168" s="396"/>
      <c r="VIW168" s="396"/>
      <c r="VIX168" s="396"/>
      <c r="VIY168" s="396"/>
      <c r="VIZ168" s="396"/>
      <c r="VJA168" s="396"/>
      <c r="VJB168" s="396"/>
      <c r="VJC168" s="396"/>
      <c r="VJD168" s="396"/>
      <c r="VJE168" s="396"/>
      <c r="VJF168" s="396"/>
      <c r="VJG168" s="396"/>
      <c r="VJH168" s="396"/>
      <c r="VJI168" s="396"/>
      <c r="VJJ168" s="396"/>
      <c r="VJK168" s="396"/>
      <c r="VJL168" s="396"/>
      <c r="VJM168" s="396"/>
      <c r="VJN168" s="396"/>
      <c r="VJO168" s="396"/>
      <c r="VJP168" s="396"/>
      <c r="VJQ168" s="396"/>
      <c r="VJR168" s="396"/>
      <c r="VJS168" s="396"/>
      <c r="VJT168" s="396"/>
      <c r="VJU168" s="396"/>
      <c r="VJV168" s="396"/>
      <c r="VJW168" s="396"/>
      <c r="VJX168" s="396"/>
      <c r="VJY168" s="396"/>
      <c r="VJZ168" s="396"/>
      <c r="VKA168" s="396"/>
      <c r="VKB168" s="396"/>
      <c r="VKC168" s="396"/>
      <c r="VKD168" s="396"/>
      <c r="VKE168" s="396"/>
      <c r="VKF168" s="396"/>
      <c r="VKG168" s="396"/>
      <c r="VKH168" s="396"/>
      <c r="VKI168" s="396"/>
      <c r="VKJ168" s="396"/>
      <c r="VKK168" s="396"/>
      <c r="VKL168" s="396"/>
      <c r="VKM168" s="396"/>
      <c r="VKN168" s="396"/>
      <c r="VKO168" s="396"/>
      <c r="VKP168" s="396"/>
      <c r="VKQ168" s="396"/>
      <c r="VKR168" s="396"/>
      <c r="VKS168" s="396"/>
      <c r="VKT168" s="396"/>
      <c r="VKU168" s="396"/>
      <c r="VKV168" s="396"/>
      <c r="VKW168" s="396"/>
      <c r="VKX168" s="396"/>
      <c r="VKY168" s="396"/>
      <c r="VKZ168" s="396"/>
      <c r="VLA168" s="396"/>
      <c r="VLB168" s="396"/>
      <c r="VLC168" s="396"/>
      <c r="VLD168" s="396"/>
      <c r="VLE168" s="396"/>
      <c r="VLF168" s="396"/>
      <c r="VLG168" s="396"/>
      <c r="VLH168" s="396"/>
      <c r="VLI168" s="396"/>
      <c r="VLJ168" s="396"/>
      <c r="VLK168" s="396"/>
      <c r="VLL168" s="396"/>
      <c r="VLM168" s="396"/>
      <c r="VLN168" s="396"/>
      <c r="VLO168" s="396"/>
      <c r="VLP168" s="396"/>
      <c r="VLQ168" s="396"/>
      <c r="VLR168" s="396"/>
      <c r="VLS168" s="396"/>
      <c r="VLT168" s="396"/>
      <c r="VLU168" s="396"/>
      <c r="VLV168" s="396"/>
      <c r="VLW168" s="396"/>
      <c r="VLX168" s="396"/>
      <c r="VLY168" s="396"/>
      <c r="VLZ168" s="396"/>
      <c r="VMA168" s="396"/>
      <c r="VMB168" s="396"/>
      <c r="VMC168" s="396"/>
      <c r="VMD168" s="396"/>
      <c r="VME168" s="396"/>
      <c r="VMF168" s="396"/>
      <c r="VMG168" s="396"/>
      <c r="VMH168" s="396"/>
      <c r="VMI168" s="396"/>
      <c r="VMJ168" s="396"/>
      <c r="VMK168" s="396"/>
      <c r="VML168" s="396"/>
      <c r="VMM168" s="396"/>
      <c r="VMN168" s="396"/>
      <c r="VMO168" s="396"/>
      <c r="VMP168" s="396"/>
      <c r="VMQ168" s="396"/>
      <c r="VMR168" s="396"/>
      <c r="VMS168" s="396"/>
      <c r="VMT168" s="396"/>
      <c r="VMU168" s="396"/>
      <c r="VMV168" s="396"/>
      <c r="VMW168" s="396"/>
      <c r="VMX168" s="396"/>
      <c r="VMY168" s="396"/>
      <c r="VMZ168" s="396"/>
      <c r="VNA168" s="396"/>
      <c r="VNB168" s="396"/>
      <c r="VNC168" s="396"/>
      <c r="VND168" s="396"/>
      <c r="VNE168" s="396"/>
      <c r="VNF168" s="396"/>
      <c r="VNG168" s="396"/>
      <c r="VNH168" s="396"/>
      <c r="VNI168" s="396"/>
      <c r="VNJ168" s="396"/>
      <c r="VNK168" s="396"/>
      <c r="VNL168" s="396"/>
      <c r="VNM168" s="396"/>
      <c r="VNN168" s="396"/>
      <c r="VNO168" s="396"/>
      <c r="VNP168" s="396"/>
      <c r="VNQ168" s="396"/>
      <c r="VNR168" s="396"/>
      <c r="VNS168" s="396"/>
      <c r="VNT168" s="396"/>
      <c r="VNU168" s="396"/>
      <c r="VNV168" s="396"/>
      <c r="VNW168" s="396"/>
      <c r="VNX168" s="396"/>
      <c r="VNY168" s="396"/>
      <c r="VNZ168" s="396"/>
      <c r="VOA168" s="396"/>
      <c r="VOB168" s="396"/>
      <c r="VOC168" s="396"/>
      <c r="VOD168" s="396"/>
      <c r="VOE168" s="396"/>
      <c r="VOF168" s="396"/>
      <c r="VOG168" s="396"/>
      <c r="VOH168" s="396"/>
      <c r="VOI168" s="396"/>
      <c r="VOJ168" s="396"/>
      <c r="VOK168" s="396"/>
      <c r="VOL168" s="396"/>
      <c r="VOM168" s="396"/>
      <c r="VON168" s="396"/>
      <c r="VOO168" s="396"/>
      <c r="VOP168" s="396"/>
      <c r="VOQ168" s="396"/>
      <c r="VOR168" s="396"/>
      <c r="VOS168" s="396"/>
      <c r="VOT168" s="396"/>
      <c r="VOU168" s="396"/>
      <c r="VOV168" s="396"/>
      <c r="VOW168" s="396"/>
      <c r="VOX168" s="396"/>
      <c r="VOY168" s="396"/>
      <c r="VOZ168" s="396"/>
      <c r="VPA168" s="396"/>
      <c r="VPB168" s="396"/>
      <c r="VPC168" s="396"/>
      <c r="VPD168" s="396"/>
      <c r="VPE168" s="396"/>
      <c r="VPF168" s="396"/>
      <c r="VPG168" s="396"/>
      <c r="VPH168" s="396"/>
      <c r="VPI168" s="396"/>
      <c r="VPJ168" s="396"/>
      <c r="VPK168" s="396"/>
      <c r="VPL168" s="396"/>
      <c r="VPM168" s="396"/>
      <c r="VPN168" s="396"/>
      <c r="VPO168" s="396"/>
      <c r="VPP168" s="396"/>
      <c r="VPQ168" s="396"/>
      <c r="VPR168" s="396"/>
      <c r="VPS168" s="396"/>
      <c r="VPT168" s="396"/>
      <c r="VPU168" s="396"/>
      <c r="VPV168" s="396"/>
      <c r="VPW168" s="396"/>
      <c r="VPX168" s="396"/>
      <c r="VPY168" s="396"/>
      <c r="VPZ168" s="396"/>
      <c r="VQA168" s="396"/>
      <c r="VQB168" s="396"/>
      <c r="VQC168" s="396"/>
      <c r="VQD168" s="396"/>
      <c r="VQE168" s="396"/>
      <c r="VQF168" s="396"/>
      <c r="VQG168" s="396"/>
      <c r="VQH168" s="396"/>
      <c r="VQI168" s="396"/>
      <c r="VQJ168" s="396"/>
      <c r="VQK168" s="396"/>
      <c r="VQL168" s="396"/>
      <c r="VQM168" s="396"/>
      <c r="VQN168" s="396"/>
      <c r="VQO168" s="396"/>
      <c r="VQP168" s="396"/>
      <c r="VQQ168" s="396"/>
      <c r="VQR168" s="396"/>
      <c r="VQS168" s="396"/>
      <c r="VQT168" s="396"/>
      <c r="VQU168" s="396"/>
      <c r="VQV168" s="396"/>
      <c r="VQW168" s="396"/>
      <c r="VQX168" s="396"/>
      <c r="VQY168" s="396"/>
      <c r="VQZ168" s="396"/>
      <c r="VRA168" s="396"/>
      <c r="VRB168" s="396"/>
      <c r="VRC168" s="396"/>
      <c r="VRD168" s="396"/>
      <c r="VRE168" s="396"/>
      <c r="VRF168" s="396"/>
      <c r="VRG168" s="396"/>
      <c r="VRH168" s="396"/>
      <c r="VRI168" s="396"/>
      <c r="VRJ168" s="396"/>
      <c r="VRK168" s="396"/>
      <c r="VRL168" s="396"/>
      <c r="VRM168" s="396"/>
      <c r="VRN168" s="396"/>
      <c r="VRO168" s="396"/>
      <c r="VRP168" s="396"/>
      <c r="VRQ168" s="396"/>
      <c r="VRR168" s="396"/>
      <c r="VRS168" s="396"/>
      <c r="VRT168" s="396"/>
      <c r="VRU168" s="396"/>
      <c r="VRV168" s="396"/>
      <c r="VRW168" s="396"/>
      <c r="VRX168" s="396"/>
      <c r="VRY168" s="396"/>
      <c r="VRZ168" s="396"/>
      <c r="VSA168" s="396"/>
      <c r="VSB168" s="396"/>
      <c r="VSC168" s="396"/>
      <c r="VSD168" s="396"/>
      <c r="VSE168" s="396"/>
      <c r="VSF168" s="396"/>
      <c r="VSG168" s="396"/>
      <c r="VSH168" s="396"/>
      <c r="VSI168" s="396"/>
      <c r="VSJ168" s="396"/>
      <c r="VSK168" s="396"/>
      <c r="VSL168" s="396"/>
      <c r="VSM168" s="396"/>
      <c r="VSN168" s="396"/>
      <c r="VSO168" s="396"/>
      <c r="VSP168" s="396"/>
      <c r="VSQ168" s="396"/>
      <c r="VSR168" s="396"/>
      <c r="VSS168" s="396"/>
      <c r="VST168" s="396"/>
      <c r="VSU168" s="396"/>
      <c r="VSV168" s="396"/>
      <c r="VSW168" s="396"/>
      <c r="VSX168" s="396"/>
      <c r="VSY168" s="396"/>
      <c r="VSZ168" s="396"/>
      <c r="VTA168" s="396"/>
      <c r="VTB168" s="396"/>
      <c r="VTC168" s="396"/>
      <c r="VTD168" s="396"/>
      <c r="VTE168" s="396"/>
      <c r="VTF168" s="396"/>
      <c r="VTG168" s="396"/>
      <c r="VTH168" s="396"/>
      <c r="VTI168" s="396"/>
      <c r="VTJ168" s="396"/>
      <c r="VTK168" s="396"/>
      <c r="VTL168" s="396"/>
      <c r="VTM168" s="396"/>
      <c r="VTN168" s="396"/>
      <c r="VTO168" s="396"/>
      <c r="VTP168" s="396"/>
      <c r="VTQ168" s="396"/>
      <c r="VTR168" s="396"/>
      <c r="VTS168" s="396"/>
      <c r="VTT168" s="396"/>
      <c r="VTU168" s="396"/>
      <c r="VTV168" s="396"/>
      <c r="VTW168" s="396"/>
      <c r="VTX168" s="396"/>
      <c r="VTY168" s="396"/>
      <c r="VTZ168" s="396"/>
      <c r="VUA168" s="396"/>
      <c r="VUB168" s="396"/>
      <c r="VUC168" s="396"/>
      <c r="VUD168" s="396"/>
      <c r="VUE168" s="396"/>
      <c r="VUF168" s="396"/>
      <c r="VUG168" s="396"/>
      <c r="VUH168" s="396"/>
      <c r="VUI168" s="396"/>
      <c r="VUJ168" s="396"/>
      <c r="VUK168" s="396"/>
      <c r="VUL168" s="396"/>
      <c r="VUM168" s="396"/>
      <c r="VUN168" s="396"/>
      <c r="VUO168" s="396"/>
      <c r="VUP168" s="396"/>
      <c r="VUQ168" s="396"/>
      <c r="VUR168" s="396"/>
      <c r="VUS168" s="396"/>
      <c r="VUT168" s="396"/>
      <c r="VUU168" s="396"/>
      <c r="VUV168" s="396"/>
      <c r="VUW168" s="396"/>
      <c r="VUX168" s="396"/>
      <c r="VUY168" s="396"/>
      <c r="VUZ168" s="396"/>
      <c r="VVA168" s="396"/>
      <c r="VVB168" s="396"/>
      <c r="VVC168" s="396"/>
      <c r="VVD168" s="396"/>
      <c r="VVE168" s="396"/>
      <c r="VVF168" s="396"/>
      <c r="VVG168" s="396"/>
      <c r="VVH168" s="396"/>
      <c r="VVI168" s="396"/>
      <c r="VVJ168" s="396"/>
      <c r="VVK168" s="396"/>
      <c r="VVL168" s="396"/>
      <c r="VVM168" s="396"/>
      <c r="VVN168" s="396"/>
      <c r="VVO168" s="396"/>
      <c r="VVP168" s="396"/>
      <c r="VVQ168" s="396"/>
      <c r="VVR168" s="396"/>
      <c r="VVS168" s="396"/>
      <c r="VVT168" s="396"/>
      <c r="VVU168" s="396"/>
      <c r="VVV168" s="396"/>
      <c r="VVW168" s="396"/>
      <c r="VVX168" s="396"/>
      <c r="VVY168" s="396"/>
      <c r="VVZ168" s="396"/>
      <c r="VWA168" s="396"/>
      <c r="VWB168" s="396"/>
      <c r="VWC168" s="396"/>
      <c r="VWD168" s="396"/>
      <c r="VWE168" s="396"/>
      <c r="VWF168" s="396"/>
      <c r="VWG168" s="396"/>
      <c r="VWH168" s="396"/>
      <c r="VWI168" s="396"/>
      <c r="VWJ168" s="396"/>
      <c r="VWK168" s="396"/>
      <c r="VWL168" s="396"/>
      <c r="VWM168" s="396"/>
      <c r="VWN168" s="396"/>
      <c r="VWO168" s="396"/>
      <c r="VWP168" s="396"/>
      <c r="VWQ168" s="396"/>
      <c r="VWR168" s="396"/>
      <c r="VWS168" s="396"/>
      <c r="VWT168" s="396"/>
      <c r="VWU168" s="396"/>
      <c r="VWV168" s="396"/>
      <c r="VWW168" s="396"/>
      <c r="VWX168" s="396"/>
      <c r="VWY168" s="396"/>
      <c r="VWZ168" s="396"/>
      <c r="VXA168" s="396"/>
      <c r="VXB168" s="396"/>
      <c r="VXC168" s="396"/>
      <c r="VXD168" s="396"/>
      <c r="VXE168" s="396"/>
      <c r="VXF168" s="396"/>
      <c r="VXG168" s="396"/>
      <c r="VXH168" s="396"/>
      <c r="VXI168" s="396"/>
      <c r="VXJ168" s="396"/>
      <c r="VXK168" s="396"/>
      <c r="VXL168" s="396"/>
      <c r="VXM168" s="396"/>
      <c r="VXN168" s="396"/>
      <c r="VXO168" s="396"/>
      <c r="VXP168" s="396"/>
      <c r="VXQ168" s="396"/>
      <c r="VXR168" s="396"/>
      <c r="VXS168" s="396"/>
      <c r="VXT168" s="396"/>
      <c r="VXU168" s="396"/>
      <c r="VXV168" s="396"/>
      <c r="VXW168" s="396"/>
      <c r="VXX168" s="396"/>
      <c r="VXY168" s="396"/>
      <c r="VXZ168" s="396"/>
      <c r="VYA168" s="396"/>
      <c r="VYB168" s="396"/>
      <c r="VYC168" s="396"/>
      <c r="VYD168" s="396"/>
      <c r="VYE168" s="396"/>
      <c r="VYF168" s="396"/>
      <c r="VYG168" s="396"/>
      <c r="VYH168" s="396"/>
      <c r="VYI168" s="396"/>
      <c r="VYJ168" s="396"/>
      <c r="VYK168" s="396"/>
      <c r="VYL168" s="396"/>
      <c r="VYM168" s="396"/>
      <c r="VYN168" s="396"/>
      <c r="VYO168" s="396"/>
      <c r="VYP168" s="396"/>
      <c r="VYQ168" s="396"/>
      <c r="VYR168" s="396"/>
      <c r="VYS168" s="396"/>
      <c r="VYT168" s="396"/>
      <c r="VYU168" s="396"/>
      <c r="VYV168" s="396"/>
      <c r="VYW168" s="396"/>
      <c r="VYX168" s="396"/>
      <c r="VYY168" s="396"/>
      <c r="VYZ168" s="396"/>
      <c r="VZA168" s="396"/>
      <c r="VZB168" s="396"/>
      <c r="VZC168" s="396"/>
      <c r="VZD168" s="396"/>
      <c r="VZE168" s="396"/>
      <c r="VZF168" s="396"/>
      <c r="VZG168" s="396"/>
      <c r="VZH168" s="396"/>
      <c r="VZI168" s="396"/>
      <c r="VZJ168" s="396"/>
      <c r="VZK168" s="396"/>
      <c r="VZL168" s="396"/>
      <c r="VZM168" s="396"/>
      <c r="VZN168" s="396"/>
      <c r="VZO168" s="396"/>
      <c r="VZP168" s="396"/>
      <c r="VZQ168" s="396"/>
      <c r="VZR168" s="396"/>
      <c r="VZS168" s="396"/>
      <c r="VZT168" s="396"/>
      <c r="VZU168" s="396"/>
      <c r="VZV168" s="396"/>
      <c r="VZW168" s="396"/>
      <c r="VZX168" s="396"/>
      <c r="VZY168" s="396"/>
      <c r="VZZ168" s="396"/>
      <c r="WAA168" s="396"/>
      <c r="WAB168" s="396"/>
      <c r="WAC168" s="396"/>
      <c r="WAD168" s="396"/>
      <c r="WAE168" s="396"/>
      <c r="WAF168" s="396"/>
      <c r="WAG168" s="396"/>
      <c r="WAH168" s="396"/>
      <c r="WAI168" s="396"/>
      <c r="WAJ168" s="396"/>
      <c r="WAK168" s="396"/>
      <c r="WAL168" s="396"/>
      <c r="WAM168" s="396"/>
      <c r="WAN168" s="396"/>
      <c r="WAO168" s="396"/>
      <c r="WAP168" s="396"/>
      <c r="WAQ168" s="396"/>
      <c r="WAR168" s="396"/>
      <c r="WAS168" s="396"/>
      <c r="WAT168" s="396"/>
      <c r="WAU168" s="396"/>
      <c r="WAV168" s="396"/>
      <c r="WAW168" s="396"/>
      <c r="WAX168" s="396"/>
      <c r="WAY168" s="396"/>
      <c r="WAZ168" s="396"/>
      <c r="WBA168" s="396"/>
      <c r="WBB168" s="396"/>
      <c r="WBC168" s="396"/>
      <c r="WBD168" s="396"/>
      <c r="WBE168" s="396"/>
      <c r="WBF168" s="396"/>
      <c r="WBG168" s="396"/>
      <c r="WBH168" s="396"/>
      <c r="WBI168" s="396"/>
      <c r="WBJ168" s="396"/>
      <c r="WBK168" s="396"/>
      <c r="WBL168" s="396"/>
      <c r="WBM168" s="396"/>
      <c r="WBN168" s="396"/>
      <c r="WBO168" s="396"/>
      <c r="WBP168" s="396"/>
      <c r="WBQ168" s="396"/>
      <c r="WBR168" s="396"/>
      <c r="WBS168" s="396"/>
      <c r="WBT168" s="396"/>
      <c r="WBU168" s="396"/>
      <c r="WBV168" s="396"/>
      <c r="WBW168" s="396"/>
      <c r="WBX168" s="396"/>
      <c r="WBY168" s="396"/>
      <c r="WBZ168" s="396"/>
      <c r="WCA168" s="396"/>
      <c r="WCB168" s="396"/>
      <c r="WCC168" s="396"/>
      <c r="WCD168" s="396"/>
      <c r="WCE168" s="396"/>
      <c r="WCF168" s="396"/>
      <c r="WCG168" s="396"/>
      <c r="WCH168" s="396"/>
      <c r="WCI168" s="396"/>
      <c r="WCJ168" s="396"/>
      <c r="WCK168" s="396"/>
      <c r="WCL168" s="396"/>
      <c r="WCM168" s="396"/>
      <c r="WCN168" s="396"/>
      <c r="WCO168" s="396"/>
      <c r="WCP168" s="396"/>
      <c r="WCQ168" s="396"/>
      <c r="WCR168" s="396"/>
      <c r="WCS168" s="396"/>
      <c r="WCT168" s="396"/>
      <c r="WCU168" s="396"/>
      <c r="WCV168" s="396"/>
      <c r="WCW168" s="396"/>
      <c r="WCX168" s="396"/>
      <c r="WCY168" s="396"/>
      <c r="WCZ168" s="396"/>
      <c r="WDA168" s="396"/>
      <c r="WDB168" s="396"/>
      <c r="WDC168" s="396"/>
      <c r="WDD168" s="396"/>
      <c r="WDE168" s="396"/>
      <c r="WDF168" s="396"/>
      <c r="WDG168" s="396"/>
      <c r="WDH168" s="396"/>
      <c r="WDI168" s="396"/>
      <c r="WDJ168" s="396"/>
      <c r="WDK168" s="396"/>
      <c r="WDL168" s="396"/>
      <c r="WDM168" s="396"/>
      <c r="WDN168" s="396"/>
      <c r="WDO168" s="396"/>
      <c r="WDP168" s="396"/>
      <c r="WDQ168" s="396"/>
      <c r="WDR168" s="396"/>
      <c r="WDS168" s="396"/>
      <c r="WDT168" s="396"/>
      <c r="WDU168" s="396"/>
      <c r="WDV168" s="396"/>
      <c r="WDW168" s="396"/>
      <c r="WDX168" s="396"/>
      <c r="WDY168" s="396"/>
      <c r="WDZ168" s="396"/>
      <c r="WEA168" s="396"/>
      <c r="WEB168" s="396"/>
      <c r="WEC168" s="396"/>
      <c r="WED168" s="396"/>
      <c r="WEE168" s="396"/>
      <c r="WEF168" s="396"/>
      <c r="WEG168" s="396"/>
      <c r="WEH168" s="396"/>
      <c r="WEI168" s="396"/>
      <c r="WEJ168" s="396"/>
      <c r="WEK168" s="396"/>
      <c r="WEL168" s="396"/>
      <c r="WEM168" s="396"/>
      <c r="WEN168" s="396"/>
      <c r="WEO168" s="396"/>
      <c r="WEP168" s="396"/>
      <c r="WEQ168" s="396"/>
      <c r="WER168" s="396"/>
      <c r="WES168" s="396"/>
      <c r="WET168" s="396"/>
      <c r="WEU168" s="396"/>
      <c r="WEV168" s="396"/>
      <c r="WEW168" s="396"/>
      <c r="WEX168" s="396"/>
      <c r="WEY168" s="396"/>
      <c r="WEZ168" s="396"/>
      <c r="WFA168" s="396"/>
      <c r="WFB168" s="396"/>
      <c r="WFC168" s="396"/>
      <c r="WFD168" s="396"/>
      <c r="WFE168" s="396"/>
      <c r="WFF168" s="396"/>
      <c r="WFG168" s="396"/>
      <c r="WFH168" s="396"/>
      <c r="WFI168" s="396"/>
      <c r="WFJ168" s="396"/>
      <c r="WFK168" s="396"/>
      <c r="WFL168" s="396"/>
      <c r="WFM168" s="396"/>
      <c r="WFN168" s="396"/>
      <c r="WFO168" s="396"/>
      <c r="WFP168" s="396"/>
      <c r="WFQ168" s="396"/>
      <c r="WFR168" s="396"/>
      <c r="WFS168" s="396"/>
      <c r="WFT168" s="396"/>
      <c r="WFU168" s="396"/>
      <c r="WFV168" s="396"/>
      <c r="WFW168" s="396"/>
      <c r="WFX168" s="396"/>
      <c r="WFY168" s="396"/>
      <c r="WFZ168" s="396"/>
      <c r="WGA168" s="396"/>
      <c r="WGB168" s="396"/>
      <c r="WGC168" s="396"/>
      <c r="WGD168" s="396"/>
      <c r="WGE168" s="396"/>
      <c r="WGF168" s="396"/>
      <c r="WGG168" s="396"/>
      <c r="WGH168" s="396"/>
      <c r="WGI168" s="396"/>
      <c r="WGJ168" s="396"/>
      <c r="WGK168" s="396"/>
      <c r="WGL168" s="396"/>
      <c r="WGM168" s="396"/>
      <c r="WGN168" s="396"/>
      <c r="WGO168" s="396"/>
      <c r="WGP168" s="396"/>
      <c r="WGQ168" s="396"/>
      <c r="WGR168" s="396"/>
      <c r="WGS168" s="396"/>
      <c r="WGT168" s="396"/>
      <c r="WGU168" s="396"/>
      <c r="WGV168" s="396"/>
      <c r="WGW168" s="396"/>
      <c r="WGX168" s="396"/>
      <c r="WGY168" s="396"/>
      <c r="WGZ168" s="396"/>
      <c r="WHA168" s="396"/>
      <c r="WHB168" s="396"/>
      <c r="WHC168" s="396"/>
      <c r="WHD168" s="396"/>
      <c r="WHE168" s="396"/>
      <c r="WHF168" s="396"/>
      <c r="WHG168" s="396"/>
      <c r="WHH168" s="396"/>
      <c r="WHI168" s="396"/>
      <c r="WHJ168" s="396"/>
      <c r="WHK168" s="396"/>
      <c r="WHL168" s="396"/>
      <c r="WHM168" s="396"/>
      <c r="WHN168" s="396"/>
      <c r="WHO168" s="396"/>
      <c r="WHP168" s="396"/>
      <c r="WHQ168" s="396"/>
      <c r="WHR168" s="396"/>
      <c r="WHS168" s="396"/>
      <c r="WHT168" s="396"/>
      <c r="WHU168" s="396"/>
      <c r="WHV168" s="396"/>
      <c r="WHW168" s="396"/>
      <c r="WHX168" s="396"/>
      <c r="WHY168" s="396"/>
      <c r="WHZ168" s="396"/>
      <c r="WIA168" s="396"/>
      <c r="WIB168" s="396"/>
      <c r="WIC168" s="396"/>
      <c r="WID168" s="396"/>
      <c r="WIE168" s="396"/>
      <c r="WIF168" s="396"/>
      <c r="WIG168" s="396"/>
      <c r="WIH168" s="396"/>
      <c r="WII168" s="396"/>
      <c r="WIJ168" s="396"/>
      <c r="WIK168" s="396"/>
      <c r="WIL168" s="396"/>
      <c r="WIM168" s="396"/>
      <c r="WIN168" s="396"/>
      <c r="WIO168" s="396"/>
      <c r="WIP168" s="396"/>
      <c r="WIQ168" s="396"/>
      <c r="WIR168" s="396"/>
      <c r="WIS168" s="396"/>
      <c r="WIT168" s="396"/>
      <c r="WIU168" s="396"/>
      <c r="WIV168" s="396"/>
      <c r="WIW168" s="396"/>
      <c r="WIX168" s="396"/>
      <c r="WIY168" s="396"/>
      <c r="WIZ168" s="396"/>
      <c r="WJA168" s="396"/>
      <c r="WJB168" s="396"/>
      <c r="WJC168" s="396"/>
      <c r="WJD168" s="396"/>
      <c r="WJE168" s="396"/>
      <c r="WJF168" s="396"/>
      <c r="WJG168" s="396"/>
      <c r="WJH168" s="396"/>
      <c r="WJI168" s="396"/>
      <c r="WJJ168" s="396"/>
      <c r="WJK168" s="396"/>
      <c r="WJL168" s="396"/>
      <c r="WJM168" s="396"/>
      <c r="WJN168" s="396"/>
      <c r="WJO168" s="396"/>
      <c r="WJP168" s="396"/>
      <c r="WJQ168" s="396"/>
      <c r="WJR168" s="396"/>
      <c r="WJS168" s="396"/>
      <c r="WJT168" s="396"/>
      <c r="WJU168" s="396"/>
      <c r="WJV168" s="396"/>
      <c r="WJW168" s="396"/>
      <c r="WJX168" s="396"/>
      <c r="WJY168" s="396"/>
      <c r="WJZ168" s="396"/>
      <c r="WKA168" s="396"/>
      <c r="WKB168" s="396"/>
      <c r="WKC168" s="396"/>
      <c r="WKD168" s="396"/>
      <c r="WKE168" s="396"/>
      <c r="WKF168" s="396"/>
      <c r="WKG168" s="396"/>
      <c r="WKH168" s="396"/>
      <c r="WKI168" s="396"/>
      <c r="WKJ168" s="396"/>
      <c r="WKK168" s="396"/>
      <c r="WKL168" s="396"/>
      <c r="WKM168" s="396"/>
      <c r="WKN168" s="396"/>
      <c r="WKO168" s="396"/>
      <c r="WKP168" s="396"/>
      <c r="WKQ168" s="396"/>
      <c r="WKR168" s="396"/>
      <c r="WKS168" s="396"/>
      <c r="WKT168" s="396"/>
      <c r="WKU168" s="396"/>
      <c r="WKV168" s="396"/>
      <c r="WKW168" s="396"/>
      <c r="WKX168" s="396"/>
      <c r="WKY168" s="396"/>
      <c r="WKZ168" s="396"/>
      <c r="WLA168" s="396"/>
      <c r="WLB168" s="396"/>
      <c r="WLC168" s="396"/>
      <c r="WLD168" s="396"/>
      <c r="WLE168" s="396"/>
      <c r="WLF168" s="396"/>
      <c r="WLG168" s="396"/>
      <c r="WLH168" s="396"/>
      <c r="WLI168" s="396"/>
      <c r="WLJ168" s="396"/>
      <c r="WLK168" s="396"/>
      <c r="WLL168" s="396"/>
      <c r="WLM168" s="396"/>
      <c r="WLN168" s="396"/>
      <c r="WLO168" s="396"/>
      <c r="WLP168" s="396"/>
      <c r="WLQ168" s="396"/>
      <c r="WLR168" s="396"/>
      <c r="WLS168" s="396"/>
      <c r="WLT168" s="396"/>
      <c r="WLU168" s="396"/>
      <c r="WLV168" s="396"/>
      <c r="WLW168" s="396"/>
      <c r="WLX168" s="396"/>
      <c r="WLY168" s="396"/>
      <c r="WLZ168" s="396"/>
      <c r="WMA168" s="396"/>
      <c r="WMB168" s="396"/>
      <c r="WMC168" s="396"/>
      <c r="WMD168" s="396"/>
      <c r="WME168" s="396"/>
      <c r="WMF168" s="396"/>
      <c r="WMG168" s="396"/>
      <c r="WMH168" s="396"/>
      <c r="WMI168" s="396"/>
      <c r="WMJ168" s="396"/>
      <c r="WMK168" s="396"/>
      <c r="WML168" s="396"/>
      <c r="WMM168" s="396"/>
      <c r="WMN168" s="396"/>
      <c r="WMO168" s="396"/>
      <c r="WMP168" s="396"/>
      <c r="WMQ168" s="396"/>
      <c r="WMR168" s="396"/>
      <c r="WMS168" s="396"/>
      <c r="WMT168" s="396"/>
      <c r="WMU168" s="396"/>
      <c r="WMV168" s="396"/>
      <c r="WMW168" s="396"/>
      <c r="WMX168" s="396"/>
      <c r="WMY168" s="396"/>
      <c r="WMZ168" s="396"/>
      <c r="WNA168" s="396"/>
      <c r="WNB168" s="396"/>
      <c r="WNC168" s="396"/>
      <c r="WND168" s="396"/>
      <c r="WNE168" s="396"/>
      <c r="WNF168" s="396"/>
      <c r="WNG168" s="396"/>
      <c r="WNH168" s="396"/>
      <c r="WNI168" s="396"/>
      <c r="WNJ168" s="396"/>
      <c r="WNK168" s="396"/>
      <c r="WNL168" s="396"/>
      <c r="WNM168" s="396"/>
      <c r="WNN168" s="396"/>
      <c r="WNO168" s="396"/>
      <c r="WNP168" s="396"/>
      <c r="WNQ168" s="396"/>
      <c r="WNR168" s="396"/>
      <c r="WNS168" s="396"/>
      <c r="WNT168" s="396"/>
      <c r="WNU168" s="396"/>
      <c r="WNV168" s="396"/>
      <c r="WNW168" s="396"/>
      <c r="WNX168" s="396"/>
      <c r="WNY168" s="396"/>
      <c r="WNZ168" s="396"/>
      <c r="WOA168" s="396"/>
      <c r="WOB168" s="396"/>
      <c r="WOC168" s="396"/>
      <c r="WOD168" s="396"/>
      <c r="WOE168" s="396"/>
      <c r="WOF168" s="396"/>
      <c r="WOG168" s="396"/>
      <c r="WOH168" s="396"/>
      <c r="WOI168" s="396"/>
      <c r="WOJ168" s="396"/>
      <c r="WOK168" s="396"/>
      <c r="WOL168" s="396"/>
      <c r="WOM168" s="396"/>
      <c r="WON168" s="396"/>
      <c r="WOO168" s="396"/>
      <c r="WOP168" s="396"/>
      <c r="WOQ168" s="396"/>
      <c r="WOR168" s="396"/>
      <c r="WOS168" s="396"/>
      <c r="WOT168" s="396"/>
      <c r="WOU168" s="396"/>
      <c r="WOV168" s="396"/>
      <c r="WOW168" s="396"/>
      <c r="WOX168" s="396"/>
      <c r="WOY168" s="396"/>
      <c r="WOZ168" s="396"/>
      <c r="WPA168" s="396"/>
      <c r="WPB168" s="396"/>
      <c r="WPC168" s="396"/>
      <c r="WPD168" s="396"/>
      <c r="WPE168" s="396"/>
      <c r="WPF168" s="396"/>
      <c r="WPG168" s="396"/>
      <c r="WPH168" s="396"/>
      <c r="WPI168" s="396"/>
      <c r="WPJ168" s="396"/>
      <c r="WPK168" s="396"/>
      <c r="WPL168" s="396"/>
      <c r="WPM168" s="396"/>
      <c r="WPN168" s="396"/>
      <c r="WPO168" s="396"/>
      <c r="WPP168" s="396"/>
      <c r="WPQ168" s="396"/>
      <c r="WPR168" s="396"/>
      <c r="WPS168" s="396"/>
      <c r="WPT168" s="396"/>
      <c r="WPU168" s="396"/>
      <c r="WPV168" s="396"/>
      <c r="WPW168" s="396"/>
      <c r="WPX168" s="396"/>
      <c r="WPY168" s="396"/>
      <c r="WPZ168" s="396"/>
      <c r="WQA168" s="396"/>
      <c r="WQB168" s="396"/>
      <c r="WQC168" s="396"/>
      <c r="WQD168" s="396"/>
      <c r="WQE168" s="396"/>
      <c r="WQF168" s="396"/>
      <c r="WQG168" s="396"/>
      <c r="WQH168" s="396"/>
      <c r="WQI168" s="396"/>
      <c r="WQJ168" s="396"/>
      <c r="WQK168" s="396"/>
      <c r="WQL168" s="396"/>
      <c r="WQM168" s="396"/>
      <c r="WQN168" s="396"/>
      <c r="WQO168" s="396"/>
      <c r="WQP168" s="396"/>
      <c r="WQQ168" s="396"/>
      <c r="WQR168" s="396"/>
      <c r="WQS168" s="396"/>
      <c r="WQT168" s="396"/>
      <c r="WQU168" s="396"/>
      <c r="WQV168" s="396"/>
      <c r="WQW168" s="396"/>
      <c r="WQX168" s="396"/>
      <c r="WQY168" s="396"/>
      <c r="WQZ168" s="396"/>
      <c r="WRA168" s="396"/>
      <c r="WRB168" s="396"/>
      <c r="WRC168" s="396"/>
      <c r="WRD168" s="396"/>
      <c r="WRE168" s="396"/>
      <c r="WRF168" s="396"/>
      <c r="WRG168" s="396"/>
      <c r="WRH168" s="396"/>
      <c r="WRI168" s="396"/>
      <c r="WRJ168" s="396"/>
      <c r="WRK168" s="396"/>
      <c r="WRL168" s="396"/>
      <c r="WRM168" s="396"/>
      <c r="WRN168" s="396"/>
      <c r="WRO168" s="396"/>
      <c r="WRP168" s="396"/>
      <c r="WRQ168" s="396"/>
      <c r="WRR168" s="396"/>
      <c r="WRS168" s="396"/>
      <c r="WRT168" s="396"/>
      <c r="WRU168" s="396"/>
      <c r="WRV168" s="396"/>
      <c r="WRW168" s="396"/>
      <c r="WRX168" s="396"/>
      <c r="WRY168" s="396"/>
      <c r="WRZ168" s="396"/>
      <c r="WSA168" s="396"/>
      <c r="WSB168" s="396"/>
      <c r="WSC168" s="396"/>
      <c r="WSD168" s="396"/>
      <c r="WSE168" s="396"/>
      <c r="WSF168" s="396"/>
      <c r="WSG168" s="396"/>
      <c r="WSH168" s="396"/>
      <c r="WSI168" s="396"/>
      <c r="WSJ168" s="396"/>
      <c r="WSK168" s="396"/>
      <c r="WSL168" s="396"/>
      <c r="WSM168" s="396"/>
      <c r="WSN168" s="396"/>
      <c r="WSO168" s="396"/>
      <c r="WSP168" s="396"/>
      <c r="WSQ168" s="396"/>
      <c r="WSR168" s="396"/>
      <c r="WSS168" s="396"/>
      <c r="WST168" s="396"/>
      <c r="WSU168" s="396"/>
      <c r="WSV168" s="396"/>
      <c r="WSW168" s="396"/>
      <c r="WSX168" s="396"/>
      <c r="WSY168" s="396"/>
      <c r="WSZ168" s="396"/>
      <c r="WTA168" s="396"/>
      <c r="WTB168" s="396"/>
      <c r="WTC168" s="396"/>
      <c r="WTD168" s="396"/>
      <c r="WTE168" s="396"/>
      <c r="WTF168" s="396"/>
      <c r="WTG168" s="396"/>
      <c r="WTH168" s="396"/>
      <c r="WTI168" s="396"/>
      <c r="WTJ168" s="396"/>
      <c r="WTK168" s="396"/>
      <c r="WTL168" s="396"/>
      <c r="WTM168" s="396"/>
      <c r="WTN168" s="396"/>
      <c r="WTO168" s="396"/>
      <c r="WTP168" s="396"/>
      <c r="WTQ168" s="396"/>
      <c r="WTR168" s="396"/>
      <c r="WTS168" s="396"/>
      <c r="WTT168" s="396"/>
      <c r="WTU168" s="396"/>
      <c r="WTV168" s="396"/>
      <c r="WTW168" s="396"/>
      <c r="WTX168" s="396"/>
      <c r="WTY168" s="396"/>
      <c r="WTZ168" s="396"/>
      <c r="WUA168" s="396"/>
      <c r="WUB168" s="396"/>
      <c r="WUC168" s="396"/>
      <c r="WUD168" s="396"/>
      <c r="WUE168" s="396"/>
      <c r="WUF168" s="396"/>
      <c r="WUG168" s="396"/>
      <c r="WUH168" s="396"/>
      <c r="WUI168" s="396"/>
      <c r="WUJ168" s="396"/>
      <c r="WUK168" s="396"/>
      <c r="WUL168" s="396"/>
      <c r="WUM168" s="396"/>
      <c r="WUN168" s="396"/>
      <c r="WUO168" s="396"/>
      <c r="WUP168" s="396"/>
      <c r="WUQ168" s="396"/>
      <c r="WUR168" s="396"/>
      <c r="WUS168" s="396"/>
      <c r="WUT168" s="396"/>
      <c r="WUU168" s="396"/>
      <c r="WUV168" s="396"/>
      <c r="WUW168" s="396"/>
      <c r="WUX168" s="396"/>
      <c r="WUY168" s="396"/>
      <c r="WUZ168" s="396"/>
      <c r="WVA168" s="396"/>
      <c r="WVB168" s="396"/>
      <c r="WVC168" s="396"/>
      <c r="WVD168" s="396"/>
      <c r="WVE168" s="396"/>
      <c r="WVF168" s="396"/>
      <c r="WVG168" s="396"/>
      <c r="WVH168" s="396"/>
      <c r="WVI168" s="396"/>
      <c r="WVJ168" s="396"/>
      <c r="WVK168" s="396"/>
      <c r="WVL168" s="396"/>
      <c r="WVM168" s="396"/>
      <c r="WVN168" s="396"/>
      <c r="WVO168" s="396"/>
      <c r="WVP168" s="396"/>
      <c r="WVQ168" s="396"/>
      <c r="WVR168" s="396"/>
      <c r="WVS168" s="396"/>
      <c r="WVT168" s="396"/>
      <c r="WVU168" s="396"/>
      <c r="WVV168" s="396"/>
      <c r="WVW168" s="396"/>
      <c r="WVX168" s="396"/>
      <c r="WVY168" s="396"/>
      <c r="WVZ168" s="396"/>
      <c r="WWA168" s="396"/>
      <c r="WWB168" s="396"/>
      <c r="WWC168" s="396"/>
      <c r="WWD168" s="396"/>
      <c r="WWE168" s="396"/>
      <c r="WWF168" s="396"/>
      <c r="WWG168" s="396"/>
      <c r="WWH168" s="396"/>
      <c r="WWI168" s="396"/>
      <c r="WWJ168" s="396"/>
      <c r="WWK168" s="396"/>
      <c r="WWL168" s="396"/>
      <c r="WWM168" s="396"/>
      <c r="WWN168" s="396"/>
      <c r="WWO168" s="396"/>
      <c r="WWP168" s="396"/>
      <c r="WWQ168" s="396"/>
      <c r="WWR168" s="396"/>
      <c r="WWS168" s="396"/>
      <c r="WWT168" s="396"/>
      <c r="WWU168" s="396"/>
      <c r="WWV168" s="396"/>
      <c r="WWW168" s="396"/>
      <c r="WWX168" s="396"/>
      <c r="WWY168" s="396"/>
      <c r="WWZ168" s="396"/>
      <c r="WXA168" s="396"/>
      <c r="WXB168" s="396"/>
      <c r="WXC168" s="396"/>
      <c r="WXD168" s="396"/>
      <c r="WXE168" s="396"/>
      <c r="WXF168" s="396"/>
      <c r="WXG168" s="396"/>
      <c r="WXH168" s="396"/>
      <c r="WXI168" s="396"/>
      <c r="WXJ168" s="396"/>
      <c r="WXK168" s="396"/>
      <c r="WXL168" s="396"/>
      <c r="WXM168" s="396"/>
      <c r="WXN168" s="396"/>
      <c r="WXO168" s="396"/>
      <c r="WXP168" s="396"/>
      <c r="WXQ168" s="396"/>
      <c r="WXR168" s="396"/>
      <c r="WXS168" s="396"/>
      <c r="WXT168" s="396"/>
      <c r="WXU168" s="396"/>
      <c r="WXV168" s="396"/>
      <c r="WXW168" s="396"/>
      <c r="WXX168" s="396"/>
      <c r="WXY168" s="396"/>
      <c r="WXZ168" s="396"/>
      <c r="WYA168" s="396"/>
      <c r="WYB168" s="396"/>
      <c r="WYC168" s="396"/>
      <c r="WYD168" s="396"/>
      <c r="WYE168" s="396"/>
      <c r="WYF168" s="396"/>
      <c r="WYG168" s="396"/>
      <c r="WYH168" s="396"/>
      <c r="WYI168" s="396"/>
      <c r="WYJ168" s="396"/>
      <c r="WYK168" s="396"/>
      <c r="WYL168" s="396"/>
      <c r="WYM168" s="396"/>
      <c r="WYN168" s="396"/>
      <c r="WYO168" s="396"/>
      <c r="WYP168" s="396"/>
      <c r="WYQ168" s="396"/>
      <c r="WYR168" s="396"/>
      <c r="WYS168" s="396"/>
      <c r="WYT168" s="396"/>
      <c r="WYU168" s="396"/>
      <c r="WYV168" s="396"/>
      <c r="WYW168" s="396"/>
      <c r="WYX168" s="396"/>
      <c r="WYY168" s="396"/>
      <c r="WYZ168" s="396"/>
      <c r="WZA168" s="396"/>
      <c r="WZB168" s="396"/>
      <c r="WZC168" s="396"/>
      <c r="WZD168" s="396"/>
      <c r="WZE168" s="396"/>
      <c r="WZF168" s="396"/>
      <c r="WZG168" s="396"/>
      <c r="WZH168" s="396"/>
      <c r="WZI168" s="396"/>
      <c r="WZJ168" s="396"/>
      <c r="WZK168" s="396"/>
      <c r="WZL168" s="396"/>
      <c r="WZM168" s="396"/>
      <c r="WZN168" s="396"/>
      <c r="WZO168" s="396"/>
      <c r="WZP168" s="396"/>
      <c r="WZQ168" s="396"/>
      <c r="WZR168" s="396"/>
      <c r="WZS168" s="396"/>
      <c r="WZT168" s="396"/>
      <c r="WZU168" s="396"/>
      <c r="WZV168" s="396"/>
      <c r="WZW168" s="396"/>
      <c r="WZX168" s="396"/>
      <c r="WZY168" s="396"/>
      <c r="WZZ168" s="396"/>
      <c r="XAA168" s="396"/>
      <c r="XAB168" s="396"/>
      <c r="XAC168" s="396"/>
      <c r="XAD168" s="396"/>
      <c r="XAE168" s="396"/>
      <c r="XAF168" s="396"/>
      <c r="XAG168" s="396"/>
      <c r="XAH168" s="396"/>
      <c r="XAI168" s="396"/>
      <c r="XAJ168" s="396"/>
      <c r="XAK168" s="396"/>
      <c r="XAL168" s="396"/>
      <c r="XAM168" s="396"/>
      <c r="XAN168" s="396"/>
      <c r="XAO168" s="396"/>
      <c r="XAP168" s="396"/>
      <c r="XAQ168" s="396"/>
      <c r="XAR168" s="396"/>
      <c r="XAS168" s="396"/>
      <c r="XAT168" s="396"/>
      <c r="XAU168" s="396"/>
      <c r="XAV168" s="396"/>
      <c r="XAW168" s="396"/>
      <c r="XAX168" s="396"/>
      <c r="XAY168" s="396"/>
      <c r="XAZ168" s="396"/>
      <c r="XBA168" s="396"/>
      <c r="XBB168" s="396"/>
      <c r="XBC168" s="396"/>
      <c r="XBD168" s="396"/>
      <c r="XBE168" s="396"/>
      <c r="XBF168" s="396"/>
      <c r="XBG168" s="396"/>
      <c r="XBH168" s="396"/>
      <c r="XBI168" s="396"/>
      <c r="XBJ168" s="396"/>
      <c r="XBK168" s="396"/>
      <c r="XBL168" s="396"/>
      <c r="XBM168" s="396"/>
      <c r="XBN168" s="396"/>
      <c r="XBO168" s="396"/>
      <c r="XBP168" s="396"/>
      <c r="XBQ168" s="396"/>
      <c r="XBR168" s="396"/>
      <c r="XBS168" s="396"/>
      <c r="XBT168" s="396"/>
      <c r="XBU168" s="396"/>
      <c r="XBV168" s="396"/>
      <c r="XBW168" s="396"/>
      <c r="XBX168" s="396"/>
      <c r="XBY168" s="396"/>
      <c r="XBZ168" s="396"/>
      <c r="XCA168" s="396"/>
      <c r="XCB168" s="396"/>
      <c r="XCC168" s="396"/>
      <c r="XCD168" s="396"/>
      <c r="XCE168" s="396"/>
      <c r="XCF168" s="396"/>
      <c r="XCG168" s="396"/>
      <c r="XCH168" s="396"/>
      <c r="XCI168" s="396"/>
      <c r="XCJ168" s="396"/>
      <c r="XCK168" s="396"/>
      <c r="XCL168" s="396"/>
      <c r="XCM168" s="396"/>
      <c r="XCN168" s="396"/>
      <c r="XCO168" s="396"/>
      <c r="XCP168" s="396"/>
      <c r="XCQ168" s="396"/>
      <c r="XCR168" s="396"/>
      <c r="XCS168" s="396"/>
      <c r="XCT168" s="396"/>
      <c r="XCU168" s="396"/>
      <c r="XCV168" s="396"/>
      <c r="XCW168" s="396"/>
      <c r="XCX168" s="396"/>
      <c r="XCY168" s="396"/>
      <c r="XCZ168" s="396"/>
      <c r="XDA168" s="396"/>
      <c r="XDB168" s="396"/>
      <c r="XDC168" s="396"/>
      <c r="XDD168" s="396"/>
      <c r="XDE168" s="396"/>
      <c r="XDF168" s="396"/>
      <c r="XDG168" s="396"/>
      <c r="XDH168" s="396"/>
      <c r="XDI168" s="396"/>
      <c r="XDJ168" s="396"/>
      <c r="XDK168" s="396"/>
      <c r="XDL168" s="396"/>
      <c r="XDM168" s="396"/>
      <c r="XDN168" s="396"/>
      <c r="XDO168" s="396"/>
      <c r="XDP168" s="396"/>
      <c r="XDQ168" s="396"/>
      <c r="XDR168" s="396"/>
      <c r="XDS168" s="396"/>
      <c r="XDT168" s="396"/>
      <c r="XDU168" s="396"/>
      <c r="XDV168" s="396"/>
      <c r="XDW168" s="396"/>
      <c r="XDX168" s="396"/>
      <c r="XDY168" s="396"/>
      <c r="XDZ168" s="396"/>
      <c r="XEA168" s="396"/>
      <c r="XEB168" s="396"/>
      <c r="XEC168" s="396"/>
      <c r="XEE168" s="396"/>
      <c r="XEF168" s="125"/>
      <c r="XEG168" s="369"/>
      <c r="XEH168" s="272"/>
      <c r="XEI168" s="273"/>
      <c r="XEJ168" s="272"/>
      <c r="XEK168" s="272"/>
      <c r="XEL168" s="272"/>
      <c r="XEM168" s="272"/>
      <c r="XEN168" s="133"/>
      <c r="XEO168" s="114"/>
      <c r="XEP168" s="114"/>
    </row>
    <row r="169" spans="1:16370" s="387" customFormat="1" ht="62.4">
      <c r="A169" s="387" t="s">
        <v>40</v>
      </c>
      <c r="B169" s="396"/>
      <c r="C169" s="125">
        <v>105</v>
      </c>
      <c r="D169" s="369" t="s">
        <v>3173</v>
      </c>
      <c r="E169" s="465"/>
      <c r="F169" s="273">
        <f>10.8*0.8</f>
        <v>8.64</v>
      </c>
      <c r="G169" s="272"/>
      <c r="H169" s="272">
        <v>8.64</v>
      </c>
      <c r="I169" s="272">
        <f t="shared" si="87"/>
        <v>5.1840000000000002</v>
      </c>
      <c r="J169" s="272">
        <f t="shared" si="88"/>
        <v>0</v>
      </c>
      <c r="K169" s="272">
        <f t="shared" si="89"/>
        <v>3.4560000000000004</v>
      </c>
      <c r="L169" s="114" t="s">
        <v>3174</v>
      </c>
      <c r="M169" s="114">
        <f t="shared" si="62"/>
        <v>0</v>
      </c>
      <c r="N169" s="410">
        <f t="shared" si="63"/>
        <v>8.64</v>
      </c>
      <c r="O169" s="411">
        <f t="shared" si="64"/>
        <v>5.1840000000000002</v>
      </c>
      <c r="P169" s="114"/>
      <c r="Q169" s="114"/>
      <c r="R169" s="114">
        <f t="shared" ref="R169:W169" si="90">8.64*R167</f>
        <v>1.7280000000000002</v>
      </c>
      <c r="S169" s="114">
        <f t="shared" si="90"/>
        <v>2.5920000000000001</v>
      </c>
      <c r="T169" s="114">
        <f t="shared" si="90"/>
        <v>0</v>
      </c>
      <c r="U169" s="114">
        <f t="shared" si="90"/>
        <v>0</v>
      </c>
      <c r="V169" s="114">
        <f t="shared" si="90"/>
        <v>0.8640000000000001</v>
      </c>
      <c r="W169" s="114">
        <f t="shared" si="90"/>
        <v>0</v>
      </c>
      <c r="X169" s="466"/>
      <c r="Y169" s="411">
        <f t="shared" si="65"/>
        <v>0</v>
      </c>
      <c r="Z169" s="466"/>
      <c r="AA169" s="466"/>
      <c r="AB169" s="466"/>
      <c r="AC169" s="466"/>
      <c r="AD169" s="466"/>
      <c r="AE169" s="466"/>
      <c r="AF169" s="466"/>
      <c r="AG169" s="466"/>
      <c r="AH169" s="466"/>
      <c r="AI169" s="466"/>
      <c r="AJ169" s="466"/>
      <c r="AK169" s="466"/>
      <c r="AL169" s="466"/>
      <c r="AM169" s="466"/>
      <c r="AN169" s="466"/>
      <c r="AO169" s="466"/>
      <c r="AP169" s="466"/>
      <c r="AQ169" s="466"/>
      <c r="AR169" s="466"/>
      <c r="AS169" s="466"/>
      <c r="AT169" s="466"/>
      <c r="AU169" s="466"/>
      <c r="AV169" s="466"/>
      <c r="AW169" s="411">
        <f t="shared" si="66"/>
        <v>3.4560000000000004</v>
      </c>
      <c r="AX169" s="466"/>
      <c r="AY169" s="114">
        <f>8.64*AY167</f>
        <v>3.4560000000000004</v>
      </c>
      <c r="AZ169" s="125" t="s">
        <v>3175</v>
      </c>
      <c r="BA169" s="125" t="s">
        <v>3176</v>
      </c>
      <c r="BB169" s="467"/>
      <c r="BC169" s="467"/>
      <c r="BD169" s="401">
        <f t="shared" si="67"/>
        <v>0</v>
      </c>
      <c r="BE169" s="467"/>
      <c r="BF169" s="467"/>
      <c r="BG169" s="467"/>
      <c r="BH169" s="401">
        <f t="shared" si="68"/>
        <v>0</v>
      </c>
      <c r="BI169" s="467"/>
      <c r="BJ169" s="467"/>
      <c r="BK169" s="467"/>
      <c r="BL169" s="125" t="s">
        <v>2756</v>
      </c>
      <c r="BM169" s="466"/>
      <c r="BN169" s="125" t="s">
        <v>3177</v>
      </c>
      <c r="BO169" s="125" t="s">
        <v>3168</v>
      </c>
      <c r="BP169" s="125" t="s">
        <v>72</v>
      </c>
      <c r="BQ169" s="125" t="s">
        <v>72</v>
      </c>
      <c r="BR169" s="396"/>
      <c r="BS169" s="396"/>
      <c r="BT169" s="396"/>
      <c r="BU169" s="396"/>
      <c r="BV169" s="396"/>
      <c r="BW169" s="396"/>
      <c r="BX169" s="396"/>
      <c r="BY169" s="396"/>
      <c r="BZ169" s="396"/>
      <c r="CA169" s="396"/>
      <c r="CB169" s="396"/>
      <c r="CC169" s="396"/>
      <c r="CD169" s="396"/>
      <c r="CE169" s="396"/>
      <c r="CF169" s="396"/>
      <c r="CG169" s="396"/>
      <c r="CH169" s="396"/>
      <c r="CI169" s="396"/>
      <c r="CJ169" s="396"/>
      <c r="CK169" s="396"/>
      <c r="CL169" s="396"/>
      <c r="CM169" s="396"/>
      <c r="CN169" s="396"/>
      <c r="CO169" s="396"/>
      <c r="CP169" s="396"/>
      <c r="CQ169" s="396"/>
      <c r="CR169" s="396"/>
      <c r="CS169" s="396"/>
      <c r="CT169" s="396"/>
      <c r="CU169" s="396"/>
      <c r="CV169" s="396"/>
      <c r="CW169" s="396"/>
      <c r="CX169" s="396"/>
      <c r="CY169" s="396"/>
      <c r="CZ169" s="396"/>
      <c r="DA169" s="396"/>
      <c r="DB169" s="396"/>
      <c r="DC169" s="396"/>
      <c r="DD169" s="396"/>
      <c r="DE169" s="396"/>
      <c r="DF169" s="396"/>
      <c r="DG169" s="396"/>
      <c r="DH169" s="396"/>
      <c r="DI169" s="396"/>
      <c r="DJ169" s="396"/>
      <c r="DK169" s="396"/>
      <c r="DL169" s="396"/>
      <c r="DM169" s="396"/>
      <c r="DN169" s="396"/>
      <c r="DO169" s="396"/>
      <c r="DP169" s="396"/>
      <c r="DQ169" s="396"/>
      <c r="DR169" s="396"/>
      <c r="DS169" s="396"/>
      <c r="DT169" s="396"/>
      <c r="DU169" s="396"/>
      <c r="DV169" s="396"/>
      <c r="DW169" s="396"/>
      <c r="DX169" s="396"/>
      <c r="DY169" s="396"/>
      <c r="DZ169" s="396"/>
      <c r="EA169" s="396"/>
      <c r="EB169" s="396"/>
      <c r="EC169" s="396"/>
      <c r="ED169" s="396"/>
      <c r="EE169" s="396"/>
      <c r="EF169" s="396"/>
      <c r="EG169" s="396"/>
      <c r="EH169" s="396"/>
      <c r="EI169" s="396"/>
      <c r="EJ169" s="396"/>
      <c r="EK169" s="396"/>
      <c r="EL169" s="396"/>
      <c r="EM169" s="396"/>
      <c r="EN169" s="396"/>
      <c r="EO169" s="396"/>
      <c r="EP169" s="396"/>
      <c r="EQ169" s="396"/>
      <c r="ER169" s="396"/>
      <c r="ES169" s="396"/>
      <c r="ET169" s="396"/>
      <c r="EU169" s="396"/>
      <c r="EV169" s="396"/>
      <c r="EW169" s="396"/>
      <c r="EX169" s="396"/>
      <c r="EY169" s="396"/>
      <c r="EZ169" s="396"/>
      <c r="FA169" s="396"/>
      <c r="FB169" s="396"/>
      <c r="FC169" s="396"/>
      <c r="FD169" s="396"/>
      <c r="FE169" s="396"/>
      <c r="FF169" s="396"/>
      <c r="FG169" s="396"/>
      <c r="FH169" s="396"/>
      <c r="FI169" s="396"/>
      <c r="FJ169" s="396"/>
      <c r="FK169" s="396"/>
      <c r="FL169" s="396"/>
      <c r="FM169" s="396"/>
      <c r="FN169" s="396"/>
      <c r="FO169" s="396"/>
      <c r="FP169" s="396"/>
      <c r="FQ169" s="396"/>
      <c r="FR169" s="396"/>
      <c r="FS169" s="396"/>
      <c r="FT169" s="396"/>
      <c r="FU169" s="396"/>
      <c r="FV169" s="396"/>
      <c r="FW169" s="396"/>
      <c r="FX169" s="396"/>
      <c r="FY169" s="396"/>
      <c r="FZ169" s="396"/>
      <c r="GA169" s="396"/>
      <c r="GB169" s="396"/>
      <c r="GC169" s="396"/>
      <c r="GD169" s="396"/>
      <c r="GE169" s="396"/>
      <c r="GF169" s="396"/>
      <c r="GG169" s="396"/>
      <c r="GH169" s="396"/>
      <c r="GI169" s="396"/>
      <c r="GJ169" s="396"/>
      <c r="GK169" s="396"/>
      <c r="GL169" s="396"/>
      <c r="GM169" s="396"/>
      <c r="GN169" s="396"/>
      <c r="GO169" s="396"/>
      <c r="GP169" s="396"/>
      <c r="GQ169" s="396"/>
      <c r="GR169" s="396"/>
      <c r="GS169" s="396"/>
      <c r="GT169" s="396"/>
      <c r="GU169" s="396"/>
      <c r="GV169" s="396"/>
      <c r="GW169" s="396"/>
      <c r="GX169" s="396"/>
      <c r="GY169" s="396"/>
      <c r="GZ169" s="396"/>
      <c r="HA169" s="396"/>
      <c r="HB169" s="396"/>
      <c r="HC169" s="396"/>
      <c r="HD169" s="396"/>
      <c r="HE169" s="396"/>
      <c r="HF169" s="396"/>
      <c r="HG169" s="396"/>
      <c r="HH169" s="396"/>
      <c r="HI169" s="396"/>
      <c r="HJ169" s="396"/>
      <c r="HK169" s="396"/>
      <c r="HL169" s="396"/>
      <c r="HM169" s="396"/>
      <c r="HN169" s="396"/>
      <c r="HO169" s="396"/>
      <c r="HP169" s="396"/>
      <c r="HQ169" s="396"/>
      <c r="HR169" s="396"/>
      <c r="HS169" s="396"/>
      <c r="HT169" s="396"/>
      <c r="HU169" s="396"/>
      <c r="HV169" s="396"/>
      <c r="HW169" s="396"/>
      <c r="HX169" s="396"/>
      <c r="HY169" s="396"/>
      <c r="HZ169" s="396"/>
      <c r="IA169" s="396"/>
      <c r="IB169" s="396"/>
      <c r="IC169" s="396"/>
      <c r="ID169" s="396"/>
      <c r="IE169" s="396"/>
      <c r="IF169" s="396"/>
      <c r="IG169" s="396"/>
      <c r="IH169" s="396"/>
      <c r="II169" s="396"/>
      <c r="IJ169" s="396"/>
      <c r="IK169" s="396"/>
      <c r="IL169" s="396"/>
      <c r="IM169" s="396"/>
      <c r="IN169" s="396"/>
      <c r="IO169" s="396"/>
      <c r="IP169" s="396"/>
      <c r="IQ169" s="396"/>
      <c r="IR169" s="396"/>
      <c r="IS169" s="396"/>
      <c r="IT169" s="396"/>
      <c r="IU169" s="396"/>
      <c r="IV169" s="396"/>
      <c r="IW169" s="396"/>
      <c r="IX169" s="396"/>
      <c r="IY169" s="396"/>
      <c r="IZ169" s="396"/>
      <c r="JA169" s="396"/>
      <c r="JB169" s="396"/>
      <c r="JC169" s="396"/>
      <c r="JD169" s="396"/>
      <c r="JE169" s="396"/>
      <c r="JF169" s="396"/>
      <c r="JG169" s="396"/>
      <c r="JH169" s="396"/>
      <c r="JI169" s="396"/>
      <c r="JJ169" s="396"/>
      <c r="JK169" s="396"/>
      <c r="JL169" s="396"/>
      <c r="JM169" s="396"/>
      <c r="JN169" s="396"/>
      <c r="JO169" s="396"/>
      <c r="JP169" s="396"/>
      <c r="JQ169" s="396"/>
      <c r="JR169" s="396"/>
      <c r="JS169" s="396"/>
      <c r="JT169" s="396"/>
      <c r="JU169" s="396"/>
      <c r="JV169" s="396"/>
      <c r="JW169" s="396"/>
      <c r="JX169" s="396"/>
      <c r="JY169" s="396"/>
      <c r="JZ169" s="396"/>
      <c r="KA169" s="396"/>
      <c r="KB169" s="396"/>
      <c r="KC169" s="396"/>
      <c r="KD169" s="396"/>
      <c r="KE169" s="396"/>
      <c r="KF169" s="396"/>
      <c r="KG169" s="396"/>
      <c r="KH169" s="396"/>
      <c r="KI169" s="396"/>
      <c r="KJ169" s="396"/>
      <c r="KK169" s="396"/>
      <c r="KL169" s="396"/>
      <c r="KM169" s="396"/>
      <c r="KN169" s="396"/>
      <c r="KO169" s="396"/>
      <c r="KP169" s="396"/>
      <c r="KQ169" s="396"/>
      <c r="KR169" s="396"/>
      <c r="KS169" s="396"/>
      <c r="KT169" s="396"/>
      <c r="KU169" s="396"/>
      <c r="KV169" s="396"/>
      <c r="KW169" s="396"/>
      <c r="KX169" s="396"/>
      <c r="KY169" s="396"/>
      <c r="KZ169" s="396"/>
      <c r="LA169" s="396"/>
      <c r="LB169" s="396"/>
      <c r="LC169" s="396"/>
      <c r="LD169" s="396"/>
      <c r="LE169" s="396"/>
      <c r="LF169" s="396"/>
      <c r="LG169" s="396"/>
      <c r="LH169" s="396"/>
      <c r="LI169" s="396"/>
      <c r="LJ169" s="396"/>
      <c r="LK169" s="396"/>
      <c r="LL169" s="396"/>
      <c r="LM169" s="396"/>
      <c r="LN169" s="396"/>
      <c r="LO169" s="396"/>
      <c r="LP169" s="396"/>
      <c r="LQ169" s="396"/>
      <c r="LR169" s="396"/>
      <c r="LS169" s="396"/>
      <c r="LT169" s="396"/>
      <c r="LU169" s="396"/>
      <c r="LV169" s="396"/>
      <c r="LW169" s="396"/>
      <c r="LX169" s="396"/>
      <c r="LY169" s="396"/>
      <c r="LZ169" s="396"/>
      <c r="MA169" s="396"/>
      <c r="MB169" s="396"/>
      <c r="MC169" s="396"/>
      <c r="MD169" s="396"/>
      <c r="ME169" s="396"/>
      <c r="MF169" s="396"/>
      <c r="MG169" s="396"/>
      <c r="MH169" s="396"/>
      <c r="MI169" s="396"/>
      <c r="MJ169" s="396"/>
      <c r="MK169" s="396"/>
      <c r="ML169" s="396"/>
      <c r="MM169" s="396"/>
      <c r="MN169" s="396"/>
      <c r="MO169" s="396"/>
      <c r="MP169" s="396"/>
      <c r="MQ169" s="396"/>
      <c r="MR169" s="396"/>
      <c r="MS169" s="396"/>
      <c r="MT169" s="396"/>
      <c r="MU169" s="396"/>
      <c r="MV169" s="396"/>
      <c r="MW169" s="396"/>
      <c r="MX169" s="396"/>
      <c r="MY169" s="396"/>
      <c r="MZ169" s="396"/>
      <c r="NA169" s="396"/>
      <c r="NB169" s="396"/>
      <c r="NC169" s="396"/>
      <c r="ND169" s="396"/>
      <c r="NE169" s="396"/>
      <c r="NF169" s="396"/>
      <c r="NG169" s="396"/>
      <c r="NH169" s="396"/>
      <c r="NI169" s="396"/>
      <c r="NJ169" s="396"/>
      <c r="NK169" s="396"/>
      <c r="NL169" s="396"/>
      <c r="NM169" s="396"/>
      <c r="NN169" s="396"/>
      <c r="NO169" s="396"/>
      <c r="NP169" s="396"/>
      <c r="NQ169" s="396"/>
      <c r="NR169" s="396"/>
      <c r="NS169" s="396"/>
      <c r="NT169" s="396"/>
      <c r="NU169" s="396"/>
      <c r="NV169" s="396"/>
      <c r="NW169" s="396"/>
      <c r="NX169" s="396"/>
      <c r="NY169" s="396"/>
      <c r="NZ169" s="396"/>
      <c r="OA169" s="396"/>
      <c r="OB169" s="396"/>
      <c r="OC169" s="396"/>
      <c r="OD169" s="396"/>
      <c r="OE169" s="396"/>
      <c r="OF169" s="396"/>
      <c r="OG169" s="396"/>
      <c r="OH169" s="396"/>
      <c r="OI169" s="396"/>
      <c r="OJ169" s="396"/>
      <c r="OK169" s="396"/>
      <c r="OL169" s="396"/>
      <c r="OM169" s="396"/>
      <c r="ON169" s="396"/>
      <c r="OO169" s="396"/>
      <c r="OP169" s="396"/>
      <c r="OQ169" s="396"/>
      <c r="OR169" s="396"/>
      <c r="OS169" s="396"/>
      <c r="OT169" s="396"/>
      <c r="OU169" s="396"/>
      <c r="OV169" s="396"/>
      <c r="OW169" s="396"/>
      <c r="OX169" s="396"/>
      <c r="OY169" s="396"/>
      <c r="OZ169" s="396"/>
      <c r="PA169" s="396"/>
      <c r="PB169" s="396"/>
      <c r="PC169" s="396"/>
      <c r="PD169" s="396"/>
      <c r="PE169" s="396"/>
      <c r="PF169" s="396"/>
      <c r="PG169" s="396"/>
      <c r="PH169" s="396"/>
      <c r="PI169" s="396"/>
      <c r="PJ169" s="396"/>
      <c r="PK169" s="396"/>
      <c r="PL169" s="396"/>
      <c r="PM169" s="396"/>
      <c r="PN169" s="396"/>
      <c r="PO169" s="396"/>
      <c r="PP169" s="396"/>
      <c r="PQ169" s="396"/>
      <c r="PR169" s="396"/>
      <c r="PS169" s="396"/>
      <c r="PT169" s="396"/>
      <c r="PU169" s="396"/>
      <c r="PV169" s="396"/>
      <c r="PW169" s="396"/>
      <c r="PX169" s="396"/>
      <c r="PY169" s="396"/>
      <c r="PZ169" s="396"/>
      <c r="QA169" s="396"/>
      <c r="QB169" s="396"/>
      <c r="QC169" s="396"/>
      <c r="QD169" s="396"/>
      <c r="QE169" s="396"/>
      <c r="QF169" s="396"/>
      <c r="QG169" s="396"/>
      <c r="QH169" s="396"/>
      <c r="QI169" s="396"/>
      <c r="QJ169" s="396"/>
      <c r="QK169" s="396"/>
      <c r="QL169" s="396"/>
      <c r="QM169" s="396"/>
      <c r="QN169" s="396"/>
      <c r="QO169" s="396"/>
      <c r="QP169" s="396"/>
      <c r="QQ169" s="396"/>
      <c r="QR169" s="396"/>
      <c r="QS169" s="396"/>
      <c r="QT169" s="396"/>
      <c r="QU169" s="396"/>
      <c r="QV169" s="396"/>
      <c r="QW169" s="396"/>
      <c r="QX169" s="396"/>
      <c r="QY169" s="396"/>
      <c r="QZ169" s="396"/>
      <c r="RA169" s="396"/>
      <c r="RB169" s="396"/>
      <c r="RC169" s="396"/>
      <c r="RD169" s="396"/>
      <c r="RE169" s="396"/>
      <c r="RF169" s="396"/>
      <c r="RG169" s="396"/>
      <c r="RH169" s="396"/>
      <c r="RI169" s="396"/>
      <c r="RJ169" s="396"/>
      <c r="RK169" s="396"/>
      <c r="RL169" s="396"/>
      <c r="RM169" s="396"/>
      <c r="RN169" s="396"/>
      <c r="RO169" s="396"/>
      <c r="RP169" s="396"/>
      <c r="RQ169" s="396"/>
      <c r="RR169" s="396"/>
      <c r="RS169" s="396"/>
      <c r="RT169" s="396"/>
      <c r="RU169" s="396"/>
      <c r="RV169" s="396"/>
      <c r="RW169" s="396"/>
      <c r="RX169" s="396"/>
      <c r="RY169" s="396"/>
      <c r="RZ169" s="396"/>
      <c r="SA169" s="396"/>
      <c r="SB169" s="396"/>
      <c r="SC169" s="396"/>
      <c r="SD169" s="396"/>
      <c r="SE169" s="396"/>
      <c r="SF169" s="396"/>
      <c r="SG169" s="396"/>
      <c r="SH169" s="396"/>
      <c r="SI169" s="396"/>
      <c r="SJ169" s="396"/>
      <c r="SK169" s="396"/>
      <c r="SL169" s="396"/>
      <c r="SM169" s="396"/>
      <c r="SN169" s="396"/>
      <c r="SO169" s="396"/>
      <c r="SP169" s="396"/>
      <c r="SQ169" s="396"/>
      <c r="SR169" s="396"/>
      <c r="SS169" s="396"/>
      <c r="ST169" s="396"/>
      <c r="SU169" s="396"/>
      <c r="SV169" s="396"/>
      <c r="SW169" s="396"/>
      <c r="SX169" s="396"/>
      <c r="SY169" s="396"/>
      <c r="SZ169" s="396"/>
      <c r="TA169" s="396"/>
      <c r="TB169" s="396"/>
      <c r="TC169" s="396"/>
      <c r="TD169" s="396"/>
      <c r="TE169" s="396"/>
      <c r="TF169" s="396"/>
      <c r="TG169" s="396"/>
      <c r="TH169" s="396"/>
      <c r="TI169" s="396"/>
      <c r="TJ169" s="396"/>
      <c r="TK169" s="396"/>
      <c r="TL169" s="396"/>
      <c r="TM169" s="396"/>
      <c r="TN169" s="396"/>
      <c r="TO169" s="396"/>
      <c r="TP169" s="396"/>
      <c r="TQ169" s="396"/>
      <c r="TR169" s="396"/>
      <c r="TS169" s="396"/>
      <c r="TT169" s="396"/>
      <c r="TU169" s="396"/>
      <c r="TV169" s="396"/>
      <c r="TW169" s="396"/>
      <c r="TX169" s="396"/>
      <c r="TY169" s="396"/>
      <c r="TZ169" s="396"/>
      <c r="UA169" s="396"/>
      <c r="UB169" s="396"/>
      <c r="UC169" s="396"/>
      <c r="UD169" s="396"/>
      <c r="UE169" s="396"/>
      <c r="UF169" s="396"/>
      <c r="UG169" s="396"/>
      <c r="UH169" s="396"/>
      <c r="UI169" s="396"/>
      <c r="UJ169" s="396"/>
      <c r="UK169" s="396"/>
      <c r="UL169" s="396"/>
      <c r="UM169" s="396"/>
      <c r="UN169" s="396"/>
      <c r="UO169" s="396"/>
      <c r="UP169" s="396"/>
      <c r="UQ169" s="396"/>
      <c r="UR169" s="396"/>
      <c r="US169" s="396"/>
      <c r="UT169" s="396"/>
      <c r="UU169" s="396"/>
      <c r="UV169" s="396"/>
      <c r="UW169" s="396"/>
      <c r="UX169" s="396"/>
      <c r="UY169" s="396"/>
      <c r="UZ169" s="396"/>
      <c r="VA169" s="396"/>
      <c r="VB169" s="396"/>
      <c r="VC169" s="396"/>
      <c r="VD169" s="396"/>
      <c r="VE169" s="396"/>
      <c r="VF169" s="396"/>
      <c r="VG169" s="396"/>
      <c r="VH169" s="396"/>
      <c r="VI169" s="396"/>
      <c r="VJ169" s="396"/>
      <c r="VK169" s="396"/>
      <c r="VL169" s="396"/>
      <c r="VM169" s="396"/>
      <c r="VN169" s="396"/>
      <c r="VO169" s="396"/>
      <c r="VP169" s="396"/>
      <c r="VQ169" s="396"/>
      <c r="VR169" s="396"/>
      <c r="VS169" s="396"/>
      <c r="VT169" s="396"/>
      <c r="VU169" s="396"/>
      <c r="VV169" s="396"/>
      <c r="VW169" s="396"/>
      <c r="VX169" s="396"/>
      <c r="VY169" s="396"/>
      <c r="VZ169" s="396"/>
      <c r="WA169" s="396"/>
      <c r="WB169" s="396"/>
      <c r="WC169" s="396"/>
      <c r="WD169" s="396"/>
      <c r="WE169" s="396"/>
      <c r="WF169" s="396"/>
      <c r="WG169" s="396"/>
      <c r="WH169" s="396"/>
      <c r="WI169" s="396"/>
      <c r="WJ169" s="396"/>
      <c r="WK169" s="396"/>
      <c r="WL169" s="396"/>
      <c r="WM169" s="396"/>
      <c r="WN169" s="396"/>
      <c r="WO169" s="396"/>
      <c r="WP169" s="396"/>
      <c r="WQ169" s="396"/>
      <c r="WR169" s="396"/>
      <c r="WS169" s="396"/>
      <c r="WT169" s="396"/>
      <c r="WU169" s="396"/>
      <c r="WV169" s="396"/>
      <c r="WW169" s="396"/>
      <c r="WX169" s="396"/>
      <c r="WY169" s="396"/>
      <c r="WZ169" s="396"/>
      <c r="XA169" s="396"/>
      <c r="XB169" s="396"/>
      <c r="XC169" s="396"/>
      <c r="XD169" s="396"/>
      <c r="XE169" s="396"/>
      <c r="XF169" s="396"/>
      <c r="XG169" s="396"/>
      <c r="XH169" s="396"/>
      <c r="XI169" s="396"/>
      <c r="XJ169" s="396"/>
      <c r="XK169" s="396"/>
      <c r="XL169" s="396"/>
      <c r="XM169" s="396"/>
      <c r="XN169" s="396"/>
      <c r="XO169" s="396"/>
      <c r="XP169" s="396"/>
      <c r="XQ169" s="396"/>
      <c r="XR169" s="396"/>
      <c r="XS169" s="396"/>
      <c r="XT169" s="396"/>
      <c r="XU169" s="396"/>
      <c r="XV169" s="396"/>
      <c r="XW169" s="396"/>
      <c r="XX169" s="396"/>
      <c r="XY169" s="396"/>
      <c r="XZ169" s="396"/>
      <c r="YA169" s="396"/>
      <c r="YB169" s="396"/>
      <c r="YC169" s="396"/>
      <c r="YD169" s="396"/>
      <c r="YE169" s="396"/>
      <c r="YF169" s="396"/>
      <c r="YG169" s="396"/>
      <c r="YH169" s="396"/>
      <c r="YI169" s="396"/>
      <c r="YJ169" s="396"/>
      <c r="YK169" s="396"/>
      <c r="YL169" s="396"/>
      <c r="YM169" s="396"/>
      <c r="YN169" s="396"/>
      <c r="YO169" s="396"/>
      <c r="YP169" s="396"/>
      <c r="YQ169" s="396"/>
      <c r="YR169" s="396"/>
      <c r="YS169" s="396"/>
      <c r="YT169" s="396"/>
      <c r="YU169" s="396"/>
      <c r="YV169" s="396"/>
      <c r="YW169" s="396"/>
      <c r="YX169" s="396"/>
      <c r="YY169" s="396"/>
      <c r="YZ169" s="396"/>
      <c r="ZA169" s="396"/>
      <c r="ZB169" s="396"/>
      <c r="ZC169" s="396"/>
      <c r="ZD169" s="396"/>
      <c r="ZE169" s="396"/>
      <c r="ZF169" s="396"/>
      <c r="ZG169" s="396"/>
      <c r="ZH169" s="396"/>
      <c r="ZI169" s="396"/>
      <c r="ZJ169" s="396"/>
      <c r="ZK169" s="396"/>
      <c r="ZL169" s="396"/>
      <c r="ZM169" s="396"/>
      <c r="ZN169" s="396"/>
      <c r="ZO169" s="396"/>
      <c r="ZP169" s="396"/>
      <c r="ZQ169" s="396"/>
      <c r="ZR169" s="396"/>
      <c r="ZS169" s="396"/>
      <c r="ZT169" s="396"/>
      <c r="ZU169" s="396"/>
      <c r="ZV169" s="396"/>
      <c r="ZW169" s="396"/>
      <c r="ZX169" s="396"/>
      <c r="ZY169" s="396"/>
      <c r="ZZ169" s="396"/>
      <c r="AAA169" s="396"/>
      <c r="AAB169" s="396"/>
      <c r="AAC169" s="396"/>
      <c r="AAD169" s="396"/>
      <c r="AAE169" s="396"/>
      <c r="AAF169" s="396"/>
      <c r="AAG169" s="396"/>
      <c r="AAH169" s="396"/>
      <c r="AAI169" s="396"/>
      <c r="AAJ169" s="396"/>
      <c r="AAK169" s="396"/>
      <c r="AAL169" s="396"/>
      <c r="AAM169" s="396"/>
      <c r="AAN169" s="396"/>
      <c r="AAO169" s="396"/>
      <c r="AAP169" s="396"/>
      <c r="AAQ169" s="396"/>
      <c r="AAR169" s="396"/>
      <c r="AAS169" s="396"/>
      <c r="AAT169" s="396"/>
      <c r="AAU169" s="396"/>
      <c r="AAV169" s="396"/>
      <c r="AAW169" s="396"/>
      <c r="AAX169" s="396"/>
      <c r="AAY169" s="396"/>
      <c r="AAZ169" s="396"/>
      <c r="ABA169" s="396"/>
      <c r="ABB169" s="396"/>
      <c r="ABC169" s="396"/>
      <c r="ABD169" s="396"/>
      <c r="ABE169" s="396"/>
      <c r="ABF169" s="396"/>
      <c r="ABG169" s="396"/>
      <c r="ABH169" s="396"/>
      <c r="ABI169" s="396"/>
      <c r="ABJ169" s="396"/>
      <c r="ABK169" s="396"/>
      <c r="ABL169" s="396"/>
      <c r="ABM169" s="396"/>
      <c r="ABN169" s="396"/>
      <c r="ABO169" s="396"/>
      <c r="ABP169" s="396"/>
      <c r="ABQ169" s="396"/>
      <c r="ABR169" s="396"/>
      <c r="ABS169" s="396"/>
      <c r="ABT169" s="396"/>
      <c r="ABU169" s="396"/>
      <c r="ABV169" s="396"/>
      <c r="ABW169" s="396"/>
      <c r="ABX169" s="396"/>
      <c r="ABY169" s="396"/>
      <c r="ABZ169" s="396"/>
      <c r="ACA169" s="396"/>
      <c r="ACB169" s="396"/>
      <c r="ACC169" s="396"/>
      <c r="ACD169" s="396"/>
      <c r="ACE169" s="396"/>
      <c r="ACF169" s="396"/>
      <c r="ACG169" s="396"/>
      <c r="ACH169" s="396"/>
      <c r="ACI169" s="396"/>
      <c r="ACJ169" s="396"/>
      <c r="ACK169" s="396"/>
      <c r="ACL169" s="396"/>
      <c r="ACM169" s="396"/>
      <c r="ACN169" s="396"/>
      <c r="ACO169" s="396"/>
      <c r="ACP169" s="396"/>
      <c r="ACQ169" s="396"/>
      <c r="ACR169" s="396"/>
      <c r="ACS169" s="396"/>
      <c r="ACT169" s="396"/>
      <c r="ACU169" s="396"/>
      <c r="ACV169" s="396"/>
      <c r="ACW169" s="396"/>
      <c r="ACX169" s="396"/>
      <c r="ACY169" s="396"/>
      <c r="ACZ169" s="396"/>
      <c r="ADA169" s="396"/>
      <c r="ADB169" s="396"/>
      <c r="ADC169" s="396"/>
      <c r="ADD169" s="396"/>
      <c r="ADE169" s="396"/>
      <c r="ADF169" s="396"/>
      <c r="ADG169" s="396"/>
      <c r="ADH169" s="396"/>
      <c r="ADI169" s="396"/>
      <c r="ADJ169" s="396"/>
      <c r="ADK169" s="396"/>
      <c r="ADL169" s="396"/>
      <c r="ADM169" s="396"/>
      <c r="ADN169" s="396"/>
      <c r="ADO169" s="396"/>
      <c r="ADP169" s="396"/>
      <c r="ADQ169" s="396"/>
      <c r="ADR169" s="396"/>
      <c r="ADS169" s="396"/>
      <c r="ADT169" s="396"/>
      <c r="ADU169" s="396"/>
      <c r="ADV169" s="396"/>
      <c r="ADW169" s="396"/>
      <c r="ADX169" s="396"/>
      <c r="ADY169" s="396"/>
      <c r="ADZ169" s="396"/>
      <c r="AEA169" s="396"/>
      <c r="AEB169" s="396"/>
      <c r="AEC169" s="396"/>
      <c r="AED169" s="396"/>
      <c r="AEE169" s="396"/>
      <c r="AEF169" s="396"/>
      <c r="AEG169" s="396"/>
      <c r="AEH169" s="396"/>
      <c r="AEI169" s="396"/>
      <c r="AEJ169" s="396"/>
      <c r="AEK169" s="396"/>
      <c r="AEL169" s="396"/>
      <c r="AEM169" s="396"/>
      <c r="AEN169" s="396"/>
      <c r="AEO169" s="396"/>
      <c r="AEP169" s="396"/>
      <c r="AEQ169" s="396"/>
      <c r="AER169" s="396"/>
      <c r="AES169" s="396"/>
      <c r="AET169" s="396"/>
      <c r="AEU169" s="396"/>
      <c r="AEV169" s="396"/>
      <c r="AEW169" s="396"/>
      <c r="AEX169" s="396"/>
      <c r="AEY169" s="396"/>
      <c r="AEZ169" s="396"/>
      <c r="AFA169" s="396"/>
      <c r="AFB169" s="396"/>
      <c r="AFC169" s="396"/>
      <c r="AFD169" s="396"/>
      <c r="AFE169" s="396"/>
      <c r="AFF169" s="396"/>
      <c r="AFG169" s="396"/>
      <c r="AFH169" s="396"/>
      <c r="AFI169" s="396"/>
      <c r="AFJ169" s="396"/>
      <c r="AFK169" s="396"/>
      <c r="AFL169" s="396"/>
      <c r="AFM169" s="396"/>
      <c r="AFN169" s="396"/>
      <c r="AFO169" s="396"/>
      <c r="AFP169" s="396"/>
      <c r="AFQ169" s="396"/>
      <c r="AFR169" s="396"/>
      <c r="AFS169" s="396"/>
      <c r="AFT169" s="396"/>
      <c r="AFU169" s="396"/>
      <c r="AFV169" s="396"/>
      <c r="AFW169" s="396"/>
      <c r="AFX169" s="396"/>
      <c r="AFY169" s="396"/>
      <c r="AFZ169" s="396"/>
      <c r="AGA169" s="396"/>
      <c r="AGB169" s="396"/>
      <c r="AGC169" s="396"/>
      <c r="AGD169" s="396"/>
      <c r="AGE169" s="396"/>
      <c r="AGF169" s="396"/>
      <c r="AGG169" s="396"/>
      <c r="AGH169" s="396"/>
      <c r="AGI169" s="396"/>
      <c r="AGJ169" s="396"/>
      <c r="AGK169" s="396"/>
      <c r="AGL169" s="396"/>
      <c r="AGM169" s="396"/>
      <c r="AGN169" s="396"/>
      <c r="AGO169" s="396"/>
      <c r="AGP169" s="396"/>
      <c r="AGQ169" s="396"/>
      <c r="AGR169" s="396"/>
      <c r="AGS169" s="396"/>
      <c r="AGT169" s="396"/>
      <c r="AGU169" s="396"/>
      <c r="AGV169" s="396"/>
      <c r="AGW169" s="396"/>
      <c r="AGX169" s="396"/>
      <c r="AGY169" s="396"/>
      <c r="AGZ169" s="396"/>
      <c r="AHA169" s="396"/>
      <c r="AHB169" s="396"/>
      <c r="AHC169" s="396"/>
      <c r="AHD169" s="396"/>
      <c r="AHE169" s="396"/>
      <c r="AHF169" s="396"/>
      <c r="AHG169" s="396"/>
      <c r="AHH169" s="396"/>
      <c r="AHI169" s="396"/>
      <c r="AHJ169" s="396"/>
      <c r="AHK169" s="396"/>
      <c r="AHL169" s="396"/>
      <c r="AHM169" s="396"/>
      <c r="AHN169" s="396"/>
      <c r="AHO169" s="396"/>
      <c r="AHP169" s="396"/>
      <c r="AHQ169" s="396"/>
      <c r="AHR169" s="396"/>
      <c r="AHS169" s="396"/>
      <c r="AHT169" s="396"/>
      <c r="AHU169" s="396"/>
      <c r="AHV169" s="396"/>
      <c r="AHW169" s="396"/>
      <c r="AHX169" s="396"/>
      <c r="AHY169" s="396"/>
      <c r="AHZ169" s="396"/>
      <c r="AIA169" s="396"/>
      <c r="AIB169" s="396"/>
      <c r="AIC169" s="396"/>
      <c r="AID169" s="396"/>
      <c r="AIE169" s="396"/>
      <c r="AIF169" s="396"/>
      <c r="AIG169" s="396"/>
      <c r="AIH169" s="396"/>
      <c r="AII169" s="396"/>
      <c r="AIJ169" s="396"/>
      <c r="AIK169" s="396"/>
      <c r="AIL169" s="396"/>
      <c r="AIM169" s="396"/>
      <c r="AIN169" s="396"/>
      <c r="AIO169" s="396"/>
      <c r="AIP169" s="396"/>
      <c r="AIQ169" s="396"/>
      <c r="AIR169" s="396"/>
      <c r="AIS169" s="396"/>
      <c r="AIT169" s="396"/>
      <c r="AIU169" s="396"/>
      <c r="AIV169" s="396"/>
      <c r="AIW169" s="396"/>
      <c r="AIX169" s="396"/>
      <c r="AIY169" s="396"/>
      <c r="AIZ169" s="396"/>
      <c r="AJA169" s="396"/>
      <c r="AJB169" s="396"/>
      <c r="AJC169" s="396"/>
      <c r="AJD169" s="396"/>
      <c r="AJE169" s="396"/>
      <c r="AJF169" s="396"/>
      <c r="AJG169" s="396"/>
      <c r="AJH169" s="396"/>
      <c r="AJI169" s="396"/>
      <c r="AJJ169" s="396"/>
      <c r="AJK169" s="396"/>
      <c r="AJL169" s="396"/>
      <c r="AJM169" s="396"/>
      <c r="AJN169" s="396"/>
      <c r="AJO169" s="396"/>
      <c r="AJP169" s="396"/>
      <c r="AJQ169" s="396"/>
      <c r="AJR169" s="396"/>
      <c r="AJS169" s="396"/>
      <c r="AJT169" s="396"/>
      <c r="AJU169" s="396"/>
      <c r="AJV169" s="396"/>
      <c r="AJW169" s="396"/>
      <c r="AJX169" s="396"/>
      <c r="AJY169" s="396"/>
      <c r="AJZ169" s="396"/>
      <c r="AKA169" s="396"/>
      <c r="AKB169" s="396"/>
      <c r="AKC169" s="396"/>
      <c r="AKD169" s="396"/>
      <c r="AKE169" s="396"/>
      <c r="AKF169" s="396"/>
      <c r="AKG169" s="396"/>
      <c r="AKH169" s="396"/>
      <c r="AKI169" s="396"/>
      <c r="AKJ169" s="396"/>
      <c r="AKK169" s="396"/>
      <c r="AKL169" s="396"/>
      <c r="AKM169" s="396"/>
      <c r="AKN169" s="396"/>
      <c r="AKO169" s="396"/>
      <c r="AKP169" s="396"/>
      <c r="AKQ169" s="396"/>
      <c r="AKR169" s="396"/>
      <c r="AKS169" s="396"/>
      <c r="AKT169" s="396"/>
      <c r="AKU169" s="396"/>
      <c r="AKV169" s="396"/>
      <c r="AKW169" s="396"/>
      <c r="AKX169" s="396"/>
      <c r="AKY169" s="396"/>
      <c r="AKZ169" s="396"/>
      <c r="ALA169" s="396"/>
      <c r="ALB169" s="396"/>
      <c r="ALC169" s="396"/>
      <c r="ALD169" s="396"/>
      <c r="ALE169" s="396"/>
      <c r="ALF169" s="396"/>
      <c r="ALG169" s="396"/>
      <c r="ALH169" s="396"/>
      <c r="ALI169" s="396"/>
      <c r="ALJ169" s="396"/>
      <c r="ALK169" s="396"/>
      <c r="ALL169" s="396"/>
      <c r="ALM169" s="396"/>
      <c r="ALN169" s="396"/>
      <c r="ALO169" s="396"/>
      <c r="ALP169" s="396"/>
      <c r="ALQ169" s="396"/>
      <c r="ALR169" s="396"/>
      <c r="ALS169" s="396"/>
      <c r="ALT169" s="396"/>
      <c r="ALU169" s="396"/>
      <c r="ALV169" s="396"/>
      <c r="ALW169" s="396"/>
      <c r="ALX169" s="396"/>
      <c r="ALY169" s="396"/>
      <c r="ALZ169" s="396"/>
      <c r="AMA169" s="396"/>
      <c r="AMB169" s="396"/>
      <c r="AMC169" s="396"/>
      <c r="AMD169" s="396"/>
      <c r="AME169" s="396"/>
      <c r="AMF169" s="396"/>
      <c r="AMG169" s="396"/>
      <c r="AMH169" s="396"/>
      <c r="AMI169" s="396"/>
      <c r="AMJ169" s="396"/>
      <c r="AMK169" s="396"/>
      <c r="AML169" s="396"/>
      <c r="AMM169" s="396"/>
      <c r="AMN169" s="396"/>
      <c r="AMO169" s="396"/>
      <c r="AMP169" s="396"/>
      <c r="AMQ169" s="396"/>
      <c r="AMR169" s="396"/>
      <c r="AMS169" s="396"/>
      <c r="AMT169" s="396"/>
      <c r="AMU169" s="396"/>
      <c r="AMV169" s="396"/>
      <c r="AMW169" s="396"/>
      <c r="AMX169" s="396"/>
      <c r="AMY169" s="396"/>
      <c r="AMZ169" s="396"/>
      <c r="ANA169" s="396"/>
      <c r="ANB169" s="396"/>
      <c r="ANC169" s="396"/>
      <c r="AND169" s="396"/>
      <c r="ANE169" s="396"/>
      <c r="ANF169" s="396"/>
      <c r="ANG169" s="396"/>
      <c r="ANH169" s="396"/>
      <c r="ANI169" s="396"/>
      <c r="ANJ169" s="396"/>
      <c r="ANK169" s="396"/>
      <c r="ANL169" s="396"/>
      <c r="ANM169" s="396"/>
      <c r="ANN169" s="396"/>
      <c r="ANO169" s="396"/>
      <c r="ANP169" s="396"/>
      <c r="ANQ169" s="396"/>
      <c r="ANR169" s="396"/>
      <c r="ANS169" s="396"/>
      <c r="ANT169" s="396"/>
      <c r="ANU169" s="396"/>
      <c r="ANV169" s="396"/>
      <c r="ANW169" s="396"/>
      <c r="ANX169" s="396"/>
      <c r="ANY169" s="396"/>
      <c r="ANZ169" s="396"/>
      <c r="AOA169" s="396"/>
      <c r="AOB169" s="396"/>
      <c r="AOC169" s="396"/>
      <c r="AOD169" s="396"/>
      <c r="AOE169" s="396"/>
      <c r="AOF169" s="396"/>
      <c r="AOG169" s="396"/>
      <c r="AOH169" s="396"/>
      <c r="AOI169" s="396"/>
      <c r="AOJ169" s="396"/>
      <c r="AOK169" s="396"/>
      <c r="AOL169" s="396"/>
      <c r="AOM169" s="396"/>
      <c r="AON169" s="396"/>
      <c r="AOO169" s="396"/>
      <c r="AOP169" s="396"/>
      <c r="AOQ169" s="396"/>
      <c r="AOR169" s="396"/>
      <c r="AOS169" s="396"/>
      <c r="AOT169" s="396"/>
      <c r="AOU169" s="396"/>
      <c r="AOV169" s="396"/>
      <c r="AOW169" s="396"/>
      <c r="AOX169" s="396"/>
      <c r="AOY169" s="396"/>
      <c r="AOZ169" s="396"/>
      <c r="APA169" s="396"/>
      <c r="APB169" s="396"/>
      <c r="APC169" s="396"/>
      <c r="APD169" s="396"/>
      <c r="APE169" s="396"/>
      <c r="APF169" s="396"/>
      <c r="APG169" s="396"/>
      <c r="APH169" s="396"/>
      <c r="API169" s="396"/>
      <c r="APJ169" s="396"/>
      <c r="APK169" s="396"/>
      <c r="APL169" s="396"/>
      <c r="APM169" s="396"/>
      <c r="APN169" s="396"/>
      <c r="APO169" s="396"/>
      <c r="APP169" s="396"/>
      <c r="APQ169" s="396"/>
      <c r="APR169" s="396"/>
      <c r="APS169" s="396"/>
      <c r="APT169" s="396"/>
      <c r="APU169" s="396"/>
      <c r="APV169" s="396"/>
      <c r="APW169" s="396"/>
      <c r="APX169" s="396"/>
      <c r="APY169" s="396"/>
      <c r="APZ169" s="396"/>
      <c r="AQA169" s="396"/>
      <c r="AQB169" s="396"/>
      <c r="AQC169" s="396"/>
      <c r="AQD169" s="396"/>
      <c r="AQE169" s="396"/>
      <c r="AQF169" s="396"/>
      <c r="AQG169" s="396"/>
      <c r="AQH169" s="396"/>
      <c r="AQI169" s="396"/>
      <c r="AQJ169" s="396"/>
      <c r="AQK169" s="396"/>
      <c r="AQL169" s="396"/>
      <c r="AQM169" s="396"/>
      <c r="AQN169" s="396"/>
      <c r="AQO169" s="396"/>
      <c r="AQP169" s="396"/>
      <c r="AQQ169" s="396"/>
      <c r="AQR169" s="396"/>
      <c r="AQS169" s="396"/>
      <c r="AQT169" s="396"/>
      <c r="AQU169" s="396"/>
      <c r="AQV169" s="396"/>
      <c r="AQW169" s="396"/>
      <c r="AQX169" s="396"/>
      <c r="AQY169" s="396"/>
      <c r="AQZ169" s="396"/>
      <c r="ARA169" s="396"/>
      <c r="ARB169" s="396"/>
      <c r="ARC169" s="396"/>
      <c r="ARD169" s="396"/>
      <c r="ARE169" s="396"/>
      <c r="ARF169" s="396"/>
      <c r="ARG169" s="396"/>
      <c r="ARH169" s="396"/>
      <c r="ARI169" s="396"/>
      <c r="ARJ169" s="396"/>
      <c r="ARK169" s="396"/>
      <c r="ARL169" s="396"/>
      <c r="ARM169" s="396"/>
      <c r="ARN169" s="396"/>
      <c r="ARO169" s="396"/>
      <c r="ARP169" s="396"/>
      <c r="ARQ169" s="396"/>
      <c r="ARR169" s="396"/>
      <c r="ARS169" s="396"/>
      <c r="ART169" s="396"/>
      <c r="ARU169" s="396"/>
      <c r="ARV169" s="396"/>
      <c r="ARW169" s="396"/>
      <c r="ARX169" s="396"/>
      <c r="ARY169" s="396"/>
      <c r="ARZ169" s="396"/>
      <c r="ASA169" s="396"/>
      <c r="ASB169" s="396"/>
      <c r="ASC169" s="396"/>
      <c r="ASD169" s="396"/>
      <c r="ASE169" s="396"/>
      <c r="ASF169" s="396"/>
      <c r="ASG169" s="396"/>
      <c r="ASH169" s="396"/>
      <c r="ASI169" s="396"/>
      <c r="ASJ169" s="396"/>
      <c r="ASK169" s="396"/>
      <c r="ASL169" s="396"/>
      <c r="ASM169" s="396"/>
      <c r="ASN169" s="396"/>
      <c r="ASO169" s="396"/>
      <c r="ASP169" s="396"/>
      <c r="ASQ169" s="396"/>
      <c r="ASR169" s="396"/>
      <c r="ASS169" s="396"/>
      <c r="AST169" s="396"/>
      <c r="ASU169" s="396"/>
      <c r="ASV169" s="396"/>
      <c r="ASW169" s="396"/>
      <c r="ASX169" s="396"/>
      <c r="ASY169" s="396"/>
      <c r="ASZ169" s="396"/>
      <c r="ATA169" s="396"/>
      <c r="ATB169" s="396"/>
      <c r="ATC169" s="396"/>
      <c r="ATD169" s="396"/>
      <c r="ATE169" s="396"/>
      <c r="ATF169" s="396"/>
      <c r="ATG169" s="396"/>
      <c r="ATH169" s="396"/>
      <c r="ATI169" s="396"/>
      <c r="ATJ169" s="396"/>
      <c r="ATK169" s="396"/>
      <c r="ATL169" s="396"/>
      <c r="ATM169" s="396"/>
      <c r="ATN169" s="396"/>
      <c r="ATO169" s="396"/>
      <c r="ATP169" s="396"/>
      <c r="ATQ169" s="396"/>
      <c r="ATR169" s="396"/>
      <c r="ATS169" s="396"/>
      <c r="ATT169" s="396"/>
      <c r="ATU169" s="396"/>
      <c r="ATV169" s="396"/>
      <c r="ATW169" s="396"/>
      <c r="ATX169" s="396"/>
      <c r="ATY169" s="396"/>
      <c r="ATZ169" s="396"/>
      <c r="AUA169" s="396"/>
      <c r="AUB169" s="396"/>
      <c r="AUC169" s="396"/>
      <c r="AUD169" s="396"/>
      <c r="AUE169" s="396"/>
      <c r="AUF169" s="396"/>
      <c r="AUG169" s="396"/>
      <c r="AUH169" s="396"/>
      <c r="AUI169" s="396"/>
      <c r="AUJ169" s="396"/>
      <c r="AUK169" s="396"/>
      <c r="AUL169" s="396"/>
      <c r="AUM169" s="396"/>
      <c r="AUN169" s="396"/>
      <c r="AUO169" s="396"/>
      <c r="AUP169" s="396"/>
      <c r="AUQ169" s="396"/>
      <c r="AUR169" s="396"/>
      <c r="AUS169" s="396"/>
      <c r="AUT169" s="396"/>
      <c r="AUU169" s="396"/>
      <c r="AUV169" s="396"/>
      <c r="AUW169" s="396"/>
      <c r="AUX169" s="396"/>
      <c r="AUY169" s="396"/>
      <c r="AUZ169" s="396"/>
      <c r="AVA169" s="396"/>
      <c r="AVB169" s="396"/>
      <c r="AVC169" s="396"/>
      <c r="AVD169" s="396"/>
      <c r="AVE169" s="396"/>
      <c r="AVF169" s="396"/>
      <c r="AVG169" s="396"/>
      <c r="AVH169" s="396"/>
      <c r="AVI169" s="396"/>
      <c r="AVJ169" s="396"/>
      <c r="AVK169" s="396"/>
      <c r="AVL169" s="396"/>
      <c r="AVM169" s="396"/>
      <c r="AVN169" s="396"/>
      <c r="AVO169" s="396"/>
      <c r="AVP169" s="396"/>
      <c r="AVQ169" s="396"/>
      <c r="AVR169" s="396"/>
      <c r="AVS169" s="396"/>
      <c r="AVT169" s="396"/>
      <c r="AVU169" s="396"/>
      <c r="AVV169" s="396"/>
      <c r="AVW169" s="396"/>
      <c r="AVX169" s="396"/>
      <c r="AVY169" s="396"/>
      <c r="AVZ169" s="396"/>
      <c r="AWA169" s="396"/>
      <c r="AWB169" s="396"/>
      <c r="AWC169" s="396"/>
      <c r="AWD169" s="396"/>
      <c r="AWE169" s="396"/>
      <c r="AWF169" s="396"/>
      <c r="AWG169" s="396"/>
      <c r="AWH169" s="396"/>
      <c r="AWI169" s="396"/>
      <c r="AWJ169" s="396"/>
      <c r="AWK169" s="396"/>
      <c r="AWL169" s="396"/>
      <c r="AWM169" s="396"/>
      <c r="AWN169" s="396"/>
      <c r="AWO169" s="396"/>
      <c r="AWP169" s="396"/>
      <c r="AWQ169" s="396"/>
      <c r="AWR169" s="396"/>
      <c r="AWS169" s="396"/>
      <c r="AWT169" s="396"/>
      <c r="AWU169" s="396"/>
      <c r="AWV169" s="396"/>
      <c r="AWW169" s="396"/>
      <c r="AWX169" s="396"/>
      <c r="AWY169" s="396"/>
      <c r="AWZ169" s="396"/>
      <c r="AXA169" s="396"/>
      <c r="AXB169" s="396"/>
      <c r="AXC169" s="396"/>
      <c r="AXD169" s="396"/>
      <c r="AXE169" s="396"/>
      <c r="AXF169" s="396"/>
      <c r="AXG169" s="396"/>
      <c r="AXH169" s="396"/>
      <c r="AXI169" s="396"/>
      <c r="AXJ169" s="396"/>
      <c r="AXK169" s="396"/>
      <c r="AXL169" s="396"/>
      <c r="AXM169" s="396"/>
      <c r="AXN169" s="396"/>
      <c r="AXO169" s="396"/>
      <c r="AXP169" s="396"/>
      <c r="AXQ169" s="396"/>
      <c r="AXR169" s="396"/>
      <c r="AXS169" s="396"/>
      <c r="AXT169" s="396"/>
      <c r="AXU169" s="396"/>
      <c r="AXV169" s="396"/>
      <c r="AXW169" s="396"/>
      <c r="AXX169" s="396"/>
      <c r="AXY169" s="396"/>
      <c r="AXZ169" s="396"/>
      <c r="AYA169" s="396"/>
      <c r="AYB169" s="396"/>
      <c r="AYC169" s="396"/>
      <c r="AYD169" s="396"/>
      <c r="AYE169" s="396"/>
      <c r="AYF169" s="396"/>
      <c r="AYG169" s="396"/>
      <c r="AYH169" s="396"/>
      <c r="AYI169" s="396"/>
      <c r="AYJ169" s="396"/>
      <c r="AYK169" s="396"/>
      <c r="AYL169" s="396"/>
      <c r="AYM169" s="396"/>
      <c r="AYN169" s="396"/>
      <c r="AYO169" s="396"/>
      <c r="AYP169" s="396"/>
      <c r="AYQ169" s="396"/>
      <c r="AYR169" s="396"/>
      <c r="AYS169" s="396"/>
      <c r="AYT169" s="396"/>
      <c r="AYU169" s="396"/>
      <c r="AYV169" s="396"/>
      <c r="AYW169" s="396"/>
      <c r="AYX169" s="396"/>
      <c r="AYY169" s="396"/>
      <c r="AYZ169" s="396"/>
      <c r="AZA169" s="396"/>
      <c r="AZB169" s="396"/>
      <c r="AZC169" s="396"/>
      <c r="AZD169" s="396"/>
      <c r="AZE169" s="396"/>
      <c r="AZF169" s="396"/>
      <c r="AZG169" s="396"/>
      <c r="AZH169" s="396"/>
      <c r="AZI169" s="396"/>
      <c r="AZJ169" s="396"/>
      <c r="AZK169" s="396"/>
      <c r="AZL169" s="396"/>
      <c r="AZM169" s="396"/>
      <c r="AZN169" s="396"/>
      <c r="AZO169" s="396"/>
      <c r="AZP169" s="396"/>
      <c r="AZQ169" s="396"/>
      <c r="AZR169" s="396"/>
      <c r="AZS169" s="396"/>
      <c r="AZT169" s="396"/>
      <c r="AZU169" s="396"/>
      <c r="AZV169" s="396"/>
      <c r="AZW169" s="396"/>
      <c r="AZX169" s="396"/>
      <c r="AZY169" s="396"/>
      <c r="AZZ169" s="396"/>
      <c r="BAA169" s="396"/>
      <c r="BAB169" s="396"/>
      <c r="BAC169" s="396"/>
      <c r="BAD169" s="396"/>
      <c r="BAE169" s="396"/>
      <c r="BAF169" s="396"/>
      <c r="BAG169" s="396"/>
      <c r="BAH169" s="396"/>
      <c r="BAI169" s="396"/>
      <c r="BAJ169" s="396"/>
      <c r="BAK169" s="396"/>
      <c r="BAL169" s="396"/>
      <c r="BAM169" s="396"/>
      <c r="BAN169" s="396"/>
      <c r="BAO169" s="396"/>
      <c r="BAP169" s="396"/>
      <c r="BAQ169" s="396"/>
      <c r="BAR169" s="396"/>
      <c r="BAS169" s="396"/>
      <c r="BAT169" s="396"/>
      <c r="BAU169" s="396"/>
      <c r="BAV169" s="396"/>
      <c r="BAW169" s="396"/>
      <c r="BAX169" s="396"/>
      <c r="BAY169" s="396"/>
      <c r="BAZ169" s="396"/>
      <c r="BBA169" s="396"/>
      <c r="BBB169" s="396"/>
      <c r="BBC169" s="396"/>
      <c r="BBD169" s="396"/>
      <c r="BBE169" s="396"/>
      <c r="BBF169" s="396"/>
      <c r="BBG169" s="396"/>
      <c r="BBH169" s="396"/>
      <c r="BBI169" s="396"/>
      <c r="BBJ169" s="396"/>
      <c r="BBK169" s="396"/>
      <c r="BBL169" s="396"/>
      <c r="BBM169" s="396"/>
      <c r="BBN169" s="396"/>
      <c r="BBO169" s="396"/>
      <c r="BBP169" s="396"/>
      <c r="BBQ169" s="396"/>
      <c r="BBR169" s="396"/>
      <c r="BBS169" s="396"/>
      <c r="BBT169" s="396"/>
      <c r="BBU169" s="396"/>
      <c r="BBV169" s="396"/>
      <c r="BBW169" s="396"/>
      <c r="BBX169" s="396"/>
      <c r="BBY169" s="396"/>
      <c r="BBZ169" s="396"/>
      <c r="BCA169" s="396"/>
      <c r="BCB169" s="396"/>
      <c r="BCC169" s="396"/>
      <c r="BCD169" s="396"/>
      <c r="BCE169" s="396"/>
      <c r="BCF169" s="396"/>
      <c r="BCG169" s="396"/>
      <c r="BCH169" s="396"/>
      <c r="BCI169" s="396"/>
      <c r="BCJ169" s="396"/>
      <c r="BCK169" s="396"/>
      <c r="BCL169" s="396"/>
      <c r="BCM169" s="396"/>
      <c r="BCN169" s="396"/>
      <c r="BCO169" s="396"/>
      <c r="BCP169" s="396"/>
      <c r="BCQ169" s="396"/>
      <c r="BCR169" s="396"/>
      <c r="BCS169" s="396"/>
      <c r="BCT169" s="396"/>
      <c r="BCU169" s="396"/>
      <c r="BCV169" s="396"/>
      <c r="BCW169" s="396"/>
      <c r="BCX169" s="396"/>
      <c r="BCY169" s="396"/>
      <c r="BCZ169" s="396"/>
      <c r="BDA169" s="396"/>
      <c r="BDB169" s="396"/>
      <c r="BDC169" s="396"/>
      <c r="BDD169" s="396"/>
      <c r="BDE169" s="396"/>
      <c r="BDF169" s="396"/>
      <c r="BDG169" s="396"/>
      <c r="BDH169" s="396"/>
      <c r="BDI169" s="396"/>
      <c r="BDJ169" s="396"/>
      <c r="BDK169" s="396"/>
      <c r="BDL169" s="396"/>
      <c r="BDM169" s="396"/>
      <c r="BDN169" s="396"/>
      <c r="BDO169" s="396"/>
      <c r="BDP169" s="396"/>
      <c r="BDQ169" s="396"/>
      <c r="BDR169" s="396"/>
      <c r="BDS169" s="396"/>
      <c r="BDT169" s="396"/>
      <c r="BDU169" s="396"/>
      <c r="BDV169" s="396"/>
      <c r="BDW169" s="396"/>
      <c r="BDX169" s="396"/>
      <c r="BDY169" s="396"/>
      <c r="BDZ169" s="396"/>
      <c r="BEA169" s="396"/>
      <c r="BEB169" s="396"/>
      <c r="BEC169" s="396"/>
      <c r="BED169" s="396"/>
      <c r="BEE169" s="396"/>
      <c r="BEF169" s="396"/>
      <c r="BEG169" s="396"/>
      <c r="BEH169" s="396"/>
      <c r="BEI169" s="396"/>
      <c r="BEJ169" s="396"/>
      <c r="BEK169" s="396"/>
      <c r="BEL169" s="396"/>
      <c r="BEM169" s="396"/>
      <c r="BEN169" s="396"/>
      <c r="BEO169" s="396"/>
      <c r="BEP169" s="396"/>
      <c r="BEQ169" s="396"/>
      <c r="BER169" s="396"/>
      <c r="BES169" s="396"/>
      <c r="BET169" s="396"/>
      <c r="BEU169" s="396"/>
      <c r="BEV169" s="396"/>
      <c r="BEW169" s="396"/>
      <c r="BEX169" s="396"/>
      <c r="BEY169" s="396"/>
      <c r="BEZ169" s="396"/>
      <c r="BFA169" s="396"/>
      <c r="BFB169" s="396"/>
      <c r="BFC169" s="396"/>
      <c r="BFD169" s="396"/>
      <c r="BFE169" s="396"/>
      <c r="BFF169" s="396"/>
      <c r="BFG169" s="396"/>
      <c r="BFH169" s="396"/>
      <c r="BFI169" s="396"/>
      <c r="BFJ169" s="396"/>
      <c r="BFK169" s="396"/>
      <c r="BFL169" s="396"/>
      <c r="BFM169" s="396"/>
      <c r="BFN169" s="396"/>
      <c r="BFO169" s="396"/>
      <c r="BFP169" s="396"/>
      <c r="BFQ169" s="396"/>
      <c r="BFR169" s="396"/>
      <c r="BFS169" s="396"/>
      <c r="BFT169" s="396"/>
      <c r="BFU169" s="396"/>
      <c r="BFV169" s="396"/>
      <c r="BFW169" s="396"/>
      <c r="BFX169" s="396"/>
      <c r="BFY169" s="396"/>
      <c r="BFZ169" s="396"/>
      <c r="BGA169" s="396"/>
      <c r="BGB169" s="396"/>
      <c r="BGC169" s="396"/>
      <c r="BGD169" s="396"/>
      <c r="BGE169" s="396"/>
      <c r="BGF169" s="396"/>
      <c r="BGG169" s="396"/>
      <c r="BGH169" s="396"/>
      <c r="BGI169" s="396"/>
      <c r="BGJ169" s="396"/>
      <c r="BGK169" s="396"/>
      <c r="BGL169" s="396"/>
      <c r="BGM169" s="396"/>
      <c r="BGN169" s="396"/>
      <c r="BGO169" s="396"/>
      <c r="BGP169" s="396"/>
      <c r="BGQ169" s="396"/>
      <c r="BGR169" s="396"/>
      <c r="BGS169" s="396"/>
      <c r="BGT169" s="396"/>
      <c r="BGU169" s="396"/>
      <c r="BGV169" s="396"/>
      <c r="BGW169" s="396"/>
      <c r="BGX169" s="396"/>
      <c r="BGY169" s="396"/>
      <c r="BGZ169" s="396"/>
      <c r="BHA169" s="396"/>
      <c r="BHB169" s="396"/>
      <c r="BHC169" s="396"/>
      <c r="BHD169" s="396"/>
      <c r="BHE169" s="396"/>
      <c r="BHF169" s="396"/>
      <c r="BHG169" s="396"/>
      <c r="BHH169" s="396"/>
      <c r="BHI169" s="396"/>
      <c r="BHJ169" s="396"/>
      <c r="BHK169" s="396"/>
      <c r="BHL169" s="396"/>
      <c r="BHM169" s="396"/>
      <c r="BHN169" s="396"/>
      <c r="BHO169" s="396"/>
      <c r="BHP169" s="396"/>
      <c r="BHQ169" s="396"/>
      <c r="BHR169" s="396"/>
      <c r="BHS169" s="396"/>
      <c r="BHT169" s="396"/>
      <c r="BHU169" s="396"/>
      <c r="BHV169" s="396"/>
      <c r="BHW169" s="396"/>
      <c r="BHX169" s="396"/>
      <c r="BHY169" s="396"/>
      <c r="BHZ169" s="396"/>
      <c r="BIA169" s="396"/>
      <c r="BIB169" s="396"/>
      <c r="BIC169" s="396"/>
      <c r="BID169" s="396"/>
      <c r="BIE169" s="396"/>
      <c r="BIF169" s="396"/>
      <c r="BIG169" s="396"/>
      <c r="BIH169" s="396"/>
      <c r="BII169" s="396"/>
      <c r="BIJ169" s="396"/>
      <c r="BIK169" s="396"/>
      <c r="BIL169" s="396"/>
      <c r="BIM169" s="396"/>
      <c r="BIN169" s="396"/>
      <c r="BIO169" s="396"/>
      <c r="BIP169" s="396"/>
      <c r="BIQ169" s="396"/>
      <c r="BIR169" s="396"/>
      <c r="BIS169" s="396"/>
      <c r="BIT169" s="396"/>
      <c r="BIU169" s="396"/>
      <c r="BIV169" s="396"/>
      <c r="BIW169" s="396"/>
      <c r="BIX169" s="396"/>
      <c r="BIY169" s="396"/>
      <c r="BIZ169" s="396"/>
      <c r="BJA169" s="396"/>
      <c r="BJB169" s="396"/>
      <c r="BJC169" s="396"/>
      <c r="BJD169" s="396"/>
      <c r="BJE169" s="396"/>
      <c r="BJF169" s="396"/>
      <c r="BJG169" s="396"/>
      <c r="BJH169" s="396"/>
      <c r="BJI169" s="396"/>
      <c r="BJJ169" s="396"/>
      <c r="BJK169" s="396"/>
      <c r="BJL169" s="396"/>
      <c r="BJM169" s="396"/>
      <c r="BJN169" s="396"/>
      <c r="BJO169" s="396"/>
      <c r="BJP169" s="396"/>
      <c r="BJQ169" s="396"/>
      <c r="BJR169" s="396"/>
      <c r="BJS169" s="396"/>
      <c r="BJT169" s="396"/>
      <c r="BJU169" s="396"/>
      <c r="BJV169" s="396"/>
      <c r="BJW169" s="396"/>
      <c r="BJX169" s="396"/>
      <c r="BJY169" s="396"/>
      <c r="BJZ169" s="396"/>
      <c r="BKA169" s="396"/>
      <c r="BKB169" s="396"/>
      <c r="BKC169" s="396"/>
      <c r="BKD169" s="396"/>
      <c r="BKE169" s="396"/>
      <c r="BKF169" s="396"/>
      <c r="BKG169" s="396"/>
      <c r="BKH169" s="396"/>
      <c r="BKI169" s="396"/>
      <c r="BKJ169" s="396"/>
      <c r="BKK169" s="396"/>
      <c r="BKL169" s="396"/>
      <c r="BKM169" s="396"/>
      <c r="BKN169" s="396"/>
      <c r="BKO169" s="396"/>
      <c r="BKP169" s="396"/>
      <c r="BKQ169" s="396"/>
      <c r="BKR169" s="396"/>
      <c r="BKS169" s="396"/>
      <c r="BKT169" s="396"/>
      <c r="BKU169" s="396"/>
      <c r="BKV169" s="396"/>
      <c r="BKW169" s="396"/>
      <c r="BKX169" s="396"/>
      <c r="BKY169" s="396"/>
      <c r="BKZ169" s="396"/>
      <c r="BLA169" s="396"/>
      <c r="BLB169" s="396"/>
      <c r="BLC169" s="396"/>
      <c r="BLD169" s="396"/>
      <c r="BLE169" s="396"/>
      <c r="BLF169" s="396"/>
      <c r="BLG169" s="396"/>
      <c r="BLH169" s="396"/>
      <c r="BLI169" s="396"/>
      <c r="BLJ169" s="396"/>
      <c r="BLK169" s="396"/>
      <c r="BLL169" s="396"/>
      <c r="BLM169" s="396"/>
      <c r="BLN169" s="396"/>
      <c r="BLO169" s="396"/>
      <c r="BLP169" s="396"/>
      <c r="BLQ169" s="396"/>
      <c r="BLR169" s="396"/>
      <c r="BLS169" s="396"/>
      <c r="BLT169" s="396"/>
      <c r="BLU169" s="396"/>
      <c r="BLV169" s="396"/>
      <c r="BLW169" s="396"/>
      <c r="BLX169" s="396"/>
      <c r="BLY169" s="396"/>
      <c r="BLZ169" s="396"/>
      <c r="BMA169" s="396"/>
      <c r="BMB169" s="396"/>
      <c r="BMC169" s="396"/>
      <c r="BMD169" s="396"/>
      <c r="BME169" s="396"/>
      <c r="BMF169" s="396"/>
      <c r="BMG169" s="396"/>
      <c r="BMH169" s="396"/>
      <c r="BMI169" s="396"/>
      <c r="BMJ169" s="396"/>
      <c r="BMK169" s="396"/>
      <c r="BML169" s="396"/>
      <c r="BMM169" s="396"/>
      <c r="BMN169" s="396"/>
      <c r="BMO169" s="396"/>
      <c r="BMP169" s="396"/>
      <c r="BMQ169" s="396"/>
      <c r="BMR169" s="396"/>
      <c r="BMS169" s="396"/>
      <c r="BMT169" s="396"/>
      <c r="BMU169" s="396"/>
      <c r="BMV169" s="396"/>
      <c r="BMW169" s="396"/>
      <c r="BMX169" s="396"/>
      <c r="BMY169" s="396"/>
      <c r="BMZ169" s="396"/>
      <c r="BNA169" s="396"/>
      <c r="BNB169" s="396"/>
      <c r="BNC169" s="396"/>
      <c r="BND169" s="396"/>
      <c r="BNE169" s="396"/>
      <c r="BNF169" s="396"/>
      <c r="BNG169" s="396"/>
      <c r="BNH169" s="396"/>
      <c r="BNI169" s="396"/>
      <c r="BNJ169" s="396"/>
      <c r="BNK169" s="396"/>
      <c r="BNL169" s="396"/>
      <c r="BNM169" s="396"/>
      <c r="BNN169" s="396"/>
      <c r="BNO169" s="396"/>
      <c r="BNP169" s="396"/>
      <c r="BNQ169" s="396"/>
      <c r="BNR169" s="396"/>
      <c r="BNS169" s="396"/>
      <c r="BNT169" s="396"/>
      <c r="BNU169" s="396"/>
      <c r="BNV169" s="396"/>
      <c r="BNW169" s="396"/>
      <c r="BNX169" s="396"/>
      <c r="BNY169" s="396"/>
      <c r="BNZ169" s="396"/>
      <c r="BOA169" s="396"/>
      <c r="BOB169" s="396"/>
      <c r="BOC169" s="396"/>
      <c r="BOD169" s="396"/>
      <c r="BOE169" s="396"/>
      <c r="BOF169" s="396"/>
      <c r="BOG169" s="396"/>
      <c r="BOH169" s="396"/>
      <c r="BOI169" s="396"/>
      <c r="BOJ169" s="396"/>
      <c r="BOK169" s="396"/>
      <c r="BOL169" s="396"/>
      <c r="BOM169" s="396"/>
      <c r="BON169" s="396"/>
      <c r="BOO169" s="396"/>
      <c r="BOP169" s="396"/>
      <c r="BOQ169" s="396"/>
      <c r="BOR169" s="396"/>
      <c r="BOS169" s="396"/>
      <c r="BOT169" s="396"/>
      <c r="BOU169" s="396"/>
      <c r="BOV169" s="396"/>
      <c r="BOW169" s="396"/>
      <c r="BOX169" s="396"/>
      <c r="BOY169" s="396"/>
      <c r="BOZ169" s="396"/>
      <c r="BPA169" s="396"/>
      <c r="BPB169" s="396"/>
      <c r="BPC169" s="396"/>
      <c r="BPD169" s="396"/>
      <c r="BPE169" s="396"/>
      <c r="BPF169" s="396"/>
      <c r="BPG169" s="396"/>
      <c r="BPH169" s="396"/>
      <c r="BPI169" s="396"/>
      <c r="BPJ169" s="396"/>
      <c r="BPK169" s="396"/>
      <c r="BPL169" s="396"/>
      <c r="BPM169" s="396"/>
      <c r="BPN169" s="396"/>
      <c r="BPO169" s="396"/>
      <c r="BPP169" s="396"/>
      <c r="BPQ169" s="396"/>
      <c r="BPR169" s="396"/>
      <c r="BPS169" s="396"/>
      <c r="BPT169" s="396"/>
      <c r="BPU169" s="396"/>
      <c r="BPV169" s="396"/>
      <c r="BPW169" s="396"/>
      <c r="BPX169" s="396"/>
      <c r="BPY169" s="396"/>
      <c r="BPZ169" s="396"/>
      <c r="BQA169" s="396"/>
      <c r="BQB169" s="396"/>
      <c r="BQC169" s="396"/>
      <c r="BQD169" s="396"/>
      <c r="BQE169" s="396"/>
      <c r="BQF169" s="396"/>
      <c r="BQG169" s="396"/>
      <c r="BQH169" s="396"/>
      <c r="BQI169" s="396"/>
      <c r="BQJ169" s="396"/>
      <c r="BQK169" s="396"/>
      <c r="BQL169" s="396"/>
      <c r="BQM169" s="396"/>
      <c r="BQN169" s="396"/>
      <c r="BQO169" s="396"/>
      <c r="BQP169" s="396"/>
      <c r="BQQ169" s="396"/>
      <c r="BQR169" s="396"/>
      <c r="BQS169" s="396"/>
      <c r="BQT169" s="396"/>
      <c r="BQU169" s="396"/>
      <c r="BQV169" s="396"/>
      <c r="BQW169" s="396"/>
      <c r="BQX169" s="396"/>
      <c r="BQY169" s="396"/>
      <c r="BQZ169" s="396"/>
      <c r="BRA169" s="396"/>
      <c r="BRB169" s="396"/>
      <c r="BRC169" s="396"/>
      <c r="BRD169" s="396"/>
      <c r="BRE169" s="396"/>
      <c r="BRF169" s="396"/>
      <c r="BRG169" s="396"/>
      <c r="BRH169" s="396"/>
      <c r="BRI169" s="396"/>
      <c r="BRJ169" s="396"/>
      <c r="BRK169" s="396"/>
      <c r="BRL169" s="396"/>
      <c r="BRM169" s="396"/>
      <c r="BRN169" s="396"/>
      <c r="BRO169" s="396"/>
      <c r="BRP169" s="396"/>
      <c r="BRQ169" s="396"/>
      <c r="BRR169" s="396"/>
      <c r="BRS169" s="396"/>
      <c r="BRT169" s="396"/>
      <c r="BRU169" s="396"/>
      <c r="BRV169" s="396"/>
      <c r="BRW169" s="396"/>
      <c r="BRX169" s="396"/>
      <c r="BRY169" s="396"/>
      <c r="BRZ169" s="396"/>
      <c r="BSA169" s="396"/>
      <c r="BSB169" s="396"/>
      <c r="BSC169" s="396"/>
      <c r="BSD169" s="396"/>
      <c r="BSE169" s="396"/>
      <c r="BSF169" s="396"/>
      <c r="BSG169" s="396"/>
      <c r="BSH169" s="396"/>
      <c r="BSI169" s="396"/>
      <c r="BSJ169" s="396"/>
      <c r="BSK169" s="396"/>
      <c r="BSL169" s="396"/>
      <c r="BSM169" s="396"/>
      <c r="BSN169" s="396"/>
      <c r="BSO169" s="396"/>
      <c r="BSP169" s="396"/>
      <c r="BSQ169" s="396"/>
      <c r="BSR169" s="396"/>
      <c r="BSS169" s="396"/>
      <c r="BST169" s="396"/>
      <c r="BSU169" s="396"/>
      <c r="BSV169" s="396"/>
      <c r="BSW169" s="396"/>
      <c r="BSX169" s="396"/>
      <c r="BSY169" s="396"/>
      <c r="BSZ169" s="396"/>
      <c r="BTA169" s="396"/>
      <c r="BTB169" s="396"/>
      <c r="BTC169" s="396"/>
      <c r="BTD169" s="396"/>
      <c r="BTE169" s="396"/>
      <c r="BTF169" s="396"/>
      <c r="BTG169" s="396"/>
      <c r="BTH169" s="396"/>
      <c r="BTI169" s="396"/>
      <c r="BTJ169" s="396"/>
      <c r="BTK169" s="396"/>
      <c r="BTL169" s="396"/>
      <c r="BTM169" s="396"/>
      <c r="BTN169" s="396"/>
      <c r="BTO169" s="396"/>
      <c r="BTP169" s="396"/>
      <c r="BTQ169" s="396"/>
      <c r="BTR169" s="396"/>
      <c r="BTS169" s="396"/>
      <c r="BTT169" s="396"/>
      <c r="BTU169" s="396"/>
      <c r="BTV169" s="396"/>
      <c r="BTW169" s="396"/>
      <c r="BTX169" s="396"/>
      <c r="BTY169" s="396"/>
      <c r="BTZ169" s="396"/>
      <c r="BUA169" s="396"/>
      <c r="BUB169" s="396"/>
      <c r="BUC169" s="396"/>
      <c r="BUD169" s="396"/>
      <c r="BUE169" s="396"/>
      <c r="BUF169" s="396"/>
      <c r="BUG169" s="396"/>
      <c r="BUH169" s="396"/>
      <c r="BUI169" s="396"/>
      <c r="BUJ169" s="396"/>
      <c r="BUK169" s="396"/>
      <c r="BUL169" s="396"/>
      <c r="BUM169" s="396"/>
      <c r="BUN169" s="396"/>
      <c r="BUO169" s="396"/>
      <c r="BUP169" s="396"/>
      <c r="BUQ169" s="396"/>
      <c r="BUR169" s="396"/>
      <c r="BUS169" s="396"/>
      <c r="BUT169" s="396"/>
      <c r="BUU169" s="396"/>
      <c r="BUV169" s="396"/>
      <c r="BUW169" s="396"/>
      <c r="BUX169" s="396"/>
      <c r="BUY169" s="396"/>
      <c r="BUZ169" s="396"/>
      <c r="BVA169" s="396"/>
      <c r="BVB169" s="396"/>
      <c r="BVC169" s="396"/>
      <c r="BVD169" s="396"/>
      <c r="BVE169" s="396"/>
      <c r="BVF169" s="396"/>
      <c r="BVG169" s="396"/>
      <c r="BVH169" s="396"/>
      <c r="BVI169" s="396"/>
      <c r="BVJ169" s="396"/>
      <c r="BVK169" s="396"/>
      <c r="BVL169" s="396"/>
      <c r="BVM169" s="396"/>
      <c r="BVN169" s="396"/>
      <c r="BVO169" s="396"/>
      <c r="BVP169" s="396"/>
      <c r="BVQ169" s="396"/>
      <c r="BVR169" s="396"/>
      <c r="BVS169" s="396"/>
      <c r="BVT169" s="396"/>
      <c r="BVU169" s="396"/>
      <c r="BVV169" s="396"/>
      <c r="BVW169" s="396"/>
      <c r="BVX169" s="396"/>
      <c r="BVY169" s="396"/>
      <c r="BVZ169" s="396"/>
      <c r="BWA169" s="396"/>
      <c r="BWB169" s="396"/>
      <c r="BWC169" s="396"/>
      <c r="BWD169" s="396"/>
      <c r="BWE169" s="396"/>
      <c r="BWF169" s="396"/>
      <c r="BWG169" s="396"/>
      <c r="BWH169" s="396"/>
      <c r="BWI169" s="396"/>
      <c r="BWJ169" s="396"/>
      <c r="BWK169" s="396"/>
      <c r="BWL169" s="396"/>
      <c r="BWM169" s="396"/>
      <c r="BWN169" s="396"/>
      <c r="BWO169" s="396"/>
      <c r="BWP169" s="396"/>
      <c r="BWQ169" s="396"/>
      <c r="BWR169" s="396"/>
      <c r="BWS169" s="396"/>
      <c r="BWT169" s="396"/>
      <c r="BWU169" s="396"/>
      <c r="BWV169" s="396"/>
      <c r="BWW169" s="396"/>
      <c r="BWX169" s="396"/>
      <c r="BWY169" s="396"/>
      <c r="BWZ169" s="396"/>
      <c r="BXA169" s="396"/>
      <c r="BXB169" s="396"/>
      <c r="BXC169" s="396"/>
      <c r="BXD169" s="396"/>
      <c r="BXE169" s="396"/>
      <c r="BXF169" s="396"/>
      <c r="BXG169" s="396"/>
      <c r="BXH169" s="396"/>
      <c r="BXI169" s="396"/>
      <c r="BXJ169" s="396"/>
      <c r="BXK169" s="396"/>
      <c r="BXL169" s="396"/>
      <c r="BXM169" s="396"/>
      <c r="BXN169" s="396"/>
      <c r="BXO169" s="396"/>
      <c r="BXP169" s="396"/>
      <c r="BXQ169" s="396"/>
      <c r="BXR169" s="396"/>
      <c r="BXS169" s="396"/>
      <c r="BXT169" s="396"/>
      <c r="BXU169" s="396"/>
      <c r="BXV169" s="396"/>
      <c r="BXW169" s="396"/>
      <c r="BXX169" s="396"/>
      <c r="BXY169" s="396"/>
      <c r="BXZ169" s="396"/>
      <c r="BYA169" s="396"/>
      <c r="BYB169" s="396"/>
      <c r="BYC169" s="396"/>
      <c r="BYD169" s="396"/>
      <c r="BYE169" s="396"/>
      <c r="BYF169" s="396"/>
      <c r="BYG169" s="396"/>
      <c r="BYH169" s="396"/>
      <c r="BYI169" s="396"/>
      <c r="BYJ169" s="396"/>
      <c r="BYK169" s="396"/>
      <c r="BYL169" s="396"/>
      <c r="BYM169" s="396"/>
      <c r="BYN169" s="396"/>
      <c r="BYO169" s="396"/>
      <c r="BYP169" s="396"/>
      <c r="BYQ169" s="396"/>
      <c r="BYR169" s="396"/>
      <c r="BYS169" s="396"/>
      <c r="BYT169" s="396"/>
      <c r="BYU169" s="396"/>
      <c r="BYV169" s="396"/>
      <c r="BYW169" s="396"/>
      <c r="BYX169" s="396"/>
      <c r="BYY169" s="396"/>
      <c r="BYZ169" s="396"/>
      <c r="BZA169" s="396"/>
      <c r="BZB169" s="396"/>
      <c r="BZC169" s="396"/>
      <c r="BZD169" s="396"/>
      <c r="BZE169" s="396"/>
      <c r="BZF169" s="396"/>
      <c r="BZG169" s="396"/>
      <c r="BZH169" s="396"/>
      <c r="BZI169" s="396"/>
      <c r="BZJ169" s="396"/>
      <c r="BZK169" s="396"/>
      <c r="BZL169" s="396"/>
      <c r="BZM169" s="396"/>
      <c r="BZN169" s="396"/>
      <c r="BZO169" s="396"/>
      <c r="BZP169" s="396"/>
      <c r="BZQ169" s="396"/>
      <c r="BZR169" s="396"/>
      <c r="BZS169" s="396"/>
      <c r="BZT169" s="396"/>
      <c r="BZU169" s="396"/>
      <c r="BZV169" s="396"/>
      <c r="BZW169" s="396"/>
      <c r="BZX169" s="396"/>
      <c r="BZY169" s="396"/>
      <c r="BZZ169" s="396"/>
      <c r="CAA169" s="396"/>
      <c r="CAB169" s="396"/>
      <c r="CAC169" s="396"/>
      <c r="CAD169" s="396"/>
      <c r="CAE169" s="396"/>
      <c r="CAF169" s="396"/>
      <c r="CAG169" s="396"/>
      <c r="CAH169" s="396"/>
      <c r="CAI169" s="396"/>
      <c r="CAJ169" s="396"/>
      <c r="CAK169" s="396"/>
      <c r="CAL169" s="396"/>
      <c r="CAM169" s="396"/>
      <c r="CAN169" s="396"/>
      <c r="CAO169" s="396"/>
      <c r="CAP169" s="396"/>
      <c r="CAQ169" s="396"/>
      <c r="CAR169" s="396"/>
      <c r="CAS169" s="396"/>
      <c r="CAT169" s="396"/>
      <c r="CAU169" s="396"/>
      <c r="CAV169" s="396"/>
      <c r="CAW169" s="396"/>
      <c r="CAX169" s="396"/>
      <c r="CAY169" s="396"/>
      <c r="CAZ169" s="396"/>
      <c r="CBA169" s="396"/>
      <c r="CBB169" s="396"/>
      <c r="CBC169" s="396"/>
      <c r="CBD169" s="396"/>
      <c r="CBE169" s="396"/>
      <c r="CBF169" s="396"/>
      <c r="CBG169" s="396"/>
      <c r="CBH169" s="396"/>
      <c r="CBI169" s="396"/>
      <c r="CBJ169" s="396"/>
      <c r="CBK169" s="396"/>
      <c r="CBL169" s="396"/>
      <c r="CBM169" s="396"/>
      <c r="CBN169" s="396"/>
      <c r="CBO169" s="396"/>
      <c r="CBP169" s="396"/>
      <c r="CBQ169" s="396"/>
      <c r="CBR169" s="396"/>
      <c r="CBS169" s="396"/>
      <c r="CBT169" s="396"/>
      <c r="CBU169" s="396"/>
      <c r="CBV169" s="396"/>
      <c r="CBW169" s="396"/>
      <c r="CBX169" s="396"/>
      <c r="CBY169" s="396"/>
      <c r="CBZ169" s="396"/>
      <c r="CCA169" s="396"/>
      <c r="CCB169" s="396"/>
      <c r="CCC169" s="396"/>
      <c r="CCD169" s="396"/>
      <c r="CCE169" s="396"/>
      <c r="CCF169" s="396"/>
      <c r="CCG169" s="396"/>
      <c r="CCH169" s="396"/>
      <c r="CCI169" s="396"/>
      <c r="CCJ169" s="396"/>
      <c r="CCK169" s="396"/>
      <c r="CCL169" s="396"/>
      <c r="CCM169" s="396"/>
      <c r="CCN169" s="396"/>
      <c r="CCO169" s="396"/>
      <c r="CCP169" s="396"/>
      <c r="CCQ169" s="396"/>
      <c r="CCR169" s="396"/>
      <c r="CCS169" s="396"/>
      <c r="CCT169" s="396"/>
      <c r="CCU169" s="396"/>
      <c r="CCV169" s="396"/>
      <c r="CCW169" s="396"/>
      <c r="CCX169" s="396"/>
      <c r="CCY169" s="396"/>
      <c r="CCZ169" s="396"/>
      <c r="CDA169" s="396"/>
      <c r="CDB169" s="396"/>
      <c r="CDC169" s="396"/>
      <c r="CDD169" s="396"/>
      <c r="CDE169" s="396"/>
      <c r="CDF169" s="396"/>
      <c r="CDG169" s="396"/>
      <c r="CDH169" s="396"/>
      <c r="CDI169" s="396"/>
      <c r="CDJ169" s="396"/>
      <c r="CDK169" s="396"/>
      <c r="CDL169" s="396"/>
      <c r="CDM169" s="396"/>
      <c r="CDN169" s="396"/>
      <c r="CDO169" s="396"/>
      <c r="CDP169" s="396"/>
      <c r="CDQ169" s="396"/>
      <c r="CDR169" s="396"/>
      <c r="CDS169" s="396"/>
      <c r="CDT169" s="396"/>
      <c r="CDU169" s="396"/>
      <c r="CDV169" s="396"/>
      <c r="CDW169" s="396"/>
      <c r="CDX169" s="396"/>
      <c r="CDY169" s="396"/>
      <c r="CDZ169" s="396"/>
      <c r="CEA169" s="396"/>
      <c r="CEB169" s="396"/>
      <c r="CEC169" s="396"/>
      <c r="CED169" s="396"/>
      <c r="CEE169" s="396"/>
      <c r="CEF169" s="396"/>
      <c r="CEG169" s="396"/>
      <c r="CEH169" s="396"/>
      <c r="CEI169" s="396"/>
      <c r="CEJ169" s="396"/>
      <c r="CEK169" s="396"/>
      <c r="CEL169" s="396"/>
      <c r="CEM169" s="396"/>
      <c r="CEN169" s="396"/>
      <c r="CEO169" s="396"/>
      <c r="CEP169" s="396"/>
      <c r="CEQ169" s="396"/>
      <c r="CER169" s="396"/>
      <c r="CES169" s="396"/>
      <c r="CET169" s="396"/>
      <c r="CEU169" s="396"/>
      <c r="CEV169" s="396"/>
      <c r="CEW169" s="396"/>
      <c r="CEX169" s="396"/>
      <c r="CEY169" s="396"/>
      <c r="CEZ169" s="396"/>
      <c r="CFA169" s="396"/>
      <c r="CFB169" s="396"/>
      <c r="CFC169" s="396"/>
      <c r="CFD169" s="396"/>
      <c r="CFE169" s="396"/>
      <c r="CFF169" s="396"/>
      <c r="CFG169" s="396"/>
      <c r="CFH169" s="396"/>
      <c r="CFI169" s="396"/>
      <c r="CFJ169" s="396"/>
      <c r="CFK169" s="396"/>
      <c r="CFL169" s="396"/>
      <c r="CFM169" s="396"/>
      <c r="CFN169" s="396"/>
      <c r="CFO169" s="396"/>
      <c r="CFP169" s="396"/>
      <c r="CFQ169" s="396"/>
      <c r="CFR169" s="396"/>
      <c r="CFS169" s="396"/>
      <c r="CFT169" s="396"/>
      <c r="CFU169" s="396"/>
      <c r="CFV169" s="396"/>
      <c r="CFW169" s="396"/>
      <c r="CFX169" s="396"/>
      <c r="CFY169" s="396"/>
      <c r="CFZ169" s="396"/>
      <c r="CGA169" s="396"/>
      <c r="CGB169" s="396"/>
      <c r="CGC169" s="396"/>
      <c r="CGD169" s="396"/>
      <c r="CGE169" s="396"/>
      <c r="CGF169" s="396"/>
      <c r="CGG169" s="396"/>
      <c r="CGH169" s="396"/>
      <c r="CGI169" s="396"/>
      <c r="CGJ169" s="396"/>
      <c r="CGK169" s="396"/>
      <c r="CGL169" s="396"/>
      <c r="CGM169" s="396"/>
      <c r="CGN169" s="396"/>
      <c r="CGO169" s="396"/>
      <c r="CGP169" s="396"/>
      <c r="CGQ169" s="396"/>
      <c r="CGR169" s="396"/>
      <c r="CGS169" s="396"/>
      <c r="CGT169" s="396"/>
      <c r="CGU169" s="396"/>
      <c r="CGV169" s="396"/>
      <c r="CGW169" s="396"/>
      <c r="CGX169" s="396"/>
      <c r="CGY169" s="396"/>
      <c r="CGZ169" s="396"/>
      <c r="CHA169" s="396"/>
      <c r="CHB169" s="396"/>
      <c r="CHC169" s="396"/>
      <c r="CHD169" s="396"/>
      <c r="CHE169" s="396"/>
      <c r="CHF169" s="396"/>
      <c r="CHG169" s="396"/>
      <c r="CHH169" s="396"/>
      <c r="CHI169" s="396"/>
      <c r="CHJ169" s="396"/>
      <c r="CHK169" s="396"/>
      <c r="CHL169" s="396"/>
      <c r="CHM169" s="396"/>
      <c r="CHN169" s="396"/>
      <c r="CHO169" s="396"/>
      <c r="CHP169" s="396"/>
      <c r="CHQ169" s="396"/>
      <c r="CHR169" s="396"/>
      <c r="CHS169" s="396"/>
      <c r="CHT169" s="396"/>
      <c r="CHU169" s="396"/>
      <c r="CHV169" s="396"/>
      <c r="CHW169" s="396"/>
      <c r="CHX169" s="396"/>
      <c r="CHY169" s="396"/>
      <c r="CHZ169" s="396"/>
      <c r="CIA169" s="396"/>
      <c r="CIB169" s="396"/>
      <c r="CIC169" s="396"/>
      <c r="CID169" s="396"/>
      <c r="CIE169" s="396"/>
      <c r="CIF169" s="396"/>
      <c r="CIG169" s="396"/>
      <c r="CIH169" s="396"/>
      <c r="CII169" s="396"/>
      <c r="CIJ169" s="396"/>
      <c r="CIK169" s="396"/>
      <c r="CIL169" s="396"/>
      <c r="CIM169" s="396"/>
      <c r="CIN169" s="396"/>
      <c r="CIO169" s="396"/>
      <c r="CIP169" s="396"/>
      <c r="CIQ169" s="396"/>
      <c r="CIR169" s="396"/>
      <c r="CIS169" s="396"/>
      <c r="CIT169" s="396"/>
      <c r="CIU169" s="396"/>
      <c r="CIV169" s="396"/>
      <c r="CIW169" s="396"/>
      <c r="CIX169" s="396"/>
      <c r="CIY169" s="396"/>
      <c r="CIZ169" s="396"/>
      <c r="CJA169" s="396"/>
      <c r="CJB169" s="396"/>
      <c r="CJC169" s="396"/>
      <c r="CJD169" s="396"/>
      <c r="CJE169" s="396"/>
      <c r="CJF169" s="396"/>
      <c r="CJG169" s="396"/>
      <c r="CJH169" s="396"/>
      <c r="CJI169" s="396"/>
      <c r="CJJ169" s="396"/>
      <c r="CJK169" s="396"/>
      <c r="CJL169" s="396"/>
      <c r="CJM169" s="396"/>
      <c r="CJN169" s="396"/>
      <c r="CJO169" s="396"/>
      <c r="CJP169" s="396"/>
      <c r="CJQ169" s="396"/>
      <c r="CJR169" s="396"/>
      <c r="CJS169" s="396"/>
      <c r="CJT169" s="396"/>
      <c r="CJU169" s="396"/>
      <c r="CJV169" s="396"/>
      <c r="CJW169" s="396"/>
      <c r="CJX169" s="396"/>
      <c r="CJY169" s="396"/>
      <c r="CJZ169" s="396"/>
      <c r="CKA169" s="396"/>
      <c r="CKB169" s="396"/>
      <c r="CKC169" s="396"/>
      <c r="CKD169" s="396"/>
      <c r="CKE169" s="396"/>
      <c r="CKF169" s="396"/>
      <c r="CKG169" s="396"/>
      <c r="CKH169" s="396"/>
      <c r="CKI169" s="396"/>
      <c r="CKJ169" s="396"/>
      <c r="CKK169" s="396"/>
      <c r="CKL169" s="396"/>
      <c r="CKM169" s="396"/>
      <c r="CKN169" s="396"/>
      <c r="CKO169" s="396"/>
      <c r="CKP169" s="396"/>
      <c r="CKQ169" s="396"/>
      <c r="CKR169" s="396"/>
      <c r="CKS169" s="396"/>
      <c r="CKT169" s="396"/>
      <c r="CKU169" s="396"/>
      <c r="CKV169" s="396"/>
      <c r="CKW169" s="396"/>
      <c r="CKX169" s="396"/>
      <c r="CKY169" s="396"/>
      <c r="CKZ169" s="396"/>
      <c r="CLA169" s="396"/>
      <c r="CLB169" s="396"/>
      <c r="CLC169" s="396"/>
      <c r="CLD169" s="396"/>
      <c r="CLE169" s="396"/>
      <c r="CLF169" s="396"/>
      <c r="CLG169" s="396"/>
      <c r="CLH169" s="396"/>
      <c r="CLI169" s="396"/>
      <c r="CLJ169" s="396"/>
      <c r="CLK169" s="396"/>
      <c r="CLL169" s="396"/>
      <c r="CLM169" s="396"/>
      <c r="CLN169" s="396"/>
      <c r="CLO169" s="396"/>
      <c r="CLP169" s="396"/>
      <c r="CLQ169" s="396"/>
      <c r="CLR169" s="396"/>
      <c r="CLS169" s="396"/>
      <c r="CLT169" s="396"/>
      <c r="CLU169" s="396"/>
      <c r="CLV169" s="396"/>
      <c r="CLW169" s="396"/>
      <c r="CLX169" s="396"/>
      <c r="CLY169" s="396"/>
      <c r="CLZ169" s="396"/>
      <c r="CMA169" s="396"/>
      <c r="CMB169" s="396"/>
      <c r="CMC169" s="396"/>
      <c r="CMD169" s="396"/>
      <c r="CME169" s="396"/>
      <c r="CMF169" s="396"/>
      <c r="CMG169" s="396"/>
      <c r="CMH169" s="396"/>
      <c r="CMI169" s="396"/>
      <c r="CMJ169" s="396"/>
      <c r="CMK169" s="396"/>
      <c r="CML169" s="396"/>
      <c r="CMM169" s="396"/>
      <c r="CMN169" s="396"/>
      <c r="CMO169" s="396"/>
      <c r="CMP169" s="396"/>
      <c r="CMQ169" s="396"/>
      <c r="CMR169" s="396"/>
      <c r="CMS169" s="396"/>
      <c r="CMT169" s="396"/>
      <c r="CMU169" s="396"/>
      <c r="CMV169" s="396"/>
      <c r="CMW169" s="396"/>
      <c r="CMX169" s="396"/>
      <c r="CMY169" s="396"/>
      <c r="CMZ169" s="396"/>
      <c r="CNA169" s="396"/>
      <c r="CNB169" s="396"/>
      <c r="CNC169" s="396"/>
      <c r="CND169" s="396"/>
      <c r="CNE169" s="396"/>
      <c r="CNF169" s="396"/>
      <c r="CNG169" s="396"/>
      <c r="CNH169" s="396"/>
      <c r="CNI169" s="396"/>
      <c r="CNJ169" s="396"/>
      <c r="CNK169" s="396"/>
      <c r="CNL169" s="396"/>
      <c r="CNM169" s="396"/>
      <c r="CNN169" s="396"/>
      <c r="CNO169" s="396"/>
      <c r="CNP169" s="396"/>
      <c r="CNQ169" s="396"/>
      <c r="CNR169" s="396"/>
      <c r="CNS169" s="396"/>
      <c r="CNT169" s="396"/>
      <c r="CNU169" s="396"/>
      <c r="CNV169" s="396"/>
      <c r="CNW169" s="396"/>
      <c r="CNX169" s="396"/>
      <c r="CNY169" s="396"/>
      <c r="CNZ169" s="396"/>
      <c r="COA169" s="396"/>
      <c r="COB169" s="396"/>
      <c r="COC169" s="396"/>
      <c r="COD169" s="396"/>
      <c r="COE169" s="396"/>
      <c r="COF169" s="396"/>
      <c r="COG169" s="396"/>
      <c r="COH169" s="396"/>
      <c r="COI169" s="396"/>
      <c r="COJ169" s="396"/>
      <c r="COK169" s="396"/>
      <c r="COL169" s="396"/>
      <c r="COM169" s="396"/>
      <c r="CON169" s="396"/>
      <c r="COO169" s="396"/>
      <c r="COP169" s="396"/>
      <c r="COQ169" s="396"/>
      <c r="COR169" s="396"/>
      <c r="COS169" s="396"/>
      <c r="COT169" s="396"/>
      <c r="COU169" s="396"/>
      <c r="COV169" s="396"/>
      <c r="COW169" s="396"/>
      <c r="COX169" s="396"/>
      <c r="COY169" s="396"/>
      <c r="COZ169" s="396"/>
      <c r="CPA169" s="396"/>
      <c r="CPB169" s="396"/>
      <c r="CPC169" s="396"/>
      <c r="CPD169" s="396"/>
      <c r="CPE169" s="396"/>
      <c r="CPF169" s="396"/>
      <c r="CPG169" s="396"/>
      <c r="CPH169" s="396"/>
      <c r="CPI169" s="396"/>
      <c r="CPJ169" s="396"/>
      <c r="CPK169" s="396"/>
      <c r="CPL169" s="396"/>
      <c r="CPM169" s="396"/>
      <c r="CPN169" s="396"/>
      <c r="CPO169" s="396"/>
      <c r="CPP169" s="396"/>
      <c r="CPQ169" s="396"/>
      <c r="CPR169" s="396"/>
      <c r="CPS169" s="396"/>
      <c r="CPT169" s="396"/>
      <c r="CPU169" s="396"/>
      <c r="CPV169" s="396"/>
      <c r="CPW169" s="396"/>
      <c r="CPX169" s="396"/>
      <c r="CPY169" s="396"/>
      <c r="CPZ169" s="396"/>
      <c r="CQA169" s="396"/>
      <c r="CQB169" s="396"/>
      <c r="CQC169" s="396"/>
      <c r="CQD169" s="396"/>
      <c r="CQE169" s="396"/>
      <c r="CQF169" s="396"/>
      <c r="CQG169" s="396"/>
      <c r="CQH169" s="396"/>
      <c r="CQI169" s="396"/>
      <c r="CQJ169" s="396"/>
      <c r="CQK169" s="396"/>
      <c r="CQL169" s="396"/>
      <c r="CQM169" s="396"/>
      <c r="CQN169" s="396"/>
      <c r="CQO169" s="396"/>
      <c r="CQP169" s="396"/>
      <c r="CQQ169" s="396"/>
      <c r="CQR169" s="396"/>
      <c r="CQS169" s="396"/>
      <c r="CQT169" s="396"/>
      <c r="CQU169" s="396"/>
      <c r="CQV169" s="396"/>
      <c r="CQW169" s="396"/>
      <c r="CQX169" s="396"/>
      <c r="CQY169" s="396"/>
      <c r="CQZ169" s="396"/>
      <c r="CRA169" s="396"/>
      <c r="CRB169" s="396"/>
      <c r="CRC169" s="396"/>
      <c r="CRD169" s="396"/>
      <c r="CRE169" s="396"/>
      <c r="CRF169" s="396"/>
      <c r="CRG169" s="396"/>
      <c r="CRH169" s="396"/>
      <c r="CRI169" s="396"/>
      <c r="CRJ169" s="396"/>
      <c r="CRK169" s="396"/>
      <c r="CRL169" s="396"/>
      <c r="CRM169" s="396"/>
      <c r="CRN169" s="396"/>
      <c r="CRO169" s="396"/>
      <c r="CRP169" s="396"/>
      <c r="CRQ169" s="396"/>
      <c r="CRR169" s="396"/>
      <c r="CRS169" s="396"/>
      <c r="CRT169" s="396"/>
      <c r="CRU169" s="396"/>
      <c r="CRV169" s="396"/>
      <c r="CRW169" s="396"/>
      <c r="CRX169" s="396"/>
      <c r="CRY169" s="396"/>
      <c r="CRZ169" s="396"/>
      <c r="CSA169" s="396"/>
      <c r="CSB169" s="396"/>
      <c r="CSC169" s="396"/>
      <c r="CSD169" s="396"/>
      <c r="CSE169" s="396"/>
      <c r="CSF169" s="396"/>
      <c r="CSG169" s="396"/>
      <c r="CSH169" s="396"/>
      <c r="CSI169" s="396"/>
      <c r="CSJ169" s="396"/>
      <c r="CSK169" s="396"/>
      <c r="CSL169" s="396"/>
      <c r="CSM169" s="396"/>
      <c r="CSN169" s="396"/>
      <c r="CSO169" s="396"/>
      <c r="CSP169" s="396"/>
      <c r="CSQ169" s="396"/>
      <c r="CSR169" s="396"/>
      <c r="CSS169" s="396"/>
      <c r="CST169" s="396"/>
      <c r="CSU169" s="396"/>
      <c r="CSV169" s="396"/>
      <c r="CSW169" s="396"/>
      <c r="CSX169" s="396"/>
      <c r="CSY169" s="396"/>
      <c r="CSZ169" s="396"/>
      <c r="CTA169" s="396"/>
      <c r="CTB169" s="396"/>
      <c r="CTC169" s="396"/>
      <c r="CTD169" s="396"/>
      <c r="CTE169" s="396"/>
      <c r="CTF169" s="396"/>
      <c r="CTG169" s="396"/>
      <c r="CTH169" s="396"/>
      <c r="CTI169" s="396"/>
      <c r="CTJ169" s="396"/>
      <c r="CTK169" s="396"/>
      <c r="CTL169" s="396"/>
      <c r="CTM169" s="396"/>
      <c r="CTN169" s="396"/>
      <c r="CTO169" s="396"/>
      <c r="CTP169" s="396"/>
      <c r="CTQ169" s="396"/>
      <c r="CTR169" s="396"/>
      <c r="CTS169" s="396"/>
      <c r="CTT169" s="396"/>
      <c r="CTU169" s="396"/>
      <c r="CTV169" s="396"/>
      <c r="CTW169" s="396"/>
      <c r="CTX169" s="396"/>
      <c r="CTY169" s="396"/>
      <c r="CTZ169" s="396"/>
      <c r="CUA169" s="396"/>
      <c r="CUB169" s="396"/>
      <c r="CUC169" s="396"/>
      <c r="CUD169" s="396"/>
      <c r="CUE169" s="396"/>
      <c r="CUF169" s="396"/>
      <c r="CUG169" s="396"/>
      <c r="CUH169" s="396"/>
      <c r="CUI169" s="396"/>
      <c r="CUJ169" s="396"/>
      <c r="CUK169" s="396"/>
      <c r="CUL169" s="396"/>
      <c r="CUM169" s="396"/>
      <c r="CUN169" s="396"/>
      <c r="CUO169" s="396"/>
      <c r="CUP169" s="396"/>
      <c r="CUQ169" s="396"/>
      <c r="CUR169" s="396"/>
      <c r="CUS169" s="396"/>
      <c r="CUT169" s="396"/>
      <c r="CUU169" s="396"/>
      <c r="CUV169" s="396"/>
      <c r="CUW169" s="396"/>
      <c r="CUX169" s="396"/>
      <c r="CUY169" s="396"/>
      <c r="CUZ169" s="396"/>
      <c r="CVA169" s="396"/>
      <c r="CVB169" s="396"/>
      <c r="CVC169" s="396"/>
      <c r="CVD169" s="396"/>
      <c r="CVE169" s="396"/>
      <c r="CVF169" s="396"/>
      <c r="CVG169" s="396"/>
      <c r="CVH169" s="396"/>
      <c r="CVI169" s="396"/>
      <c r="CVJ169" s="396"/>
      <c r="CVK169" s="396"/>
      <c r="CVL169" s="396"/>
      <c r="CVM169" s="396"/>
      <c r="CVN169" s="396"/>
      <c r="CVO169" s="396"/>
      <c r="CVP169" s="396"/>
      <c r="CVQ169" s="396"/>
      <c r="CVR169" s="396"/>
      <c r="CVS169" s="396"/>
      <c r="CVT169" s="396"/>
      <c r="CVU169" s="396"/>
      <c r="CVV169" s="396"/>
      <c r="CVW169" s="396"/>
      <c r="CVX169" s="396"/>
      <c r="CVY169" s="396"/>
      <c r="CVZ169" s="396"/>
      <c r="CWA169" s="396"/>
      <c r="CWB169" s="396"/>
      <c r="CWC169" s="396"/>
      <c r="CWD169" s="396"/>
      <c r="CWE169" s="396"/>
      <c r="CWF169" s="396"/>
      <c r="CWG169" s="396"/>
      <c r="CWH169" s="396"/>
      <c r="CWI169" s="396"/>
      <c r="CWJ169" s="396"/>
      <c r="CWK169" s="396"/>
      <c r="CWL169" s="396"/>
      <c r="CWM169" s="396"/>
      <c r="CWN169" s="396"/>
      <c r="CWO169" s="396"/>
      <c r="CWP169" s="396"/>
      <c r="CWQ169" s="396"/>
      <c r="CWR169" s="396"/>
      <c r="CWS169" s="396"/>
      <c r="CWT169" s="396"/>
      <c r="CWU169" s="396"/>
      <c r="CWV169" s="396"/>
      <c r="CWW169" s="396"/>
      <c r="CWX169" s="396"/>
      <c r="CWY169" s="396"/>
      <c r="CWZ169" s="396"/>
      <c r="CXA169" s="396"/>
      <c r="CXB169" s="396"/>
      <c r="CXC169" s="396"/>
      <c r="CXD169" s="396"/>
      <c r="CXE169" s="396"/>
      <c r="CXF169" s="396"/>
      <c r="CXG169" s="396"/>
      <c r="CXH169" s="396"/>
      <c r="CXI169" s="396"/>
      <c r="CXJ169" s="396"/>
      <c r="CXK169" s="396"/>
      <c r="CXL169" s="396"/>
      <c r="CXM169" s="396"/>
      <c r="CXN169" s="396"/>
      <c r="CXO169" s="396"/>
      <c r="CXP169" s="396"/>
      <c r="CXQ169" s="396"/>
      <c r="CXR169" s="396"/>
      <c r="CXS169" s="396"/>
      <c r="CXT169" s="396"/>
      <c r="CXU169" s="396"/>
      <c r="CXV169" s="396"/>
      <c r="CXW169" s="396"/>
      <c r="CXX169" s="396"/>
      <c r="CXY169" s="396"/>
      <c r="CXZ169" s="396"/>
      <c r="CYA169" s="396"/>
      <c r="CYB169" s="396"/>
      <c r="CYC169" s="396"/>
      <c r="CYD169" s="396"/>
      <c r="CYE169" s="396"/>
      <c r="CYF169" s="396"/>
      <c r="CYG169" s="396"/>
      <c r="CYH169" s="396"/>
      <c r="CYI169" s="396"/>
      <c r="CYJ169" s="396"/>
      <c r="CYK169" s="396"/>
      <c r="CYL169" s="396"/>
      <c r="CYM169" s="396"/>
      <c r="CYN169" s="396"/>
      <c r="CYO169" s="396"/>
      <c r="CYP169" s="396"/>
      <c r="CYQ169" s="396"/>
      <c r="CYR169" s="396"/>
      <c r="CYS169" s="396"/>
      <c r="CYT169" s="396"/>
      <c r="CYU169" s="396"/>
      <c r="CYV169" s="396"/>
      <c r="CYW169" s="396"/>
      <c r="CYX169" s="396"/>
      <c r="CYY169" s="396"/>
      <c r="CYZ169" s="396"/>
      <c r="CZA169" s="396"/>
      <c r="CZB169" s="396"/>
      <c r="CZC169" s="396"/>
      <c r="CZD169" s="396"/>
      <c r="CZE169" s="396"/>
      <c r="CZF169" s="396"/>
      <c r="CZG169" s="396"/>
      <c r="CZH169" s="396"/>
      <c r="CZI169" s="396"/>
      <c r="CZJ169" s="396"/>
      <c r="CZK169" s="396"/>
      <c r="CZL169" s="396"/>
      <c r="CZM169" s="396"/>
      <c r="CZN169" s="396"/>
      <c r="CZO169" s="396"/>
      <c r="CZP169" s="396"/>
      <c r="CZQ169" s="396"/>
      <c r="CZR169" s="396"/>
      <c r="CZS169" s="396"/>
      <c r="CZT169" s="396"/>
      <c r="CZU169" s="396"/>
      <c r="CZV169" s="396"/>
      <c r="CZW169" s="396"/>
      <c r="CZX169" s="396"/>
      <c r="CZY169" s="396"/>
      <c r="CZZ169" s="396"/>
      <c r="DAA169" s="396"/>
      <c r="DAB169" s="396"/>
      <c r="DAC169" s="396"/>
      <c r="DAD169" s="396"/>
      <c r="DAE169" s="396"/>
      <c r="DAF169" s="396"/>
      <c r="DAG169" s="396"/>
      <c r="DAH169" s="396"/>
      <c r="DAI169" s="396"/>
      <c r="DAJ169" s="396"/>
      <c r="DAK169" s="396"/>
      <c r="DAL169" s="396"/>
      <c r="DAM169" s="396"/>
      <c r="DAN169" s="396"/>
      <c r="DAO169" s="396"/>
      <c r="DAP169" s="396"/>
      <c r="DAQ169" s="396"/>
      <c r="DAR169" s="396"/>
      <c r="DAS169" s="396"/>
      <c r="DAT169" s="396"/>
      <c r="DAU169" s="396"/>
      <c r="DAV169" s="396"/>
      <c r="DAW169" s="396"/>
      <c r="DAX169" s="396"/>
      <c r="DAY169" s="396"/>
      <c r="DAZ169" s="396"/>
      <c r="DBA169" s="396"/>
      <c r="DBB169" s="396"/>
      <c r="DBC169" s="396"/>
      <c r="DBD169" s="396"/>
      <c r="DBE169" s="396"/>
      <c r="DBF169" s="396"/>
      <c r="DBG169" s="396"/>
      <c r="DBH169" s="396"/>
      <c r="DBI169" s="396"/>
      <c r="DBJ169" s="396"/>
      <c r="DBK169" s="396"/>
      <c r="DBL169" s="396"/>
      <c r="DBM169" s="396"/>
      <c r="DBN169" s="396"/>
      <c r="DBO169" s="396"/>
      <c r="DBP169" s="396"/>
      <c r="DBQ169" s="396"/>
      <c r="DBR169" s="396"/>
      <c r="DBS169" s="396"/>
      <c r="DBT169" s="396"/>
      <c r="DBU169" s="396"/>
      <c r="DBV169" s="396"/>
      <c r="DBW169" s="396"/>
      <c r="DBX169" s="396"/>
      <c r="DBY169" s="396"/>
      <c r="DBZ169" s="396"/>
      <c r="DCA169" s="396"/>
      <c r="DCB169" s="396"/>
      <c r="DCC169" s="396"/>
      <c r="DCD169" s="396"/>
      <c r="DCE169" s="396"/>
      <c r="DCF169" s="396"/>
      <c r="DCG169" s="396"/>
      <c r="DCH169" s="396"/>
      <c r="DCI169" s="396"/>
      <c r="DCJ169" s="396"/>
      <c r="DCK169" s="396"/>
      <c r="DCL169" s="396"/>
      <c r="DCM169" s="396"/>
      <c r="DCN169" s="396"/>
      <c r="DCO169" s="396"/>
      <c r="DCP169" s="396"/>
      <c r="DCQ169" s="396"/>
      <c r="DCR169" s="396"/>
      <c r="DCS169" s="396"/>
      <c r="DCT169" s="396"/>
      <c r="DCU169" s="396"/>
      <c r="DCV169" s="396"/>
      <c r="DCW169" s="396"/>
      <c r="DCX169" s="396"/>
      <c r="DCY169" s="396"/>
      <c r="DCZ169" s="396"/>
      <c r="DDA169" s="396"/>
      <c r="DDB169" s="396"/>
      <c r="DDC169" s="396"/>
      <c r="DDD169" s="396"/>
      <c r="DDE169" s="396"/>
      <c r="DDF169" s="396"/>
      <c r="DDG169" s="396"/>
      <c r="DDH169" s="396"/>
      <c r="DDI169" s="396"/>
      <c r="DDJ169" s="396"/>
      <c r="DDK169" s="396"/>
      <c r="DDL169" s="396"/>
      <c r="DDM169" s="396"/>
      <c r="DDN169" s="396"/>
      <c r="DDO169" s="396"/>
      <c r="DDP169" s="396"/>
      <c r="DDQ169" s="396"/>
      <c r="DDR169" s="396"/>
      <c r="DDS169" s="396"/>
      <c r="DDT169" s="396"/>
      <c r="DDU169" s="396"/>
      <c r="DDV169" s="396"/>
      <c r="DDW169" s="396"/>
      <c r="DDX169" s="396"/>
      <c r="DDY169" s="396"/>
      <c r="DDZ169" s="396"/>
      <c r="DEA169" s="396"/>
      <c r="DEB169" s="396"/>
      <c r="DEC169" s="396"/>
      <c r="DED169" s="396"/>
      <c r="DEE169" s="396"/>
      <c r="DEF169" s="396"/>
      <c r="DEG169" s="396"/>
      <c r="DEH169" s="396"/>
      <c r="DEI169" s="396"/>
      <c r="DEJ169" s="396"/>
      <c r="DEK169" s="396"/>
      <c r="DEL169" s="396"/>
      <c r="DEM169" s="396"/>
      <c r="DEN169" s="396"/>
      <c r="DEO169" s="396"/>
      <c r="DEP169" s="396"/>
      <c r="DEQ169" s="396"/>
      <c r="DER169" s="396"/>
      <c r="DES169" s="396"/>
      <c r="DET169" s="396"/>
      <c r="DEU169" s="396"/>
      <c r="DEV169" s="396"/>
      <c r="DEW169" s="396"/>
      <c r="DEX169" s="396"/>
      <c r="DEY169" s="396"/>
      <c r="DEZ169" s="396"/>
      <c r="DFA169" s="396"/>
      <c r="DFB169" s="396"/>
      <c r="DFC169" s="396"/>
      <c r="DFD169" s="396"/>
      <c r="DFE169" s="396"/>
      <c r="DFF169" s="396"/>
      <c r="DFG169" s="396"/>
      <c r="DFH169" s="396"/>
      <c r="DFI169" s="396"/>
      <c r="DFJ169" s="396"/>
      <c r="DFK169" s="396"/>
      <c r="DFL169" s="396"/>
      <c r="DFM169" s="396"/>
      <c r="DFN169" s="396"/>
      <c r="DFO169" s="396"/>
      <c r="DFP169" s="396"/>
      <c r="DFQ169" s="396"/>
      <c r="DFR169" s="396"/>
      <c r="DFS169" s="396"/>
      <c r="DFT169" s="396"/>
      <c r="DFU169" s="396"/>
      <c r="DFV169" s="396"/>
      <c r="DFW169" s="396"/>
      <c r="DFX169" s="396"/>
      <c r="DFY169" s="396"/>
      <c r="DFZ169" s="396"/>
      <c r="DGA169" s="396"/>
      <c r="DGB169" s="396"/>
      <c r="DGC169" s="396"/>
      <c r="DGD169" s="396"/>
      <c r="DGE169" s="396"/>
      <c r="DGF169" s="396"/>
      <c r="DGG169" s="396"/>
      <c r="DGH169" s="396"/>
      <c r="DGI169" s="396"/>
      <c r="DGJ169" s="396"/>
      <c r="DGK169" s="396"/>
      <c r="DGL169" s="396"/>
      <c r="DGM169" s="396"/>
      <c r="DGN169" s="396"/>
      <c r="DGO169" s="396"/>
      <c r="DGP169" s="396"/>
      <c r="DGQ169" s="396"/>
      <c r="DGR169" s="396"/>
      <c r="DGS169" s="396"/>
      <c r="DGT169" s="396"/>
      <c r="DGU169" s="396"/>
      <c r="DGV169" s="396"/>
      <c r="DGW169" s="396"/>
      <c r="DGX169" s="396"/>
      <c r="DGY169" s="396"/>
      <c r="DGZ169" s="396"/>
      <c r="DHA169" s="396"/>
      <c r="DHB169" s="396"/>
      <c r="DHC169" s="396"/>
      <c r="DHD169" s="396"/>
      <c r="DHE169" s="396"/>
      <c r="DHF169" s="396"/>
      <c r="DHG169" s="396"/>
      <c r="DHH169" s="396"/>
      <c r="DHI169" s="396"/>
      <c r="DHJ169" s="396"/>
      <c r="DHK169" s="396"/>
      <c r="DHL169" s="396"/>
      <c r="DHM169" s="396"/>
      <c r="DHN169" s="396"/>
      <c r="DHO169" s="396"/>
      <c r="DHP169" s="396"/>
      <c r="DHQ169" s="396"/>
      <c r="DHR169" s="396"/>
      <c r="DHS169" s="396"/>
      <c r="DHT169" s="396"/>
      <c r="DHU169" s="396"/>
      <c r="DHV169" s="396"/>
      <c r="DHW169" s="396"/>
      <c r="DHX169" s="396"/>
      <c r="DHY169" s="396"/>
      <c r="DHZ169" s="396"/>
      <c r="DIA169" s="396"/>
      <c r="DIB169" s="396"/>
      <c r="DIC169" s="396"/>
      <c r="DID169" s="396"/>
      <c r="DIE169" s="396"/>
      <c r="DIF169" s="396"/>
      <c r="DIG169" s="396"/>
      <c r="DIH169" s="396"/>
      <c r="DII169" s="396"/>
      <c r="DIJ169" s="396"/>
      <c r="DIK169" s="396"/>
      <c r="DIL169" s="396"/>
      <c r="DIM169" s="396"/>
      <c r="DIN169" s="396"/>
      <c r="DIO169" s="396"/>
      <c r="DIP169" s="396"/>
      <c r="DIQ169" s="396"/>
      <c r="DIR169" s="396"/>
      <c r="DIS169" s="396"/>
      <c r="DIT169" s="396"/>
      <c r="DIU169" s="396"/>
      <c r="DIV169" s="396"/>
      <c r="DIW169" s="396"/>
      <c r="DIX169" s="396"/>
      <c r="DIY169" s="396"/>
      <c r="DIZ169" s="396"/>
      <c r="DJA169" s="396"/>
      <c r="DJB169" s="396"/>
      <c r="DJC169" s="396"/>
      <c r="DJD169" s="396"/>
      <c r="DJE169" s="396"/>
      <c r="DJF169" s="396"/>
      <c r="DJG169" s="396"/>
      <c r="DJH169" s="396"/>
      <c r="DJI169" s="396"/>
      <c r="DJJ169" s="396"/>
      <c r="DJK169" s="396"/>
      <c r="DJL169" s="396"/>
      <c r="DJM169" s="396"/>
      <c r="DJN169" s="396"/>
      <c r="DJO169" s="396"/>
      <c r="DJP169" s="396"/>
      <c r="DJQ169" s="396"/>
      <c r="DJR169" s="396"/>
      <c r="DJS169" s="396"/>
      <c r="DJT169" s="396"/>
      <c r="DJU169" s="396"/>
      <c r="DJV169" s="396"/>
      <c r="DJW169" s="396"/>
      <c r="DJX169" s="396"/>
      <c r="DJY169" s="396"/>
      <c r="DJZ169" s="396"/>
      <c r="DKA169" s="396"/>
      <c r="DKB169" s="396"/>
      <c r="DKC169" s="396"/>
      <c r="DKD169" s="396"/>
      <c r="DKE169" s="396"/>
      <c r="DKF169" s="396"/>
      <c r="DKG169" s="396"/>
      <c r="DKH169" s="396"/>
      <c r="DKI169" s="396"/>
      <c r="DKJ169" s="396"/>
      <c r="DKK169" s="396"/>
      <c r="DKL169" s="396"/>
      <c r="DKM169" s="396"/>
      <c r="DKN169" s="396"/>
      <c r="DKO169" s="396"/>
      <c r="DKP169" s="396"/>
      <c r="DKQ169" s="396"/>
      <c r="DKR169" s="396"/>
      <c r="DKS169" s="396"/>
      <c r="DKT169" s="396"/>
      <c r="DKU169" s="396"/>
      <c r="DKV169" s="396"/>
      <c r="DKW169" s="396"/>
      <c r="DKX169" s="396"/>
      <c r="DKY169" s="396"/>
      <c r="DKZ169" s="396"/>
      <c r="DLA169" s="396"/>
      <c r="DLB169" s="396"/>
      <c r="DLC169" s="396"/>
      <c r="DLD169" s="396"/>
      <c r="DLE169" s="396"/>
      <c r="DLF169" s="396"/>
      <c r="DLG169" s="396"/>
      <c r="DLH169" s="396"/>
      <c r="DLI169" s="396"/>
      <c r="DLJ169" s="396"/>
      <c r="DLK169" s="396"/>
      <c r="DLL169" s="396"/>
      <c r="DLM169" s="396"/>
      <c r="DLN169" s="396"/>
      <c r="DLO169" s="396"/>
      <c r="DLP169" s="396"/>
      <c r="DLQ169" s="396"/>
      <c r="DLR169" s="396"/>
      <c r="DLS169" s="396"/>
      <c r="DLT169" s="396"/>
      <c r="DLU169" s="396"/>
      <c r="DLV169" s="396"/>
      <c r="DLW169" s="396"/>
      <c r="DLX169" s="396"/>
      <c r="DLY169" s="396"/>
      <c r="DLZ169" s="396"/>
      <c r="DMA169" s="396"/>
      <c r="DMB169" s="396"/>
      <c r="DMC169" s="396"/>
      <c r="DMD169" s="396"/>
      <c r="DME169" s="396"/>
      <c r="DMF169" s="396"/>
      <c r="DMG169" s="396"/>
      <c r="DMH169" s="396"/>
      <c r="DMI169" s="396"/>
      <c r="DMJ169" s="396"/>
      <c r="DMK169" s="396"/>
      <c r="DML169" s="396"/>
      <c r="DMM169" s="396"/>
      <c r="DMN169" s="396"/>
      <c r="DMO169" s="396"/>
      <c r="DMP169" s="396"/>
      <c r="DMQ169" s="396"/>
      <c r="DMR169" s="396"/>
      <c r="DMS169" s="396"/>
      <c r="DMT169" s="396"/>
      <c r="DMU169" s="396"/>
      <c r="DMV169" s="396"/>
      <c r="DMW169" s="396"/>
      <c r="DMX169" s="396"/>
      <c r="DMY169" s="396"/>
      <c r="DMZ169" s="396"/>
      <c r="DNA169" s="396"/>
      <c r="DNB169" s="396"/>
      <c r="DNC169" s="396"/>
      <c r="DND169" s="396"/>
      <c r="DNE169" s="396"/>
      <c r="DNF169" s="396"/>
      <c r="DNG169" s="396"/>
      <c r="DNH169" s="396"/>
      <c r="DNI169" s="396"/>
      <c r="DNJ169" s="396"/>
      <c r="DNK169" s="396"/>
      <c r="DNL169" s="396"/>
      <c r="DNM169" s="396"/>
      <c r="DNN169" s="396"/>
      <c r="DNO169" s="396"/>
      <c r="DNP169" s="396"/>
      <c r="DNQ169" s="396"/>
      <c r="DNR169" s="396"/>
      <c r="DNS169" s="396"/>
      <c r="DNT169" s="396"/>
      <c r="DNU169" s="396"/>
      <c r="DNV169" s="396"/>
      <c r="DNW169" s="396"/>
      <c r="DNX169" s="396"/>
      <c r="DNY169" s="396"/>
      <c r="DNZ169" s="396"/>
      <c r="DOA169" s="396"/>
      <c r="DOB169" s="396"/>
      <c r="DOC169" s="396"/>
      <c r="DOD169" s="396"/>
      <c r="DOE169" s="396"/>
      <c r="DOF169" s="396"/>
      <c r="DOG169" s="396"/>
      <c r="DOH169" s="396"/>
      <c r="DOI169" s="396"/>
      <c r="DOJ169" s="396"/>
      <c r="DOK169" s="396"/>
      <c r="DOL169" s="396"/>
      <c r="DOM169" s="396"/>
      <c r="DON169" s="396"/>
      <c r="DOO169" s="396"/>
      <c r="DOP169" s="396"/>
      <c r="DOQ169" s="396"/>
      <c r="DOR169" s="396"/>
      <c r="DOS169" s="396"/>
      <c r="DOT169" s="396"/>
      <c r="DOU169" s="396"/>
      <c r="DOV169" s="396"/>
      <c r="DOW169" s="396"/>
      <c r="DOX169" s="396"/>
      <c r="DOY169" s="396"/>
      <c r="DOZ169" s="396"/>
      <c r="DPA169" s="396"/>
      <c r="DPB169" s="396"/>
      <c r="DPC169" s="396"/>
      <c r="DPD169" s="396"/>
      <c r="DPE169" s="396"/>
      <c r="DPF169" s="396"/>
      <c r="DPG169" s="396"/>
      <c r="DPH169" s="396"/>
      <c r="DPI169" s="396"/>
      <c r="DPJ169" s="396"/>
      <c r="DPK169" s="396"/>
      <c r="DPL169" s="396"/>
      <c r="DPM169" s="396"/>
      <c r="DPN169" s="396"/>
      <c r="DPO169" s="396"/>
      <c r="DPP169" s="396"/>
      <c r="DPQ169" s="396"/>
      <c r="DPR169" s="396"/>
      <c r="DPS169" s="396"/>
      <c r="DPT169" s="396"/>
      <c r="DPU169" s="396"/>
      <c r="DPV169" s="396"/>
      <c r="DPW169" s="396"/>
      <c r="DPX169" s="396"/>
      <c r="DPY169" s="396"/>
      <c r="DPZ169" s="396"/>
      <c r="DQA169" s="396"/>
      <c r="DQB169" s="396"/>
      <c r="DQC169" s="396"/>
      <c r="DQD169" s="396"/>
      <c r="DQE169" s="396"/>
      <c r="DQF169" s="396"/>
      <c r="DQG169" s="396"/>
      <c r="DQH169" s="396"/>
      <c r="DQI169" s="396"/>
      <c r="DQJ169" s="396"/>
      <c r="DQK169" s="396"/>
      <c r="DQL169" s="396"/>
      <c r="DQM169" s="396"/>
      <c r="DQN169" s="396"/>
      <c r="DQO169" s="396"/>
      <c r="DQP169" s="396"/>
      <c r="DQQ169" s="396"/>
      <c r="DQR169" s="396"/>
      <c r="DQS169" s="396"/>
      <c r="DQT169" s="396"/>
      <c r="DQU169" s="396"/>
      <c r="DQV169" s="396"/>
      <c r="DQW169" s="396"/>
      <c r="DQX169" s="396"/>
      <c r="DQY169" s="396"/>
      <c r="DQZ169" s="396"/>
      <c r="DRA169" s="396"/>
      <c r="DRB169" s="396"/>
      <c r="DRC169" s="396"/>
      <c r="DRD169" s="396"/>
      <c r="DRE169" s="396"/>
      <c r="DRF169" s="396"/>
      <c r="DRG169" s="396"/>
      <c r="DRH169" s="396"/>
      <c r="DRI169" s="396"/>
      <c r="DRJ169" s="396"/>
      <c r="DRK169" s="396"/>
      <c r="DRL169" s="396"/>
      <c r="DRM169" s="396"/>
      <c r="DRN169" s="396"/>
      <c r="DRO169" s="396"/>
      <c r="DRP169" s="396"/>
      <c r="DRQ169" s="396"/>
      <c r="DRR169" s="396"/>
      <c r="DRS169" s="396"/>
      <c r="DRT169" s="396"/>
      <c r="DRU169" s="396"/>
      <c r="DRV169" s="396"/>
      <c r="DRW169" s="396"/>
      <c r="DRX169" s="396"/>
      <c r="DRY169" s="396"/>
      <c r="DRZ169" s="396"/>
      <c r="DSA169" s="396"/>
      <c r="DSB169" s="396"/>
      <c r="DSC169" s="396"/>
      <c r="DSD169" s="396"/>
      <c r="DSE169" s="396"/>
      <c r="DSF169" s="396"/>
      <c r="DSG169" s="396"/>
      <c r="DSH169" s="396"/>
      <c r="DSI169" s="396"/>
      <c r="DSJ169" s="396"/>
      <c r="DSK169" s="396"/>
      <c r="DSL169" s="396"/>
      <c r="DSM169" s="396"/>
      <c r="DSN169" s="396"/>
      <c r="DSO169" s="396"/>
      <c r="DSP169" s="396"/>
      <c r="DSQ169" s="396"/>
      <c r="DSR169" s="396"/>
      <c r="DSS169" s="396"/>
      <c r="DST169" s="396"/>
      <c r="DSU169" s="396"/>
      <c r="DSV169" s="396"/>
      <c r="DSW169" s="396"/>
      <c r="DSX169" s="396"/>
      <c r="DSY169" s="396"/>
      <c r="DSZ169" s="396"/>
      <c r="DTA169" s="396"/>
      <c r="DTB169" s="396"/>
      <c r="DTC169" s="396"/>
      <c r="DTD169" s="396"/>
      <c r="DTE169" s="396"/>
      <c r="DTF169" s="396"/>
      <c r="DTG169" s="396"/>
      <c r="DTH169" s="396"/>
      <c r="DTI169" s="396"/>
      <c r="DTJ169" s="396"/>
      <c r="DTK169" s="396"/>
      <c r="DTL169" s="396"/>
      <c r="DTM169" s="396"/>
      <c r="DTN169" s="396"/>
      <c r="DTO169" s="396"/>
      <c r="DTP169" s="396"/>
      <c r="DTQ169" s="396"/>
      <c r="DTR169" s="396"/>
      <c r="DTS169" s="396"/>
      <c r="DTT169" s="396"/>
      <c r="DTU169" s="396"/>
      <c r="DTV169" s="396"/>
      <c r="DTW169" s="396"/>
      <c r="DTX169" s="396"/>
      <c r="DTY169" s="396"/>
      <c r="DTZ169" s="396"/>
      <c r="DUA169" s="396"/>
      <c r="DUB169" s="396"/>
      <c r="DUC169" s="396"/>
      <c r="DUD169" s="396"/>
      <c r="DUE169" s="396"/>
      <c r="DUF169" s="396"/>
      <c r="DUG169" s="396"/>
      <c r="DUH169" s="396"/>
      <c r="DUI169" s="396"/>
      <c r="DUJ169" s="396"/>
      <c r="DUK169" s="396"/>
      <c r="DUL169" s="396"/>
      <c r="DUM169" s="396"/>
      <c r="DUN169" s="396"/>
      <c r="DUO169" s="396"/>
      <c r="DUP169" s="396"/>
      <c r="DUQ169" s="396"/>
      <c r="DUR169" s="396"/>
      <c r="DUS169" s="396"/>
      <c r="DUT169" s="396"/>
      <c r="DUU169" s="396"/>
      <c r="DUV169" s="396"/>
      <c r="DUW169" s="396"/>
      <c r="DUX169" s="396"/>
      <c r="DUY169" s="396"/>
      <c r="DUZ169" s="396"/>
      <c r="DVA169" s="396"/>
      <c r="DVB169" s="396"/>
      <c r="DVC169" s="396"/>
      <c r="DVD169" s="396"/>
      <c r="DVE169" s="396"/>
      <c r="DVF169" s="396"/>
      <c r="DVG169" s="396"/>
      <c r="DVH169" s="396"/>
      <c r="DVI169" s="396"/>
      <c r="DVJ169" s="396"/>
      <c r="DVK169" s="396"/>
      <c r="DVL169" s="396"/>
      <c r="DVM169" s="396"/>
      <c r="DVN169" s="396"/>
      <c r="DVO169" s="396"/>
      <c r="DVP169" s="396"/>
      <c r="DVQ169" s="396"/>
      <c r="DVR169" s="396"/>
      <c r="DVS169" s="396"/>
      <c r="DVT169" s="396"/>
      <c r="DVU169" s="396"/>
      <c r="DVV169" s="396"/>
      <c r="DVW169" s="396"/>
      <c r="DVX169" s="396"/>
      <c r="DVY169" s="396"/>
      <c r="DVZ169" s="396"/>
      <c r="DWA169" s="396"/>
      <c r="DWB169" s="396"/>
      <c r="DWC169" s="396"/>
      <c r="DWD169" s="396"/>
      <c r="DWE169" s="396"/>
      <c r="DWF169" s="396"/>
      <c r="DWG169" s="396"/>
      <c r="DWH169" s="396"/>
      <c r="DWI169" s="396"/>
      <c r="DWJ169" s="396"/>
      <c r="DWK169" s="396"/>
      <c r="DWL169" s="396"/>
      <c r="DWM169" s="396"/>
      <c r="DWN169" s="396"/>
      <c r="DWO169" s="396"/>
      <c r="DWP169" s="396"/>
      <c r="DWQ169" s="396"/>
      <c r="DWR169" s="396"/>
      <c r="DWS169" s="396"/>
      <c r="DWT169" s="396"/>
      <c r="DWU169" s="396"/>
      <c r="DWV169" s="396"/>
      <c r="DWW169" s="396"/>
      <c r="DWX169" s="396"/>
      <c r="DWY169" s="396"/>
      <c r="DWZ169" s="396"/>
      <c r="DXA169" s="396"/>
      <c r="DXB169" s="396"/>
      <c r="DXC169" s="396"/>
      <c r="DXD169" s="396"/>
      <c r="DXE169" s="396"/>
      <c r="DXF169" s="396"/>
      <c r="DXG169" s="396"/>
      <c r="DXH169" s="396"/>
      <c r="DXI169" s="396"/>
      <c r="DXJ169" s="396"/>
      <c r="DXK169" s="396"/>
      <c r="DXL169" s="396"/>
      <c r="DXM169" s="396"/>
      <c r="DXN169" s="396"/>
      <c r="DXO169" s="396"/>
      <c r="DXP169" s="396"/>
      <c r="DXQ169" s="396"/>
      <c r="DXR169" s="396"/>
      <c r="DXS169" s="396"/>
      <c r="DXT169" s="396"/>
      <c r="DXU169" s="396"/>
      <c r="DXV169" s="396"/>
      <c r="DXW169" s="396"/>
      <c r="DXX169" s="396"/>
      <c r="DXY169" s="396"/>
      <c r="DXZ169" s="396"/>
      <c r="DYA169" s="396"/>
      <c r="DYB169" s="396"/>
      <c r="DYC169" s="396"/>
      <c r="DYD169" s="396"/>
      <c r="DYE169" s="396"/>
      <c r="DYF169" s="396"/>
      <c r="DYG169" s="396"/>
      <c r="DYH169" s="396"/>
      <c r="DYI169" s="396"/>
      <c r="DYJ169" s="396"/>
      <c r="DYK169" s="396"/>
      <c r="DYL169" s="396"/>
      <c r="DYM169" s="396"/>
      <c r="DYN169" s="396"/>
      <c r="DYO169" s="396"/>
      <c r="DYP169" s="396"/>
      <c r="DYQ169" s="396"/>
      <c r="DYR169" s="396"/>
      <c r="DYS169" s="396"/>
      <c r="DYT169" s="396"/>
      <c r="DYU169" s="396"/>
      <c r="DYV169" s="396"/>
      <c r="DYW169" s="396"/>
      <c r="DYX169" s="396"/>
      <c r="DYY169" s="396"/>
      <c r="DYZ169" s="396"/>
      <c r="DZA169" s="396"/>
      <c r="DZB169" s="396"/>
      <c r="DZC169" s="396"/>
      <c r="DZD169" s="396"/>
      <c r="DZE169" s="396"/>
      <c r="DZF169" s="396"/>
      <c r="DZG169" s="396"/>
      <c r="DZH169" s="396"/>
      <c r="DZI169" s="396"/>
      <c r="DZJ169" s="396"/>
      <c r="DZK169" s="396"/>
      <c r="DZL169" s="396"/>
      <c r="DZM169" s="396"/>
      <c r="DZN169" s="396"/>
      <c r="DZO169" s="396"/>
      <c r="DZP169" s="396"/>
      <c r="DZQ169" s="396"/>
      <c r="DZR169" s="396"/>
      <c r="DZS169" s="396"/>
      <c r="DZT169" s="396"/>
      <c r="DZU169" s="396"/>
      <c r="DZV169" s="396"/>
      <c r="DZW169" s="396"/>
      <c r="DZX169" s="396"/>
      <c r="DZY169" s="396"/>
      <c r="DZZ169" s="396"/>
      <c r="EAA169" s="396"/>
      <c r="EAB169" s="396"/>
      <c r="EAC169" s="396"/>
      <c r="EAD169" s="396"/>
      <c r="EAE169" s="396"/>
      <c r="EAF169" s="396"/>
      <c r="EAG169" s="396"/>
      <c r="EAH169" s="396"/>
      <c r="EAI169" s="396"/>
      <c r="EAJ169" s="396"/>
      <c r="EAK169" s="396"/>
      <c r="EAL169" s="396"/>
      <c r="EAM169" s="396"/>
      <c r="EAN169" s="396"/>
      <c r="EAO169" s="396"/>
      <c r="EAP169" s="396"/>
      <c r="EAQ169" s="396"/>
      <c r="EAR169" s="396"/>
      <c r="EAS169" s="396"/>
      <c r="EAT169" s="396"/>
      <c r="EAU169" s="396"/>
      <c r="EAV169" s="396"/>
      <c r="EAW169" s="396"/>
      <c r="EAX169" s="396"/>
      <c r="EAY169" s="396"/>
      <c r="EAZ169" s="396"/>
      <c r="EBA169" s="396"/>
      <c r="EBB169" s="396"/>
      <c r="EBC169" s="396"/>
      <c r="EBD169" s="396"/>
      <c r="EBE169" s="396"/>
      <c r="EBF169" s="396"/>
      <c r="EBG169" s="396"/>
      <c r="EBH169" s="396"/>
      <c r="EBI169" s="396"/>
      <c r="EBJ169" s="396"/>
      <c r="EBK169" s="396"/>
      <c r="EBL169" s="396"/>
      <c r="EBM169" s="396"/>
      <c r="EBN169" s="396"/>
      <c r="EBO169" s="396"/>
      <c r="EBP169" s="396"/>
      <c r="EBQ169" s="396"/>
      <c r="EBR169" s="396"/>
      <c r="EBS169" s="396"/>
      <c r="EBT169" s="396"/>
      <c r="EBU169" s="396"/>
      <c r="EBV169" s="396"/>
      <c r="EBW169" s="396"/>
      <c r="EBX169" s="396"/>
      <c r="EBY169" s="396"/>
      <c r="EBZ169" s="396"/>
      <c r="ECA169" s="396"/>
      <c r="ECB169" s="396"/>
      <c r="ECC169" s="396"/>
      <c r="ECD169" s="396"/>
      <c r="ECE169" s="396"/>
      <c r="ECF169" s="396"/>
      <c r="ECG169" s="396"/>
      <c r="ECH169" s="396"/>
      <c r="ECI169" s="396"/>
      <c r="ECJ169" s="396"/>
      <c r="ECK169" s="396"/>
      <c r="ECL169" s="396"/>
      <c r="ECM169" s="396"/>
      <c r="ECN169" s="396"/>
      <c r="ECO169" s="396"/>
      <c r="ECP169" s="396"/>
      <c r="ECQ169" s="396"/>
      <c r="ECR169" s="396"/>
      <c r="ECS169" s="396"/>
      <c r="ECT169" s="396"/>
      <c r="ECU169" s="396"/>
      <c r="ECV169" s="396"/>
      <c r="ECW169" s="396"/>
      <c r="ECX169" s="396"/>
      <c r="ECY169" s="396"/>
      <c r="ECZ169" s="396"/>
      <c r="EDA169" s="396"/>
      <c r="EDB169" s="396"/>
      <c r="EDC169" s="396"/>
      <c r="EDD169" s="396"/>
      <c r="EDE169" s="396"/>
      <c r="EDF169" s="396"/>
      <c r="EDG169" s="396"/>
      <c r="EDH169" s="396"/>
      <c r="EDI169" s="396"/>
      <c r="EDJ169" s="396"/>
      <c r="EDK169" s="396"/>
      <c r="EDL169" s="396"/>
      <c r="EDM169" s="396"/>
      <c r="EDN169" s="396"/>
      <c r="EDO169" s="396"/>
      <c r="EDP169" s="396"/>
      <c r="EDQ169" s="396"/>
      <c r="EDR169" s="396"/>
      <c r="EDS169" s="396"/>
      <c r="EDT169" s="396"/>
      <c r="EDU169" s="396"/>
      <c r="EDV169" s="396"/>
      <c r="EDW169" s="396"/>
      <c r="EDX169" s="396"/>
      <c r="EDY169" s="396"/>
      <c r="EDZ169" s="396"/>
      <c r="EEA169" s="396"/>
      <c r="EEB169" s="396"/>
      <c r="EEC169" s="396"/>
      <c r="EED169" s="396"/>
      <c r="EEE169" s="396"/>
      <c r="EEF169" s="396"/>
      <c r="EEG169" s="396"/>
      <c r="EEH169" s="396"/>
      <c r="EEI169" s="396"/>
      <c r="EEJ169" s="396"/>
      <c r="EEK169" s="396"/>
      <c r="EEL169" s="396"/>
      <c r="EEM169" s="396"/>
      <c r="EEN169" s="396"/>
      <c r="EEO169" s="396"/>
      <c r="EEP169" s="396"/>
      <c r="EEQ169" s="396"/>
      <c r="EER169" s="396"/>
      <c r="EES169" s="396"/>
      <c r="EET169" s="396"/>
      <c r="EEU169" s="396"/>
      <c r="EEV169" s="396"/>
      <c r="EEW169" s="396"/>
      <c r="EEX169" s="396"/>
      <c r="EEY169" s="396"/>
      <c r="EEZ169" s="396"/>
      <c r="EFA169" s="396"/>
      <c r="EFB169" s="396"/>
      <c r="EFC169" s="396"/>
      <c r="EFD169" s="396"/>
      <c r="EFE169" s="396"/>
      <c r="EFF169" s="396"/>
      <c r="EFG169" s="396"/>
      <c r="EFH169" s="396"/>
      <c r="EFI169" s="396"/>
      <c r="EFJ169" s="396"/>
      <c r="EFK169" s="396"/>
      <c r="EFL169" s="396"/>
      <c r="EFM169" s="396"/>
      <c r="EFN169" s="396"/>
      <c r="EFO169" s="396"/>
      <c r="EFP169" s="396"/>
      <c r="EFQ169" s="396"/>
      <c r="EFR169" s="396"/>
      <c r="EFS169" s="396"/>
      <c r="EFT169" s="396"/>
      <c r="EFU169" s="396"/>
      <c r="EFV169" s="396"/>
      <c r="EFW169" s="396"/>
      <c r="EFX169" s="396"/>
      <c r="EFY169" s="396"/>
      <c r="EFZ169" s="396"/>
      <c r="EGA169" s="396"/>
      <c r="EGB169" s="396"/>
      <c r="EGC169" s="396"/>
      <c r="EGD169" s="396"/>
      <c r="EGE169" s="396"/>
      <c r="EGF169" s="396"/>
      <c r="EGG169" s="396"/>
      <c r="EGH169" s="396"/>
      <c r="EGI169" s="396"/>
      <c r="EGJ169" s="396"/>
      <c r="EGK169" s="396"/>
      <c r="EGL169" s="396"/>
      <c r="EGM169" s="396"/>
      <c r="EGN169" s="396"/>
      <c r="EGO169" s="396"/>
      <c r="EGP169" s="396"/>
      <c r="EGQ169" s="396"/>
      <c r="EGR169" s="396"/>
      <c r="EGS169" s="396"/>
      <c r="EGT169" s="396"/>
      <c r="EGU169" s="396"/>
      <c r="EGV169" s="396"/>
      <c r="EGW169" s="396"/>
      <c r="EGX169" s="396"/>
      <c r="EGY169" s="396"/>
      <c r="EGZ169" s="396"/>
      <c r="EHA169" s="396"/>
      <c r="EHB169" s="396"/>
      <c r="EHC169" s="396"/>
      <c r="EHD169" s="396"/>
      <c r="EHE169" s="396"/>
      <c r="EHF169" s="396"/>
      <c r="EHG169" s="396"/>
      <c r="EHH169" s="396"/>
      <c r="EHI169" s="396"/>
      <c r="EHJ169" s="396"/>
      <c r="EHK169" s="396"/>
      <c r="EHL169" s="396"/>
      <c r="EHM169" s="396"/>
      <c r="EHN169" s="396"/>
      <c r="EHO169" s="396"/>
      <c r="EHP169" s="396"/>
      <c r="EHQ169" s="396"/>
      <c r="EHR169" s="396"/>
      <c r="EHS169" s="396"/>
      <c r="EHT169" s="396"/>
      <c r="EHU169" s="396"/>
      <c r="EHV169" s="396"/>
      <c r="EHW169" s="396"/>
      <c r="EHX169" s="396"/>
      <c r="EHY169" s="396"/>
      <c r="EHZ169" s="396"/>
      <c r="EIA169" s="396"/>
      <c r="EIB169" s="396"/>
      <c r="EIC169" s="396"/>
      <c r="EID169" s="396"/>
      <c r="EIE169" s="396"/>
      <c r="EIF169" s="396"/>
      <c r="EIG169" s="396"/>
      <c r="EIH169" s="396"/>
      <c r="EII169" s="396"/>
      <c r="EIJ169" s="396"/>
      <c r="EIK169" s="396"/>
      <c r="EIL169" s="396"/>
      <c r="EIM169" s="396"/>
      <c r="EIN169" s="396"/>
      <c r="EIO169" s="396"/>
      <c r="EIP169" s="396"/>
      <c r="EIQ169" s="396"/>
      <c r="EIR169" s="396"/>
      <c r="EIS169" s="396"/>
      <c r="EIT169" s="396"/>
      <c r="EIU169" s="396"/>
      <c r="EIV169" s="396"/>
      <c r="EIW169" s="396"/>
      <c r="EIX169" s="396"/>
      <c r="EIY169" s="396"/>
      <c r="EIZ169" s="396"/>
      <c r="EJA169" s="396"/>
      <c r="EJB169" s="396"/>
      <c r="EJC169" s="396"/>
      <c r="EJD169" s="396"/>
      <c r="EJE169" s="396"/>
      <c r="EJF169" s="396"/>
      <c r="EJG169" s="396"/>
      <c r="EJH169" s="396"/>
      <c r="EJI169" s="396"/>
      <c r="EJJ169" s="396"/>
      <c r="EJK169" s="396"/>
      <c r="EJL169" s="396"/>
      <c r="EJM169" s="396"/>
      <c r="EJN169" s="396"/>
      <c r="EJO169" s="396"/>
      <c r="EJP169" s="396"/>
      <c r="EJQ169" s="396"/>
      <c r="EJR169" s="396"/>
      <c r="EJS169" s="396"/>
      <c r="EJT169" s="396"/>
      <c r="EJU169" s="396"/>
      <c r="EJV169" s="396"/>
      <c r="EJW169" s="396"/>
      <c r="EJX169" s="396"/>
      <c r="EJY169" s="396"/>
      <c r="EJZ169" s="396"/>
      <c r="EKA169" s="396"/>
      <c r="EKB169" s="396"/>
      <c r="EKC169" s="396"/>
      <c r="EKD169" s="396"/>
      <c r="EKE169" s="396"/>
      <c r="EKF169" s="396"/>
      <c r="EKG169" s="396"/>
      <c r="EKH169" s="396"/>
      <c r="EKI169" s="396"/>
      <c r="EKJ169" s="396"/>
      <c r="EKK169" s="396"/>
      <c r="EKL169" s="396"/>
      <c r="EKM169" s="396"/>
      <c r="EKN169" s="396"/>
      <c r="EKO169" s="396"/>
      <c r="EKP169" s="396"/>
      <c r="EKQ169" s="396"/>
      <c r="EKR169" s="396"/>
      <c r="EKS169" s="396"/>
      <c r="EKT169" s="396"/>
      <c r="EKU169" s="396"/>
      <c r="EKV169" s="396"/>
      <c r="EKW169" s="396"/>
      <c r="EKX169" s="396"/>
      <c r="EKY169" s="396"/>
      <c r="EKZ169" s="396"/>
      <c r="ELA169" s="396"/>
      <c r="ELB169" s="396"/>
      <c r="ELC169" s="396"/>
      <c r="ELD169" s="396"/>
      <c r="ELE169" s="396"/>
      <c r="ELF169" s="396"/>
      <c r="ELG169" s="396"/>
      <c r="ELH169" s="396"/>
      <c r="ELI169" s="396"/>
      <c r="ELJ169" s="396"/>
      <c r="ELK169" s="396"/>
      <c r="ELL169" s="396"/>
      <c r="ELM169" s="396"/>
      <c r="ELN169" s="396"/>
      <c r="ELO169" s="396"/>
      <c r="ELP169" s="396"/>
      <c r="ELQ169" s="396"/>
      <c r="ELR169" s="396"/>
      <c r="ELS169" s="396"/>
      <c r="ELT169" s="396"/>
      <c r="ELU169" s="396"/>
      <c r="ELV169" s="396"/>
      <c r="ELW169" s="396"/>
      <c r="ELX169" s="396"/>
      <c r="ELY169" s="396"/>
      <c r="ELZ169" s="396"/>
      <c r="EMA169" s="396"/>
      <c r="EMB169" s="396"/>
      <c r="EMC169" s="396"/>
      <c r="EMD169" s="396"/>
      <c r="EME169" s="396"/>
      <c r="EMF169" s="396"/>
      <c r="EMG169" s="396"/>
      <c r="EMH169" s="396"/>
      <c r="EMI169" s="396"/>
      <c r="EMJ169" s="396"/>
      <c r="EMK169" s="396"/>
      <c r="EML169" s="396"/>
      <c r="EMM169" s="396"/>
      <c r="EMN169" s="396"/>
      <c r="EMO169" s="396"/>
      <c r="EMP169" s="396"/>
      <c r="EMQ169" s="396"/>
      <c r="EMR169" s="396"/>
      <c r="EMS169" s="396"/>
      <c r="EMT169" s="396"/>
      <c r="EMU169" s="396"/>
      <c r="EMV169" s="396"/>
      <c r="EMW169" s="396"/>
      <c r="EMX169" s="396"/>
      <c r="EMY169" s="396"/>
      <c r="EMZ169" s="396"/>
      <c r="ENA169" s="396"/>
      <c r="ENB169" s="396"/>
      <c r="ENC169" s="396"/>
      <c r="END169" s="396"/>
      <c r="ENE169" s="396"/>
      <c r="ENF169" s="396"/>
      <c r="ENG169" s="396"/>
      <c r="ENH169" s="396"/>
      <c r="ENI169" s="396"/>
      <c r="ENJ169" s="396"/>
      <c r="ENK169" s="396"/>
      <c r="ENL169" s="396"/>
      <c r="ENM169" s="396"/>
      <c r="ENN169" s="396"/>
      <c r="ENO169" s="396"/>
      <c r="ENP169" s="396"/>
      <c r="ENQ169" s="396"/>
      <c r="ENR169" s="396"/>
      <c r="ENS169" s="396"/>
      <c r="ENT169" s="396"/>
      <c r="ENU169" s="396"/>
      <c r="ENV169" s="396"/>
      <c r="ENW169" s="396"/>
      <c r="ENX169" s="396"/>
      <c r="ENY169" s="396"/>
      <c r="ENZ169" s="396"/>
      <c r="EOA169" s="396"/>
      <c r="EOB169" s="396"/>
      <c r="EOC169" s="396"/>
      <c r="EOD169" s="396"/>
      <c r="EOE169" s="396"/>
      <c r="EOF169" s="396"/>
      <c r="EOG169" s="396"/>
      <c r="EOH169" s="396"/>
      <c r="EOI169" s="396"/>
      <c r="EOJ169" s="396"/>
      <c r="EOK169" s="396"/>
      <c r="EOL169" s="396"/>
      <c r="EOM169" s="396"/>
      <c r="EON169" s="396"/>
      <c r="EOO169" s="396"/>
      <c r="EOP169" s="396"/>
      <c r="EOQ169" s="396"/>
      <c r="EOR169" s="396"/>
      <c r="EOS169" s="396"/>
      <c r="EOT169" s="396"/>
      <c r="EOU169" s="396"/>
      <c r="EOV169" s="396"/>
      <c r="EOW169" s="396"/>
      <c r="EOX169" s="396"/>
      <c r="EOY169" s="396"/>
      <c r="EOZ169" s="396"/>
      <c r="EPA169" s="396"/>
      <c r="EPB169" s="396"/>
      <c r="EPC169" s="396"/>
      <c r="EPD169" s="396"/>
      <c r="EPE169" s="396"/>
      <c r="EPF169" s="396"/>
      <c r="EPG169" s="396"/>
      <c r="EPH169" s="396"/>
      <c r="EPI169" s="396"/>
      <c r="EPJ169" s="396"/>
      <c r="EPK169" s="396"/>
      <c r="EPL169" s="396"/>
      <c r="EPM169" s="396"/>
      <c r="EPN169" s="396"/>
      <c r="EPO169" s="396"/>
      <c r="EPP169" s="396"/>
      <c r="EPQ169" s="396"/>
      <c r="EPR169" s="396"/>
      <c r="EPS169" s="396"/>
      <c r="EPT169" s="396"/>
      <c r="EPU169" s="396"/>
      <c r="EPV169" s="396"/>
      <c r="EPW169" s="396"/>
      <c r="EPX169" s="396"/>
      <c r="EPY169" s="396"/>
      <c r="EPZ169" s="396"/>
      <c r="EQA169" s="396"/>
      <c r="EQB169" s="396"/>
      <c r="EQC169" s="396"/>
      <c r="EQD169" s="396"/>
      <c r="EQE169" s="396"/>
      <c r="EQF169" s="396"/>
      <c r="EQG169" s="396"/>
      <c r="EQH169" s="396"/>
      <c r="EQI169" s="396"/>
      <c r="EQJ169" s="396"/>
      <c r="EQK169" s="396"/>
      <c r="EQL169" s="396"/>
      <c r="EQM169" s="396"/>
      <c r="EQN169" s="396"/>
      <c r="EQO169" s="396"/>
      <c r="EQP169" s="396"/>
      <c r="EQQ169" s="396"/>
      <c r="EQR169" s="396"/>
      <c r="EQS169" s="396"/>
      <c r="EQT169" s="396"/>
      <c r="EQU169" s="396"/>
      <c r="EQV169" s="396"/>
      <c r="EQW169" s="396"/>
      <c r="EQX169" s="396"/>
      <c r="EQY169" s="396"/>
      <c r="EQZ169" s="396"/>
      <c r="ERA169" s="396"/>
      <c r="ERB169" s="396"/>
      <c r="ERC169" s="396"/>
      <c r="ERD169" s="396"/>
      <c r="ERE169" s="396"/>
      <c r="ERF169" s="396"/>
      <c r="ERG169" s="396"/>
      <c r="ERH169" s="396"/>
      <c r="ERI169" s="396"/>
      <c r="ERJ169" s="396"/>
      <c r="ERK169" s="396"/>
      <c r="ERL169" s="396"/>
      <c r="ERM169" s="396"/>
      <c r="ERN169" s="396"/>
      <c r="ERO169" s="396"/>
      <c r="ERP169" s="396"/>
      <c r="ERQ169" s="396"/>
      <c r="ERR169" s="396"/>
      <c r="ERS169" s="396"/>
      <c r="ERT169" s="396"/>
      <c r="ERU169" s="396"/>
      <c r="ERV169" s="396"/>
      <c r="ERW169" s="396"/>
      <c r="ERX169" s="396"/>
      <c r="ERY169" s="396"/>
      <c r="ERZ169" s="396"/>
      <c r="ESA169" s="396"/>
      <c r="ESB169" s="396"/>
      <c r="ESC169" s="396"/>
      <c r="ESD169" s="396"/>
      <c r="ESE169" s="396"/>
      <c r="ESF169" s="396"/>
      <c r="ESG169" s="396"/>
      <c r="ESH169" s="396"/>
      <c r="ESI169" s="396"/>
      <c r="ESJ169" s="396"/>
      <c r="ESK169" s="396"/>
      <c r="ESL169" s="396"/>
      <c r="ESM169" s="396"/>
      <c r="ESN169" s="396"/>
      <c r="ESO169" s="396"/>
      <c r="ESP169" s="396"/>
      <c r="ESQ169" s="396"/>
      <c r="ESR169" s="396"/>
      <c r="ESS169" s="396"/>
      <c r="EST169" s="396"/>
      <c r="ESU169" s="396"/>
      <c r="ESV169" s="396"/>
      <c r="ESW169" s="396"/>
      <c r="ESX169" s="396"/>
      <c r="ESY169" s="396"/>
      <c r="ESZ169" s="396"/>
      <c r="ETA169" s="396"/>
      <c r="ETB169" s="396"/>
      <c r="ETC169" s="396"/>
      <c r="ETD169" s="396"/>
      <c r="ETE169" s="396"/>
      <c r="ETF169" s="396"/>
      <c r="ETG169" s="396"/>
      <c r="ETH169" s="396"/>
      <c r="ETI169" s="396"/>
      <c r="ETJ169" s="396"/>
      <c r="ETK169" s="396"/>
      <c r="ETL169" s="396"/>
      <c r="ETM169" s="396"/>
      <c r="ETN169" s="396"/>
      <c r="ETO169" s="396"/>
      <c r="ETP169" s="396"/>
      <c r="ETQ169" s="396"/>
      <c r="ETR169" s="396"/>
      <c r="ETS169" s="396"/>
      <c r="ETT169" s="396"/>
      <c r="ETU169" s="396"/>
      <c r="ETV169" s="396"/>
      <c r="ETW169" s="396"/>
      <c r="ETX169" s="396"/>
      <c r="ETY169" s="396"/>
      <c r="ETZ169" s="396"/>
      <c r="EUA169" s="396"/>
      <c r="EUB169" s="396"/>
      <c r="EUC169" s="396"/>
      <c r="EUD169" s="396"/>
      <c r="EUE169" s="396"/>
      <c r="EUF169" s="396"/>
      <c r="EUG169" s="396"/>
      <c r="EUH169" s="396"/>
      <c r="EUI169" s="396"/>
      <c r="EUJ169" s="396"/>
      <c r="EUK169" s="396"/>
      <c r="EUL169" s="396"/>
      <c r="EUM169" s="396"/>
      <c r="EUN169" s="396"/>
      <c r="EUO169" s="396"/>
      <c r="EUP169" s="396"/>
      <c r="EUQ169" s="396"/>
      <c r="EUR169" s="396"/>
      <c r="EUS169" s="396"/>
      <c r="EUT169" s="396"/>
      <c r="EUU169" s="396"/>
      <c r="EUV169" s="396"/>
      <c r="EUW169" s="396"/>
      <c r="EUX169" s="396"/>
      <c r="EUY169" s="396"/>
      <c r="EUZ169" s="396"/>
      <c r="EVA169" s="396"/>
      <c r="EVB169" s="396"/>
      <c r="EVC169" s="396"/>
      <c r="EVD169" s="396"/>
      <c r="EVE169" s="396"/>
      <c r="EVF169" s="396"/>
      <c r="EVG169" s="396"/>
      <c r="EVH169" s="396"/>
      <c r="EVI169" s="396"/>
      <c r="EVJ169" s="396"/>
      <c r="EVK169" s="396"/>
      <c r="EVL169" s="396"/>
      <c r="EVM169" s="396"/>
      <c r="EVN169" s="396"/>
      <c r="EVO169" s="396"/>
      <c r="EVP169" s="396"/>
      <c r="EVQ169" s="396"/>
      <c r="EVR169" s="396"/>
      <c r="EVS169" s="396"/>
      <c r="EVT169" s="396"/>
      <c r="EVU169" s="396"/>
      <c r="EVV169" s="396"/>
      <c r="EVW169" s="396"/>
      <c r="EVX169" s="396"/>
      <c r="EVY169" s="396"/>
      <c r="EVZ169" s="396"/>
      <c r="EWA169" s="396"/>
      <c r="EWB169" s="396"/>
      <c r="EWC169" s="396"/>
      <c r="EWD169" s="396"/>
      <c r="EWE169" s="396"/>
      <c r="EWF169" s="396"/>
      <c r="EWG169" s="396"/>
      <c r="EWH169" s="396"/>
      <c r="EWI169" s="396"/>
      <c r="EWJ169" s="396"/>
      <c r="EWK169" s="396"/>
      <c r="EWL169" s="396"/>
      <c r="EWM169" s="396"/>
      <c r="EWN169" s="396"/>
      <c r="EWO169" s="396"/>
      <c r="EWP169" s="396"/>
      <c r="EWQ169" s="396"/>
      <c r="EWR169" s="396"/>
      <c r="EWS169" s="396"/>
      <c r="EWT169" s="396"/>
      <c r="EWU169" s="396"/>
      <c r="EWV169" s="396"/>
      <c r="EWW169" s="396"/>
      <c r="EWX169" s="396"/>
      <c r="EWY169" s="396"/>
      <c r="EWZ169" s="396"/>
      <c r="EXA169" s="396"/>
      <c r="EXB169" s="396"/>
      <c r="EXC169" s="396"/>
      <c r="EXD169" s="396"/>
      <c r="EXE169" s="396"/>
      <c r="EXF169" s="396"/>
      <c r="EXG169" s="396"/>
      <c r="EXH169" s="396"/>
      <c r="EXI169" s="396"/>
      <c r="EXJ169" s="396"/>
      <c r="EXK169" s="396"/>
      <c r="EXL169" s="396"/>
      <c r="EXM169" s="396"/>
      <c r="EXN169" s="396"/>
      <c r="EXO169" s="396"/>
      <c r="EXP169" s="396"/>
      <c r="EXQ169" s="396"/>
      <c r="EXR169" s="396"/>
      <c r="EXS169" s="396"/>
      <c r="EXT169" s="396"/>
      <c r="EXU169" s="396"/>
      <c r="EXV169" s="396"/>
      <c r="EXW169" s="396"/>
      <c r="EXX169" s="396"/>
      <c r="EXY169" s="396"/>
      <c r="EXZ169" s="396"/>
      <c r="EYA169" s="396"/>
      <c r="EYB169" s="396"/>
      <c r="EYC169" s="396"/>
      <c r="EYD169" s="396"/>
      <c r="EYE169" s="396"/>
      <c r="EYF169" s="396"/>
      <c r="EYG169" s="396"/>
      <c r="EYH169" s="396"/>
      <c r="EYI169" s="396"/>
      <c r="EYJ169" s="396"/>
      <c r="EYK169" s="396"/>
      <c r="EYL169" s="396"/>
      <c r="EYM169" s="396"/>
      <c r="EYN169" s="396"/>
      <c r="EYO169" s="396"/>
      <c r="EYP169" s="396"/>
      <c r="EYQ169" s="396"/>
      <c r="EYR169" s="396"/>
      <c r="EYS169" s="396"/>
      <c r="EYT169" s="396"/>
      <c r="EYU169" s="396"/>
      <c r="EYV169" s="396"/>
      <c r="EYW169" s="396"/>
      <c r="EYX169" s="396"/>
      <c r="EYY169" s="396"/>
      <c r="EYZ169" s="396"/>
      <c r="EZA169" s="396"/>
      <c r="EZB169" s="396"/>
      <c r="EZC169" s="396"/>
      <c r="EZD169" s="396"/>
      <c r="EZE169" s="396"/>
      <c r="EZF169" s="396"/>
      <c r="EZG169" s="396"/>
      <c r="EZH169" s="396"/>
      <c r="EZI169" s="396"/>
      <c r="EZJ169" s="396"/>
      <c r="EZK169" s="396"/>
      <c r="EZL169" s="396"/>
      <c r="EZM169" s="396"/>
      <c r="EZN169" s="396"/>
      <c r="EZO169" s="396"/>
      <c r="EZP169" s="396"/>
      <c r="EZQ169" s="396"/>
      <c r="EZR169" s="396"/>
      <c r="EZS169" s="396"/>
      <c r="EZT169" s="396"/>
      <c r="EZU169" s="396"/>
      <c r="EZV169" s="396"/>
      <c r="EZW169" s="396"/>
      <c r="EZX169" s="396"/>
      <c r="EZY169" s="396"/>
      <c r="EZZ169" s="396"/>
      <c r="FAA169" s="396"/>
      <c r="FAB169" s="396"/>
      <c r="FAC169" s="396"/>
      <c r="FAD169" s="396"/>
      <c r="FAE169" s="396"/>
      <c r="FAF169" s="396"/>
      <c r="FAG169" s="396"/>
      <c r="FAH169" s="396"/>
      <c r="FAI169" s="396"/>
      <c r="FAJ169" s="396"/>
      <c r="FAK169" s="396"/>
      <c r="FAL169" s="396"/>
      <c r="FAM169" s="396"/>
      <c r="FAN169" s="396"/>
      <c r="FAO169" s="396"/>
      <c r="FAP169" s="396"/>
      <c r="FAQ169" s="396"/>
      <c r="FAR169" s="396"/>
      <c r="FAS169" s="396"/>
      <c r="FAT169" s="396"/>
      <c r="FAU169" s="396"/>
      <c r="FAV169" s="396"/>
      <c r="FAW169" s="396"/>
      <c r="FAX169" s="396"/>
      <c r="FAY169" s="396"/>
      <c r="FAZ169" s="396"/>
      <c r="FBA169" s="396"/>
      <c r="FBB169" s="396"/>
      <c r="FBC169" s="396"/>
      <c r="FBD169" s="396"/>
      <c r="FBE169" s="396"/>
      <c r="FBF169" s="396"/>
      <c r="FBG169" s="396"/>
      <c r="FBH169" s="396"/>
      <c r="FBI169" s="396"/>
      <c r="FBJ169" s="396"/>
      <c r="FBK169" s="396"/>
      <c r="FBL169" s="396"/>
      <c r="FBM169" s="396"/>
      <c r="FBN169" s="396"/>
      <c r="FBO169" s="396"/>
      <c r="FBP169" s="396"/>
      <c r="FBQ169" s="396"/>
      <c r="FBR169" s="396"/>
      <c r="FBS169" s="396"/>
      <c r="FBT169" s="396"/>
      <c r="FBU169" s="396"/>
      <c r="FBV169" s="396"/>
      <c r="FBW169" s="396"/>
      <c r="FBX169" s="396"/>
      <c r="FBY169" s="396"/>
      <c r="FBZ169" s="396"/>
      <c r="FCA169" s="396"/>
      <c r="FCB169" s="396"/>
      <c r="FCC169" s="396"/>
      <c r="FCD169" s="396"/>
      <c r="FCE169" s="396"/>
      <c r="FCF169" s="396"/>
      <c r="FCG169" s="396"/>
      <c r="FCH169" s="396"/>
      <c r="FCI169" s="396"/>
      <c r="FCJ169" s="396"/>
      <c r="FCK169" s="396"/>
      <c r="FCL169" s="396"/>
      <c r="FCM169" s="396"/>
      <c r="FCN169" s="396"/>
      <c r="FCO169" s="396"/>
      <c r="FCP169" s="396"/>
      <c r="FCQ169" s="396"/>
      <c r="FCR169" s="396"/>
      <c r="FCS169" s="396"/>
      <c r="FCT169" s="396"/>
      <c r="FCU169" s="396"/>
      <c r="FCV169" s="396"/>
      <c r="FCW169" s="396"/>
      <c r="FCX169" s="396"/>
      <c r="FCY169" s="396"/>
      <c r="FCZ169" s="396"/>
      <c r="FDA169" s="396"/>
      <c r="FDB169" s="396"/>
      <c r="FDC169" s="396"/>
      <c r="FDD169" s="396"/>
      <c r="FDE169" s="396"/>
      <c r="FDF169" s="396"/>
      <c r="FDG169" s="396"/>
      <c r="FDH169" s="396"/>
      <c r="FDI169" s="396"/>
      <c r="FDJ169" s="396"/>
      <c r="FDK169" s="396"/>
      <c r="FDL169" s="396"/>
      <c r="FDM169" s="396"/>
      <c r="FDN169" s="396"/>
      <c r="FDO169" s="396"/>
      <c r="FDP169" s="396"/>
      <c r="FDQ169" s="396"/>
      <c r="FDR169" s="396"/>
      <c r="FDS169" s="396"/>
      <c r="FDT169" s="396"/>
      <c r="FDU169" s="396"/>
      <c r="FDV169" s="396"/>
      <c r="FDW169" s="396"/>
      <c r="FDX169" s="396"/>
      <c r="FDY169" s="396"/>
      <c r="FDZ169" s="396"/>
      <c r="FEA169" s="396"/>
      <c r="FEB169" s="396"/>
      <c r="FEC169" s="396"/>
      <c r="FED169" s="396"/>
      <c r="FEE169" s="396"/>
      <c r="FEF169" s="396"/>
      <c r="FEG169" s="396"/>
      <c r="FEH169" s="396"/>
      <c r="FEI169" s="396"/>
      <c r="FEJ169" s="396"/>
      <c r="FEK169" s="396"/>
      <c r="FEL169" s="396"/>
      <c r="FEM169" s="396"/>
      <c r="FEN169" s="396"/>
      <c r="FEO169" s="396"/>
      <c r="FEP169" s="396"/>
      <c r="FEQ169" s="396"/>
      <c r="FER169" s="396"/>
      <c r="FES169" s="396"/>
      <c r="FET169" s="396"/>
      <c r="FEU169" s="396"/>
      <c r="FEV169" s="396"/>
      <c r="FEW169" s="396"/>
      <c r="FEX169" s="396"/>
      <c r="FEY169" s="396"/>
      <c r="FEZ169" s="396"/>
      <c r="FFA169" s="396"/>
      <c r="FFB169" s="396"/>
      <c r="FFC169" s="396"/>
      <c r="FFD169" s="396"/>
      <c r="FFE169" s="396"/>
      <c r="FFF169" s="396"/>
      <c r="FFG169" s="396"/>
      <c r="FFH169" s="396"/>
      <c r="FFI169" s="396"/>
      <c r="FFJ169" s="396"/>
      <c r="FFK169" s="396"/>
      <c r="FFL169" s="396"/>
      <c r="FFM169" s="396"/>
      <c r="FFN169" s="396"/>
      <c r="FFO169" s="396"/>
      <c r="FFP169" s="396"/>
      <c r="FFQ169" s="396"/>
      <c r="FFR169" s="396"/>
      <c r="FFS169" s="396"/>
      <c r="FFT169" s="396"/>
      <c r="FFU169" s="396"/>
      <c r="FFV169" s="396"/>
      <c r="FFW169" s="396"/>
      <c r="FFX169" s="396"/>
      <c r="FFY169" s="396"/>
      <c r="FFZ169" s="396"/>
      <c r="FGA169" s="396"/>
      <c r="FGB169" s="396"/>
      <c r="FGC169" s="396"/>
      <c r="FGD169" s="396"/>
      <c r="FGE169" s="396"/>
      <c r="FGF169" s="396"/>
      <c r="FGG169" s="396"/>
      <c r="FGH169" s="396"/>
      <c r="FGI169" s="396"/>
      <c r="FGJ169" s="396"/>
      <c r="FGK169" s="396"/>
      <c r="FGL169" s="396"/>
      <c r="FGM169" s="396"/>
      <c r="FGN169" s="396"/>
      <c r="FGO169" s="396"/>
      <c r="FGP169" s="396"/>
      <c r="FGQ169" s="396"/>
      <c r="FGR169" s="396"/>
      <c r="FGS169" s="396"/>
      <c r="FGT169" s="396"/>
      <c r="FGU169" s="396"/>
      <c r="FGV169" s="396"/>
      <c r="FGW169" s="396"/>
      <c r="FGX169" s="396"/>
      <c r="FGY169" s="396"/>
      <c r="FGZ169" s="396"/>
      <c r="FHA169" s="396"/>
      <c r="FHB169" s="396"/>
      <c r="FHC169" s="396"/>
      <c r="FHD169" s="396"/>
      <c r="FHE169" s="396"/>
      <c r="FHF169" s="396"/>
      <c r="FHG169" s="396"/>
      <c r="FHH169" s="396"/>
      <c r="FHI169" s="396"/>
      <c r="FHJ169" s="396"/>
      <c r="FHK169" s="396"/>
      <c r="FHL169" s="396"/>
      <c r="FHM169" s="396"/>
      <c r="FHN169" s="396"/>
      <c r="FHO169" s="396"/>
      <c r="FHP169" s="396"/>
      <c r="FHQ169" s="396"/>
      <c r="FHR169" s="396"/>
      <c r="FHS169" s="396"/>
      <c r="FHT169" s="396"/>
      <c r="FHU169" s="396"/>
      <c r="FHV169" s="396"/>
      <c r="FHW169" s="396"/>
      <c r="FHX169" s="396"/>
      <c r="FHY169" s="396"/>
      <c r="FHZ169" s="396"/>
      <c r="FIA169" s="396"/>
      <c r="FIB169" s="396"/>
      <c r="FIC169" s="396"/>
      <c r="FID169" s="396"/>
      <c r="FIE169" s="396"/>
      <c r="FIF169" s="396"/>
      <c r="FIG169" s="396"/>
      <c r="FIH169" s="396"/>
      <c r="FII169" s="396"/>
      <c r="FIJ169" s="396"/>
      <c r="FIK169" s="396"/>
      <c r="FIL169" s="396"/>
      <c r="FIM169" s="396"/>
      <c r="FIN169" s="396"/>
      <c r="FIO169" s="396"/>
      <c r="FIP169" s="396"/>
      <c r="FIQ169" s="396"/>
      <c r="FIR169" s="396"/>
      <c r="FIS169" s="396"/>
      <c r="FIT169" s="396"/>
      <c r="FIU169" s="396"/>
      <c r="FIV169" s="396"/>
      <c r="FIW169" s="396"/>
      <c r="FIX169" s="396"/>
      <c r="FIY169" s="396"/>
      <c r="FIZ169" s="396"/>
      <c r="FJA169" s="396"/>
      <c r="FJB169" s="396"/>
      <c r="FJC169" s="396"/>
      <c r="FJD169" s="396"/>
      <c r="FJE169" s="396"/>
      <c r="FJF169" s="396"/>
      <c r="FJG169" s="396"/>
      <c r="FJH169" s="396"/>
      <c r="FJI169" s="396"/>
      <c r="FJJ169" s="396"/>
      <c r="FJK169" s="396"/>
      <c r="FJL169" s="396"/>
      <c r="FJM169" s="396"/>
      <c r="FJN169" s="396"/>
      <c r="FJO169" s="396"/>
      <c r="FJP169" s="396"/>
      <c r="FJQ169" s="396"/>
      <c r="FJR169" s="396"/>
      <c r="FJS169" s="396"/>
      <c r="FJT169" s="396"/>
      <c r="FJU169" s="396"/>
      <c r="FJV169" s="396"/>
      <c r="FJW169" s="396"/>
      <c r="FJX169" s="396"/>
      <c r="FJY169" s="396"/>
      <c r="FJZ169" s="396"/>
      <c r="FKA169" s="396"/>
      <c r="FKB169" s="396"/>
      <c r="FKC169" s="396"/>
      <c r="FKD169" s="396"/>
      <c r="FKE169" s="396"/>
      <c r="FKF169" s="396"/>
      <c r="FKG169" s="396"/>
      <c r="FKH169" s="396"/>
      <c r="FKI169" s="396"/>
      <c r="FKJ169" s="396"/>
      <c r="FKK169" s="396"/>
      <c r="FKL169" s="396"/>
      <c r="FKM169" s="396"/>
      <c r="FKN169" s="396"/>
      <c r="FKO169" s="396"/>
      <c r="FKP169" s="396"/>
      <c r="FKQ169" s="396"/>
      <c r="FKR169" s="396"/>
      <c r="FKS169" s="396"/>
      <c r="FKT169" s="396"/>
      <c r="FKU169" s="396"/>
      <c r="FKV169" s="396"/>
      <c r="FKW169" s="396"/>
      <c r="FKX169" s="396"/>
      <c r="FKY169" s="396"/>
      <c r="FKZ169" s="396"/>
      <c r="FLA169" s="396"/>
      <c r="FLB169" s="396"/>
      <c r="FLC169" s="396"/>
      <c r="FLD169" s="396"/>
      <c r="FLE169" s="396"/>
      <c r="FLF169" s="396"/>
      <c r="FLG169" s="396"/>
      <c r="FLH169" s="396"/>
      <c r="FLI169" s="396"/>
      <c r="FLJ169" s="396"/>
      <c r="FLK169" s="396"/>
      <c r="FLL169" s="396"/>
      <c r="FLM169" s="396"/>
      <c r="FLN169" s="396"/>
      <c r="FLO169" s="396"/>
      <c r="FLP169" s="396"/>
      <c r="FLQ169" s="396"/>
      <c r="FLR169" s="396"/>
      <c r="FLS169" s="396"/>
      <c r="FLT169" s="396"/>
      <c r="FLU169" s="396"/>
      <c r="FLV169" s="396"/>
      <c r="FLW169" s="396"/>
      <c r="FLX169" s="396"/>
      <c r="FLY169" s="396"/>
      <c r="FLZ169" s="396"/>
      <c r="FMA169" s="396"/>
      <c r="FMB169" s="396"/>
      <c r="FMC169" s="396"/>
      <c r="FMD169" s="396"/>
      <c r="FME169" s="396"/>
      <c r="FMF169" s="396"/>
      <c r="FMG169" s="396"/>
      <c r="FMH169" s="396"/>
      <c r="FMI169" s="396"/>
      <c r="FMJ169" s="396"/>
      <c r="FMK169" s="396"/>
      <c r="FML169" s="396"/>
      <c r="FMM169" s="396"/>
      <c r="FMN169" s="396"/>
      <c r="FMO169" s="396"/>
      <c r="FMP169" s="396"/>
      <c r="FMQ169" s="396"/>
      <c r="FMR169" s="396"/>
      <c r="FMS169" s="396"/>
      <c r="FMT169" s="396"/>
      <c r="FMU169" s="396"/>
      <c r="FMV169" s="396"/>
      <c r="FMW169" s="396"/>
      <c r="FMX169" s="396"/>
      <c r="FMY169" s="396"/>
      <c r="FMZ169" s="396"/>
      <c r="FNA169" s="396"/>
      <c r="FNB169" s="396"/>
      <c r="FNC169" s="396"/>
      <c r="FND169" s="396"/>
      <c r="FNE169" s="396"/>
      <c r="FNF169" s="396"/>
      <c r="FNG169" s="396"/>
      <c r="FNH169" s="396"/>
      <c r="FNI169" s="396"/>
      <c r="FNJ169" s="396"/>
      <c r="FNK169" s="396"/>
      <c r="FNL169" s="396"/>
      <c r="FNM169" s="396"/>
      <c r="FNN169" s="396"/>
      <c r="FNO169" s="396"/>
      <c r="FNP169" s="396"/>
      <c r="FNQ169" s="396"/>
      <c r="FNR169" s="396"/>
      <c r="FNS169" s="396"/>
      <c r="FNT169" s="396"/>
      <c r="FNU169" s="396"/>
      <c r="FNV169" s="396"/>
      <c r="FNW169" s="396"/>
      <c r="FNX169" s="396"/>
      <c r="FNY169" s="396"/>
      <c r="FNZ169" s="396"/>
      <c r="FOA169" s="396"/>
      <c r="FOB169" s="396"/>
      <c r="FOC169" s="396"/>
      <c r="FOD169" s="396"/>
      <c r="FOE169" s="396"/>
      <c r="FOF169" s="396"/>
      <c r="FOG169" s="396"/>
      <c r="FOH169" s="396"/>
      <c r="FOI169" s="396"/>
      <c r="FOJ169" s="396"/>
      <c r="FOK169" s="396"/>
      <c r="FOL169" s="396"/>
      <c r="FOM169" s="396"/>
      <c r="FON169" s="396"/>
      <c r="FOO169" s="396"/>
      <c r="FOP169" s="396"/>
      <c r="FOQ169" s="396"/>
      <c r="FOR169" s="396"/>
      <c r="FOS169" s="396"/>
      <c r="FOT169" s="396"/>
      <c r="FOU169" s="396"/>
      <c r="FOV169" s="396"/>
      <c r="FOW169" s="396"/>
      <c r="FOX169" s="396"/>
      <c r="FOY169" s="396"/>
      <c r="FOZ169" s="396"/>
      <c r="FPA169" s="396"/>
      <c r="FPB169" s="396"/>
      <c r="FPC169" s="396"/>
      <c r="FPD169" s="396"/>
      <c r="FPE169" s="396"/>
      <c r="FPF169" s="396"/>
      <c r="FPG169" s="396"/>
      <c r="FPH169" s="396"/>
      <c r="FPI169" s="396"/>
      <c r="FPJ169" s="396"/>
      <c r="FPK169" s="396"/>
      <c r="FPL169" s="396"/>
      <c r="FPM169" s="396"/>
      <c r="FPN169" s="396"/>
      <c r="FPO169" s="396"/>
      <c r="FPP169" s="396"/>
      <c r="FPQ169" s="396"/>
      <c r="FPR169" s="396"/>
      <c r="FPS169" s="396"/>
      <c r="FPT169" s="396"/>
      <c r="FPU169" s="396"/>
      <c r="FPV169" s="396"/>
      <c r="FPW169" s="396"/>
      <c r="FPX169" s="396"/>
      <c r="FPY169" s="396"/>
      <c r="FPZ169" s="396"/>
      <c r="FQA169" s="396"/>
      <c r="FQB169" s="396"/>
      <c r="FQC169" s="396"/>
      <c r="FQD169" s="396"/>
      <c r="FQE169" s="396"/>
      <c r="FQF169" s="396"/>
      <c r="FQG169" s="396"/>
      <c r="FQH169" s="396"/>
      <c r="FQI169" s="396"/>
      <c r="FQJ169" s="396"/>
      <c r="FQK169" s="396"/>
      <c r="FQL169" s="396"/>
      <c r="FQM169" s="396"/>
      <c r="FQN169" s="396"/>
      <c r="FQO169" s="396"/>
      <c r="FQP169" s="396"/>
      <c r="FQQ169" s="396"/>
      <c r="FQR169" s="396"/>
      <c r="FQS169" s="396"/>
      <c r="FQT169" s="396"/>
      <c r="FQU169" s="396"/>
      <c r="FQV169" s="396"/>
      <c r="FQW169" s="396"/>
      <c r="FQX169" s="396"/>
      <c r="FQY169" s="396"/>
      <c r="FQZ169" s="396"/>
      <c r="FRA169" s="396"/>
      <c r="FRB169" s="396"/>
      <c r="FRC169" s="396"/>
      <c r="FRD169" s="396"/>
      <c r="FRE169" s="396"/>
      <c r="FRF169" s="396"/>
      <c r="FRG169" s="396"/>
      <c r="FRH169" s="396"/>
      <c r="FRI169" s="396"/>
      <c r="FRJ169" s="396"/>
      <c r="FRK169" s="396"/>
      <c r="FRL169" s="396"/>
      <c r="FRM169" s="396"/>
      <c r="FRN169" s="396"/>
      <c r="FRO169" s="396"/>
      <c r="FRP169" s="396"/>
      <c r="FRQ169" s="396"/>
      <c r="FRR169" s="396"/>
      <c r="FRS169" s="396"/>
      <c r="FRT169" s="396"/>
      <c r="FRU169" s="396"/>
      <c r="FRV169" s="396"/>
      <c r="FRW169" s="396"/>
      <c r="FRX169" s="396"/>
      <c r="FRY169" s="396"/>
      <c r="FRZ169" s="396"/>
      <c r="FSA169" s="396"/>
      <c r="FSB169" s="396"/>
      <c r="FSC169" s="396"/>
      <c r="FSD169" s="396"/>
      <c r="FSE169" s="396"/>
      <c r="FSF169" s="396"/>
      <c r="FSG169" s="396"/>
      <c r="FSH169" s="396"/>
      <c r="FSI169" s="396"/>
      <c r="FSJ169" s="396"/>
      <c r="FSK169" s="396"/>
      <c r="FSL169" s="396"/>
      <c r="FSM169" s="396"/>
      <c r="FSN169" s="396"/>
      <c r="FSO169" s="396"/>
      <c r="FSP169" s="396"/>
      <c r="FSQ169" s="396"/>
      <c r="FSR169" s="396"/>
      <c r="FSS169" s="396"/>
      <c r="FST169" s="396"/>
      <c r="FSU169" s="396"/>
      <c r="FSV169" s="396"/>
      <c r="FSW169" s="396"/>
      <c r="FSX169" s="396"/>
      <c r="FSY169" s="396"/>
      <c r="FSZ169" s="396"/>
      <c r="FTA169" s="396"/>
      <c r="FTB169" s="396"/>
      <c r="FTC169" s="396"/>
      <c r="FTD169" s="396"/>
      <c r="FTE169" s="396"/>
      <c r="FTF169" s="396"/>
      <c r="FTG169" s="396"/>
      <c r="FTH169" s="396"/>
      <c r="FTI169" s="396"/>
      <c r="FTJ169" s="396"/>
      <c r="FTK169" s="396"/>
      <c r="FTL169" s="396"/>
      <c r="FTM169" s="396"/>
      <c r="FTN169" s="396"/>
      <c r="FTO169" s="396"/>
      <c r="FTP169" s="396"/>
      <c r="FTQ169" s="396"/>
      <c r="FTR169" s="396"/>
      <c r="FTS169" s="396"/>
      <c r="FTT169" s="396"/>
      <c r="FTU169" s="396"/>
      <c r="FTV169" s="396"/>
      <c r="FTW169" s="396"/>
      <c r="FTX169" s="396"/>
      <c r="FTY169" s="396"/>
      <c r="FTZ169" s="396"/>
      <c r="FUA169" s="396"/>
      <c r="FUB169" s="396"/>
      <c r="FUC169" s="396"/>
      <c r="FUD169" s="396"/>
      <c r="FUE169" s="396"/>
      <c r="FUF169" s="396"/>
      <c r="FUG169" s="396"/>
      <c r="FUH169" s="396"/>
      <c r="FUI169" s="396"/>
      <c r="FUJ169" s="396"/>
      <c r="FUK169" s="396"/>
      <c r="FUL169" s="396"/>
      <c r="FUM169" s="396"/>
      <c r="FUN169" s="396"/>
      <c r="FUO169" s="396"/>
      <c r="FUP169" s="396"/>
      <c r="FUQ169" s="396"/>
      <c r="FUR169" s="396"/>
      <c r="FUS169" s="396"/>
      <c r="FUT169" s="396"/>
      <c r="FUU169" s="396"/>
      <c r="FUV169" s="396"/>
      <c r="FUW169" s="396"/>
      <c r="FUX169" s="396"/>
      <c r="FUY169" s="396"/>
      <c r="FUZ169" s="396"/>
      <c r="FVA169" s="396"/>
      <c r="FVB169" s="396"/>
      <c r="FVC169" s="396"/>
      <c r="FVD169" s="396"/>
      <c r="FVE169" s="396"/>
      <c r="FVF169" s="396"/>
      <c r="FVG169" s="396"/>
      <c r="FVH169" s="396"/>
      <c r="FVI169" s="396"/>
      <c r="FVJ169" s="396"/>
      <c r="FVK169" s="396"/>
      <c r="FVL169" s="396"/>
      <c r="FVM169" s="396"/>
      <c r="FVN169" s="396"/>
      <c r="FVO169" s="396"/>
      <c r="FVP169" s="396"/>
      <c r="FVQ169" s="396"/>
      <c r="FVR169" s="396"/>
      <c r="FVS169" s="396"/>
      <c r="FVT169" s="396"/>
      <c r="FVU169" s="396"/>
      <c r="FVV169" s="396"/>
      <c r="FVW169" s="396"/>
      <c r="FVX169" s="396"/>
      <c r="FVY169" s="396"/>
      <c r="FVZ169" s="396"/>
      <c r="FWA169" s="396"/>
      <c r="FWB169" s="396"/>
      <c r="FWC169" s="396"/>
      <c r="FWD169" s="396"/>
      <c r="FWE169" s="396"/>
      <c r="FWF169" s="396"/>
      <c r="FWG169" s="396"/>
      <c r="FWH169" s="396"/>
      <c r="FWI169" s="396"/>
      <c r="FWJ169" s="396"/>
      <c r="FWK169" s="396"/>
      <c r="FWL169" s="396"/>
      <c r="FWM169" s="396"/>
      <c r="FWN169" s="396"/>
      <c r="FWO169" s="396"/>
      <c r="FWP169" s="396"/>
      <c r="FWQ169" s="396"/>
      <c r="FWR169" s="396"/>
      <c r="FWS169" s="396"/>
      <c r="FWT169" s="396"/>
      <c r="FWU169" s="396"/>
      <c r="FWV169" s="396"/>
      <c r="FWW169" s="396"/>
      <c r="FWX169" s="396"/>
      <c r="FWY169" s="396"/>
      <c r="FWZ169" s="396"/>
      <c r="FXA169" s="396"/>
      <c r="FXB169" s="396"/>
      <c r="FXC169" s="396"/>
      <c r="FXD169" s="396"/>
      <c r="FXE169" s="396"/>
      <c r="FXF169" s="396"/>
      <c r="FXG169" s="396"/>
      <c r="FXH169" s="396"/>
      <c r="FXI169" s="396"/>
      <c r="FXJ169" s="396"/>
      <c r="FXK169" s="396"/>
      <c r="FXL169" s="396"/>
      <c r="FXM169" s="396"/>
      <c r="FXN169" s="396"/>
      <c r="FXO169" s="396"/>
      <c r="FXP169" s="396"/>
      <c r="FXQ169" s="396"/>
      <c r="FXR169" s="396"/>
      <c r="FXS169" s="396"/>
      <c r="FXT169" s="396"/>
      <c r="FXU169" s="396"/>
      <c r="FXV169" s="396"/>
      <c r="FXW169" s="396"/>
      <c r="FXX169" s="396"/>
      <c r="FXY169" s="396"/>
      <c r="FXZ169" s="396"/>
      <c r="FYA169" s="396"/>
      <c r="FYB169" s="396"/>
      <c r="FYC169" s="396"/>
      <c r="FYD169" s="396"/>
      <c r="FYE169" s="396"/>
      <c r="FYF169" s="396"/>
      <c r="FYG169" s="396"/>
      <c r="FYH169" s="396"/>
      <c r="FYI169" s="396"/>
      <c r="FYJ169" s="396"/>
      <c r="FYK169" s="396"/>
      <c r="FYL169" s="396"/>
      <c r="FYM169" s="396"/>
      <c r="FYN169" s="396"/>
      <c r="FYO169" s="396"/>
      <c r="FYP169" s="396"/>
      <c r="FYQ169" s="396"/>
      <c r="FYR169" s="396"/>
      <c r="FYS169" s="396"/>
      <c r="FYT169" s="396"/>
      <c r="FYU169" s="396"/>
      <c r="FYV169" s="396"/>
      <c r="FYW169" s="396"/>
      <c r="FYX169" s="396"/>
      <c r="FYY169" s="396"/>
      <c r="FYZ169" s="396"/>
      <c r="FZA169" s="396"/>
      <c r="FZB169" s="396"/>
      <c r="FZC169" s="396"/>
      <c r="FZD169" s="396"/>
      <c r="FZE169" s="396"/>
      <c r="FZF169" s="396"/>
      <c r="FZG169" s="396"/>
      <c r="FZH169" s="396"/>
      <c r="FZI169" s="396"/>
      <c r="FZJ169" s="396"/>
      <c r="FZK169" s="396"/>
      <c r="FZL169" s="396"/>
      <c r="FZM169" s="396"/>
      <c r="FZN169" s="396"/>
      <c r="FZO169" s="396"/>
      <c r="FZP169" s="396"/>
      <c r="FZQ169" s="396"/>
      <c r="FZR169" s="396"/>
      <c r="FZS169" s="396"/>
      <c r="FZT169" s="396"/>
      <c r="FZU169" s="396"/>
      <c r="FZV169" s="396"/>
      <c r="FZW169" s="396"/>
      <c r="FZX169" s="396"/>
      <c r="FZY169" s="396"/>
      <c r="FZZ169" s="396"/>
      <c r="GAA169" s="396"/>
      <c r="GAB169" s="396"/>
      <c r="GAC169" s="396"/>
      <c r="GAD169" s="396"/>
      <c r="GAE169" s="396"/>
      <c r="GAF169" s="396"/>
      <c r="GAG169" s="396"/>
      <c r="GAH169" s="396"/>
      <c r="GAI169" s="396"/>
      <c r="GAJ169" s="396"/>
      <c r="GAK169" s="396"/>
      <c r="GAL169" s="396"/>
      <c r="GAM169" s="396"/>
      <c r="GAN169" s="396"/>
      <c r="GAO169" s="396"/>
      <c r="GAP169" s="396"/>
      <c r="GAQ169" s="396"/>
      <c r="GAR169" s="396"/>
      <c r="GAS169" s="396"/>
      <c r="GAT169" s="396"/>
      <c r="GAU169" s="396"/>
      <c r="GAV169" s="396"/>
      <c r="GAW169" s="396"/>
      <c r="GAX169" s="396"/>
      <c r="GAY169" s="396"/>
      <c r="GAZ169" s="396"/>
      <c r="GBA169" s="396"/>
      <c r="GBB169" s="396"/>
      <c r="GBC169" s="396"/>
      <c r="GBD169" s="396"/>
      <c r="GBE169" s="396"/>
      <c r="GBF169" s="396"/>
      <c r="GBG169" s="396"/>
      <c r="GBH169" s="396"/>
      <c r="GBI169" s="396"/>
      <c r="GBJ169" s="396"/>
      <c r="GBK169" s="396"/>
      <c r="GBL169" s="396"/>
      <c r="GBM169" s="396"/>
      <c r="GBN169" s="396"/>
      <c r="GBO169" s="396"/>
      <c r="GBP169" s="396"/>
      <c r="GBQ169" s="396"/>
      <c r="GBR169" s="396"/>
      <c r="GBS169" s="396"/>
      <c r="GBT169" s="396"/>
      <c r="GBU169" s="396"/>
      <c r="GBV169" s="396"/>
      <c r="GBW169" s="396"/>
      <c r="GBX169" s="396"/>
      <c r="GBY169" s="396"/>
      <c r="GBZ169" s="396"/>
      <c r="GCA169" s="396"/>
      <c r="GCB169" s="396"/>
      <c r="GCC169" s="396"/>
      <c r="GCD169" s="396"/>
      <c r="GCE169" s="396"/>
      <c r="GCF169" s="396"/>
      <c r="GCG169" s="396"/>
      <c r="GCH169" s="396"/>
      <c r="GCI169" s="396"/>
      <c r="GCJ169" s="396"/>
      <c r="GCK169" s="396"/>
      <c r="GCL169" s="396"/>
      <c r="GCM169" s="396"/>
      <c r="GCN169" s="396"/>
      <c r="GCO169" s="396"/>
      <c r="GCP169" s="396"/>
      <c r="GCQ169" s="396"/>
      <c r="GCR169" s="396"/>
      <c r="GCS169" s="396"/>
      <c r="GCT169" s="396"/>
      <c r="GCU169" s="396"/>
      <c r="GCV169" s="396"/>
      <c r="GCW169" s="396"/>
      <c r="GCX169" s="396"/>
      <c r="GCY169" s="396"/>
      <c r="GCZ169" s="396"/>
      <c r="GDA169" s="396"/>
      <c r="GDB169" s="396"/>
      <c r="GDC169" s="396"/>
      <c r="GDD169" s="396"/>
      <c r="GDE169" s="396"/>
      <c r="GDF169" s="396"/>
      <c r="GDG169" s="396"/>
      <c r="GDH169" s="396"/>
      <c r="GDI169" s="396"/>
      <c r="GDJ169" s="396"/>
      <c r="GDK169" s="396"/>
      <c r="GDL169" s="396"/>
      <c r="GDM169" s="396"/>
      <c r="GDN169" s="396"/>
      <c r="GDO169" s="396"/>
      <c r="GDP169" s="396"/>
      <c r="GDQ169" s="396"/>
      <c r="GDR169" s="396"/>
      <c r="GDS169" s="396"/>
      <c r="GDT169" s="396"/>
      <c r="GDU169" s="396"/>
      <c r="GDV169" s="396"/>
      <c r="GDW169" s="396"/>
      <c r="GDX169" s="396"/>
      <c r="GDY169" s="396"/>
      <c r="GDZ169" s="396"/>
      <c r="GEA169" s="396"/>
      <c r="GEB169" s="396"/>
      <c r="GEC169" s="396"/>
      <c r="GED169" s="396"/>
      <c r="GEE169" s="396"/>
      <c r="GEF169" s="396"/>
      <c r="GEG169" s="396"/>
      <c r="GEH169" s="396"/>
      <c r="GEI169" s="396"/>
      <c r="GEJ169" s="396"/>
      <c r="GEK169" s="396"/>
      <c r="GEL169" s="396"/>
      <c r="GEM169" s="396"/>
      <c r="GEN169" s="396"/>
      <c r="GEO169" s="396"/>
      <c r="GEP169" s="396"/>
      <c r="GEQ169" s="396"/>
      <c r="GER169" s="396"/>
      <c r="GES169" s="396"/>
      <c r="GET169" s="396"/>
      <c r="GEU169" s="396"/>
      <c r="GEV169" s="396"/>
      <c r="GEW169" s="396"/>
      <c r="GEX169" s="396"/>
      <c r="GEY169" s="396"/>
      <c r="GEZ169" s="396"/>
      <c r="GFA169" s="396"/>
      <c r="GFB169" s="396"/>
      <c r="GFC169" s="396"/>
      <c r="GFD169" s="396"/>
      <c r="GFE169" s="396"/>
      <c r="GFF169" s="396"/>
      <c r="GFG169" s="396"/>
      <c r="GFH169" s="396"/>
      <c r="GFI169" s="396"/>
      <c r="GFJ169" s="396"/>
      <c r="GFK169" s="396"/>
      <c r="GFL169" s="396"/>
      <c r="GFM169" s="396"/>
      <c r="GFN169" s="396"/>
      <c r="GFO169" s="396"/>
      <c r="GFP169" s="396"/>
      <c r="GFQ169" s="396"/>
      <c r="GFR169" s="396"/>
      <c r="GFS169" s="396"/>
      <c r="GFT169" s="396"/>
      <c r="GFU169" s="396"/>
      <c r="GFV169" s="396"/>
      <c r="GFW169" s="396"/>
      <c r="GFX169" s="396"/>
      <c r="GFY169" s="396"/>
      <c r="GFZ169" s="396"/>
      <c r="GGA169" s="396"/>
      <c r="GGB169" s="396"/>
      <c r="GGC169" s="396"/>
      <c r="GGD169" s="396"/>
      <c r="GGE169" s="396"/>
      <c r="GGF169" s="396"/>
      <c r="GGG169" s="396"/>
      <c r="GGH169" s="396"/>
      <c r="GGI169" s="396"/>
      <c r="GGJ169" s="396"/>
      <c r="GGK169" s="396"/>
      <c r="GGL169" s="396"/>
      <c r="GGM169" s="396"/>
      <c r="GGN169" s="396"/>
      <c r="GGO169" s="396"/>
      <c r="GGP169" s="396"/>
      <c r="GGQ169" s="396"/>
      <c r="GGR169" s="396"/>
      <c r="GGS169" s="396"/>
      <c r="GGT169" s="396"/>
      <c r="GGU169" s="396"/>
      <c r="GGV169" s="396"/>
      <c r="GGW169" s="396"/>
      <c r="GGX169" s="396"/>
      <c r="GGY169" s="396"/>
      <c r="GGZ169" s="396"/>
      <c r="GHA169" s="396"/>
      <c r="GHB169" s="396"/>
      <c r="GHC169" s="396"/>
      <c r="GHD169" s="396"/>
      <c r="GHE169" s="396"/>
      <c r="GHF169" s="396"/>
      <c r="GHG169" s="396"/>
      <c r="GHH169" s="396"/>
      <c r="GHI169" s="396"/>
      <c r="GHJ169" s="396"/>
      <c r="GHK169" s="396"/>
      <c r="GHL169" s="396"/>
      <c r="GHM169" s="396"/>
      <c r="GHN169" s="396"/>
      <c r="GHO169" s="396"/>
      <c r="GHP169" s="396"/>
      <c r="GHQ169" s="396"/>
      <c r="GHR169" s="396"/>
      <c r="GHS169" s="396"/>
      <c r="GHT169" s="396"/>
      <c r="GHU169" s="396"/>
      <c r="GHV169" s="396"/>
      <c r="GHW169" s="396"/>
      <c r="GHX169" s="396"/>
      <c r="GHY169" s="396"/>
      <c r="GHZ169" s="396"/>
      <c r="GIA169" s="396"/>
      <c r="GIB169" s="396"/>
      <c r="GIC169" s="396"/>
      <c r="GID169" s="396"/>
      <c r="GIE169" s="396"/>
      <c r="GIF169" s="396"/>
      <c r="GIG169" s="396"/>
      <c r="GIH169" s="396"/>
      <c r="GII169" s="396"/>
      <c r="GIJ169" s="396"/>
      <c r="GIK169" s="396"/>
      <c r="GIL169" s="396"/>
      <c r="GIM169" s="396"/>
      <c r="GIN169" s="396"/>
      <c r="GIO169" s="396"/>
      <c r="GIP169" s="396"/>
      <c r="GIQ169" s="396"/>
      <c r="GIR169" s="396"/>
      <c r="GIS169" s="396"/>
      <c r="GIT169" s="396"/>
      <c r="GIU169" s="396"/>
      <c r="GIV169" s="396"/>
      <c r="GIW169" s="396"/>
      <c r="GIX169" s="396"/>
      <c r="GIY169" s="396"/>
      <c r="GIZ169" s="396"/>
      <c r="GJA169" s="396"/>
      <c r="GJB169" s="396"/>
      <c r="GJC169" s="396"/>
      <c r="GJD169" s="396"/>
      <c r="GJE169" s="396"/>
      <c r="GJF169" s="396"/>
      <c r="GJG169" s="396"/>
      <c r="GJH169" s="396"/>
      <c r="GJI169" s="396"/>
      <c r="GJJ169" s="396"/>
      <c r="GJK169" s="396"/>
      <c r="GJL169" s="396"/>
      <c r="GJM169" s="396"/>
      <c r="GJN169" s="396"/>
      <c r="GJO169" s="396"/>
      <c r="GJP169" s="396"/>
      <c r="GJQ169" s="396"/>
      <c r="GJR169" s="396"/>
      <c r="GJS169" s="396"/>
      <c r="GJT169" s="396"/>
      <c r="GJU169" s="396"/>
      <c r="GJV169" s="396"/>
      <c r="GJW169" s="396"/>
      <c r="GJX169" s="396"/>
      <c r="GJY169" s="396"/>
      <c r="GJZ169" s="396"/>
      <c r="GKA169" s="396"/>
      <c r="GKB169" s="396"/>
      <c r="GKC169" s="396"/>
      <c r="GKD169" s="396"/>
      <c r="GKE169" s="396"/>
      <c r="GKF169" s="396"/>
      <c r="GKG169" s="396"/>
      <c r="GKH169" s="396"/>
      <c r="GKI169" s="396"/>
      <c r="GKJ169" s="396"/>
      <c r="GKK169" s="396"/>
      <c r="GKL169" s="396"/>
      <c r="GKM169" s="396"/>
      <c r="GKN169" s="396"/>
      <c r="GKO169" s="396"/>
      <c r="GKP169" s="396"/>
      <c r="GKQ169" s="396"/>
      <c r="GKR169" s="396"/>
      <c r="GKS169" s="396"/>
      <c r="GKT169" s="396"/>
      <c r="GKU169" s="396"/>
      <c r="GKV169" s="396"/>
      <c r="GKW169" s="396"/>
      <c r="GKX169" s="396"/>
      <c r="GKY169" s="396"/>
      <c r="GKZ169" s="396"/>
      <c r="GLA169" s="396"/>
      <c r="GLB169" s="396"/>
      <c r="GLC169" s="396"/>
      <c r="GLD169" s="396"/>
      <c r="GLE169" s="396"/>
      <c r="GLF169" s="396"/>
      <c r="GLG169" s="396"/>
      <c r="GLH169" s="396"/>
      <c r="GLI169" s="396"/>
      <c r="GLJ169" s="396"/>
      <c r="GLK169" s="396"/>
      <c r="GLL169" s="396"/>
      <c r="GLM169" s="396"/>
      <c r="GLN169" s="396"/>
      <c r="GLO169" s="396"/>
      <c r="GLP169" s="396"/>
      <c r="GLQ169" s="396"/>
      <c r="GLR169" s="396"/>
      <c r="GLS169" s="396"/>
      <c r="GLT169" s="396"/>
      <c r="GLU169" s="396"/>
      <c r="GLV169" s="396"/>
      <c r="GLW169" s="396"/>
      <c r="GLX169" s="396"/>
      <c r="GLY169" s="396"/>
      <c r="GLZ169" s="396"/>
      <c r="GMA169" s="396"/>
      <c r="GMB169" s="396"/>
      <c r="GMC169" s="396"/>
      <c r="GMD169" s="396"/>
      <c r="GME169" s="396"/>
      <c r="GMF169" s="396"/>
      <c r="GMG169" s="396"/>
      <c r="GMH169" s="396"/>
      <c r="GMI169" s="396"/>
      <c r="GMJ169" s="396"/>
      <c r="GMK169" s="396"/>
      <c r="GML169" s="396"/>
      <c r="GMM169" s="396"/>
      <c r="GMN169" s="396"/>
      <c r="GMO169" s="396"/>
      <c r="GMP169" s="396"/>
      <c r="GMQ169" s="396"/>
      <c r="GMR169" s="396"/>
      <c r="GMS169" s="396"/>
      <c r="GMT169" s="396"/>
      <c r="GMU169" s="396"/>
      <c r="GMV169" s="396"/>
      <c r="GMW169" s="396"/>
      <c r="GMX169" s="396"/>
      <c r="GMY169" s="396"/>
      <c r="GMZ169" s="396"/>
      <c r="GNA169" s="396"/>
      <c r="GNB169" s="396"/>
      <c r="GNC169" s="396"/>
      <c r="GND169" s="396"/>
      <c r="GNE169" s="396"/>
      <c r="GNF169" s="396"/>
      <c r="GNG169" s="396"/>
      <c r="GNH169" s="396"/>
      <c r="GNI169" s="396"/>
      <c r="GNJ169" s="396"/>
      <c r="GNK169" s="396"/>
      <c r="GNL169" s="396"/>
      <c r="GNM169" s="396"/>
      <c r="GNN169" s="396"/>
      <c r="GNO169" s="396"/>
      <c r="GNP169" s="396"/>
      <c r="GNQ169" s="396"/>
      <c r="GNR169" s="396"/>
      <c r="GNS169" s="396"/>
      <c r="GNT169" s="396"/>
      <c r="GNU169" s="396"/>
      <c r="GNV169" s="396"/>
      <c r="GNW169" s="396"/>
      <c r="GNX169" s="396"/>
      <c r="GNY169" s="396"/>
      <c r="GNZ169" s="396"/>
      <c r="GOA169" s="396"/>
      <c r="GOB169" s="396"/>
      <c r="GOC169" s="396"/>
      <c r="GOD169" s="396"/>
      <c r="GOE169" s="396"/>
      <c r="GOF169" s="396"/>
      <c r="GOG169" s="396"/>
      <c r="GOH169" s="396"/>
      <c r="GOI169" s="396"/>
      <c r="GOJ169" s="396"/>
      <c r="GOK169" s="396"/>
      <c r="GOL169" s="396"/>
      <c r="GOM169" s="396"/>
      <c r="GON169" s="396"/>
      <c r="GOO169" s="396"/>
      <c r="GOP169" s="396"/>
      <c r="GOQ169" s="396"/>
      <c r="GOR169" s="396"/>
      <c r="GOS169" s="396"/>
      <c r="GOT169" s="396"/>
      <c r="GOU169" s="396"/>
      <c r="GOV169" s="396"/>
      <c r="GOW169" s="396"/>
      <c r="GOX169" s="396"/>
      <c r="GOY169" s="396"/>
      <c r="GOZ169" s="396"/>
      <c r="GPA169" s="396"/>
      <c r="GPB169" s="396"/>
      <c r="GPC169" s="396"/>
      <c r="GPD169" s="396"/>
      <c r="GPE169" s="396"/>
      <c r="GPF169" s="396"/>
      <c r="GPG169" s="396"/>
      <c r="GPH169" s="396"/>
      <c r="GPI169" s="396"/>
      <c r="GPJ169" s="396"/>
      <c r="GPK169" s="396"/>
      <c r="GPL169" s="396"/>
      <c r="GPM169" s="396"/>
      <c r="GPN169" s="396"/>
      <c r="GPO169" s="396"/>
      <c r="GPP169" s="396"/>
      <c r="GPQ169" s="396"/>
      <c r="GPR169" s="396"/>
      <c r="GPS169" s="396"/>
      <c r="GPT169" s="396"/>
      <c r="GPU169" s="396"/>
      <c r="GPV169" s="396"/>
      <c r="GPW169" s="396"/>
      <c r="GPX169" s="396"/>
      <c r="GPY169" s="396"/>
      <c r="GPZ169" s="396"/>
      <c r="GQA169" s="396"/>
      <c r="GQB169" s="396"/>
      <c r="GQC169" s="396"/>
      <c r="GQD169" s="396"/>
      <c r="GQE169" s="396"/>
      <c r="GQF169" s="396"/>
      <c r="GQG169" s="396"/>
      <c r="GQH169" s="396"/>
      <c r="GQI169" s="396"/>
      <c r="GQJ169" s="396"/>
      <c r="GQK169" s="396"/>
      <c r="GQL169" s="396"/>
      <c r="GQM169" s="396"/>
      <c r="GQN169" s="396"/>
      <c r="GQO169" s="396"/>
      <c r="GQP169" s="396"/>
      <c r="GQQ169" s="396"/>
      <c r="GQR169" s="396"/>
      <c r="GQS169" s="396"/>
      <c r="GQT169" s="396"/>
      <c r="GQU169" s="396"/>
      <c r="GQV169" s="396"/>
      <c r="GQW169" s="396"/>
      <c r="GQX169" s="396"/>
      <c r="GQY169" s="396"/>
      <c r="GQZ169" s="396"/>
      <c r="GRA169" s="396"/>
      <c r="GRB169" s="396"/>
      <c r="GRC169" s="396"/>
      <c r="GRD169" s="396"/>
      <c r="GRE169" s="396"/>
      <c r="GRF169" s="396"/>
      <c r="GRG169" s="396"/>
      <c r="GRH169" s="396"/>
      <c r="GRI169" s="396"/>
      <c r="GRJ169" s="396"/>
      <c r="GRK169" s="396"/>
      <c r="GRL169" s="396"/>
      <c r="GRM169" s="396"/>
      <c r="GRN169" s="396"/>
      <c r="GRO169" s="396"/>
      <c r="GRP169" s="396"/>
      <c r="GRQ169" s="396"/>
      <c r="GRR169" s="396"/>
      <c r="GRS169" s="396"/>
      <c r="GRT169" s="396"/>
      <c r="GRU169" s="396"/>
      <c r="GRV169" s="396"/>
      <c r="GRW169" s="396"/>
      <c r="GRX169" s="396"/>
      <c r="GRY169" s="396"/>
      <c r="GRZ169" s="396"/>
      <c r="GSA169" s="396"/>
      <c r="GSB169" s="396"/>
      <c r="GSC169" s="396"/>
      <c r="GSD169" s="396"/>
      <c r="GSE169" s="396"/>
      <c r="GSF169" s="396"/>
      <c r="GSG169" s="396"/>
      <c r="GSH169" s="396"/>
      <c r="GSI169" s="396"/>
      <c r="GSJ169" s="396"/>
      <c r="GSK169" s="396"/>
      <c r="GSL169" s="396"/>
      <c r="GSM169" s="396"/>
      <c r="GSN169" s="396"/>
      <c r="GSO169" s="396"/>
      <c r="GSP169" s="396"/>
      <c r="GSQ169" s="396"/>
      <c r="GSR169" s="396"/>
      <c r="GSS169" s="396"/>
      <c r="GST169" s="396"/>
      <c r="GSU169" s="396"/>
      <c r="GSV169" s="396"/>
      <c r="GSW169" s="396"/>
      <c r="GSX169" s="396"/>
      <c r="GSY169" s="396"/>
      <c r="GSZ169" s="396"/>
      <c r="GTA169" s="396"/>
      <c r="GTB169" s="396"/>
      <c r="GTC169" s="396"/>
      <c r="GTD169" s="396"/>
      <c r="GTE169" s="396"/>
      <c r="GTF169" s="396"/>
      <c r="GTG169" s="396"/>
      <c r="GTH169" s="396"/>
      <c r="GTI169" s="396"/>
      <c r="GTJ169" s="396"/>
      <c r="GTK169" s="396"/>
      <c r="GTL169" s="396"/>
      <c r="GTM169" s="396"/>
      <c r="GTN169" s="396"/>
      <c r="GTO169" s="396"/>
      <c r="GTP169" s="396"/>
      <c r="GTQ169" s="396"/>
      <c r="GTR169" s="396"/>
      <c r="GTS169" s="396"/>
      <c r="GTT169" s="396"/>
      <c r="GTU169" s="396"/>
      <c r="GTV169" s="396"/>
      <c r="GTW169" s="396"/>
      <c r="GTX169" s="396"/>
      <c r="GTY169" s="396"/>
      <c r="GTZ169" s="396"/>
      <c r="GUA169" s="396"/>
      <c r="GUB169" s="396"/>
      <c r="GUC169" s="396"/>
      <c r="GUD169" s="396"/>
      <c r="GUE169" s="396"/>
      <c r="GUF169" s="396"/>
      <c r="GUG169" s="396"/>
      <c r="GUH169" s="396"/>
      <c r="GUI169" s="396"/>
      <c r="GUJ169" s="396"/>
      <c r="GUK169" s="396"/>
      <c r="GUL169" s="396"/>
      <c r="GUM169" s="396"/>
      <c r="GUN169" s="396"/>
      <c r="GUO169" s="396"/>
      <c r="GUP169" s="396"/>
      <c r="GUQ169" s="396"/>
      <c r="GUR169" s="396"/>
      <c r="GUS169" s="396"/>
      <c r="GUT169" s="396"/>
      <c r="GUU169" s="396"/>
      <c r="GUV169" s="396"/>
      <c r="GUW169" s="396"/>
      <c r="GUX169" s="396"/>
      <c r="GUY169" s="396"/>
      <c r="GUZ169" s="396"/>
      <c r="GVA169" s="396"/>
      <c r="GVB169" s="396"/>
      <c r="GVC169" s="396"/>
      <c r="GVD169" s="396"/>
      <c r="GVE169" s="396"/>
      <c r="GVF169" s="396"/>
      <c r="GVG169" s="396"/>
      <c r="GVH169" s="396"/>
      <c r="GVI169" s="396"/>
      <c r="GVJ169" s="396"/>
      <c r="GVK169" s="396"/>
      <c r="GVL169" s="396"/>
      <c r="GVM169" s="396"/>
      <c r="GVN169" s="396"/>
      <c r="GVO169" s="396"/>
      <c r="GVP169" s="396"/>
      <c r="GVQ169" s="396"/>
      <c r="GVR169" s="396"/>
      <c r="GVS169" s="396"/>
      <c r="GVT169" s="396"/>
      <c r="GVU169" s="396"/>
      <c r="GVV169" s="396"/>
      <c r="GVW169" s="396"/>
      <c r="GVX169" s="396"/>
      <c r="GVY169" s="396"/>
      <c r="GVZ169" s="396"/>
      <c r="GWA169" s="396"/>
      <c r="GWB169" s="396"/>
      <c r="GWC169" s="396"/>
      <c r="GWD169" s="396"/>
      <c r="GWE169" s="396"/>
      <c r="GWF169" s="396"/>
      <c r="GWG169" s="396"/>
      <c r="GWH169" s="396"/>
      <c r="GWI169" s="396"/>
      <c r="GWJ169" s="396"/>
      <c r="GWK169" s="396"/>
      <c r="GWL169" s="396"/>
      <c r="GWM169" s="396"/>
      <c r="GWN169" s="396"/>
      <c r="GWO169" s="396"/>
      <c r="GWP169" s="396"/>
      <c r="GWQ169" s="396"/>
      <c r="GWR169" s="396"/>
      <c r="GWS169" s="396"/>
      <c r="GWT169" s="396"/>
      <c r="GWU169" s="396"/>
      <c r="GWV169" s="396"/>
      <c r="GWW169" s="396"/>
      <c r="GWX169" s="396"/>
      <c r="GWY169" s="396"/>
      <c r="GWZ169" s="396"/>
      <c r="GXA169" s="396"/>
      <c r="GXB169" s="396"/>
      <c r="GXC169" s="396"/>
      <c r="GXD169" s="396"/>
      <c r="GXE169" s="396"/>
      <c r="GXF169" s="396"/>
      <c r="GXG169" s="396"/>
      <c r="GXH169" s="396"/>
      <c r="GXI169" s="396"/>
      <c r="GXJ169" s="396"/>
      <c r="GXK169" s="396"/>
      <c r="GXL169" s="396"/>
      <c r="GXM169" s="396"/>
      <c r="GXN169" s="396"/>
      <c r="GXO169" s="396"/>
      <c r="GXP169" s="396"/>
      <c r="GXQ169" s="396"/>
      <c r="GXR169" s="396"/>
      <c r="GXS169" s="396"/>
      <c r="GXT169" s="396"/>
      <c r="GXU169" s="396"/>
      <c r="GXV169" s="396"/>
      <c r="GXW169" s="396"/>
      <c r="GXX169" s="396"/>
      <c r="GXY169" s="396"/>
      <c r="GXZ169" s="396"/>
      <c r="GYA169" s="396"/>
      <c r="GYB169" s="396"/>
      <c r="GYC169" s="396"/>
      <c r="GYD169" s="396"/>
      <c r="GYE169" s="396"/>
      <c r="GYF169" s="396"/>
      <c r="GYG169" s="396"/>
      <c r="GYH169" s="396"/>
      <c r="GYI169" s="396"/>
      <c r="GYJ169" s="396"/>
      <c r="GYK169" s="396"/>
      <c r="GYL169" s="396"/>
      <c r="GYM169" s="396"/>
      <c r="GYN169" s="396"/>
      <c r="GYO169" s="396"/>
      <c r="GYP169" s="396"/>
      <c r="GYQ169" s="396"/>
      <c r="GYR169" s="396"/>
      <c r="GYS169" s="396"/>
      <c r="GYT169" s="396"/>
      <c r="GYU169" s="396"/>
      <c r="GYV169" s="396"/>
      <c r="GYW169" s="396"/>
      <c r="GYX169" s="396"/>
      <c r="GYY169" s="396"/>
      <c r="GYZ169" s="396"/>
      <c r="GZA169" s="396"/>
      <c r="GZB169" s="396"/>
      <c r="GZC169" s="396"/>
      <c r="GZD169" s="396"/>
      <c r="GZE169" s="396"/>
      <c r="GZF169" s="396"/>
      <c r="GZG169" s="396"/>
      <c r="GZH169" s="396"/>
      <c r="GZI169" s="396"/>
      <c r="GZJ169" s="396"/>
      <c r="GZK169" s="396"/>
      <c r="GZL169" s="396"/>
      <c r="GZM169" s="396"/>
      <c r="GZN169" s="396"/>
      <c r="GZO169" s="396"/>
      <c r="GZP169" s="396"/>
      <c r="GZQ169" s="396"/>
      <c r="GZR169" s="396"/>
      <c r="GZS169" s="396"/>
      <c r="GZT169" s="396"/>
      <c r="GZU169" s="396"/>
      <c r="GZV169" s="396"/>
      <c r="GZW169" s="396"/>
      <c r="GZX169" s="396"/>
      <c r="GZY169" s="396"/>
      <c r="GZZ169" s="396"/>
      <c r="HAA169" s="396"/>
      <c r="HAB169" s="396"/>
      <c r="HAC169" s="396"/>
      <c r="HAD169" s="396"/>
      <c r="HAE169" s="396"/>
      <c r="HAF169" s="396"/>
      <c r="HAG169" s="396"/>
      <c r="HAH169" s="396"/>
      <c r="HAI169" s="396"/>
      <c r="HAJ169" s="396"/>
      <c r="HAK169" s="396"/>
      <c r="HAL169" s="396"/>
      <c r="HAM169" s="396"/>
      <c r="HAN169" s="396"/>
      <c r="HAO169" s="396"/>
      <c r="HAP169" s="396"/>
      <c r="HAQ169" s="396"/>
      <c r="HAR169" s="396"/>
      <c r="HAS169" s="396"/>
      <c r="HAT169" s="396"/>
      <c r="HAU169" s="396"/>
      <c r="HAV169" s="396"/>
      <c r="HAW169" s="396"/>
      <c r="HAX169" s="396"/>
      <c r="HAY169" s="396"/>
      <c r="HAZ169" s="396"/>
      <c r="HBA169" s="396"/>
      <c r="HBB169" s="396"/>
      <c r="HBC169" s="396"/>
      <c r="HBD169" s="396"/>
      <c r="HBE169" s="396"/>
      <c r="HBF169" s="396"/>
      <c r="HBG169" s="396"/>
      <c r="HBH169" s="396"/>
      <c r="HBI169" s="396"/>
      <c r="HBJ169" s="396"/>
      <c r="HBK169" s="396"/>
      <c r="HBL169" s="396"/>
      <c r="HBM169" s="396"/>
      <c r="HBN169" s="396"/>
      <c r="HBO169" s="396"/>
      <c r="HBP169" s="396"/>
      <c r="HBQ169" s="396"/>
      <c r="HBR169" s="396"/>
      <c r="HBS169" s="396"/>
      <c r="HBT169" s="396"/>
      <c r="HBU169" s="396"/>
      <c r="HBV169" s="396"/>
      <c r="HBW169" s="396"/>
      <c r="HBX169" s="396"/>
      <c r="HBY169" s="396"/>
      <c r="HBZ169" s="396"/>
      <c r="HCA169" s="396"/>
      <c r="HCB169" s="396"/>
      <c r="HCC169" s="396"/>
      <c r="HCD169" s="396"/>
      <c r="HCE169" s="396"/>
      <c r="HCF169" s="396"/>
      <c r="HCG169" s="396"/>
      <c r="HCH169" s="396"/>
      <c r="HCI169" s="396"/>
      <c r="HCJ169" s="396"/>
      <c r="HCK169" s="396"/>
      <c r="HCL169" s="396"/>
      <c r="HCM169" s="396"/>
      <c r="HCN169" s="396"/>
      <c r="HCO169" s="396"/>
      <c r="HCP169" s="396"/>
      <c r="HCQ169" s="396"/>
      <c r="HCR169" s="396"/>
      <c r="HCS169" s="396"/>
      <c r="HCT169" s="396"/>
      <c r="HCU169" s="396"/>
      <c r="HCV169" s="396"/>
      <c r="HCW169" s="396"/>
      <c r="HCX169" s="396"/>
      <c r="HCY169" s="396"/>
      <c r="HCZ169" s="396"/>
      <c r="HDA169" s="396"/>
      <c r="HDB169" s="396"/>
      <c r="HDC169" s="396"/>
      <c r="HDD169" s="396"/>
      <c r="HDE169" s="396"/>
      <c r="HDF169" s="396"/>
      <c r="HDG169" s="396"/>
      <c r="HDH169" s="396"/>
      <c r="HDI169" s="396"/>
      <c r="HDJ169" s="396"/>
      <c r="HDK169" s="396"/>
      <c r="HDL169" s="396"/>
      <c r="HDM169" s="396"/>
      <c r="HDN169" s="396"/>
      <c r="HDO169" s="396"/>
      <c r="HDP169" s="396"/>
      <c r="HDQ169" s="396"/>
      <c r="HDR169" s="396"/>
      <c r="HDS169" s="396"/>
      <c r="HDT169" s="396"/>
      <c r="HDU169" s="396"/>
      <c r="HDV169" s="396"/>
      <c r="HDW169" s="396"/>
      <c r="HDX169" s="396"/>
      <c r="HDY169" s="396"/>
      <c r="HDZ169" s="396"/>
      <c r="HEA169" s="396"/>
      <c r="HEB169" s="396"/>
      <c r="HEC169" s="396"/>
      <c r="HED169" s="396"/>
      <c r="HEE169" s="396"/>
      <c r="HEF169" s="396"/>
      <c r="HEG169" s="396"/>
      <c r="HEH169" s="396"/>
      <c r="HEI169" s="396"/>
      <c r="HEJ169" s="396"/>
      <c r="HEK169" s="396"/>
      <c r="HEL169" s="396"/>
      <c r="HEM169" s="396"/>
      <c r="HEN169" s="396"/>
      <c r="HEO169" s="396"/>
      <c r="HEP169" s="396"/>
      <c r="HEQ169" s="396"/>
      <c r="HER169" s="396"/>
      <c r="HES169" s="396"/>
      <c r="HET169" s="396"/>
      <c r="HEU169" s="396"/>
      <c r="HEV169" s="396"/>
      <c r="HEW169" s="396"/>
      <c r="HEX169" s="396"/>
      <c r="HEY169" s="396"/>
      <c r="HEZ169" s="396"/>
      <c r="HFA169" s="396"/>
      <c r="HFB169" s="396"/>
      <c r="HFC169" s="396"/>
      <c r="HFD169" s="396"/>
      <c r="HFE169" s="396"/>
      <c r="HFF169" s="396"/>
      <c r="HFG169" s="396"/>
      <c r="HFH169" s="396"/>
      <c r="HFI169" s="396"/>
      <c r="HFJ169" s="396"/>
      <c r="HFK169" s="396"/>
      <c r="HFL169" s="396"/>
      <c r="HFM169" s="396"/>
      <c r="HFN169" s="396"/>
      <c r="HFO169" s="396"/>
      <c r="HFP169" s="396"/>
      <c r="HFQ169" s="396"/>
      <c r="HFR169" s="396"/>
      <c r="HFS169" s="396"/>
      <c r="HFT169" s="396"/>
      <c r="HFU169" s="396"/>
      <c r="HFV169" s="396"/>
      <c r="HFW169" s="396"/>
      <c r="HFX169" s="396"/>
      <c r="HFY169" s="396"/>
      <c r="HFZ169" s="396"/>
      <c r="HGA169" s="396"/>
      <c r="HGB169" s="396"/>
      <c r="HGC169" s="396"/>
      <c r="HGD169" s="396"/>
      <c r="HGE169" s="396"/>
      <c r="HGF169" s="396"/>
      <c r="HGG169" s="396"/>
      <c r="HGH169" s="396"/>
      <c r="HGI169" s="396"/>
      <c r="HGJ169" s="396"/>
      <c r="HGK169" s="396"/>
      <c r="HGL169" s="396"/>
      <c r="HGM169" s="396"/>
      <c r="HGN169" s="396"/>
      <c r="HGO169" s="396"/>
      <c r="HGP169" s="396"/>
      <c r="HGQ169" s="396"/>
      <c r="HGR169" s="396"/>
      <c r="HGS169" s="396"/>
      <c r="HGT169" s="396"/>
      <c r="HGU169" s="396"/>
      <c r="HGV169" s="396"/>
      <c r="HGW169" s="396"/>
      <c r="HGX169" s="396"/>
      <c r="HGY169" s="396"/>
      <c r="HGZ169" s="396"/>
      <c r="HHA169" s="396"/>
      <c r="HHB169" s="396"/>
      <c r="HHC169" s="396"/>
      <c r="HHD169" s="396"/>
      <c r="HHE169" s="396"/>
      <c r="HHF169" s="396"/>
      <c r="HHG169" s="396"/>
      <c r="HHH169" s="396"/>
      <c r="HHI169" s="396"/>
      <c r="HHJ169" s="396"/>
      <c r="HHK169" s="396"/>
      <c r="HHL169" s="396"/>
      <c r="HHM169" s="396"/>
      <c r="HHN169" s="396"/>
      <c r="HHO169" s="396"/>
      <c r="HHP169" s="396"/>
      <c r="HHQ169" s="396"/>
      <c r="HHR169" s="396"/>
      <c r="HHS169" s="396"/>
      <c r="HHT169" s="396"/>
      <c r="HHU169" s="396"/>
      <c r="HHV169" s="396"/>
      <c r="HHW169" s="396"/>
      <c r="HHX169" s="396"/>
      <c r="HHY169" s="396"/>
      <c r="HHZ169" s="396"/>
      <c r="HIA169" s="396"/>
      <c r="HIB169" s="396"/>
      <c r="HIC169" s="396"/>
      <c r="HID169" s="396"/>
      <c r="HIE169" s="396"/>
      <c r="HIF169" s="396"/>
      <c r="HIG169" s="396"/>
      <c r="HIH169" s="396"/>
      <c r="HII169" s="396"/>
      <c r="HIJ169" s="396"/>
      <c r="HIK169" s="396"/>
      <c r="HIL169" s="396"/>
      <c r="HIM169" s="396"/>
      <c r="HIN169" s="396"/>
      <c r="HIO169" s="396"/>
      <c r="HIP169" s="396"/>
      <c r="HIQ169" s="396"/>
      <c r="HIR169" s="396"/>
      <c r="HIS169" s="396"/>
      <c r="HIT169" s="396"/>
      <c r="HIU169" s="396"/>
      <c r="HIV169" s="396"/>
      <c r="HIW169" s="396"/>
      <c r="HIX169" s="396"/>
      <c r="HIY169" s="396"/>
      <c r="HIZ169" s="396"/>
      <c r="HJA169" s="396"/>
      <c r="HJB169" s="396"/>
      <c r="HJC169" s="396"/>
      <c r="HJD169" s="396"/>
      <c r="HJE169" s="396"/>
      <c r="HJF169" s="396"/>
      <c r="HJG169" s="396"/>
      <c r="HJH169" s="396"/>
      <c r="HJI169" s="396"/>
      <c r="HJJ169" s="396"/>
      <c r="HJK169" s="396"/>
      <c r="HJL169" s="396"/>
      <c r="HJM169" s="396"/>
      <c r="HJN169" s="396"/>
      <c r="HJO169" s="396"/>
      <c r="HJP169" s="396"/>
      <c r="HJQ169" s="396"/>
      <c r="HJR169" s="396"/>
      <c r="HJS169" s="396"/>
      <c r="HJT169" s="396"/>
      <c r="HJU169" s="396"/>
      <c r="HJV169" s="396"/>
      <c r="HJW169" s="396"/>
      <c r="HJX169" s="396"/>
      <c r="HJY169" s="396"/>
      <c r="HJZ169" s="396"/>
      <c r="HKA169" s="396"/>
      <c r="HKB169" s="396"/>
      <c r="HKC169" s="396"/>
      <c r="HKD169" s="396"/>
      <c r="HKE169" s="396"/>
      <c r="HKF169" s="396"/>
      <c r="HKG169" s="396"/>
      <c r="HKH169" s="396"/>
      <c r="HKI169" s="396"/>
      <c r="HKJ169" s="396"/>
      <c r="HKK169" s="396"/>
      <c r="HKL169" s="396"/>
      <c r="HKM169" s="396"/>
      <c r="HKN169" s="396"/>
      <c r="HKO169" s="396"/>
      <c r="HKP169" s="396"/>
      <c r="HKQ169" s="396"/>
      <c r="HKR169" s="396"/>
      <c r="HKS169" s="396"/>
      <c r="HKT169" s="396"/>
      <c r="HKU169" s="396"/>
      <c r="HKV169" s="396"/>
      <c r="HKW169" s="396"/>
      <c r="HKX169" s="396"/>
      <c r="HKY169" s="396"/>
      <c r="HKZ169" s="396"/>
      <c r="HLA169" s="396"/>
      <c r="HLB169" s="396"/>
      <c r="HLC169" s="396"/>
      <c r="HLD169" s="396"/>
      <c r="HLE169" s="396"/>
      <c r="HLF169" s="396"/>
      <c r="HLG169" s="396"/>
      <c r="HLH169" s="396"/>
      <c r="HLI169" s="396"/>
      <c r="HLJ169" s="396"/>
      <c r="HLK169" s="396"/>
      <c r="HLL169" s="396"/>
      <c r="HLM169" s="396"/>
      <c r="HLN169" s="396"/>
      <c r="HLO169" s="396"/>
      <c r="HLP169" s="396"/>
      <c r="HLQ169" s="396"/>
      <c r="HLR169" s="396"/>
      <c r="HLS169" s="396"/>
      <c r="HLT169" s="396"/>
      <c r="HLU169" s="396"/>
      <c r="HLV169" s="396"/>
      <c r="HLW169" s="396"/>
      <c r="HLX169" s="396"/>
      <c r="HLY169" s="396"/>
      <c r="HLZ169" s="396"/>
      <c r="HMA169" s="396"/>
      <c r="HMB169" s="396"/>
      <c r="HMC169" s="396"/>
      <c r="HMD169" s="396"/>
      <c r="HME169" s="396"/>
      <c r="HMF169" s="396"/>
      <c r="HMG169" s="396"/>
      <c r="HMH169" s="396"/>
      <c r="HMI169" s="396"/>
      <c r="HMJ169" s="396"/>
      <c r="HMK169" s="396"/>
      <c r="HML169" s="396"/>
      <c r="HMM169" s="396"/>
      <c r="HMN169" s="396"/>
      <c r="HMO169" s="396"/>
      <c r="HMP169" s="396"/>
      <c r="HMQ169" s="396"/>
      <c r="HMR169" s="396"/>
      <c r="HMS169" s="396"/>
      <c r="HMT169" s="396"/>
      <c r="HMU169" s="396"/>
      <c r="HMV169" s="396"/>
      <c r="HMW169" s="396"/>
      <c r="HMX169" s="396"/>
      <c r="HMY169" s="396"/>
      <c r="HMZ169" s="396"/>
      <c r="HNA169" s="396"/>
      <c r="HNB169" s="396"/>
      <c r="HNC169" s="396"/>
      <c r="HND169" s="396"/>
      <c r="HNE169" s="396"/>
      <c r="HNF169" s="396"/>
      <c r="HNG169" s="396"/>
      <c r="HNH169" s="396"/>
      <c r="HNI169" s="396"/>
      <c r="HNJ169" s="396"/>
      <c r="HNK169" s="396"/>
      <c r="HNL169" s="396"/>
      <c r="HNM169" s="396"/>
      <c r="HNN169" s="396"/>
      <c r="HNO169" s="396"/>
      <c r="HNP169" s="396"/>
      <c r="HNQ169" s="396"/>
      <c r="HNR169" s="396"/>
      <c r="HNS169" s="396"/>
      <c r="HNT169" s="396"/>
      <c r="HNU169" s="396"/>
      <c r="HNV169" s="396"/>
      <c r="HNW169" s="396"/>
      <c r="HNX169" s="396"/>
      <c r="HNY169" s="396"/>
      <c r="HNZ169" s="396"/>
      <c r="HOA169" s="396"/>
      <c r="HOB169" s="396"/>
      <c r="HOC169" s="396"/>
      <c r="HOD169" s="396"/>
      <c r="HOE169" s="396"/>
      <c r="HOF169" s="396"/>
      <c r="HOG169" s="396"/>
      <c r="HOH169" s="396"/>
      <c r="HOI169" s="396"/>
      <c r="HOJ169" s="396"/>
      <c r="HOK169" s="396"/>
      <c r="HOL169" s="396"/>
      <c r="HOM169" s="396"/>
      <c r="HON169" s="396"/>
      <c r="HOO169" s="396"/>
      <c r="HOP169" s="396"/>
      <c r="HOQ169" s="396"/>
      <c r="HOR169" s="396"/>
      <c r="HOS169" s="396"/>
      <c r="HOT169" s="396"/>
      <c r="HOU169" s="396"/>
      <c r="HOV169" s="396"/>
      <c r="HOW169" s="396"/>
      <c r="HOX169" s="396"/>
      <c r="HOY169" s="396"/>
      <c r="HOZ169" s="396"/>
      <c r="HPA169" s="396"/>
      <c r="HPB169" s="396"/>
      <c r="HPC169" s="396"/>
      <c r="HPD169" s="396"/>
      <c r="HPE169" s="396"/>
      <c r="HPF169" s="396"/>
      <c r="HPG169" s="396"/>
      <c r="HPH169" s="396"/>
      <c r="HPI169" s="396"/>
      <c r="HPJ169" s="396"/>
      <c r="HPK169" s="396"/>
      <c r="HPL169" s="396"/>
      <c r="HPM169" s="396"/>
      <c r="HPN169" s="396"/>
      <c r="HPO169" s="396"/>
      <c r="HPP169" s="396"/>
      <c r="HPQ169" s="396"/>
      <c r="HPR169" s="396"/>
      <c r="HPS169" s="396"/>
      <c r="HPT169" s="396"/>
      <c r="HPU169" s="396"/>
      <c r="HPV169" s="396"/>
      <c r="HPW169" s="396"/>
      <c r="HPX169" s="396"/>
      <c r="HPY169" s="396"/>
      <c r="HPZ169" s="396"/>
      <c r="HQA169" s="396"/>
      <c r="HQB169" s="396"/>
      <c r="HQC169" s="396"/>
      <c r="HQD169" s="396"/>
      <c r="HQE169" s="396"/>
      <c r="HQF169" s="396"/>
      <c r="HQG169" s="396"/>
      <c r="HQH169" s="396"/>
      <c r="HQI169" s="396"/>
      <c r="HQJ169" s="396"/>
      <c r="HQK169" s="396"/>
      <c r="HQL169" s="396"/>
      <c r="HQM169" s="396"/>
      <c r="HQN169" s="396"/>
      <c r="HQO169" s="396"/>
      <c r="HQP169" s="396"/>
      <c r="HQQ169" s="396"/>
      <c r="HQR169" s="396"/>
      <c r="HQS169" s="396"/>
      <c r="HQT169" s="396"/>
      <c r="HQU169" s="396"/>
      <c r="HQV169" s="396"/>
      <c r="HQW169" s="396"/>
      <c r="HQX169" s="396"/>
      <c r="HQY169" s="396"/>
      <c r="HQZ169" s="396"/>
      <c r="HRA169" s="396"/>
      <c r="HRB169" s="396"/>
      <c r="HRC169" s="396"/>
      <c r="HRD169" s="396"/>
      <c r="HRE169" s="396"/>
      <c r="HRF169" s="396"/>
      <c r="HRG169" s="396"/>
      <c r="HRH169" s="396"/>
      <c r="HRI169" s="396"/>
      <c r="HRJ169" s="396"/>
      <c r="HRK169" s="396"/>
      <c r="HRL169" s="396"/>
      <c r="HRM169" s="396"/>
      <c r="HRN169" s="396"/>
      <c r="HRO169" s="396"/>
      <c r="HRP169" s="396"/>
      <c r="HRQ169" s="396"/>
      <c r="HRR169" s="396"/>
      <c r="HRS169" s="396"/>
      <c r="HRT169" s="396"/>
      <c r="HRU169" s="396"/>
      <c r="HRV169" s="396"/>
      <c r="HRW169" s="396"/>
      <c r="HRX169" s="396"/>
      <c r="HRY169" s="396"/>
      <c r="HRZ169" s="396"/>
      <c r="HSA169" s="396"/>
      <c r="HSB169" s="396"/>
      <c r="HSC169" s="396"/>
      <c r="HSD169" s="396"/>
      <c r="HSE169" s="396"/>
      <c r="HSF169" s="396"/>
      <c r="HSG169" s="396"/>
      <c r="HSH169" s="396"/>
      <c r="HSI169" s="396"/>
      <c r="HSJ169" s="396"/>
      <c r="HSK169" s="396"/>
      <c r="HSL169" s="396"/>
      <c r="HSM169" s="396"/>
      <c r="HSN169" s="396"/>
      <c r="HSO169" s="396"/>
      <c r="HSP169" s="396"/>
      <c r="HSQ169" s="396"/>
      <c r="HSR169" s="396"/>
      <c r="HSS169" s="396"/>
      <c r="HST169" s="396"/>
      <c r="HSU169" s="396"/>
      <c r="HSV169" s="396"/>
      <c r="HSW169" s="396"/>
      <c r="HSX169" s="396"/>
      <c r="HSY169" s="396"/>
      <c r="HSZ169" s="396"/>
      <c r="HTA169" s="396"/>
      <c r="HTB169" s="396"/>
      <c r="HTC169" s="396"/>
      <c r="HTD169" s="396"/>
      <c r="HTE169" s="396"/>
      <c r="HTF169" s="396"/>
      <c r="HTG169" s="396"/>
      <c r="HTH169" s="396"/>
      <c r="HTI169" s="396"/>
      <c r="HTJ169" s="396"/>
      <c r="HTK169" s="396"/>
      <c r="HTL169" s="396"/>
      <c r="HTM169" s="396"/>
      <c r="HTN169" s="396"/>
      <c r="HTO169" s="396"/>
      <c r="HTP169" s="396"/>
      <c r="HTQ169" s="396"/>
      <c r="HTR169" s="396"/>
      <c r="HTS169" s="396"/>
      <c r="HTT169" s="396"/>
      <c r="HTU169" s="396"/>
      <c r="HTV169" s="396"/>
      <c r="HTW169" s="396"/>
      <c r="HTX169" s="396"/>
      <c r="HTY169" s="396"/>
      <c r="HTZ169" s="396"/>
      <c r="HUA169" s="396"/>
      <c r="HUB169" s="396"/>
      <c r="HUC169" s="396"/>
      <c r="HUD169" s="396"/>
      <c r="HUE169" s="396"/>
      <c r="HUF169" s="396"/>
      <c r="HUG169" s="396"/>
      <c r="HUH169" s="396"/>
      <c r="HUI169" s="396"/>
      <c r="HUJ169" s="396"/>
      <c r="HUK169" s="396"/>
      <c r="HUL169" s="396"/>
      <c r="HUM169" s="396"/>
      <c r="HUN169" s="396"/>
      <c r="HUO169" s="396"/>
      <c r="HUP169" s="396"/>
      <c r="HUQ169" s="396"/>
      <c r="HUR169" s="396"/>
      <c r="HUS169" s="396"/>
      <c r="HUT169" s="396"/>
      <c r="HUU169" s="396"/>
      <c r="HUV169" s="396"/>
      <c r="HUW169" s="396"/>
      <c r="HUX169" s="396"/>
      <c r="HUY169" s="396"/>
      <c r="HUZ169" s="396"/>
      <c r="HVA169" s="396"/>
      <c r="HVB169" s="396"/>
      <c r="HVC169" s="396"/>
      <c r="HVD169" s="396"/>
      <c r="HVE169" s="396"/>
      <c r="HVF169" s="396"/>
      <c r="HVG169" s="396"/>
      <c r="HVH169" s="396"/>
      <c r="HVI169" s="396"/>
      <c r="HVJ169" s="396"/>
      <c r="HVK169" s="396"/>
      <c r="HVL169" s="396"/>
      <c r="HVM169" s="396"/>
      <c r="HVN169" s="396"/>
      <c r="HVO169" s="396"/>
      <c r="HVP169" s="396"/>
      <c r="HVQ169" s="396"/>
      <c r="HVR169" s="396"/>
      <c r="HVS169" s="396"/>
      <c r="HVT169" s="396"/>
      <c r="HVU169" s="396"/>
      <c r="HVV169" s="396"/>
      <c r="HVW169" s="396"/>
      <c r="HVX169" s="396"/>
      <c r="HVY169" s="396"/>
      <c r="HVZ169" s="396"/>
      <c r="HWA169" s="396"/>
      <c r="HWB169" s="396"/>
      <c r="HWC169" s="396"/>
      <c r="HWD169" s="396"/>
      <c r="HWE169" s="396"/>
      <c r="HWF169" s="396"/>
      <c r="HWG169" s="396"/>
      <c r="HWH169" s="396"/>
      <c r="HWI169" s="396"/>
      <c r="HWJ169" s="396"/>
      <c r="HWK169" s="396"/>
      <c r="HWL169" s="396"/>
      <c r="HWM169" s="396"/>
      <c r="HWN169" s="396"/>
      <c r="HWO169" s="396"/>
      <c r="HWP169" s="396"/>
      <c r="HWQ169" s="396"/>
      <c r="HWR169" s="396"/>
      <c r="HWS169" s="396"/>
      <c r="HWT169" s="396"/>
      <c r="HWU169" s="396"/>
      <c r="HWV169" s="396"/>
      <c r="HWW169" s="396"/>
      <c r="HWX169" s="396"/>
      <c r="HWY169" s="396"/>
      <c r="HWZ169" s="396"/>
      <c r="HXA169" s="396"/>
      <c r="HXB169" s="396"/>
      <c r="HXC169" s="396"/>
      <c r="HXD169" s="396"/>
      <c r="HXE169" s="396"/>
      <c r="HXF169" s="396"/>
      <c r="HXG169" s="396"/>
      <c r="HXH169" s="396"/>
      <c r="HXI169" s="396"/>
      <c r="HXJ169" s="396"/>
      <c r="HXK169" s="396"/>
      <c r="HXL169" s="396"/>
      <c r="HXM169" s="396"/>
      <c r="HXN169" s="396"/>
      <c r="HXO169" s="396"/>
      <c r="HXP169" s="396"/>
      <c r="HXQ169" s="396"/>
      <c r="HXR169" s="396"/>
      <c r="HXS169" s="396"/>
      <c r="HXT169" s="396"/>
      <c r="HXU169" s="396"/>
      <c r="HXV169" s="396"/>
      <c r="HXW169" s="396"/>
      <c r="HXX169" s="396"/>
      <c r="HXY169" s="396"/>
      <c r="HXZ169" s="396"/>
      <c r="HYA169" s="396"/>
      <c r="HYB169" s="396"/>
      <c r="HYC169" s="396"/>
      <c r="HYD169" s="396"/>
      <c r="HYE169" s="396"/>
      <c r="HYF169" s="396"/>
      <c r="HYG169" s="396"/>
      <c r="HYH169" s="396"/>
      <c r="HYI169" s="396"/>
      <c r="HYJ169" s="396"/>
      <c r="HYK169" s="396"/>
      <c r="HYL169" s="396"/>
      <c r="HYM169" s="396"/>
      <c r="HYN169" s="396"/>
      <c r="HYO169" s="396"/>
      <c r="HYP169" s="396"/>
      <c r="HYQ169" s="396"/>
      <c r="HYR169" s="396"/>
      <c r="HYS169" s="396"/>
      <c r="HYT169" s="396"/>
      <c r="HYU169" s="396"/>
      <c r="HYV169" s="396"/>
      <c r="HYW169" s="396"/>
      <c r="HYX169" s="396"/>
      <c r="HYY169" s="396"/>
      <c r="HYZ169" s="396"/>
      <c r="HZA169" s="396"/>
      <c r="HZB169" s="396"/>
      <c r="HZC169" s="396"/>
      <c r="HZD169" s="396"/>
      <c r="HZE169" s="396"/>
      <c r="HZF169" s="396"/>
      <c r="HZG169" s="396"/>
      <c r="HZH169" s="396"/>
      <c r="HZI169" s="396"/>
      <c r="HZJ169" s="396"/>
      <c r="HZK169" s="396"/>
      <c r="HZL169" s="396"/>
      <c r="HZM169" s="396"/>
      <c r="HZN169" s="396"/>
      <c r="HZO169" s="396"/>
      <c r="HZP169" s="396"/>
      <c r="HZQ169" s="396"/>
      <c r="HZR169" s="396"/>
      <c r="HZS169" s="396"/>
      <c r="HZT169" s="396"/>
      <c r="HZU169" s="396"/>
      <c r="HZV169" s="396"/>
      <c r="HZW169" s="396"/>
      <c r="HZX169" s="396"/>
      <c r="HZY169" s="396"/>
      <c r="HZZ169" s="396"/>
      <c r="IAA169" s="396"/>
      <c r="IAB169" s="396"/>
      <c r="IAC169" s="396"/>
      <c r="IAD169" s="396"/>
      <c r="IAE169" s="396"/>
      <c r="IAF169" s="396"/>
      <c r="IAG169" s="396"/>
      <c r="IAH169" s="396"/>
      <c r="IAI169" s="396"/>
      <c r="IAJ169" s="396"/>
      <c r="IAK169" s="396"/>
      <c r="IAL169" s="396"/>
      <c r="IAM169" s="396"/>
      <c r="IAN169" s="396"/>
      <c r="IAO169" s="396"/>
      <c r="IAP169" s="396"/>
      <c r="IAQ169" s="396"/>
      <c r="IAR169" s="396"/>
      <c r="IAS169" s="396"/>
      <c r="IAT169" s="396"/>
      <c r="IAU169" s="396"/>
      <c r="IAV169" s="396"/>
      <c r="IAW169" s="396"/>
      <c r="IAX169" s="396"/>
      <c r="IAY169" s="396"/>
      <c r="IAZ169" s="396"/>
      <c r="IBA169" s="396"/>
      <c r="IBB169" s="396"/>
      <c r="IBC169" s="396"/>
      <c r="IBD169" s="396"/>
      <c r="IBE169" s="396"/>
      <c r="IBF169" s="396"/>
      <c r="IBG169" s="396"/>
      <c r="IBH169" s="396"/>
      <c r="IBI169" s="396"/>
      <c r="IBJ169" s="396"/>
      <c r="IBK169" s="396"/>
      <c r="IBL169" s="396"/>
      <c r="IBM169" s="396"/>
      <c r="IBN169" s="396"/>
      <c r="IBO169" s="396"/>
      <c r="IBP169" s="396"/>
      <c r="IBQ169" s="396"/>
      <c r="IBR169" s="396"/>
      <c r="IBS169" s="396"/>
      <c r="IBT169" s="396"/>
      <c r="IBU169" s="396"/>
      <c r="IBV169" s="396"/>
      <c r="IBW169" s="396"/>
      <c r="IBX169" s="396"/>
      <c r="IBY169" s="396"/>
      <c r="IBZ169" s="396"/>
      <c r="ICA169" s="396"/>
      <c r="ICB169" s="396"/>
      <c r="ICC169" s="396"/>
      <c r="ICD169" s="396"/>
      <c r="ICE169" s="396"/>
      <c r="ICF169" s="396"/>
      <c r="ICG169" s="396"/>
      <c r="ICH169" s="396"/>
      <c r="ICI169" s="396"/>
      <c r="ICJ169" s="396"/>
      <c r="ICK169" s="396"/>
      <c r="ICL169" s="396"/>
      <c r="ICM169" s="396"/>
      <c r="ICN169" s="396"/>
      <c r="ICO169" s="396"/>
      <c r="ICP169" s="396"/>
      <c r="ICQ169" s="396"/>
      <c r="ICR169" s="396"/>
      <c r="ICS169" s="396"/>
      <c r="ICT169" s="396"/>
      <c r="ICU169" s="396"/>
      <c r="ICV169" s="396"/>
      <c r="ICW169" s="396"/>
      <c r="ICX169" s="396"/>
      <c r="ICY169" s="396"/>
      <c r="ICZ169" s="396"/>
      <c r="IDA169" s="396"/>
      <c r="IDB169" s="396"/>
      <c r="IDC169" s="396"/>
      <c r="IDD169" s="396"/>
      <c r="IDE169" s="396"/>
      <c r="IDF169" s="396"/>
      <c r="IDG169" s="396"/>
      <c r="IDH169" s="396"/>
      <c r="IDI169" s="396"/>
      <c r="IDJ169" s="396"/>
      <c r="IDK169" s="396"/>
      <c r="IDL169" s="396"/>
      <c r="IDM169" s="396"/>
      <c r="IDN169" s="396"/>
      <c r="IDO169" s="396"/>
      <c r="IDP169" s="396"/>
      <c r="IDQ169" s="396"/>
      <c r="IDR169" s="396"/>
      <c r="IDS169" s="396"/>
      <c r="IDT169" s="396"/>
      <c r="IDU169" s="396"/>
      <c r="IDV169" s="396"/>
      <c r="IDW169" s="396"/>
      <c r="IDX169" s="396"/>
      <c r="IDY169" s="396"/>
      <c r="IDZ169" s="396"/>
      <c r="IEA169" s="396"/>
      <c r="IEB169" s="396"/>
      <c r="IEC169" s="396"/>
      <c r="IED169" s="396"/>
      <c r="IEE169" s="396"/>
      <c r="IEF169" s="396"/>
      <c r="IEG169" s="396"/>
      <c r="IEH169" s="396"/>
      <c r="IEI169" s="396"/>
      <c r="IEJ169" s="396"/>
      <c r="IEK169" s="396"/>
      <c r="IEL169" s="396"/>
      <c r="IEM169" s="396"/>
      <c r="IEN169" s="396"/>
      <c r="IEO169" s="396"/>
      <c r="IEP169" s="396"/>
      <c r="IEQ169" s="396"/>
      <c r="IER169" s="396"/>
      <c r="IES169" s="396"/>
      <c r="IET169" s="396"/>
      <c r="IEU169" s="396"/>
      <c r="IEV169" s="396"/>
      <c r="IEW169" s="396"/>
      <c r="IEX169" s="396"/>
      <c r="IEY169" s="396"/>
      <c r="IEZ169" s="396"/>
      <c r="IFA169" s="396"/>
      <c r="IFB169" s="396"/>
      <c r="IFC169" s="396"/>
      <c r="IFD169" s="396"/>
      <c r="IFE169" s="396"/>
      <c r="IFF169" s="396"/>
      <c r="IFG169" s="396"/>
      <c r="IFH169" s="396"/>
      <c r="IFI169" s="396"/>
      <c r="IFJ169" s="396"/>
      <c r="IFK169" s="396"/>
      <c r="IFL169" s="396"/>
      <c r="IFM169" s="396"/>
      <c r="IFN169" s="396"/>
      <c r="IFO169" s="396"/>
      <c r="IFP169" s="396"/>
      <c r="IFQ169" s="396"/>
      <c r="IFR169" s="396"/>
      <c r="IFS169" s="396"/>
      <c r="IFT169" s="396"/>
      <c r="IFU169" s="396"/>
      <c r="IFV169" s="396"/>
      <c r="IFW169" s="396"/>
      <c r="IFX169" s="396"/>
      <c r="IFY169" s="396"/>
      <c r="IFZ169" s="396"/>
      <c r="IGA169" s="396"/>
      <c r="IGB169" s="396"/>
      <c r="IGC169" s="396"/>
      <c r="IGD169" s="396"/>
      <c r="IGE169" s="396"/>
      <c r="IGF169" s="396"/>
      <c r="IGG169" s="396"/>
      <c r="IGH169" s="396"/>
      <c r="IGI169" s="396"/>
      <c r="IGJ169" s="396"/>
      <c r="IGK169" s="396"/>
      <c r="IGL169" s="396"/>
      <c r="IGM169" s="396"/>
      <c r="IGN169" s="396"/>
      <c r="IGO169" s="396"/>
      <c r="IGP169" s="396"/>
      <c r="IGQ169" s="396"/>
      <c r="IGR169" s="396"/>
      <c r="IGS169" s="396"/>
      <c r="IGT169" s="396"/>
      <c r="IGU169" s="396"/>
      <c r="IGV169" s="396"/>
      <c r="IGW169" s="396"/>
      <c r="IGX169" s="396"/>
      <c r="IGY169" s="396"/>
      <c r="IGZ169" s="396"/>
      <c r="IHA169" s="396"/>
      <c r="IHB169" s="396"/>
      <c r="IHC169" s="396"/>
      <c r="IHD169" s="396"/>
      <c r="IHE169" s="396"/>
      <c r="IHF169" s="396"/>
      <c r="IHG169" s="396"/>
      <c r="IHH169" s="396"/>
      <c r="IHI169" s="396"/>
      <c r="IHJ169" s="396"/>
      <c r="IHK169" s="396"/>
      <c r="IHL169" s="396"/>
      <c r="IHM169" s="396"/>
      <c r="IHN169" s="396"/>
      <c r="IHO169" s="396"/>
      <c r="IHP169" s="396"/>
      <c r="IHQ169" s="396"/>
      <c r="IHR169" s="396"/>
      <c r="IHS169" s="396"/>
      <c r="IHT169" s="396"/>
      <c r="IHU169" s="396"/>
      <c r="IHV169" s="396"/>
      <c r="IHW169" s="396"/>
      <c r="IHX169" s="396"/>
      <c r="IHY169" s="396"/>
      <c r="IHZ169" s="396"/>
      <c r="IIA169" s="396"/>
      <c r="IIB169" s="396"/>
      <c r="IIC169" s="396"/>
      <c r="IID169" s="396"/>
      <c r="IIE169" s="396"/>
      <c r="IIF169" s="396"/>
      <c r="IIG169" s="396"/>
      <c r="IIH169" s="396"/>
      <c r="III169" s="396"/>
      <c r="IIJ169" s="396"/>
      <c r="IIK169" s="396"/>
      <c r="IIL169" s="396"/>
      <c r="IIM169" s="396"/>
      <c r="IIN169" s="396"/>
      <c r="IIO169" s="396"/>
      <c r="IIP169" s="396"/>
      <c r="IIQ169" s="396"/>
      <c r="IIR169" s="396"/>
      <c r="IIS169" s="396"/>
      <c r="IIT169" s="396"/>
      <c r="IIU169" s="396"/>
      <c r="IIV169" s="396"/>
      <c r="IIW169" s="396"/>
      <c r="IIX169" s="396"/>
      <c r="IIY169" s="396"/>
      <c r="IIZ169" s="396"/>
      <c r="IJA169" s="396"/>
      <c r="IJB169" s="396"/>
      <c r="IJC169" s="396"/>
      <c r="IJD169" s="396"/>
      <c r="IJE169" s="396"/>
      <c r="IJF169" s="396"/>
      <c r="IJG169" s="396"/>
      <c r="IJH169" s="396"/>
      <c r="IJI169" s="396"/>
      <c r="IJJ169" s="396"/>
      <c r="IJK169" s="396"/>
      <c r="IJL169" s="396"/>
      <c r="IJM169" s="396"/>
      <c r="IJN169" s="396"/>
      <c r="IJO169" s="396"/>
      <c r="IJP169" s="396"/>
      <c r="IJQ169" s="396"/>
      <c r="IJR169" s="396"/>
      <c r="IJS169" s="396"/>
      <c r="IJT169" s="396"/>
      <c r="IJU169" s="396"/>
      <c r="IJV169" s="396"/>
      <c r="IJW169" s="396"/>
      <c r="IJX169" s="396"/>
      <c r="IJY169" s="396"/>
      <c r="IJZ169" s="396"/>
      <c r="IKA169" s="396"/>
      <c r="IKB169" s="396"/>
      <c r="IKC169" s="396"/>
      <c r="IKD169" s="396"/>
      <c r="IKE169" s="396"/>
      <c r="IKF169" s="396"/>
      <c r="IKG169" s="396"/>
      <c r="IKH169" s="396"/>
      <c r="IKI169" s="396"/>
      <c r="IKJ169" s="396"/>
      <c r="IKK169" s="396"/>
      <c r="IKL169" s="396"/>
      <c r="IKM169" s="396"/>
      <c r="IKN169" s="396"/>
      <c r="IKO169" s="396"/>
      <c r="IKP169" s="396"/>
      <c r="IKQ169" s="396"/>
      <c r="IKR169" s="396"/>
      <c r="IKS169" s="396"/>
      <c r="IKT169" s="396"/>
      <c r="IKU169" s="396"/>
      <c r="IKV169" s="396"/>
      <c r="IKW169" s="396"/>
      <c r="IKX169" s="396"/>
      <c r="IKY169" s="396"/>
      <c r="IKZ169" s="396"/>
      <c r="ILA169" s="396"/>
      <c r="ILB169" s="396"/>
      <c r="ILC169" s="396"/>
      <c r="ILD169" s="396"/>
      <c r="ILE169" s="396"/>
      <c r="ILF169" s="396"/>
      <c r="ILG169" s="396"/>
      <c r="ILH169" s="396"/>
      <c r="ILI169" s="396"/>
      <c r="ILJ169" s="396"/>
      <c r="ILK169" s="396"/>
      <c r="ILL169" s="396"/>
      <c r="ILM169" s="396"/>
      <c r="ILN169" s="396"/>
      <c r="ILO169" s="396"/>
      <c r="ILP169" s="396"/>
      <c r="ILQ169" s="396"/>
      <c r="ILR169" s="396"/>
      <c r="ILS169" s="396"/>
      <c r="ILT169" s="396"/>
      <c r="ILU169" s="396"/>
      <c r="ILV169" s="396"/>
      <c r="ILW169" s="396"/>
      <c r="ILX169" s="396"/>
      <c r="ILY169" s="396"/>
      <c r="ILZ169" s="396"/>
      <c r="IMA169" s="396"/>
      <c r="IMB169" s="396"/>
      <c r="IMC169" s="396"/>
      <c r="IMD169" s="396"/>
      <c r="IME169" s="396"/>
      <c r="IMF169" s="396"/>
      <c r="IMG169" s="396"/>
      <c r="IMH169" s="396"/>
      <c r="IMI169" s="396"/>
      <c r="IMJ169" s="396"/>
      <c r="IMK169" s="396"/>
      <c r="IML169" s="396"/>
      <c r="IMM169" s="396"/>
      <c r="IMN169" s="396"/>
      <c r="IMO169" s="396"/>
      <c r="IMP169" s="396"/>
      <c r="IMQ169" s="396"/>
      <c r="IMR169" s="396"/>
      <c r="IMS169" s="396"/>
      <c r="IMT169" s="396"/>
      <c r="IMU169" s="396"/>
      <c r="IMV169" s="396"/>
      <c r="IMW169" s="396"/>
      <c r="IMX169" s="396"/>
      <c r="IMY169" s="396"/>
      <c r="IMZ169" s="396"/>
      <c r="INA169" s="396"/>
      <c r="INB169" s="396"/>
      <c r="INC169" s="396"/>
      <c r="IND169" s="396"/>
      <c r="INE169" s="396"/>
      <c r="INF169" s="396"/>
      <c r="ING169" s="396"/>
      <c r="INH169" s="396"/>
      <c r="INI169" s="396"/>
      <c r="INJ169" s="396"/>
      <c r="INK169" s="396"/>
      <c r="INL169" s="396"/>
      <c r="INM169" s="396"/>
      <c r="INN169" s="396"/>
      <c r="INO169" s="396"/>
      <c r="INP169" s="396"/>
      <c r="INQ169" s="396"/>
      <c r="INR169" s="396"/>
      <c r="INS169" s="396"/>
      <c r="INT169" s="396"/>
      <c r="INU169" s="396"/>
      <c r="INV169" s="396"/>
      <c r="INW169" s="396"/>
      <c r="INX169" s="396"/>
      <c r="INY169" s="396"/>
      <c r="INZ169" s="396"/>
      <c r="IOA169" s="396"/>
      <c r="IOB169" s="396"/>
      <c r="IOC169" s="396"/>
      <c r="IOD169" s="396"/>
      <c r="IOE169" s="396"/>
      <c r="IOF169" s="396"/>
      <c r="IOG169" s="396"/>
      <c r="IOH169" s="396"/>
      <c r="IOI169" s="396"/>
      <c r="IOJ169" s="396"/>
      <c r="IOK169" s="396"/>
      <c r="IOL169" s="396"/>
      <c r="IOM169" s="396"/>
      <c r="ION169" s="396"/>
      <c r="IOO169" s="396"/>
      <c r="IOP169" s="396"/>
      <c r="IOQ169" s="396"/>
      <c r="IOR169" s="396"/>
      <c r="IOS169" s="396"/>
      <c r="IOT169" s="396"/>
      <c r="IOU169" s="396"/>
      <c r="IOV169" s="396"/>
      <c r="IOW169" s="396"/>
      <c r="IOX169" s="396"/>
      <c r="IOY169" s="396"/>
      <c r="IOZ169" s="396"/>
      <c r="IPA169" s="396"/>
      <c r="IPB169" s="396"/>
      <c r="IPC169" s="396"/>
      <c r="IPD169" s="396"/>
      <c r="IPE169" s="396"/>
      <c r="IPF169" s="396"/>
      <c r="IPG169" s="396"/>
      <c r="IPH169" s="396"/>
      <c r="IPI169" s="396"/>
      <c r="IPJ169" s="396"/>
      <c r="IPK169" s="396"/>
      <c r="IPL169" s="396"/>
      <c r="IPM169" s="396"/>
      <c r="IPN169" s="396"/>
      <c r="IPO169" s="396"/>
      <c r="IPP169" s="396"/>
      <c r="IPQ169" s="396"/>
      <c r="IPR169" s="396"/>
      <c r="IPS169" s="396"/>
      <c r="IPT169" s="396"/>
      <c r="IPU169" s="396"/>
      <c r="IPV169" s="396"/>
      <c r="IPW169" s="396"/>
      <c r="IPX169" s="396"/>
      <c r="IPY169" s="396"/>
      <c r="IPZ169" s="396"/>
      <c r="IQA169" s="396"/>
      <c r="IQB169" s="396"/>
      <c r="IQC169" s="396"/>
      <c r="IQD169" s="396"/>
      <c r="IQE169" s="396"/>
      <c r="IQF169" s="396"/>
      <c r="IQG169" s="396"/>
      <c r="IQH169" s="396"/>
      <c r="IQI169" s="396"/>
      <c r="IQJ169" s="396"/>
      <c r="IQK169" s="396"/>
      <c r="IQL169" s="396"/>
      <c r="IQM169" s="396"/>
      <c r="IQN169" s="396"/>
      <c r="IQO169" s="396"/>
      <c r="IQP169" s="396"/>
      <c r="IQQ169" s="396"/>
      <c r="IQR169" s="396"/>
      <c r="IQS169" s="396"/>
      <c r="IQT169" s="396"/>
      <c r="IQU169" s="396"/>
      <c r="IQV169" s="396"/>
      <c r="IQW169" s="396"/>
      <c r="IQX169" s="396"/>
      <c r="IQY169" s="396"/>
      <c r="IQZ169" s="396"/>
      <c r="IRA169" s="396"/>
      <c r="IRB169" s="396"/>
      <c r="IRC169" s="396"/>
      <c r="IRD169" s="396"/>
      <c r="IRE169" s="396"/>
      <c r="IRF169" s="396"/>
      <c r="IRG169" s="396"/>
      <c r="IRH169" s="396"/>
      <c r="IRI169" s="396"/>
      <c r="IRJ169" s="396"/>
      <c r="IRK169" s="396"/>
      <c r="IRL169" s="396"/>
      <c r="IRM169" s="396"/>
      <c r="IRN169" s="396"/>
      <c r="IRO169" s="396"/>
      <c r="IRP169" s="396"/>
      <c r="IRQ169" s="396"/>
      <c r="IRR169" s="396"/>
      <c r="IRS169" s="396"/>
      <c r="IRT169" s="396"/>
      <c r="IRU169" s="396"/>
      <c r="IRV169" s="396"/>
      <c r="IRW169" s="396"/>
      <c r="IRX169" s="396"/>
      <c r="IRY169" s="396"/>
      <c r="IRZ169" s="396"/>
      <c r="ISA169" s="396"/>
      <c r="ISB169" s="396"/>
      <c r="ISC169" s="396"/>
      <c r="ISD169" s="396"/>
      <c r="ISE169" s="396"/>
      <c r="ISF169" s="396"/>
      <c r="ISG169" s="396"/>
      <c r="ISH169" s="396"/>
      <c r="ISI169" s="396"/>
      <c r="ISJ169" s="396"/>
      <c r="ISK169" s="396"/>
      <c r="ISL169" s="396"/>
      <c r="ISM169" s="396"/>
      <c r="ISN169" s="396"/>
      <c r="ISO169" s="396"/>
      <c r="ISP169" s="396"/>
      <c r="ISQ169" s="396"/>
      <c r="ISR169" s="396"/>
      <c r="ISS169" s="396"/>
      <c r="IST169" s="396"/>
      <c r="ISU169" s="396"/>
      <c r="ISV169" s="396"/>
      <c r="ISW169" s="396"/>
      <c r="ISX169" s="396"/>
      <c r="ISY169" s="396"/>
      <c r="ISZ169" s="396"/>
      <c r="ITA169" s="396"/>
      <c r="ITB169" s="396"/>
      <c r="ITC169" s="396"/>
      <c r="ITD169" s="396"/>
      <c r="ITE169" s="396"/>
      <c r="ITF169" s="396"/>
      <c r="ITG169" s="396"/>
      <c r="ITH169" s="396"/>
      <c r="ITI169" s="396"/>
      <c r="ITJ169" s="396"/>
      <c r="ITK169" s="396"/>
      <c r="ITL169" s="396"/>
      <c r="ITM169" s="396"/>
      <c r="ITN169" s="396"/>
      <c r="ITO169" s="396"/>
      <c r="ITP169" s="396"/>
      <c r="ITQ169" s="396"/>
      <c r="ITR169" s="396"/>
      <c r="ITS169" s="396"/>
      <c r="ITT169" s="396"/>
      <c r="ITU169" s="396"/>
      <c r="ITV169" s="396"/>
      <c r="ITW169" s="396"/>
      <c r="ITX169" s="396"/>
      <c r="ITY169" s="396"/>
      <c r="ITZ169" s="396"/>
      <c r="IUA169" s="396"/>
      <c r="IUB169" s="396"/>
      <c r="IUC169" s="396"/>
      <c r="IUD169" s="396"/>
      <c r="IUE169" s="396"/>
      <c r="IUF169" s="396"/>
      <c r="IUG169" s="396"/>
      <c r="IUH169" s="396"/>
      <c r="IUI169" s="396"/>
      <c r="IUJ169" s="396"/>
      <c r="IUK169" s="396"/>
      <c r="IUL169" s="396"/>
      <c r="IUM169" s="396"/>
      <c r="IUN169" s="396"/>
      <c r="IUO169" s="396"/>
      <c r="IUP169" s="396"/>
      <c r="IUQ169" s="396"/>
      <c r="IUR169" s="396"/>
      <c r="IUS169" s="396"/>
      <c r="IUT169" s="396"/>
      <c r="IUU169" s="396"/>
      <c r="IUV169" s="396"/>
      <c r="IUW169" s="396"/>
      <c r="IUX169" s="396"/>
      <c r="IUY169" s="396"/>
      <c r="IUZ169" s="396"/>
      <c r="IVA169" s="396"/>
      <c r="IVB169" s="396"/>
      <c r="IVC169" s="396"/>
      <c r="IVD169" s="396"/>
      <c r="IVE169" s="396"/>
      <c r="IVF169" s="396"/>
      <c r="IVG169" s="396"/>
      <c r="IVH169" s="396"/>
      <c r="IVI169" s="396"/>
      <c r="IVJ169" s="396"/>
      <c r="IVK169" s="396"/>
      <c r="IVL169" s="396"/>
      <c r="IVM169" s="396"/>
      <c r="IVN169" s="396"/>
      <c r="IVO169" s="396"/>
      <c r="IVP169" s="396"/>
      <c r="IVQ169" s="396"/>
      <c r="IVR169" s="396"/>
      <c r="IVS169" s="396"/>
      <c r="IVT169" s="396"/>
      <c r="IVU169" s="396"/>
      <c r="IVV169" s="396"/>
      <c r="IVW169" s="396"/>
      <c r="IVX169" s="396"/>
      <c r="IVY169" s="396"/>
      <c r="IVZ169" s="396"/>
      <c r="IWA169" s="396"/>
      <c r="IWB169" s="396"/>
      <c r="IWC169" s="396"/>
      <c r="IWD169" s="396"/>
      <c r="IWE169" s="396"/>
      <c r="IWF169" s="396"/>
      <c r="IWG169" s="396"/>
      <c r="IWH169" s="396"/>
      <c r="IWI169" s="396"/>
      <c r="IWJ169" s="396"/>
      <c r="IWK169" s="396"/>
      <c r="IWL169" s="396"/>
      <c r="IWM169" s="396"/>
      <c r="IWN169" s="396"/>
      <c r="IWO169" s="396"/>
      <c r="IWP169" s="396"/>
      <c r="IWQ169" s="396"/>
      <c r="IWR169" s="396"/>
      <c r="IWS169" s="396"/>
      <c r="IWT169" s="396"/>
      <c r="IWU169" s="396"/>
      <c r="IWV169" s="396"/>
      <c r="IWW169" s="396"/>
      <c r="IWX169" s="396"/>
      <c r="IWY169" s="396"/>
      <c r="IWZ169" s="396"/>
      <c r="IXA169" s="396"/>
      <c r="IXB169" s="396"/>
      <c r="IXC169" s="396"/>
      <c r="IXD169" s="396"/>
      <c r="IXE169" s="396"/>
      <c r="IXF169" s="396"/>
      <c r="IXG169" s="396"/>
      <c r="IXH169" s="396"/>
      <c r="IXI169" s="396"/>
      <c r="IXJ169" s="396"/>
      <c r="IXK169" s="396"/>
      <c r="IXL169" s="396"/>
      <c r="IXM169" s="396"/>
      <c r="IXN169" s="396"/>
      <c r="IXO169" s="396"/>
      <c r="IXP169" s="396"/>
      <c r="IXQ169" s="396"/>
      <c r="IXR169" s="396"/>
      <c r="IXS169" s="396"/>
      <c r="IXT169" s="396"/>
      <c r="IXU169" s="396"/>
      <c r="IXV169" s="396"/>
      <c r="IXW169" s="396"/>
      <c r="IXX169" s="396"/>
      <c r="IXY169" s="396"/>
      <c r="IXZ169" s="396"/>
      <c r="IYA169" s="396"/>
      <c r="IYB169" s="396"/>
      <c r="IYC169" s="396"/>
      <c r="IYD169" s="396"/>
      <c r="IYE169" s="396"/>
      <c r="IYF169" s="396"/>
      <c r="IYG169" s="396"/>
      <c r="IYH169" s="396"/>
      <c r="IYI169" s="396"/>
      <c r="IYJ169" s="396"/>
      <c r="IYK169" s="396"/>
      <c r="IYL169" s="396"/>
      <c r="IYM169" s="396"/>
      <c r="IYN169" s="396"/>
      <c r="IYO169" s="396"/>
      <c r="IYP169" s="396"/>
      <c r="IYQ169" s="396"/>
      <c r="IYR169" s="396"/>
      <c r="IYS169" s="396"/>
      <c r="IYT169" s="396"/>
      <c r="IYU169" s="396"/>
      <c r="IYV169" s="396"/>
      <c r="IYW169" s="396"/>
      <c r="IYX169" s="396"/>
      <c r="IYY169" s="396"/>
      <c r="IYZ169" s="396"/>
      <c r="IZA169" s="396"/>
      <c r="IZB169" s="396"/>
      <c r="IZC169" s="396"/>
      <c r="IZD169" s="396"/>
      <c r="IZE169" s="396"/>
      <c r="IZF169" s="396"/>
      <c r="IZG169" s="396"/>
      <c r="IZH169" s="396"/>
      <c r="IZI169" s="396"/>
      <c r="IZJ169" s="396"/>
      <c r="IZK169" s="396"/>
      <c r="IZL169" s="396"/>
      <c r="IZM169" s="396"/>
      <c r="IZN169" s="396"/>
      <c r="IZO169" s="396"/>
      <c r="IZP169" s="396"/>
      <c r="IZQ169" s="396"/>
      <c r="IZR169" s="396"/>
      <c r="IZS169" s="396"/>
      <c r="IZT169" s="396"/>
      <c r="IZU169" s="396"/>
      <c r="IZV169" s="396"/>
      <c r="IZW169" s="396"/>
      <c r="IZX169" s="396"/>
      <c r="IZY169" s="396"/>
      <c r="IZZ169" s="396"/>
      <c r="JAA169" s="396"/>
      <c r="JAB169" s="396"/>
      <c r="JAC169" s="396"/>
      <c r="JAD169" s="396"/>
      <c r="JAE169" s="396"/>
      <c r="JAF169" s="396"/>
      <c r="JAG169" s="396"/>
      <c r="JAH169" s="396"/>
      <c r="JAI169" s="396"/>
      <c r="JAJ169" s="396"/>
      <c r="JAK169" s="396"/>
      <c r="JAL169" s="396"/>
      <c r="JAM169" s="396"/>
      <c r="JAN169" s="396"/>
      <c r="JAO169" s="396"/>
      <c r="JAP169" s="396"/>
      <c r="JAQ169" s="396"/>
      <c r="JAR169" s="396"/>
      <c r="JAS169" s="396"/>
      <c r="JAT169" s="396"/>
      <c r="JAU169" s="396"/>
      <c r="JAV169" s="396"/>
      <c r="JAW169" s="396"/>
      <c r="JAX169" s="396"/>
      <c r="JAY169" s="396"/>
      <c r="JAZ169" s="396"/>
      <c r="JBA169" s="396"/>
      <c r="JBB169" s="396"/>
      <c r="JBC169" s="396"/>
      <c r="JBD169" s="396"/>
      <c r="JBE169" s="396"/>
      <c r="JBF169" s="396"/>
      <c r="JBG169" s="396"/>
      <c r="JBH169" s="396"/>
      <c r="JBI169" s="396"/>
      <c r="JBJ169" s="396"/>
      <c r="JBK169" s="396"/>
      <c r="JBL169" s="396"/>
      <c r="JBM169" s="396"/>
      <c r="JBN169" s="396"/>
      <c r="JBO169" s="396"/>
      <c r="JBP169" s="396"/>
      <c r="JBQ169" s="396"/>
      <c r="JBR169" s="396"/>
      <c r="JBS169" s="396"/>
      <c r="JBT169" s="396"/>
      <c r="JBU169" s="396"/>
      <c r="JBV169" s="396"/>
      <c r="JBW169" s="396"/>
      <c r="JBX169" s="396"/>
      <c r="JBY169" s="396"/>
      <c r="JBZ169" s="396"/>
      <c r="JCA169" s="396"/>
      <c r="JCB169" s="396"/>
      <c r="JCC169" s="396"/>
      <c r="JCD169" s="396"/>
      <c r="JCE169" s="396"/>
      <c r="JCF169" s="396"/>
      <c r="JCG169" s="396"/>
      <c r="JCH169" s="396"/>
      <c r="JCI169" s="396"/>
      <c r="JCJ169" s="396"/>
      <c r="JCK169" s="396"/>
      <c r="JCL169" s="396"/>
      <c r="JCM169" s="396"/>
      <c r="JCN169" s="396"/>
      <c r="JCO169" s="396"/>
      <c r="JCP169" s="396"/>
      <c r="JCQ169" s="396"/>
      <c r="JCR169" s="396"/>
      <c r="JCS169" s="396"/>
      <c r="JCT169" s="396"/>
      <c r="JCU169" s="396"/>
      <c r="JCV169" s="396"/>
      <c r="JCW169" s="396"/>
      <c r="JCX169" s="396"/>
      <c r="JCY169" s="396"/>
      <c r="JCZ169" s="396"/>
      <c r="JDA169" s="396"/>
      <c r="JDB169" s="396"/>
      <c r="JDC169" s="396"/>
      <c r="JDD169" s="396"/>
      <c r="JDE169" s="396"/>
      <c r="JDF169" s="396"/>
      <c r="JDG169" s="396"/>
      <c r="JDH169" s="396"/>
      <c r="JDI169" s="396"/>
      <c r="JDJ169" s="396"/>
      <c r="JDK169" s="396"/>
      <c r="JDL169" s="396"/>
      <c r="JDM169" s="396"/>
      <c r="JDN169" s="396"/>
      <c r="JDO169" s="396"/>
      <c r="JDP169" s="396"/>
      <c r="JDQ169" s="396"/>
      <c r="JDR169" s="396"/>
      <c r="JDS169" s="396"/>
      <c r="JDT169" s="396"/>
      <c r="JDU169" s="396"/>
      <c r="JDV169" s="396"/>
      <c r="JDW169" s="396"/>
      <c r="JDX169" s="396"/>
      <c r="JDY169" s="396"/>
      <c r="JDZ169" s="396"/>
      <c r="JEA169" s="396"/>
      <c r="JEB169" s="396"/>
      <c r="JEC169" s="396"/>
      <c r="JED169" s="396"/>
      <c r="JEE169" s="396"/>
      <c r="JEF169" s="396"/>
      <c r="JEG169" s="396"/>
      <c r="JEH169" s="396"/>
      <c r="JEI169" s="396"/>
      <c r="JEJ169" s="396"/>
      <c r="JEK169" s="396"/>
      <c r="JEL169" s="396"/>
      <c r="JEM169" s="396"/>
      <c r="JEN169" s="396"/>
      <c r="JEO169" s="396"/>
      <c r="JEP169" s="396"/>
      <c r="JEQ169" s="396"/>
      <c r="JER169" s="396"/>
      <c r="JES169" s="396"/>
      <c r="JET169" s="396"/>
      <c r="JEU169" s="396"/>
      <c r="JEV169" s="396"/>
      <c r="JEW169" s="396"/>
      <c r="JEX169" s="396"/>
      <c r="JEY169" s="396"/>
      <c r="JEZ169" s="396"/>
      <c r="JFA169" s="396"/>
      <c r="JFB169" s="396"/>
      <c r="JFC169" s="396"/>
      <c r="JFD169" s="396"/>
      <c r="JFE169" s="396"/>
      <c r="JFF169" s="396"/>
      <c r="JFG169" s="396"/>
      <c r="JFH169" s="396"/>
      <c r="JFI169" s="396"/>
      <c r="JFJ169" s="396"/>
      <c r="JFK169" s="396"/>
      <c r="JFL169" s="396"/>
      <c r="JFM169" s="396"/>
      <c r="JFN169" s="396"/>
      <c r="JFO169" s="396"/>
      <c r="JFP169" s="396"/>
      <c r="JFQ169" s="396"/>
      <c r="JFR169" s="396"/>
      <c r="JFS169" s="396"/>
      <c r="JFT169" s="396"/>
      <c r="JFU169" s="396"/>
      <c r="JFV169" s="396"/>
      <c r="JFW169" s="396"/>
      <c r="JFX169" s="396"/>
      <c r="JFY169" s="396"/>
      <c r="JFZ169" s="396"/>
      <c r="JGA169" s="396"/>
      <c r="JGB169" s="396"/>
      <c r="JGC169" s="396"/>
      <c r="JGD169" s="396"/>
      <c r="JGE169" s="396"/>
      <c r="JGF169" s="396"/>
      <c r="JGG169" s="396"/>
      <c r="JGH169" s="396"/>
      <c r="JGI169" s="396"/>
      <c r="JGJ169" s="396"/>
      <c r="JGK169" s="396"/>
      <c r="JGL169" s="396"/>
      <c r="JGM169" s="396"/>
      <c r="JGN169" s="396"/>
      <c r="JGO169" s="396"/>
      <c r="JGP169" s="396"/>
      <c r="JGQ169" s="396"/>
      <c r="JGR169" s="396"/>
      <c r="JGS169" s="396"/>
      <c r="JGT169" s="396"/>
      <c r="JGU169" s="396"/>
      <c r="JGV169" s="396"/>
      <c r="JGW169" s="396"/>
      <c r="JGX169" s="396"/>
      <c r="JGY169" s="396"/>
      <c r="JGZ169" s="396"/>
      <c r="JHA169" s="396"/>
      <c r="JHB169" s="396"/>
      <c r="JHC169" s="396"/>
      <c r="JHD169" s="396"/>
      <c r="JHE169" s="396"/>
      <c r="JHF169" s="396"/>
      <c r="JHG169" s="396"/>
      <c r="JHH169" s="396"/>
      <c r="JHI169" s="396"/>
      <c r="JHJ169" s="396"/>
      <c r="JHK169" s="396"/>
      <c r="JHL169" s="396"/>
      <c r="JHM169" s="396"/>
      <c r="JHN169" s="396"/>
      <c r="JHO169" s="396"/>
      <c r="JHP169" s="396"/>
      <c r="JHQ169" s="396"/>
      <c r="JHR169" s="396"/>
      <c r="JHS169" s="396"/>
      <c r="JHT169" s="396"/>
      <c r="JHU169" s="396"/>
      <c r="JHV169" s="396"/>
      <c r="JHW169" s="396"/>
      <c r="JHX169" s="396"/>
      <c r="JHY169" s="396"/>
      <c r="JHZ169" s="396"/>
      <c r="JIA169" s="396"/>
      <c r="JIB169" s="396"/>
      <c r="JIC169" s="396"/>
      <c r="JID169" s="396"/>
      <c r="JIE169" s="396"/>
      <c r="JIF169" s="396"/>
      <c r="JIG169" s="396"/>
      <c r="JIH169" s="396"/>
      <c r="JII169" s="396"/>
      <c r="JIJ169" s="396"/>
      <c r="JIK169" s="396"/>
      <c r="JIL169" s="396"/>
      <c r="JIM169" s="396"/>
      <c r="JIN169" s="396"/>
      <c r="JIO169" s="396"/>
      <c r="JIP169" s="396"/>
      <c r="JIQ169" s="396"/>
      <c r="JIR169" s="396"/>
      <c r="JIS169" s="396"/>
      <c r="JIT169" s="396"/>
      <c r="JIU169" s="396"/>
      <c r="JIV169" s="396"/>
      <c r="JIW169" s="396"/>
      <c r="JIX169" s="396"/>
      <c r="JIY169" s="396"/>
      <c r="JIZ169" s="396"/>
      <c r="JJA169" s="396"/>
      <c r="JJB169" s="396"/>
      <c r="JJC169" s="396"/>
      <c r="JJD169" s="396"/>
      <c r="JJE169" s="396"/>
      <c r="JJF169" s="396"/>
      <c r="JJG169" s="396"/>
      <c r="JJH169" s="396"/>
      <c r="JJI169" s="396"/>
      <c r="JJJ169" s="396"/>
      <c r="JJK169" s="396"/>
      <c r="JJL169" s="396"/>
      <c r="JJM169" s="396"/>
      <c r="JJN169" s="396"/>
      <c r="JJO169" s="396"/>
      <c r="JJP169" s="396"/>
      <c r="JJQ169" s="396"/>
      <c r="JJR169" s="396"/>
      <c r="JJS169" s="396"/>
      <c r="JJT169" s="396"/>
      <c r="JJU169" s="396"/>
      <c r="JJV169" s="396"/>
      <c r="JJW169" s="396"/>
      <c r="JJX169" s="396"/>
      <c r="JJY169" s="396"/>
      <c r="JJZ169" s="396"/>
      <c r="JKA169" s="396"/>
      <c r="JKB169" s="396"/>
      <c r="JKC169" s="396"/>
      <c r="JKD169" s="396"/>
      <c r="JKE169" s="396"/>
      <c r="JKF169" s="396"/>
      <c r="JKG169" s="396"/>
      <c r="JKH169" s="396"/>
      <c r="JKI169" s="396"/>
      <c r="JKJ169" s="396"/>
      <c r="JKK169" s="396"/>
      <c r="JKL169" s="396"/>
      <c r="JKM169" s="396"/>
      <c r="JKN169" s="396"/>
      <c r="JKO169" s="396"/>
      <c r="JKP169" s="396"/>
      <c r="JKQ169" s="396"/>
      <c r="JKR169" s="396"/>
      <c r="JKS169" s="396"/>
      <c r="JKT169" s="396"/>
      <c r="JKU169" s="396"/>
      <c r="JKV169" s="396"/>
      <c r="JKW169" s="396"/>
      <c r="JKX169" s="396"/>
      <c r="JKY169" s="396"/>
      <c r="JKZ169" s="396"/>
      <c r="JLA169" s="396"/>
      <c r="JLB169" s="396"/>
      <c r="JLC169" s="396"/>
      <c r="JLD169" s="396"/>
      <c r="JLE169" s="396"/>
      <c r="JLF169" s="396"/>
      <c r="JLG169" s="396"/>
      <c r="JLH169" s="396"/>
      <c r="JLI169" s="396"/>
      <c r="JLJ169" s="396"/>
      <c r="JLK169" s="396"/>
      <c r="JLL169" s="396"/>
      <c r="JLM169" s="396"/>
      <c r="JLN169" s="396"/>
      <c r="JLO169" s="396"/>
      <c r="JLP169" s="396"/>
      <c r="JLQ169" s="396"/>
      <c r="JLR169" s="396"/>
      <c r="JLS169" s="396"/>
      <c r="JLT169" s="396"/>
      <c r="JLU169" s="396"/>
      <c r="JLV169" s="396"/>
      <c r="JLW169" s="396"/>
      <c r="JLX169" s="396"/>
      <c r="JLY169" s="396"/>
      <c r="JLZ169" s="396"/>
      <c r="JMA169" s="396"/>
      <c r="JMB169" s="396"/>
      <c r="JMC169" s="396"/>
      <c r="JMD169" s="396"/>
      <c r="JME169" s="396"/>
      <c r="JMF169" s="396"/>
      <c r="JMG169" s="396"/>
      <c r="JMH169" s="396"/>
      <c r="JMI169" s="396"/>
      <c r="JMJ169" s="396"/>
      <c r="JMK169" s="396"/>
      <c r="JML169" s="396"/>
      <c r="JMM169" s="396"/>
      <c r="JMN169" s="396"/>
      <c r="JMO169" s="396"/>
      <c r="JMP169" s="396"/>
      <c r="JMQ169" s="396"/>
      <c r="JMR169" s="396"/>
      <c r="JMS169" s="396"/>
      <c r="JMT169" s="396"/>
      <c r="JMU169" s="396"/>
      <c r="JMV169" s="396"/>
      <c r="JMW169" s="396"/>
      <c r="JMX169" s="396"/>
      <c r="JMY169" s="396"/>
      <c r="JMZ169" s="396"/>
      <c r="JNA169" s="396"/>
      <c r="JNB169" s="396"/>
      <c r="JNC169" s="396"/>
      <c r="JND169" s="396"/>
      <c r="JNE169" s="396"/>
      <c r="JNF169" s="396"/>
      <c r="JNG169" s="396"/>
      <c r="JNH169" s="396"/>
      <c r="JNI169" s="396"/>
      <c r="JNJ169" s="396"/>
      <c r="JNK169" s="396"/>
      <c r="JNL169" s="396"/>
      <c r="JNM169" s="396"/>
      <c r="JNN169" s="396"/>
      <c r="JNO169" s="396"/>
      <c r="JNP169" s="396"/>
      <c r="JNQ169" s="396"/>
      <c r="JNR169" s="396"/>
      <c r="JNS169" s="396"/>
      <c r="JNT169" s="396"/>
      <c r="JNU169" s="396"/>
      <c r="JNV169" s="396"/>
      <c r="JNW169" s="396"/>
      <c r="JNX169" s="396"/>
      <c r="JNY169" s="396"/>
      <c r="JNZ169" s="396"/>
      <c r="JOA169" s="396"/>
      <c r="JOB169" s="396"/>
      <c r="JOC169" s="396"/>
      <c r="JOD169" s="396"/>
      <c r="JOE169" s="396"/>
      <c r="JOF169" s="396"/>
      <c r="JOG169" s="396"/>
      <c r="JOH169" s="396"/>
      <c r="JOI169" s="396"/>
      <c r="JOJ169" s="396"/>
      <c r="JOK169" s="396"/>
      <c r="JOL169" s="396"/>
      <c r="JOM169" s="396"/>
      <c r="JON169" s="396"/>
      <c r="JOO169" s="396"/>
      <c r="JOP169" s="396"/>
      <c r="JOQ169" s="396"/>
      <c r="JOR169" s="396"/>
      <c r="JOS169" s="396"/>
      <c r="JOT169" s="396"/>
      <c r="JOU169" s="396"/>
      <c r="JOV169" s="396"/>
      <c r="JOW169" s="396"/>
      <c r="JOX169" s="396"/>
      <c r="JOY169" s="396"/>
      <c r="JOZ169" s="396"/>
      <c r="JPA169" s="396"/>
      <c r="JPB169" s="396"/>
      <c r="JPC169" s="396"/>
      <c r="JPD169" s="396"/>
      <c r="JPE169" s="396"/>
      <c r="JPF169" s="396"/>
      <c r="JPG169" s="396"/>
      <c r="JPH169" s="396"/>
      <c r="JPI169" s="396"/>
      <c r="JPJ169" s="396"/>
      <c r="JPK169" s="396"/>
      <c r="JPL169" s="396"/>
      <c r="JPM169" s="396"/>
      <c r="JPN169" s="396"/>
      <c r="JPO169" s="396"/>
      <c r="JPP169" s="396"/>
      <c r="JPQ169" s="396"/>
      <c r="JPR169" s="396"/>
      <c r="JPS169" s="396"/>
      <c r="JPT169" s="396"/>
      <c r="JPU169" s="396"/>
      <c r="JPV169" s="396"/>
      <c r="JPW169" s="396"/>
      <c r="JPX169" s="396"/>
      <c r="JPY169" s="396"/>
      <c r="JPZ169" s="396"/>
      <c r="JQA169" s="396"/>
      <c r="JQB169" s="396"/>
      <c r="JQC169" s="396"/>
      <c r="JQD169" s="396"/>
      <c r="JQE169" s="396"/>
      <c r="JQF169" s="396"/>
      <c r="JQG169" s="396"/>
      <c r="JQH169" s="396"/>
      <c r="JQI169" s="396"/>
      <c r="JQJ169" s="396"/>
      <c r="JQK169" s="396"/>
      <c r="JQL169" s="396"/>
      <c r="JQM169" s="396"/>
      <c r="JQN169" s="396"/>
      <c r="JQO169" s="396"/>
      <c r="JQP169" s="396"/>
      <c r="JQQ169" s="396"/>
      <c r="JQR169" s="396"/>
      <c r="JQS169" s="396"/>
      <c r="JQT169" s="396"/>
      <c r="JQU169" s="396"/>
      <c r="JQV169" s="396"/>
      <c r="JQW169" s="396"/>
      <c r="JQX169" s="396"/>
      <c r="JQY169" s="396"/>
      <c r="JQZ169" s="396"/>
      <c r="JRA169" s="396"/>
      <c r="JRB169" s="396"/>
      <c r="JRC169" s="396"/>
      <c r="JRD169" s="396"/>
      <c r="JRE169" s="396"/>
      <c r="JRF169" s="396"/>
      <c r="JRG169" s="396"/>
      <c r="JRH169" s="396"/>
      <c r="JRI169" s="396"/>
      <c r="JRJ169" s="396"/>
      <c r="JRK169" s="396"/>
      <c r="JRL169" s="396"/>
      <c r="JRM169" s="396"/>
      <c r="JRN169" s="396"/>
      <c r="JRO169" s="396"/>
      <c r="JRP169" s="396"/>
      <c r="JRQ169" s="396"/>
      <c r="JRR169" s="396"/>
      <c r="JRS169" s="396"/>
      <c r="JRT169" s="396"/>
      <c r="JRU169" s="396"/>
      <c r="JRV169" s="396"/>
      <c r="JRW169" s="396"/>
      <c r="JRX169" s="396"/>
      <c r="JRY169" s="396"/>
      <c r="JRZ169" s="396"/>
      <c r="JSA169" s="396"/>
      <c r="JSB169" s="396"/>
      <c r="JSC169" s="396"/>
      <c r="JSD169" s="396"/>
      <c r="JSE169" s="396"/>
      <c r="JSF169" s="396"/>
      <c r="JSG169" s="396"/>
      <c r="JSH169" s="396"/>
      <c r="JSI169" s="396"/>
      <c r="JSJ169" s="396"/>
      <c r="JSK169" s="396"/>
      <c r="JSL169" s="396"/>
      <c r="JSM169" s="396"/>
      <c r="JSN169" s="396"/>
      <c r="JSO169" s="396"/>
      <c r="JSP169" s="396"/>
      <c r="JSQ169" s="396"/>
      <c r="JSR169" s="396"/>
      <c r="JSS169" s="396"/>
      <c r="JST169" s="396"/>
      <c r="JSU169" s="396"/>
      <c r="JSV169" s="396"/>
      <c r="JSW169" s="396"/>
      <c r="JSX169" s="396"/>
      <c r="JSY169" s="396"/>
      <c r="JSZ169" s="396"/>
      <c r="JTA169" s="396"/>
      <c r="JTB169" s="396"/>
      <c r="JTC169" s="396"/>
      <c r="JTD169" s="396"/>
      <c r="JTE169" s="396"/>
      <c r="JTF169" s="396"/>
      <c r="JTG169" s="396"/>
      <c r="JTH169" s="396"/>
      <c r="JTI169" s="396"/>
      <c r="JTJ169" s="396"/>
      <c r="JTK169" s="396"/>
      <c r="JTL169" s="396"/>
      <c r="JTM169" s="396"/>
      <c r="JTN169" s="396"/>
      <c r="JTO169" s="396"/>
      <c r="JTP169" s="396"/>
      <c r="JTQ169" s="396"/>
      <c r="JTR169" s="396"/>
      <c r="JTS169" s="396"/>
      <c r="JTT169" s="396"/>
      <c r="JTU169" s="396"/>
      <c r="JTV169" s="396"/>
      <c r="JTW169" s="396"/>
      <c r="JTX169" s="396"/>
      <c r="JTY169" s="396"/>
      <c r="JTZ169" s="396"/>
      <c r="JUA169" s="396"/>
      <c r="JUB169" s="396"/>
      <c r="JUC169" s="396"/>
      <c r="JUD169" s="396"/>
      <c r="JUE169" s="396"/>
      <c r="JUF169" s="396"/>
      <c r="JUG169" s="396"/>
      <c r="JUH169" s="396"/>
      <c r="JUI169" s="396"/>
      <c r="JUJ169" s="396"/>
      <c r="JUK169" s="396"/>
      <c r="JUL169" s="396"/>
      <c r="JUM169" s="396"/>
      <c r="JUN169" s="396"/>
      <c r="JUO169" s="396"/>
      <c r="JUP169" s="396"/>
      <c r="JUQ169" s="396"/>
      <c r="JUR169" s="396"/>
      <c r="JUS169" s="396"/>
      <c r="JUT169" s="396"/>
      <c r="JUU169" s="396"/>
      <c r="JUV169" s="396"/>
      <c r="JUW169" s="396"/>
      <c r="JUX169" s="396"/>
      <c r="JUY169" s="396"/>
      <c r="JUZ169" s="396"/>
      <c r="JVA169" s="396"/>
      <c r="JVB169" s="396"/>
      <c r="JVC169" s="396"/>
      <c r="JVD169" s="396"/>
      <c r="JVE169" s="396"/>
      <c r="JVF169" s="396"/>
      <c r="JVG169" s="396"/>
      <c r="JVH169" s="396"/>
      <c r="JVI169" s="396"/>
      <c r="JVJ169" s="396"/>
      <c r="JVK169" s="396"/>
      <c r="JVL169" s="396"/>
      <c r="JVM169" s="396"/>
      <c r="JVN169" s="396"/>
      <c r="JVO169" s="396"/>
      <c r="JVP169" s="396"/>
      <c r="JVQ169" s="396"/>
      <c r="JVR169" s="396"/>
      <c r="JVS169" s="396"/>
      <c r="JVT169" s="396"/>
      <c r="JVU169" s="396"/>
      <c r="JVV169" s="396"/>
      <c r="JVW169" s="396"/>
      <c r="JVX169" s="396"/>
      <c r="JVY169" s="396"/>
      <c r="JVZ169" s="396"/>
      <c r="JWA169" s="396"/>
      <c r="JWB169" s="396"/>
      <c r="JWC169" s="396"/>
      <c r="JWD169" s="396"/>
      <c r="JWE169" s="396"/>
      <c r="JWF169" s="396"/>
      <c r="JWG169" s="396"/>
      <c r="JWH169" s="396"/>
      <c r="JWI169" s="396"/>
      <c r="JWJ169" s="396"/>
      <c r="JWK169" s="396"/>
      <c r="JWL169" s="396"/>
      <c r="JWM169" s="396"/>
      <c r="JWN169" s="396"/>
      <c r="JWO169" s="396"/>
      <c r="JWP169" s="396"/>
      <c r="JWQ169" s="396"/>
      <c r="JWR169" s="396"/>
      <c r="JWS169" s="396"/>
      <c r="JWT169" s="396"/>
      <c r="JWU169" s="396"/>
      <c r="JWV169" s="396"/>
      <c r="JWW169" s="396"/>
      <c r="JWX169" s="396"/>
      <c r="JWY169" s="396"/>
      <c r="JWZ169" s="396"/>
      <c r="JXA169" s="396"/>
      <c r="JXB169" s="396"/>
      <c r="JXC169" s="396"/>
      <c r="JXD169" s="396"/>
      <c r="JXE169" s="396"/>
      <c r="JXF169" s="396"/>
      <c r="JXG169" s="396"/>
      <c r="JXH169" s="396"/>
      <c r="JXI169" s="396"/>
      <c r="JXJ169" s="396"/>
      <c r="JXK169" s="396"/>
      <c r="JXL169" s="396"/>
      <c r="JXM169" s="396"/>
      <c r="JXN169" s="396"/>
      <c r="JXO169" s="396"/>
      <c r="JXP169" s="396"/>
      <c r="JXQ169" s="396"/>
      <c r="JXR169" s="396"/>
      <c r="JXS169" s="396"/>
      <c r="JXT169" s="396"/>
      <c r="JXU169" s="396"/>
      <c r="JXV169" s="396"/>
      <c r="JXW169" s="396"/>
      <c r="JXX169" s="396"/>
      <c r="JXY169" s="396"/>
      <c r="JXZ169" s="396"/>
      <c r="JYA169" s="396"/>
      <c r="JYB169" s="396"/>
      <c r="JYC169" s="396"/>
      <c r="JYD169" s="396"/>
      <c r="JYE169" s="396"/>
      <c r="JYF169" s="396"/>
      <c r="JYG169" s="396"/>
      <c r="JYH169" s="396"/>
      <c r="JYI169" s="396"/>
      <c r="JYJ169" s="396"/>
      <c r="JYK169" s="396"/>
      <c r="JYL169" s="396"/>
      <c r="JYM169" s="396"/>
      <c r="JYN169" s="396"/>
      <c r="JYO169" s="396"/>
      <c r="JYP169" s="396"/>
      <c r="JYQ169" s="396"/>
      <c r="JYR169" s="396"/>
      <c r="JYS169" s="396"/>
      <c r="JYT169" s="396"/>
      <c r="JYU169" s="396"/>
      <c r="JYV169" s="396"/>
      <c r="JYW169" s="396"/>
      <c r="JYX169" s="396"/>
      <c r="JYY169" s="396"/>
      <c r="JYZ169" s="396"/>
      <c r="JZA169" s="396"/>
      <c r="JZB169" s="396"/>
      <c r="JZC169" s="396"/>
      <c r="JZD169" s="396"/>
      <c r="JZE169" s="396"/>
      <c r="JZF169" s="396"/>
      <c r="JZG169" s="396"/>
      <c r="JZH169" s="396"/>
      <c r="JZI169" s="396"/>
      <c r="JZJ169" s="396"/>
      <c r="JZK169" s="396"/>
      <c r="JZL169" s="396"/>
      <c r="JZM169" s="396"/>
      <c r="JZN169" s="396"/>
      <c r="JZO169" s="396"/>
      <c r="JZP169" s="396"/>
      <c r="JZQ169" s="396"/>
      <c r="JZR169" s="396"/>
      <c r="JZS169" s="396"/>
      <c r="JZT169" s="396"/>
      <c r="JZU169" s="396"/>
      <c r="JZV169" s="396"/>
      <c r="JZW169" s="396"/>
      <c r="JZX169" s="396"/>
      <c r="JZY169" s="396"/>
      <c r="JZZ169" s="396"/>
      <c r="KAA169" s="396"/>
      <c r="KAB169" s="396"/>
      <c r="KAC169" s="396"/>
      <c r="KAD169" s="396"/>
      <c r="KAE169" s="396"/>
      <c r="KAF169" s="396"/>
      <c r="KAG169" s="396"/>
      <c r="KAH169" s="396"/>
      <c r="KAI169" s="396"/>
      <c r="KAJ169" s="396"/>
      <c r="KAK169" s="396"/>
      <c r="KAL169" s="396"/>
      <c r="KAM169" s="396"/>
      <c r="KAN169" s="396"/>
      <c r="KAO169" s="396"/>
      <c r="KAP169" s="396"/>
      <c r="KAQ169" s="396"/>
      <c r="KAR169" s="396"/>
      <c r="KAS169" s="396"/>
      <c r="KAT169" s="396"/>
      <c r="KAU169" s="396"/>
      <c r="KAV169" s="396"/>
      <c r="KAW169" s="396"/>
      <c r="KAX169" s="396"/>
      <c r="KAY169" s="396"/>
      <c r="KAZ169" s="396"/>
      <c r="KBA169" s="396"/>
      <c r="KBB169" s="396"/>
      <c r="KBC169" s="396"/>
      <c r="KBD169" s="396"/>
      <c r="KBE169" s="396"/>
      <c r="KBF169" s="396"/>
      <c r="KBG169" s="396"/>
      <c r="KBH169" s="396"/>
      <c r="KBI169" s="396"/>
      <c r="KBJ169" s="396"/>
      <c r="KBK169" s="396"/>
      <c r="KBL169" s="396"/>
      <c r="KBM169" s="396"/>
      <c r="KBN169" s="396"/>
      <c r="KBO169" s="396"/>
      <c r="KBP169" s="396"/>
      <c r="KBQ169" s="396"/>
      <c r="KBR169" s="396"/>
      <c r="KBS169" s="396"/>
      <c r="KBT169" s="396"/>
      <c r="KBU169" s="396"/>
      <c r="KBV169" s="396"/>
      <c r="KBW169" s="396"/>
      <c r="KBX169" s="396"/>
      <c r="KBY169" s="396"/>
      <c r="KBZ169" s="396"/>
      <c r="KCA169" s="396"/>
      <c r="KCB169" s="396"/>
      <c r="KCC169" s="396"/>
      <c r="KCD169" s="396"/>
      <c r="KCE169" s="396"/>
      <c r="KCF169" s="396"/>
      <c r="KCG169" s="396"/>
      <c r="KCH169" s="396"/>
      <c r="KCI169" s="396"/>
      <c r="KCJ169" s="396"/>
      <c r="KCK169" s="396"/>
      <c r="KCL169" s="396"/>
      <c r="KCM169" s="396"/>
      <c r="KCN169" s="396"/>
      <c r="KCO169" s="396"/>
      <c r="KCP169" s="396"/>
      <c r="KCQ169" s="396"/>
      <c r="KCR169" s="396"/>
      <c r="KCS169" s="396"/>
      <c r="KCT169" s="396"/>
      <c r="KCU169" s="396"/>
      <c r="KCV169" s="396"/>
      <c r="KCW169" s="396"/>
      <c r="KCX169" s="396"/>
      <c r="KCY169" s="396"/>
      <c r="KCZ169" s="396"/>
      <c r="KDA169" s="396"/>
      <c r="KDB169" s="396"/>
      <c r="KDC169" s="396"/>
      <c r="KDD169" s="396"/>
      <c r="KDE169" s="396"/>
      <c r="KDF169" s="396"/>
      <c r="KDG169" s="396"/>
      <c r="KDH169" s="396"/>
      <c r="KDI169" s="396"/>
      <c r="KDJ169" s="396"/>
      <c r="KDK169" s="396"/>
      <c r="KDL169" s="396"/>
      <c r="KDM169" s="396"/>
      <c r="KDN169" s="396"/>
      <c r="KDO169" s="396"/>
      <c r="KDP169" s="396"/>
      <c r="KDQ169" s="396"/>
      <c r="KDR169" s="396"/>
      <c r="KDS169" s="396"/>
      <c r="KDT169" s="396"/>
      <c r="KDU169" s="396"/>
      <c r="KDV169" s="396"/>
      <c r="KDW169" s="396"/>
      <c r="KDX169" s="396"/>
      <c r="KDY169" s="396"/>
      <c r="KDZ169" s="396"/>
      <c r="KEA169" s="396"/>
      <c r="KEB169" s="396"/>
      <c r="KEC169" s="396"/>
      <c r="KED169" s="396"/>
      <c r="KEE169" s="396"/>
      <c r="KEF169" s="396"/>
      <c r="KEG169" s="396"/>
      <c r="KEH169" s="396"/>
      <c r="KEI169" s="396"/>
      <c r="KEJ169" s="396"/>
      <c r="KEK169" s="396"/>
      <c r="KEL169" s="396"/>
      <c r="KEM169" s="396"/>
      <c r="KEN169" s="396"/>
      <c r="KEO169" s="396"/>
      <c r="KEP169" s="396"/>
      <c r="KEQ169" s="396"/>
      <c r="KER169" s="396"/>
      <c r="KES169" s="396"/>
      <c r="KET169" s="396"/>
      <c r="KEU169" s="396"/>
      <c r="KEV169" s="396"/>
      <c r="KEW169" s="396"/>
      <c r="KEX169" s="396"/>
      <c r="KEY169" s="396"/>
      <c r="KEZ169" s="396"/>
      <c r="KFA169" s="396"/>
      <c r="KFB169" s="396"/>
      <c r="KFC169" s="396"/>
      <c r="KFD169" s="396"/>
      <c r="KFE169" s="396"/>
      <c r="KFF169" s="396"/>
      <c r="KFG169" s="396"/>
      <c r="KFH169" s="396"/>
      <c r="KFI169" s="396"/>
      <c r="KFJ169" s="396"/>
      <c r="KFK169" s="396"/>
      <c r="KFL169" s="396"/>
      <c r="KFM169" s="396"/>
      <c r="KFN169" s="396"/>
      <c r="KFO169" s="396"/>
      <c r="KFP169" s="396"/>
      <c r="KFQ169" s="396"/>
      <c r="KFR169" s="396"/>
      <c r="KFS169" s="396"/>
      <c r="KFT169" s="396"/>
      <c r="KFU169" s="396"/>
      <c r="KFV169" s="396"/>
      <c r="KFW169" s="396"/>
      <c r="KFX169" s="396"/>
      <c r="KFY169" s="396"/>
      <c r="KFZ169" s="396"/>
      <c r="KGA169" s="396"/>
      <c r="KGB169" s="396"/>
      <c r="KGC169" s="396"/>
      <c r="KGD169" s="396"/>
      <c r="KGE169" s="396"/>
      <c r="KGF169" s="396"/>
      <c r="KGG169" s="396"/>
      <c r="KGH169" s="396"/>
      <c r="KGI169" s="396"/>
      <c r="KGJ169" s="396"/>
      <c r="KGK169" s="396"/>
      <c r="KGL169" s="396"/>
      <c r="KGM169" s="396"/>
      <c r="KGN169" s="396"/>
      <c r="KGO169" s="396"/>
      <c r="KGP169" s="396"/>
      <c r="KGQ169" s="396"/>
      <c r="KGR169" s="396"/>
      <c r="KGS169" s="396"/>
      <c r="KGT169" s="396"/>
      <c r="KGU169" s="396"/>
      <c r="KGV169" s="396"/>
      <c r="KGW169" s="396"/>
      <c r="KGX169" s="396"/>
      <c r="KGY169" s="396"/>
      <c r="KGZ169" s="396"/>
      <c r="KHA169" s="396"/>
      <c r="KHB169" s="396"/>
      <c r="KHC169" s="396"/>
      <c r="KHD169" s="396"/>
      <c r="KHE169" s="396"/>
      <c r="KHF169" s="396"/>
      <c r="KHG169" s="396"/>
      <c r="KHH169" s="396"/>
      <c r="KHI169" s="396"/>
      <c r="KHJ169" s="396"/>
      <c r="KHK169" s="396"/>
      <c r="KHL169" s="396"/>
      <c r="KHM169" s="396"/>
      <c r="KHN169" s="396"/>
      <c r="KHO169" s="396"/>
      <c r="KHP169" s="396"/>
      <c r="KHQ169" s="396"/>
      <c r="KHR169" s="396"/>
      <c r="KHS169" s="396"/>
      <c r="KHT169" s="396"/>
      <c r="KHU169" s="396"/>
      <c r="KHV169" s="396"/>
      <c r="KHW169" s="396"/>
      <c r="KHX169" s="396"/>
      <c r="KHY169" s="396"/>
      <c r="KHZ169" s="396"/>
      <c r="KIA169" s="396"/>
      <c r="KIB169" s="396"/>
      <c r="KIC169" s="396"/>
      <c r="KID169" s="396"/>
      <c r="KIE169" s="396"/>
      <c r="KIF169" s="396"/>
      <c r="KIG169" s="396"/>
      <c r="KIH169" s="396"/>
      <c r="KII169" s="396"/>
      <c r="KIJ169" s="396"/>
      <c r="KIK169" s="396"/>
      <c r="KIL169" s="396"/>
      <c r="KIM169" s="396"/>
      <c r="KIN169" s="396"/>
      <c r="KIO169" s="396"/>
      <c r="KIP169" s="396"/>
      <c r="KIQ169" s="396"/>
      <c r="KIR169" s="396"/>
      <c r="KIS169" s="396"/>
      <c r="KIT169" s="396"/>
      <c r="KIU169" s="396"/>
      <c r="KIV169" s="396"/>
      <c r="KIW169" s="396"/>
      <c r="KIX169" s="396"/>
      <c r="KIY169" s="396"/>
      <c r="KIZ169" s="396"/>
      <c r="KJA169" s="396"/>
      <c r="KJB169" s="396"/>
      <c r="KJC169" s="396"/>
      <c r="KJD169" s="396"/>
      <c r="KJE169" s="396"/>
      <c r="KJF169" s="396"/>
      <c r="KJG169" s="396"/>
      <c r="KJH169" s="396"/>
      <c r="KJI169" s="396"/>
      <c r="KJJ169" s="396"/>
      <c r="KJK169" s="396"/>
      <c r="KJL169" s="396"/>
      <c r="KJM169" s="396"/>
      <c r="KJN169" s="396"/>
      <c r="KJO169" s="396"/>
      <c r="KJP169" s="396"/>
      <c r="KJQ169" s="396"/>
      <c r="KJR169" s="396"/>
      <c r="KJS169" s="396"/>
      <c r="KJT169" s="396"/>
      <c r="KJU169" s="396"/>
      <c r="KJV169" s="396"/>
      <c r="KJW169" s="396"/>
      <c r="KJX169" s="396"/>
      <c r="KJY169" s="396"/>
      <c r="KJZ169" s="396"/>
      <c r="KKA169" s="396"/>
      <c r="KKB169" s="396"/>
      <c r="KKC169" s="396"/>
      <c r="KKD169" s="396"/>
      <c r="KKE169" s="396"/>
      <c r="KKF169" s="396"/>
      <c r="KKG169" s="396"/>
      <c r="KKH169" s="396"/>
      <c r="KKI169" s="396"/>
      <c r="KKJ169" s="396"/>
      <c r="KKK169" s="396"/>
      <c r="KKL169" s="396"/>
      <c r="KKM169" s="396"/>
      <c r="KKN169" s="396"/>
      <c r="KKO169" s="396"/>
      <c r="KKP169" s="396"/>
      <c r="KKQ169" s="396"/>
      <c r="KKR169" s="396"/>
      <c r="KKS169" s="396"/>
      <c r="KKT169" s="396"/>
      <c r="KKU169" s="396"/>
      <c r="KKV169" s="396"/>
      <c r="KKW169" s="396"/>
      <c r="KKX169" s="396"/>
      <c r="KKY169" s="396"/>
      <c r="KKZ169" s="396"/>
      <c r="KLA169" s="396"/>
      <c r="KLB169" s="396"/>
      <c r="KLC169" s="396"/>
      <c r="KLD169" s="396"/>
      <c r="KLE169" s="396"/>
      <c r="KLF169" s="396"/>
      <c r="KLG169" s="396"/>
      <c r="KLH169" s="396"/>
      <c r="KLI169" s="396"/>
      <c r="KLJ169" s="396"/>
      <c r="KLK169" s="396"/>
      <c r="KLL169" s="396"/>
      <c r="KLM169" s="396"/>
      <c r="KLN169" s="396"/>
      <c r="KLO169" s="396"/>
      <c r="KLP169" s="396"/>
      <c r="KLQ169" s="396"/>
      <c r="KLR169" s="396"/>
      <c r="KLS169" s="396"/>
      <c r="KLT169" s="396"/>
      <c r="KLU169" s="396"/>
      <c r="KLV169" s="396"/>
      <c r="KLW169" s="396"/>
      <c r="KLX169" s="396"/>
      <c r="KLY169" s="396"/>
      <c r="KLZ169" s="396"/>
      <c r="KMA169" s="396"/>
      <c r="KMB169" s="396"/>
      <c r="KMC169" s="396"/>
      <c r="KMD169" s="396"/>
      <c r="KME169" s="396"/>
      <c r="KMF169" s="396"/>
      <c r="KMG169" s="396"/>
      <c r="KMH169" s="396"/>
      <c r="KMI169" s="396"/>
      <c r="KMJ169" s="396"/>
      <c r="KMK169" s="396"/>
      <c r="KML169" s="396"/>
      <c r="KMM169" s="396"/>
      <c r="KMN169" s="396"/>
      <c r="KMO169" s="396"/>
      <c r="KMP169" s="396"/>
      <c r="KMQ169" s="396"/>
      <c r="KMR169" s="396"/>
      <c r="KMS169" s="396"/>
      <c r="KMT169" s="396"/>
      <c r="KMU169" s="396"/>
      <c r="KMV169" s="396"/>
      <c r="KMW169" s="396"/>
      <c r="KMX169" s="396"/>
      <c r="KMY169" s="396"/>
      <c r="KMZ169" s="396"/>
      <c r="KNA169" s="396"/>
      <c r="KNB169" s="396"/>
      <c r="KNC169" s="396"/>
      <c r="KND169" s="396"/>
      <c r="KNE169" s="396"/>
      <c r="KNF169" s="396"/>
      <c r="KNG169" s="396"/>
      <c r="KNH169" s="396"/>
      <c r="KNI169" s="396"/>
      <c r="KNJ169" s="396"/>
      <c r="KNK169" s="396"/>
      <c r="KNL169" s="396"/>
      <c r="KNM169" s="396"/>
      <c r="KNN169" s="396"/>
      <c r="KNO169" s="396"/>
      <c r="KNP169" s="396"/>
      <c r="KNQ169" s="396"/>
      <c r="KNR169" s="396"/>
      <c r="KNS169" s="396"/>
      <c r="KNT169" s="396"/>
      <c r="KNU169" s="396"/>
      <c r="KNV169" s="396"/>
      <c r="KNW169" s="396"/>
      <c r="KNX169" s="396"/>
      <c r="KNY169" s="396"/>
      <c r="KNZ169" s="396"/>
      <c r="KOA169" s="396"/>
      <c r="KOB169" s="396"/>
      <c r="KOC169" s="396"/>
      <c r="KOD169" s="396"/>
      <c r="KOE169" s="396"/>
      <c r="KOF169" s="396"/>
      <c r="KOG169" s="396"/>
      <c r="KOH169" s="396"/>
      <c r="KOI169" s="396"/>
      <c r="KOJ169" s="396"/>
      <c r="KOK169" s="396"/>
      <c r="KOL169" s="396"/>
      <c r="KOM169" s="396"/>
      <c r="KON169" s="396"/>
      <c r="KOO169" s="396"/>
      <c r="KOP169" s="396"/>
      <c r="KOQ169" s="396"/>
      <c r="KOR169" s="396"/>
      <c r="KOS169" s="396"/>
      <c r="KOT169" s="396"/>
      <c r="KOU169" s="396"/>
      <c r="KOV169" s="396"/>
      <c r="KOW169" s="396"/>
      <c r="KOX169" s="396"/>
      <c r="KOY169" s="396"/>
      <c r="KOZ169" s="396"/>
      <c r="KPA169" s="396"/>
      <c r="KPB169" s="396"/>
      <c r="KPC169" s="396"/>
      <c r="KPD169" s="396"/>
      <c r="KPE169" s="396"/>
      <c r="KPF169" s="396"/>
      <c r="KPG169" s="396"/>
      <c r="KPH169" s="396"/>
      <c r="KPI169" s="396"/>
      <c r="KPJ169" s="396"/>
      <c r="KPK169" s="396"/>
      <c r="KPL169" s="396"/>
      <c r="KPM169" s="396"/>
      <c r="KPN169" s="396"/>
      <c r="KPO169" s="396"/>
      <c r="KPP169" s="396"/>
      <c r="KPQ169" s="396"/>
      <c r="KPR169" s="396"/>
      <c r="KPS169" s="396"/>
      <c r="KPT169" s="396"/>
      <c r="KPU169" s="396"/>
      <c r="KPV169" s="396"/>
      <c r="KPW169" s="396"/>
      <c r="KPX169" s="396"/>
      <c r="KPY169" s="396"/>
      <c r="KPZ169" s="396"/>
      <c r="KQA169" s="396"/>
      <c r="KQB169" s="396"/>
      <c r="KQC169" s="396"/>
      <c r="KQD169" s="396"/>
      <c r="KQE169" s="396"/>
      <c r="KQF169" s="396"/>
      <c r="KQG169" s="396"/>
      <c r="KQH169" s="396"/>
      <c r="KQI169" s="396"/>
      <c r="KQJ169" s="396"/>
      <c r="KQK169" s="396"/>
      <c r="KQL169" s="396"/>
      <c r="KQM169" s="396"/>
      <c r="KQN169" s="396"/>
      <c r="KQO169" s="396"/>
      <c r="KQP169" s="396"/>
      <c r="KQQ169" s="396"/>
      <c r="KQR169" s="396"/>
      <c r="KQS169" s="396"/>
      <c r="KQT169" s="396"/>
      <c r="KQU169" s="396"/>
      <c r="KQV169" s="396"/>
      <c r="KQW169" s="396"/>
      <c r="KQX169" s="396"/>
      <c r="KQY169" s="396"/>
      <c r="KQZ169" s="396"/>
      <c r="KRA169" s="396"/>
      <c r="KRB169" s="396"/>
      <c r="KRC169" s="396"/>
      <c r="KRD169" s="396"/>
      <c r="KRE169" s="396"/>
      <c r="KRF169" s="396"/>
      <c r="KRG169" s="396"/>
      <c r="KRH169" s="396"/>
      <c r="KRI169" s="396"/>
      <c r="KRJ169" s="396"/>
      <c r="KRK169" s="396"/>
      <c r="KRL169" s="396"/>
      <c r="KRM169" s="396"/>
      <c r="KRN169" s="396"/>
      <c r="KRO169" s="396"/>
      <c r="KRP169" s="396"/>
      <c r="KRQ169" s="396"/>
      <c r="KRR169" s="396"/>
      <c r="KRS169" s="396"/>
      <c r="KRT169" s="396"/>
      <c r="KRU169" s="396"/>
      <c r="KRV169" s="396"/>
      <c r="KRW169" s="396"/>
      <c r="KRX169" s="396"/>
      <c r="KRY169" s="396"/>
      <c r="KRZ169" s="396"/>
      <c r="KSA169" s="396"/>
      <c r="KSB169" s="396"/>
      <c r="KSC169" s="396"/>
      <c r="KSD169" s="396"/>
      <c r="KSE169" s="396"/>
      <c r="KSF169" s="396"/>
      <c r="KSG169" s="396"/>
      <c r="KSH169" s="396"/>
      <c r="KSI169" s="396"/>
      <c r="KSJ169" s="396"/>
      <c r="KSK169" s="396"/>
      <c r="KSL169" s="396"/>
      <c r="KSM169" s="396"/>
      <c r="KSN169" s="396"/>
      <c r="KSO169" s="396"/>
      <c r="KSP169" s="396"/>
      <c r="KSQ169" s="396"/>
      <c r="KSR169" s="396"/>
      <c r="KSS169" s="396"/>
      <c r="KST169" s="396"/>
      <c r="KSU169" s="396"/>
      <c r="KSV169" s="396"/>
      <c r="KSW169" s="396"/>
      <c r="KSX169" s="396"/>
      <c r="KSY169" s="396"/>
      <c r="KSZ169" s="396"/>
      <c r="KTA169" s="396"/>
      <c r="KTB169" s="396"/>
      <c r="KTC169" s="396"/>
      <c r="KTD169" s="396"/>
      <c r="KTE169" s="396"/>
      <c r="KTF169" s="396"/>
      <c r="KTG169" s="396"/>
      <c r="KTH169" s="396"/>
      <c r="KTI169" s="396"/>
      <c r="KTJ169" s="396"/>
      <c r="KTK169" s="396"/>
      <c r="KTL169" s="396"/>
      <c r="KTM169" s="396"/>
      <c r="KTN169" s="396"/>
      <c r="KTO169" s="396"/>
      <c r="KTP169" s="396"/>
      <c r="KTQ169" s="396"/>
      <c r="KTR169" s="396"/>
      <c r="KTS169" s="396"/>
      <c r="KTT169" s="396"/>
      <c r="KTU169" s="396"/>
      <c r="KTV169" s="396"/>
      <c r="KTW169" s="396"/>
      <c r="KTX169" s="396"/>
      <c r="KTY169" s="396"/>
      <c r="KTZ169" s="396"/>
      <c r="KUA169" s="396"/>
      <c r="KUB169" s="396"/>
      <c r="KUC169" s="396"/>
      <c r="KUD169" s="396"/>
      <c r="KUE169" s="396"/>
      <c r="KUF169" s="396"/>
      <c r="KUG169" s="396"/>
      <c r="KUH169" s="396"/>
      <c r="KUI169" s="396"/>
      <c r="KUJ169" s="396"/>
      <c r="KUK169" s="396"/>
      <c r="KUL169" s="396"/>
      <c r="KUM169" s="396"/>
      <c r="KUN169" s="396"/>
      <c r="KUO169" s="396"/>
      <c r="KUP169" s="396"/>
      <c r="KUQ169" s="396"/>
      <c r="KUR169" s="396"/>
      <c r="KUS169" s="396"/>
      <c r="KUT169" s="396"/>
      <c r="KUU169" s="396"/>
      <c r="KUV169" s="396"/>
      <c r="KUW169" s="396"/>
      <c r="KUX169" s="396"/>
      <c r="KUY169" s="396"/>
      <c r="KUZ169" s="396"/>
      <c r="KVA169" s="396"/>
      <c r="KVB169" s="396"/>
      <c r="KVC169" s="396"/>
      <c r="KVD169" s="396"/>
      <c r="KVE169" s="396"/>
      <c r="KVF169" s="396"/>
      <c r="KVG169" s="396"/>
      <c r="KVH169" s="396"/>
      <c r="KVI169" s="396"/>
      <c r="KVJ169" s="396"/>
      <c r="KVK169" s="396"/>
      <c r="KVL169" s="396"/>
      <c r="KVM169" s="396"/>
      <c r="KVN169" s="396"/>
      <c r="KVO169" s="396"/>
      <c r="KVP169" s="396"/>
      <c r="KVQ169" s="396"/>
      <c r="KVR169" s="396"/>
      <c r="KVS169" s="396"/>
      <c r="KVT169" s="396"/>
      <c r="KVU169" s="396"/>
      <c r="KVV169" s="396"/>
      <c r="KVW169" s="396"/>
      <c r="KVX169" s="396"/>
      <c r="KVY169" s="396"/>
      <c r="KVZ169" s="396"/>
      <c r="KWA169" s="396"/>
      <c r="KWB169" s="396"/>
      <c r="KWC169" s="396"/>
      <c r="KWD169" s="396"/>
      <c r="KWE169" s="396"/>
      <c r="KWF169" s="396"/>
      <c r="KWG169" s="396"/>
      <c r="KWH169" s="396"/>
      <c r="KWI169" s="396"/>
      <c r="KWJ169" s="396"/>
      <c r="KWK169" s="396"/>
      <c r="KWL169" s="396"/>
      <c r="KWM169" s="396"/>
      <c r="KWN169" s="396"/>
      <c r="KWO169" s="396"/>
      <c r="KWP169" s="396"/>
      <c r="KWQ169" s="396"/>
      <c r="KWR169" s="396"/>
      <c r="KWS169" s="396"/>
      <c r="KWT169" s="396"/>
      <c r="KWU169" s="396"/>
      <c r="KWV169" s="396"/>
      <c r="KWW169" s="396"/>
      <c r="KWX169" s="396"/>
      <c r="KWY169" s="396"/>
      <c r="KWZ169" s="396"/>
      <c r="KXA169" s="396"/>
      <c r="KXB169" s="396"/>
      <c r="KXC169" s="396"/>
      <c r="KXD169" s="396"/>
      <c r="KXE169" s="396"/>
      <c r="KXF169" s="396"/>
      <c r="KXG169" s="396"/>
      <c r="KXH169" s="396"/>
      <c r="KXI169" s="396"/>
      <c r="KXJ169" s="396"/>
      <c r="KXK169" s="396"/>
      <c r="KXL169" s="396"/>
      <c r="KXM169" s="396"/>
      <c r="KXN169" s="396"/>
      <c r="KXO169" s="396"/>
      <c r="KXP169" s="396"/>
      <c r="KXQ169" s="396"/>
      <c r="KXR169" s="396"/>
      <c r="KXS169" s="396"/>
      <c r="KXT169" s="396"/>
      <c r="KXU169" s="396"/>
      <c r="KXV169" s="396"/>
      <c r="KXW169" s="396"/>
      <c r="KXX169" s="396"/>
      <c r="KXY169" s="396"/>
      <c r="KXZ169" s="396"/>
      <c r="KYA169" s="396"/>
      <c r="KYB169" s="396"/>
      <c r="KYC169" s="396"/>
      <c r="KYD169" s="396"/>
      <c r="KYE169" s="396"/>
      <c r="KYF169" s="396"/>
      <c r="KYG169" s="396"/>
      <c r="KYH169" s="396"/>
      <c r="KYI169" s="396"/>
      <c r="KYJ169" s="396"/>
      <c r="KYK169" s="396"/>
      <c r="KYL169" s="396"/>
      <c r="KYM169" s="396"/>
      <c r="KYN169" s="396"/>
      <c r="KYO169" s="396"/>
      <c r="KYP169" s="396"/>
      <c r="KYQ169" s="396"/>
      <c r="KYR169" s="396"/>
      <c r="KYS169" s="396"/>
      <c r="KYT169" s="396"/>
      <c r="KYU169" s="396"/>
      <c r="KYV169" s="396"/>
      <c r="KYW169" s="396"/>
      <c r="KYX169" s="396"/>
      <c r="KYY169" s="396"/>
      <c r="KYZ169" s="396"/>
      <c r="KZA169" s="396"/>
      <c r="KZB169" s="396"/>
      <c r="KZC169" s="396"/>
      <c r="KZD169" s="396"/>
      <c r="KZE169" s="396"/>
      <c r="KZF169" s="396"/>
      <c r="KZG169" s="396"/>
      <c r="KZH169" s="396"/>
      <c r="KZI169" s="396"/>
      <c r="KZJ169" s="396"/>
      <c r="KZK169" s="396"/>
      <c r="KZL169" s="396"/>
      <c r="KZM169" s="396"/>
      <c r="KZN169" s="396"/>
      <c r="KZO169" s="396"/>
      <c r="KZP169" s="396"/>
      <c r="KZQ169" s="396"/>
      <c r="KZR169" s="396"/>
      <c r="KZS169" s="396"/>
      <c r="KZT169" s="396"/>
      <c r="KZU169" s="396"/>
      <c r="KZV169" s="396"/>
      <c r="KZW169" s="396"/>
      <c r="KZX169" s="396"/>
      <c r="KZY169" s="396"/>
      <c r="KZZ169" s="396"/>
      <c r="LAA169" s="396"/>
      <c r="LAB169" s="396"/>
      <c r="LAC169" s="396"/>
      <c r="LAD169" s="396"/>
      <c r="LAE169" s="396"/>
      <c r="LAF169" s="396"/>
      <c r="LAG169" s="396"/>
      <c r="LAH169" s="396"/>
      <c r="LAI169" s="396"/>
      <c r="LAJ169" s="396"/>
      <c r="LAK169" s="396"/>
      <c r="LAL169" s="396"/>
      <c r="LAM169" s="396"/>
      <c r="LAN169" s="396"/>
      <c r="LAO169" s="396"/>
      <c r="LAP169" s="396"/>
      <c r="LAQ169" s="396"/>
      <c r="LAR169" s="396"/>
      <c r="LAS169" s="396"/>
      <c r="LAT169" s="396"/>
      <c r="LAU169" s="396"/>
      <c r="LAV169" s="396"/>
      <c r="LAW169" s="396"/>
      <c r="LAX169" s="396"/>
      <c r="LAY169" s="396"/>
      <c r="LAZ169" s="396"/>
      <c r="LBA169" s="396"/>
      <c r="LBB169" s="396"/>
      <c r="LBC169" s="396"/>
      <c r="LBD169" s="396"/>
      <c r="LBE169" s="396"/>
      <c r="LBF169" s="396"/>
      <c r="LBG169" s="396"/>
      <c r="LBH169" s="396"/>
      <c r="LBI169" s="396"/>
      <c r="LBJ169" s="396"/>
      <c r="LBK169" s="396"/>
      <c r="LBL169" s="396"/>
      <c r="LBM169" s="396"/>
      <c r="LBN169" s="396"/>
      <c r="LBO169" s="396"/>
      <c r="LBP169" s="396"/>
      <c r="LBQ169" s="396"/>
      <c r="LBR169" s="396"/>
      <c r="LBS169" s="396"/>
      <c r="LBT169" s="396"/>
      <c r="LBU169" s="396"/>
      <c r="LBV169" s="396"/>
      <c r="LBW169" s="396"/>
      <c r="LBX169" s="396"/>
      <c r="LBY169" s="396"/>
      <c r="LBZ169" s="396"/>
      <c r="LCA169" s="396"/>
      <c r="LCB169" s="396"/>
      <c r="LCC169" s="396"/>
      <c r="LCD169" s="396"/>
      <c r="LCE169" s="396"/>
      <c r="LCF169" s="396"/>
      <c r="LCG169" s="396"/>
      <c r="LCH169" s="396"/>
      <c r="LCI169" s="396"/>
      <c r="LCJ169" s="396"/>
      <c r="LCK169" s="396"/>
      <c r="LCL169" s="396"/>
      <c r="LCM169" s="396"/>
      <c r="LCN169" s="396"/>
      <c r="LCO169" s="396"/>
      <c r="LCP169" s="396"/>
      <c r="LCQ169" s="396"/>
      <c r="LCR169" s="396"/>
      <c r="LCS169" s="396"/>
      <c r="LCT169" s="396"/>
      <c r="LCU169" s="396"/>
      <c r="LCV169" s="396"/>
      <c r="LCW169" s="396"/>
      <c r="LCX169" s="396"/>
      <c r="LCY169" s="396"/>
      <c r="LCZ169" s="396"/>
      <c r="LDA169" s="396"/>
      <c r="LDB169" s="396"/>
      <c r="LDC169" s="396"/>
      <c r="LDD169" s="396"/>
      <c r="LDE169" s="396"/>
      <c r="LDF169" s="396"/>
      <c r="LDG169" s="396"/>
      <c r="LDH169" s="396"/>
      <c r="LDI169" s="396"/>
      <c r="LDJ169" s="396"/>
      <c r="LDK169" s="396"/>
      <c r="LDL169" s="396"/>
      <c r="LDM169" s="396"/>
      <c r="LDN169" s="396"/>
      <c r="LDO169" s="396"/>
      <c r="LDP169" s="396"/>
      <c r="LDQ169" s="396"/>
      <c r="LDR169" s="396"/>
      <c r="LDS169" s="396"/>
      <c r="LDT169" s="396"/>
      <c r="LDU169" s="396"/>
      <c r="LDV169" s="396"/>
      <c r="LDW169" s="396"/>
      <c r="LDX169" s="396"/>
      <c r="LDY169" s="396"/>
      <c r="LDZ169" s="396"/>
      <c r="LEA169" s="396"/>
      <c r="LEB169" s="396"/>
      <c r="LEC169" s="396"/>
      <c r="LED169" s="396"/>
      <c r="LEE169" s="396"/>
      <c r="LEF169" s="396"/>
      <c r="LEG169" s="396"/>
      <c r="LEH169" s="396"/>
      <c r="LEI169" s="396"/>
      <c r="LEJ169" s="396"/>
      <c r="LEK169" s="396"/>
      <c r="LEL169" s="396"/>
      <c r="LEM169" s="396"/>
      <c r="LEN169" s="396"/>
      <c r="LEO169" s="396"/>
      <c r="LEP169" s="396"/>
      <c r="LEQ169" s="396"/>
      <c r="LER169" s="396"/>
      <c r="LES169" s="396"/>
      <c r="LET169" s="396"/>
      <c r="LEU169" s="396"/>
      <c r="LEV169" s="396"/>
      <c r="LEW169" s="396"/>
      <c r="LEX169" s="396"/>
      <c r="LEY169" s="396"/>
      <c r="LEZ169" s="396"/>
      <c r="LFA169" s="396"/>
      <c r="LFB169" s="396"/>
      <c r="LFC169" s="396"/>
      <c r="LFD169" s="396"/>
      <c r="LFE169" s="396"/>
      <c r="LFF169" s="396"/>
      <c r="LFG169" s="396"/>
      <c r="LFH169" s="396"/>
      <c r="LFI169" s="396"/>
      <c r="LFJ169" s="396"/>
      <c r="LFK169" s="396"/>
      <c r="LFL169" s="396"/>
      <c r="LFM169" s="396"/>
      <c r="LFN169" s="396"/>
      <c r="LFO169" s="396"/>
      <c r="LFP169" s="396"/>
      <c r="LFQ169" s="396"/>
      <c r="LFR169" s="396"/>
      <c r="LFS169" s="396"/>
      <c r="LFT169" s="396"/>
      <c r="LFU169" s="396"/>
      <c r="LFV169" s="396"/>
      <c r="LFW169" s="396"/>
      <c r="LFX169" s="396"/>
      <c r="LFY169" s="396"/>
      <c r="LFZ169" s="396"/>
      <c r="LGA169" s="396"/>
      <c r="LGB169" s="396"/>
      <c r="LGC169" s="396"/>
      <c r="LGD169" s="396"/>
      <c r="LGE169" s="396"/>
      <c r="LGF169" s="396"/>
      <c r="LGG169" s="396"/>
      <c r="LGH169" s="396"/>
      <c r="LGI169" s="396"/>
      <c r="LGJ169" s="396"/>
      <c r="LGK169" s="396"/>
      <c r="LGL169" s="396"/>
      <c r="LGM169" s="396"/>
      <c r="LGN169" s="396"/>
      <c r="LGO169" s="396"/>
      <c r="LGP169" s="396"/>
      <c r="LGQ169" s="396"/>
      <c r="LGR169" s="396"/>
      <c r="LGS169" s="396"/>
      <c r="LGT169" s="396"/>
      <c r="LGU169" s="396"/>
      <c r="LGV169" s="396"/>
      <c r="LGW169" s="396"/>
      <c r="LGX169" s="396"/>
      <c r="LGY169" s="396"/>
      <c r="LGZ169" s="396"/>
      <c r="LHA169" s="396"/>
      <c r="LHB169" s="396"/>
      <c r="LHC169" s="396"/>
      <c r="LHD169" s="396"/>
      <c r="LHE169" s="396"/>
      <c r="LHF169" s="396"/>
      <c r="LHG169" s="396"/>
      <c r="LHH169" s="396"/>
      <c r="LHI169" s="396"/>
      <c r="LHJ169" s="396"/>
      <c r="LHK169" s="396"/>
      <c r="LHL169" s="396"/>
      <c r="LHM169" s="396"/>
      <c r="LHN169" s="396"/>
      <c r="LHO169" s="396"/>
      <c r="LHP169" s="396"/>
      <c r="LHQ169" s="396"/>
      <c r="LHR169" s="396"/>
      <c r="LHS169" s="396"/>
      <c r="LHT169" s="396"/>
      <c r="LHU169" s="396"/>
      <c r="LHV169" s="396"/>
      <c r="LHW169" s="396"/>
      <c r="LHX169" s="396"/>
      <c r="LHY169" s="396"/>
      <c r="LHZ169" s="396"/>
      <c r="LIA169" s="396"/>
      <c r="LIB169" s="396"/>
      <c r="LIC169" s="396"/>
      <c r="LID169" s="396"/>
      <c r="LIE169" s="396"/>
      <c r="LIF169" s="396"/>
      <c r="LIG169" s="396"/>
      <c r="LIH169" s="396"/>
      <c r="LII169" s="396"/>
      <c r="LIJ169" s="396"/>
      <c r="LIK169" s="396"/>
      <c r="LIL169" s="396"/>
      <c r="LIM169" s="396"/>
      <c r="LIN169" s="396"/>
      <c r="LIO169" s="396"/>
      <c r="LIP169" s="396"/>
      <c r="LIQ169" s="396"/>
      <c r="LIR169" s="396"/>
      <c r="LIS169" s="396"/>
      <c r="LIT169" s="396"/>
      <c r="LIU169" s="396"/>
      <c r="LIV169" s="396"/>
      <c r="LIW169" s="396"/>
      <c r="LIX169" s="396"/>
      <c r="LIY169" s="396"/>
      <c r="LIZ169" s="396"/>
      <c r="LJA169" s="396"/>
      <c r="LJB169" s="396"/>
      <c r="LJC169" s="396"/>
      <c r="LJD169" s="396"/>
      <c r="LJE169" s="396"/>
      <c r="LJF169" s="396"/>
      <c r="LJG169" s="396"/>
      <c r="LJH169" s="396"/>
      <c r="LJI169" s="396"/>
      <c r="LJJ169" s="396"/>
      <c r="LJK169" s="396"/>
      <c r="LJL169" s="396"/>
      <c r="LJM169" s="396"/>
      <c r="LJN169" s="396"/>
      <c r="LJO169" s="396"/>
      <c r="LJP169" s="396"/>
      <c r="LJQ169" s="396"/>
      <c r="LJR169" s="396"/>
      <c r="LJS169" s="396"/>
      <c r="LJT169" s="396"/>
      <c r="LJU169" s="396"/>
      <c r="LJV169" s="396"/>
      <c r="LJW169" s="396"/>
      <c r="LJX169" s="396"/>
      <c r="LJY169" s="396"/>
      <c r="LJZ169" s="396"/>
      <c r="LKA169" s="396"/>
      <c r="LKB169" s="396"/>
      <c r="LKC169" s="396"/>
      <c r="LKD169" s="396"/>
      <c r="LKE169" s="396"/>
      <c r="LKF169" s="396"/>
      <c r="LKG169" s="396"/>
      <c r="LKH169" s="396"/>
      <c r="LKI169" s="396"/>
      <c r="LKJ169" s="396"/>
      <c r="LKK169" s="396"/>
      <c r="LKL169" s="396"/>
      <c r="LKM169" s="396"/>
      <c r="LKN169" s="396"/>
      <c r="LKO169" s="396"/>
      <c r="LKP169" s="396"/>
      <c r="LKQ169" s="396"/>
      <c r="LKR169" s="396"/>
      <c r="LKS169" s="396"/>
      <c r="LKT169" s="396"/>
      <c r="LKU169" s="396"/>
      <c r="LKV169" s="396"/>
      <c r="LKW169" s="396"/>
      <c r="LKX169" s="396"/>
      <c r="LKY169" s="396"/>
      <c r="LKZ169" s="396"/>
      <c r="LLA169" s="396"/>
      <c r="LLB169" s="396"/>
      <c r="LLC169" s="396"/>
      <c r="LLD169" s="396"/>
      <c r="LLE169" s="396"/>
      <c r="LLF169" s="396"/>
      <c r="LLG169" s="396"/>
      <c r="LLH169" s="396"/>
      <c r="LLI169" s="396"/>
      <c r="LLJ169" s="396"/>
      <c r="LLK169" s="396"/>
      <c r="LLL169" s="396"/>
      <c r="LLM169" s="396"/>
      <c r="LLN169" s="396"/>
      <c r="LLO169" s="396"/>
      <c r="LLP169" s="396"/>
      <c r="LLQ169" s="396"/>
      <c r="LLR169" s="396"/>
      <c r="LLS169" s="396"/>
      <c r="LLT169" s="396"/>
      <c r="LLU169" s="396"/>
      <c r="LLV169" s="396"/>
      <c r="LLW169" s="396"/>
      <c r="LLX169" s="396"/>
      <c r="LLY169" s="396"/>
      <c r="LLZ169" s="396"/>
      <c r="LMA169" s="396"/>
      <c r="LMB169" s="396"/>
      <c r="LMC169" s="396"/>
      <c r="LMD169" s="396"/>
      <c r="LME169" s="396"/>
      <c r="LMF169" s="396"/>
      <c r="LMG169" s="396"/>
      <c r="LMH169" s="396"/>
      <c r="LMI169" s="396"/>
      <c r="LMJ169" s="396"/>
      <c r="LMK169" s="396"/>
      <c r="LML169" s="396"/>
      <c r="LMM169" s="396"/>
      <c r="LMN169" s="396"/>
      <c r="LMO169" s="396"/>
      <c r="LMP169" s="396"/>
      <c r="LMQ169" s="396"/>
      <c r="LMR169" s="396"/>
      <c r="LMS169" s="396"/>
      <c r="LMT169" s="396"/>
      <c r="LMU169" s="396"/>
      <c r="LMV169" s="396"/>
      <c r="LMW169" s="396"/>
      <c r="LMX169" s="396"/>
      <c r="LMY169" s="396"/>
      <c r="LMZ169" s="396"/>
      <c r="LNA169" s="396"/>
      <c r="LNB169" s="396"/>
      <c r="LNC169" s="396"/>
      <c r="LND169" s="396"/>
      <c r="LNE169" s="396"/>
      <c r="LNF169" s="396"/>
      <c r="LNG169" s="396"/>
      <c r="LNH169" s="396"/>
      <c r="LNI169" s="396"/>
      <c r="LNJ169" s="396"/>
      <c r="LNK169" s="396"/>
      <c r="LNL169" s="396"/>
      <c r="LNM169" s="396"/>
      <c r="LNN169" s="396"/>
      <c r="LNO169" s="396"/>
      <c r="LNP169" s="396"/>
      <c r="LNQ169" s="396"/>
      <c r="LNR169" s="396"/>
      <c r="LNS169" s="396"/>
      <c r="LNT169" s="396"/>
      <c r="LNU169" s="396"/>
      <c r="LNV169" s="396"/>
      <c r="LNW169" s="396"/>
      <c r="LNX169" s="396"/>
      <c r="LNY169" s="396"/>
      <c r="LNZ169" s="396"/>
      <c r="LOA169" s="396"/>
      <c r="LOB169" s="396"/>
      <c r="LOC169" s="396"/>
      <c r="LOD169" s="396"/>
      <c r="LOE169" s="396"/>
      <c r="LOF169" s="396"/>
      <c r="LOG169" s="396"/>
      <c r="LOH169" s="396"/>
      <c r="LOI169" s="396"/>
      <c r="LOJ169" s="396"/>
      <c r="LOK169" s="396"/>
      <c r="LOL169" s="396"/>
      <c r="LOM169" s="396"/>
      <c r="LON169" s="396"/>
      <c r="LOO169" s="396"/>
      <c r="LOP169" s="396"/>
      <c r="LOQ169" s="396"/>
      <c r="LOR169" s="396"/>
      <c r="LOS169" s="396"/>
      <c r="LOT169" s="396"/>
      <c r="LOU169" s="396"/>
      <c r="LOV169" s="396"/>
      <c r="LOW169" s="396"/>
      <c r="LOX169" s="396"/>
      <c r="LOY169" s="396"/>
      <c r="LOZ169" s="396"/>
      <c r="LPA169" s="396"/>
      <c r="LPB169" s="396"/>
      <c r="LPC169" s="396"/>
      <c r="LPD169" s="396"/>
      <c r="LPE169" s="396"/>
      <c r="LPF169" s="396"/>
      <c r="LPG169" s="396"/>
      <c r="LPH169" s="396"/>
      <c r="LPI169" s="396"/>
      <c r="LPJ169" s="396"/>
      <c r="LPK169" s="396"/>
      <c r="LPL169" s="396"/>
      <c r="LPM169" s="396"/>
      <c r="LPN169" s="396"/>
      <c r="LPO169" s="396"/>
      <c r="LPP169" s="396"/>
      <c r="LPQ169" s="396"/>
      <c r="LPR169" s="396"/>
      <c r="LPS169" s="396"/>
      <c r="LPT169" s="396"/>
      <c r="LPU169" s="396"/>
      <c r="LPV169" s="396"/>
      <c r="LPW169" s="396"/>
      <c r="LPX169" s="396"/>
      <c r="LPY169" s="396"/>
      <c r="LPZ169" s="396"/>
      <c r="LQA169" s="396"/>
      <c r="LQB169" s="396"/>
      <c r="LQC169" s="396"/>
      <c r="LQD169" s="396"/>
      <c r="LQE169" s="396"/>
      <c r="LQF169" s="396"/>
      <c r="LQG169" s="396"/>
      <c r="LQH169" s="396"/>
      <c r="LQI169" s="396"/>
      <c r="LQJ169" s="396"/>
      <c r="LQK169" s="396"/>
      <c r="LQL169" s="396"/>
      <c r="LQM169" s="396"/>
      <c r="LQN169" s="396"/>
      <c r="LQO169" s="396"/>
      <c r="LQP169" s="396"/>
      <c r="LQQ169" s="396"/>
      <c r="LQR169" s="396"/>
      <c r="LQS169" s="396"/>
      <c r="LQT169" s="396"/>
      <c r="LQU169" s="396"/>
      <c r="LQV169" s="396"/>
      <c r="LQW169" s="396"/>
      <c r="LQX169" s="396"/>
      <c r="LQY169" s="396"/>
      <c r="LQZ169" s="396"/>
      <c r="LRA169" s="396"/>
      <c r="LRB169" s="396"/>
      <c r="LRC169" s="396"/>
      <c r="LRD169" s="396"/>
      <c r="LRE169" s="396"/>
      <c r="LRF169" s="396"/>
      <c r="LRG169" s="396"/>
      <c r="LRH169" s="396"/>
      <c r="LRI169" s="396"/>
      <c r="LRJ169" s="396"/>
      <c r="LRK169" s="396"/>
      <c r="LRL169" s="396"/>
      <c r="LRM169" s="396"/>
      <c r="LRN169" s="396"/>
      <c r="LRO169" s="396"/>
      <c r="LRP169" s="396"/>
      <c r="LRQ169" s="396"/>
      <c r="LRR169" s="396"/>
      <c r="LRS169" s="396"/>
      <c r="LRT169" s="396"/>
      <c r="LRU169" s="396"/>
      <c r="LRV169" s="396"/>
      <c r="LRW169" s="396"/>
      <c r="LRX169" s="396"/>
      <c r="LRY169" s="396"/>
      <c r="LRZ169" s="396"/>
      <c r="LSA169" s="396"/>
      <c r="LSB169" s="396"/>
      <c r="LSC169" s="396"/>
      <c r="LSD169" s="396"/>
      <c r="LSE169" s="396"/>
      <c r="LSF169" s="396"/>
      <c r="LSG169" s="396"/>
      <c r="LSH169" s="396"/>
      <c r="LSI169" s="396"/>
      <c r="LSJ169" s="396"/>
      <c r="LSK169" s="396"/>
      <c r="LSL169" s="396"/>
      <c r="LSM169" s="396"/>
      <c r="LSN169" s="396"/>
      <c r="LSO169" s="396"/>
      <c r="LSP169" s="396"/>
      <c r="LSQ169" s="396"/>
      <c r="LSR169" s="396"/>
      <c r="LSS169" s="396"/>
      <c r="LST169" s="396"/>
      <c r="LSU169" s="396"/>
      <c r="LSV169" s="396"/>
      <c r="LSW169" s="396"/>
      <c r="LSX169" s="396"/>
      <c r="LSY169" s="396"/>
      <c r="LSZ169" s="396"/>
      <c r="LTA169" s="396"/>
      <c r="LTB169" s="396"/>
      <c r="LTC169" s="396"/>
      <c r="LTD169" s="396"/>
      <c r="LTE169" s="396"/>
      <c r="LTF169" s="396"/>
      <c r="LTG169" s="396"/>
      <c r="LTH169" s="396"/>
      <c r="LTI169" s="396"/>
      <c r="LTJ169" s="396"/>
      <c r="LTK169" s="396"/>
      <c r="LTL169" s="396"/>
      <c r="LTM169" s="396"/>
      <c r="LTN169" s="396"/>
      <c r="LTO169" s="396"/>
      <c r="LTP169" s="396"/>
      <c r="LTQ169" s="396"/>
      <c r="LTR169" s="396"/>
      <c r="LTS169" s="396"/>
      <c r="LTT169" s="396"/>
      <c r="LTU169" s="396"/>
      <c r="LTV169" s="396"/>
      <c r="LTW169" s="396"/>
      <c r="LTX169" s="396"/>
      <c r="LTY169" s="396"/>
      <c r="LTZ169" s="396"/>
      <c r="LUA169" s="396"/>
      <c r="LUB169" s="396"/>
      <c r="LUC169" s="396"/>
      <c r="LUD169" s="396"/>
      <c r="LUE169" s="396"/>
      <c r="LUF169" s="396"/>
      <c r="LUG169" s="396"/>
      <c r="LUH169" s="396"/>
      <c r="LUI169" s="396"/>
      <c r="LUJ169" s="396"/>
      <c r="LUK169" s="396"/>
      <c r="LUL169" s="396"/>
      <c r="LUM169" s="396"/>
      <c r="LUN169" s="396"/>
      <c r="LUO169" s="396"/>
      <c r="LUP169" s="396"/>
      <c r="LUQ169" s="396"/>
      <c r="LUR169" s="396"/>
      <c r="LUS169" s="396"/>
      <c r="LUT169" s="396"/>
      <c r="LUU169" s="396"/>
      <c r="LUV169" s="396"/>
      <c r="LUW169" s="396"/>
      <c r="LUX169" s="396"/>
      <c r="LUY169" s="396"/>
      <c r="LUZ169" s="396"/>
      <c r="LVA169" s="396"/>
      <c r="LVB169" s="396"/>
      <c r="LVC169" s="396"/>
      <c r="LVD169" s="396"/>
      <c r="LVE169" s="396"/>
      <c r="LVF169" s="396"/>
      <c r="LVG169" s="396"/>
      <c r="LVH169" s="396"/>
      <c r="LVI169" s="396"/>
      <c r="LVJ169" s="396"/>
      <c r="LVK169" s="396"/>
      <c r="LVL169" s="396"/>
      <c r="LVM169" s="396"/>
      <c r="LVN169" s="396"/>
      <c r="LVO169" s="396"/>
      <c r="LVP169" s="396"/>
      <c r="LVQ169" s="396"/>
      <c r="LVR169" s="396"/>
      <c r="LVS169" s="396"/>
      <c r="LVT169" s="396"/>
      <c r="LVU169" s="396"/>
      <c r="LVV169" s="396"/>
      <c r="LVW169" s="396"/>
      <c r="LVX169" s="396"/>
      <c r="LVY169" s="396"/>
      <c r="LVZ169" s="396"/>
      <c r="LWA169" s="396"/>
      <c r="LWB169" s="396"/>
      <c r="LWC169" s="396"/>
      <c r="LWD169" s="396"/>
      <c r="LWE169" s="396"/>
      <c r="LWF169" s="396"/>
      <c r="LWG169" s="396"/>
      <c r="LWH169" s="396"/>
      <c r="LWI169" s="396"/>
      <c r="LWJ169" s="396"/>
      <c r="LWK169" s="396"/>
      <c r="LWL169" s="396"/>
      <c r="LWM169" s="396"/>
      <c r="LWN169" s="396"/>
      <c r="LWO169" s="396"/>
      <c r="LWP169" s="396"/>
      <c r="LWQ169" s="396"/>
      <c r="LWR169" s="396"/>
      <c r="LWS169" s="396"/>
      <c r="LWT169" s="396"/>
      <c r="LWU169" s="396"/>
      <c r="LWV169" s="396"/>
      <c r="LWW169" s="396"/>
      <c r="LWX169" s="396"/>
      <c r="LWY169" s="396"/>
      <c r="LWZ169" s="396"/>
      <c r="LXA169" s="396"/>
      <c r="LXB169" s="396"/>
      <c r="LXC169" s="396"/>
      <c r="LXD169" s="396"/>
      <c r="LXE169" s="396"/>
      <c r="LXF169" s="396"/>
      <c r="LXG169" s="396"/>
      <c r="LXH169" s="396"/>
      <c r="LXI169" s="396"/>
      <c r="LXJ169" s="396"/>
      <c r="LXK169" s="396"/>
      <c r="LXL169" s="396"/>
      <c r="LXM169" s="396"/>
      <c r="LXN169" s="396"/>
      <c r="LXO169" s="396"/>
      <c r="LXP169" s="396"/>
      <c r="LXQ169" s="396"/>
      <c r="LXR169" s="396"/>
      <c r="LXS169" s="396"/>
      <c r="LXT169" s="396"/>
      <c r="LXU169" s="396"/>
      <c r="LXV169" s="396"/>
      <c r="LXW169" s="396"/>
      <c r="LXX169" s="396"/>
      <c r="LXY169" s="396"/>
      <c r="LXZ169" s="396"/>
      <c r="LYA169" s="396"/>
      <c r="LYB169" s="396"/>
      <c r="LYC169" s="396"/>
      <c r="LYD169" s="396"/>
      <c r="LYE169" s="396"/>
      <c r="LYF169" s="396"/>
      <c r="LYG169" s="396"/>
      <c r="LYH169" s="396"/>
      <c r="LYI169" s="396"/>
      <c r="LYJ169" s="396"/>
      <c r="LYK169" s="396"/>
      <c r="LYL169" s="396"/>
      <c r="LYM169" s="396"/>
      <c r="LYN169" s="396"/>
      <c r="LYO169" s="396"/>
      <c r="LYP169" s="396"/>
      <c r="LYQ169" s="396"/>
      <c r="LYR169" s="396"/>
      <c r="LYS169" s="396"/>
      <c r="LYT169" s="396"/>
      <c r="LYU169" s="396"/>
      <c r="LYV169" s="396"/>
      <c r="LYW169" s="396"/>
      <c r="LYX169" s="396"/>
      <c r="LYY169" s="396"/>
      <c r="LYZ169" s="396"/>
      <c r="LZA169" s="396"/>
      <c r="LZB169" s="396"/>
      <c r="LZC169" s="396"/>
      <c r="LZD169" s="396"/>
      <c r="LZE169" s="396"/>
      <c r="LZF169" s="396"/>
      <c r="LZG169" s="396"/>
      <c r="LZH169" s="396"/>
      <c r="LZI169" s="396"/>
      <c r="LZJ169" s="396"/>
      <c r="LZK169" s="396"/>
      <c r="LZL169" s="396"/>
      <c r="LZM169" s="396"/>
      <c r="LZN169" s="396"/>
      <c r="LZO169" s="396"/>
      <c r="LZP169" s="396"/>
      <c r="LZQ169" s="396"/>
      <c r="LZR169" s="396"/>
      <c r="LZS169" s="396"/>
      <c r="LZT169" s="396"/>
      <c r="LZU169" s="396"/>
      <c r="LZV169" s="396"/>
      <c r="LZW169" s="396"/>
      <c r="LZX169" s="396"/>
      <c r="LZY169" s="396"/>
      <c r="LZZ169" s="396"/>
      <c r="MAA169" s="396"/>
      <c r="MAB169" s="396"/>
      <c r="MAC169" s="396"/>
      <c r="MAD169" s="396"/>
      <c r="MAE169" s="396"/>
      <c r="MAF169" s="396"/>
      <c r="MAG169" s="396"/>
      <c r="MAH169" s="396"/>
      <c r="MAI169" s="396"/>
      <c r="MAJ169" s="396"/>
      <c r="MAK169" s="396"/>
      <c r="MAL169" s="396"/>
      <c r="MAM169" s="396"/>
      <c r="MAN169" s="396"/>
      <c r="MAO169" s="396"/>
      <c r="MAP169" s="396"/>
      <c r="MAQ169" s="396"/>
      <c r="MAR169" s="396"/>
      <c r="MAS169" s="396"/>
      <c r="MAT169" s="396"/>
      <c r="MAU169" s="396"/>
      <c r="MAV169" s="396"/>
      <c r="MAW169" s="396"/>
      <c r="MAX169" s="396"/>
      <c r="MAY169" s="396"/>
      <c r="MAZ169" s="396"/>
      <c r="MBA169" s="396"/>
      <c r="MBB169" s="396"/>
      <c r="MBC169" s="396"/>
      <c r="MBD169" s="396"/>
      <c r="MBE169" s="396"/>
      <c r="MBF169" s="396"/>
      <c r="MBG169" s="396"/>
      <c r="MBH169" s="396"/>
      <c r="MBI169" s="396"/>
      <c r="MBJ169" s="396"/>
      <c r="MBK169" s="396"/>
      <c r="MBL169" s="396"/>
      <c r="MBM169" s="396"/>
      <c r="MBN169" s="396"/>
      <c r="MBO169" s="396"/>
      <c r="MBP169" s="396"/>
      <c r="MBQ169" s="396"/>
      <c r="MBR169" s="396"/>
      <c r="MBS169" s="396"/>
      <c r="MBT169" s="396"/>
      <c r="MBU169" s="396"/>
      <c r="MBV169" s="396"/>
      <c r="MBW169" s="396"/>
      <c r="MBX169" s="396"/>
      <c r="MBY169" s="396"/>
      <c r="MBZ169" s="396"/>
      <c r="MCA169" s="396"/>
      <c r="MCB169" s="396"/>
      <c r="MCC169" s="396"/>
      <c r="MCD169" s="396"/>
      <c r="MCE169" s="396"/>
      <c r="MCF169" s="396"/>
      <c r="MCG169" s="396"/>
      <c r="MCH169" s="396"/>
      <c r="MCI169" s="396"/>
      <c r="MCJ169" s="396"/>
      <c r="MCK169" s="396"/>
      <c r="MCL169" s="396"/>
      <c r="MCM169" s="396"/>
      <c r="MCN169" s="396"/>
      <c r="MCO169" s="396"/>
      <c r="MCP169" s="396"/>
      <c r="MCQ169" s="396"/>
      <c r="MCR169" s="396"/>
      <c r="MCS169" s="396"/>
      <c r="MCT169" s="396"/>
      <c r="MCU169" s="396"/>
      <c r="MCV169" s="396"/>
      <c r="MCW169" s="396"/>
      <c r="MCX169" s="396"/>
      <c r="MCY169" s="396"/>
      <c r="MCZ169" s="396"/>
      <c r="MDA169" s="396"/>
      <c r="MDB169" s="396"/>
      <c r="MDC169" s="396"/>
      <c r="MDD169" s="396"/>
      <c r="MDE169" s="396"/>
      <c r="MDF169" s="396"/>
      <c r="MDG169" s="396"/>
      <c r="MDH169" s="396"/>
      <c r="MDI169" s="396"/>
      <c r="MDJ169" s="396"/>
      <c r="MDK169" s="396"/>
      <c r="MDL169" s="396"/>
      <c r="MDM169" s="396"/>
      <c r="MDN169" s="396"/>
      <c r="MDO169" s="396"/>
      <c r="MDP169" s="396"/>
      <c r="MDQ169" s="396"/>
      <c r="MDR169" s="396"/>
      <c r="MDS169" s="396"/>
      <c r="MDT169" s="396"/>
      <c r="MDU169" s="396"/>
      <c r="MDV169" s="396"/>
      <c r="MDW169" s="396"/>
      <c r="MDX169" s="396"/>
      <c r="MDY169" s="396"/>
      <c r="MDZ169" s="396"/>
      <c r="MEA169" s="396"/>
      <c r="MEB169" s="396"/>
      <c r="MEC169" s="396"/>
      <c r="MED169" s="396"/>
      <c r="MEE169" s="396"/>
      <c r="MEF169" s="396"/>
      <c r="MEG169" s="396"/>
      <c r="MEH169" s="396"/>
      <c r="MEI169" s="396"/>
      <c r="MEJ169" s="396"/>
      <c r="MEK169" s="396"/>
      <c r="MEL169" s="396"/>
      <c r="MEM169" s="396"/>
      <c r="MEN169" s="396"/>
      <c r="MEO169" s="396"/>
      <c r="MEP169" s="396"/>
      <c r="MEQ169" s="396"/>
      <c r="MER169" s="396"/>
      <c r="MES169" s="396"/>
      <c r="MET169" s="396"/>
      <c r="MEU169" s="396"/>
      <c r="MEV169" s="396"/>
      <c r="MEW169" s="396"/>
      <c r="MEX169" s="396"/>
      <c r="MEY169" s="396"/>
      <c r="MEZ169" s="396"/>
      <c r="MFA169" s="396"/>
      <c r="MFB169" s="396"/>
      <c r="MFC169" s="396"/>
      <c r="MFD169" s="396"/>
      <c r="MFE169" s="396"/>
      <c r="MFF169" s="396"/>
      <c r="MFG169" s="396"/>
      <c r="MFH169" s="396"/>
      <c r="MFI169" s="396"/>
      <c r="MFJ169" s="396"/>
      <c r="MFK169" s="396"/>
      <c r="MFL169" s="396"/>
      <c r="MFM169" s="396"/>
      <c r="MFN169" s="396"/>
      <c r="MFO169" s="396"/>
      <c r="MFP169" s="396"/>
      <c r="MFQ169" s="396"/>
      <c r="MFR169" s="396"/>
      <c r="MFS169" s="396"/>
      <c r="MFT169" s="396"/>
      <c r="MFU169" s="396"/>
      <c r="MFV169" s="396"/>
      <c r="MFW169" s="396"/>
      <c r="MFX169" s="396"/>
      <c r="MFY169" s="396"/>
      <c r="MFZ169" s="396"/>
      <c r="MGA169" s="396"/>
      <c r="MGB169" s="396"/>
      <c r="MGC169" s="396"/>
      <c r="MGD169" s="396"/>
      <c r="MGE169" s="396"/>
      <c r="MGF169" s="396"/>
      <c r="MGG169" s="396"/>
      <c r="MGH169" s="396"/>
      <c r="MGI169" s="396"/>
      <c r="MGJ169" s="396"/>
      <c r="MGK169" s="396"/>
      <c r="MGL169" s="396"/>
      <c r="MGM169" s="396"/>
      <c r="MGN169" s="396"/>
      <c r="MGO169" s="396"/>
      <c r="MGP169" s="396"/>
      <c r="MGQ169" s="396"/>
      <c r="MGR169" s="396"/>
      <c r="MGS169" s="396"/>
      <c r="MGT169" s="396"/>
      <c r="MGU169" s="396"/>
      <c r="MGV169" s="396"/>
      <c r="MGW169" s="396"/>
      <c r="MGX169" s="396"/>
      <c r="MGY169" s="396"/>
      <c r="MGZ169" s="396"/>
      <c r="MHA169" s="396"/>
      <c r="MHB169" s="396"/>
      <c r="MHC169" s="396"/>
      <c r="MHD169" s="396"/>
      <c r="MHE169" s="396"/>
      <c r="MHF169" s="396"/>
      <c r="MHG169" s="396"/>
      <c r="MHH169" s="396"/>
      <c r="MHI169" s="396"/>
      <c r="MHJ169" s="396"/>
      <c r="MHK169" s="396"/>
      <c r="MHL169" s="396"/>
      <c r="MHM169" s="396"/>
      <c r="MHN169" s="396"/>
      <c r="MHO169" s="396"/>
      <c r="MHP169" s="396"/>
      <c r="MHQ169" s="396"/>
      <c r="MHR169" s="396"/>
      <c r="MHS169" s="396"/>
      <c r="MHT169" s="396"/>
      <c r="MHU169" s="396"/>
      <c r="MHV169" s="396"/>
      <c r="MHW169" s="396"/>
      <c r="MHX169" s="396"/>
      <c r="MHY169" s="396"/>
      <c r="MHZ169" s="396"/>
      <c r="MIA169" s="396"/>
      <c r="MIB169" s="396"/>
      <c r="MIC169" s="396"/>
      <c r="MID169" s="396"/>
      <c r="MIE169" s="396"/>
      <c r="MIF169" s="396"/>
      <c r="MIG169" s="396"/>
      <c r="MIH169" s="396"/>
      <c r="MII169" s="396"/>
      <c r="MIJ169" s="396"/>
      <c r="MIK169" s="396"/>
      <c r="MIL169" s="396"/>
      <c r="MIM169" s="396"/>
      <c r="MIN169" s="396"/>
      <c r="MIO169" s="396"/>
      <c r="MIP169" s="396"/>
      <c r="MIQ169" s="396"/>
      <c r="MIR169" s="396"/>
      <c r="MIS169" s="396"/>
      <c r="MIT169" s="396"/>
      <c r="MIU169" s="396"/>
      <c r="MIV169" s="396"/>
      <c r="MIW169" s="396"/>
      <c r="MIX169" s="396"/>
      <c r="MIY169" s="396"/>
      <c r="MIZ169" s="396"/>
      <c r="MJA169" s="396"/>
      <c r="MJB169" s="396"/>
      <c r="MJC169" s="396"/>
      <c r="MJD169" s="396"/>
      <c r="MJE169" s="396"/>
      <c r="MJF169" s="396"/>
      <c r="MJG169" s="396"/>
      <c r="MJH169" s="396"/>
      <c r="MJI169" s="396"/>
      <c r="MJJ169" s="396"/>
      <c r="MJK169" s="396"/>
      <c r="MJL169" s="396"/>
      <c r="MJM169" s="396"/>
      <c r="MJN169" s="396"/>
      <c r="MJO169" s="396"/>
      <c r="MJP169" s="396"/>
      <c r="MJQ169" s="396"/>
      <c r="MJR169" s="396"/>
      <c r="MJS169" s="396"/>
      <c r="MJT169" s="396"/>
      <c r="MJU169" s="396"/>
      <c r="MJV169" s="396"/>
      <c r="MJW169" s="396"/>
      <c r="MJX169" s="396"/>
      <c r="MJY169" s="396"/>
      <c r="MJZ169" s="396"/>
      <c r="MKA169" s="396"/>
      <c r="MKB169" s="396"/>
      <c r="MKC169" s="396"/>
      <c r="MKD169" s="396"/>
      <c r="MKE169" s="396"/>
      <c r="MKF169" s="396"/>
      <c r="MKG169" s="396"/>
      <c r="MKH169" s="396"/>
      <c r="MKI169" s="396"/>
      <c r="MKJ169" s="396"/>
      <c r="MKK169" s="396"/>
      <c r="MKL169" s="396"/>
      <c r="MKM169" s="396"/>
      <c r="MKN169" s="396"/>
      <c r="MKO169" s="396"/>
      <c r="MKP169" s="396"/>
      <c r="MKQ169" s="396"/>
      <c r="MKR169" s="396"/>
      <c r="MKS169" s="396"/>
      <c r="MKT169" s="396"/>
      <c r="MKU169" s="396"/>
      <c r="MKV169" s="396"/>
      <c r="MKW169" s="396"/>
      <c r="MKX169" s="396"/>
      <c r="MKY169" s="396"/>
      <c r="MKZ169" s="396"/>
      <c r="MLA169" s="396"/>
      <c r="MLB169" s="396"/>
      <c r="MLC169" s="396"/>
      <c r="MLD169" s="396"/>
      <c r="MLE169" s="396"/>
      <c r="MLF169" s="396"/>
      <c r="MLG169" s="396"/>
      <c r="MLH169" s="396"/>
      <c r="MLI169" s="396"/>
      <c r="MLJ169" s="396"/>
      <c r="MLK169" s="396"/>
      <c r="MLL169" s="396"/>
      <c r="MLM169" s="396"/>
      <c r="MLN169" s="396"/>
      <c r="MLO169" s="396"/>
      <c r="MLP169" s="396"/>
      <c r="MLQ169" s="396"/>
      <c r="MLR169" s="396"/>
      <c r="MLS169" s="396"/>
      <c r="MLT169" s="396"/>
      <c r="MLU169" s="396"/>
      <c r="MLV169" s="396"/>
      <c r="MLW169" s="396"/>
      <c r="MLX169" s="396"/>
      <c r="MLY169" s="396"/>
      <c r="MLZ169" s="396"/>
      <c r="MMA169" s="396"/>
      <c r="MMB169" s="396"/>
      <c r="MMC169" s="396"/>
      <c r="MMD169" s="396"/>
      <c r="MME169" s="396"/>
      <c r="MMF169" s="396"/>
      <c r="MMG169" s="396"/>
      <c r="MMH169" s="396"/>
      <c r="MMI169" s="396"/>
      <c r="MMJ169" s="396"/>
      <c r="MMK169" s="396"/>
      <c r="MML169" s="396"/>
      <c r="MMM169" s="396"/>
      <c r="MMN169" s="396"/>
      <c r="MMO169" s="396"/>
      <c r="MMP169" s="396"/>
      <c r="MMQ169" s="396"/>
      <c r="MMR169" s="396"/>
      <c r="MMS169" s="396"/>
      <c r="MMT169" s="396"/>
      <c r="MMU169" s="396"/>
      <c r="MMV169" s="396"/>
      <c r="MMW169" s="396"/>
      <c r="MMX169" s="396"/>
      <c r="MMY169" s="396"/>
      <c r="MMZ169" s="396"/>
      <c r="MNA169" s="396"/>
      <c r="MNB169" s="396"/>
      <c r="MNC169" s="396"/>
      <c r="MND169" s="396"/>
      <c r="MNE169" s="396"/>
      <c r="MNF169" s="396"/>
      <c r="MNG169" s="396"/>
      <c r="MNH169" s="396"/>
      <c r="MNI169" s="396"/>
      <c r="MNJ169" s="396"/>
      <c r="MNK169" s="396"/>
      <c r="MNL169" s="396"/>
      <c r="MNM169" s="396"/>
      <c r="MNN169" s="396"/>
      <c r="MNO169" s="396"/>
      <c r="MNP169" s="396"/>
      <c r="MNQ169" s="396"/>
      <c r="MNR169" s="396"/>
      <c r="MNS169" s="396"/>
      <c r="MNT169" s="396"/>
      <c r="MNU169" s="396"/>
      <c r="MNV169" s="396"/>
      <c r="MNW169" s="396"/>
      <c r="MNX169" s="396"/>
      <c r="MNY169" s="396"/>
      <c r="MNZ169" s="396"/>
      <c r="MOA169" s="396"/>
      <c r="MOB169" s="396"/>
      <c r="MOC169" s="396"/>
      <c r="MOD169" s="396"/>
      <c r="MOE169" s="396"/>
      <c r="MOF169" s="396"/>
      <c r="MOG169" s="396"/>
      <c r="MOH169" s="396"/>
      <c r="MOI169" s="396"/>
      <c r="MOJ169" s="396"/>
      <c r="MOK169" s="396"/>
      <c r="MOL169" s="396"/>
      <c r="MOM169" s="396"/>
      <c r="MON169" s="396"/>
      <c r="MOO169" s="396"/>
      <c r="MOP169" s="396"/>
      <c r="MOQ169" s="396"/>
      <c r="MOR169" s="396"/>
      <c r="MOS169" s="396"/>
      <c r="MOT169" s="396"/>
      <c r="MOU169" s="396"/>
      <c r="MOV169" s="396"/>
      <c r="MOW169" s="396"/>
      <c r="MOX169" s="396"/>
      <c r="MOY169" s="396"/>
      <c r="MOZ169" s="396"/>
      <c r="MPA169" s="396"/>
      <c r="MPB169" s="396"/>
      <c r="MPC169" s="396"/>
      <c r="MPD169" s="396"/>
      <c r="MPE169" s="396"/>
      <c r="MPF169" s="396"/>
      <c r="MPG169" s="396"/>
      <c r="MPH169" s="396"/>
      <c r="MPI169" s="396"/>
      <c r="MPJ169" s="396"/>
      <c r="MPK169" s="396"/>
      <c r="MPL169" s="396"/>
      <c r="MPM169" s="396"/>
      <c r="MPN169" s="396"/>
      <c r="MPO169" s="396"/>
      <c r="MPP169" s="396"/>
      <c r="MPQ169" s="396"/>
      <c r="MPR169" s="396"/>
      <c r="MPS169" s="396"/>
      <c r="MPT169" s="396"/>
      <c r="MPU169" s="396"/>
      <c r="MPV169" s="396"/>
      <c r="MPW169" s="396"/>
      <c r="MPX169" s="396"/>
      <c r="MPY169" s="396"/>
      <c r="MPZ169" s="396"/>
      <c r="MQA169" s="396"/>
      <c r="MQB169" s="396"/>
      <c r="MQC169" s="396"/>
      <c r="MQD169" s="396"/>
      <c r="MQE169" s="396"/>
      <c r="MQF169" s="396"/>
      <c r="MQG169" s="396"/>
      <c r="MQH169" s="396"/>
      <c r="MQI169" s="396"/>
      <c r="MQJ169" s="396"/>
      <c r="MQK169" s="396"/>
      <c r="MQL169" s="396"/>
      <c r="MQM169" s="396"/>
      <c r="MQN169" s="396"/>
      <c r="MQO169" s="396"/>
      <c r="MQP169" s="396"/>
      <c r="MQQ169" s="396"/>
      <c r="MQR169" s="396"/>
      <c r="MQS169" s="396"/>
      <c r="MQT169" s="396"/>
      <c r="MQU169" s="396"/>
      <c r="MQV169" s="396"/>
      <c r="MQW169" s="396"/>
      <c r="MQX169" s="396"/>
      <c r="MQY169" s="396"/>
      <c r="MQZ169" s="396"/>
      <c r="MRA169" s="396"/>
      <c r="MRB169" s="396"/>
      <c r="MRC169" s="396"/>
      <c r="MRD169" s="396"/>
      <c r="MRE169" s="396"/>
      <c r="MRF169" s="396"/>
      <c r="MRG169" s="396"/>
      <c r="MRH169" s="396"/>
      <c r="MRI169" s="396"/>
      <c r="MRJ169" s="396"/>
      <c r="MRK169" s="396"/>
      <c r="MRL169" s="396"/>
      <c r="MRM169" s="396"/>
      <c r="MRN169" s="396"/>
      <c r="MRO169" s="396"/>
      <c r="MRP169" s="396"/>
      <c r="MRQ169" s="396"/>
      <c r="MRR169" s="396"/>
      <c r="MRS169" s="396"/>
      <c r="MRT169" s="396"/>
      <c r="MRU169" s="396"/>
      <c r="MRV169" s="396"/>
      <c r="MRW169" s="396"/>
      <c r="MRX169" s="396"/>
      <c r="MRY169" s="396"/>
      <c r="MRZ169" s="396"/>
      <c r="MSA169" s="396"/>
      <c r="MSB169" s="396"/>
      <c r="MSC169" s="396"/>
      <c r="MSD169" s="396"/>
      <c r="MSE169" s="396"/>
      <c r="MSF169" s="396"/>
      <c r="MSG169" s="396"/>
      <c r="MSH169" s="396"/>
      <c r="MSI169" s="396"/>
      <c r="MSJ169" s="396"/>
      <c r="MSK169" s="396"/>
      <c r="MSL169" s="396"/>
      <c r="MSM169" s="396"/>
      <c r="MSN169" s="396"/>
      <c r="MSO169" s="396"/>
      <c r="MSP169" s="396"/>
      <c r="MSQ169" s="396"/>
      <c r="MSR169" s="396"/>
      <c r="MSS169" s="396"/>
      <c r="MST169" s="396"/>
      <c r="MSU169" s="396"/>
      <c r="MSV169" s="396"/>
      <c r="MSW169" s="396"/>
      <c r="MSX169" s="396"/>
      <c r="MSY169" s="396"/>
      <c r="MSZ169" s="396"/>
      <c r="MTA169" s="396"/>
      <c r="MTB169" s="396"/>
      <c r="MTC169" s="396"/>
      <c r="MTD169" s="396"/>
      <c r="MTE169" s="396"/>
      <c r="MTF169" s="396"/>
      <c r="MTG169" s="396"/>
      <c r="MTH169" s="396"/>
      <c r="MTI169" s="396"/>
      <c r="MTJ169" s="396"/>
      <c r="MTK169" s="396"/>
      <c r="MTL169" s="396"/>
      <c r="MTM169" s="396"/>
      <c r="MTN169" s="396"/>
      <c r="MTO169" s="396"/>
      <c r="MTP169" s="396"/>
      <c r="MTQ169" s="396"/>
      <c r="MTR169" s="396"/>
      <c r="MTS169" s="396"/>
      <c r="MTT169" s="396"/>
      <c r="MTU169" s="396"/>
      <c r="MTV169" s="396"/>
      <c r="MTW169" s="396"/>
      <c r="MTX169" s="396"/>
      <c r="MTY169" s="396"/>
      <c r="MTZ169" s="396"/>
      <c r="MUA169" s="396"/>
      <c r="MUB169" s="396"/>
      <c r="MUC169" s="396"/>
      <c r="MUD169" s="396"/>
      <c r="MUE169" s="396"/>
      <c r="MUF169" s="396"/>
      <c r="MUG169" s="396"/>
      <c r="MUH169" s="396"/>
      <c r="MUI169" s="396"/>
      <c r="MUJ169" s="396"/>
      <c r="MUK169" s="396"/>
      <c r="MUL169" s="396"/>
      <c r="MUM169" s="396"/>
      <c r="MUN169" s="396"/>
      <c r="MUO169" s="396"/>
      <c r="MUP169" s="396"/>
      <c r="MUQ169" s="396"/>
      <c r="MUR169" s="396"/>
      <c r="MUS169" s="396"/>
      <c r="MUT169" s="396"/>
      <c r="MUU169" s="396"/>
      <c r="MUV169" s="396"/>
      <c r="MUW169" s="396"/>
      <c r="MUX169" s="396"/>
      <c r="MUY169" s="396"/>
      <c r="MUZ169" s="396"/>
      <c r="MVA169" s="396"/>
      <c r="MVB169" s="396"/>
      <c r="MVC169" s="396"/>
      <c r="MVD169" s="396"/>
      <c r="MVE169" s="396"/>
      <c r="MVF169" s="396"/>
      <c r="MVG169" s="396"/>
      <c r="MVH169" s="396"/>
      <c r="MVI169" s="396"/>
      <c r="MVJ169" s="396"/>
      <c r="MVK169" s="396"/>
      <c r="MVL169" s="396"/>
      <c r="MVM169" s="396"/>
      <c r="MVN169" s="396"/>
      <c r="MVO169" s="396"/>
      <c r="MVP169" s="396"/>
      <c r="MVQ169" s="396"/>
      <c r="MVR169" s="396"/>
      <c r="MVS169" s="396"/>
      <c r="MVT169" s="396"/>
      <c r="MVU169" s="396"/>
      <c r="MVV169" s="396"/>
      <c r="MVW169" s="396"/>
      <c r="MVX169" s="396"/>
      <c r="MVY169" s="396"/>
      <c r="MVZ169" s="396"/>
      <c r="MWA169" s="396"/>
      <c r="MWB169" s="396"/>
      <c r="MWC169" s="396"/>
      <c r="MWD169" s="396"/>
      <c r="MWE169" s="396"/>
      <c r="MWF169" s="396"/>
      <c r="MWG169" s="396"/>
      <c r="MWH169" s="396"/>
      <c r="MWI169" s="396"/>
      <c r="MWJ169" s="396"/>
      <c r="MWK169" s="396"/>
      <c r="MWL169" s="396"/>
      <c r="MWM169" s="396"/>
      <c r="MWN169" s="396"/>
      <c r="MWO169" s="396"/>
      <c r="MWP169" s="396"/>
      <c r="MWQ169" s="396"/>
      <c r="MWR169" s="396"/>
      <c r="MWS169" s="396"/>
      <c r="MWT169" s="396"/>
      <c r="MWU169" s="396"/>
      <c r="MWV169" s="396"/>
      <c r="MWW169" s="396"/>
      <c r="MWX169" s="396"/>
      <c r="MWY169" s="396"/>
      <c r="MWZ169" s="396"/>
      <c r="MXA169" s="396"/>
      <c r="MXB169" s="396"/>
      <c r="MXC169" s="396"/>
      <c r="MXD169" s="396"/>
      <c r="MXE169" s="396"/>
      <c r="MXF169" s="396"/>
      <c r="MXG169" s="396"/>
      <c r="MXH169" s="396"/>
      <c r="MXI169" s="396"/>
      <c r="MXJ169" s="396"/>
      <c r="MXK169" s="396"/>
      <c r="MXL169" s="396"/>
      <c r="MXM169" s="396"/>
      <c r="MXN169" s="396"/>
      <c r="MXO169" s="396"/>
      <c r="MXP169" s="396"/>
      <c r="MXQ169" s="396"/>
      <c r="MXR169" s="396"/>
      <c r="MXS169" s="396"/>
      <c r="MXT169" s="396"/>
      <c r="MXU169" s="396"/>
      <c r="MXV169" s="396"/>
      <c r="MXW169" s="396"/>
      <c r="MXX169" s="396"/>
      <c r="MXY169" s="396"/>
      <c r="MXZ169" s="396"/>
      <c r="MYA169" s="396"/>
      <c r="MYB169" s="396"/>
      <c r="MYC169" s="396"/>
      <c r="MYD169" s="396"/>
      <c r="MYE169" s="396"/>
      <c r="MYF169" s="396"/>
      <c r="MYG169" s="396"/>
      <c r="MYH169" s="396"/>
      <c r="MYI169" s="396"/>
      <c r="MYJ169" s="396"/>
      <c r="MYK169" s="396"/>
      <c r="MYL169" s="396"/>
      <c r="MYM169" s="396"/>
      <c r="MYN169" s="396"/>
      <c r="MYO169" s="396"/>
      <c r="MYP169" s="396"/>
      <c r="MYQ169" s="396"/>
      <c r="MYR169" s="396"/>
      <c r="MYS169" s="396"/>
      <c r="MYT169" s="396"/>
      <c r="MYU169" s="396"/>
      <c r="MYV169" s="396"/>
      <c r="MYW169" s="396"/>
      <c r="MYX169" s="396"/>
      <c r="MYY169" s="396"/>
      <c r="MYZ169" s="396"/>
      <c r="MZA169" s="396"/>
      <c r="MZB169" s="396"/>
      <c r="MZC169" s="396"/>
      <c r="MZD169" s="396"/>
      <c r="MZE169" s="396"/>
      <c r="MZF169" s="396"/>
      <c r="MZG169" s="396"/>
      <c r="MZH169" s="396"/>
      <c r="MZI169" s="396"/>
      <c r="MZJ169" s="396"/>
      <c r="MZK169" s="396"/>
      <c r="MZL169" s="396"/>
      <c r="MZM169" s="396"/>
      <c r="MZN169" s="396"/>
      <c r="MZO169" s="396"/>
      <c r="MZP169" s="396"/>
      <c r="MZQ169" s="396"/>
      <c r="MZR169" s="396"/>
      <c r="MZS169" s="396"/>
      <c r="MZT169" s="396"/>
      <c r="MZU169" s="396"/>
      <c r="MZV169" s="396"/>
      <c r="MZW169" s="396"/>
      <c r="MZX169" s="396"/>
      <c r="MZY169" s="396"/>
      <c r="MZZ169" s="396"/>
      <c r="NAA169" s="396"/>
      <c r="NAB169" s="396"/>
      <c r="NAC169" s="396"/>
      <c r="NAD169" s="396"/>
      <c r="NAE169" s="396"/>
      <c r="NAF169" s="396"/>
      <c r="NAG169" s="396"/>
      <c r="NAH169" s="396"/>
      <c r="NAI169" s="396"/>
      <c r="NAJ169" s="396"/>
      <c r="NAK169" s="396"/>
      <c r="NAL169" s="396"/>
      <c r="NAM169" s="396"/>
      <c r="NAN169" s="396"/>
      <c r="NAO169" s="396"/>
      <c r="NAP169" s="396"/>
      <c r="NAQ169" s="396"/>
      <c r="NAR169" s="396"/>
      <c r="NAS169" s="396"/>
      <c r="NAT169" s="396"/>
      <c r="NAU169" s="396"/>
      <c r="NAV169" s="396"/>
      <c r="NAW169" s="396"/>
      <c r="NAX169" s="396"/>
      <c r="NAY169" s="396"/>
      <c r="NAZ169" s="396"/>
      <c r="NBA169" s="396"/>
      <c r="NBB169" s="396"/>
      <c r="NBC169" s="396"/>
      <c r="NBD169" s="396"/>
      <c r="NBE169" s="396"/>
      <c r="NBF169" s="396"/>
      <c r="NBG169" s="396"/>
      <c r="NBH169" s="396"/>
      <c r="NBI169" s="396"/>
      <c r="NBJ169" s="396"/>
      <c r="NBK169" s="396"/>
      <c r="NBL169" s="396"/>
      <c r="NBM169" s="396"/>
      <c r="NBN169" s="396"/>
      <c r="NBO169" s="396"/>
      <c r="NBP169" s="396"/>
      <c r="NBQ169" s="396"/>
      <c r="NBR169" s="396"/>
      <c r="NBS169" s="396"/>
      <c r="NBT169" s="396"/>
      <c r="NBU169" s="396"/>
      <c r="NBV169" s="396"/>
      <c r="NBW169" s="396"/>
      <c r="NBX169" s="396"/>
      <c r="NBY169" s="396"/>
      <c r="NBZ169" s="396"/>
      <c r="NCA169" s="396"/>
      <c r="NCB169" s="396"/>
      <c r="NCC169" s="396"/>
      <c r="NCD169" s="396"/>
      <c r="NCE169" s="396"/>
      <c r="NCF169" s="396"/>
      <c r="NCG169" s="396"/>
      <c r="NCH169" s="396"/>
      <c r="NCI169" s="396"/>
      <c r="NCJ169" s="396"/>
      <c r="NCK169" s="396"/>
      <c r="NCL169" s="396"/>
      <c r="NCM169" s="396"/>
      <c r="NCN169" s="396"/>
      <c r="NCO169" s="396"/>
      <c r="NCP169" s="396"/>
      <c r="NCQ169" s="396"/>
      <c r="NCR169" s="396"/>
      <c r="NCS169" s="396"/>
      <c r="NCT169" s="396"/>
      <c r="NCU169" s="396"/>
      <c r="NCV169" s="396"/>
      <c r="NCW169" s="396"/>
      <c r="NCX169" s="396"/>
      <c r="NCY169" s="396"/>
      <c r="NCZ169" s="396"/>
      <c r="NDA169" s="396"/>
      <c r="NDB169" s="396"/>
      <c r="NDC169" s="396"/>
      <c r="NDD169" s="396"/>
      <c r="NDE169" s="396"/>
      <c r="NDF169" s="396"/>
      <c r="NDG169" s="396"/>
      <c r="NDH169" s="396"/>
      <c r="NDI169" s="396"/>
      <c r="NDJ169" s="396"/>
      <c r="NDK169" s="396"/>
      <c r="NDL169" s="396"/>
      <c r="NDM169" s="396"/>
      <c r="NDN169" s="396"/>
      <c r="NDO169" s="396"/>
      <c r="NDP169" s="396"/>
      <c r="NDQ169" s="396"/>
      <c r="NDR169" s="396"/>
      <c r="NDS169" s="396"/>
      <c r="NDT169" s="396"/>
      <c r="NDU169" s="396"/>
      <c r="NDV169" s="396"/>
      <c r="NDW169" s="396"/>
      <c r="NDX169" s="396"/>
      <c r="NDY169" s="396"/>
      <c r="NDZ169" s="396"/>
      <c r="NEA169" s="396"/>
      <c r="NEB169" s="396"/>
      <c r="NEC169" s="396"/>
      <c r="NED169" s="396"/>
      <c r="NEE169" s="396"/>
      <c r="NEF169" s="396"/>
      <c r="NEG169" s="396"/>
      <c r="NEH169" s="396"/>
      <c r="NEI169" s="396"/>
      <c r="NEJ169" s="396"/>
      <c r="NEK169" s="396"/>
      <c r="NEL169" s="396"/>
      <c r="NEM169" s="396"/>
      <c r="NEN169" s="396"/>
      <c r="NEO169" s="396"/>
      <c r="NEP169" s="396"/>
      <c r="NEQ169" s="396"/>
      <c r="NER169" s="396"/>
      <c r="NES169" s="396"/>
      <c r="NET169" s="396"/>
      <c r="NEU169" s="396"/>
      <c r="NEV169" s="396"/>
      <c r="NEW169" s="396"/>
      <c r="NEX169" s="396"/>
      <c r="NEY169" s="396"/>
      <c r="NEZ169" s="396"/>
      <c r="NFA169" s="396"/>
      <c r="NFB169" s="396"/>
      <c r="NFC169" s="396"/>
      <c r="NFD169" s="396"/>
      <c r="NFE169" s="396"/>
      <c r="NFF169" s="396"/>
      <c r="NFG169" s="396"/>
      <c r="NFH169" s="396"/>
      <c r="NFI169" s="396"/>
      <c r="NFJ169" s="396"/>
      <c r="NFK169" s="396"/>
      <c r="NFL169" s="396"/>
      <c r="NFM169" s="396"/>
      <c r="NFN169" s="396"/>
      <c r="NFO169" s="396"/>
      <c r="NFP169" s="396"/>
      <c r="NFQ169" s="396"/>
      <c r="NFR169" s="396"/>
      <c r="NFS169" s="396"/>
      <c r="NFT169" s="396"/>
      <c r="NFU169" s="396"/>
      <c r="NFV169" s="396"/>
      <c r="NFW169" s="396"/>
      <c r="NFX169" s="396"/>
      <c r="NFY169" s="396"/>
      <c r="NFZ169" s="396"/>
      <c r="NGA169" s="396"/>
      <c r="NGB169" s="396"/>
      <c r="NGC169" s="396"/>
      <c r="NGD169" s="396"/>
      <c r="NGE169" s="396"/>
      <c r="NGF169" s="396"/>
      <c r="NGG169" s="396"/>
      <c r="NGH169" s="396"/>
      <c r="NGI169" s="396"/>
      <c r="NGJ169" s="396"/>
      <c r="NGK169" s="396"/>
      <c r="NGL169" s="396"/>
      <c r="NGM169" s="396"/>
      <c r="NGN169" s="396"/>
      <c r="NGO169" s="396"/>
      <c r="NGP169" s="396"/>
      <c r="NGQ169" s="396"/>
      <c r="NGR169" s="396"/>
      <c r="NGS169" s="396"/>
      <c r="NGT169" s="396"/>
      <c r="NGU169" s="396"/>
      <c r="NGV169" s="396"/>
      <c r="NGW169" s="396"/>
      <c r="NGX169" s="396"/>
      <c r="NGY169" s="396"/>
      <c r="NGZ169" s="396"/>
      <c r="NHA169" s="396"/>
      <c r="NHB169" s="396"/>
      <c r="NHC169" s="396"/>
      <c r="NHD169" s="396"/>
      <c r="NHE169" s="396"/>
      <c r="NHF169" s="396"/>
      <c r="NHG169" s="396"/>
      <c r="NHH169" s="396"/>
      <c r="NHI169" s="396"/>
      <c r="NHJ169" s="396"/>
      <c r="NHK169" s="396"/>
      <c r="NHL169" s="396"/>
      <c r="NHM169" s="396"/>
      <c r="NHN169" s="396"/>
      <c r="NHO169" s="396"/>
      <c r="NHP169" s="396"/>
      <c r="NHQ169" s="396"/>
      <c r="NHR169" s="396"/>
      <c r="NHS169" s="396"/>
      <c r="NHT169" s="396"/>
      <c r="NHU169" s="396"/>
      <c r="NHV169" s="396"/>
      <c r="NHW169" s="396"/>
      <c r="NHX169" s="396"/>
      <c r="NHY169" s="396"/>
      <c r="NHZ169" s="396"/>
      <c r="NIA169" s="396"/>
      <c r="NIB169" s="396"/>
      <c r="NIC169" s="396"/>
      <c r="NID169" s="396"/>
      <c r="NIE169" s="396"/>
      <c r="NIF169" s="396"/>
      <c r="NIG169" s="396"/>
      <c r="NIH169" s="396"/>
      <c r="NII169" s="396"/>
      <c r="NIJ169" s="396"/>
      <c r="NIK169" s="396"/>
      <c r="NIL169" s="396"/>
      <c r="NIM169" s="396"/>
      <c r="NIN169" s="396"/>
      <c r="NIO169" s="396"/>
      <c r="NIP169" s="396"/>
      <c r="NIQ169" s="396"/>
      <c r="NIR169" s="396"/>
      <c r="NIS169" s="396"/>
      <c r="NIT169" s="396"/>
      <c r="NIU169" s="396"/>
      <c r="NIV169" s="396"/>
      <c r="NIW169" s="396"/>
      <c r="NIX169" s="396"/>
      <c r="NIY169" s="396"/>
      <c r="NIZ169" s="396"/>
      <c r="NJA169" s="396"/>
      <c r="NJB169" s="396"/>
      <c r="NJC169" s="396"/>
      <c r="NJD169" s="396"/>
      <c r="NJE169" s="396"/>
      <c r="NJF169" s="396"/>
      <c r="NJG169" s="396"/>
      <c r="NJH169" s="396"/>
      <c r="NJI169" s="396"/>
      <c r="NJJ169" s="396"/>
      <c r="NJK169" s="396"/>
      <c r="NJL169" s="396"/>
      <c r="NJM169" s="396"/>
      <c r="NJN169" s="396"/>
      <c r="NJO169" s="396"/>
      <c r="NJP169" s="396"/>
      <c r="NJQ169" s="396"/>
      <c r="NJR169" s="396"/>
      <c r="NJS169" s="396"/>
      <c r="NJT169" s="396"/>
      <c r="NJU169" s="396"/>
      <c r="NJV169" s="396"/>
      <c r="NJW169" s="396"/>
      <c r="NJX169" s="396"/>
      <c r="NJY169" s="396"/>
      <c r="NJZ169" s="396"/>
      <c r="NKA169" s="396"/>
      <c r="NKB169" s="396"/>
      <c r="NKC169" s="396"/>
      <c r="NKD169" s="396"/>
      <c r="NKE169" s="396"/>
      <c r="NKF169" s="396"/>
      <c r="NKG169" s="396"/>
      <c r="NKH169" s="396"/>
      <c r="NKI169" s="396"/>
      <c r="NKJ169" s="396"/>
      <c r="NKK169" s="396"/>
      <c r="NKL169" s="396"/>
      <c r="NKM169" s="396"/>
      <c r="NKN169" s="396"/>
      <c r="NKO169" s="396"/>
      <c r="NKP169" s="396"/>
      <c r="NKQ169" s="396"/>
      <c r="NKR169" s="396"/>
      <c r="NKS169" s="396"/>
      <c r="NKT169" s="396"/>
      <c r="NKU169" s="396"/>
      <c r="NKV169" s="396"/>
      <c r="NKW169" s="396"/>
      <c r="NKX169" s="396"/>
      <c r="NKY169" s="396"/>
      <c r="NKZ169" s="396"/>
      <c r="NLA169" s="396"/>
      <c r="NLB169" s="396"/>
      <c r="NLC169" s="396"/>
      <c r="NLD169" s="396"/>
      <c r="NLE169" s="396"/>
      <c r="NLF169" s="396"/>
      <c r="NLG169" s="396"/>
      <c r="NLH169" s="396"/>
      <c r="NLI169" s="396"/>
      <c r="NLJ169" s="396"/>
      <c r="NLK169" s="396"/>
      <c r="NLL169" s="396"/>
      <c r="NLM169" s="396"/>
      <c r="NLN169" s="396"/>
      <c r="NLO169" s="396"/>
      <c r="NLP169" s="396"/>
      <c r="NLQ169" s="396"/>
      <c r="NLR169" s="396"/>
      <c r="NLS169" s="396"/>
      <c r="NLT169" s="396"/>
      <c r="NLU169" s="396"/>
      <c r="NLV169" s="396"/>
      <c r="NLW169" s="396"/>
      <c r="NLX169" s="396"/>
      <c r="NLY169" s="396"/>
      <c r="NLZ169" s="396"/>
      <c r="NMA169" s="396"/>
      <c r="NMB169" s="396"/>
      <c r="NMC169" s="396"/>
      <c r="NMD169" s="396"/>
      <c r="NME169" s="396"/>
      <c r="NMF169" s="396"/>
      <c r="NMG169" s="396"/>
      <c r="NMH169" s="396"/>
      <c r="NMI169" s="396"/>
      <c r="NMJ169" s="396"/>
      <c r="NMK169" s="396"/>
      <c r="NML169" s="396"/>
      <c r="NMM169" s="396"/>
      <c r="NMN169" s="396"/>
      <c r="NMO169" s="396"/>
      <c r="NMP169" s="396"/>
      <c r="NMQ169" s="396"/>
      <c r="NMR169" s="396"/>
      <c r="NMS169" s="396"/>
      <c r="NMT169" s="396"/>
      <c r="NMU169" s="396"/>
      <c r="NMV169" s="396"/>
      <c r="NMW169" s="396"/>
      <c r="NMX169" s="396"/>
      <c r="NMY169" s="396"/>
      <c r="NMZ169" s="396"/>
      <c r="NNA169" s="396"/>
      <c r="NNB169" s="396"/>
      <c r="NNC169" s="396"/>
      <c r="NND169" s="396"/>
      <c r="NNE169" s="396"/>
      <c r="NNF169" s="396"/>
      <c r="NNG169" s="396"/>
      <c r="NNH169" s="396"/>
      <c r="NNI169" s="396"/>
      <c r="NNJ169" s="396"/>
      <c r="NNK169" s="396"/>
      <c r="NNL169" s="396"/>
      <c r="NNM169" s="396"/>
      <c r="NNN169" s="396"/>
      <c r="NNO169" s="396"/>
      <c r="NNP169" s="396"/>
      <c r="NNQ169" s="396"/>
      <c r="NNR169" s="396"/>
      <c r="NNS169" s="396"/>
      <c r="NNT169" s="396"/>
      <c r="NNU169" s="396"/>
      <c r="NNV169" s="396"/>
      <c r="NNW169" s="396"/>
      <c r="NNX169" s="396"/>
      <c r="NNY169" s="396"/>
      <c r="NNZ169" s="396"/>
      <c r="NOA169" s="396"/>
      <c r="NOB169" s="396"/>
      <c r="NOC169" s="396"/>
      <c r="NOD169" s="396"/>
      <c r="NOE169" s="396"/>
      <c r="NOF169" s="396"/>
      <c r="NOG169" s="396"/>
      <c r="NOH169" s="396"/>
      <c r="NOI169" s="396"/>
      <c r="NOJ169" s="396"/>
      <c r="NOK169" s="396"/>
      <c r="NOL169" s="396"/>
      <c r="NOM169" s="396"/>
      <c r="NON169" s="396"/>
      <c r="NOO169" s="396"/>
      <c r="NOP169" s="396"/>
      <c r="NOQ169" s="396"/>
      <c r="NOR169" s="396"/>
      <c r="NOS169" s="396"/>
      <c r="NOT169" s="396"/>
      <c r="NOU169" s="396"/>
      <c r="NOV169" s="396"/>
      <c r="NOW169" s="396"/>
      <c r="NOX169" s="396"/>
      <c r="NOY169" s="396"/>
      <c r="NOZ169" s="396"/>
      <c r="NPA169" s="396"/>
      <c r="NPB169" s="396"/>
      <c r="NPC169" s="396"/>
      <c r="NPD169" s="396"/>
      <c r="NPE169" s="396"/>
      <c r="NPF169" s="396"/>
      <c r="NPG169" s="396"/>
      <c r="NPH169" s="396"/>
      <c r="NPI169" s="396"/>
      <c r="NPJ169" s="396"/>
      <c r="NPK169" s="396"/>
      <c r="NPL169" s="396"/>
      <c r="NPM169" s="396"/>
      <c r="NPN169" s="396"/>
      <c r="NPO169" s="396"/>
      <c r="NPP169" s="396"/>
      <c r="NPQ169" s="396"/>
      <c r="NPR169" s="396"/>
      <c r="NPS169" s="396"/>
      <c r="NPT169" s="396"/>
      <c r="NPU169" s="396"/>
      <c r="NPV169" s="396"/>
      <c r="NPW169" s="396"/>
      <c r="NPX169" s="396"/>
      <c r="NPY169" s="396"/>
      <c r="NPZ169" s="396"/>
      <c r="NQA169" s="396"/>
      <c r="NQB169" s="396"/>
      <c r="NQC169" s="396"/>
      <c r="NQD169" s="396"/>
      <c r="NQE169" s="396"/>
      <c r="NQF169" s="396"/>
      <c r="NQG169" s="396"/>
      <c r="NQH169" s="396"/>
      <c r="NQI169" s="396"/>
      <c r="NQJ169" s="396"/>
      <c r="NQK169" s="396"/>
      <c r="NQL169" s="396"/>
      <c r="NQM169" s="396"/>
      <c r="NQN169" s="396"/>
      <c r="NQO169" s="396"/>
      <c r="NQP169" s="396"/>
      <c r="NQQ169" s="396"/>
      <c r="NQR169" s="396"/>
      <c r="NQS169" s="396"/>
      <c r="NQT169" s="396"/>
      <c r="NQU169" s="396"/>
      <c r="NQV169" s="396"/>
      <c r="NQW169" s="396"/>
      <c r="NQX169" s="396"/>
      <c r="NQY169" s="396"/>
      <c r="NQZ169" s="396"/>
      <c r="NRA169" s="396"/>
      <c r="NRB169" s="396"/>
      <c r="NRC169" s="396"/>
      <c r="NRD169" s="396"/>
      <c r="NRE169" s="396"/>
      <c r="NRF169" s="396"/>
      <c r="NRG169" s="396"/>
      <c r="NRH169" s="396"/>
      <c r="NRI169" s="396"/>
      <c r="NRJ169" s="396"/>
      <c r="NRK169" s="396"/>
      <c r="NRL169" s="396"/>
      <c r="NRM169" s="396"/>
      <c r="NRN169" s="396"/>
      <c r="NRO169" s="396"/>
      <c r="NRP169" s="396"/>
      <c r="NRQ169" s="396"/>
      <c r="NRR169" s="396"/>
      <c r="NRS169" s="396"/>
      <c r="NRT169" s="396"/>
      <c r="NRU169" s="396"/>
      <c r="NRV169" s="396"/>
      <c r="NRW169" s="396"/>
      <c r="NRX169" s="396"/>
      <c r="NRY169" s="396"/>
      <c r="NRZ169" s="396"/>
      <c r="NSA169" s="396"/>
      <c r="NSB169" s="396"/>
      <c r="NSC169" s="396"/>
      <c r="NSD169" s="396"/>
      <c r="NSE169" s="396"/>
      <c r="NSF169" s="396"/>
      <c r="NSG169" s="396"/>
      <c r="NSH169" s="396"/>
      <c r="NSI169" s="396"/>
      <c r="NSJ169" s="396"/>
      <c r="NSK169" s="396"/>
      <c r="NSL169" s="396"/>
      <c r="NSM169" s="396"/>
      <c r="NSN169" s="396"/>
      <c r="NSO169" s="396"/>
      <c r="NSP169" s="396"/>
      <c r="NSQ169" s="396"/>
      <c r="NSR169" s="396"/>
      <c r="NSS169" s="396"/>
      <c r="NST169" s="396"/>
      <c r="NSU169" s="396"/>
      <c r="NSV169" s="396"/>
      <c r="NSW169" s="396"/>
      <c r="NSX169" s="396"/>
      <c r="NSY169" s="396"/>
      <c r="NSZ169" s="396"/>
      <c r="NTA169" s="396"/>
      <c r="NTB169" s="396"/>
      <c r="NTC169" s="396"/>
      <c r="NTD169" s="396"/>
      <c r="NTE169" s="396"/>
      <c r="NTF169" s="396"/>
      <c r="NTG169" s="396"/>
      <c r="NTH169" s="396"/>
      <c r="NTI169" s="396"/>
      <c r="NTJ169" s="396"/>
      <c r="NTK169" s="396"/>
      <c r="NTL169" s="396"/>
      <c r="NTM169" s="396"/>
      <c r="NTN169" s="396"/>
      <c r="NTO169" s="396"/>
      <c r="NTP169" s="396"/>
      <c r="NTQ169" s="396"/>
      <c r="NTR169" s="396"/>
      <c r="NTS169" s="396"/>
      <c r="NTT169" s="396"/>
      <c r="NTU169" s="396"/>
      <c r="NTV169" s="396"/>
      <c r="NTW169" s="396"/>
      <c r="NTX169" s="396"/>
      <c r="NTY169" s="396"/>
      <c r="NTZ169" s="396"/>
      <c r="NUA169" s="396"/>
      <c r="NUB169" s="396"/>
      <c r="NUC169" s="396"/>
      <c r="NUD169" s="396"/>
      <c r="NUE169" s="396"/>
      <c r="NUF169" s="396"/>
      <c r="NUG169" s="396"/>
      <c r="NUH169" s="396"/>
      <c r="NUI169" s="396"/>
      <c r="NUJ169" s="396"/>
      <c r="NUK169" s="396"/>
      <c r="NUL169" s="396"/>
      <c r="NUM169" s="396"/>
      <c r="NUN169" s="396"/>
      <c r="NUO169" s="396"/>
      <c r="NUP169" s="396"/>
      <c r="NUQ169" s="396"/>
      <c r="NUR169" s="396"/>
      <c r="NUS169" s="396"/>
      <c r="NUT169" s="396"/>
      <c r="NUU169" s="396"/>
      <c r="NUV169" s="396"/>
      <c r="NUW169" s="396"/>
      <c r="NUX169" s="396"/>
      <c r="NUY169" s="396"/>
      <c r="NUZ169" s="396"/>
      <c r="NVA169" s="396"/>
      <c r="NVB169" s="396"/>
      <c r="NVC169" s="396"/>
      <c r="NVD169" s="396"/>
      <c r="NVE169" s="396"/>
      <c r="NVF169" s="396"/>
      <c r="NVG169" s="396"/>
      <c r="NVH169" s="396"/>
      <c r="NVI169" s="396"/>
      <c r="NVJ169" s="396"/>
      <c r="NVK169" s="396"/>
      <c r="NVL169" s="396"/>
      <c r="NVM169" s="396"/>
      <c r="NVN169" s="396"/>
      <c r="NVO169" s="396"/>
      <c r="NVP169" s="396"/>
      <c r="NVQ169" s="396"/>
      <c r="NVR169" s="396"/>
      <c r="NVS169" s="396"/>
      <c r="NVT169" s="396"/>
      <c r="NVU169" s="396"/>
      <c r="NVV169" s="396"/>
      <c r="NVW169" s="396"/>
      <c r="NVX169" s="396"/>
      <c r="NVY169" s="396"/>
      <c r="NVZ169" s="396"/>
      <c r="NWA169" s="396"/>
      <c r="NWB169" s="396"/>
      <c r="NWC169" s="396"/>
      <c r="NWD169" s="396"/>
      <c r="NWE169" s="396"/>
      <c r="NWF169" s="396"/>
      <c r="NWG169" s="396"/>
      <c r="NWH169" s="396"/>
      <c r="NWI169" s="396"/>
      <c r="NWJ169" s="396"/>
      <c r="NWK169" s="396"/>
      <c r="NWL169" s="396"/>
      <c r="NWM169" s="396"/>
      <c r="NWN169" s="396"/>
      <c r="NWO169" s="396"/>
      <c r="NWP169" s="396"/>
      <c r="NWQ169" s="396"/>
      <c r="NWR169" s="396"/>
      <c r="NWS169" s="396"/>
      <c r="NWT169" s="396"/>
      <c r="NWU169" s="396"/>
      <c r="NWV169" s="396"/>
      <c r="NWW169" s="396"/>
      <c r="NWX169" s="396"/>
      <c r="NWY169" s="396"/>
      <c r="NWZ169" s="396"/>
      <c r="NXA169" s="396"/>
      <c r="NXB169" s="396"/>
      <c r="NXC169" s="396"/>
      <c r="NXD169" s="396"/>
      <c r="NXE169" s="396"/>
      <c r="NXF169" s="396"/>
      <c r="NXG169" s="396"/>
      <c r="NXH169" s="396"/>
      <c r="NXI169" s="396"/>
      <c r="NXJ169" s="396"/>
      <c r="NXK169" s="396"/>
      <c r="NXL169" s="396"/>
      <c r="NXM169" s="396"/>
      <c r="NXN169" s="396"/>
      <c r="NXO169" s="396"/>
      <c r="NXP169" s="396"/>
      <c r="NXQ169" s="396"/>
      <c r="NXR169" s="396"/>
      <c r="NXS169" s="396"/>
      <c r="NXT169" s="396"/>
      <c r="NXU169" s="396"/>
      <c r="NXV169" s="396"/>
      <c r="NXW169" s="396"/>
      <c r="NXX169" s="396"/>
      <c r="NXY169" s="396"/>
      <c r="NXZ169" s="396"/>
      <c r="NYA169" s="396"/>
      <c r="NYB169" s="396"/>
      <c r="NYC169" s="396"/>
      <c r="NYD169" s="396"/>
      <c r="NYE169" s="396"/>
      <c r="NYF169" s="396"/>
      <c r="NYG169" s="396"/>
      <c r="NYH169" s="396"/>
      <c r="NYI169" s="396"/>
      <c r="NYJ169" s="396"/>
      <c r="NYK169" s="396"/>
      <c r="NYL169" s="396"/>
      <c r="NYM169" s="396"/>
      <c r="NYN169" s="396"/>
      <c r="NYO169" s="396"/>
      <c r="NYP169" s="396"/>
      <c r="NYQ169" s="396"/>
      <c r="NYR169" s="396"/>
      <c r="NYS169" s="396"/>
      <c r="NYT169" s="396"/>
      <c r="NYU169" s="396"/>
      <c r="NYV169" s="396"/>
      <c r="NYW169" s="396"/>
      <c r="NYX169" s="396"/>
      <c r="NYY169" s="396"/>
      <c r="NYZ169" s="396"/>
      <c r="NZA169" s="396"/>
      <c r="NZB169" s="396"/>
      <c r="NZC169" s="396"/>
      <c r="NZD169" s="396"/>
      <c r="NZE169" s="396"/>
      <c r="NZF169" s="396"/>
      <c r="NZG169" s="396"/>
      <c r="NZH169" s="396"/>
      <c r="NZI169" s="396"/>
      <c r="NZJ169" s="396"/>
      <c r="NZK169" s="396"/>
      <c r="NZL169" s="396"/>
      <c r="NZM169" s="396"/>
      <c r="NZN169" s="396"/>
      <c r="NZO169" s="396"/>
      <c r="NZP169" s="396"/>
      <c r="NZQ169" s="396"/>
      <c r="NZR169" s="396"/>
      <c r="NZS169" s="396"/>
      <c r="NZT169" s="396"/>
      <c r="NZU169" s="396"/>
      <c r="NZV169" s="396"/>
      <c r="NZW169" s="396"/>
      <c r="NZX169" s="396"/>
      <c r="NZY169" s="396"/>
      <c r="NZZ169" s="396"/>
      <c r="OAA169" s="396"/>
      <c r="OAB169" s="396"/>
      <c r="OAC169" s="396"/>
      <c r="OAD169" s="396"/>
      <c r="OAE169" s="396"/>
      <c r="OAF169" s="396"/>
      <c r="OAG169" s="396"/>
      <c r="OAH169" s="396"/>
      <c r="OAI169" s="396"/>
      <c r="OAJ169" s="396"/>
      <c r="OAK169" s="396"/>
      <c r="OAL169" s="396"/>
      <c r="OAM169" s="396"/>
      <c r="OAN169" s="396"/>
      <c r="OAO169" s="396"/>
      <c r="OAP169" s="396"/>
      <c r="OAQ169" s="396"/>
      <c r="OAR169" s="396"/>
      <c r="OAS169" s="396"/>
      <c r="OAT169" s="396"/>
      <c r="OAU169" s="396"/>
      <c r="OAV169" s="396"/>
      <c r="OAW169" s="396"/>
      <c r="OAX169" s="396"/>
      <c r="OAY169" s="396"/>
      <c r="OAZ169" s="396"/>
      <c r="OBA169" s="396"/>
      <c r="OBB169" s="396"/>
      <c r="OBC169" s="396"/>
      <c r="OBD169" s="396"/>
      <c r="OBE169" s="396"/>
      <c r="OBF169" s="396"/>
      <c r="OBG169" s="396"/>
      <c r="OBH169" s="396"/>
      <c r="OBI169" s="396"/>
      <c r="OBJ169" s="396"/>
      <c r="OBK169" s="396"/>
      <c r="OBL169" s="396"/>
      <c r="OBM169" s="396"/>
      <c r="OBN169" s="396"/>
      <c r="OBO169" s="396"/>
      <c r="OBP169" s="396"/>
      <c r="OBQ169" s="396"/>
      <c r="OBR169" s="396"/>
      <c r="OBS169" s="396"/>
      <c r="OBT169" s="396"/>
      <c r="OBU169" s="396"/>
      <c r="OBV169" s="396"/>
      <c r="OBW169" s="396"/>
      <c r="OBX169" s="396"/>
      <c r="OBY169" s="396"/>
      <c r="OBZ169" s="396"/>
      <c r="OCA169" s="396"/>
      <c r="OCB169" s="396"/>
      <c r="OCC169" s="396"/>
      <c r="OCD169" s="396"/>
      <c r="OCE169" s="396"/>
      <c r="OCF169" s="396"/>
      <c r="OCG169" s="396"/>
      <c r="OCH169" s="396"/>
      <c r="OCI169" s="396"/>
      <c r="OCJ169" s="396"/>
      <c r="OCK169" s="396"/>
      <c r="OCL169" s="396"/>
      <c r="OCM169" s="396"/>
      <c r="OCN169" s="396"/>
      <c r="OCO169" s="396"/>
      <c r="OCP169" s="396"/>
      <c r="OCQ169" s="396"/>
      <c r="OCR169" s="396"/>
      <c r="OCS169" s="396"/>
      <c r="OCT169" s="396"/>
      <c r="OCU169" s="396"/>
      <c r="OCV169" s="396"/>
      <c r="OCW169" s="396"/>
      <c r="OCX169" s="396"/>
      <c r="OCY169" s="396"/>
      <c r="OCZ169" s="396"/>
      <c r="ODA169" s="396"/>
      <c r="ODB169" s="396"/>
      <c r="ODC169" s="396"/>
      <c r="ODD169" s="396"/>
      <c r="ODE169" s="396"/>
      <c r="ODF169" s="396"/>
      <c r="ODG169" s="396"/>
      <c r="ODH169" s="396"/>
      <c r="ODI169" s="396"/>
      <c r="ODJ169" s="396"/>
      <c r="ODK169" s="396"/>
      <c r="ODL169" s="396"/>
      <c r="ODM169" s="396"/>
      <c r="ODN169" s="396"/>
      <c r="ODO169" s="396"/>
      <c r="ODP169" s="396"/>
      <c r="ODQ169" s="396"/>
      <c r="ODR169" s="396"/>
      <c r="ODS169" s="396"/>
      <c r="ODT169" s="396"/>
      <c r="ODU169" s="396"/>
      <c r="ODV169" s="396"/>
      <c r="ODW169" s="396"/>
      <c r="ODX169" s="396"/>
      <c r="ODY169" s="396"/>
      <c r="ODZ169" s="396"/>
      <c r="OEA169" s="396"/>
      <c r="OEB169" s="396"/>
      <c r="OEC169" s="396"/>
      <c r="OED169" s="396"/>
      <c r="OEE169" s="396"/>
      <c r="OEF169" s="396"/>
      <c r="OEG169" s="396"/>
      <c r="OEH169" s="396"/>
      <c r="OEI169" s="396"/>
      <c r="OEJ169" s="396"/>
      <c r="OEK169" s="396"/>
      <c r="OEL169" s="396"/>
      <c r="OEM169" s="396"/>
      <c r="OEN169" s="396"/>
      <c r="OEO169" s="396"/>
      <c r="OEP169" s="396"/>
      <c r="OEQ169" s="396"/>
      <c r="OER169" s="396"/>
      <c r="OES169" s="396"/>
      <c r="OET169" s="396"/>
      <c r="OEU169" s="396"/>
      <c r="OEV169" s="396"/>
      <c r="OEW169" s="396"/>
      <c r="OEX169" s="396"/>
      <c r="OEY169" s="396"/>
      <c r="OEZ169" s="396"/>
      <c r="OFA169" s="396"/>
      <c r="OFB169" s="396"/>
      <c r="OFC169" s="396"/>
      <c r="OFD169" s="396"/>
      <c r="OFE169" s="396"/>
      <c r="OFF169" s="396"/>
      <c r="OFG169" s="396"/>
      <c r="OFH169" s="396"/>
      <c r="OFI169" s="396"/>
      <c r="OFJ169" s="396"/>
      <c r="OFK169" s="396"/>
      <c r="OFL169" s="396"/>
      <c r="OFM169" s="396"/>
      <c r="OFN169" s="396"/>
      <c r="OFO169" s="396"/>
      <c r="OFP169" s="396"/>
      <c r="OFQ169" s="396"/>
      <c r="OFR169" s="396"/>
      <c r="OFS169" s="396"/>
      <c r="OFT169" s="396"/>
      <c r="OFU169" s="396"/>
      <c r="OFV169" s="396"/>
      <c r="OFW169" s="396"/>
      <c r="OFX169" s="396"/>
      <c r="OFY169" s="396"/>
      <c r="OFZ169" s="396"/>
      <c r="OGA169" s="396"/>
      <c r="OGB169" s="396"/>
      <c r="OGC169" s="396"/>
      <c r="OGD169" s="396"/>
      <c r="OGE169" s="396"/>
      <c r="OGF169" s="396"/>
      <c r="OGG169" s="396"/>
      <c r="OGH169" s="396"/>
      <c r="OGI169" s="396"/>
      <c r="OGJ169" s="396"/>
      <c r="OGK169" s="396"/>
      <c r="OGL169" s="396"/>
      <c r="OGM169" s="396"/>
      <c r="OGN169" s="396"/>
      <c r="OGO169" s="396"/>
      <c r="OGP169" s="396"/>
      <c r="OGQ169" s="396"/>
      <c r="OGR169" s="396"/>
      <c r="OGS169" s="396"/>
      <c r="OGT169" s="396"/>
      <c r="OGU169" s="396"/>
      <c r="OGV169" s="396"/>
      <c r="OGW169" s="396"/>
      <c r="OGX169" s="396"/>
      <c r="OGY169" s="396"/>
      <c r="OGZ169" s="396"/>
      <c r="OHA169" s="396"/>
      <c r="OHB169" s="396"/>
      <c r="OHC169" s="396"/>
      <c r="OHD169" s="396"/>
      <c r="OHE169" s="396"/>
      <c r="OHF169" s="396"/>
      <c r="OHG169" s="396"/>
      <c r="OHH169" s="396"/>
      <c r="OHI169" s="396"/>
      <c r="OHJ169" s="396"/>
      <c r="OHK169" s="396"/>
      <c r="OHL169" s="396"/>
      <c r="OHM169" s="396"/>
      <c r="OHN169" s="396"/>
      <c r="OHO169" s="396"/>
      <c r="OHP169" s="396"/>
      <c r="OHQ169" s="396"/>
      <c r="OHR169" s="396"/>
      <c r="OHS169" s="396"/>
      <c r="OHT169" s="396"/>
      <c r="OHU169" s="396"/>
      <c r="OHV169" s="396"/>
      <c r="OHW169" s="396"/>
      <c r="OHX169" s="396"/>
      <c r="OHY169" s="396"/>
      <c r="OHZ169" s="396"/>
      <c r="OIA169" s="396"/>
      <c r="OIB169" s="396"/>
      <c r="OIC169" s="396"/>
      <c r="OID169" s="396"/>
      <c r="OIE169" s="396"/>
      <c r="OIF169" s="396"/>
      <c r="OIG169" s="396"/>
      <c r="OIH169" s="396"/>
      <c r="OII169" s="396"/>
      <c r="OIJ169" s="396"/>
      <c r="OIK169" s="396"/>
      <c r="OIL169" s="396"/>
      <c r="OIM169" s="396"/>
      <c r="OIN169" s="396"/>
      <c r="OIO169" s="396"/>
      <c r="OIP169" s="396"/>
      <c r="OIQ169" s="396"/>
      <c r="OIR169" s="396"/>
      <c r="OIS169" s="396"/>
      <c r="OIT169" s="396"/>
      <c r="OIU169" s="396"/>
      <c r="OIV169" s="396"/>
      <c r="OIW169" s="396"/>
      <c r="OIX169" s="396"/>
      <c r="OIY169" s="396"/>
      <c r="OIZ169" s="396"/>
      <c r="OJA169" s="396"/>
      <c r="OJB169" s="396"/>
      <c r="OJC169" s="396"/>
      <c r="OJD169" s="396"/>
      <c r="OJE169" s="396"/>
      <c r="OJF169" s="396"/>
      <c r="OJG169" s="396"/>
      <c r="OJH169" s="396"/>
      <c r="OJI169" s="396"/>
      <c r="OJJ169" s="396"/>
      <c r="OJK169" s="396"/>
      <c r="OJL169" s="396"/>
      <c r="OJM169" s="396"/>
      <c r="OJN169" s="396"/>
      <c r="OJO169" s="396"/>
      <c r="OJP169" s="396"/>
      <c r="OJQ169" s="396"/>
      <c r="OJR169" s="396"/>
      <c r="OJS169" s="396"/>
      <c r="OJT169" s="396"/>
      <c r="OJU169" s="396"/>
      <c r="OJV169" s="396"/>
      <c r="OJW169" s="396"/>
      <c r="OJX169" s="396"/>
      <c r="OJY169" s="396"/>
      <c r="OJZ169" s="396"/>
      <c r="OKA169" s="396"/>
      <c r="OKB169" s="396"/>
      <c r="OKC169" s="396"/>
      <c r="OKD169" s="396"/>
      <c r="OKE169" s="396"/>
      <c r="OKF169" s="396"/>
      <c r="OKG169" s="396"/>
      <c r="OKH169" s="396"/>
      <c r="OKI169" s="396"/>
      <c r="OKJ169" s="396"/>
      <c r="OKK169" s="396"/>
      <c r="OKL169" s="396"/>
      <c r="OKM169" s="396"/>
      <c r="OKN169" s="396"/>
      <c r="OKO169" s="396"/>
      <c r="OKP169" s="396"/>
      <c r="OKQ169" s="396"/>
      <c r="OKR169" s="396"/>
      <c r="OKS169" s="396"/>
      <c r="OKT169" s="396"/>
      <c r="OKU169" s="396"/>
      <c r="OKV169" s="396"/>
      <c r="OKW169" s="396"/>
      <c r="OKX169" s="396"/>
      <c r="OKY169" s="396"/>
      <c r="OKZ169" s="396"/>
      <c r="OLA169" s="396"/>
      <c r="OLB169" s="396"/>
      <c r="OLC169" s="396"/>
      <c r="OLD169" s="396"/>
      <c r="OLE169" s="396"/>
      <c r="OLF169" s="396"/>
      <c r="OLG169" s="396"/>
      <c r="OLH169" s="396"/>
      <c r="OLI169" s="396"/>
      <c r="OLJ169" s="396"/>
      <c r="OLK169" s="396"/>
      <c r="OLL169" s="396"/>
      <c r="OLM169" s="396"/>
      <c r="OLN169" s="396"/>
      <c r="OLO169" s="396"/>
      <c r="OLP169" s="396"/>
      <c r="OLQ169" s="396"/>
      <c r="OLR169" s="396"/>
      <c r="OLS169" s="396"/>
      <c r="OLT169" s="396"/>
      <c r="OLU169" s="396"/>
      <c r="OLV169" s="396"/>
      <c r="OLW169" s="396"/>
      <c r="OLX169" s="396"/>
      <c r="OLY169" s="396"/>
      <c r="OLZ169" s="396"/>
      <c r="OMA169" s="396"/>
      <c r="OMB169" s="396"/>
      <c r="OMC169" s="396"/>
      <c r="OMD169" s="396"/>
      <c r="OME169" s="396"/>
      <c r="OMF169" s="396"/>
      <c r="OMG169" s="396"/>
      <c r="OMH169" s="396"/>
      <c r="OMI169" s="396"/>
      <c r="OMJ169" s="396"/>
      <c r="OMK169" s="396"/>
      <c r="OML169" s="396"/>
      <c r="OMM169" s="396"/>
      <c r="OMN169" s="396"/>
      <c r="OMO169" s="396"/>
      <c r="OMP169" s="396"/>
      <c r="OMQ169" s="396"/>
      <c r="OMR169" s="396"/>
      <c r="OMS169" s="396"/>
      <c r="OMT169" s="396"/>
      <c r="OMU169" s="396"/>
      <c r="OMV169" s="396"/>
      <c r="OMW169" s="396"/>
      <c r="OMX169" s="396"/>
      <c r="OMY169" s="396"/>
      <c r="OMZ169" s="396"/>
      <c r="ONA169" s="396"/>
      <c r="ONB169" s="396"/>
      <c r="ONC169" s="396"/>
      <c r="OND169" s="396"/>
      <c r="ONE169" s="396"/>
      <c r="ONF169" s="396"/>
      <c r="ONG169" s="396"/>
      <c r="ONH169" s="396"/>
      <c r="ONI169" s="396"/>
      <c r="ONJ169" s="396"/>
      <c r="ONK169" s="396"/>
      <c r="ONL169" s="396"/>
      <c r="ONM169" s="396"/>
      <c r="ONN169" s="396"/>
      <c r="ONO169" s="396"/>
      <c r="ONP169" s="396"/>
      <c r="ONQ169" s="396"/>
      <c r="ONR169" s="396"/>
      <c r="ONS169" s="396"/>
      <c r="ONT169" s="396"/>
      <c r="ONU169" s="396"/>
      <c r="ONV169" s="396"/>
      <c r="ONW169" s="396"/>
      <c r="ONX169" s="396"/>
      <c r="ONY169" s="396"/>
      <c r="ONZ169" s="396"/>
      <c r="OOA169" s="396"/>
      <c r="OOB169" s="396"/>
      <c r="OOC169" s="396"/>
      <c r="OOD169" s="396"/>
      <c r="OOE169" s="396"/>
      <c r="OOF169" s="396"/>
      <c r="OOG169" s="396"/>
      <c r="OOH169" s="396"/>
      <c r="OOI169" s="396"/>
      <c r="OOJ169" s="396"/>
      <c r="OOK169" s="396"/>
      <c r="OOL169" s="396"/>
      <c r="OOM169" s="396"/>
      <c r="OON169" s="396"/>
      <c r="OOO169" s="396"/>
      <c r="OOP169" s="396"/>
      <c r="OOQ169" s="396"/>
      <c r="OOR169" s="396"/>
      <c r="OOS169" s="396"/>
      <c r="OOT169" s="396"/>
      <c r="OOU169" s="396"/>
      <c r="OOV169" s="396"/>
      <c r="OOW169" s="396"/>
      <c r="OOX169" s="396"/>
      <c r="OOY169" s="396"/>
      <c r="OOZ169" s="396"/>
      <c r="OPA169" s="396"/>
      <c r="OPB169" s="396"/>
      <c r="OPC169" s="396"/>
      <c r="OPD169" s="396"/>
      <c r="OPE169" s="396"/>
      <c r="OPF169" s="396"/>
      <c r="OPG169" s="396"/>
      <c r="OPH169" s="396"/>
      <c r="OPI169" s="396"/>
      <c r="OPJ169" s="396"/>
      <c r="OPK169" s="396"/>
      <c r="OPL169" s="396"/>
      <c r="OPM169" s="396"/>
      <c r="OPN169" s="396"/>
      <c r="OPO169" s="396"/>
      <c r="OPP169" s="396"/>
      <c r="OPQ169" s="396"/>
      <c r="OPR169" s="396"/>
      <c r="OPS169" s="396"/>
      <c r="OPT169" s="396"/>
      <c r="OPU169" s="396"/>
      <c r="OPV169" s="396"/>
      <c r="OPW169" s="396"/>
      <c r="OPX169" s="396"/>
      <c r="OPY169" s="396"/>
      <c r="OPZ169" s="396"/>
      <c r="OQA169" s="396"/>
      <c r="OQB169" s="396"/>
      <c r="OQC169" s="396"/>
      <c r="OQD169" s="396"/>
      <c r="OQE169" s="396"/>
      <c r="OQF169" s="396"/>
      <c r="OQG169" s="396"/>
      <c r="OQH169" s="396"/>
      <c r="OQI169" s="396"/>
      <c r="OQJ169" s="396"/>
      <c r="OQK169" s="396"/>
      <c r="OQL169" s="396"/>
      <c r="OQM169" s="396"/>
      <c r="OQN169" s="396"/>
      <c r="OQO169" s="396"/>
      <c r="OQP169" s="396"/>
      <c r="OQQ169" s="396"/>
      <c r="OQR169" s="396"/>
      <c r="OQS169" s="396"/>
      <c r="OQT169" s="396"/>
      <c r="OQU169" s="396"/>
      <c r="OQV169" s="396"/>
      <c r="OQW169" s="396"/>
      <c r="OQX169" s="396"/>
      <c r="OQY169" s="396"/>
      <c r="OQZ169" s="396"/>
      <c r="ORA169" s="396"/>
      <c r="ORB169" s="396"/>
      <c r="ORC169" s="396"/>
      <c r="ORD169" s="396"/>
      <c r="ORE169" s="396"/>
      <c r="ORF169" s="396"/>
      <c r="ORG169" s="396"/>
      <c r="ORH169" s="396"/>
      <c r="ORI169" s="396"/>
      <c r="ORJ169" s="396"/>
      <c r="ORK169" s="396"/>
      <c r="ORL169" s="396"/>
      <c r="ORM169" s="396"/>
      <c r="ORN169" s="396"/>
      <c r="ORO169" s="396"/>
      <c r="ORP169" s="396"/>
      <c r="ORQ169" s="396"/>
      <c r="ORR169" s="396"/>
      <c r="ORS169" s="396"/>
      <c r="ORT169" s="396"/>
      <c r="ORU169" s="396"/>
      <c r="ORV169" s="396"/>
      <c r="ORW169" s="396"/>
      <c r="ORX169" s="396"/>
      <c r="ORY169" s="396"/>
      <c r="ORZ169" s="396"/>
      <c r="OSA169" s="396"/>
      <c r="OSB169" s="396"/>
      <c r="OSC169" s="396"/>
      <c r="OSD169" s="396"/>
      <c r="OSE169" s="396"/>
      <c r="OSF169" s="396"/>
      <c r="OSG169" s="396"/>
      <c r="OSH169" s="396"/>
      <c r="OSI169" s="396"/>
      <c r="OSJ169" s="396"/>
      <c r="OSK169" s="396"/>
      <c r="OSL169" s="396"/>
      <c r="OSM169" s="396"/>
      <c r="OSN169" s="396"/>
      <c r="OSO169" s="396"/>
      <c r="OSP169" s="396"/>
      <c r="OSQ169" s="396"/>
      <c r="OSR169" s="396"/>
      <c r="OSS169" s="396"/>
      <c r="OST169" s="396"/>
      <c r="OSU169" s="396"/>
      <c r="OSV169" s="396"/>
      <c r="OSW169" s="396"/>
      <c r="OSX169" s="396"/>
      <c r="OSY169" s="396"/>
      <c r="OSZ169" s="396"/>
      <c r="OTA169" s="396"/>
      <c r="OTB169" s="396"/>
      <c r="OTC169" s="396"/>
      <c r="OTD169" s="396"/>
      <c r="OTE169" s="396"/>
      <c r="OTF169" s="396"/>
      <c r="OTG169" s="396"/>
      <c r="OTH169" s="396"/>
      <c r="OTI169" s="396"/>
      <c r="OTJ169" s="396"/>
      <c r="OTK169" s="396"/>
      <c r="OTL169" s="396"/>
      <c r="OTM169" s="396"/>
      <c r="OTN169" s="396"/>
      <c r="OTO169" s="396"/>
      <c r="OTP169" s="396"/>
      <c r="OTQ169" s="396"/>
      <c r="OTR169" s="396"/>
      <c r="OTS169" s="396"/>
      <c r="OTT169" s="396"/>
      <c r="OTU169" s="396"/>
      <c r="OTV169" s="396"/>
      <c r="OTW169" s="396"/>
      <c r="OTX169" s="396"/>
      <c r="OTY169" s="396"/>
      <c r="OTZ169" s="396"/>
      <c r="OUA169" s="396"/>
      <c r="OUB169" s="396"/>
      <c r="OUC169" s="396"/>
      <c r="OUD169" s="396"/>
      <c r="OUE169" s="396"/>
      <c r="OUF169" s="396"/>
      <c r="OUG169" s="396"/>
      <c r="OUH169" s="396"/>
      <c r="OUI169" s="396"/>
      <c r="OUJ169" s="396"/>
      <c r="OUK169" s="396"/>
      <c r="OUL169" s="396"/>
      <c r="OUM169" s="396"/>
      <c r="OUN169" s="396"/>
      <c r="OUO169" s="396"/>
      <c r="OUP169" s="396"/>
      <c r="OUQ169" s="396"/>
      <c r="OUR169" s="396"/>
      <c r="OUS169" s="396"/>
      <c r="OUT169" s="396"/>
      <c r="OUU169" s="396"/>
      <c r="OUV169" s="396"/>
      <c r="OUW169" s="396"/>
      <c r="OUX169" s="396"/>
      <c r="OUY169" s="396"/>
      <c r="OUZ169" s="396"/>
      <c r="OVA169" s="396"/>
      <c r="OVB169" s="396"/>
      <c r="OVC169" s="396"/>
      <c r="OVD169" s="396"/>
      <c r="OVE169" s="396"/>
      <c r="OVF169" s="396"/>
      <c r="OVG169" s="396"/>
      <c r="OVH169" s="396"/>
      <c r="OVI169" s="396"/>
      <c r="OVJ169" s="396"/>
      <c r="OVK169" s="396"/>
      <c r="OVL169" s="396"/>
      <c r="OVM169" s="396"/>
      <c r="OVN169" s="396"/>
      <c r="OVO169" s="396"/>
      <c r="OVP169" s="396"/>
      <c r="OVQ169" s="396"/>
      <c r="OVR169" s="396"/>
      <c r="OVS169" s="396"/>
      <c r="OVT169" s="396"/>
      <c r="OVU169" s="396"/>
      <c r="OVV169" s="396"/>
      <c r="OVW169" s="396"/>
      <c r="OVX169" s="396"/>
      <c r="OVY169" s="396"/>
      <c r="OVZ169" s="396"/>
      <c r="OWA169" s="396"/>
      <c r="OWB169" s="396"/>
      <c r="OWC169" s="396"/>
      <c r="OWD169" s="396"/>
      <c r="OWE169" s="396"/>
      <c r="OWF169" s="396"/>
      <c r="OWG169" s="396"/>
      <c r="OWH169" s="396"/>
      <c r="OWI169" s="396"/>
      <c r="OWJ169" s="396"/>
      <c r="OWK169" s="396"/>
      <c r="OWL169" s="396"/>
      <c r="OWM169" s="396"/>
      <c r="OWN169" s="396"/>
      <c r="OWO169" s="396"/>
      <c r="OWP169" s="396"/>
      <c r="OWQ169" s="396"/>
      <c r="OWR169" s="396"/>
      <c r="OWS169" s="396"/>
      <c r="OWT169" s="396"/>
      <c r="OWU169" s="396"/>
      <c r="OWV169" s="396"/>
      <c r="OWW169" s="396"/>
      <c r="OWX169" s="396"/>
      <c r="OWY169" s="396"/>
      <c r="OWZ169" s="396"/>
      <c r="OXA169" s="396"/>
      <c r="OXB169" s="396"/>
      <c r="OXC169" s="396"/>
      <c r="OXD169" s="396"/>
      <c r="OXE169" s="396"/>
      <c r="OXF169" s="396"/>
      <c r="OXG169" s="396"/>
      <c r="OXH169" s="396"/>
      <c r="OXI169" s="396"/>
      <c r="OXJ169" s="396"/>
      <c r="OXK169" s="396"/>
      <c r="OXL169" s="396"/>
      <c r="OXM169" s="396"/>
      <c r="OXN169" s="396"/>
      <c r="OXO169" s="396"/>
      <c r="OXP169" s="396"/>
      <c r="OXQ169" s="396"/>
      <c r="OXR169" s="396"/>
      <c r="OXS169" s="396"/>
      <c r="OXT169" s="396"/>
      <c r="OXU169" s="396"/>
      <c r="OXV169" s="396"/>
      <c r="OXW169" s="396"/>
      <c r="OXX169" s="396"/>
      <c r="OXY169" s="396"/>
      <c r="OXZ169" s="396"/>
      <c r="OYA169" s="396"/>
      <c r="OYB169" s="396"/>
      <c r="OYC169" s="396"/>
      <c r="OYD169" s="396"/>
      <c r="OYE169" s="396"/>
      <c r="OYF169" s="396"/>
      <c r="OYG169" s="396"/>
      <c r="OYH169" s="396"/>
      <c r="OYI169" s="396"/>
      <c r="OYJ169" s="396"/>
      <c r="OYK169" s="396"/>
      <c r="OYL169" s="396"/>
      <c r="OYM169" s="396"/>
      <c r="OYN169" s="396"/>
      <c r="OYO169" s="396"/>
      <c r="OYP169" s="396"/>
      <c r="OYQ169" s="396"/>
      <c r="OYR169" s="396"/>
      <c r="OYS169" s="396"/>
      <c r="OYT169" s="396"/>
      <c r="OYU169" s="396"/>
      <c r="OYV169" s="396"/>
      <c r="OYW169" s="396"/>
      <c r="OYX169" s="396"/>
      <c r="OYY169" s="396"/>
      <c r="OYZ169" s="396"/>
      <c r="OZA169" s="396"/>
      <c r="OZB169" s="396"/>
      <c r="OZC169" s="396"/>
      <c r="OZD169" s="396"/>
      <c r="OZE169" s="396"/>
      <c r="OZF169" s="396"/>
      <c r="OZG169" s="396"/>
      <c r="OZH169" s="396"/>
      <c r="OZI169" s="396"/>
      <c r="OZJ169" s="396"/>
      <c r="OZK169" s="396"/>
      <c r="OZL169" s="396"/>
      <c r="OZM169" s="396"/>
      <c r="OZN169" s="396"/>
      <c r="OZO169" s="396"/>
      <c r="OZP169" s="396"/>
      <c r="OZQ169" s="396"/>
      <c r="OZR169" s="396"/>
      <c r="OZS169" s="396"/>
      <c r="OZT169" s="396"/>
      <c r="OZU169" s="396"/>
      <c r="OZV169" s="396"/>
      <c r="OZW169" s="396"/>
      <c r="OZX169" s="396"/>
      <c r="OZY169" s="396"/>
      <c r="OZZ169" s="396"/>
      <c r="PAA169" s="396"/>
      <c r="PAB169" s="396"/>
      <c r="PAC169" s="396"/>
      <c r="PAD169" s="396"/>
      <c r="PAE169" s="396"/>
      <c r="PAF169" s="396"/>
      <c r="PAG169" s="396"/>
      <c r="PAH169" s="396"/>
      <c r="PAI169" s="396"/>
      <c r="PAJ169" s="396"/>
      <c r="PAK169" s="396"/>
      <c r="PAL169" s="396"/>
      <c r="PAM169" s="396"/>
      <c r="PAN169" s="396"/>
      <c r="PAO169" s="396"/>
      <c r="PAP169" s="396"/>
      <c r="PAQ169" s="396"/>
      <c r="PAR169" s="396"/>
      <c r="PAS169" s="396"/>
      <c r="PAT169" s="396"/>
      <c r="PAU169" s="396"/>
      <c r="PAV169" s="396"/>
      <c r="PAW169" s="396"/>
      <c r="PAX169" s="396"/>
      <c r="PAY169" s="396"/>
      <c r="PAZ169" s="396"/>
      <c r="PBA169" s="396"/>
      <c r="PBB169" s="396"/>
      <c r="PBC169" s="396"/>
      <c r="PBD169" s="396"/>
      <c r="PBE169" s="396"/>
      <c r="PBF169" s="396"/>
      <c r="PBG169" s="396"/>
      <c r="PBH169" s="396"/>
      <c r="PBI169" s="396"/>
      <c r="PBJ169" s="396"/>
      <c r="PBK169" s="396"/>
      <c r="PBL169" s="396"/>
      <c r="PBM169" s="396"/>
      <c r="PBN169" s="396"/>
      <c r="PBO169" s="396"/>
      <c r="PBP169" s="396"/>
      <c r="PBQ169" s="396"/>
      <c r="PBR169" s="396"/>
      <c r="PBS169" s="396"/>
      <c r="PBT169" s="396"/>
      <c r="PBU169" s="396"/>
      <c r="PBV169" s="396"/>
      <c r="PBW169" s="396"/>
      <c r="PBX169" s="396"/>
      <c r="PBY169" s="396"/>
      <c r="PBZ169" s="396"/>
      <c r="PCA169" s="396"/>
      <c r="PCB169" s="396"/>
      <c r="PCC169" s="396"/>
      <c r="PCD169" s="396"/>
      <c r="PCE169" s="396"/>
      <c r="PCF169" s="396"/>
      <c r="PCG169" s="396"/>
      <c r="PCH169" s="396"/>
      <c r="PCI169" s="396"/>
      <c r="PCJ169" s="396"/>
      <c r="PCK169" s="396"/>
      <c r="PCL169" s="396"/>
      <c r="PCM169" s="396"/>
      <c r="PCN169" s="396"/>
      <c r="PCO169" s="396"/>
      <c r="PCP169" s="396"/>
      <c r="PCQ169" s="396"/>
      <c r="PCR169" s="396"/>
      <c r="PCS169" s="396"/>
      <c r="PCT169" s="396"/>
      <c r="PCU169" s="396"/>
      <c r="PCV169" s="396"/>
      <c r="PCW169" s="396"/>
      <c r="PCX169" s="396"/>
      <c r="PCY169" s="396"/>
      <c r="PCZ169" s="396"/>
      <c r="PDA169" s="396"/>
      <c r="PDB169" s="396"/>
      <c r="PDC169" s="396"/>
      <c r="PDD169" s="396"/>
      <c r="PDE169" s="396"/>
      <c r="PDF169" s="396"/>
      <c r="PDG169" s="396"/>
      <c r="PDH169" s="396"/>
      <c r="PDI169" s="396"/>
      <c r="PDJ169" s="396"/>
      <c r="PDK169" s="396"/>
      <c r="PDL169" s="396"/>
      <c r="PDM169" s="396"/>
      <c r="PDN169" s="396"/>
      <c r="PDO169" s="396"/>
      <c r="PDP169" s="396"/>
      <c r="PDQ169" s="396"/>
      <c r="PDR169" s="396"/>
      <c r="PDS169" s="396"/>
      <c r="PDT169" s="396"/>
      <c r="PDU169" s="396"/>
      <c r="PDV169" s="396"/>
      <c r="PDW169" s="396"/>
      <c r="PDX169" s="396"/>
      <c r="PDY169" s="396"/>
      <c r="PDZ169" s="396"/>
      <c r="PEA169" s="396"/>
      <c r="PEB169" s="396"/>
      <c r="PEC169" s="396"/>
      <c r="PED169" s="396"/>
      <c r="PEE169" s="396"/>
      <c r="PEF169" s="396"/>
      <c r="PEG169" s="396"/>
      <c r="PEH169" s="396"/>
      <c r="PEI169" s="396"/>
      <c r="PEJ169" s="396"/>
      <c r="PEK169" s="396"/>
      <c r="PEL169" s="396"/>
      <c r="PEM169" s="396"/>
      <c r="PEN169" s="396"/>
      <c r="PEO169" s="396"/>
      <c r="PEP169" s="396"/>
      <c r="PEQ169" s="396"/>
      <c r="PER169" s="396"/>
      <c r="PES169" s="396"/>
      <c r="PET169" s="396"/>
      <c r="PEU169" s="396"/>
      <c r="PEV169" s="396"/>
      <c r="PEW169" s="396"/>
      <c r="PEX169" s="396"/>
      <c r="PEY169" s="396"/>
      <c r="PEZ169" s="396"/>
      <c r="PFA169" s="396"/>
      <c r="PFB169" s="396"/>
      <c r="PFC169" s="396"/>
      <c r="PFD169" s="396"/>
      <c r="PFE169" s="396"/>
      <c r="PFF169" s="396"/>
      <c r="PFG169" s="396"/>
      <c r="PFH169" s="396"/>
      <c r="PFI169" s="396"/>
      <c r="PFJ169" s="396"/>
      <c r="PFK169" s="396"/>
      <c r="PFL169" s="396"/>
      <c r="PFM169" s="396"/>
      <c r="PFN169" s="396"/>
      <c r="PFO169" s="396"/>
      <c r="PFP169" s="396"/>
      <c r="PFQ169" s="396"/>
      <c r="PFR169" s="396"/>
      <c r="PFS169" s="396"/>
      <c r="PFT169" s="396"/>
      <c r="PFU169" s="396"/>
      <c r="PFV169" s="396"/>
      <c r="PFW169" s="396"/>
      <c r="PFX169" s="396"/>
      <c r="PFY169" s="396"/>
      <c r="PFZ169" s="396"/>
      <c r="PGA169" s="396"/>
      <c r="PGB169" s="396"/>
      <c r="PGC169" s="396"/>
      <c r="PGD169" s="396"/>
      <c r="PGE169" s="396"/>
      <c r="PGF169" s="396"/>
      <c r="PGG169" s="396"/>
      <c r="PGH169" s="396"/>
      <c r="PGI169" s="396"/>
      <c r="PGJ169" s="396"/>
      <c r="PGK169" s="396"/>
      <c r="PGL169" s="396"/>
      <c r="PGM169" s="396"/>
      <c r="PGN169" s="396"/>
      <c r="PGO169" s="396"/>
      <c r="PGP169" s="396"/>
      <c r="PGQ169" s="396"/>
      <c r="PGR169" s="396"/>
      <c r="PGS169" s="396"/>
      <c r="PGT169" s="396"/>
      <c r="PGU169" s="396"/>
      <c r="PGV169" s="396"/>
      <c r="PGW169" s="396"/>
      <c r="PGX169" s="396"/>
      <c r="PGY169" s="396"/>
      <c r="PGZ169" s="396"/>
      <c r="PHA169" s="396"/>
      <c r="PHB169" s="396"/>
      <c r="PHC169" s="396"/>
      <c r="PHD169" s="396"/>
      <c r="PHE169" s="396"/>
      <c r="PHF169" s="396"/>
      <c r="PHG169" s="396"/>
      <c r="PHH169" s="396"/>
      <c r="PHI169" s="396"/>
      <c r="PHJ169" s="396"/>
      <c r="PHK169" s="396"/>
      <c r="PHL169" s="396"/>
      <c r="PHM169" s="396"/>
      <c r="PHN169" s="396"/>
      <c r="PHO169" s="396"/>
      <c r="PHP169" s="396"/>
      <c r="PHQ169" s="396"/>
      <c r="PHR169" s="396"/>
      <c r="PHS169" s="396"/>
      <c r="PHT169" s="396"/>
      <c r="PHU169" s="396"/>
      <c r="PHV169" s="396"/>
      <c r="PHW169" s="396"/>
      <c r="PHX169" s="396"/>
      <c r="PHY169" s="396"/>
      <c r="PHZ169" s="396"/>
      <c r="PIA169" s="396"/>
      <c r="PIB169" s="396"/>
      <c r="PIC169" s="396"/>
      <c r="PID169" s="396"/>
      <c r="PIE169" s="396"/>
      <c r="PIF169" s="396"/>
      <c r="PIG169" s="396"/>
      <c r="PIH169" s="396"/>
      <c r="PII169" s="396"/>
      <c r="PIJ169" s="396"/>
      <c r="PIK169" s="396"/>
      <c r="PIL169" s="396"/>
      <c r="PIM169" s="396"/>
      <c r="PIN169" s="396"/>
      <c r="PIO169" s="396"/>
      <c r="PIP169" s="396"/>
      <c r="PIQ169" s="396"/>
      <c r="PIR169" s="396"/>
      <c r="PIS169" s="396"/>
      <c r="PIT169" s="396"/>
      <c r="PIU169" s="396"/>
      <c r="PIV169" s="396"/>
      <c r="PIW169" s="396"/>
      <c r="PIX169" s="396"/>
      <c r="PIY169" s="396"/>
      <c r="PIZ169" s="396"/>
      <c r="PJA169" s="396"/>
      <c r="PJB169" s="396"/>
      <c r="PJC169" s="396"/>
      <c r="PJD169" s="396"/>
      <c r="PJE169" s="396"/>
      <c r="PJF169" s="396"/>
      <c r="PJG169" s="396"/>
      <c r="PJH169" s="396"/>
      <c r="PJI169" s="396"/>
      <c r="PJJ169" s="396"/>
      <c r="PJK169" s="396"/>
      <c r="PJL169" s="396"/>
      <c r="PJM169" s="396"/>
      <c r="PJN169" s="396"/>
      <c r="PJO169" s="396"/>
      <c r="PJP169" s="396"/>
      <c r="PJQ169" s="396"/>
      <c r="PJR169" s="396"/>
      <c r="PJS169" s="396"/>
      <c r="PJT169" s="396"/>
      <c r="PJU169" s="396"/>
      <c r="PJV169" s="396"/>
      <c r="PJW169" s="396"/>
      <c r="PJX169" s="396"/>
      <c r="PJY169" s="396"/>
      <c r="PJZ169" s="396"/>
      <c r="PKA169" s="396"/>
      <c r="PKB169" s="396"/>
      <c r="PKC169" s="396"/>
      <c r="PKD169" s="396"/>
      <c r="PKE169" s="396"/>
      <c r="PKF169" s="396"/>
      <c r="PKG169" s="396"/>
      <c r="PKH169" s="396"/>
      <c r="PKI169" s="396"/>
      <c r="PKJ169" s="396"/>
      <c r="PKK169" s="396"/>
      <c r="PKL169" s="396"/>
      <c r="PKM169" s="396"/>
      <c r="PKN169" s="396"/>
      <c r="PKO169" s="396"/>
      <c r="PKP169" s="396"/>
      <c r="PKQ169" s="396"/>
      <c r="PKR169" s="396"/>
      <c r="PKS169" s="396"/>
      <c r="PKT169" s="396"/>
      <c r="PKU169" s="396"/>
      <c r="PKV169" s="396"/>
      <c r="PKW169" s="396"/>
      <c r="PKX169" s="396"/>
      <c r="PKY169" s="396"/>
      <c r="PKZ169" s="396"/>
      <c r="PLA169" s="396"/>
      <c r="PLB169" s="396"/>
      <c r="PLC169" s="396"/>
      <c r="PLD169" s="396"/>
      <c r="PLE169" s="396"/>
      <c r="PLF169" s="396"/>
      <c r="PLG169" s="396"/>
      <c r="PLH169" s="396"/>
      <c r="PLI169" s="396"/>
      <c r="PLJ169" s="396"/>
      <c r="PLK169" s="396"/>
      <c r="PLL169" s="396"/>
      <c r="PLM169" s="396"/>
      <c r="PLN169" s="396"/>
      <c r="PLO169" s="396"/>
      <c r="PLP169" s="396"/>
      <c r="PLQ169" s="396"/>
      <c r="PLR169" s="396"/>
      <c r="PLS169" s="396"/>
      <c r="PLT169" s="396"/>
      <c r="PLU169" s="396"/>
      <c r="PLV169" s="396"/>
      <c r="PLW169" s="396"/>
      <c r="PLX169" s="396"/>
      <c r="PLY169" s="396"/>
      <c r="PLZ169" s="396"/>
      <c r="PMA169" s="396"/>
      <c r="PMB169" s="396"/>
      <c r="PMC169" s="396"/>
      <c r="PMD169" s="396"/>
      <c r="PME169" s="396"/>
      <c r="PMF169" s="396"/>
      <c r="PMG169" s="396"/>
      <c r="PMH169" s="396"/>
      <c r="PMI169" s="396"/>
      <c r="PMJ169" s="396"/>
      <c r="PMK169" s="396"/>
      <c r="PML169" s="396"/>
      <c r="PMM169" s="396"/>
      <c r="PMN169" s="396"/>
      <c r="PMO169" s="396"/>
      <c r="PMP169" s="396"/>
      <c r="PMQ169" s="396"/>
      <c r="PMR169" s="396"/>
      <c r="PMS169" s="396"/>
      <c r="PMT169" s="396"/>
      <c r="PMU169" s="396"/>
      <c r="PMV169" s="396"/>
      <c r="PMW169" s="396"/>
      <c r="PMX169" s="396"/>
      <c r="PMY169" s="396"/>
      <c r="PMZ169" s="396"/>
      <c r="PNA169" s="396"/>
      <c r="PNB169" s="396"/>
      <c r="PNC169" s="396"/>
      <c r="PND169" s="396"/>
      <c r="PNE169" s="396"/>
      <c r="PNF169" s="396"/>
      <c r="PNG169" s="396"/>
      <c r="PNH169" s="396"/>
      <c r="PNI169" s="396"/>
      <c r="PNJ169" s="396"/>
      <c r="PNK169" s="396"/>
      <c r="PNL169" s="396"/>
      <c r="PNM169" s="396"/>
      <c r="PNN169" s="396"/>
      <c r="PNO169" s="396"/>
      <c r="PNP169" s="396"/>
      <c r="PNQ169" s="396"/>
      <c r="PNR169" s="396"/>
      <c r="PNS169" s="396"/>
      <c r="PNT169" s="396"/>
      <c r="PNU169" s="396"/>
      <c r="PNV169" s="396"/>
      <c r="PNW169" s="396"/>
      <c r="PNX169" s="396"/>
      <c r="PNY169" s="396"/>
      <c r="PNZ169" s="396"/>
      <c r="POA169" s="396"/>
      <c r="POB169" s="396"/>
      <c r="POC169" s="396"/>
      <c r="POD169" s="396"/>
      <c r="POE169" s="396"/>
      <c r="POF169" s="396"/>
      <c r="POG169" s="396"/>
      <c r="POH169" s="396"/>
      <c r="POI169" s="396"/>
      <c r="POJ169" s="396"/>
      <c r="POK169" s="396"/>
      <c r="POL169" s="396"/>
      <c r="POM169" s="396"/>
      <c r="PON169" s="396"/>
      <c r="POO169" s="396"/>
      <c r="POP169" s="396"/>
      <c r="POQ169" s="396"/>
      <c r="POR169" s="396"/>
      <c r="POS169" s="396"/>
      <c r="POT169" s="396"/>
      <c r="POU169" s="396"/>
      <c r="POV169" s="396"/>
      <c r="POW169" s="396"/>
      <c r="POX169" s="396"/>
      <c r="POY169" s="396"/>
      <c r="POZ169" s="396"/>
      <c r="PPA169" s="396"/>
      <c r="PPB169" s="396"/>
      <c r="PPC169" s="396"/>
      <c r="PPD169" s="396"/>
      <c r="PPE169" s="396"/>
      <c r="PPF169" s="396"/>
      <c r="PPG169" s="396"/>
      <c r="PPH169" s="396"/>
      <c r="PPI169" s="396"/>
      <c r="PPJ169" s="396"/>
      <c r="PPK169" s="396"/>
      <c r="PPL169" s="396"/>
      <c r="PPM169" s="396"/>
      <c r="PPN169" s="396"/>
      <c r="PPO169" s="396"/>
      <c r="PPP169" s="396"/>
      <c r="PPQ169" s="396"/>
      <c r="PPR169" s="396"/>
      <c r="PPS169" s="396"/>
      <c r="PPT169" s="396"/>
      <c r="PPU169" s="396"/>
      <c r="PPV169" s="396"/>
      <c r="PPW169" s="396"/>
      <c r="PPX169" s="396"/>
      <c r="PPY169" s="396"/>
      <c r="PPZ169" s="396"/>
      <c r="PQA169" s="396"/>
      <c r="PQB169" s="396"/>
      <c r="PQC169" s="396"/>
      <c r="PQD169" s="396"/>
      <c r="PQE169" s="396"/>
      <c r="PQF169" s="396"/>
      <c r="PQG169" s="396"/>
      <c r="PQH169" s="396"/>
      <c r="PQI169" s="396"/>
      <c r="PQJ169" s="396"/>
      <c r="PQK169" s="396"/>
      <c r="PQL169" s="396"/>
      <c r="PQM169" s="396"/>
      <c r="PQN169" s="396"/>
      <c r="PQO169" s="396"/>
      <c r="PQP169" s="396"/>
      <c r="PQQ169" s="396"/>
      <c r="PQR169" s="396"/>
      <c r="PQS169" s="396"/>
      <c r="PQT169" s="396"/>
      <c r="PQU169" s="396"/>
      <c r="PQV169" s="396"/>
      <c r="PQW169" s="396"/>
      <c r="PQX169" s="396"/>
      <c r="PQY169" s="396"/>
      <c r="PQZ169" s="396"/>
      <c r="PRA169" s="396"/>
      <c r="PRB169" s="396"/>
      <c r="PRC169" s="396"/>
      <c r="PRD169" s="396"/>
      <c r="PRE169" s="396"/>
      <c r="PRF169" s="396"/>
      <c r="PRG169" s="396"/>
      <c r="PRH169" s="396"/>
      <c r="PRI169" s="396"/>
      <c r="PRJ169" s="396"/>
      <c r="PRK169" s="396"/>
      <c r="PRL169" s="396"/>
      <c r="PRM169" s="396"/>
      <c r="PRN169" s="396"/>
      <c r="PRO169" s="396"/>
      <c r="PRP169" s="396"/>
      <c r="PRQ169" s="396"/>
      <c r="PRR169" s="396"/>
      <c r="PRS169" s="396"/>
      <c r="PRT169" s="396"/>
      <c r="PRU169" s="396"/>
      <c r="PRV169" s="396"/>
      <c r="PRW169" s="396"/>
      <c r="PRX169" s="396"/>
      <c r="PRY169" s="396"/>
      <c r="PRZ169" s="396"/>
      <c r="PSA169" s="396"/>
      <c r="PSB169" s="396"/>
      <c r="PSC169" s="396"/>
      <c r="PSD169" s="396"/>
      <c r="PSE169" s="396"/>
      <c r="PSF169" s="396"/>
      <c r="PSG169" s="396"/>
      <c r="PSH169" s="396"/>
      <c r="PSI169" s="396"/>
      <c r="PSJ169" s="396"/>
      <c r="PSK169" s="396"/>
      <c r="PSL169" s="396"/>
      <c r="PSM169" s="396"/>
      <c r="PSN169" s="396"/>
      <c r="PSO169" s="396"/>
      <c r="PSP169" s="396"/>
      <c r="PSQ169" s="396"/>
      <c r="PSR169" s="396"/>
      <c r="PSS169" s="396"/>
      <c r="PST169" s="396"/>
      <c r="PSU169" s="396"/>
      <c r="PSV169" s="396"/>
      <c r="PSW169" s="396"/>
      <c r="PSX169" s="396"/>
      <c r="PSY169" s="396"/>
      <c r="PSZ169" s="396"/>
      <c r="PTA169" s="396"/>
      <c r="PTB169" s="396"/>
      <c r="PTC169" s="396"/>
      <c r="PTD169" s="396"/>
      <c r="PTE169" s="396"/>
      <c r="PTF169" s="396"/>
      <c r="PTG169" s="396"/>
      <c r="PTH169" s="396"/>
      <c r="PTI169" s="396"/>
      <c r="PTJ169" s="396"/>
      <c r="PTK169" s="396"/>
      <c r="PTL169" s="396"/>
      <c r="PTM169" s="396"/>
      <c r="PTN169" s="396"/>
      <c r="PTO169" s="396"/>
      <c r="PTP169" s="396"/>
      <c r="PTQ169" s="396"/>
      <c r="PTR169" s="396"/>
      <c r="PTS169" s="396"/>
      <c r="PTT169" s="396"/>
      <c r="PTU169" s="396"/>
      <c r="PTV169" s="396"/>
      <c r="PTW169" s="396"/>
      <c r="PTX169" s="396"/>
      <c r="PTY169" s="396"/>
      <c r="PTZ169" s="396"/>
      <c r="PUA169" s="396"/>
      <c r="PUB169" s="396"/>
      <c r="PUC169" s="396"/>
      <c r="PUD169" s="396"/>
      <c r="PUE169" s="396"/>
      <c r="PUF169" s="396"/>
      <c r="PUG169" s="396"/>
      <c r="PUH169" s="396"/>
      <c r="PUI169" s="396"/>
      <c r="PUJ169" s="396"/>
      <c r="PUK169" s="396"/>
      <c r="PUL169" s="396"/>
      <c r="PUM169" s="396"/>
      <c r="PUN169" s="396"/>
      <c r="PUO169" s="396"/>
      <c r="PUP169" s="396"/>
      <c r="PUQ169" s="396"/>
      <c r="PUR169" s="396"/>
      <c r="PUS169" s="396"/>
      <c r="PUT169" s="396"/>
      <c r="PUU169" s="396"/>
      <c r="PUV169" s="396"/>
      <c r="PUW169" s="396"/>
      <c r="PUX169" s="396"/>
      <c r="PUY169" s="396"/>
      <c r="PUZ169" s="396"/>
      <c r="PVA169" s="396"/>
      <c r="PVB169" s="396"/>
      <c r="PVC169" s="396"/>
      <c r="PVD169" s="396"/>
      <c r="PVE169" s="396"/>
      <c r="PVF169" s="396"/>
      <c r="PVG169" s="396"/>
      <c r="PVH169" s="396"/>
      <c r="PVI169" s="396"/>
      <c r="PVJ169" s="396"/>
      <c r="PVK169" s="396"/>
      <c r="PVL169" s="396"/>
      <c r="PVM169" s="396"/>
      <c r="PVN169" s="396"/>
      <c r="PVO169" s="396"/>
      <c r="PVP169" s="396"/>
      <c r="PVQ169" s="396"/>
      <c r="PVR169" s="396"/>
      <c r="PVS169" s="396"/>
      <c r="PVT169" s="396"/>
      <c r="PVU169" s="396"/>
      <c r="PVV169" s="396"/>
      <c r="PVW169" s="396"/>
      <c r="PVX169" s="396"/>
      <c r="PVY169" s="396"/>
      <c r="PVZ169" s="396"/>
      <c r="PWA169" s="396"/>
      <c r="PWB169" s="396"/>
      <c r="PWC169" s="396"/>
      <c r="PWD169" s="396"/>
      <c r="PWE169" s="396"/>
      <c r="PWF169" s="396"/>
      <c r="PWG169" s="396"/>
      <c r="PWH169" s="396"/>
      <c r="PWI169" s="396"/>
      <c r="PWJ169" s="396"/>
      <c r="PWK169" s="396"/>
      <c r="PWL169" s="396"/>
      <c r="PWM169" s="396"/>
      <c r="PWN169" s="396"/>
      <c r="PWO169" s="396"/>
      <c r="PWP169" s="396"/>
      <c r="PWQ169" s="396"/>
      <c r="PWR169" s="396"/>
      <c r="PWS169" s="396"/>
      <c r="PWT169" s="396"/>
      <c r="PWU169" s="396"/>
      <c r="PWV169" s="396"/>
      <c r="PWW169" s="396"/>
      <c r="PWX169" s="396"/>
      <c r="PWY169" s="396"/>
      <c r="PWZ169" s="396"/>
      <c r="PXA169" s="396"/>
      <c r="PXB169" s="396"/>
      <c r="PXC169" s="396"/>
      <c r="PXD169" s="396"/>
      <c r="PXE169" s="396"/>
      <c r="PXF169" s="396"/>
      <c r="PXG169" s="396"/>
      <c r="PXH169" s="396"/>
      <c r="PXI169" s="396"/>
      <c r="PXJ169" s="396"/>
      <c r="PXK169" s="396"/>
      <c r="PXL169" s="396"/>
      <c r="PXM169" s="396"/>
      <c r="PXN169" s="396"/>
      <c r="PXO169" s="396"/>
      <c r="PXP169" s="396"/>
      <c r="PXQ169" s="396"/>
      <c r="PXR169" s="396"/>
      <c r="PXS169" s="396"/>
      <c r="PXT169" s="396"/>
      <c r="PXU169" s="396"/>
      <c r="PXV169" s="396"/>
      <c r="PXW169" s="396"/>
      <c r="PXX169" s="396"/>
      <c r="PXY169" s="396"/>
      <c r="PXZ169" s="396"/>
      <c r="PYA169" s="396"/>
      <c r="PYB169" s="396"/>
      <c r="PYC169" s="396"/>
      <c r="PYD169" s="396"/>
      <c r="PYE169" s="396"/>
      <c r="PYF169" s="396"/>
      <c r="PYG169" s="396"/>
      <c r="PYH169" s="396"/>
      <c r="PYI169" s="396"/>
      <c r="PYJ169" s="396"/>
      <c r="PYK169" s="396"/>
      <c r="PYL169" s="396"/>
      <c r="PYM169" s="396"/>
      <c r="PYN169" s="396"/>
      <c r="PYO169" s="396"/>
      <c r="PYP169" s="396"/>
      <c r="PYQ169" s="396"/>
      <c r="PYR169" s="396"/>
      <c r="PYS169" s="396"/>
      <c r="PYT169" s="396"/>
      <c r="PYU169" s="396"/>
      <c r="PYV169" s="396"/>
      <c r="PYW169" s="396"/>
      <c r="PYX169" s="396"/>
      <c r="PYY169" s="396"/>
      <c r="PYZ169" s="396"/>
      <c r="PZA169" s="396"/>
      <c r="PZB169" s="396"/>
      <c r="PZC169" s="396"/>
      <c r="PZD169" s="396"/>
      <c r="PZE169" s="396"/>
      <c r="PZF169" s="396"/>
      <c r="PZG169" s="396"/>
      <c r="PZH169" s="396"/>
      <c r="PZI169" s="396"/>
      <c r="PZJ169" s="396"/>
      <c r="PZK169" s="396"/>
      <c r="PZL169" s="396"/>
      <c r="PZM169" s="396"/>
      <c r="PZN169" s="396"/>
      <c r="PZO169" s="396"/>
      <c r="PZP169" s="396"/>
      <c r="PZQ169" s="396"/>
      <c r="PZR169" s="396"/>
      <c r="PZS169" s="396"/>
      <c r="PZT169" s="396"/>
      <c r="PZU169" s="396"/>
      <c r="PZV169" s="396"/>
      <c r="PZW169" s="396"/>
      <c r="PZX169" s="396"/>
      <c r="PZY169" s="396"/>
      <c r="PZZ169" s="396"/>
      <c r="QAA169" s="396"/>
      <c r="QAB169" s="396"/>
      <c r="QAC169" s="396"/>
      <c r="QAD169" s="396"/>
      <c r="QAE169" s="396"/>
      <c r="QAF169" s="396"/>
      <c r="QAG169" s="396"/>
      <c r="QAH169" s="396"/>
      <c r="QAI169" s="396"/>
      <c r="QAJ169" s="396"/>
      <c r="QAK169" s="396"/>
      <c r="QAL169" s="396"/>
      <c r="QAM169" s="396"/>
      <c r="QAN169" s="396"/>
      <c r="QAO169" s="396"/>
      <c r="QAP169" s="396"/>
      <c r="QAQ169" s="396"/>
      <c r="QAR169" s="396"/>
      <c r="QAS169" s="396"/>
      <c r="QAT169" s="396"/>
      <c r="QAU169" s="396"/>
      <c r="QAV169" s="396"/>
      <c r="QAW169" s="396"/>
      <c r="QAX169" s="396"/>
      <c r="QAY169" s="396"/>
      <c r="QAZ169" s="396"/>
      <c r="QBA169" s="396"/>
      <c r="QBB169" s="396"/>
      <c r="QBC169" s="396"/>
      <c r="QBD169" s="396"/>
      <c r="QBE169" s="396"/>
      <c r="QBF169" s="396"/>
      <c r="QBG169" s="396"/>
      <c r="QBH169" s="396"/>
      <c r="QBI169" s="396"/>
      <c r="QBJ169" s="396"/>
      <c r="QBK169" s="396"/>
      <c r="QBL169" s="396"/>
      <c r="QBM169" s="396"/>
      <c r="QBN169" s="396"/>
      <c r="QBO169" s="396"/>
      <c r="QBP169" s="396"/>
      <c r="QBQ169" s="396"/>
      <c r="QBR169" s="396"/>
      <c r="QBS169" s="396"/>
      <c r="QBT169" s="396"/>
      <c r="QBU169" s="396"/>
      <c r="QBV169" s="396"/>
      <c r="QBW169" s="396"/>
      <c r="QBX169" s="396"/>
      <c r="QBY169" s="396"/>
      <c r="QBZ169" s="396"/>
      <c r="QCA169" s="396"/>
      <c r="QCB169" s="396"/>
      <c r="QCC169" s="396"/>
      <c r="QCD169" s="396"/>
      <c r="QCE169" s="396"/>
      <c r="QCF169" s="396"/>
      <c r="QCG169" s="396"/>
      <c r="QCH169" s="396"/>
      <c r="QCI169" s="396"/>
      <c r="QCJ169" s="396"/>
      <c r="QCK169" s="396"/>
      <c r="QCL169" s="396"/>
      <c r="QCM169" s="396"/>
      <c r="QCN169" s="396"/>
      <c r="QCO169" s="396"/>
      <c r="QCP169" s="396"/>
      <c r="QCQ169" s="396"/>
      <c r="QCR169" s="396"/>
      <c r="QCS169" s="396"/>
      <c r="QCT169" s="396"/>
      <c r="QCU169" s="396"/>
      <c r="QCV169" s="396"/>
      <c r="QCW169" s="396"/>
      <c r="QCX169" s="396"/>
      <c r="QCY169" s="396"/>
      <c r="QCZ169" s="396"/>
      <c r="QDA169" s="396"/>
      <c r="QDB169" s="396"/>
      <c r="QDC169" s="396"/>
      <c r="QDD169" s="396"/>
      <c r="QDE169" s="396"/>
      <c r="QDF169" s="396"/>
      <c r="QDG169" s="396"/>
      <c r="QDH169" s="396"/>
      <c r="QDI169" s="396"/>
      <c r="QDJ169" s="396"/>
      <c r="QDK169" s="396"/>
      <c r="QDL169" s="396"/>
      <c r="QDM169" s="396"/>
      <c r="QDN169" s="396"/>
      <c r="QDO169" s="396"/>
      <c r="QDP169" s="396"/>
      <c r="QDQ169" s="396"/>
      <c r="QDR169" s="396"/>
      <c r="QDS169" s="396"/>
      <c r="QDT169" s="396"/>
      <c r="QDU169" s="396"/>
      <c r="QDV169" s="396"/>
      <c r="QDW169" s="396"/>
      <c r="QDX169" s="396"/>
      <c r="QDY169" s="396"/>
      <c r="QDZ169" s="396"/>
      <c r="QEA169" s="396"/>
      <c r="QEB169" s="396"/>
      <c r="QEC169" s="396"/>
      <c r="QED169" s="396"/>
      <c r="QEE169" s="396"/>
      <c r="QEF169" s="396"/>
      <c r="QEG169" s="396"/>
      <c r="QEH169" s="396"/>
      <c r="QEI169" s="396"/>
      <c r="QEJ169" s="396"/>
      <c r="QEK169" s="396"/>
      <c r="QEL169" s="396"/>
      <c r="QEM169" s="396"/>
      <c r="QEN169" s="396"/>
      <c r="QEO169" s="396"/>
      <c r="QEP169" s="396"/>
      <c r="QEQ169" s="396"/>
      <c r="QER169" s="396"/>
      <c r="QES169" s="396"/>
      <c r="QET169" s="396"/>
      <c r="QEU169" s="396"/>
      <c r="QEV169" s="396"/>
      <c r="QEW169" s="396"/>
      <c r="QEX169" s="396"/>
      <c r="QEY169" s="396"/>
      <c r="QEZ169" s="396"/>
      <c r="QFA169" s="396"/>
      <c r="QFB169" s="396"/>
      <c r="QFC169" s="396"/>
      <c r="QFD169" s="396"/>
      <c r="QFE169" s="396"/>
      <c r="QFF169" s="396"/>
      <c r="QFG169" s="396"/>
      <c r="QFH169" s="396"/>
      <c r="QFI169" s="396"/>
      <c r="QFJ169" s="396"/>
      <c r="QFK169" s="396"/>
      <c r="QFL169" s="396"/>
      <c r="QFM169" s="396"/>
      <c r="QFN169" s="396"/>
      <c r="QFO169" s="396"/>
      <c r="QFP169" s="396"/>
      <c r="QFQ169" s="396"/>
      <c r="QFR169" s="396"/>
      <c r="QFS169" s="396"/>
      <c r="QFT169" s="396"/>
      <c r="QFU169" s="396"/>
      <c r="QFV169" s="396"/>
      <c r="QFW169" s="396"/>
      <c r="QFX169" s="396"/>
      <c r="QFY169" s="396"/>
      <c r="QFZ169" s="396"/>
      <c r="QGA169" s="396"/>
      <c r="QGB169" s="396"/>
      <c r="QGC169" s="396"/>
      <c r="QGD169" s="396"/>
      <c r="QGE169" s="396"/>
      <c r="QGF169" s="396"/>
      <c r="QGG169" s="396"/>
      <c r="QGH169" s="396"/>
      <c r="QGI169" s="396"/>
      <c r="QGJ169" s="396"/>
      <c r="QGK169" s="396"/>
      <c r="QGL169" s="396"/>
      <c r="QGM169" s="396"/>
      <c r="QGN169" s="396"/>
      <c r="QGO169" s="396"/>
      <c r="QGP169" s="396"/>
      <c r="QGQ169" s="396"/>
      <c r="QGR169" s="396"/>
      <c r="QGS169" s="396"/>
      <c r="QGT169" s="396"/>
      <c r="QGU169" s="396"/>
      <c r="QGV169" s="396"/>
      <c r="QGW169" s="396"/>
      <c r="QGX169" s="396"/>
      <c r="QGY169" s="396"/>
      <c r="QGZ169" s="396"/>
      <c r="QHA169" s="396"/>
      <c r="QHB169" s="396"/>
      <c r="QHC169" s="396"/>
      <c r="QHD169" s="396"/>
      <c r="QHE169" s="396"/>
      <c r="QHF169" s="396"/>
      <c r="QHG169" s="396"/>
      <c r="QHH169" s="396"/>
      <c r="QHI169" s="396"/>
      <c r="QHJ169" s="396"/>
      <c r="QHK169" s="396"/>
      <c r="QHL169" s="396"/>
      <c r="QHM169" s="396"/>
      <c r="QHN169" s="396"/>
      <c r="QHO169" s="396"/>
      <c r="QHP169" s="396"/>
      <c r="QHQ169" s="396"/>
      <c r="QHR169" s="396"/>
      <c r="QHS169" s="396"/>
      <c r="QHT169" s="396"/>
      <c r="QHU169" s="396"/>
      <c r="QHV169" s="396"/>
      <c r="QHW169" s="396"/>
      <c r="QHX169" s="396"/>
      <c r="QHY169" s="396"/>
      <c r="QHZ169" s="396"/>
      <c r="QIA169" s="396"/>
      <c r="QIB169" s="396"/>
      <c r="QIC169" s="396"/>
      <c r="QID169" s="396"/>
      <c r="QIE169" s="396"/>
      <c r="QIF169" s="396"/>
      <c r="QIG169" s="396"/>
      <c r="QIH169" s="396"/>
      <c r="QII169" s="396"/>
      <c r="QIJ169" s="396"/>
      <c r="QIK169" s="396"/>
      <c r="QIL169" s="396"/>
      <c r="QIM169" s="396"/>
      <c r="QIN169" s="396"/>
      <c r="QIO169" s="396"/>
      <c r="QIP169" s="396"/>
      <c r="QIQ169" s="396"/>
      <c r="QIR169" s="396"/>
      <c r="QIS169" s="396"/>
      <c r="QIT169" s="396"/>
      <c r="QIU169" s="396"/>
      <c r="QIV169" s="396"/>
      <c r="QIW169" s="396"/>
      <c r="QIX169" s="396"/>
      <c r="QIY169" s="396"/>
      <c r="QIZ169" s="396"/>
      <c r="QJA169" s="396"/>
      <c r="QJB169" s="396"/>
      <c r="QJC169" s="396"/>
      <c r="QJD169" s="396"/>
      <c r="QJE169" s="396"/>
      <c r="QJF169" s="396"/>
      <c r="QJG169" s="396"/>
      <c r="QJH169" s="396"/>
      <c r="QJI169" s="396"/>
      <c r="QJJ169" s="396"/>
      <c r="QJK169" s="396"/>
      <c r="QJL169" s="396"/>
      <c r="QJM169" s="396"/>
      <c r="QJN169" s="396"/>
      <c r="QJO169" s="396"/>
      <c r="QJP169" s="396"/>
      <c r="QJQ169" s="396"/>
      <c r="QJR169" s="396"/>
      <c r="QJS169" s="396"/>
      <c r="QJT169" s="396"/>
      <c r="QJU169" s="396"/>
      <c r="QJV169" s="396"/>
      <c r="QJW169" s="396"/>
      <c r="QJX169" s="396"/>
      <c r="QJY169" s="396"/>
      <c r="QJZ169" s="396"/>
      <c r="QKA169" s="396"/>
      <c r="QKB169" s="396"/>
      <c r="QKC169" s="396"/>
      <c r="QKD169" s="396"/>
      <c r="QKE169" s="396"/>
      <c r="QKF169" s="396"/>
      <c r="QKG169" s="396"/>
      <c r="QKH169" s="396"/>
      <c r="QKI169" s="396"/>
      <c r="QKJ169" s="396"/>
      <c r="QKK169" s="396"/>
      <c r="QKL169" s="396"/>
      <c r="QKM169" s="396"/>
      <c r="QKN169" s="396"/>
      <c r="QKO169" s="396"/>
      <c r="QKP169" s="396"/>
      <c r="QKQ169" s="396"/>
      <c r="QKR169" s="396"/>
      <c r="QKS169" s="396"/>
      <c r="QKT169" s="396"/>
      <c r="QKU169" s="396"/>
      <c r="QKV169" s="396"/>
      <c r="QKW169" s="396"/>
      <c r="QKX169" s="396"/>
      <c r="QKY169" s="396"/>
      <c r="QKZ169" s="396"/>
      <c r="QLA169" s="396"/>
      <c r="QLB169" s="396"/>
      <c r="QLC169" s="396"/>
      <c r="QLD169" s="396"/>
      <c r="QLE169" s="396"/>
      <c r="QLF169" s="396"/>
      <c r="QLG169" s="396"/>
      <c r="QLH169" s="396"/>
      <c r="QLI169" s="396"/>
      <c r="QLJ169" s="396"/>
      <c r="QLK169" s="396"/>
      <c r="QLL169" s="396"/>
      <c r="QLM169" s="396"/>
      <c r="QLN169" s="396"/>
      <c r="QLO169" s="396"/>
      <c r="QLP169" s="396"/>
      <c r="QLQ169" s="396"/>
      <c r="QLR169" s="396"/>
      <c r="QLS169" s="396"/>
      <c r="QLT169" s="396"/>
      <c r="QLU169" s="396"/>
      <c r="QLV169" s="396"/>
      <c r="QLW169" s="396"/>
      <c r="QLX169" s="396"/>
      <c r="QLY169" s="396"/>
      <c r="QLZ169" s="396"/>
      <c r="QMA169" s="396"/>
      <c r="QMB169" s="396"/>
      <c r="QMC169" s="396"/>
      <c r="QMD169" s="396"/>
      <c r="QME169" s="396"/>
      <c r="QMF169" s="396"/>
      <c r="QMG169" s="396"/>
      <c r="QMH169" s="396"/>
      <c r="QMI169" s="396"/>
      <c r="QMJ169" s="396"/>
      <c r="QMK169" s="396"/>
      <c r="QML169" s="396"/>
      <c r="QMM169" s="396"/>
      <c r="QMN169" s="396"/>
      <c r="QMO169" s="396"/>
      <c r="QMP169" s="396"/>
      <c r="QMQ169" s="396"/>
      <c r="QMR169" s="396"/>
      <c r="QMS169" s="396"/>
      <c r="QMT169" s="396"/>
      <c r="QMU169" s="396"/>
      <c r="QMV169" s="396"/>
      <c r="QMW169" s="396"/>
      <c r="QMX169" s="396"/>
      <c r="QMY169" s="396"/>
      <c r="QMZ169" s="396"/>
      <c r="QNA169" s="396"/>
      <c r="QNB169" s="396"/>
      <c r="QNC169" s="396"/>
      <c r="QND169" s="396"/>
      <c r="QNE169" s="396"/>
      <c r="QNF169" s="396"/>
      <c r="QNG169" s="396"/>
      <c r="QNH169" s="396"/>
      <c r="QNI169" s="396"/>
      <c r="QNJ169" s="396"/>
      <c r="QNK169" s="396"/>
      <c r="QNL169" s="396"/>
      <c r="QNM169" s="396"/>
      <c r="QNN169" s="396"/>
      <c r="QNO169" s="396"/>
      <c r="QNP169" s="396"/>
      <c r="QNQ169" s="396"/>
      <c r="QNR169" s="396"/>
      <c r="QNS169" s="396"/>
      <c r="QNT169" s="396"/>
      <c r="QNU169" s="396"/>
      <c r="QNV169" s="396"/>
      <c r="QNW169" s="396"/>
      <c r="QNX169" s="396"/>
      <c r="QNY169" s="396"/>
      <c r="QNZ169" s="396"/>
      <c r="QOA169" s="396"/>
      <c r="QOB169" s="396"/>
      <c r="QOC169" s="396"/>
      <c r="QOD169" s="396"/>
      <c r="QOE169" s="396"/>
      <c r="QOF169" s="396"/>
      <c r="QOG169" s="396"/>
      <c r="QOH169" s="396"/>
      <c r="QOI169" s="396"/>
      <c r="QOJ169" s="396"/>
      <c r="QOK169" s="396"/>
      <c r="QOL169" s="396"/>
      <c r="QOM169" s="396"/>
      <c r="QON169" s="396"/>
      <c r="QOO169" s="396"/>
      <c r="QOP169" s="396"/>
      <c r="QOQ169" s="396"/>
      <c r="QOR169" s="396"/>
      <c r="QOS169" s="396"/>
      <c r="QOT169" s="396"/>
      <c r="QOU169" s="396"/>
      <c r="QOV169" s="396"/>
      <c r="QOW169" s="396"/>
      <c r="QOX169" s="396"/>
      <c r="QOY169" s="396"/>
      <c r="QOZ169" s="396"/>
      <c r="QPA169" s="396"/>
      <c r="QPB169" s="396"/>
      <c r="QPC169" s="396"/>
      <c r="QPD169" s="396"/>
      <c r="QPE169" s="396"/>
      <c r="QPF169" s="396"/>
      <c r="QPG169" s="396"/>
      <c r="QPH169" s="396"/>
      <c r="QPI169" s="396"/>
      <c r="QPJ169" s="396"/>
      <c r="QPK169" s="396"/>
      <c r="QPL169" s="396"/>
      <c r="QPM169" s="396"/>
      <c r="QPN169" s="396"/>
      <c r="QPO169" s="396"/>
      <c r="QPP169" s="396"/>
      <c r="QPQ169" s="396"/>
      <c r="QPR169" s="396"/>
      <c r="QPS169" s="396"/>
      <c r="QPT169" s="396"/>
      <c r="QPU169" s="396"/>
      <c r="QPV169" s="396"/>
      <c r="QPW169" s="396"/>
      <c r="QPX169" s="396"/>
      <c r="QPY169" s="396"/>
      <c r="QPZ169" s="396"/>
      <c r="QQA169" s="396"/>
      <c r="QQB169" s="396"/>
      <c r="QQC169" s="396"/>
      <c r="QQD169" s="396"/>
      <c r="QQE169" s="396"/>
      <c r="QQF169" s="396"/>
      <c r="QQG169" s="396"/>
      <c r="QQH169" s="396"/>
      <c r="QQI169" s="396"/>
      <c r="QQJ169" s="396"/>
      <c r="QQK169" s="396"/>
      <c r="QQL169" s="396"/>
      <c r="QQM169" s="396"/>
      <c r="QQN169" s="396"/>
      <c r="QQO169" s="396"/>
      <c r="QQP169" s="396"/>
      <c r="QQQ169" s="396"/>
      <c r="QQR169" s="396"/>
      <c r="QQS169" s="396"/>
      <c r="QQT169" s="396"/>
      <c r="QQU169" s="396"/>
      <c r="QQV169" s="396"/>
      <c r="QQW169" s="396"/>
      <c r="QQX169" s="396"/>
      <c r="QQY169" s="396"/>
      <c r="QQZ169" s="396"/>
      <c r="QRA169" s="396"/>
      <c r="QRB169" s="396"/>
      <c r="QRC169" s="396"/>
      <c r="QRD169" s="396"/>
      <c r="QRE169" s="396"/>
      <c r="QRF169" s="396"/>
      <c r="QRG169" s="396"/>
      <c r="QRH169" s="396"/>
      <c r="QRI169" s="396"/>
      <c r="QRJ169" s="396"/>
      <c r="QRK169" s="396"/>
      <c r="QRL169" s="396"/>
      <c r="QRM169" s="396"/>
      <c r="QRN169" s="396"/>
      <c r="QRO169" s="396"/>
      <c r="QRP169" s="396"/>
      <c r="QRQ169" s="396"/>
      <c r="QRR169" s="396"/>
      <c r="QRS169" s="396"/>
      <c r="QRT169" s="396"/>
      <c r="QRU169" s="396"/>
      <c r="QRV169" s="396"/>
      <c r="QRW169" s="396"/>
      <c r="QRX169" s="396"/>
      <c r="QRY169" s="396"/>
      <c r="QRZ169" s="396"/>
      <c r="QSA169" s="396"/>
      <c r="QSB169" s="396"/>
      <c r="QSC169" s="396"/>
      <c r="QSD169" s="396"/>
      <c r="QSE169" s="396"/>
      <c r="QSF169" s="396"/>
      <c r="QSG169" s="396"/>
      <c r="QSH169" s="396"/>
      <c r="QSI169" s="396"/>
      <c r="QSJ169" s="396"/>
      <c r="QSK169" s="396"/>
      <c r="QSL169" s="396"/>
      <c r="QSM169" s="396"/>
      <c r="QSN169" s="396"/>
      <c r="QSO169" s="396"/>
      <c r="QSP169" s="396"/>
      <c r="QSQ169" s="396"/>
      <c r="QSR169" s="396"/>
      <c r="QSS169" s="396"/>
      <c r="QST169" s="396"/>
      <c r="QSU169" s="396"/>
      <c r="QSV169" s="396"/>
      <c r="QSW169" s="396"/>
      <c r="QSX169" s="396"/>
      <c r="QSY169" s="396"/>
      <c r="QSZ169" s="396"/>
      <c r="QTA169" s="396"/>
      <c r="QTB169" s="396"/>
      <c r="QTC169" s="396"/>
      <c r="QTD169" s="396"/>
      <c r="QTE169" s="396"/>
      <c r="QTF169" s="396"/>
      <c r="QTG169" s="396"/>
      <c r="QTH169" s="396"/>
      <c r="QTI169" s="396"/>
      <c r="QTJ169" s="396"/>
      <c r="QTK169" s="396"/>
      <c r="QTL169" s="396"/>
      <c r="QTM169" s="396"/>
      <c r="QTN169" s="396"/>
      <c r="QTO169" s="396"/>
      <c r="QTP169" s="396"/>
      <c r="QTQ169" s="396"/>
      <c r="QTR169" s="396"/>
      <c r="QTS169" s="396"/>
      <c r="QTT169" s="396"/>
      <c r="QTU169" s="396"/>
      <c r="QTV169" s="396"/>
      <c r="QTW169" s="396"/>
      <c r="QTX169" s="396"/>
      <c r="QTY169" s="396"/>
      <c r="QTZ169" s="396"/>
      <c r="QUA169" s="396"/>
      <c r="QUB169" s="396"/>
      <c r="QUC169" s="396"/>
      <c r="QUD169" s="396"/>
      <c r="QUE169" s="396"/>
      <c r="QUF169" s="396"/>
      <c r="QUG169" s="396"/>
      <c r="QUH169" s="396"/>
      <c r="QUI169" s="396"/>
      <c r="QUJ169" s="396"/>
      <c r="QUK169" s="396"/>
      <c r="QUL169" s="396"/>
      <c r="QUM169" s="396"/>
      <c r="QUN169" s="396"/>
      <c r="QUO169" s="396"/>
      <c r="QUP169" s="396"/>
      <c r="QUQ169" s="396"/>
      <c r="QUR169" s="396"/>
      <c r="QUS169" s="396"/>
      <c r="QUT169" s="396"/>
      <c r="QUU169" s="396"/>
      <c r="QUV169" s="396"/>
      <c r="QUW169" s="396"/>
      <c r="QUX169" s="396"/>
      <c r="QUY169" s="396"/>
      <c r="QUZ169" s="396"/>
      <c r="QVA169" s="396"/>
      <c r="QVB169" s="396"/>
      <c r="QVC169" s="396"/>
      <c r="QVD169" s="396"/>
      <c r="QVE169" s="396"/>
      <c r="QVF169" s="396"/>
      <c r="QVG169" s="396"/>
      <c r="QVH169" s="396"/>
      <c r="QVI169" s="396"/>
      <c r="QVJ169" s="396"/>
      <c r="QVK169" s="396"/>
      <c r="QVL169" s="396"/>
      <c r="QVM169" s="396"/>
      <c r="QVN169" s="396"/>
      <c r="QVO169" s="396"/>
      <c r="QVP169" s="396"/>
      <c r="QVQ169" s="396"/>
      <c r="QVR169" s="396"/>
      <c r="QVS169" s="396"/>
      <c r="QVT169" s="396"/>
      <c r="QVU169" s="396"/>
      <c r="QVV169" s="396"/>
      <c r="QVW169" s="396"/>
      <c r="QVX169" s="396"/>
      <c r="QVY169" s="396"/>
      <c r="QVZ169" s="396"/>
      <c r="QWA169" s="396"/>
      <c r="QWB169" s="396"/>
      <c r="QWC169" s="396"/>
      <c r="QWD169" s="396"/>
      <c r="QWE169" s="396"/>
      <c r="QWF169" s="396"/>
      <c r="QWG169" s="396"/>
      <c r="QWH169" s="396"/>
      <c r="QWI169" s="396"/>
      <c r="QWJ169" s="396"/>
      <c r="QWK169" s="396"/>
      <c r="QWL169" s="396"/>
      <c r="QWM169" s="396"/>
      <c r="QWN169" s="396"/>
      <c r="QWO169" s="396"/>
      <c r="QWP169" s="396"/>
      <c r="QWQ169" s="396"/>
      <c r="QWR169" s="396"/>
      <c r="QWS169" s="396"/>
      <c r="QWT169" s="396"/>
      <c r="QWU169" s="396"/>
      <c r="QWV169" s="396"/>
      <c r="QWW169" s="396"/>
      <c r="QWX169" s="396"/>
      <c r="QWY169" s="396"/>
      <c r="QWZ169" s="396"/>
      <c r="QXA169" s="396"/>
      <c r="QXB169" s="396"/>
      <c r="QXC169" s="396"/>
      <c r="QXD169" s="396"/>
      <c r="QXE169" s="396"/>
      <c r="QXF169" s="396"/>
      <c r="QXG169" s="396"/>
      <c r="QXH169" s="396"/>
      <c r="QXI169" s="396"/>
      <c r="QXJ169" s="396"/>
      <c r="QXK169" s="396"/>
      <c r="QXL169" s="396"/>
      <c r="QXM169" s="396"/>
      <c r="QXN169" s="396"/>
      <c r="QXO169" s="396"/>
      <c r="QXP169" s="396"/>
      <c r="QXQ169" s="396"/>
      <c r="QXR169" s="396"/>
      <c r="QXS169" s="396"/>
      <c r="QXT169" s="396"/>
      <c r="QXU169" s="396"/>
      <c r="QXV169" s="396"/>
      <c r="QXW169" s="396"/>
      <c r="QXX169" s="396"/>
      <c r="QXY169" s="396"/>
      <c r="QXZ169" s="396"/>
      <c r="QYA169" s="396"/>
      <c r="QYB169" s="396"/>
      <c r="QYC169" s="396"/>
      <c r="QYD169" s="396"/>
      <c r="QYE169" s="396"/>
      <c r="QYF169" s="396"/>
      <c r="QYG169" s="396"/>
      <c r="QYH169" s="396"/>
      <c r="QYI169" s="396"/>
      <c r="QYJ169" s="396"/>
      <c r="QYK169" s="396"/>
      <c r="QYL169" s="396"/>
      <c r="QYM169" s="396"/>
      <c r="QYN169" s="396"/>
      <c r="QYO169" s="396"/>
      <c r="QYP169" s="396"/>
      <c r="QYQ169" s="396"/>
      <c r="QYR169" s="396"/>
      <c r="QYS169" s="396"/>
      <c r="QYT169" s="396"/>
      <c r="QYU169" s="396"/>
      <c r="QYV169" s="396"/>
      <c r="QYW169" s="396"/>
      <c r="QYX169" s="396"/>
      <c r="QYY169" s="396"/>
      <c r="QYZ169" s="396"/>
      <c r="QZA169" s="396"/>
      <c r="QZB169" s="396"/>
      <c r="QZC169" s="396"/>
      <c r="QZD169" s="396"/>
      <c r="QZE169" s="396"/>
      <c r="QZF169" s="396"/>
      <c r="QZG169" s="396"/>
      <c r="QZH169" s="396"/>
      <c r="QZI169" s="396"/>
      <c r="QZJ169" s="396"/>
      <c r="QZK169" s="396"/>
      <c r="QZL169" s="396"/>
      <c r="QZM169" s="396"/>
      <c r="QZN169" s="396"/>
      <c r="QZO169" s="396"/>
      <c r="QZP169" s="396"/>
      <c r="QZQ169" s="396"/>
      <c r="QZR169" s="396"/>
      <c r="QZS169" s="396"/>
      <c r="QZT169" s="396"/>
      <c r="QZU169" s="396"/>
      <c r="QZV169" s="396"/>
      <c r="QZW169" s="396"/>
      <c r="QZX169" s="396"/>
      <c r="QZY169" s="396"/>
      <c r="QZZ169" s="396"/>
      <c r="RAA169" s="396"/>
      <c r="RAB169" s="396"/>
      <c r="RAC169" s="396"/>
      <c r="RAD169" s="396"/>
      <c r="RAE169" s="396"/>
      <c r="RAF169" s="396"/>
      <c r="RAG169" s="396"/>
      <c r="RAH169" s="396"/>
      <c r="RAI169" s="396"/>
      <c r="RAJ169" s="396"/>
      <c r="RAK169" s="396"/>
      <c r="RAL169" s="396"/>
      <c r="RAM169" s="396"/>
      <c r="RAN169" s="396"/>
      <c r="RAO169" s="396"/>
      <c r="RAP169" s="396"/>
      <c r="RAQ169" s="396"/>
      <c r="RAR169" s="396"/>
      <c r="RAS169" s="396"/>
      <c r="RAT169" s="396"/>
      <c r="RAU169" s="396"/>
      <c r="RAV169" s="396"/>
      <c r="RAW169" s="396"/>
      <c r="RAX169" s="396"/>
      <c r="RAY169" s="396"/>
      <c r="RAZ169" s="396"/>
      <c r="RBA169" s="396"/>
      <c r="RBB169" s="396"/>
      <c r="RBC169" s="396"/>
      <c r="RBD169" s="396"/>
      <c r="RBE169" s="396"/>
      <c r="RBF169" s="396"/>
      <c r="RBG169" s="396"/>
      <c r="RBH169" s="396"/>
      <c r="RBI169" s="396"/>
      <c r="RBJ169" s="396"/>
      <c r="RBK169" s="396"/>
      <c r="RBL169" s="396"/>
      <c r="RBM169" s="396"/>
      <c r="RBN169" s="396"/>
      <c r="RBO169" s="396"/>
      <c r="RBP169" s="396"/>
      <c r="RBQ169" s="396"/>
      <c r="RBR169" s="396"/>
      <c r="RBS169" s="396"/>
      <c r="RBT169" s="396"/>
      <c r="RBU169" s="396"/>
      <c r="RBV169" s="396"/>
      <c r="RBW169" s="396"/>
      <c r="RBX169" s="396"/>
      <c r="RBY169" s="396"/>
      <c r="RBZ169" s="396"/>
      <c r="RCA169" s="396"/>
      <c r="RCB169" s="396"/>
      <c r="RCC169" s="396"/>
      <c r="RCD169" s="396"/>
      <c r="RCE169" s="396"/>
      <c r="RCF169" s="396"/>
      <c r="RCG169" s="396"/>
      <c r="RCH169" s="396"/>
      <c r="RCI169" s="396"/>
      <c r="RCJ169" s="396"/>
      <c r="RCK169" s="396"/>
      <c r="RCL169" s="396"/>
      <c r="RCM169" s="396"/>
      <c r="RCN169" s="396"/>
      <c r="RCO169" s="396"/>
      <c r="RCP169" s="396"/>
      <c r="RCQ169" s="396"/>
      <c r="RCR169" s="396"/>
      <c r="RCS169" s="396"/>
      <c r="RCT169" s="396"/>
      <c r="RCU169" s="396"/>
      <c r="RCV169" s="396"/>
      <c r="RCW169" s="396"/>
      <c r="RCX169" s="396"/>
      <c r="RCY169" s="396"/>
      <c r="RCZ169" s="396"/>
      <c r="RDA169" s="396"/>
      <c r="RDB169" s="396"/>
      <c r="RDC169" s="396"/>
      <c r="RDD169" s="396"/>
      <c r="RDE169" s="396"/>
      <c r="RDF169" s="396"/>
      <c r="RDG169" s="396"/>
      <c r="RDH169" s="396"/>
      <c r="RDI169" s="396"/>
      <c r="RDJ169" s="396"/>
      <c r="RDK169" s="396"/>
      <c r="RDL169" s="396"/>
      <c r="RDM169" s="396"/>
      <c r="RDN169" s="396"/>
      <c r="RDO169" s="396"/>
      <c r="RDP169" s="396"/>
      <c r="RDQ169" s="396"/>
      <c r="RDR169" s="396"/>
      <c r="RDS169" s="396"/>
      <c r="RDT169" s="396"/>
      <c r="RDU169" s="396"/>
      <c r="RDV169" s="396"/>
      <c r="RDW169" s="396"/>
      <c r="RDX169" s="396"/>
      <c r="RDY169" s="396"/>
      <c r="RDZ169" s="396"/>
      <c r="REA169" s="396"/>
      <c r="REB169" s="396"/>
      <c r="REC169" s="396"/>
      <c r="RED169" s="396"/>
      <c r="REE169" s="396"/>
      <c r="REF169" s="396"/>
      <c r="REG169" s="396"/>
      <c r="REH169" s="396"/>
      <c r="REI169" s="396"/>
      <c r="REJ169" s="396"/>
      <c r="REK169" s="396"/>
      <c r="REL169" s="396"/>
      <c r="REM169" s="396"/>
      <c r="REN169" s="396"/>
      <c r="REO169" s="396"/>
      <c r="REP169" s="396"/>
      <c r="REQ169" s="396"/>
      <c r="RER169" s="396"/>
      <c r="RES169" s="396"/>
      <c r="RET169" s="396"/>
      <c r="REU169" s="396"/>
      <c r="REV169" s="396"/>
      <c r="REW169" s="396"/>
      <c r="REX169" s="396"/>
      <c r="REY169" s="396"/>
      <c r="REZ169" s="396"/>
      <c r="RFA169" s="396"/>
      <c r="RFB169" s="396"/>
      <c r="RFC169" s="396"/>
      <c r="RFD169" s="396"/>
      <c r="RFE169" s="396"/>
      <c r="RFF169" s="396"/>
      <c r="RFG169" s="396"/>
      <c r="RFH169" s="396"/>
      <c r="RFI169" s="396"/>
      <c r="RFJ169" s="396"/>
      <c r="RFK169" s="396"/>
      <c r="RFL169" s="396"/>
      <c r="RFM169" s="396"/>
      <c r="RFN169" s="396"/>
      <c r="RFO169" s="396"/>
      <c r="RFP169" s="396"/>
      <c r="RFQ169" s="396"/>
      <c r="RFR169" s="396"/>
      <c r="RFS169" s="396"/>
      <c r="RFT169" s="396"/>
      <c r="RFU169" s="396"/>
      <c r="RFV169" s="396"/>
      <c r="RFW169" s="396"/>
      <c r="RFX169" s="396"/>
      <c r="RFY169" s="396"/>
      <c r="RFZ169" s="396"/>
      <c r="RGA169" s="396"/>
      <c r="RGB169" s="396"/>
      <c r="RGC169" s="396"/>
      <c r="RGD169" s="396"/>
      <c r="RGE169" s="396"/>
      <c r="RGF169" s="396"/>
      <c r="RGG169" s="396"/>
      <c r="RGH169" s="396"/>
      <c r="RGI169" s="396"/>
      <c r="RGJ169" s="396"/>
      <c r="RGK169" s="396"/>
      <c r="RGL169" s="396"/>
      <c r="RGM169" s="396"/>
      <c r="RGN169" s="396"/>
      <c r="RGO169" s="396"/>
      <c r="RGP169" s="396"/>
      <c r="RGQ169" s="396"/>
      <c r="RGR169" s="396"/>
      <c r="RGS169" s="396"/>
      <c r="RGT169" s="396"/>
      <c r="RGU169" s="396"/>
      <c r="RGV169" s="396"/>
      <c r="RGW169" s="396"/>
      <c r="RGX169" s="396"/>
      <c r="RGY169" s="396"/>
      <c r="RGZ169" s="396"/>
      <c r="RHA169" s="396"/>
      <c r="RHB169" s="396"/>
      <c r="RHC169" s="396"/>
      <c r="RHD169" s="396"/>
      <c r="RHE169" s="396"/>
      <c r="RHF169" s="396"/>
      <c r="RHG169" s="396"/>
      <c r="RHH169" s="396"/>
      <c r="RHI169" s="396"/>
      <c r="RHJ169" s="396"/>
      <c r="RHK169" s="396"/>
      <c r="RHL169" s="396"/>
      <c r="RHM169" s="396"/>
      <c r="RHN169" s="396"/>
      <c r="RHO169" s="396"/>
      <c r="RHP169" s="396"/>
      <c r="RHQ169" s="396"/>
      <c r="RHR169" s="396"/>
      <c r="RHS169" s="396"/>
      <c r="RHT169" s="396"/>
      <c r="RHU169" s="396"/>
      <c r="RHV169" s="396"/>
      <c r="RHW169" s="396"/>
      <c r="RHX169" s="396"/>
      <c r="RHY169" s="396"/>
      <c r="RHZ169" s="396"/>
      <c r="RIA169" s="396"/>
      <c r="RIB169" s="396"/>
      <c r="RIC169" s="396"/>
      <c r="RID169" s="396"/>
      <c r="RIE169" s="396"/>
      <c r="RIF169" s="396"/>
      <c r="RIG169" s="396"/>
      <c r="RIH169" s="396"/>
      <c r="RII169" s="396"/>
      <c r="RIJ169" s="396"/>
      <c r="RIK169" s="396"/>
      <c r="RIL169" s="396"/>
      <c r="RIM169" s="396"/>
      <c r="RIN169" s="396"/>
      <c r="RIO169" s="396"/>
      <c r="RIP169" s="396"/>
      <c r="RIQ169" s="396"/>
      <c r="RIR169" s="396"/>
      <c r="RIS169" s="396"/>
      <c r="RIT169" s="396"/>
      <c r="RIU169" s="396"/>
      <c r="RIV169" s="396"/>
      <c r="RIW169" s="396"/>
      <c r="RIX169" s="396"/>
      <c r="RIY169" s="396"/>
      <c r="RIZ169" s="396"/>
      <c r="RJA169" s="396"/>
      <c r="RJB169" s="396"/>
      <c r="RJC169" s="396"/>
      <c r="RJD169" s="396"/>
      <c r="RJE169" s="396"/>
      <c r="RJF169" s="396"/>
      <c r="RJG169" s="396"/>
      <c r="RJH169" s="396"/>
      <c r="RJI169" s="396"/>
      <c r="RJJ169" s="396"/>
      <c r="RJK169" s="396"/>
      <c r="RJL169" s="396"/>
      <c r="RJM169" s="396"/>
      <c r="RJN169" s="396"/>
      <c r="RJO169" s="396"/>
      <c r="RJP169" s="396"/>
      <c r="RJQ169" s="396"/>
      <c r="RJR169" s="396"/>
      <c r="RJS169" s="396"/>
      <c r="RJT169" s="396"/>
      <c r="RJU169" s="396"/>
      <c r="RJV169" s="396"/>
      <c r="RJW169" s="396"/>
      <c r="RJX169" s="396"/>
      <c r="RJY169" s="396"/>
      <c r="RJZ169" s="396"/>
      <c r="RKA169" s="396"/>
      <c r="RKB169" s="396"/>
      <c r="RKC169" s="396"/>
      <c r="RKD169" s="396"/>
      <c r="RKE169" s="396"/>
      <c r="RKF169" s="396"/>
      <c r="RKG169" s="396"/>
      <c r="RKH169" s="396"/>
      <c r="RKI169" s="396"/>
      <c r="RKJ169" s="396"/>
      <c r="RKK169" s="396"/>
      <c r="RKL169" s="396"/>
      <c r="RKM169" s="396"/>
      <c r="RKN169" s="396"/>
      <c r="RKO169" s="396"/>
      <c r="RKP169" s="396"/>
      <c r="RKQ169" s="396"/>
      <c r="RKR169" s="396"/>
      <c r="RKS169" s="396"/>
      <c r="RKT169" s="396"/>
      <c r="RKU169" s="396"/>
      <c r="RKV169" s="396"/>
      <c r="RKW169" s="396"/>
      <c r="RKX169" s="396"/>
      <c r="RKY169" s="396"/>
      <c r="RKZ169" s="396"/>
      <c r="RLA169" s="396"/>
      <c r="RLB169" s="396"/>
      <c r="RLC169" s="396"/>
      <c r="RLD169" s="396"/>
      <c r="RLE169" s="396"/>
      <c r="RLF169" s="396"/>
      <c r="RLG169" s="396"/>
      <c r="RLH169" s="396"/>
      <c r="RLI169" s="396"/>
      <c r="RLJ169" s="396"/>
      <c r="RLK169" s="396"/>
      <c r="RLL169" s="396"/>
      <c r="RLM169" s="396"/>
      <c r="RLN169" s="396"/>
      <c r="RLO169" s="396"/>
      <c r="RLP169" s="396"/>
      <c r="RLQ169" s="396"/>
      <c r="RLR169" s="396"/>
      <c r="RLS169" s="396"/>
      <c r="RLT169" s="396"/>
      <c r="RLU169" s="396"/>
      <c r="RLV169" s="396"/>
      <c r="RLW169" s="396"/>
      <c r="RLX169" s="396"/>
      <c r="RLY169" s="396"/>
      <c r="RLZ169" s="396"/>
      <c r="RMA169" s="396"/>
      <c r="RMB169" s="396"/>
      <c r="RMC169" s="396"/>
      <c r="RMD169" s="396"/>
      <c r="RME169" s="396"/>
      <c r="RMF169" s="396"/>
      <c r="RMG169" s="396"/>
      <c r="RMH169" s="396"/>
      <c r="RMI169" s="396"/>
      <c r="RMJ169" s="396"/>
      <c r="RMK169" s="396"/>
      <c r="RML169" s="396"/>
      <c r="RMM169" s="396"/>
      <c r="RMN169" s="396"/>
      <c r="RMO169" s="396"/>
      <c r="RMP169" s="396"/>
      <c r="RMQ169" s="396"/>
      <c r="RMR169" s="396"/>
      <c r="RMS169" s="396"/>
      <c r="RMT169" s="396"/>
      <c r="RMU169" s="396"/>
      <c r="RMV169" s="396"/>
      <c r="RMW169" s="396"/>
      <c r="RMX169" s="396"/>
      <c r="RMY169" s="396"/>
      <c r="RMZ169" s="396"/>
      <c r="RNA169" s="396"/>
      <c r="RNB169" s="396"/>
      <c r="RNC169" s="396"/>
      <c r="RND169" s="396"/>
      <c r="RNE169" s="396"/>
      <c r="RNF169" s="396"/>
      <c r="RNG169" s="396"/>
      <c r="RNH169" s="396"/>
      <c r="RNI169" s="396"/>
      <c r="RNJ169" s="396"/>
      <c r="RNK169" s="396"/>
      <c r="RNL169" s="396"/>
      <c r="RNM169" s="396"/>
      <c r="RNN169" s="396"/>
      <c r="RNO169" s="396"/>
      <c r="RNP169" s="396"/>
      <c r="RNQ169" s="396"/>
      <c r="RNR169" s="396"/>
      <c r="RNS169" s="396"/>
      <c r="RNT169" s="396"/>
      <c r="RNU169" s="396"/>
      <c r="RNV169" s="396"/>
      <c r="RNW169" s="396"/>
      <c r="RNX169" s="396"/>
      <c r="RNY169" s="396"/>
      <c r="RNZ169" s="396"/>
      <c r="ROA169" s="396"/>
      <c r="ROB169" s="396"/>
      <c r="ROC169" s="396"/>
      <c r="ROD169" s="396"/>
      <c r="ROE169" s="396"/>
      <c r="ROF169" s="396"/>
      <c r="ROG169" s="396"/>
      <c r="ROH169" s="396"/>
      <c r="ROI169" s="396"/>
      <c r="ROJ169" s="396"/>
      <c r="ROK169" s="396"/>
      <c r="ROL169" s="396"/>
      <c r="ROM169" s="396"/>
      <c r="RON169" s="396"/>
      <c r="ROO169" s="396"/>
      <c r="ROP169" s="396"/>
      <c r="ROQ169" s="396"/>
      <c r="ROR169" s="396"/>
      <c r="ROS169" s="396"/>
      <c r="ROT169" s="396"/>
      <c r="ROU169" s="396"/>
      <c r="ROV169" s="396"/>
      <c r="ROW169" s="396"/>
      <c r="ROX169" s="396"/>
      <c r="ROY169" s="396"/>
      <c r="ROZ169" s="396"/>
      <c r="RPA169" s="396"/>
      <c r="RPB169" s="396"/>
      <c r="RPC169" s="396"/>
      <c r="RPD169" s="396"/>
      <c r="RPE169" s="396"/>
      <c r="RPF169" s="396"/>
      <c r="RPG169" s="396"/>
      <c r="RPH169" s="396"/>
      <c r="RPI169" s="396"/>
      <c r="RPJ169" s="396"/>
      <c r="RPK169" s="396"/>
      <c r="RPL169" s="396"/>
      <c r="RPM169" s="396"/>
      <c r="RPN169" s="396"/>
      <c r="RPO169" s="396"/>
      <c r="RPP169" s="396"/>
      <c r="RPQ169" s="396"/>
      <c r="RPR169" s="396"/>
      <c r="RPS169" s="396"/>
      <c r="RPT169" s="396"/>
      <c r="RPU169" s="396"/>
      <c r="RPV169" s="396"/>
      <c r="RPW169" s="396"/>
      <c r="RPX169" s="396"/>
      <c r="RPY169" s="396"/>
      <c r="RPZ169" s="396"/>
      <c r="RQA169" s="396"/>
      <c r="RQB169" s="396"/>
      <c r="RQC169" s="396"/>
      <c r="RQD169" s="396"/>
      <c r="RQE169" s="396"/>
      <c r="RQF169" s="396"/>
      <c r="RQG169" s="396"/>
      <c r="RQH169" s="396"/>
      <c r="RQI169" s="396"/>
      <c r="RQJ169" s="396"/>
      <c r="RQK169" s="396"/>
      <c r="RQL169" s="396"/>
      <c r="RQM169" s="396"/>
      <c r="RQN169" s="396"/>
      <c r="RQO169" s="396"/>
      <c r="RQP169" s="396"/>
      <c r="RQQ169" s="396"/>
      <c r="RQR169" s="396"/>
      <c r="RQS169" s="396"/>
      <c r="RQT169" s="396"/>
      <c r="RQU169" s="396"/>
      <c r="RQV169" s="396"/>
      <c r="RQW169" s="396"/>
      <c r="RQX169" s="396"/>
      <c r="RQY169" s="396"/>
      <c r="RQZ169" s="396"/>
      <c r="RRA169" s="396"/>
      <c r="RRB169" s="396"/>
      <c r="RRC169" s="396"/>
      <c r="RRD169" s="396"/>
      <c r="RRE169" s="396"/>
      <c r="RRF169" s="396"/>
      <c r="RRG169" s="396"/>
      <c r="RRH169" s="396"/>
      <c r="RRI169" s="396"/>
      <c r="RRJ169" s="396"/>
      <c r="RRK169" s="396"/>
      <c r="RRL169" s="396"/>
      <c r="RRM169" s="396"/>
      <c r="RRN169" s="396"/>
      <c r="RRO169" s="396"/>
      <c r="RRP169" s="396"/>
      <c r="RRQ169" s="396"/>
      <c r="RRR169" s="396"/>
      <c r="RRS169" s="396"/>
      <c r="RRT169" s="396"/>
      <c r="RRU169" s="396"/>
      <c r="RRV169" s="396"/>
      <c r="RRW169" s="396"/>
      <c r="RRX169" s="396"/>
      <c r="RRY169" s="396"/>
      <c r="RRZ169" s="396"/>
      <c r="RSA169" s="396"/>
      <c r="RSB169" s="396"/>
      <c r="RSC169" s="396"/>
      <c r="RSD169" s="396"/>
      <c r="RSE169" s="396"/>
      <c r="RSF169" s="396"/>
      <c r="RSG169" s="396"/>
      <c r="RSH169" s="396"/>
      <c r="RSI169" s="396"/>
      <c r="RSJ169" s="396"/>
      <c r="RSK169" s="396"/>
      <c r="RSL169" s="396"/>
      <c r="RSM169" s="396"/>
      <c r="RSN169" s="396"/>
      <c r="RSO169" s="396"/>
      <c r="RSP169" s="396"/>
      <c r="RSQ169" s="396"/>
      <c r="RSR169" s="396"/>
      <c r="RSS169" s="396"/>
      <c r="RST169" s="396"/>
      <c r="RSU169" s="396"/>
      <c r="RSV169" s="396"/>
      <c r="RSW169" s="396"/>
      <c r="RSX169" s="396"/>
      <c r="RSY169" s="396"/>
      <c r="RSZ169" s="396"/>
      <c r="RTA169" s="396"/>
      <c r="RTB169" s="396"/>
      <c r="RTC169" s="396"/>
      <c r="RTD169" s="396"/>
      <c r="RTE169" s="396"/>
      <c r="RTF169" s="396"/>
      <c r="RTG169" s="396"/>
      <c r="RTH169" s="396"/>
      <c r="RTI169" s="396"/>
      <c r="RTJ169" s="396"/>
      <c r="RTK169" s="396"/>
      <c r="RTL169" s="396"/>
      <c r="RTM169" s="396"/>
      <c r="RTN169" s="396"/>
      <c r="RTO169" s="396"/>
      <c r="RTP169" s="396"/>
      <c r="RTQ169" s="396"/>
      <c r="RTR169" s="396"/>
      <c r="RTS169" s="396"/>
      <c r="RTT169" s="396"/>
      <c r="RTU169" s="396"/>
      <c r="RTV169" s="396"/>
      <c r="RTW169" s="396"/>
      <c r="RTX169" s="396"/>
      <c r="RTY169" s="396"/>
      <c r="RTZ169" s="396"/>
      <c r="RUA169" s="396"/>
      <c r="RUB169" s="396"/>
      <c r="RUC169" s="396"/>
      <c r="RUD169" s="396"/>
      <c r="RUE169" s="396"/>
      <c r="RUF169" s="396"/>
      <c r="RUG169" s="396"/>
      <c r="RUH169" s="396"/>
      <c r="RUI169" s="396"/>
      <c r="RUJ169" s="396"/>
      <c r="RUK169" s="396"/>
      <c r="RUL169" s="396"/>
      <c r="RUM169" s="396"/>
      <c r="RUN169" s="396"/>
      <c r="RUO169" s="396"/>
      <c r="RUP169" s="396"/>
      <c r="RUQ169" s="396"/>
      <c r="RUR169" s="396"/>
      <c r="RUS169" s="396"/>
      <c r="RUT169" s="396"/>
      <c r="RUU169" s="396"/>
      <c r="RUV169" s="396"/>
      <c r="RUW169" s="396"/>
      <c r="RUX169" s="396"/>
      <c r="RUY169" s="396"/>
      <c r="RUZ169" s="396"/>
      <c r="RVA169" s="396"/>
      <c r="RVB169" s="396"/>
      <c r="RVC169" s="396"/>
      <c r="RVD169" s="396"/>
      <c r="RVE169" s="396"/>
      <c r="RVF169" s="396"/>
      <c r="RVG169" s="396"/>
      <c r="RVH169" s="396"/>
      <c r="RVI169" s="396"/>
      <c r="RVJ169" s="396"/>
      <c r="RVK169" s="396"/>
      <c r="RVL169" s="396"/>
      <c r="RVM169" s="396"/>
      <c r="RVN169" s="396"/>
      <c r="RVO169" s="396"/>
      <c r="RVP169" s="396"/>
      <c r="RVQ169" s="396"/>
      <c r="RVR169" s="396"/>
      <c r="RVS169" s="396"/>
      <c r="RVT169" s="396"/>
      <c r="RVU169" s="396"/>
      <c r="RVV169" s="396"/>
      <c r="RVW169" s="396"/>
      <c r="RVX169" s="396"/>
      <c r="RVY169" s="396"/>
      <c r="RVZ169" s="396"/>
      <c r="RWA169" s="396"/>
      <c r="RWB169" s="396"/>
      <c r="RWC169" s="396"/>
      <c r="RWD169" s="396"/>
      <c r="RWE169" s="396"/>
      <c r="RWF169" s="396"/>
      <c r="RWG169" s="396"/>
      <c r="RWH169" s="396"/>
      <c r="RWI169" s="396"/>
      <c r="RWJ169" s="396"/>
      <c r="RWK169" s="396"/>
      <c r="RWL169" s="396"/>
      <c r="RWM169" s="396"/>
      <c r="RWN169" s="396"/>
      <c r="RWO169" s="396"/>
      <c r="RWP169" s="396"/>
      <c r="RWQ169" s="396"/>
      <c r="RWR169" s="396"/>
      <c r="RWS169" s="396"/>
      <c r="RWT169" s="396"/>
      <c r="RWU169" s="396"/>
      <c r="RWV169" s="396"/>
      <c r="RWW169" s="396"/>
      <c r="RWX169" s="396"/>
      <c r="RWY169" s="396"/>
      <c r="RWZ169" s="396"/>
      <c r="RXA169" s="396"/>
      <c r="RXB169" s="396"/>
      <c r="RXC169" s="396"/>
      <c r="RXD169" s="396"/>
      <c r="RXE169" s="396"/>
      <c r="RXF169" s="396"/>
      <c r="RXG169" s="396"/>
      <c r="RXH169" s="396"/>
      <c r="RXI169" s="396"/>
      <c r="RXJ169" s="396"/>
      <c r="RXK169" s="396"/>
      <c r="RXL169" s="396"/>
      <c r="RXM169" s="396"/>
      <c r="RXN169" s="396"/>
      <c r="RXO169" s="396"/>
      <c r="RXP169" s="396"/>
      <c r="RXQ169" s="396"/>
      <c r="RXR169" s="396"/>
      <c r="RXS169" s="396"/>
      <c r="RXT169" s="396"/>
      <c r="RXU169" s="396"/>
      <c r="RXV169" s="396"/>
      <c r="RXW169" s="396"/>
      <c r="RXX169" s="396"/>
      <c r="RXY169" s="396"/>
      <c r="RXZ169" s="396"/>
      <c r="RYA169" s="396"/>
      <c r="RYB169" s="396"/>
      <c r="RYC169" s="396"/>
      <c r="RYD169" s="396"/>
      <c r="RYE169" s="396"/>
      <c r="RYF169" s="396"/>
      <c r="RYG169" s="396"/>
      <c r="RYH169" s="396"/>
      <c r="RYI169" s="396"/>
      <c r="RYJ169" s="396"/>
      <c r="RYK169" s="396"/>
      <c r="RYL169" s="396"/>
      <c r="RYM169" s="396"/>
      <c r="RYN169" s="396"/>
      <c r="RYO169" s="396"/>
      <c r="RYP169" s="396"/>
      <c r="RYQ169" s="396"/>
      <c r="RYR169" s="396"/>
      <c r="RYS169" s="396"/>
      <c r="RYT169" s="396"/>
      <c r="RYU169" s="396"/>
      <c r="RYV169" s="396"/>
      <c r="RYW169" s="396"/>
      <c r="RYX169" s="396"/>
      <c r="RYY169" s="396"/>
      <c r="RYZ169" s="396"/>
      <c r="RZA169" s="396"/>
      <c r="RZB169" s="396"/>
      <c r="RZC169" s="396"/>
      <c r="RZD169" s="396"/>
      <c r="RZE169" s="396"/>
      <c r="RZF169" s="396"/>
      <c r="RZG169" s="396"/>
      <c r="RZH169" s="396"/>
      <c r="RZI169" s="396"/>
      <c r="RZJ169" s="396"/>
      <c r="RZK169" s="396"/>
      <c r="RZL169" s="396"/>
      <c r="RZM169" s="396"/>
      <c r="RZN169" s="396"/>
      <c r="RZO169" s="396"/>
      <c r="RZP169" s="396"/>
      <c r="RZQ169" s="396"/>
      <c r="RZR169" s="396"/>
      <c r="RZS169" s="396"/>
      <c r="RZT169" s="396"/>
      <c r="RZU169" s="396"/>
      <c r="RZV169" s="396"/>
      <c r="RZW169" s="396"/>
      <c r="RZX169" s="396"/>
      <c r="RZY169" s="396"/>
      <c r="RZZ169" s="396"/>
      <c r="SAA169" s="396"/>
      <c r="SAB169" s="396"/>
      <c r="SAC169" s="396"/>
      <c r="SAD169" s="396"/>
      <c r="SAE169" s="396"/>
      <c r="SAF169" s="396"/>
      <c r="SAG169" s="396"/>
      <c r="SAH169" s="396"/>
      <c r="SAI169" s="396"/>
      <c r="SAJ169" s="396"/>
      <c r="SAK169" s="396"/>
      <c r="SAL169" s="396"/>
      <c r="SAM169" s="396"/>
      <c r="SAN169" s="396"/>
      <c r="SAO169" s="396"/>
      <c r="SAP169" s="396"/>
      <c r="SAQ169" s="396"/>
      <c r="SAR169" s="396"/>
      <c r="SAS169" s="396"/>
      <c r="SAT169" s="396"/>
      <c r="SAU169" s="396"/>
      <c r="SAV169" s="396"/>
      <c r="SAW169" s="396"/>
      <c r="SAX169" s="396"/>
      <c r="SAY169" s="396"/>
      <c r="SAZ169" s="396"/>
      <c r="SBA169" s="396"/>
      <c r="SBB169" s="396"/>
      <c r="SBC169" s="396"/>
      <c r="SBD169" s="396"/>
      <c r="SBE169" s="396"/>
      <c r="SBF169" s="396"/>
      <c r="SBG169" s="396"/>
      <c r="SBH169" s="396"/>
      <c r="SBI169" s="396"/>
      <c r="SBJ169" s="396"/>
      <c r="SBK169" s="396"/>
      <c r="SBL169" s="396"/>
      <c r="SBM169" s="396"/>
      <c r="SBN169" s="396"/>
      <c r="SBO169" s="396"/>
      <c r="SBP169" s="396"/>
      <c r="SBQ169" s="396"/>
      <c r="SBR169" s="396"/>
      <c r="SBS169" s="396"/>
      <c r="SBT169" s="396"/>
      <c r="SBU169" s="396"/>
      <c r="SBV169" s="396"/>
      <c r="SBW169" s="396"/>
      <c r="SBX169" s="396"/>
      <c r="SBY169" s="396"/>
      <c r="SBZ169" s="396"/>
      <c r="SCA169" s="396"/>
      <c r="SCB169" s="396"/>
      <c r="SCC169" s="396"/>
      <c r="SCD169" s="396"/>
      <c r="SCE169" s="396"/>
      <c r="SCF169" s="396"/>
      <c r="SCG169" s="396"/>
      <c r="SCH169" s="396"/>
      <c r="SCI169" s="396"/>
      <c r="SCJ169" s="396"/>
      <c r="SCK169" s="396"/>
      <c r="SCL169" s="396"/>
      <c r="SCM169" s="396"/>
      <c r="SCN169" s="396"/>
      <c r="SCO169" s="396"/>
      <c r="SCP169" s="396"/>
      <c r="SCQ169" s="396"/>
      <c r="SCR169" s="396"/>
      <c r="SCS169" s="396"/>
      <c r="SCT169" s="396"/>
      <c r="SCU169" s="396"/>
      <c r="SCV169" s="396"/>
      <c r="SCW169" s="396"/>
      <c r="SCX169" s="396"/>
      <c r="SCY169" s="396"/>
      <c r="SCZ169" s="396"/>
      <c r="SDA169" s="396"/>
      <c r="SDB169" s="396"/>
      <c r="SDC169" s="396"/>
      <c r="SDD169" s="396"/>
      <c r="SDE169" s="396"/>
      <c r="SDF169" s="396"/>
      <c r="SDG169" s="396"/>
      <c r="SDH169" s="396"/>
      <c r="SDI169" s="396"/>
      <c r="SDJ169" s="396"/>
      <c r="SDK169" s="396"/>
      <c r="SDL169" s="396"/>
      <c r="SDM169" s="396"/>
      <c r="SDN169" s="396"/>
      <c r="SDO169" s="396"/>
      <c r="SDP169" s="396"/>
      <c r="SDQ169" s="396"/>
      <c r="SDR169" s="396"/>
      <c r="SDS169" s="396"/>
      <c r="SDT169" s="396"/>
      <c r="SDU169" s="396"/>
      <c r="SDV169" s="396"/>
      <c r="SDW169" s="396"/>
      <c r="SDX169" s="396"/>
      <c r="SDY169" s="396"/>
      <c r="SDZ169" s="396"/>
      <c r="SEA169" s="396"/>
      <c r="SEB169" s="396"/>
      <c r="SEC169" s="396"/>
      <c r="SED169" s="396"/>
      <c r="SEE169" s="396"/>
      <c r="SEF169" s="396"/>
      <c r="SEG169" s="396"/>
      <c r="SEH169" s="396"/>
      <c r="SEI169" s="396"/>
      <c r="SEJ169" s="396"/>
      <c r="SEK169" s="396"/>
      <c r="SEL169" s="396"/>
      <c r="SEM169" s="396"/>
      <c r="SEN169" s="396"/>
      <c r="SEO169" s="396"/>
      <c r="SEP169" s="396"/>
      <c r="SEQ169" s="396"/>
      <c r="SER169" s="396"/>
      <c r="SES169" s="396"/>
      <c r="SET169" s="396"/>
      <c r="SEU169" s="396"/>
      <c r="SEV169" s="396"/>
      <c r="SEW169" s="396"/>
      <c r="SEX169" s="396"/>
      <c r="SEY169" s="396"/>
      <c r="SEZ169" s="396"/>
      <c r="SFA169" s="396"/>
      <c r="SFB169" s="396"/>
      <c r="SFC169" s="396"/>
      <c r="SFD169" s="396"/>
      <c r="SFE169" s="396"/>
      <c r="SFF169" s="396"/>
      <c r="SFG169" s="396"/>
      <c r="SFH169" s="396"/>
      <c r="SFI169" s="396"/>
      <c r="SFJ169" s="396"/>
      <c r="SFK169" s="396"/>
      <c r="SFL169" s="396"/>
      <c r="SFM169" s="396"/>
      <c r="SFN169" s="396"/>
      <c r="SFO169" s="396"/>
      <c r="SFP169" s="396"/>
      <c r="SFQ169" s="396"/>
      <c r="SFR169" s="396"/>
      <c r="SFS169" s="396"/>
      <c r="SFT169" s="396"/>
      <c r="SFU169" s="396"/>
      <c r="SFV169" s="396"/>
      <c r="SFW169" s="396"/>
      <c r="SFX169" s="396"/>
      <c r="SFY169" s="396"/>
      <c r="SFZ169" s="396"/>
      <c r="SGA169" s="396"/>
      <c r="SGB169" s="396"/>
      <c r="SGC169" s="396"/>
      <c r="SGD169" s="396"/>
      <c r="SGE169" s="396"/>
      <c r="SGF169" s="396"/>
      <c r="SGG169" s="396"/>
      <c r="SGH169" s="396"/>
      <c r="SGI169" s="396"/>
      <c r="SGJ169" s="396"/>
      <c r="SGK169" s="396"/>
      <c r="SGL169" s="396"/>
      <c r="SGM169" s="396"/>
      <c r="SGN169" s="396"/>
      <c r="SGO169" s="396"/>
      <c r="SGP169" s="396"/>
      <c r="SGQ169" s="396"/>
      <c r="SGR169" s="396"/>
      <c r="SGS169" s="396"/>
      <c r="SGT169" s="396"/>
      <c r="SGU169" s="396"/>
      <c r="SGV169" s="396"/>
      <c r="SGW169" s="396"/>
      <c r="SGX169" s="396"/>
      <c r="SGY169" s="396"/>
      <c r="SGZ169" s="396"/>
      <c r="SHA169" s="396"/>
      <c r="SHB169" s="396"/>
      <c r="SHC169" s="396"/>
      <c r="SHD169" s="396"/>
      <c r="SHE169" s="396"/>
      <c r="SHF169" s="396"/>
      <c r="SHG169" s="396"/>
      <c r="SHH169" s="396"/>
      <c r="SHI169" s="396"/>
      <c r="SHJ169" s="396"/>
      <c r="SHK169" s="396"/>
      <c r="SHL169" s="396"/>
      <c r="SHM169" s="396"/>
      <c r="SHN169" s="396"/>
      <c r="SHO169" s="396"/>
      <c r="SHP169" s="396"/>
      <c r="SHQ169" s="396"/>
      <c r="SHR169" s="396"/>
      <c r="SHS169" s="396"/>
      <c r="SHT169" s="396"/>
      <c r="SHU169" s="396"/>
      <c r="SHV169" s="396"/>
      <c r="SHW169" s="396"/>
      <c r="SHX169" s="396"/>
      <c r="SHY169" s="396"/>
      <c r="SHZ169" s="396"/>
      <c r="SIA169" s="396"/>
      <c r="SIB169" s="396"/>
      <c r="SIC169" s="396"/>
      <c r="SID169" s="396"/>
      <c r="SIE169" s="396"/>
      <c r="SIF169" s="396"/>
      <c r="SIG169" s="396"/>
      <c r="SIH169" s="396"/>
      <c r="SII169" s="396"/>
      <c r="SIJ169" s="396"/>
      <c r="SIK169" s="396"/>
      <c r="SIL169" s="396"/>
      <c r="SIM169" s="396"/>
      <c r="SIN169" s="396"/>
      <c r="SIO169" s="396"/>
      <c r="SIP169" s="396"/>
      <c r="SIQ169" s="396"/>
      <c r="SIR169" s="396"/>
      <c r="SIS169" s="396"/>
      <c r="SIT169" s="396"/>
      <c r="SIU169" s="396"/>
      <c r="SIV169" s="396"/>
      <c r="SIW169" s="396"/>
      <c r="SIX169" s="396"/>
      <c r="SIY169" s="396"/>
      <c r="SIZ169" s="396"/>
      <c r="SJA169" s="396"/>
      <c r="SJB169" s="396"/>
      <c r="SJC169" s="396"/>
      <c r="SJD169" s="396"/>
      <c r="SJE169" s="396"/>
      <c r="SJF169" s="396"/>
      <c r="SJG169" s="396"/>
      <c r="SJH169" s="396"/>
      <c r="SJI169" s="396"/>
      <c r="SJJ169" s="396"/>
      <c r="SJK169" s="396"/>
      <c r="SJL169" s="396"/>
      <c r="SJM169" s="396"/>
      <c r="SJN169" s="396"/>
      <c r="SJO169" s="396"/>
      <c r="SJP169" s="396"/>
      <c r="SJQ169" s="396"/>
      <c r="SJR169" s="396"/>
      <c r="SJS169" s="396"/>
      <c r="SJT169" s="396"/>
      <c r="SJU169" s="396"/>
      <c r="SJV169" s="396"/>
      <c r="SJW169" s="396"/>
      <c r="SJX169" s="396"/>
      <c r="SJY169" s="396"/>
      <c r="SJZ169" s="396"/>
      <c r="SKA169" s="396"/>
      <c r="SKB169" s="396"/>
      <c r="SKC169" s="396"/>
      <c r="SKD169" s="396"/>
      <c r="SKE169" s="396"/>
      <c r="SKF169" s="396"/>
      <c r="SKG169" s="396"/>
      <c r="SKH169" s="396"/>
      <c r="SKI169" s="396"/>
      <c r="SKJ169" s="396"/>
      <c r="SKK169" s="396"/>
      <c r="SKL169" s="396"/>
      <c r="SKM169" s="396"/>
      <c r="SKN169" s="396"/>
      <c r="SKO169" s="396"/>
      <c r="SKP169" s="396"/>
      <c r="SKQ169" s="396"/>
      <c r="SKR169" s="396"/>
      <c r="SKS169" s="396"/>
      <c r="SKT169" s="396"/>
      <c r="SKU169" s="396"/>
      <c r="SKV169" s="396"/>
      <c r="SKW169" s="396"/>
      <c r="SKX169" s="396"/>
      <c r="SKY169" s="396"/>
      <c r="SKZ169" s="396"/>
      <c r="SLA169" s="396"/>
      <c r="SLB169" s="396"/>
      <c r="SLC169" s="396"/>
      <c r="SLD169" s="396"/>
      <c r="SLE169" s="396"/>
      <c r="SLF169" s="396"/>
      <c r="SLG169" s="396"/>
      <c r="SLH169" s="396"/>
      <c r="SLI169" s="396"/>
      <c r="SLJ169" s="396"/>
      <c r="SLK169" s="396"/>
      <c r="SLL169" s="396"/>
      <c r="SLM169" s="396"/>
      <c r="SLN169" s="396"/>
      <c r="SLO169" s="396"/>
      <c r="SLP169" s="396"/>
      <c r="SLQ169" s="396"/>
      <c r="SLR169" s="396"/>
      <c r="SLS169" s="396"/>
      <c r="SLT169" s="396"/>
      <c r="SLU169" s="396"/>
      <c r="SLV169" s="396"/>
      <c r="SLW169" s="396"/>
      <c r="SLX169" s="396"/>
      <c r="SLY169" s="396"/>
      <c r="SLZ169" s="396"/>
      <c r="SMA169" s="396"/>
      <c r="SMB169" s="396"/>
      <c r="SMC169" s="396"/>
      <c r="SMD169" s="396"/>
      <c r="SME169" s="396"/>
      <c r="SMF169" s="396"/>
      <c r="SMG169" s="396"/>
      <c r="SMH169" s="396"/>
      <c r="SMI169" s="396"/>
      <c r="SMJ169" s="396"/>
      <c r="SMK169" s="396"/>
      <c r="SML169" s="396"/>
      <c r="SMM169" s="396"/>
      <c r="SMN169" s="396"/>
      <c r="SMO169" s="396"/>
      <c r="SMP169" s="396"/>
      <c r="SMQ169" s="396"/>
      <c r="SMR169" s="396"/>
      <c r="SMS169" s="396"/>
      <c r="SMT169" s="396"/>
      <c r="SMU169" s="396"/>
      <c r="SMV169" s="396"/>
      <c r="SMW169" s="396"/>
      <c r="SMX169" s="396"/>
      <c r="SMY169" s="396"/>
      <c r="SMZ169" s="396"/>
      <c r="SNA169" s="396"/>
      <c r="SNB169" s="396"/>
      <c r="SNC169" s="396"/>
      <c r="SND169" s="396"/>
      <c r="SNE169" s="396"/>
      <c r="SNF169" s="396"/>
      <c r="SNG169" s="396"/>
      <c r="SNH169" s="396"/>
      <c r="SNI169" s="396"/>
      <c r="SNJ169" s="396"/>
      <c r="SNK169" s="396"/>
      <c r="SNL169" s="396"/>
      <c r="SNM169" s="396"/>
      <c r="SNN169" s="396"/>
      <c r="SNO169" s="396"/>
      <c r="SNP169" s="396"/>
      <c r="SNQ169" s="396"/>
      <c r="SNR169" s="396"/>
      <c r="SNS169" s="396"/>
      <c r="SNT169" s="396"/>
      <c r="SNU169" s="396"/>
      <c r="SNV169" s="396"/>
      <c r="SNW169" s="396"/>
      <c r="SNX169" s="396"/>
      <c r="SNY169" s="396"/>
      <c r="SNZ169" s="396"/>
      <c r="SOA169" s="396"/>
      <c r="SOB169" s="396"/>
      <c r="SOC169" s="396"/>
      <c r="SOD169" s="396"/>
      <c r="SOE169" s="396"/>
      <c r="SOF169" s="396"/>
      <c r="SOG169" s="396"/>
      <c r="SOH169" s="396"/>
      <c r="SOI169" s="396"/>
      <c r="SOJ169" s="396"/>
      <c r="SOK169" s="396"/>
      <c r="SOL169" s="396"/>
      <c r="SOM169" s="396"/>
      <c r="SON169" s="396"/>
      <c r="SOO169" s="396"/>
      <c r="SOP169" s="396"/>
      <c r="SOQ169" s="396"/>
      <c r="SOR169" s="396"/>
      <c r="SOS169" s="396"/>
      <c r="SOT169" s="396"/>
      <c r="SOU169" s="396"/>
      <c r="SOV169" s="396"/>
      <c r="SOW169" s="396"/>
      <c r="SOX169" s="396"/>
      <c r="SOY169" s="396"/>
      <c r="SOZ169" s="396"/>
      <c r="SPA169" s="396"/>
      <c r="SPB169" s="396"/>
      <c r="SPC169" s="396"/>
      <c r="SPD169" s="396"/>
      <c r="SPE169" s="396"/>
      <c r="SPF169" s="396"/>
      <c r="SPG169" s="396"/>
      <c r="SPH169" s="396"/>
      <c r="SPI169" s="396"/>
      <c r="SPJ169" s="396"/>
      <c r="SPK169" s="396"/>
      <c r="SPL169" s="396"/>
      <c r="SPM169" s="396"/>
      <c r="SPN169" s="396"/>
      <c r="SPO169" s="396"/>
      <c r="SPP169" s="396"/>
      <c r="SPQ169" s="396"/>
      <c r="SPR169" s="396"/>
      <c r="SPS169" s="396"/>
      <c r="SPT169" s="396"/>
      <c r="SPU169" s="396"/>
      <c r="SPV169" s="396"/>
      <c r="SPW169" s="396"/>
      <c r="SPX169" s="396"/>
      <c r="SPY169" s="396"/>
      <c r="SPZ169" s="396"/>
      <c r="SQA169" s="396"/>
      <c r="SQB169" s="396"/>
      <c r="SQC169" s="396"/>
      <c r="SQD169" s="396"/>
      <c r="SQE169" s="396"/>
      <c r="SQF169" s="396"/>
      <c r="SQG169" s="396"/>
      <c r="SQH169" s="396"/>
      <c r="SQI169" s="396"/>
      <c r="SQJ169" s="396"/>
      <c r="SQK169" s="396"/>
      <c r="SQL169" s="396"/>
      <c r="SQM169" s="396"/>
      <c r="SQN169" s="396"/>
      <c r="SQO169" s="396"/>
      <c r="SQP169" s="396"/>
      <c r="SQQ169" s="396"/>
      <c r="SQR169" s="396"/>
      <c r="SQS169" s="396"/>
      <c r="SQT169" s="396"/>
      <c r="SQU169" s="396"/>
      <c r="SQV169" s="396"/>
      <c r="SQW169" s="396"/>
      <c r="SQX169" s="396"/>
      <c r="SQY169" s="396"/>
      <c r="SQZ169" s="396"/>
      <c r="SRA169" s="396"/>
      <c r="SRB169" s="396"/>
      <c r="SRC169" s="396"/>
      <c r="SRD169" s="396"/>
      <c r="SRE169" s="396"/>
      <c r="SRF169" s="396"/>
      <c r="SRG169" s="396"/>
      <c r="SRH169" s="396"/>
      <c r="SRI169" s="396"/>
      <c r="SRJ169" s="396"/>
      <c r="SRK169" s="396"/>
      <c r="SRL169" s="396"/>
      <c r="SRM169" s="396"/>
      <c r="SRN169" s="396"/>
      <c r="SRO169" s="396"/>
      <c r="SRP169" s="396"/>
      <c r="SRQ169" s="396"/>
      <c r="SRR169" s="396"/>
      <c r="SRS169" s="396"/>
      <c r="SRT169" s="396"/>
      <c r="SRU169" s="396"/>
      <c r="SRV169" s="396"/>
      <c r="SRW169" s="396"/>
      <c r="SRX169" s="396"/>
      <c r="SRY169" s="396"/>
      <c r="SRZ169" s="396"/>
      <c r="SSA169" s="396"/>
      <c r="SSB169" s="396"/>
      <c r="SSC169" s="396"/>
      <c r="SSD169" s="396"/>
      <c r="SSE169" s="396"/>
      <c r="SSF169" s="396"/>
      <c r="SSG169" s="396"/>
      <c r="SSH169" s="396"/>
      <c r="SSI169" s="396"/>
      <c r="SSJ169" s="396"/>
      <c r="SSK169" s="396"/>
      <c r="SSL169" s="396"/>
      <c r="SSM169" s="396"/>
      <c r="SSN169" s="396"/>
      <c r="SSO169" s="396"/>
      <c r="SSP169" s="396"/>
      <c r="SSQ169" s="396"/>
      <c r="SSR169" s="396"/>
      <c r="SSS169" s="396"/>
      <c r="SST169" s="396"/>
      <c r="SSU169" s="396"/>
      <c r="SSV169" s="396"/>
      <c r="SSW169" s="396"/>
      <c r="SSX169" s="396"/>
      <c r="SSY169" s="396"/>
      <c r="SSZ169" s="396"/>
      <c r="STA169" s="396"/>
      <c r="STB169" s="396"/>
      <c r="STC169" s="396"/>
      <c r="STD169" s="396"/>
      <c r="STE169" s="396"/>
      <c r="STF169" s="396"/>
      <c r="STG169" s="396"/>
      <c r="STH169" s="396"/>
      <c r="STI169" s="396"/>
      <c r="STJ169" s="396"/>
      <c r="STK169" s="396"/>
      <c r="STL169" s="396"/>
      <c r="STM169" s="396"/>
      <c r="STN169" s="396"/>
      <c r="STO169" s="396"/>
      <c r="STP169" s="396"/>
      <c r="STQ169" s="396"/>
      <c r="STR169" s="396"/>
      <c r="STS169" s="396"/>
      <c r="STT169" s="396"/>
      <c r="STU169" s="396"/>
      <c r="STV169" s="396"/>
      <c r="STW169" s="396"/>
      <c r="STX169" s="396"/>
      <c r="STY169" s="396"/>
      <c r="STZ169" s="396"/>
      <c r="SUA169" s="396"/>
      <c r="SUB169" s="396"/>
      <c r="SUC169" s="396"/>
      <c r="SUD169" s="396"/>
      <c r="SUE169" s="396"/>
      <c r="SUF169" s="396"/>
      <c r="SUG169" s="396"/>
      <c r="SUH169" s="396"/>
      <c r="SUI169" s="396"/>
      <c r="SUJ169" s="396"/>
      <c r="SUK169" s="396"/>
      <c r="SUL169" s="396"/>
      <c r="SUM169" s="396"/>
      <c r="SUN169" s="396"/>
      <c r="SUO169" s="396"/>
      <c r="SUP169" s="396"/>
      <c r="SUQ169" s="396"/>
      <c r="SUR169" s="396"/>
      <c r="SUS169" s="396"/>
      <c r="SUT169" s="396"/>
      <c r="SUU169" s="396"/>
      <c r="SUV169" s="396"/>
      <c r="SUW169" s="396"/>
      <c r="SUX169" s="396"/>
      <c r="SUY169" s="396"/>
      <c r="SUZ169" s="396"/>
      <c r="SVA169" s="396"/>
      <c r="SVB169" s="396"/>
      <c r="SVC169" s="396"/>
      <c r="SVD169" s="396"/>
      <c r="SVE169" s="396"/>
      <c r="SVF169" s="396"/>
      <c r="SVG169" s="396"/>
      <c r="SVH169" s="396"/>
      <c r="SVI169" s="396"/>
      <c r="SVJ169" s="396"/>
      <c r="SVK169" s="396"/>
      <c r="SVL169" s="396"/>
      <c r="SVM169" s="396"/>
      <c r="SVN169" s="396"/>
      <c r="SVO169" s="396"/>
      <c r="SVP169" s="396"/>
      <c r="SVQ169" s="396"/>
      <c r="SVR169" s="396"/>
      <c r="SVS169" s="396"/>
      <c r="SVT169" s="396"/>
      <c r="SVU169" s="396"/>
      <c r="SVV169" s="396"/>
      <c r="SVW169" s="396"/>
      <c r="SVX169" s="396"/>
      <c r="SVY169" s="396"/>
      <c r="SVZ169" s="396"/>
      <c r="SWA169" s="396"/>
      <c r="SWB169" s="396"/>
      <c r="SWC169" s="396"/>
      <c r="SWD169" s="396"/>
      <c r="SWE169" s="396"/>
      <c r="SWF169" s="396"/>
      <c r="SWG169" s="396"/>
      <c r="SWH169" s="396"/>
      <c r="SWI169" s="396"/>
      <c r="SWJ169" s="396"/>
      <c r="SWK169" s="396"/>
      <c r="SWL169" s="396"/>
      <c r="SWM169" s="396"/>
      <c r="SWN169" s="396"/>
      <c r="SWO169" s="396"/>
      <c r="SWP169" s="396"/>
      <c r="SWQ169" s="396"/>
      <c r="SWR169" s="396"/>
      <c r="SWS169" s="396"/>
      <c r="SWT169" s="396"/>
      <c r="SWU169" s="396"/>
      <c r="SWV169" s="396"/>
      <c r="SWW169" s="396"/>
      <c r="SWX169" s="396"/>
      <c r="SWY169" s="396"/>
      <c r="SWZ169" s="396"/>
      <c r="SXA169" s="396"/>
      <c r="SXB169" s="396"/>
      <c r="SXC169" s="396"/>
      <c r="SXD169" s="396"/>
      <c r="SXE169" s="396"/>
      <c r="SXF169" s="396"/>
      <c r="SXG169" s="396"/>
      <c r="SXH169" s="396"/>
      <c r="SXI169" s="396"/>
      <c r="SXJ169" s="396"/>
      <c r="SXK169" s="396"/>
      <c r="SXL169" s="396"/>
      <c r="SXM169" s="396"/>
      <c r="SXN169" s="396"/>
      <c r="SXO169" s="396"/>
      <c r="SXP169" s="396"/>
      <c r="SXQ169" s="396"/>
      <c r="SXR169" s="396"/>
      <c r="SXS169" s="396"/>
      <c r="SXT169" s="396"/>
      <c r="SXU169" s="396"/>
      <c r="SXV169" s="396"/>
      <c r="SXW169" s="396"/>
      <c r="SXX169" s="396"/>
      <c r="SXY169" s="396"/>
      <c r="SXZ169" s="396"/>
      <c r="SYA169" s="396"/>
      <c r="SYB169" s="396"/>
      <c r="SYC169" s="396"/>
      <c r="SYD169" s="396"/>
      <c r="SYE169" s="396"/>
      <c r="SYF169" s="396"/>
      <c r="SYG169" s="396"/>
      <c r="SYH169" s="396"/>
      <c r="SYI169" s="396"/>
      <c r="SYJ169" s="396"/>
      <c r="SYK169" s="396"/>
      <c r="SYL169" s="396"/>
      <c r="SYM169" s="396"/>
      <c r="SYN169" s="396"/>
      <c r="SYO169" s="396"/>
      <c r="SYP169" s="396"/>
      <c r="SYQ169" s="396"/>
      <c r="SYR169" s="396"/>
      <c r="SYS169" s="396"/>
      <c r="SYT169" s="396"/>
      <c r="SYU169" s="396"/>
      <c r="SYV169" s="396"/>
      <c r="SYW169" s="396"/>
      <c r="SYX169" s="396"/>
      <c r="SYY169" s="396"/>
      <c r="SYZ169" s="396"/>
      <c r="SZA169" s="396"/>
      <c r="SZB169" s="396"/>
      <c r="SZC169" s="396"/>
      <c r="SZD169" s="396"/>
      <c r="SZE169" s="396"/>
      <c r="SZF169" s="396"/>
      <c r="SZG169" s="396"/>
      <c r="SZH169" s="396"/>
      <c r="SZI169" s="396"/>
      <c r="SZJ169" s="396"/>
      <c r="SZK169" s="396"/>
      <c r="SZL169" s="396"/>
      <c r="SZM169" s="396"/>
      <c r="SZN169" s="396"/>
      <c r="SZO169" s="396"/>
      <c r="SZP169" s="396"/>
      <c r="SZQ169" s="396"/>
      <c r="SZR169" s="396"/>
      <c r="SZS169" s="396"/>
      <c r="SZT169" s="396"/>
      <c r="SZU169" s="396"/>
      <c r="SZV169" s="396"/>
      <c r="SZW169" s="396"/>
      <c r="SZX169" s="396"/>
      <c r="SZY169" s="396"/>
      <c r="SZZ169" s="396"/>
      <c r="TAA169" s="396"/>
      <c r="TAB169" s="396"/>
      <c r="TAC169" s="396"/>
      <c r="TAD169" s="396"/>
      <c r="TAE169" s="396"/>
      <c r="TAF169" s="396"/>
      <c r="TAG169" s="396"/>
      <c r="TAH169" s="396"/>
      <c r="TAI169" s="396"/>
      <c r="TAJ169" s="396"/>
      <c r="TAK169" s="396"/>
      <c r="TAL169" s="396"/>
      <c r="TAM169" s="396"/>
      <c r="TAN169" s="396"/>
      <c r="TAO169" s="396"/>
      <c r="TAP169" s="396"/>
      <c r="TAQ169" s="396"/>
      <c r="TAR169" s="396"/>
      <c r="TAS169" s="396"/>
      <c r="TAT169" s="396"/>
      <c r="TAU169" s="396"/>
      <c r="TAV169" s="396"/>
      <c r="TAW169" s="396"/>
      <c r="TAX169" s="396"/>
      <c r="TAY169" s="396"/>
      <c r="TAZ169" s="396"/>
      <c r="TBA169" s="396"/>
      <c r="TBB169" s="396"/>
      <c r="TBC169" s="396"/>
      <c r="TBD169" s="396"/>
      <c r="TBE169" s="396"/>
      <c r="TBF169" s="396"/>
      <c r="TBG169" s="396"/>
      <c r="TBH169" s="396"/>
      <c r="TBI169" s="396"/>
      <c r="TBJ169" s="396"/>
      <c r="TBK169" s="396"/>
      <c r="TBL169" s="396"/>
      <c r="TBM169" s="396"/>
      <c r="TBN169" s="396"/>
      <c r="TBO169" s="396"/>
      <c r="TBP169" s="396"/>
      <c r="TBQ169" s="396"/>
      <c r="TBR169" s="396"/>
      <c r="TBS169" s="396"/>
      <c r="TBT169" s="396"/>
      <c r="TBU169" s="396"/>
      <c r="TBV169" s="396"/>
      <c r="TBW169" s="396"/>
      <c r="TBX169" s="396"/>
      <c r="TBY169" s="396"/>
      <c r="TBZ169" s="396"/>
      <c r="TCA169" s="396"/>
      <c r="TCB169" s="396"/>
      <c r="TCC169" s="396"/>
      <c r="TCD169" s="396"/>
      <c r="TCE169" s="396"/>
      <c r="TCF169" s="396"/>
      <c r="TCG169" s="396"/>
      <c r="TCH169" s="396"/>
      <c r="TCI169" s="396"/>
      <c r="TCJ169" s="396"/>
      <c r="TCK169" s="396"/>
      <c r="TCL169" s="396"/>
      <c r="TCM169" s="396"/>
      <c r="TCN169" s="396"/>
      <c r="TCO169" s="396"/>
      <c r="TCP169" s="396"/>
      <c r="TCQ169" s="396"/>
      <c r="TCR169" s="396"/>
      <c r="TCS169" s="396"/>
      <c r="TCT169" s="396"/>
      <c r="TCU169" s="396"/>
      <c r="TCV169" s="396"/>
      <c r="TCW169" s="396"/>
      <c r="TCX169" s="396"/>
      <c r="TCY169" s="396"/>
      <c r="TCZ169" s="396"/>
      <c r="TDA169" s="396"/>
      <c r="TDB169" s="396"/>
      <c r="TDC169" s="396"/>
      <c r="TDD169" s="396"/>
      <c r="TDE169" s="396"/>
      <c r="TDF169" s="396"/>
      <c r="TDG169" s="396"/>
      <c r="TDH169" s="396"/>
      <c r="TDI169" s="396"/>
      <c r="TDJ169" s="396"/>
      <c r="TDK169" s="396"/>
      <c r="TDL169" s="396"/>
      <c r="TDM169" s="396"/>
      <c r="TDN169" s="396"/>
      <c r="TDO169" s="396"/>
      <c r="TDP169" s="396"/>
      <c r="TDQ169" s="396"/>
      <c r="TDR169" s="396"/>
      <c r="TDS169" s="396"/>
      <c r="TDT169" s="396"/>
      <c r="TDU169" s="396"/>
      <c r="TDV169" s="396"/>
      <c r="TDW169" s="396"/>
      <c r="TDX169" s="396"/>
      <c r="TDY169" s="396"/>
      <c r="TDZ169" s="396"/>
      <c r="TEA169" s="396"/>
      <c r="TEB169" s="396"/>
      <c r="TEC169" s="396"/>
      <c r="TED169" s="396"/>
      <c r="TEE169" s="396"/>
      <c r="TEF169" s="396"/>
      <c r="TEG169" s="396"/>
      <c r="TEH169" s="396"/>
      <c r="TEI169" s="396"/>
      <c r="TEJ169" s="396"/>
      <c r="TEK169" s="396"/>
      <c r="TEL169" s="396"/>
      <c r="TEM169" s="396"/>
      <c r="TEN169" s="396"/>
      <c r="TEO169" s="396"/>
      <c r="TEP169" s="396"/>
      <c r="TEQ169" s="396"/>
      <c r="TER169" s="396"/>
      <c r="TES169" s="396"/>
      <c r="TET169" s="396"/>
      <c r="TEU169" s="396"/>
      <c r="TEV169" s="396"/>
      <c r="TEW169" s="396"/>
      <c r="TEX169" s="396"/>
      <c r="TEY169" s="396"/>
      <c r="TEZ169" s="396"/>
      <c r="TFA169" s="396"/>
      <c r="TFB169" s="396"/>
      <c r="TFC169" s="396"/>
      <c r="TFD169" s="396"/>
      <c r="TFE169" s="396"/>
      <c r="TFF169" s="396"/>
      <c r="TFG169" s="396"/>
      <c r="TFH169" s="396"/>
      <c r="TFI169" s="396"/>
      <c r="TFJ169" s="396"/>
      <c r="TFK169" s="396"/>
      <c r="TFL169" s="396"/>
      <c r="TFM169" s="396"/>
      <c r="TFN169" s="396"/>
      <c r="TFO169" s="396"/>
      <c r="TFP169" s="396"/>
      <c r="TFQ169" s="396"/>
      <c r="TFR169" s="396"/>
      <c r="TFS169" s="396"/>
      <c r="TFT169" s="396"/>
      <c r="TFU169" s="396"/>
      <c r="TFV169" s="396"/>
      <c r="TFW169" s="396"/>
      <c r="TFX169" s="396"/>
      <c r="TFY169" s="396"/>
      <c r="TFZ169" s="396"/>
      <c r="TGA169" s="396"/>
      <c r="TGB169" s="396"/>
      <c r="TGC169" s="396"/>
      <c r="TGD169" s="396"/>
      <c r="TGE169" s="396"/>
      <c r="TGF169" s="396"/>
      <c r="TGG169" s="396"/>
      <c r="TGH169" s="396"/>
      <c r="TGI169" s="396"/>
      <c r="TGJ169" s="396"/>
      <c r="TGK169" s="396"/>
      <c r="TGL169" s="396"/>
      <c r="TGM169" s="396"/>
      <c r="TGN169" s="396"/>
      <c r="TGO169" s="396"/>
      <c r="TGP169" s="396"/>
      <c r="TGQ169" s="396"/>
      <c r="TGR169" s="396"/>
      <c r="TGS169" s="396"/>
      <c r="TGT169" s="396"/>
      <c r="TGU169" s="396"/>
      <c r="TGV169" s="396"/>
      <c r="TGW169" s="396"/>
      <c r="TGX169" s="396"/>
      <c r="TGY169" s="396"/>
      <c r="TGZ169" s="396"/>
      <c r="THA169" s="396"/>
      <c r="THB169" s="396"/>
      <c r="THC169" s="396"/>
      <c r="THD169" s="396"/>
      <c r="THE169" s="396"/>
      <c r="THF169" s="396"/>
      <c r="THG169" s="396"/>
      <c r="THH169" s="396"/>
      <c r="THI169" s="396"/>
      <c r="THJ169" s="396"/>
      <c r="THK169" s="396"/>
      <c r="THL169" s="396"/>
      <c r="THM169" s="396"/>
      <c r="THN169" s="396"/>
      <c r="THO169" s="396"/>
      <c r="THP169" s="396"/>
      <c r="THQ169" s="396"/>
      <c r="THR169" s="396"/>
      <c r="THS169" s="396"/>
      <c r="THT169" s="396"/>
      <c r="THU169" s="396"/>
      <c r="THV169" s="396"/>
      <c r="THW169" s="396"/>
      <c r="THX169" s="396"/>
      <c r="THY169" s="396"/>
      <c r="THZ169" s="396"/>
      <c r="TIA169" s="396"/>
      <c r="TIB169" s="396"/>
      <c r="TIC169" s="396"/>
      <c r="TID169" s="396"/>
      <c r="TIE169" s="396"/>
      <c r="TIF169" s="396"/>
      <c r="TIG169" s="396"/>
      <c r="TIH169" s="396"/>
      <c r="TII169" s="396"/>
      <c r="TIJ169" s="396"/>
      <c r="TIK169" s="396"/>
      <c r="TIL169" s="396"/>
      <c r="TIM169" s="396"/>
      <c r="TIN169" s="396"/>
      <c r="TIO169" s="396"/>
      <c r="TIP169" s="396"/>
      <c r="TIQ169" s="396"/>
      <c r="TIR169" s="396"/>
      <c r="TIS169" s="396"/>
      <c r="TIT169" s="396"/>
      <c r="TIU169" s="396"/>
      <c r="TIV169" s="396"/>
      <c r="TIW169" s="396"/>
      <c r="TIX169" s="396"/>
      <c r="TIY169" s="396"/>
      <c r="TIZ169" s="396"/>
      <c r="TJA169" s="396"/>
      <c r="TJB169" s="396"/>
      <c r="TJC169" s="396"/>
      <c r="TJD169" s="396"/>
      <c r="TJE169" s="396"/>
      <c r="TJF169" s="396"/>
      <c r="TJG169" s="396"/>
      <c r="TJH169" s="396"/>
      <c r="TJI169" s="396"/>
      <c r="TJJ169" s="396"/>
      <c r="TJK169" s="396"/>
      <c r="TJL169" s="396"/>
      <c r="TJM169" s="396"/>
      <c r="TJN169" s="396"/>
      <c r="TJO169" s="396"/>
      <c r="TJP169" s="396"/>
      <c r="TJQ169" s="396"/>
      <c r="TJR169" s="396"/>
      <c r="TJS169" s="396"/>
      <c r="TJT169" s="396"/>
      <c r="TJU169" s="396"/>
      <c r="TJV169" s="396"/>
      <c r="TJW169" s="396"/>
      <c r="TJX169" s="396"/>
      <c r="TJY169" s="396"/>
      <c r="TJZ169" s="396"/>
      <c r="TKA169" s="396"/>
      <c r="TKB169" s="396"/>
      <c r="TKC169" s="396"/>
      <c r="TKD169" s="396"/>
      <c r="TKE169" s="396"/>
      <c r="TKF169" s="396"/>
      <c r="TKG169" s="396"/>
      <c r="TKH169" s="396"/>
      <c r="TKI169" s="396"/>
      <c r="TKJ169" s="396"/>
      <c r="TKK169" s="396"/>
      <c r="TKL169" s="396"/>
      <c r="TKM169" s="396"/>
      <c r="TKN169" s="396"/>
      <c r="TKO169" s="396"/>
      <c r="TKP169" s="396"/>
      <c r="TKQ169" s="396"/>
      <c r="TKR169" s="396"/>
      <c r="TKS169" s="396"/>
      <c r="TKT169" s="396"/>
      <c r="TKU169" s="396"/>
      <c r="TKV169" s="396"/>
      <c r="TKW169" s="396"/>
      <c r="TKX169" s="396"/>
      <c r="TKY169" s="396"/>
      <c r="TKZ169" s="396"/>
      <c r="TLA169" s="396"/>
      <c r="TLB169" s="396"/>
      <c r="TLC169" s="396"/>
      <c r="TLD169" s="396"/>
      <c r="TLE169" s="396"/>
      <c r="TLF169" s="396"/>
      <c r="TLG169" s="396"/>
      <c r="TLH169" s="396"/>
      <c r="TLI169" s="396"/>
      <c r="TLJ169" s="396"/>
      <c r="TLK169" s="396"/>
      <c r="TLL169" s="396"/>
      <c r="TLM169" s="396"/>
      <c r="TLN169" s="396"/>
      <c r="TLO169" s="396"/>
      <c r="TLP169" s="396"/>
      <c r="TLQ169" s="396"/>
      <c r="TLR169" s="396"/>
      <c r="TLS169" s="396"/>
      <c r="TLT169" s="396"/>
      <c r="TLU169" s="396"/>
      <c r="TLV169" s="396"/>
      <c r="TLW169" s="396"/>
      <c r="TLX169" s="396"/>
      <c r="TLY169" s="396"/>
      <c r="TLZ169" s="396"/>
      <c r="TMA169" s="396"/>
      <c r="TMB169" s="396"/>
      <c r="TMC169" s="396"/>
      <c r="TMD169" s="396"/>
      <c r="TME169" s="396"/>
      <c r="TMF169" s="396"/>
      <c r="TMG169" s="396"/>
      <c r="TMH169" s="396"/>
      <c r="TMI169" s="396"/>
      <c r="TMJ169" s="396"/>
      <c r="TMK169" s="396"/>
      <c r="TML169" s="396"/>
      <c r="TMM169" s="396"/>
      <c r="TMN169" s="396"/>
      <c r="TMO169" s="396"/>
      <c r="TMP169" s="396"/>
      <c r="TMQ169" s="396"/>
      <c r="TMR169" s="396"/>
      <c r="TMS169" s="396"/>
      <c r="TMT169" s="396"/>
      <c r="TMU169" s="396"/>
      <c r="TMV169" s="396"/>
      <c r="TMW169" s="396"/>
      <c r="TMX169" s="396"/>
      <c r="TMY169" s="396"/>
      <c r="TMZ169" s="396"/>
      <c r="TNA169" s="396"/>
      <c r="TNB169" s="396"/>
      <c r="TNC169" s="396"/>
      <c r="TND169" s="396"/>
      <c r="TNE169" s="396"/>
      <c r="TNF169" s="396"/>
      <c r="TNG169" s="396"/>
      <c r="TNH169" s="396"/>
      <c r="TNI169" s="396"/>
      <c r="TNJ169" s="396"/>
      <c r="TNK169" s="396"/>
      <c r="TNL169" s="396"/>
      <c r="TNM169" s="396"/>
      <c r="TNN169" s="396"/>
      <c r="TNO169" s="396"/>
      <c r="TNP169" s="396"/>
      <c r="TNQ169" s="396"/>
      <c r="TNR169" s="396"/>
      <c r="TNS169" s="396"/>
      <c r="TNT169" s="396"/>
      <c r="TNU169" s="396"/>
      <c r="TNV169" s="396"/>
      <c r="TNW169" s="396"/>
      <c r="TNX169" s="396"/>
      <c r="TNY169" s="396"/>
      <c r="TNZ169" s="396"/>
      <c r="TOA169" s="396"/>
      <c r="TOB169" s="396"/>
      <c r="TOC169" s="396"/>
      <c r="TOD169" s="396"/>
      <c r="TOE169" s="396"/>
      <c r="TOF169" s="396"/>
      <c r="TOG169" s="396"/>
      <c r="TOH169" s="396"/>
      <c r="TOI169" s="396"/>
      <c r="TOJ169" s="396"/>
      <c r="TOK169" s="396"/>
      <c r="TOL169" s="396"/>
      <c r="TOM169" s="396"/>
      <c r="TON169" s="396"/>
      <c r="TOO169" s="396"/>
      <c r="TOP169" s="396"/>
      <c r="TOQ169" s="396"/>
      <c r="TOR169" s="396"/>
      <c r="TOS169" s="396"/>
      <c r="TOT169" s="396"/>
      <c r="TOU169" s="396"/>
      <c r="TOV169" s="396"/>
      <c r="TOW169" s="396"/>
      <c r="TOX169" s="396"/>
      <c r="TOY169" s="396"/>
      <c r="TOZ169" s="396"/>
      <c r="TPA169" s="396"/>
      <c r="TPB169" s="396"/>
      <c r="TPC169" s="396"/>
      <c r="TPD169" s="396"/>
      <c r="TPE169" s="396"/>
      <c r="TPF169" s="396"/>
      <c r="TPG169" s="396"/>
      <c r="TPH169" s="396"/>
      <c r="TPI169" s="396"/>
      <c r="TPJ169" s="396"/>
      <c r="TPK169" s="396"/>
      <c r="TPL169" s="396"/>
      <c r="TPM169" s="396"/>
      <c r="TPN169" s="396"/>
      <c r="TPO169" s="396"/>
      <c r="TPP169" s="396"/>
      <c r="TPQ169" s="396"/>
      <c r="TPR169" s="396"/>
      <c r="TPS169" s="396"/>
      <c r="TPT169" s="396"/>
      <c r="TPU169" s="396"/>
      <c r="TPV169" s="396"/>
      <c r="TPW169" s="396"/>
      <c r="TPX169" s="396"/>
      <c r="TPY169" s="396"/>
      <c r="TPZ169" s="396"/>
      <c r="TQA169" s="396"/>
      <c r="TQB169" s="396"/>
      <c r="TQC169" s="396"/>
      <c r="TQD169" s="396"/>
      <c r="TQE169" s="396"/>
      <c r="TQF169" s="396"/>
      <c r="TQG169" s="396"/>
      <c r="TQH169" s="396"/>
      <c r="TQI169" s="396"/>
      <c r="TQJ169" s="396"/>
      <c r="TQK169" s="396"/>
      <c r="TQL169" s="396"/>
      <c r="TQM169" s="396"/>
      <c r="TQN169" s="396"/>
      <c r="TQO169" s="396"/>
      <c r="TQP169" s="396"/>
      <c r="TQQ169" s="396"/>
      <c r="TQR169" s="396"/>
      <c r="TQS169" s="396"/>
      <c r="TQT169" s="396"/>
      <c r="TQU169" s="396"/>
      <c r="TQV169" s="396"/>
      <c r="TQW169" s="396"/>
      <c r="TQX169" s="396"/>
      <c r="TQY169" s="396"/>
      <c r="TQZ169" s="396"/>
      <c r="TRA169" s="396"/>
      <c r="TRB169" s="396"/>
      <c r="TRC169" s="396"/>
      <c r="TRD169" s="396"/>
      <c r="TRE169" s="396"/>
      <c r="TRF169" s="396"/>
      <c r="TRG169" s="396"/>
      <c r="TRH169" s="396"/>
      <c r="TRI169" s="396"/>
      <c r="TRJ169" s="396"/>
      <c r="TRK169" s="396"/>
      <c r="TRL169" s="396"/>
      <c r="TRM169" s="396"/>
      <c r="TRN169" s="396"/>
      <c r="TRO169" s="396"/>
      <c r="TRP169" s="396"/>
      <c r="TRQ169" s="396"/>
      <c r="TRR169" s="396"/>
      <c r="TRS169" s="396"/>
      <c r="TRT169" s="396"/>
      <c r="TRU169" s="396"/>
      <c r="TRV169" s="396"/>
      <c r="TRW169" s="396"/>
      <c r="TRX169" s="396"/>
      <c r="TRY169" s="396"/>
      <c r="TRZ169" s="396"/>
      <c r="TSA169" s="396"/>
      <c r="TSB169" s="396"/>
      <c r="TSC169" s="396"/>
      <c r="TSD169" s="396"/>
      <c r="TSE169" s="396"/>
      <c r="TSF169" s="396"/>
      <c r="TSG169" s="396"/>
      <c r="TSH169" s="396"/>
      <c r="TSI169" s="396"/>
      <c r="TSJ169" s="396"/>
      <c r="TSK169" s="396"/>
      <c r="TSL169" s="396"/>
      <c r="TSM169" s="396"/>
      <c r="TSN169" s="396"/>
      <c r="TSO169" s="396"/>
      <c r="TSP169" s="396"/>
      <c r="TSQ169" s="396"/>
      <c r="TSR169" s="396"/>
      <c r="TSS169" s="396"/>
      <c r="TST169" s="396"/>
      <c r="TSU169" s="396"/>
      <c r="TSV169" s="396"/>
      <c r="TSW169" s="396"/>
      <c r="TSX169" s="396"/>
      <c r="TSY169" s="396"/>
      <c r="TSZ169" s="396"/>
      <c r="TTA169" s="396"/>
      <c r="TTB169" s="396"/>
      <c r="TTC169" s="396"/>
      <c r="TTD169" s="396"/>
      <c r="TTE169" s="396"/>
      <c r="TTF169" s="396"/>
      <c r="TTG169" s="396"/>
      <c r="TTH169" s="396"/>
      <c r="TTI169" s="396"/>
      <c r="TTJ169" s="396"/>
      <c r="TTK169" s="396"/>
      <c r="TTL169" s="396"/>
      <c r="TTM169" s="396"/>
      <c r="TTN169" s="396"/>
      <c r="TTO169" s="396"/>
      <c r="TTP169" s="396"/>
      <c r="TTQ169" s="396"/>
      <c r="TTR169" s="396"/>
      <c r="TTS169" s="396"/>
      <c r="TTT169" s="396"/>
      <c r="TTU169" s="396"/>
      <c r="TTV169" s="396"/>
      <c r="TTW169" s="396"/>
      <c r="TTX169" s="396"/>
      <c r="TTY169" s="396"/>
      <c r="TTZ169" s="396"/>
      <c r="TUA169" s="396"/>
      <c r="TUB169" s="396"/>
      <c r="TUC169" s="396"/>
      <c r="TUD169" s="396"/>
      <c r="TUE169" s="396"/>
      <c r="TUF169" s="396"/>
      <c r="TUG169" s="396"/>
      <c r="TUH169" s="396"/>
      <c r="TUI169" s="396"/>
      <c r="TUJ169" s="396"/>
      <c r="TUK169" s="396"/>
      <c r="TUL169" s="396"/>
      <c r="TUM169" s="396"/>
      <c r="TUN169" s="396"/>
      <c r="TUO169" s="396"/>
      <c r="TUP169" s="396"/>
      <c r="TUQ169" s="396"/>
      <c r="TUR169" s="396"/>
      <c r="TUS169" s="396"/>
      <c r="TUT169" s="396"/>
      <c r="TUU169" s="396"/>
      <c r="TUV169" s="396"/>
      <c r="TUW169" s="396"/>
      <c r="TUX169" s="396"/>
      <c r="TUY169" s="396"/>
      <c r="TUZ169" s="396"/>
      <c r="TVA169" s="396"/>
      <c r="TVB169" s="396"/>
      <c r="TVC169" s="396"/>
      <c r="TVD169" s="396"/>
      <c r="TVE169" s="396"/>
      <c r="TVF169" s="396"/>
      <c r="TVG169" s="396"/>
      <c r="TVH169" s="396"/>
      <c r="TVI169" s="396"/>
      <c r="TVJ169" s="396"/>
      <c r="TVK169" s="396"/>
      <c r="TVL169" s="396"/>
      <c r="TVM169" s="396"/>
      <c r="TVN169" s="396"/>
      <c r="TVO169" s="396"/>
      <c r="TVP169" s="396"/>
      <c r="TVQ169" s="396"/>
      <c r="TVR169" s="396"/>
      <c r="TVS169" s="396"/>
      <c r="TVT169" s="396"/>
      <c r="TVU169" s="396"/>
      <c r="TVV169" s="396"/>
      <c r="TVW169" s="396"/>
      <c r="TVX169" s="396"/>
      <c r="TVY169" s="396"/>
      <c r="TVZ169" s="396"/>
      <c r="TWA169" s="396"/>
      <c r="TWB169" s="396"/>
      <c r="TWC169" s="396"/>
      <c r="TWD169" s="396"/>
      <c r="TWE169" s="396"/>
      <c r="TWF169" s="396"/>
      <c r="TWG169" s="396"/>
      <c r="TWH169" s="396"/>
      <c r="TWI169" s="396"/>
      <c r="TWJ169" s="396"/>
      <c r="TWK169" s="396"/>
      <c r="TWL169" s="396"/>
      <c r="TWM169" s="396"/>
      <c r="TWN169" s="396"/>
      <c r="TWO169" s="396"/>
      <c r="TWP169" s="396"/>
      <c r="TWQ169" s="396"/>
      <c r="TWR169" s="396"/>
      <c r="TWS169" s="396"/>
      <c r="TWT169" s="396"/>
      <c r="TWU169" s="396"/>
      <c r="TWV169" s="396"/>
      <c r="TWW169" s="396"/>
      <c r="TWX169" s="396"/>
      <c r="TWY169" s="396"/>
      <c r="TWZ169" s="396"/>
      <c r="TXA169" s="396"/>
      <c r="TXB169" s="396"/>
      <c r="TXC169" s="396"/>
      <c r="TXD169" s="396"/>
      <c r="TXE169" s="396"/>
      <c r="TXF169" s="396"/>
      <c r="TXG169" s="396"/>
      <c r="TXH169" s="396"/>
      <c r="TXI169" s="396"/>
      <c r="TXJ169" s="396"/>
      <c r="TXK169" s="396"/>
      <c r="TXL169" s="396"/>
      <c r="TXM169" s="396"/>
      <c r="TXN169" s="396"/>
      <c r="TXO169" s="396"/>
      <c r="TXP169" s="396"/>
      <c r="TXQ169" s="396"/>
      <c r="TXR169" s="396"/>
      <c r="TXS169" s="396"/>
      <c r="TXT169" s="396"/>
      <c r="TXU169" s="396"/>
      <c r="TXV169" s="396"/>
      <c r="TXW169" s="396"/>
      <c r="TXX169" s="396"/>
      <c r="TXY169" s="396"/>
      <c r="TXZ169" s="396"/>
      <c r="TYA169" s="396"/>
      <c r="TYB169" s="396"/>
      <c r="TYC169" s="396"/>
      <c r="TYD169" s="396"/>
      <c r="TYE169" s="396"/>
      <c r="TYF169" s="396"/>
      <c r="TYG169" s="396"/>
      <c r="TYH169" s="396"/>
      <c r="TYI169" s="396"/>
      <c r="TYJ169" s="396"/>
      <c r="TYK169" s="396"/>
      <c r="TYL169" s="396"/>
      <c r="TYM169" s="396"/>
      <c r="TYN169" s="396"/>
      <c r="TYO169" s="396"/>
      <c r="TYP169" s="396"/>
      <c r="TYQ169" s="396"/>
      <c r="TYR169" s="396"/>
      <c r="TYS169" s="396"/>
      <c r="TYT169" s="396"/>
      <c r="TYU169" s="396"/>
      <c r="TYV169" s="396"/>
      <c r="TYW169" s="396"/>
      <c r="TYX169" s="396"/>
      <c r="TYY169" s="396"/>
      <c r="TYZ169" s="396"/>
      <c r="TZA169" s="396"/>
      <c r="TZB169" s="396"/>
      <c r="TZC169" s="396"/>
      <c r="TZD169" s="396"/>
      <c r="TZE169" s="396"/>
      <c r="TZF169" s="396"/>
      <c r="TZG169" s="396"/>
      <c r="TZH169" s="396"/>
      <c r="TZI169" s="396"/>
      <c r="TZJ169" s="396"/>
      <c r="TZK169" s="396"/>
      <c r="TZL169" s="396"/>
      <c r="TZM169" s="396"/>
      <c r="TZN169" s="396"/>
      <c r="TZO169" s="396"/>
      <c r="TZP169" s="396"/>
      <c r="TZQ169" s="396"/>
      <c r="TZR169" s="396"/>
      <c r="TZS169" s="396"/>
      <c r="TZT169" s="396"/>
      <c r="TZU169" s="396"/>
      <c r="TZV169" s="396"/>
      <c r="TZW169" s="396"/>
      <c r="TZX169" s="396"/>
      <c r="TZY169" s="396"/>
      <c r="TZZ169" s="396"/>
      <c r="UAA169" s="396"/>
      <c r="UAB169" s="396"/>
      <c r="UAC169" s="396"/>
      <c r="UAD169" s="396"/>
      <c r="UAE169" s="396"/>
      <c r="UAF169" s="396"/>
      <c r="UAG169" s="396"/>
      <c r="UAH169" s="396"/>
      <c r="UAI169" s="396"/>
      <c r="UAJ169" s="396"/>
      <c r="UAK169" s="396"/>
      <c r="UAL169" s="396"/>
      <c r="UAM169" s="396"/>
      <c r="UAN169" s="396"/>
      <c r="UAO169" s="396"/>
      <c r="UAP169" s="396"/>
      <c r="UAQ169" s="396"/>
      <c r="UAR169" s="396"/>
      <c r="UAS169" s="396"/>
      <c r="UAT169" s="396"/>
      <c r="UAU169" s="396"/>
      <c r="UAV169" s="396"/>
      <c r="UAW169" s="396"/>
      <c r="UAX169" s="396"/>
      <c r="UAY169" s="396"/>
      <c r="UAZ169" s="396"/>
      <c r="UBA169" s="396"/>
      <c r="UBB169" s="396"/>
      <c r="UBC169" s="396"/>
      <c r="UBD169" s="396"/>
      <c r="UBE169" s="396"/>
      <c r="UBF169" s="396"/>
      <c r="UBG169" s="396"/>
      <c r="UBH169" s="396"/>
      <c r="UBI169" s="396"/>
      <c r="UBJ169" s="396"/>
      <c r="UBK169" s="396"/>
      <c r="UBL169" s="396"/>
      <c r="UBM169" s="396"/>
      <c r="UBN169" s="396"/>
      <c r="UBO169" s="396"/>
      <c r="UBP169" s="396"/>
      <c r="UBQ169" s="396"/>
      <c r="UBR169" s="396"/>
      <c r="UBS169" s="396"/>
      <c r="UBT169" s="396"/>
      <c r="UBU169" s="396"/>
      <c r="UBV169" s="396"/>
      <c r="UBW169" s="396"/>
      <c r="UBX169" s="396"/>
      <c r="UBY169" s="396"/>
      <c r="UBZ169" s="396"/>
      <c r="UCA169" s="396"/>
      <c r="UCB169" s="396"/>
      <c r="UCC169" s="396"/>
      <c r="UCD169" s="396"/>
      <c r="UCE169" s="396"/>
      <c r="UCF169" s="396"/>
      <c r="UCG169" s="396"/>
      <c r="UCH169" s="396"/>
      <c r="UCI169" s="396"/>
      <c r="UCJ169" s="396"/>
      <c r="UCK169" s="396"/>
      <c r="UCL169" s="396"/>
      <c r="UCM169" s="396"/>
      <c r="UCN169" s="396"/>
      <c r="UCO169" s="396"/>
      <c r="UCP169" s="396"/>
      <c r="UCQ169" s="396"/>
      <c r="UCR169" s="396"/>
      <c r="UCS169" s="396"/>
      <c r="UCT169" s="396"/>
      <c r="UCU169" s="396"/>
      <c r="UCV169" s="396"/>
      <c r="UCW169" s="396"/>
      <c r="UCX169" s="396"/>
      <c r="UCY169" s="396"/>
      <c r="UCZ169" s="396"/>
      <c r="UDA169" s="396"/>
      <c r="UDB169" s="396"/>
      <c r="UDC169" s="396"/>
      <c r="UDD169" s="396"/>
      <c r="UDE169" s="396"/>
      <c r="UDF169" s="396"/>
      <c r="UDG169" s="396"/>
      <c r="UDH169" s="396"/>
      <c r="UDI169" s="396"/>
      <c r="UDJ169" s="396"/>
      <c r="UDK169" s="396"/>
      <c r="UDL169" s="396"/>
      <c r="UDM169" s="396"/>
      <c r="UDN169" s="396"/>
      <c r="UDO169" s="396"/>
      <c r="UDP169" s="396"/>
      <c r="UDQ169" s="396"/>
      <c r="UDR169" s="396"/>
      <c r="UDS169" s="396"/>
      <c r="UDT169" s="396"/>
      <c r="UDU169" s="396"/>
      <c r="UDV169" s="396"/>
      <c r="UDW169" s="396"/>
      <c r="UDX169" s="396"/>
      <c r="UDY169" s="396"/>
      <c r="UDZ169" s="396"/>
      <c r="UEA169" s="396"/>
      <c r="UEB169" s="396"/>
      <c r="UEC169" s="396"/>
      <c r="UED169" s="396"/>
      <c r="UEE169" s="396"/>
      <c r="UEF169" s="396"/>
      <c r="UEG169" s="396"/>
      <c r="UEH169" s="396"/>
      <c r="UEI169" s="396"/>
      <c r="UEJ169" s="396"/>
      <c r="UEK169" s="396"/>
      <c r="UEL169" s="396"/>
      <c r="UEM169" s="396"/>
      <c r="UEN169" s="396"/>
      <c r="UEO169" s="396"/>
      <c r="UEP169" s="396"/>
      <c r="UEQ169" s="396"/>
      <c r="UER169" s="396"/>
      <c r="UES169" s="396"/>
      <c r="UET169" s="396"/>
      <c r="UEU169" s="396"/>
      <c r="UEV169" s="396"/>
      <c r="UEW169" s="396"/>
      <c r="UEX169" s="396"/>
      <c r="UEY169" s="396"/>
      <c r="UEZ169" s="396"/>
      <c r="UFA169" s="396"/>
      <c r="UFB169" s="396"/>
      <c r="UFC169" s="396"/>
      <c r="UFD169" s="396"/>
      <c r="UFE169" s="396"/>
      <c r="UFF169" s="396"/>
      <c r="UFG169" s="396"/>
      <c r="UFH169" s="396"/>
      <c r="UFI169" s="396"/>
      <c r="UFJ169" s="396"/>
      <c r="UFK169" s="396"/>
      <c r="UFL169" s="396"/>
      <c r="UFM169" s="396"/>
      <c r="UFN169" s="396"/>
      <c r="UFO169" s="396"/>
      <c r="UFP169" s="396"/>
      <c r="UFQ169" s="396"/>
      <c r="UFR169" s="396"/>
      <c r="UFS169" s="396"/>
      <c r="UFT169" s="396"/>
      <c r="UFU169" s="396"/>
      <c r="UFV169" s="396"/>
      <c r="UFW169" s="396"/>
      <c r="UFX169" s="396"/>
      <c r="UFY169" s="396"/>
      <c r="UFZ169" s="396"/>
      <c r="UGA169" s="396"/>
      <c r="UGB169" s="396"/>
      <c r="UGC169" s="396"/>
      <c r="UGD169" s="396"/>
      <c r="UGE169" s="396"/>
      <c r="UGF169" s="396"/>
      <c r="UGG169" s="396"/>
      <c r="UGH169" s="396"/>
      <c r="UGI169" s="396"/>
      <c r="UGJ169" s="396"/>
      <c r="UGK169" s="396"/>
      <c r="UGL169" s="396"/>
      <c r="UGM169" s="396"/>
      <c r="UGN169" s="396"/>
      <c r="UGO169" s="396"/>
      <c r="UGP169" s="396"/>
      <c r="UGQ169" s="396"/>
      <c r="UGR169" s="396"/>
      <c r="UGS169" s="396"/>
      <c r="UGT169" s="396"/>
      <c r="UGU169" s="396"/>
      <c r="UGV169" s="396"/>
      <c r="UGW169" s="396"/>
      <c r="UGX169" s="396"/>
      <c r="UGY169" s="396"/>
      <c r="UGZ169" s="396"/>
      <c r="UHA169" s="396"/>
      <c r="UHB169" s="396"/>
      <c r="UHC169" s="396"/>
      <c r="UHD169" s="396"/>
      <c r="UHE169" s="396"/>
      <c r="UHF169" s="396"/>
      <c r="UHG169" s="396"/>
      <c r="UHH169" s="396"/>
      <c r="UHI169" s="396"/>
      <c r="UHJ169" s="396"/>
      <c r="UHK169" s="396"/>
      <c r="UHL169" s="396"/>
      <c r="UHM169" s="396"/>
      <c r="UHN169" s="396"/>
      <c r="UHO169" s="396"/>
      <c r="UHP169" s="396"/>
      <c r="UHQ169" s="396"/>
      <c r="UHR169" s="396"/>
      <c r="UHS169" s="396"/>
      <c r="UHT169" s="396"/>
      <c r="UHU169" s="396"/>
      <c r="UHV169" s="396"/>
      <c r="UHW169" s="396"/>
      <c r="UHX169" s="396"/>
      <c r="UHY169" s="396"/>
      <c r="UHZ169" s="396"/>
      <c r="UIA169" s="396"/>
      <c r="UIB169" s="396"/>
      <c r="UIC169" s="396"/>
      <c r="UID169" s="396"/>
      <c r="UIE169" s="396"/>
      <c r="UIF169" s="396"/>
      <c r="UIG169" s="396"/>
      <c r="UIH169" s="396"/>
      <c r="UII169" s="396"/>
      <c r="UIJ169" s="396"/>
      <c r="UIK169" s="396"/>
      <c r="UIL169" s="396"/>
      <c r="UIM169" s="396"/>
      <c r="UIN169" s="396"/>
      <c r="UIO169" s="396"/>
      <c r="UIP169" s="396"/>
      <c r="UIQ169" s="396"/>
      <c r="UIR169" s="396"/>
      <c r="UIS169" s="396"/>
      <c r="UIT169" s="396"/>
      <c r="UIU169" s="396"/>
      <c r="UIV169" s="396"/>
      <c r="UIW169" s="396"/>
      <c r="UIX169" s="396"/>
      <c r="UIY169" s="396"/>
      <c r="UIZ169" s="396"/>
      <c r="UJA169" s="396"/>
      <c r="UJB169" s="396"/>
      <c r="UJC169" s="396"/>
      <c r="UJD169" s="396"/>
      <c r="UJE169" s="396"/>
      <c r="UJF169" s="396"/>
      <c r="UJG169" s="396"/>
      <c r="UJH169" s="396"/>
      <c r="UJI169" s="396"/>
      <c r="UJJ169" s="396"/>
      <c r="UJK169" s="396"/>
      <c r="UJL169" s="396"/>
      <c r="UJM169" s="396"/>
      <c r="UJN169" s="396"/>
      <c r="UJO169" s="396"/>
      <c r="UJP169" s="396"/>
      <c r="UJQ169" s="396"/>
      <c r="UJR169" s="396"/>
      <c r="UJS169" s="396"/>
      <c r="UJT169" s="396"/>
      <c r="UJU169" s="396"/>
      <c r="UJV169" s="396"/>
      <c r="UJW169" s="396"/>
      <c r="UJX169" s="396"/>
      <c r="UJY169" s="396"/>
      <c r="UJZ169" s="396"/>
      <c r="UKA169" s="396"/>
      <c r="UKB169" s="396"/>
      <c r="UKC169" s="396"/>
      <c r="UKD169" s="396"/>
      <c r="UKE169" s="396"/>
      <c r="UKF169" s="396"/>
      <c r="UKG169" s="396"/>
      <c r="UKH169" s="396"/>
      <c r="UKI169" s="396"/>
      <c r="UKJ169" s="396"/>
      <c r="UKK169" s="396"/>
      <c r="UKL169" s="396"/>
      <c r="UKM169" s="396"/>
      <c r="UKN169" s="396"/>
      <c r="UKO169" s="396"/>
      <c r="UKP169" s="396"/>
      <c r="UKQ169" s="396"/>
      <c r="UKR169" s="396"/>
      <c r="UKS169" s="396"/>
      <c r="UKT169" s="396"/>
      <c r="UKU169" s="396"/>
      <c r="UKV169" s="396"/>
      <c r="UKW169" s="396"/>
      <c r="UKX169" s="396"/>
      <c r="UKY169" s="396"/>
      <c r="UKZ169" s="396"/>
      <c r="ULA169" s="396"/>
      <c r="ULB169" s="396"/>
      <c r="ULC169" s="396"/>
      <c r="ULD169" s="396"/>
      <c r="ULE169" s="396"/>
      <c r="ULF169" s="396"/>
      <c r="ULG169" s="396"/>
      <c r="ULH169" s="396"/>
      <c r="ULI169" s="396"/>
      <c r="ULJ169" s="396"/>
      <c r="ULK169" s="396"/>
      <c r="ULL169" s="396"/>
      <c r="ULM169" s="396"/>
      <c r="ULN169" s="396"/>
      <c r="ULO169" s="396"/>
      <c r="ULP169" s="396"/>
      <c r="ULQ169" s="396"/>
      <c r="ULR169" s="396"/>
      <c r="ULS169" s="396"/>
      <c r="ULT169" s="396"/>
      <c r="ULU169" s="396"/>
      <c r="ULV169" s="396"/>
      <c r="ULW169" s="396"/>
      <c r="ULX169" s="396"/>
      <c r="ULY169" s="396"/>
      <c r="ULZ169" s="396"/>
      <c r="UMA169" s="396"/>
      <c r="UMB169" s="396"/>
      <c r="UMC169" s="396"/>
      <c r="UMD169" s="396"/>
      <c r="UME169" s="396"/>
      <c r="UMF169" s="396"/>
      <c r="UMG169" s="396"/>
      <c r="UMH169" s="396"/>
      <c r="UMI169" s="396"/>
      <c r="UMJ169" s="396"/>
      <c r="UMK169" s="396"/>
      <c r="UML169" s="396"/>
      <c r="UMM169" s="396"/>
      <c r="UMN169" s="396"/>
      <c r="UMO169" s="396"/>
      <c r="UMP169" s="396"/>
      <c r="UMQ169" s="396"/>
      <c r="UMR169" s="396"/>
      <c r="UMS169" s="396"/>
      <c r="UMT169" s="396"/>
      <c r="UMU169" s="396"/>
      <c r="UMV169" s="396"/>
      <c r="UMW169" s="396"/>
      <c r="UMX169" s="396"/>
      <c r="UMY169" s="396"/>
      <c r="UMZ169" s="396"/>
      <c r="UNA169" s="396"/>
      <c r="UNB169" s="396"/>
      <c r="UNC169" s="396"/>
      <c r="UND169" s="396"/>
      <c r="UNE169" s="396"/>
      <c r="UNF169" s="396"/>
      <c r="UNG169" s="396"/>
      <c r="UNH169" s="396"/>
      <c r="UNI169" s="396"/>
      <c r="UNJ169" s="396"/>
      <c r="UNK169" s="396"/>
      <c r="UNL169" s="396"/>
      <c r="UNM169" s="396"/>
      <c r="UNN169" s="396"/>
      <c r="UNO169" s="396"/>
      <c r="UNP169" s="396"/>
      <c r="UNQ169" s="396"/>
      <c r="UNR169" s="396"/>
      <c r="UNS169" s="396"/>
      <c r="UNT169" s="396"/>
      <c r="UNU169" s="396"/>
      <c r="UNV169" s="396"/>
      <c r="UNW169" s="396"/>
      <c r="UNX169" s="396"/>
      <c r="UNY169" s="396"/>
      <c r="UNZ169" s="396"/>
      <c r="UOA169" s="396"/>
      <c r="UOB169" s="396"/>
      <c r="UOC169" s="396"/>
      <c r="UOD169" s="396"/>
      <c r="UOE169" s="396"/>
      <c r="UOF169" s="396"/>
      <c r="UOG169" s="396"/>
      <c r="UOH169" s="396"/>
      <c r="UOI169" s="396"/>
      <c r="UOJ169" s="396"/>
      <c r="UOK169" s="396"/>
      <c r="UOL169" s="396"/>
      <c r="UOM169" s="396"/>
      <c r="UON169" s="396"/>
      <c r="UOO169" s="396"/>
      <c r="UOP169" s="396"/>
      <c r="UOQ169" s="396"/>
      <c r="UOR169" s="396"/>
      <c r="UOS169" s="396"/>
      <c r="UOT169" s="396"/>
      <c r="UOU169" s="396"/>
      <c r="UOV169" s="396"/>
      <c r="UOW169" s="396"/>
      <c r="UOX169" s="396"/>
      <c r="UOY169" s="396"/>
      <c r="UOZ169" s="396"/>
      <c r="UPA169" s="396"/>
      <c r="UPB169" s="396"/>
      <c r="UPC169" s="396"/>
      <c r="UPD169" s="396"/>
      <c r="UPE169" s="396"/>
      <c r="UPF169" s="396"/>
      <c r="UPG169" s="396"/>
      <c r="UPH169" s="396"/>
      <c r="UPI169" s="396"/>
      <c r="UPJ169" s="396"/>
      <c r="UPK169" s="396"/>
      <c r="UPL169" s="396"/>
      <c r="UPM169" s="396"/>
      <c r="UPN169" s="396"/>
      <c r="UPO169" s="396"/>
      <c r="UPP169" s="396"/>
      <c r="UPQ169" s="396"/>
      <c r="UPR169" s="396"/>
      <c r="UPS169" s="396"/>
      <c r="UPT169" s="396"/>
      <c r="UPU169" s="396"/>
      <c r="UPV169" s="396"/>
      <c r="UPW169" s="396"/>
      <c r="UPX169" s="396"/>
      <c r="UPY169" s="396"/>
      <c r="UPZ169" s="396"/>
      <c r="UQA169" s="396"/>
      <c r="UQB169" s="396"/>
      <c r="UQC169" s="396"/>
      <c r="UQD169" s="396"/>
      <c r="UQE169" s="396"/>
      <c r="UQF169" s="396"/>
      <c r="UQG169" s="396"/>
      <c r="UQH169" s="396"/>
      <c r="UQI169" s="396"/>
      <c r="UQJ169" s="396"/>
      <c r="UQK169" s="396"/>
      <c r="UQL169" s="396"/>
      <c r="UQM169" s="396"/>
      <c r="UQN169" s="396"/>
      <c r="UQO169" s="396"/>
      <c r="UQP169" s="396"/>
      <c r="UQQ169" s="396"/>
      <c r="UQR169" s="396"/>
      <c r="UQS169" s="396"/>
      <c r="UQT169" s="396"/>
      <c r="UQU169" s="396"/>
      <c r="UQV169" s="396"/>
      <c r="UQW169" s="396"/>
      <c r="UQX169" s="396"/>
      <c r="UQY169" s="396"/>
      <c r="UQZ169" s="396"/>
      <c r="URA169" s="396"/>
      <c r="URB169" s="396"/>
      <c r="URC169" s="396"/>
      <c r="URD169" s="396"/>
      <c r="URE169" s="396"/>
      <c r="URF169" s="396"/>
      <c r="URG169" s="396"/>
      <c r="URH169" s="396"/>
      <c r="URI169" s="396"/>
      <c r="URJ169" s="396"/>
      <c r="URK169" s="396"/>
      <c r="URL169" s="396"/>
      <c r="URM169" s="396"/>
      <c r="URN169" s="396"/>
      <c r="URO169" s="396"/>
      <c r="URP169" s="396"/>
      <c r="URQ169" s="396"/>
      <c r="URR169" s="396"/>
      <c r="URS169" s="396"/>
      <c r="URT169" s="396"/>
      <c r="URU169" s="396"/>
      <c r="URV169" s="396"/>
      <c r="URW169" s="396"/>
      <c r="URX169" s="396"/>
      <c r="URY169" s="396"/>
      <c r="URZ169" s="396"/>
      <c r="USA169" s="396"/>
      <c r="USB169" s="396"/>
      <c r="USC169" s="396"/>
      <c r="USD169" s="396"/>
      <c r="USE169" s="396"/>
      <c r="USF169" s="396"/>
      <c r="USG169" s="396"/>
      <c r="USH169" s="396"/>
      <c r="USI169" s="396"/>
      <c r="USJ169" s="396"/>
      <c r="USK169" s="396"/>
      <c r="USL169" s="396"/>
      <c r="USM169" s="396"/>
      <c r="USN169" s="396"/>
      <c r="USO169" s="396"/>
      <c r="USP169" s="396"/>
      <c r="USQ169" s="396"/>
      <c r="USR169" s="396"/>
      <c r="USS169" s="396"/>
      <c r="UST169" s="396"/>
      <c r="USU169" s="396"/>
      <c r="USV169" s="396"/>
      <c r="USW169" s="396"/>
      <c r="USX169" s="396"/>
      <c r="USY169" s="396"/>
      <c r="USZ169" s="396"/>
      <c r="UTA169" s="396"/>
      <c r="UTB169" s="396"/>
      <c r="UTC169" s="396"/>
      <c r="UTD169" s="396"/>
      <c r="UTE169" s="396"/>
      <c r="UTF169" s="396"/>
      <c r="UTG169" s="396"/>
      <c r="UTH169" s="396"/>
      <c r="UTI169" s="396"/>
      <c r="UTJ169" s="396"/>
      <c r="UTK169" s="396"/>
      <c r="UTL169" s="396"/>
      <c r="UTM169" s="396"/>
      <c r="UTN169" s="396"/>
      <c r="UTO169" s="396"/>
      <c r="UTP169" s="396"/>
      <c r="UTQ169" s="396"/>
      <c r="UTR169" s="396"/>
      <c r="UTS169" s="396"/>
      <c r="UTT169" s="396"/>
      <c r="UTU169" s="396"/>
      <c r="UTV169" s="396"/>
      <c r="UTW169" s="396"/>
      <c r="UTX169" s="396"/>
      <c r="UTY169" s="396"/>
      <c r="UTZ169" s="396"/>
      <c r="UUA169" s="396"/>
      <c r="UUB169" s="396"/>
      <c r="UUC169" s="396"/>
      <c r="UUD169" s="396"/>
      <c r="UUE169" s="396"/>
      <c r="UUF169" s="396"/>
      <c r="UUG169" s="396"/>
      <c r="UUH169" s="396"/>
      <c r="UUI169" s="396"/>
      <c r="UUJ169" s="396"/>
      <c r="UUK169" s="396"/>
      <c r="UUL169" s="396"/>
      <c r="UUM169" s="396"/>
      <c r="UUN169" s="396"/>
      <c r="UUO169" s="396"/>
      <c r="UUP169" s="396"/>
      <c r="UUQ169" s="396"/>
      <c r="UUR169" s="396"/>
      <c r="UUS169" s="396"/>
      <c r="UUT169" s="396"/>
      <c r="UUU169" s="396"/>
      <c r="UUV169" s="396"/>
      <c r="UUW169" s="396"/>
      <c r="UUX169" s="396"/>
      <c r="UUY169" s="396"/>
      <c r="UUZ169" s="396"/>
      <c r="UVA169" s="396"/>
      <c r="UVB169" s="396"/>
      <c r="UVC169" s="396"/>
      <c r="UVD169" s="396"/>
      <c r="UVE169" s="396"/>
      <c r="UVF169" s="396"/>
      <c r="UVG169" s="396"/>
      <c r="UVH169" s="396"/>
      <c r="UVI169" s="396"/>
      <c r="UVJ169" s="396"/>
      <c r="UVK169" s="396"/>
      <c r="UVL169" s="396"/>
      <c r="UVM169" s="396"/>
      <c r="UVN169" s="396"/>
      <c r="UVO169" s="396"/>
      <c r="UVP169" s="396"/>
      <c r="UVQ169" s="396"/>
      <c r="UVR169" s="396"/>
      <c r="UVS169" s="396"/>
      <c r="UVT169" s="396"/>
      <c r="UVU169" s="396"/>
      <c r="UVV169" s="396"/>
      <c r="UVW169" s="396"/>
      <c r="UVX169" s="396"/>
      <c r="UVY169" s="396"/>
      <c r="UVZ169" s="396"/>
      <c r="UWA169" s="396"/>
      <c r="UWB169" s="396"/>
      <c r="UWC169" s="396"/>
      <c r="UWD169" s="396"/>
      <c r="UWE169" s="396"/>
      <c r="UWF169" s="396"/>
      <c r="UWG169" s="396"/>
      <c r="UWH169" s="396"/>
      <c r="UWI169" s="396"/>
      <c r="UWJ169" s="396"/>
      <c r="UWK169" s="396"/>
      <c r="UWL169" s="396"/>
      <c r="UWM169" s="396"/>
      <c r="UWN169" s="396"/>
      <c r="UWO169" s="396"/>
      <c r="UWP169" s="396"/>
      <c r="UWQ169" s="396"/>
      <c r="UWR169" s="396"/>
      <c r="UWS169" s="396"/>
      <c r="UWT169" s="396"/>
      <c r="UWU169" s="396"/>
      <c r="UWV169" s="396"/>
      <c r="UWW169" s="396"/>
      <c r="UWX169" s="396"/>
      <c r="UWY169" s="396"/>
      <c r="UWZ169" s="396"/>
      <c r="UXA169" s="396"/>
      <c r="UXB169" s="396"/>
      <c r="UXC169" s="396"/>
      <c r="UXD169" s="396"/>
      <c r="UXE169" s="396"/>
      <c r="UXF169" s="396"/>
      <c r="UXG169" s="396"/>
      <c r="UXH169" s="396"/>
      <c r="UXI169" s="396"/>
      <c r="UXJ169" s="396"/>
      <c r="UXK169" s="396"/>
      <c r="UXL169" s="396"/>
      <c r="UXM169" s="396"/>
      <c r="UXN169" s="396"/>
      <c r="UXO169" s="396"/>
      <c r="UXP169" s="396"/>
      <c r="UXQ169" s="396"/>
      <c r="UXR169" s="396"/>
      <c r="UXS169" s="396"/>
      <c r="UXT169" s="396"/>
      <c r="UXU169" s="396"/>
      <c r="UXV169" s="396"/>
      <c r="UXW169" s="396"/>
      <c r="UXX169" s="396"/>
      <c r="UXY169" s="396"/>
      <c r="UXZ169" s="396"/>
      <c r="UYA169" s="396"/>
      <c r="UYB169" s="396"/>
      <c r="UYC169" s="396"/>
      <c r="UYD169" s="396"/>
      <c r="UYE169" s="396"/>
      <c r="UYF169" s="396"/>
      <c r="UYG169" s="396"/>
      <c r="UYH169" s="396"/>
      <c r="UYI169" s="396"/>
      <c r="UYJ169" s="396"/>
      <c r="UYK169" s="396"/>
      <c r="UYL169" s="396"/>
      <c r="UYM169" s="396"/>
      <c r="UYN169" s="396"/>
      <c r="UYO169" s="396"/>
      <c r="UYP169" s="396"/>
      <c r="UYQ169" s="396"/>
      <c r="UYR169" s="396"/>
      <c r="UYS169" s="396"/>
      <c r="UYT169" s="396"/>
      <c r="UYU169" s="396"/>
      <c r="UYV169" s="396"/>
      <c r="UYW169" s="396"/>
      <c r="UYX169" s="396"/>
      <c r="UYY169" s="396"/>
      <c r="UYZ169" s="396"/>
      <c r="UZA169" s="396"/>
      <c r="UZB169" s="396"/>
      <c r="UZC169" s="396"/>
      <c r="UZD169" s="396"/>
      <c r="UZE169" s="396"/>
      <c r="UZF169" s="396"/>
      <c r="UZG169" s="396"/>
      <c r="UZH169" s="396"/>
      <c r="UZI169" s="396"/>
      <c r="UZJ169" s="396"/>
      <c r="UZK169" s="396"/>
      <c r="UZL169" s="396"/>
      <c r="UZM169" s="396"/>
      <c r="UZN169" s="396"/>
      <c r="UZO169" s="396"/>
      <c r="UZP169" s="396"/>
      <c r="UZQ169" s="396"/>
      <c r="UZR169" s="396"/>
      <c r="UZS169" s="396"/>
      <c r="UZT169" s="396"/>
      <c r="UZU169" s="396"/>
      <c r="UZV169" s="396"/>
      <c r="UZW169" s="396"/>
      <c r="UZX169" s="396"/>
      <c r="UZY169" s="396"/>
      <c r="UZZ169" s="396"/>
      <c r="VAA169" s="396"/>
      <c r="VAB169" s="396"/>
      <c r="VAC169" s="396"/>
      <c r="VAD169" s="396"/>
      <c r="VAE169" s="396"/>
      <c r="VAF169" s="396"/>
      <c r="VAG169" s="396"/>
      <c r="VAH169" s="396"/>
      <c r="VAI169" s="396"/>
      <c r="VAJ169" s="396"/>
      <c r="VAK169" s="396"/>
      <c r="VAL169" s="396"/>
      <c r="VAM169" s="396"/>
      <c r="VAN169" s="396"/>
      <c r="VAO169" s="396"/>
      <c r="VAP169" s="396"/>
      <c r="VAQ169" s="396"/>
      <c r="VAR169" s="396"/>
      <c r="VAS169" s="396"/>
      <c r="VAT169" s="396"/>
      <c r="VAU169" s="396"/>
      <c r="VAV169" s="396"/>
      <c r="VAW169" s="396"/>
      <c r="VAX169" s="396"/>
      <c r="VAY169" s="396"/>
      <c r="VAZ169" s="396"/>
      <c r="VBA169" s="396"/>
      <c r="VBB169" s="396"/>
      <c r="VBC169" s="396"/>
      <c r="VBD169" s="396"/>
      <c r="VBE169" s="396"/>
      <c r="VBF169" s="396"/>
      <c r="VBG169" s="396"/>
      <c r="VBH169" s="396"/>
      <c r="VBI169" s="396"/>
      <c r="VBJ169" s="396"/>
      <c r="VBK169" s="396"/>
      <c r="VBL169" s="396"/>
      <c r="VBM169" s="396"/>
      <c r="VBN169" s="396"/>
      <c r="VBO169" s="396"/>
      <c r="VBP169" s="396"/>
      <c r="VBQ169" s="396"/>
      <c r="VBR169" s="396"/>
      <c r="VBS169" s="396"/>
      <c r="VBT169" s="396"/>
      <c r="VBU169" s="396"/>
      <c r="VBV169" s="396"/>
      <c r="VBW169" s="396"/>
      <c r="VBX169" s="396"/>
      <c r="VBY169" s="396"/>
      <c r="VBZ169" s="396"/>
      <c r="VCA169" s="396"/>
      <c r="VCB169" s="396"/>
      <c r="VCC169" s="396"/>
      <c r="VCD169" s="396"/>
      <c r="VCE169" s="396"/>
      <c r="VCF169" s="396"/>
      <c r="VCG169" s="396"/>
      <c r="VCH169" s="396"/>
      <c r="VCI169" s="396"/>
      <c r="VCJ169" s="396"/>
      <c r="VCK169" s="396"/>
      <c r="VCL169" s="396"/>
      <c r="VCM169" s="396"/>
      <c r="VCN169" s="396"/>
      <c r="VCO169" s="396"/>
      <c r="VCP169" s="396"/>
      <c r="VCQ169" s="396"/>
      <c r="VCR169" s="396"/>
      <c r="VCS169" s="396"/>
      <c r="VCT169" s="396"/>
      <c r="VCU169" s="396"/>
      <c r="VCV169" s="396"/>
      <c r="VCW169" s="396"/>
      <c r="VCX169" s="396"/>
      <c r="VCY169" s="396"/>
      <c r="VCZ169" s="396"/>
      <c r="VDA169" s="396"/>
      <c r="VDB169" s="396"/>
      <c r="VDC169" s="396"/>
      <c r="VDD169" s="396"/>
      <c r="VDE169" s="396"/>
      <c r="VDF169" s="396"/>
      <c r="VDG169" s="396"/>
      <c r="VDH169" s="396"/>
      <c r="VDI169" s="396"/>
      <c r="VDJ169" s="396"/>
      <c r="VDK169" s="396"/>
      <c r="VDL169" s="396"/>
      <c r="VDM169" s="396"/>
      <c r="VDN169" s="396"/>
      <c r="VDO169" s="396"/>
      <c r="VDP169" s="396"/>
      <c r="VDQ169" s="396"/>
      <c r="VDR169" s="396"/>
      <c r="VDS169" s="396"/>
      <c r="VDT169" s="396"/>
      <c r="VDU169" s="396"/>
      <c r="VDV169" s="396"/>
      <c r="VDW169" s="396"/>
      <c r="VDX169" s="396"/>
      <c r="VDY169" s="396"/>
      <c r="VDZ169" s="396"/>
      <c r="VEA169" s="396"/>
      <c r="VEB169" s="396"/>
      <c r="VEC169" s="396"/>
      <c r="VED169" s="396"/>
      <c r="VEE169" s="396"/>
      <c r="VEF169" s="396"/>
      <c r="VEG169" s="396"/>
      <c r="VEH169" s="396"/>
      <c r="VEI169" s="396"/>
      <c r="VEJ169" s="396"/>
      <c r="VEK169" s="396"/>
      <c r="VEL169" s="396"/>
      <c r="VEM169" s="396"/>
      <c r="VEN169" s="396"/>
      <c r="VEO169" s="396"/>
      <c r="VEP169" s="396"/>
      <c r="VEQ169" s="396"/>
      <c r="VER169" s="396"/>
      <c r="VES169" s="396"/>
      <c r="VET169" s="396"/>
      <c r="VEU169" s="396"/>
      <c r="VEV169" s="396"/>
      <c r="VEW169" s="396"/>
      <c r="VEX169" s="396"/>
      <c r="VEY169" s="396"/>
      <c r="VEZ169" s="396"/>
      <c r="VFA169" s="396"/>
      <c r="VFB169" s="396"/>
      <c r="VFC169" s="396"/>
      <c r="VFD169" s="396"/>
      <c r="VFE169" s="396"/>
      <c r="VFF169" s="396"/>
      <c r="VFG169" s="396"/>
      <c r="VFH169" s="396"/>
      <c r="VFI169" s="396"/>
      <c r="VFJ169" s="396"/>
      <c r="VFK169" s="396"/>
      <c r="VFL169" s="396"/>
      <c r="VFM169" s="396"/>
      <c r="VFN169" s="396"/>
      <c r="VFO169" s="396"/>
      <c r="VFP169" s="396"/>
      <c r="VFQ169" s="396"/>
      <c r="VFR169" s="396"/>
      <c r="VFS169" s="396"/>
      <c r="VFT169" s="396"/>
      <c r="VFU169" s="396"/>
      <c r="VFV169" s="396"/>
      <c r="VFW169" s="396"/>
      <c r="VFX169" s="396"/>
      <c r="VFY169" s="396"/>
      <c r="VFZ169" s="396"/>
      <c r="VGA169" s="396"/>
      <c r="VGB169" s="396"/>
      <c r="VGC169" s="396"/>
      <c r="VGD169" s="396"/>
      <c r="VGE169" s="396"/>
      <c r="VGF169" s="396"/>
      <c r="VGG169" s="396"/>
      <c r="VGH169" s="396"/>
      <c r="VGI169" s="396"/>
      <c r="VGJ169" s="396"/>
      <c r="VGK169" s="396"/>
      <c r="VGL169" s="396"/>
      <c r="VGM169" s="396"/>
      <c r="VGN169" s="396"/>
      <c r="VGO169" s="396"/>
      <c r="VGP169" s="396"/>
      <c r="VGQ169" s="396"/>
      <c r="VGR169" s="396"/>
      <c r="VGS169" s="396"/>
      <c r="VGT169" s="396"/>
      <c r="VGU169" s="396"/>
      <c r="VGV169" s="396"/>
      <c r="VGW169" s="396"/>
      <c r="VGX169" s="396"/>
      <c r="VGY169" s="396"/>
      <c r="VGZ169" s="396"/>
      <c r="VHA169" s="396"/>
      <c r="VHB169" s="396"/>
      <c r="VHC169" s="396"/>
      <c r="VHD169" s="396"/>
      <c r="VHE169" s="396"/>
      <c r="VHF169" s="396"/>
      <c r="VHG169" s="396"/>
      <c r="VHH169" s="396"/>
      <c r="VHI169" s="396"/>
      <c r="VHJ169" s="396"/>
      <c r="VHK169" s="396"/>
      <c r="VHL169" s="396"/>
      <c r="VHM169" s="396"/>
      <c r="VHN169" s="396"/>
      <c r="VHO169" s="396"/>
      <c r="VHP169" s="396"/>
      <c r="VHQ169" s="396"/>
      <c r="VHR169" s="396"/>
      <c r="VHS169" s="396"/>
      <c r="VHT169" s="396"/>
      <c r="VHU169" s="396"/>
      <c r="VHV169" s="396"/>
      <c r="VHW169" s="396"/>
      <c r="VHX169" s="396"/>
      <c r="VHY169" s="396"/>
      <c r="VHZ169" s="396"/>
      <c r="VIA169" s="396"/>
      <c r="VIB169" s="396"/>
      <c r="VIC169" s="396"/>
      <c r="VID169" s="396"/>
      <c r="VIE169" s="396"/>
      <c r="VIF169" s="396"/>
      <c r="VIG169" s="396"/>
      <c r="VIH169" s="396"/>
      <c r="VII169" s="396"/>
      <c r="VIJ169" s="396"/>
      <c r="VIK169" s="396"/>
      <c r="VIL169" s="396"/>
      <c r="VIM169" s="396"/>
      <c r="VIN169" s="396"/>
      <c r="VIO169" s="396"/>
      <c r="VIP169" s="396"/>
      <c r="VIQ169" s="396"/>
      <c r="VIR169" s="396"/>
      <c r="VIS169" s="396"/>
      <c r="VIT169" s="396"/>
      <c r="VIU169" s="396"/>
      <c r="VIV169" s="396"/>
      <c r="VIW169" s="396"/>
      <c r="VIX169" s="396"/>
      <c r="VIY169" s="396"/>
      <c r="VIZ169" s="396"/>
      <c r="VJA169" s="396"/>
      <c r="VJB169" s="396"/>
      <c r="VJC169" s="396"/>
      <c r="VJD169" s="396"/>
      <c r="VJE169" s="396"/>
      <c r="VJF169" s="396"/>
      <c r="VJG169" s="396"/>
      <c r="VJH169" s="396"/>
      <c r="VJI169" s="396"/>
      <c r="VJJ169" s="396"/>
      <c r="VJK169" s="396"/>
      <c r="VJL169" s="396"/>
      <c r="VJM169" s="396"/>
      <c r="VJN169" s="396"/>
      <c r="VJO169" s="396"/>
      <c r="VJP169" s="396"/>
      <c r="VJQ169" s="396"/>
      <c r="VJR169" s="396"/>
      <c r="VJS169" s="396"/>
      <c r="VJT169" s="396"/>
      <c r="VJU169" s="396"/>
      <c r="VJV169" s="396"/>
      <c r="VJW169" s="396"/>
      <c r="VJX169" s="396"/>
      <c r="VJY169" s="396"/>
      <c r="VJZ169" s="396"/>
      <c r="VKA169" s="396"/>
      <c r="VKB169" s="396"/>
      <c r="VKC169" s="396"/>
      <c r="VKD169" s="396"/>
      <c r="VKE169" s="396"/>
      <c r="VKF169" s="396"/>
      <c r="VKG169" s="396"/>
      <c r="VKH169" s="396"/>
      <c r="VKI169" s="396"/>
      <c r="VKJ169" s="396"/>
      <c r="VKK169" s="396"/>
      <c r="VKL169" s="396"/>
      <c r="VKM169" s="396"/>
      <c r="VKN169" s="396"/>
      <c r="VKO169" s="396"/>
      <c r="VKP169" s="396"/>
      <c r="VKQ169" s="396"/>
      <c r="VKR169" s="396"/>
      <c r="VKS169" s="396"/>
      <c r="VKT169" s="396"/>
      <c r="VKU169" s="396"/>
      <c r="VKV169" s="396"/>
      <c r="VKW169" s="396"/>
      <c r="VKX169" s="396"/>
      <c r="VKY169" s="396"/>
      <c r="VKZ169" s="396"/>
      <c r="VLA169" s="396"/>
      <c r="VLB169" s="396"/>
      <c r="VLC169" s="396"/>
      <c r="VLD169" s="396"/>
      <c r="VLE169" s="396"/>
      <c r="VLF169" s="396"/>
      <c r="VLG169" s="396"/>
      <c r="VLH169" s="396"/>
      <c r="VLI169" s="396"/>
      <c r="VLJ169" s="396"/>
      <c r="VLK169" s="396"/>
      <c r="VLL169" s="396"/>
      <c r="VLM169" s="396"/>
      <c r="VLN169" s="396"/>
      <c r="VLO169" s="396"/>
      <c r="VLP169" s="396"/>
      <c r="VLQ169" s="396"/>
      <c r="VLR169" s="396"/>
      <c r="VLS169" s="396"/>
      <c r="VLT169" s="396"/>
      <c r="VLU169" s="396"/>
      <c r="VLV169" s="396"/>
      <c r="VLW169" s="396"/>
      <c r="VLX169" s="396"/>
      <c r="VLY169" s="396"/>
      <c r="VLZ169" s="396"/>
      <c r="VMA169" s="396"/>
      <c r="VMB169" s="396"/>
      <c r="VMC169" s="396"/>
      <c r="VMD169" s="396"/>
      <c r="VME169" s="396"/>
      <c r="VMF169" s="396"/>
      <c r="VMG169" s="396"/>
      <c r="VMH169" s="396"/>
      <c r="VMI169" s="396"/>
      <c r="VMJ169" s="396"/>
      <c r="VMK169" s="396"/>
      <c r="VML169" s="396"/>
      <c r="VMM169" s="396"/>
      <c r="VMN169" s="396"/>
      <c r="VMO169" s="396"/>
      <c r="VMP169" s="396"/>
      <c r="VMQ169" s="396"/>
      <c r="VMR169" s="396"/>
      <c r="VMS169" s="396"/>
      <c r="VMT169" s="396"/>
      <c r="VMU169" s="396"/>
      <c r="VMV169" s="396"/>
      <c r="VMW169" s="396"/>
      <c r="VMX169" s="396"/>
      <c r="VMY169" s="396"/>
      <c r="VMZ169" s="396"/>
      <c r="VNA169" s="396"/>
      <c r="VNB169" s="396"/>
      <c r="VNC169" s="396"/>
      <c r="VND169" s="396"/>
      <c r="VNE169" s="396"/>
      <c r="VNF169" s="396"/>
      <c r="VNG169" s="396"/>
      <c r="VNH169" s="396"/>
      <c r="VNI169" s="396"/>
      <c r="VNJ169" s="396"/>
      <c r="VNK169" s="396"/>
      <c r="VNL169" s="396"/>
      <c r="VNM169" s="396"/>
      <c r="VNN169" s="396"/>
      <c r="VNO169" s="396"/>
      <c r="VNP169" s="396"/>
      <c r="VNQ169" s="396"/>
      <c r="VNR169" s="396"/>
      <c r="VNS169" s="396"/>
      <c r="VNT169" s="396"/>
      <c r="VNU169" s="396"/>
      <c r="VNV169" s="396"/>
      <c r="VNW169" s="396"/>
      <c r="VNX169" s="396"/>
      <c r="VNY169" s="396"/>
      <c r="VNZ169" s="396"/>
      <c r="VOA169" s="396"/>
      <c r="VOB169" s="396"/>
      <c r="VOC169" s="396"/>
      <c r="VOD169" s="396"/>
      <c r="VOE169" s="396"/>
      <c r="VOF169" s="396"/>
      <c r="VOG169" s="396"/>
      <c r="VOH169" s="396"/>
      <c r="VOI169" s="396"/>
      <c r="VOJ169" s="396"/>
      <c r="VOK169" s="396"/>
      <c r="VOL169" s="396"/>
      <c r="VOM169" s="396"/>
      <c r="VON169" s="396"/>
      <c r="VOO169" s="396"/>
      <c r="VOP169" s="396"/>
      <c r="VOQ169" s="396"/>
      <c r="VOR169" s="396"/>
      <c r="VOS169" s="396"/>
      <c r="VOT169" s="396"/>
      <c r="VOU169" s="396"/>
      <c r="VOV169" s="396"/>
      <c r="VOW169" s="396"/>
      <c r="VOX169" s="396"/>
      <c r="VOY169" s="396"/>
      <c r="VOZ169" s="396"/>
      <c r="VPA169" s="396"/>
      <c r="VPB169" s="396"/>
      <c r="VPC169" s="396"/>
      <c r="VPD169" s="396"/>
      <c r="VPE169" s="396"/>
      <c r="VPF169" s="396"/>
      <c r="VPG169" s="396"/>
      <c r="VPH169" s="396"/>
      <c r="VPI169" s="396"/>
      <c r="VPJ169" s="396"/>
      <c r="VPK169" s="396"/>
      <c r="VPL169" s="396"/>
      <c r="VPM169" s="396"/>
      <c r="VPN169" s="396"/>
      <c r="VPO169" s="396"/>
      <c r="VPP169" s="396"/>
      <c r="VPQ169" s="396"/>
      <c r="VPR169" s="396"/>
      <c r="VPS169" s="396"/>
      <c r="VPT169" s="396"/>
      <c r="VPU169" s="396"/>
      <c r="VPV169" s="396"/>
      <c r="VPW169" s="396"/>
      <c r="VPX169" s="396"/>
      <c r="VPY169" s="396"/>
      <c r="VPZ169" s="396"/>
      <c r="VQA169" s="396"/>
      <c r="VQB169" s="396"/>
      <c r="VQC169" s="396"/>
      <c r="VQD169" s="396"/>
      <c r="VQE169" s="396"/>
      <c r="VQF169" s="396"/>
      <c r="VQG169" s="396"/>
      <c r="VQH169" s="396"/>
      <c r="VQI169" s="396"/>
      <c r="VQJ169" s="396"/>
      <c r="VQK169" s="396"/>
      <c r="VQL169" s="396"/>
      <c r="VQM169" s="396"/>
      <c r="VQN169" s="396"/>
      <c r="VQO169" s="396"/>
      <c r="VQP169" s="396"/>
      <c r="VQQ169" s="396"/>
      <c r="VQR169" s="396"/>
      <c r="VQS169" s="396"/>
      <c r="VQT169" s="396"/>
      <c r="VQU169" s="396"/>
      <c r="VQV169" s="396"/>
      <c r="VQW169" s="396"/>
      <c r="VQX169" s="396"/>
      <c r="VQY169" s="396"/>
      <c r="VQZ169" s="396"/>
      <c r="VRA169" s="396"/>
      <c r="VRB169" s="396"/>
      <c r="VRC169" s="396"/>
      <c r="VRD169" s="396"/>
      <c r="VRE169" s="396"/>
      <c r="VRF169" s="396"/>
      <c r="VRG169" s="396"/>
      <c r="VRH169" s="396"/>
      <c r="VRI169" s="396"/>
      <c r="VRJ169" s="396"/>
      <c r="VRK169" s="396"/>
      <c r="VRL169" s="396"/>
      <c r="VRM169" s="396"/>
      <c r="VRN169" s="396"/>
      <c r="VRO169" s="396"/>
      <c r="VRP169" s="396"/>
      <c r="VRQ169" s="396"/>
      <c r="VRR169" s="396"/>
      <c r="VRS169" s="396"/>
      <c r="VRT169" s="396"/>
      <c r="VRU169" s="396"/>
      <c r="VRV169" s="396"/>
      <c r="VRW169" s="396"/>
      <c r="VRX169" s="396"/>
      <c r="VRY169" s="396"/>
      <c r="VRZ169" s="396"/>
      <c r="VSA169" s="396"/>
      <c r="VSB169" s="396"/>
      <c r="VSC169" s="396"/>
      <c r="VSD169" s="396"/>
      <c r="VSE169" s="396"/>
      <c r="VSF169" s="396"/>
      <c r="VSG169" s="396"/>
      <c r="VSH169" s="396"/>
      <c r="VSI169" s="396"/>
      <c r="VSJ169" s="396"/>
      <c r="VSK169" s="396"/>
      <c r="VSL169" s="396"/>
      <c r="VSM169" s="396"/>
      <c r="VSN169" s="396"/>
      <c r="VSO169" s="396"/>
      <c r="VSP169" s="396"/>
      <c r="VSQ169" s="396"/>
      <c r="VSR169" s="396"/>
      <c r="VSS169" s="396"/>
      <c r="VST169" s="396"/>
      <c r="VSU169" s="396"/>
      <c r="VSV169" s="396"/>
      <c r="VSW169" s="396"/>
      <c r="VSX169" s="396"/>
      <c r="VSY169" s="396"/>
      <c r="VSZ169" s="396"/>
      <c r="VTA169" s="396"/>
      <c r="VTB169" s="396"/>
      <c r="VTC169" s="396"/>
      <c r="VTD169" s="396"/>
      <c r="VTE169" s="396"/>
      <c r="VTF169" s="396"/>
      <c r="VTG169" s="396"/>
      <c r="VTH169" s="396"/>
      <c r="VTI169" s="396"/>
      <c r="VTJ169" s="396"/>
      <c r="VTK169" s="396"/>
      <c r="VTL169" s="396"/>
      <c r="VTM169" s="396"/>
      <c r="VTN169" s="396"/>
      <c r="VTO169" s="396"/>
      <c r="VTP169" s="396"/>
      <c r="VTQ169" s="396"/>
      <c r="VTR169" s="396"/>
      <c r="VTS169" s="396"/>
      <c r="VTT169" s="396"/>
      <c r="VTU169" s="396"/>
      <c r="VTV169" s="396"/>
      <c r="VTW169" s="396"/>
      <c r="VTX169" s="396"/>
      <c r="VTY169" s="396"/>
      <c r="VTZ169" s="396"/>
      <c r="VUA169" s="396"/>
      <c r="VUB169" s="396"/>
      <c r="VUC169" s="396"/>
      <c r="VUD169" s="396"/>
      <c r="VUE169" s="396"/>
      <c r="VUF169" s="396"/>
      <c r="VUG169" s="396"/>
      <c r="VUH169" s="396"/>
      <c r="VUI169" s="396"/>
      <c r="VUJ169" s="396"/>
      <c r="VUK169" s="396"/>
      <c r="VUL169" s="396"/>
      <c r="VUM169" s="396"/>
      <c r="VUN169" s="396"/>
      <c r="VUO169" s="396"/>
      <c r="VUP169" s="396"/>
      <c r="VUQ169" s="396"/>
      <c r="VUR169" s="396"/>
      <c r="VUS169" s="396"/>
      <c r="VUT169" s="396"/>
      <c r="VUU169" s="396"/>
      <c r="VUV169" s="396"/>
      <c r="VUW169" s="396"/>
      <c r="VUX169" s="396"/>
      <c r="VUY169" s="396"/>
      <c r="VUZ169" s="396"/>
      <c r="VVA169" s="396"/>
      <c r="VVB169" s="396"/>
      <c r="VVC169" s="396"/>
      <c r="VVD169" s="396"/>
      <c r="VVE169" s="396"/>
      <c r="VVF169" s="396"/>
      <c r="VVG169" s="396"/>
      <c r="VVH169" s="396"/>
      <c r="VVI169" s="396"/>
      <c r="VVJ169" s="396"/>
      <c r="VVK169" s="396"/>
      <c r="VVL169" s="396"/>
      <c r="VVM169" s="396"/>
      <c r="VVN169" s="396"/>
      <c r="VVO169" s="396"/>
      <c r="VVP169" s="396"/>
      <c r="VVQ169" s="396"/>
      <c r="VVR169" s="396"/>
      <c r="VVS169" s="396"/>
      <c r="VVT169" s="396"/>
      <c r="VVU169" s="396"/>
      <c r="VVV169" s="396"/>
      <c r="VVW169" s="396"/>
      <c r="VVX169" s="396"/>
      <c r="VVY169" s="396"/>
      <c r="VVZ169" s="396"/>
      <c r="VWA169" s="396"/>
      <c r="VWB169" s="396"/>
      <c r="VWC169" s="396"/>
      <c r="VWD169" s="396"/>
      <c r="VWE169" s="396"/>
      <c r="VWF169" s="396"/>
      <c r="VWG169" s="396"/>
      <c r="VWH169" s="396"/>
      <c r="VWI169" s="396"/>
      <c r="VWJ169" s="396"/>
      <c r="VWK169" s="396"/>
      <c r="VWL169" s="396"/>
      <c r="VWM169" s="396"/>
      <c r="VWN169" s="396"/>
      <c r="VWO169" s="396"/>
      <c r="VWP169" s="396"/>
      <c r="VWQ169" s="396"/>
      <c r="VWR169" s="396"/>
      <c r="VWS169" s="396"/>
      <c r="VWT169" s="396"/>
      <c r="VWU169" s="396"/>
      <c r="VWV169" s="396"/>
      <c r="VWW169" s="396"/>
      <c r="VWX169" s="396"/>
      <c r="VWY169" s="396"/>
      <c r="VWZ169" s="396"/>
      <c r="VXA169" s="396"/>
      <c r="VXB169" s="396"/>
      <c r="VXC169" s="396"/>
      <c r="VXD169" s="396"/>
      <c r="VXE169" s="396"/>
      <c r="VXF169" s="396"/>
      <c r="VXG169" s="396"/>
      <c r="VXH169" s="396"/>
      <c r="VXI169" s="396"/>
      <c r="VXJ169" s="396"/>
      <c r="VXK169" s="396"/>
      <c r="VXL169" s="396"/>
      <c r="VXM169" s="396"/>
      <c r="VXN169" s="396"/>
      <c r="VXO169" s="396"/>
      <c r="VXP169" s="396"/>
      <c r="VXQ169" s="396"/>
      <c r="VXR169" s="396"/>
      <c r="VXS169" s="396"/>
      <c r="VXT169" s="396"/>
      <c r="VXU169" s="396"/>
      <c r="VXV169" s="396"/>
      <c r="VXW169" s="396"/>
      <c r="VXX169" s="396"/>
      <c r="VXY169" s="396"/>
      <c r="VXZ169" s="396"/>
      <c r="VYA169" s="396"/>
      <c r="VYB169" s="396"/>
      <c r="VYC169" s="396"/>
      <c r="VYD169" s="396"/>
      <c r="VYE169" s="396"/>
      <c r="VYF169" s="396"/>
      <c r="VYG169" s="396"/>
      <c r="VYH169" s="396"/>
      <c r="VYI169" s="396"/>
      <c r="VYJ169" s="396"/>
      <c r="VYK169" s="396"/>
      <c r="VYL169" s="396"/>
      <c r="VYM169" s="396"/>
      <c r="VYN169" s="396"/>
      <c r="VYO169" s="396"/>
      <c r="VYP169" s="396"/>
      <c r="VYQ169" s="396"/>
      <c r="VYR169" s="396"/>
      <c r="VYS169" s="396"/>
      <c r="VYT169" s="396"/>
      <c r="VYU169" s="396"/>
      <c r="VYV169" s="396"/>
      <c r="VYW169" s="396"/>
      <c r="VYX169" s="396"/>
      <c r="VYY169" s="396"/>
      <c r="VYZ169" s="396"/>
      <c r="VZA169" s="396"/>
      <c r="VZB169" s="396"/>
      <c r="VZC169" s="396"/>
      <c r="VZD169" s="396"/>
      <c r="VZE169" s="396"/>
      <c r="VZF169" s="396"/>
      <c r="VZG169" s="396"/>
      <c r="VZH169" s="396"/>
      <c r="VZI169" s="396"/>
      <c r="VZJ169" s="396"/>
      <c r="VZK169" s="396"/>
      <c r="VZL169" s="396"/>
      <c r="VZM169" s="396"/>
      <c r="VZN169" s="396"/>
      <c r="VZO169" s="396"/>
      <c r="VZP169" s="396"/>
      <c r="VZQ169" s="396"/>
      <c r="VZR169" s="396"/>
      <c r="VZS169" s="396"/>
      <c r="VZT169" s="396"/>
      <c r="VZU169" s="396"/>
      <c r="VZV169" s="396"/>
      <c r="VZW169" s="396"/>
      <c r="VZX169" s="396"/>
      <c r="VZY169" s="396"/>
      <c r="VZZ169" s="396"/>
      <c r="WAA169" s="396"/>
      <c r="WAB169" s="396"/>
      <c r="WAC169" s="396"/>
      <c r="WAD169" s="396"/>
      <c r="WAE169" s="396"/>
      <c r="WAF169" s="396"/>
      <c r="WAG169" s="396"/>
      <c r="WAH169" s="396"/>
      <c r="WAI169" s="396"/>
      <c r="WAJ169" s="396"/>
      <c r="WAK169" s="396"/>
      <c r="WAL169" s="396"/>
      <c r="WAM169" s="396"/>
      <c r="WAN169" s="396"/>
      <c r="WAO169" s="396"/>
      <c r="WAP169" s="396"/>
      <c r="WAQ169" s="396"/>
      <c r="WAR169" s="396"/>
      <c r="WAS169" s="396"/>
      <c r="WAT169" s="396"/>
      <c r="WAU169" s="396"/>
      <c r="WAV169" s="396"/>
      <c r="WAW169" s="396"/>
      <c r="WAX169" s="396"/>
      <c r="WAY169" s="396"/>
      <c r="WAZ169" s="396"/>
      <c r="WBA169" s="396"/>
      <c r="WBB169" s="396"/>
      <c r="WBC169" s="396"/>
      <c r="WBD169" s="396"/>
      <c r="WBE169" s="396"/>
      <c r="WBF169" s="396"/>
      <c r="WBG169" s="396"/>
      <c r="WBH169" s="396"/>
      <c r="WBI169" s="396"/>
      <c r="WBJ169" s="396"/>
      <c r="WBK169" s="396"/>
      <c r="WBL169" s="396"/>
      <c r="WBM169" s="396"/>
      <c r="WBN169" s="396"/>
      <c r="WBO169" s="396"/>
      <c r="WBP169" s="396"/>
      <c r="WBQ169" s="396"/>
      <c r="WBR169" s="396"/>
      <c r="WBS169" s="396"/>
      <c r="WBT169" s="396"/>
      <c r="WBU169" s="396"/>
      <c r="WBV169" s="396"/>
      <c r="WBW169" s="396"/>
      <c r="WBX169" s="396"/>
      <c r="WBY169" s="396"/>
      <c r="WBZ169" s="396"/>
      <c r="WCA169" s="396"/>
      <c r="WCB169" s="396"/>
      <c r="WCC169" s="396"/>
      <c r="WCD169" s="396"/>
      <c r="WCE169" s="396"/>
      <c r="WCF169" s="396"/>
      <c r="WCG169" s="396"/>
      <c r="WCH169" s="396"/>
      <c r="WCI169" s="396"/>
      <c r="WCJ169" s="396"/>
      <c r="WCK169" s="396"/>
      <c r="WCL169" s="396"/>
      <c r="WCM169" s="396"/>
      <c r="WCN169" s="396"/>
      <c r="WCO169" s="396"/>
      <c r="WCP169" s="396"/>
      <c r="WCQ169" s="396"/>
      <c r="WCR169" s="396"/>
      <c r="WCS169" s="396"/>
      <c r="WCT169" s="396"/>
      <c r="WCU169" s="396"/>
      <c r="WCV169" s="396"/>
      <c r="WCW169" s="396"/>
      <c r="WCX169" s="396"/>
      <c r="WCY169" s="396"/>
      <c r="WCZ169" s="396"/>
      <c r="WDA169" s="396"/>
      <c r="WDB169" s="396"/>
      <c r="WDC169" s="396"/>
      <c r="WDD169" s="396"/>
      <c r="WDE169" s="396"/>
      <c r="WDF169" s="396"/>
      <c r="WDG169" s="396"/>
      <c r="WDH169" s="396"/>
      <c r="WDI169" s="396"/>
      <c r="WDJ169" s="396"/>
      <c r="WDK169" s="396"/>
      <c r="WDL169" s="396"/>
      <c r="WDM169" s="396"/>
      <c r="WDN169" s="396"/>
      <c r="WDO169" s="396"/>
      <c r="WDP169" s="396"/>
      <c r="WDQ169" s="396"/>
      <c r="WDR169" s="396"/>
      <c r="WDS169" s="396"/>
      <c r="WDT169" s="396"/>
      <c r="WDU169" s="396"/>
      <c r="WDV169" s="396"/>
      <c r="WDW169" s="396"/>
      <c r="WDX169" s="396"/>
      <c r="WDY169" s="396"/>
      <c r="WDZ169" s="396"/>
      <c r="WEA169" s="396"/>
      <c r="WEB169" s="396"/>
      <c r="WEC169" s="396"/>
      <c r="WED169" s="396"/>
      <c r="WEE169" s="396"/>
      <c r="WEF169" s="396"/>
      <c r="WEG169" s="396"/>
      <c r="WEH169" s="396"/>
      <c r="WEI169" s="396"/>
      <c r="WEJ169" s="396"/>
      <c r="WEK169" s="396"/>
      <c r="WEL169" s="396"/>
      <c r="WEM169" s="396"/>
      <c r="WEN169" s="396"/>
      <c r="WEO169" s="396"/>
      <c r="WEP169" s="396"/>
      <c r="WEQ169" s="396"/>
      <c r="WER169" s="396"/>
      <c r="WES169" s="396"/>
      <c r="WET169" s="396"/>
      <c r="WEU169" s="396"/>
      <c r="WEV169" s="396"/>
      <c r="WEW169" s="396"/>
      <c r="WEX169" s="396"/>
      <c r="WEY169" s="396"/>
      <c r="WEZ169" s="396"/>
      <c r="WFA169" s="396"/>
      <c r="WFB169" s="396"/>
      <c r="WFC169" s="396"/>
      <c r="WFD169" s="396"/>
      <c r="WFE169" s="396"/>
      <c r="WFF169" s="396"/>
      <c r="WFG169" s="396"/>
      <c r="WFH169" s="396"/>
      <c r="WFI169" s="396"/>
      <c r="WFJ169" s="396"/>
      <c r="WFK169" s="396"/>
      <c r="WFL169" s="396"/>
      <c r="WFM169" s="396"/>
      <c r="WFN169" s="396"/>
      <c r="WFO169" s="396"/>
      <c r="WFP169" s="396"/>
      <c r="WFQ169" s="396"/>
      <c r="WFR169" s="396"/>
      <c r="WFS169" s="396"/>
      <c r="WFT169" s="396"/>
      <c r="WFU169" s="396"/>
      <c r="WFV169" s="396"/>
      <c r="WFW169" s="396"/>
      <c r="WFX169" s="396"/>
      <c r="WFY169" s="396"/>
      <c r="WFZ169" s="396"/>
      <c r="WGA169" s="396"/>
      <c r="WGB169" s="396"/>
      <c r="WGC169" s="396"/>
      <c r="WGD169" s="396"/>
      <c r="WGE169" s="396"/>
      <c r="WGF169" s="396"/>
      <c r="WGG169" s="396"/>
      <c r="WGH169" s="396"/>
      <c r="WGI169" s="396"/>
      <c r="WGJ169" s="396"/>
      <c r="WGK169" s="396"/>
      <c r="WGL169" s="396"/>
      <c r="WGM169" s="396"/>
      <c r="WGN169" s="396"/>
      <c r="WGO169" s="396"/>
      <c r="WGP169" s="396"/>
      <c r="WGQ169" s="396"/>
      <c r="WGR169" s="396"/>
      <c r="WGS169" s="396"/>
      <c r="WGT169" s="396"/>
      <c r="WGU169" s="396"/>
      <c r="WGV169" s="396"/>
      <c r="WGW169" s="396"/>
      <c r="WGX169" s="396"/>
      <c r="WGY169" s="396"/>
      <c r="WGZ169" s="396"/>
      <c r="WHA169" s="396"/>
      <c r="WHB169" s="396"/>
      <c r="WHC169" s="396"/>
      <c r="WHD169" s="396"/>
      <c r="WHE169" s="396"/>
      <c r="WHF169" s="396"/>
      <c r="WHG169" s="396"/>
      <c r="WHH169" s="396"/>
      <c r="WHI169" s="396"/>
      <c r="WHJ169" s="396"/>
      <c r="WHK169" s="396"/>
      <c r="WHL169" s="396"/>
      <c r="WHM169" s="396"/>
      <c r="WHN169" s="396"/>
      <c r="WHO169" s="396"/>
      <c r="WHP169" s="396"/>
      <c r="WHQ169" s="396"/>
      <c r="WHR169" s="396"/>
      <c r="WHS169" s="396"/>
      <c r="WHT169" s="396"/>
      <c r="WHU169" s="396"/>
      <c r="WHV169" s="396"/>
      <c r="WHW169" s="396"/>
      <c r="WHX169" s="396"/>
      <c r="WHY169" s="396"/>
      <c r="WHZ169" s="396"/>
      <c r="WIA169" s="396"/>
      <c r="WIB169" s="396"/>
      <c r="WIC169" s="396"/>
      <c r="WID169" s="396"/>
      <c r="WIE169" s="396"/>
      <c r="WIF169" s="396"/>
      <c r="WIG169" s="396"/>
      <c r="WIH169" s="396"/>
      <c r="WII169" s="396"/>
      <c r="WIJ169" s="396"/>
      <c r="WIK169" s="396"/>
      <c r="WIL169" s="396"/>
      <c r="WIM169" s="396"/>
      <c r="WIN169" s="396"/>
      <c r="WIO169" s="396"/>
      <c r="WIP169" s="396"/>
      <c r="WIQ169" s="396"/>
      <c r="WIR169" s="396"/>
      <c r="WIS169" s="396"/>
      <c r="WIT169" s="396"/>
      <c r="WIU169" s="396"/>
      <c r="WIV169" s="396"/>
      <c r="WIW169" s="396"/>
      <c r="WIX169" s="396"/>
      <c r="WIY169" s="396"/>
      <c r="WIZ169" s="396"/>
      <c r="WJA169" s="396"/>
      <c r="WJB169" s="396"/>
      <c r="WJC169" s="396"/>
      <c r="WJD169" s="396"/>
      <c r="WJE169" s="396"/>
      <c r="WJF169" s="396"/>
      <c r="WJG169" s="396"/>
      <c r="WJH169" s="396"/>
      <c r="WJI169" s="396"/>
      <c r="WJJ169" s="396"/>
      <c r="WJK169" s="396"/>
      <c r="WJL169" s="396"/>
      <c r="WJM169" s="396"/>
      <c r="WJN169" s="396"/>
      <c r="WJO169" s="396"/>
      <c r="WJP169" s="396"/>
      <c r="WJQ169" s="396"/>
      <c r="WJR169" s="396"/>
      <c r="WJS169" s="396"/>
      <c r="WJT169" s="396"/>
      <c r="WJU169" s="396"/>
      <c r="WJV169" s="396"/>
      <c r="WJW169" s="396"/>
      <c r="WJX169" s="396"/>
      <c r="WJY169" s="396"/>
      <c r="WJZ169" s="396"/>
      <c r="WKA169" s="396"/>
      <c r="WKB169" s="396"/>
      <c r="WKC169" s="396"/>
      <c r="WKD169" s="396"/>
      <c r="WKE169" s="396"/>
      <c r="WKF169" s="396"/>
      <c r="WKG169" s="396"/>
      <c r="WKH169" s="396"/>
      <c r="WKI169" s="396"/>
      <c r="WKJ169" s="396"/>
      <c r="WKK169" s="396"/>
      <c r="WKL169" s="396"/>
      <c r="WKM169" s="396"/>
      <c r="WKN169" s="396"/>
      <c r="WKO169" s="396"/>
      <c r="WKP169" s="396"/>
      <c r="WKQ169" s="396"/>
      <c r="WKR169" s="396"/>
      <c r="WKS169" s="396"/>
      <c r="WKT169" s="396"/>
      <c r="WKU169" s="396"/>
      <c r="WKV169" s="396"/>
      <c r="WKW169" s="396"/>
      <c r="WKX169" s="396"/>
      <c r="WKY169" s="396"/>
      <c r="WKZ169" s="396"/>
      <c r="WLA169" s="396"/>
      <c r="WLB169" s="396"/>
      <c r="WLC169" s="396"/>
      <c r="WLD169" s="396"/>
      <c r="WLE169" s="396"/>
      <c r="WLF169" s="396"/>
      <c r="WLG169" s="396"/>
      <c r="WLH169" s="396"/>
      <c r="WLI169" s="396"/>
      <c r="WLJ169" s="396"/>
      <c r="WLK169" s="396"/>
      <c r="WLL169" s="396"/>
      <c r="WLM169" s="396"/>
      <c r="WLN169" s="396"/>
      <c r="WLO169" s="396"/>
      <c r="WLP169" s="396"/>
      <c r="WLQ169" s="396"/>
      <c r="WLR169" s="396"/>
      <c r="WLS169" s="396"/>
      <c r="WLT169" s="396"/>
      <c r="WLU169" s="396"/>
      <c r="WLV169" s="396"/>
      <c r="WLW169" s="396"/>
      <c r="WLX169" s="396"/>
      <c r="WLY169" s="396"/>
      <c r="WLZ169" s="396"/>
      <c r="WMA169" s="396"/>
      <c r="WMB169" s="396"/>
      <c r="WMC169" s="396"/>
      <c r="WMD169" s="396"/>
      <c r="WME169" s="396"/>
      <c r="WMF169" s="396"/>
      <c r="WMG169" s="396"/>
      <c r="WMH169" s="396"/>
      <c r="WMI169" s="396"/>
      <c r="WMJ169" s="396"/>
      <c r="WMK169" s="396"/>
      <c r="WML169" s="396"/>
      <c r="WMM169" s="396"/>
      <c r="WMN169" s="396"/>
      <c r="WMO169" s="396"/>
      <c r="WMP169" s="396"/>
      <c r="WMQ169" s="396"/>
      <c r="WMR169" s="396"/>
      <c r="WMS169" s="396"/>
      <c r="WMT169" s="396"/>
      <c r="WMU169" s="396"/>
      <c r="WMV169" s="396"/>
      <c r="WMW169" s="396"/>
      <c r="WMX169" s="396"/>
      <c r="WMY169" s="396"/>
      <c r="WMZ169" s="396"/>
      <c r="WNA169" s="396"/>
      <c r="WNB169" s="396"/>
      <c r="WNC169" s="396"/>
      <c r="WND169" s="396"/>
      <c r="WNE169" s="396"/>
      <c r="WNF169" s="396"/>
      <c r="WNG169" s="396"/>
      <c r="WNH169" s="396"/>
      <c r="WNI169" s="396"/>
      <c r="WNJ169" s="396"/>
      <c r="WNK169" s="396"/>
      <c r="WNL169" s="396"/>
      <c r="WNM169" s="396"/>
      <c r="WNN169" s="396"/>
      <c r="WNO169" s="396"/>
      <c r="WNP169" s="396"/>
      <c r="WNQ169" s="396"/>
      <c r="WNR169" s="396"/>
      <c r="WNS169" s="396"/>
      <c r="WNT169" s="396"/>
      <c r="WNU169" s="396"/>
      <c r="WNV169" s="396"/>
      <c r="WNW169" s="396"/>
      <c r="WNX169" s="396"/>
      <c r="WNY169" s="396"/>
      <c r="WNZ169" s="396"/>
      <c r="WOA169" s="396"/>
      <c r="WOB169" s="396"/>
      <c r="WOC169" s="396"/>
      <c r="WOD169" s="396"/>
      <c r="WOE169" s="396"/>
      <c r="WOF169" s="396"/>
      <c r="WOG169" s="396"/>
      <c r="WOH169" s="396"/>
      <c r="WOI169" s="396"/>
      <c r="WOJ169" s="396"/>
      <c r="WOK169" s="396"/>
      <c r="WOL169" s="396"/>
      <c r="WOM169" s="396"/>
      <c r="WON169" s="396"/>
      <c r="WOO169" s="396"/>
      <c r="WOP169" s="396"/>
      <c r="WOQ169" s="396"/>
      <c r="WOR169" s="396"/>
      <c r="WOS169" s="396"/>
      <c r="WOT169" s="396"/>
      <c r="WOU169" s="396"/>
      <c r="WOV169" s="396"/>
      <c r="WOW169" s="396"/>
      <c r="WOX169" s="396"/>
      <c r="WOY169" s="396"/>
      <c r="WOZ169" s="396"/>
      <c r="WPA169" s="396"/>
      <c r="WPB169" s="396"/>
      <c r="WPC169" s="396"/>
      <c r="WPD169" s="396"/>
      <c r="WPE169" s="396"/>
      <c r="WPF169" s="396"/>
      <c r="WPG169" s="396"/>
      <c r="WPH169" s="396"/>
      <c r="WPI169" s="396"/>
      <c r="WPJ169" s="396"/>
      <c r="WPK169" s="396"/>
      <c r="WPL169" s="396"/>
      <c r="WPM169" s="396"/>
      <c r="WPN169" s="396"/>
      <c r="WPO169" s="396"/>
      <c r="WPP169" s="396"/>
      <c r="WPQ169" s="396"/>
      <c r="WPR169" s="396"/>
      <c r="WPS169" s="396"/>
      <c r="WPT169" s="396"/>
      <c r="WPU169" s="396"/>
      <c r="WPV169" s="396"/>
      <c r="WPW169" s="396"/>
      <c r="WPX169" s="396"/>
      <c r="WPY169" s="396"/>
      <c r="WPZ169" s="396"/>
      <c r="WQA169" s="396"/>
      <c r="WQB169" s="396"/>
      <c r="WQC169" s="396"/>
      <c r="WQD169" s="396"/>
      <c r="WQE169" s="396"/>
      <c r="WQF169" s="396"/>
      <c r="WQG169" s="396"/>
      <c r="WQH169" s="396"/>
      <c r="WQI169" s="396"/>
      <c r="WQJ169" s="396"/>
      <c r="WQK169" s="396"/>
      <c r="WQL169" s="396"/>
      <c r="WQM169" s="396"/>
      <c r="WQN169" s="396"/>
      <c r="WQO169" s="396"/>
      <c r="WQP169" s="396"/>
      <c r="WQQ169" s="396"/>
      <c r="WQR169" s="396"/>
      <c r="WQS169" s="396"/>
      <c r="WQT169" s="396"/>
      <c r="WQU169" s="396"/>
      <c r="WQV169" s="396"/>
      <c r="WQW169" s="396"/>
      <c r="WQX169" s="396"/>
      <c r="WQY169" s="396"/>
      <c r="WQZ169" s="396"/>
      <c r="WRA169" s="396"/>
      <c r="WRB169" s="396"/>
      <c r="WRC169" s="396"/>
      <c r="WRD169" s="396"/>
      <c r="WRE169" s="396"/>
      <c r="WRF169" s="396"/>
      <c r="WRG169" s="396"/>
      <c r="WRH169" s="396"/>
      <c r="WRI169" s="396"/>
      <c r="WRJ169" s="396"/>
      <c r="WRK169" s="396"/>
      <c r="WRL169" s="396"/>
      <c r="WRM169" s="396"/>
      <c r="WRN169" s="396"/>
      <c r="WRO169" s="396"/>
      <c r="WRP169" s="396"/>
      <c r="WRQ169" s="396"/>
      <c r="WRR169" s="396"/>
      <c r="WRS169" s="396"/>
      <c r="WRT169" s="396"/>
      <c r="WRU169" s="396"/>
      <c r="WRV169" s="396"/>
      <c r="WRW169" s="396"/>
      <c r="WRX169" s="396"/>
      <c r="WRY169" s="396"/>
      <c r="WRZ169" s="396"/>
      <c r="WSA169" s="396"/>
      <c r="WSB169" s="396"/>
      <c r="WSC169" s="396"/>
      <c r="WSD169" s="396"/>
      <c r="WSE169" s="396"/>
      <c r="WSF169" s="396"/>
      <c r="WSG169" s="396"/>
      <c r="WSH169" s="396"/>
      <c r="WSI169" s="396"/>
      <c r="WSJ169" s="396"/>
      <c r="WSK169" s="396"/>
      <c r="WSL169" s="396"/>
      <c r="WSM169" s="396"/>
      <c r="WSN169" s="396"/>
      <c r="WSO169" s="396"/>
      <c r="WSP169" s="396"/>
      <c r="WSQ169" s="396"/>
      <c r="WSR169" s="396"/>
      <c r="WSS169" s="396"/>
      <c r="WST169" s="396"/>
      <c r="WSU169" s="396"/>
      <c r="WSV169" s="396"/>
      <c r="WSW169" s="396"/>
      <c r="WSX169" s="396"/>
      <c r="WSY169" s="396"/>
      <c r="WSZ169" s="396"/>
      <c r="WTA169" s="396"/>
      <c r="WTB169" s="396"/>
      <c r="WTC169" s="396"/>
      <c r="WTD169" s="396"/>
      <c r="WTE169" s="396"/>
      <c r="WTF169" s="396"/>
      <c r="WTG169" s="396"/>
      <c r="WTH169" s="396"/>
      <c r="WTI169" s="396"/>
      <c r="WTJ169" s="396"/>
      <c r="WTK169" s="396"/>
      <c r="WTL169" s="396"/>
      <c r="WTM169" s="396"/>
      <c r="WTN169" s="396"/>
      <c r="WTO169" s="396"/>
      <c r="WTP169" s="396"/>
      <c r="WTQ169" s="396"/>
      <c r="WTR169" s="396"/>
      <c r="WTS169" s="396"/>
      <c r="WTT169" s="396"/>
      <c r="WTU169" s="396"/>
      <c r="WTV169" s="396"/>
      <c r="WTW169" s="396"/>
      <c r="WTX169" s="396"/>
      <c r="WTY169" s="396"/>
      <c r="WTZ169" s="396"/>
      <c r="WUA169" s="396"/>
      <c r="WUB169" s="396"/>
      <c r="WUC169" s="396"/>
      <c r="WUD169" s="396"/>
      <c r="WUE169" s="396"/>
      <c r="WUF169" s="396"/>
      <c r="WUG169" s="396"/>
      <c r="WUH169" s="396"/>
      <c r="WUI169" s="396"/>
      <c r="WUJ169" s="396"/>
      <c r="WUK169" s="396"/>
      <c r="WUL169" s="396"/>
      <c r="WUM169" s="396"/>
      <c r="WUN169" s="396"/>
      <c r="WUO169" s="396"/>
      <c r="WUP169" s="396"/>
      <c r="WUQ169" s="396"/>
      <c r="WUR169" s="396"/>
      <c r="WUS169" s="396"/>
      <c r="WUT169" s="396"/>
      <c r="WUU169" s="396"/>
      <c r="WUV169" s="396"/>
      <c r="WUW169" s="396"/>
      <c r="WUX169" s="396"/>
      <c r="WUY169" s="396"/>
      <c r="WUZ169" s="396"/>
      <c r="WVA169" s="396"/>
      <c r="WVB169" s="396"/>
      <c r="WVC169" s="396"/>
      <c r="WVD169" s="396"/>
      <c r="WVE169" s="396"/>
      <c r="WVF169" s="396"/>
      <c r="WVG169" s="396"/>
      <c r="WVH169" s="396"/>
      <c r="WVI169" s="396"/>
      <c r="WVJ169" s="396"/>
      <c r="WVK169" s="396"/>
      <c r="WVL169" s="396"/>
      <c r="WVM169" s="396"/>
      <c r="WVN169" s="396"/>
      <c r="WVO169" s="396"/>
      <c r="WVP169" s="396"/>
      <c r="WVQ169" s="396"/>
      <c r="WVR169" s="396"/>
      <c r="WVS169" s="396"/>
      <c r="WVT169" s="396"/>
      <c r="WVU169" s="396"/>
      <c r="WVV169" s="396"/>
      <c r="WVW169" s="396"/>
      <c r="WVX169" s="396"/>
      <c r="WVY169" s="396"/>
      <c r="WVZ169" s="396"/>
      <c r="WWA169" s="396"/>
      <c r="WWB169" s="396"/>
      <c r="WWC169" s="396"/>
      <c r="WWD169" s="396"/>
      <c r="WWE169" s="396"/>
      <c r="WWF169" s="396"/>
      <c r="WWG169" s="396"/>
      <c r="WWH169" s="396"/>
      <c r="WWI169" s="396"/>
      <c r="WWJ169" s="396"/>
      <c r="WWK169" s="396"/>
      <c r="WWL169" s="396"/>
      <c r="WWM169" s="396"/>
      <c r="WWN169" s="396"/>
      <c r="WWO169" s="396"/>
      <c r="WWP169" s="396"/>
      <c r="WWQ169" s="396"/>
      <c r="WWR169" s="396"/>
      <c r="WWS169" s="396"/>
      <c r="WWT169" s="396"/>
      <c r="WWU169" s="396"/>
      <c r="WWV169" s="396"/>
      <c r="WWW169" s="396"/>
      <c r="WWX169" s="396"/>
      <c r="WWY169" s="396"/>
      <c r="WWZ169" s="396"/>
      <c r="WXA169" s="396"/>
      <c r="WXB169" s="396"/>
      <c r="WXC169" s="396"/>
      <c r="WXD169" s="396"/>
      <c r="WXE169" s="396"/>
      <c r="WXF169" s="396"/>
      <c r="WXG169" s="396"/>
      <c r="WXH169" s="396"/>
      <c r="WXI169" s="396"/>
      <c r="WXJ169" s="396"/>
      <c r="WXK169" s="396"/>
      <c r="WXL169" s="396"/>
      <c r="WXM169" s="396"/>
      <c r="WXN169" s="396"/>
      <c r="WXO169" s="396"/>
      <c r="WXP169" s="396"/>
      <c r="WXQ169" s="396"/>
      <c r="WXR169" s="396"/>
      <c r="WXS169" s="396"/>
      <c r="WXT169" s="396"/>
      <c r="WXU169" s="396"/>
      <c r="WXV169" s="396"/>
      <c r="WXW169" s="396"/>
      <c r="WXX169" s="396"/>
      <c r="WXY169" s="396"/>
      <c r="WXZ169" s="396"/>
      <c r="WYA169" s="396"/>
      <c r="WYB169" s="396"/>
      <c r="WYC169" s="396"/>
      <c r="WYD169" s="396"/>
      <c r="WYE169" s="396"/>
      <c r="WYF169" s="396"/>
      <c r="WYG169" s="396"/>
      <c r="WYH169" s="396"/>
      <c r="WYI169" s="396"/>
      <c r="WYJ169" s="396"/>
      <c r="WYK169" s="396"/>
      <c r="WYL169" s="396"/>
      <c r="WYM169" s="396"/>
      <c r="WYN169" s="396"/>
      <c r="WYO169" s="396"/>
      <c r="WYP169" s="396"/>
      <c r="WYQ169" s="396"/>
      <c r="WYR169" s="396"/>
      <c r="WYS169" s="396"/>
      <c r="WYT169" s="396"/>
      <c r="WYU169" s="396"/>
      <c r="WYV169" s="396"/>
      <c r="WYW169" s="396"/>
      <c r="WYX169" s="396"/>
      <c r="WYY169" s="396"/>
      <c r="WYZ169" s="396"/>
      <c r="WZA169" s="396"/>
      <c r="WZB169" s="396"/>
      <c r="WZC169" s="396"/>
      <c r="WZD169" s="396"/>
      <c r="WZE169" s="396"/>
      <c r="WZF169" s="396"/>
      <c r="WZG169" s="396"/>
      <c r="WZH169" s="396"/>
      <c r="WZI169" s="396"/>
      <c r="WZJ169" s="396"/>
      <c r="WZK169" s="396"/>
      <c r="WZL169" s="396"/>
      <c r="WZM169" s="396"/>
      <c r="WZN169" s="396"/>
      <c r="WZO169" s="396"/>
      <c r="WZP169" s="396"/>
      <c r="WZQ169" s="396"/>
      <c r="WZR169" s="396"/>
      <c r="WZS169" s="396"/>
      <c r="WZT169" s="396"/>
      <c r="WZU169" s="396"/>
      <c r="WZV169" s="396"/>
      <c r="WZW169" s="396"/>
      <c r="WZX169" s="396"/>
      <c r="WZY169" s="396"/>
      <c r="WZZ169" s="396"/>
      <c r="XAA169" s="396"/>
      <c r="XAB169" s="396"/>
      <c r="XAC169" s="396"/>
      <c r="XAD169" s="396"/>
      <c r="XAE169" s="396"/>
      <c r="XAF169" s="396"/>
      <c r="XAG169" s="396"/>
      <c r="XAH169" s="396"/>
      <c r="XAI169" s="396"/>
      <c r="XAJ169" s="396"/>
      <c r="XAK169" s="396"/>
      <c r="XAL169" s="396"/>
      <c r="XAM169" s="396"/>
      <c r="XAN169" s="396"/>
      <c r="XAO169" s="396"/>
      <c r="XAP169" s="396"/>
      <c r="XAQ169" s="396"/>
      <c r="XAR169" s="396"/>
      <c r="XAS169" s="396"/>
      <c r="XAT169" s="396"/>
      <c r="XAU169" s="396"/>
      <c r="XAV169" s="396"/>
      <c r="XAW169" s="396"/>
      <c r="XAX169" s="396"/>
      <c r="XAY169" s="396"/>
      <c r="XAZ169" s="396"/>
      <c r="XBA169" s="396"/>
      <c r="XBB169" s="396"/>
      <c r="XBC169" s="396"/>
      <c r="XBD169" s="396"/>
      <c r="XBE169" s="396"/>
      <c r="XBF169" s="396"/>
      <c r="XBG169" s="396"/>
      <c r="XBH169" s="396"/>
      <c r="XBI169" s="396"/>
      <c r="XBJ169" s="396"/>
      <c r="XBK169" s="396"/>
      <c r="XBL169" s="396"/>
      <c r="XBM169" s="396"/>
      <c r="XBN169" s="396"/>
      <c r="XBO169" s="396"/>
      <c r="XBP169" s="396"/>
      <c r="XBQ169" s="396"/>
      <c r="XBR169" s="396"/>
      <c r="XBS169" s="396"/>
      <c r="XBT169" s="396"/>
      <c r="XBU169" s="396"/>
      <c r="XBV169" s="396"/>
      <c r="XBW169" s="396"/>
      <c r="XBX169" s="396"/>
      <c r="XBY169" s="396"/>
      <c r="XBZ169" s="396"/>
      <c r="XCA169" s="396"/>
      <c r="XCB169" s="396"/>
      <c r="XCC169" s="396"/>
      <c r="XCD169" s="396"/>
      <c r="XCE169" s="396"/>
      <c r="XCF169" s="396"/>
      <c r="XCG169" s="396"/>
      <c r="XCH169" s="396"/>
      <c r="XCI169" s="396"/>
      <c r="XCJ169" s="396"/>
      <c r="XCK169" s="396"/>
      <c r="XCL169" s="396"/>
      <c r="XCM169" s="396"/>
      <c r="XCN169" s="396"/>
      <c r="XCO169" s="396"/>
      <c r="XCP169" s="396"/>
      <c r="XCQ169" s="396"/>
      <c r="XCR169" s="396"/>
      <c r="XCS169" s="396"/>
      <c r="XCT169" s="396"/>
      <c r="XCU169" s="396"/>
      <c r="XCV169" s="396"/>
      <c r="XCW169" s="396"/>
      <c r="XCX169" s="396"/>
      <c r="XCY169" s="396"/>
      <c r="XCZ169" s="396"/>
      <c r="XDA169" s="396"/>
      <c r="XDB169" s="396"/>
      <c r="XDC169" s="396"/>
      <c r="XDD169" s="396"/>
      <c r="XDE169" s="396"/>
      <c r="XDF169" s="396"/>
      <c r="XDG169" s="396"/>
      <c r="XDH169" s="396"/>
      <c r="XDI169" s="396"/>
      <c r="XDJ169" s="396"/>
      <c r="XDK169" s="396"/>
      <c r="XDL169" s="396"/>
      <c r="XDM169" s="396"/>
      <c r="XDN169" s="396"/>
      <c r="XDO169" s="396"/>
      <c r="XDP169" s="396"/>
      <c r="XDQ169" s="396"/>
      <c r="XDR169" s="396"/>
      <c r="XDS169" s="396"/>
      <c r="XDT169" s="396"/>
      <c r="XDU169" s="396"/>
      <c r="XDV169" s="396"/>
      <c r="XDW169" s="396"/>
      <c r="XDX169" s="396"/>
      <c r="XDY169" s="396"/>
      <c r="XDZ169" s="396"/>
      <c r="XEA169" s="396"/>
      <c r="XEB169" s="396"/>
      <c r="XEC169" s="396"/>
      <c r="XEE169" s="396"/>
      <c r="XEF169" s="125"/>
      <c r="XEG169" s="369"/>
      <c r="XEH169" s="272"/>
      <c r="XEI169" s="273"/>
      <c r="XEJ169" s="272"/>
      <c r="XEK169" s="272"/>
      <c r="XEL169" s="272"/>
      <c r="XEM169" s="272"/>
      <c r="XEN169" s="133"/>
      <c r="XEO169" s="114"/>
      <c r="XEP169" s="114"/>
    </row>
    <row r="170" spans="1:16370" s="387" customFormat="1" ht="62.4">
      <c r="A170" s="387" t="s">
        <v>40</v>
      </c>
      <c r="B170" s="396"/>
      <c r="C170" s="125">
        <v>106</v>
      </c>
      <c r="D170" s="369" t="s">
        <v>3178</v>
      </c>
      <c r="E170" s="465"/>
      <c r="F170" s="273">
        <f>5*0.8</f>
        <v>4</v>
      </c>
      <c r="G170" s="272"/>
      <c r="H170" s="272">
        <v>4</v>
      </c>
      <c r="I170" s="272">
        <f t="shared" si="87"/>
        <v>2.4</v>
      </c>
      <c r="J170" s="272">
        <f t="shared" si="88"/>
        <v>0</v>
      </c>
      <c r="K170" s="272">
        <f t="shared" si="89"/>
        <v>1.6</v>
      </c>
      <c r="L170" s="114" t="s">
        <v>2235</v>
      </c>
      <c r="M170" s="114">
        <f t="shared" si="62"/>
        <v>0</v>
      </c>
      <c r="N170" s="410">
        <f t="shared" si="63"/>
        <v>4</v>
      </c>
      <c r="O170" s="411">
        <f t="shared" si="64"/>
        <v>2.4</v>
      </c>
      <c r="P170" s="114"/>
      <c r="Q170" s="114"/>
      <c r="R170" s="114">
        <f t="shared" ref="R170:W170" si="91">4*R167</f>
        <v>0.8</v>
      </c>
      <c r="S170" s="114">
        <f t="shared" si="91"/>
        <v>1.2</v>
      </c>
      <c r="T170" s="114">
        <f t="shared" si="91"/>
        <v>0</v>
      </c>
      <c r="U170" s="114">
        <f t="shared" si="91"/>
        <v>0</v>
      </c>
      <c r="V170" s="114">
        <f t="shared" si="91"/>
        <v>0.4</v>
      </c>
      <c r="W170" s="114">
        <f t="shared" si="91"/>
        <v>0</v>
      </c>
      <c r="X170" s="466"/>
      <c r="Y170" s="411">
        <f t="shared" si="65"/>
        <v>0</v>
      </c>
      <c r="Z170" s="466"/>
      <c r="AA170" s="466"/>
      <c r="AB170" s="466"/>
      <c r="AC170" s="466"/>
      <c r="AD170" s="466"/>
      <c r="AE170" s="466"/>
      <c r="AF170" s="466"/>
      <c r="AG170" s="466"/>
      <c r="AH170" s="466"/>
      <c r="AI170" s="466"/>
      <c r="AJ170" s="466"/>
      <c r="AK170" s="466"/>
      <c r="AL170" s="466"/>
      <c r="AM170" s="466"/>
      <c r="AN170" s="466"/>
      <c r="AO170" s="466"/>
      <c r="AP170" s="466"/>
      <c r="AQ170" s="466"/>
      <c r="AR170" s="466"/>
      <c r="AS170" s="466"/>
      <c r="AT170" s="466"/>
      <c r="AU170" s="466"/>
      <c r="AV170" s="466"/>
      <c r="AW170" s="411">
        <f t="shared" si="66"/>
        <v>1.6</v>
      </c>
      <c r="AX170" s="466"/>
      <c r="AY170" s="114">
        <f>4*AY167</f>
        <v>1.6</v>
      </c>
      <c r="AZ170" s="125" t="s">
        <v>3179</v>
      </c>
      <c r="BA170" s="125" t="s">
        <v>3180</v>
      </c>
      <c r="BB170" s="467"/>
      <c r="BC170" s="467"/>
      <c r="BD170" s="401">
        <f t="shared" si="67"/>
        <v>0</v>
      </c>
      <c r="BE170" s="467"/>
      <c r="BF170" s="467"/>
      <c r="BG170" s="467"/>
      <c r="BH170" s="401">
        <f t="shared" si="68"/>
        <v>0</v>
      </c>
      <c r="BI170" s="467"/>
      <c r="BJ170" s="467"/>
      <c r="BK170" s="467"/>
      <c r="BL170" s="125" t="s">
        <v>2756</v>
      </c>
      <c r="BM170" s="466"/>
      <c r="BN170" s="125" t="s">
        <v>3177</v>
      </c>
      <c r="BO170" s="125" t="s">
        <v>3168</v>
      </c>
      <c r="BP170" s="125" t="s">
        <v>72</v>
      </c>
      <c r="BQ170" s="125" t="s">
        <v>72</v>
      </c>
      <c r="BR170" s="396"/>
      <c r="BS170" s="396"/>
      <c r="BT170" s="396"/>
      <c r="BU170" s="396"/>
      <c r="BV170" s="396"/>
      <c r="BW170" s="396"/>
      <c r="BX170" s="396"/>
      <c r="BY170" s="396"/>
      <c r="BZ170" s="396"/>
      <c r="CA170" s="396"/>
      <c r="CB170" s="396"/>
      <c r="CC170" s="396"/>
      <c r="CD170" s="396"/>
      <c r="CE170" s="396"/>
      <c r="CF170" s="396"/>
      <c r="CG170" s="396"/>
      <c r="CH170" s="396"/>
      <c r="CI170" s="396"/>
      <c r="CJ170" s="396"/>
      <c r="CK170" s="396"/>
      <c r="CL170" s="396"/>
      <c r="CM170" s="396"/>
      <c r="CN170" s="396"/>
      <c r="CO170" s="396"/>
      <c r="CP170" s="396"/>
      <c r="CQ170" s="396"/>
      <c r="CR170" s="396"/>
      <c r="CS170" s="396"/>
      <c r="CT170" s="396"/>
      <c r="CU170" s="396"/>
      <c r="CV170" s="396"/>
      <c r="CW170" s="396"/>
      <c r="CX170" s="396"/>
      <c r="CY170" s="396"/>
      <c r="CZ170" s="396"/>
      <c r="DA170" s="396"/>
      <c r="DB170" s="396"/>
      <c r="DC170" s="396"/>
      <c r="DD170" s="396"/>
      <c r="DE170" s="396"/>
      <c r="DF170" s="396"/>
      <c r="DG170" s="396"/>
      <c r="DH170" s="396"/>
      <c r="DI170" s="396"/>
      <c r="DJ170" s="396"/>
      <c r="DK170" s="396"/>
      <c r="DL170" s="396"/>
      <c r="DM170" s="396"/>
      <c r="DN170" s="396"/>
      <c r="DO170" s="396"/>
      <c r="DP170" s="396"/>
      <c r="DQ170" s="396"/>
      <c r="DR170" s="396"/>
      <c r="DS170" s="396"/>
      <c r="DT170" s="396"/>
      <c r="DU170" s="396"/>
      <c r="DV170" s="396"/>
      <c r="DW170" s="396"/>
      <c r="DX170" s="396"/>
      <c r="DY170" s="396"/>
      <c r="DZ170" s="396"/>
      <c r="EA170" s="396"/>
      <c r="EB170" s="396"/>
      <c r="EC170" s="396"/>
      <c r="ED170" s="396"/>
      <c r="EE170" s="396"/>
      <c r="EF170" s="396"/>
      <c r="EG170" s="396"/>
      <c r="EH170" s="396"/>
      <c r="EI170" s="396"/>
      <c r="EJ170" s="396"/>
      <c r="EK170" s="396"/>
      <c r="EL170" s="396"/>
      <c r="EM170" s="396"/>
      <c r="EN170" s="396"/>
      <c r="EO170" s="396"/>
      <c r="EP170" s="396"/>
      <c r="EQ170" s="396"/>
      <c r="ER170" s="396"/>
      <c r="ES170" s="396"/>
      <c r="ET170" s="396"/>
      <c r="EU170" s="396"/>
      <c r="EV170" s="396"/>
      <c r="EW170" s="396"/>
      <c r="EX170" s="396"/>
      <c r="EY170" s="396"/>
      <c r="EZ170" s="396"/>
      <c r="FA170" s="396"/>
      <c r="FB170" s="396"/>
      <c r="FC170" s="396"/>
      <c r="FD170" s="396"/>
      <c r="FE170" s="396"/>
      <c r="FF170" s="396"/>
      <c r="FG170" s="396"/>
      <c r="FH170" s="396"/>
      <c r="FI170" s="396"/>
      <c r="FJ170" s="396"/>
      <c r="FK170" s="396"/>
      <c r="FL170" s="396"/>
      <c r="FM170" s="396"/>
      <c r="FN170" s="396"/>
      <c r="FO170" s="396"/>
      <c r="FP170" s="396"/>
      <c r="FQ170" s="396"/>
      <c r="FR170" s="396"/>
      <c r="FS170" s="396"/>
      <c r="FT170" s="396"/>
      <c r="FU170" s="396"/>
      <c r="FV170" s="396"/>
      <c r="FW170" s="396"/>
      <c r="FX170" s="396"/>
      <c r="FY170" s="396"/>
      <c r="FZ170" s="396"/>
      <c r="GA170" s="396"/>
      <c r="GB170" s="396"/>
      <c r="GC170" s="396"/>
      <c r="GD170" s="396"/>
      <c r="GE170" s="396"/>
      <c r="GF170" s="396"/>
      <c r="GG170" s="396"/>
      <c r="GH170" s="396"/>
      <c r="GI170" s="396"/>
      <c r="GJ170" s="396"/>
      <c r="GK170" s="396"/>
      <c r="GL170" s="396"/>
      <c r="GM170" s="396"/>
      <c r="GN170" s="396"/>
      <c r="GO170" s="396"/>
      <c r="GP170" s="396"/>
      <c r="GQ170" s="396"/>
      <c r="GR170" s="396"/>
      <c r="GS170" s="396"/>
      <c r="GT170" s="396"/>
      <c r="GU170" s="396"/>
      <c r="GV170" s="396"/>
      <c r="GW170" s="396"/>
      <c r="GX170" s="396"/>
      <c r="GY170" s="396"/>
      <c r="GZ170" s="396"/>
      <c r="HA170" s="396"/>
      <c r="HB170" s="396"/>
      <c r="HC170" s="396"/>
      <c r="HD170" s="396"/>
      <c r="HE170" s="396"/>
      <c r="HF170" s="396"/>
      <c r="HG170" s="396"/>
      <c r="HH170" s="396"/>
      <c r="HI170" s="396"/>
      <c r="HJ170" s="396"/>
      <c r="HK170" s="396"/>
      <c r="HL170" s="396"/>
      <c r="HM170" s="396"/>
      <c r="HN170" s="396"/>
      <c r="HO170" s="396"/>
      <c r="HP170" s="396"/>
      <c r="HQ170" s="396"/>
      <c r="HR170" s="396"/>
      <c r="HS170" s="396"/>
      <c r="HT170" s="396"/>
      <c r="HU170" s="396"/>
      <c r="HV170" s="396"/>
      <c r="HW170" s="396"/>
      <c r="HX170" s="396"/>
      <c r="HY170" s="396"/>
      <c r="HZ170" s="396"/>
      <c r="IA170" s="396"/>
      <c r="IB170" s="396"/>
      <c r="IC170" s="396"/>
      <c r="ID170" s="396"/>
      <c r="IE170" s="396"/>
      <c r="IF170" s="396"/>
      <c r="IG170" s="396"/>
      <c r="IH170" s="396"/>
      <c r="II170" s="396"/>
      <c r="IJ170" s="396"/>
      <c r="IK170" s="396"/>
      <c r="IL170" s="396"/>
      <c r="IM170" s="396"/>
      <c r="IN170" s="396"/>
      <c r="IO170" s="396"/>
      <c r="IP170" s="396"/>
      <c r="IQ170" s="396"/>
      <c r="IR170" s="396"/>
      <c r="IS170" s="396"/>
      <c r="IT170" s="396"/>
      <c r="IU170" s="396"/>
      <c r="IV170" s="396"/>
      <c r="IW170" s="396"/>
      <c r="IX170" s="396"/>
      <c r="IY170" s="396"/>
      <c r="IZ170" s="396"/>
      <c r="JA170" s="396"/>
      <c r="JB170" s="396"/>
      <c r="JC170" s="396"/>
      <c r="JD170" s="396"/>
      <c r="JE170" s="396"/>
      <c r="JF170" s="396"/>
      <c r="JG170" s="396"/>
      <c r="JH170" s="396"/>
      <c r="JI170" s="396"/>
      <c r="JJ170" s="396"/>
      <c r="JK170" s="396"/>
      <c r="JL170" s="396"/>
      <c r="JM170" s="396"/>
      <c r="JN170" s="396"/>
      <c r="JO170" s="396"/>
      <c r="JP170" s="396"/>
      <c r="JQ170" s="396"/>
      <c r="JR170" s="396"/>
      <c r="JS170" s="396"/>
      <c r="JT170" s="396"/>
      <c r="JU170" s="396"/>
      <c r="JV170" s="396"/>
      <c r="JW170" s="396"/>
      <c r="JX170" s="396"/>
      <c r="JY170" s="396"/>
      <c r="JZ170" s="396"/>
      <c r="KA170" s="396"/>
      <c r="KB170" s="396"/>
      <c r="KC170" s="396"/>
      <c r="KD170" s="396"/>
      <c r="KE170" s="396"/>
      <c r="KF170" s="396"/>
      <c r="KG170" s="396"/>
      <c r="KH170" s="396"/>
      <c r="KI170" s="396"/>
      <c r="KJ170" s="396"/>
      <c r="KK170" s="396"/>
      <c r="KL170" s="396"/>
      <c r="KM170" s="396"/>
      <c r="KN170" s="396"/>
      <c r="KO170" s="396"/>
      <c r="KP170" s="396"/>
      <c r="KQ170" s="396"/>
      <c r="KR170" s="396"/>
      <c r="KS170" s="396"/>
      <c r="KT170" s="396"/>
      <c r="KU170" s="396"/>
      <c r="KV170" s="396"/>
      <c r="KW170" s="396"/>
      <c r="KX170" s="396"/>
      <c r="KY170" s="396"/>
      <c r="KZ170" s="396"/>
      <c r="LA170" s="396"/>
      <c r="LB170" s="396"/>
      <c r="LC170" s="396"/>
      <c r="LD170" s="396"/>
      <c r="LE170" s="396"/>
      <c r="LF170" s="396"/>
      <c r="LG170" s="396"/>
      <c r="LH170" s="396"/>
      <c r="LI170" s="396"/>
      <c r="LJ170" s="396"/>
      <c r="LK170" s="396"/>
      <c r="LL170" s="396"/>
      <c r="LM170" s="396"/>
      <c r="LN170" s="396"/>
      <c r="LO170" s="396"/>
      <c r="LP170" s="396"/>
      <c r="LQ170" s="396"/>
      <c r="LR170" s="396"/>
      <c r="LS170" s="396"/>
      <c r="LT170" s="396"/>
      <c r="LU170" s="396"/>
      <c r="LV170" s="396"/>
      <c r="LW170" s="396"/>
      <c r="LX170" s="396"/>
      <c r="LY170" s="396"/>
      <c r="LZ170" s="396"/>
      <c r="MA170" s="396"/>
      <c r="MB170" s="396"/>
      <c r="MC170" s="396"/>
      <c r="MD170" s="396"/>
      <c r="ME170" s="396"/>
      <c r="MF170" s="396"/>
      <c r="MG170" s="396"/>
      <c r="MH170" s="396"/>
      <c r="MI170" s="396"/>
      <c r="MJ170" s="396"/>
      <c r="MK170" s="396"/>
      <c r="ML170" s="396"/>
      <c r="MM170" s="396"/>
      <c r="MN170" s="396"/>
      <c r="MO170" s="396"/>
      <c r="MP170" s="396"/>
      <c r="MQ170" s="396"/>
      <c r="MR170" s="396"/>
      <c r="MS170" s="396"/>
      <c r="MT170" s="396"/>
      <c r="MU170" s="396"/>
      <c r="MV170" s="396"/>
      <c r="MW170" s="396"/>
      <c r="MX170" s="396"/>
      <c r="MY170" s="396"/>
      <c r="MZ170" s="396"/>
      <c r="NA170" s="396"/>
      <c r="NB170" s="396"/>
      <c r="NC170" s="396"/>
      <c r="ND170" s="396"/>
      <c r="NE170" s="396"/>
      <c r="NF170" s="396"/>
      <c r="NG170" s="396"/>
      <c r="NH170" s="396"/>
      <c r="NI170" s="396"/>
      <c r="NJ170" s="396"/>
      <c r="NK170" s="396"/>
      <c r="NL170" s="396"/>
      <c r="NM170" s="396"/>
      <c r="NN170" s="396"/>
      <c r="NO170" s="396"/>
      <c r="NP170" s="396"/>
      <c r="NQ170" s="396"/>
      <c r="NR170" s="396"/>
      <c r="NS170" s="396"/>
      <c r="NT170" s="396"/>
      <c r="NU170" s="396"/>
      <c r="NV170" s="396"/>
      <c r="NW170" s="396"/>
      <c r="NX170" s="396"/>
      <c r="NY170" s="396"/>
      <c r="NZ170" s="396"/>
      <c r="OA170" s="396"/>
      <c r="OB170" s="396"/>
      <c r="OC170" s="396"/>
      <c r="OD170" s="396"/>
      <c r="OE170" s="396"/>
      <c r="OF170" s="396"/>
      <c r="OG170" s="396"/>
      <c r="OH170" s="396"/>
      <c r="OI170" s="396"/>
      <c r="OJ170" s="396"/>
      <c r="OK170" s="396"/>
      <c r="OL170" s="396"/>
      <c r="OM170" s="396"/>
      <c r="ON170" s="396"/>
      <c r="OO170" s="396"/>
      <c r="OP170" s="396"/>
      <c r="OQ170" s="396"/>
      <c r="OR170" s="396"/>
      <c r="OS170" s="396"/>
      <c r="OT170" s="396"/>
      <c r="OU170" s="396"/>
      <c r="OV170" s="396"/>
      <c r="OW170" s="396"/>
      <c r="OX170" s="396"/>
      <c r="OY170" s="396"/>
      <c r="OZ170" s="396"/>
      <c r="PA170" s="396"/>
      <c r="PB170" s="396"/>
      <c r="PC170" s="396"/>
      <c r="PD170" s="396"/>
      <c r="PE170" s="396"/>
      <c r="PF170" s="396"/>
      <c r="PG170" s="396"/>
      <c r="PH170" s="396"/>
      <c r="PI170" s="396"/>
      <c r="PJ170" s="396"/>
      <c r="PK170" s="396"/>
      <c r="PL170" s="396"/>
      <c r="PM170" s="396"/>
      <c r="PN170" s="396"/>
      <c r="PO170" s="396"/>
      <c r="PP170" s="396"/>
      <c r="PQ170" s="396"/>
      <c r="PR170" s="396"/>
      <c r="PS170" s="396"/>
      <c r="PT170" s="396"/>
      <c r="PU170" s="396"/>
      <c r="PV170" s="396"/>
      <c r="PW170" s="396"/>
      <c r="PX170" s="396"/>
      <c r="PY170" s="396"/>
      <c r="PZ170" s="396"/>
      <c r="QA170" s="396"/>
      <c r="QB170" s="396"/>
      <c r="QC170" s="396"/>
      <c r="QD170" s="396"/>
      <c r="QE170" s="396"/>
      <c r="QF170" s="396"/>
      <c r="QG170" s="396"/>
      <c r="QH170" s="396"/>
      <c r="QI170" s="396"/>
      <c r="QJ170" s="396"/>
      <c r="QK170" s="396"/>
      <c r="QL170" s="396"/>
      <c r="QM170" s="396"/>
      <c r="QN170" s="396"/>
      <c r="QO170" s="396"/>
      <c r="QP170" s="396"/>
      <c r="QQ170" s="396"/>
      <c r="QR170" s="396"/>
      <c r="QS170" s="396"/>
      <c r="QT170" s="396"/>
      <c r="QU170" s="396"/>
      <c r="QV170" s="396"/>
      <c r="QW170" s="396"/>
      <c r="QX170" s="396"/>
      <c r="QY170" s="396"/>
      <c r="QZ170" s="396"/>
      <c r="RA170" s="396"/>
      <c r="RB170" s="396"/>
      <c r="RC170" s="396"/>
      <c r="RD170" s="396"/>
      <c r="RE170" s="396"/>
      <c r="RF170" s="396"/>
      <c r="RG170" s="396"/>
      <c r="RH170" s="396"/>
      <c r="RI170" s="396"/>
      <c r="RJ170" s="396"/>
      <c r="RK170" s="396"/>
      <c r="RL170" s="396"/>
      <c r="RM170" s="396"/>
      <c r="RN170" s="396"/>
      <c r="RO170" s="396"/>
      <c r="RP170" s="396"/>
      <c r="RQ170" s="396"/>
      <c r="RR170" s="396"/>
      <c r="RS170" s="396"/>
      <c r="RT170" s="396"/>
      <c r="RU170" s="396"/>
      <c r="RV170" s="396"/>
      <c r="RW170" s="396"/>
      <c r="RX170" s="396"/>
      <c r="RY170" s="396"/>
      <c r="RZ170" s="396"/>
      <c r="SA170" s="396"/>
      <c r="SB170" s="396"/>
      <c r="SC170" s="396"/>
      <c r="SD170" s="396"/>
      <c r="SE170" s="396"/>
      <c r="SF170" s="396"/>
      <c r="SG170" s="396"/>
      <c r="SH170" s="396"/>
      <c r="SI170" s="396"/>
      <c r="SJ170" s="396"/>
      <c r="SK170" s="396"/>
      <c r="SL170" s="396"/>
      <c r="SM170" s="396"/>
      <c r="SN170" s="396"/>
      <c r="SO170" s="396"/>
      <c r="SP170" s="396"/>
      <c r="SQ170" s="396"/>
      <c r="SR170" s="396"/>
      <c r="SS170" s="396"/>
      <c r="ST170" s="396"/>
      <c r="SU170" s="396"/>
      <c r="SV170" s="396"/>
      <c r="SW170" s="396"/>
      <c r="SX170" s="396"/>
      <c r="SY170" s="396"/>
      <c r="SZ170" s="396"/>
      <c r="TA170" s="396"/>
      <c r="TB170" s="396"/>
      <c r="TC170" s="396"/>
      <c r="TD170" s="396"/>
      <c r="TE170" s="396"/>
      <c r="TF170" s="396"/>
      <c r="TG170" s="396"/>
      <c r="TH170" s="396"/>
      <c r="TI170" s="396"/>
      <c r="TJ170" s="396"/>
      <c r="TK170" s="396"/>
      <c r="TL170" s="396"/>
      <c r="TM170" s="396"/>
      <c r="TN170" s="396"/>
      <c r="TO170" s="396"/>
      <c r="TP170" s="396"/>
      <c r="TQ170" s="396"/>
      <c r="TR170" s="396"/>
      <c r="TS170" s="396"/>
      <c r="TT170" s="396"/>
      <c r="TU170" s="396"/>
      <c r="TV170" s="396"/>
      <c r="TW170" s="396"/>
      <c r="TX170" s="396"/>
      <c r="TY170" s="396"/>
      <c r="TZ170" s="396"/>
      <c r="UA170" s="396"/>
      <c r="UB170" s="396"/>
      <c r="UC170" s="396"/>
      <c r="UD170" s="396"/>
      <c r="UE170" s="396"/>
      <c r="UF170" s="396"/>
      <c r="UG170" s="396"/>
      <c r="UH170" s="396"/>
      <c r="UI170" s="396"/>
      <c r="UJ170" s="396"/>
      <c r="UK170" s="396"/>
      <c r="UL170" s="396"/>
      <c r="UM170" s="396"/>
      <c r="UN170" s="396"/>
      <c r="UO170" s="396"/>
      <c r="UP170" s="396"/>
      <c r="UQ170" s="396"/>
      <c r="UR170" s="396"/>
      <c r="US170" s="396"/>
      <c r="UT170" s="396"/>
      <c r="UU170" s="396"/>
      <c r="UV170" s="396"/>
      <c r="UW170" s="396"/>
      <c r="UX170" s="396"/>
      <c r="UY170" s="396"/>
      <c r="UZ170" s="396"/>
      <c r="VA170" s="396"/>
      <c r="VB170" s="396"/>
      <c r="VC170" s="396"/>
      <c r="VD170" s="396"/>
      <c r="VE170" s="396"/>
      <c r="VF170" s="396"/>
      <c r="VG170" s="396"/>
      <c r="VH170" s="396"/>
      <c r="VI170" s="396"/>
      <c r="VJ170" s="396"/>
      <c r="VK170" s="396"/>
      <c r="VL170" s="396"/>
      <c r="VM170" s="396"/>
      <c r="VN170" s="396"/>
      <c r="VO170" s="396"/>
      <c r="VP170" s="396"/>
      <c r="VQ170" s="396"/>
      <c r="VR170" s="396"/>
      <c r="VS170" s="396"/>
      <c r="VT170" s="396"/>
      <c r="VU170" s="396"/>
      <c r="VV170" s="396"/>
      <c r="VW170" s="396"/>
      <c r="VX170" s="396"/>
      <c r="VY170" s="396"/>
      <c r="VZ170" s="396"/>
      <c r="WA170" s="396"/>
      <c r="WB170" s="396"/>
      <c r="WC170" s="396"/>
      <c r="WD170" s="396"/>
      <c r="WE170" s="396"/>
      <c r="WF170" s="396"/>
      <c r="WG170" s="396"/>
      <c r="WH170" s="396"/>
      <c r="WI170" s="396"/>
      <c r="WJ170" s="396"/>
      <c r="WK170" s="396"/>
      <c r="WL170" s="396"/>
      <c r="WM170" s="396"/>
      <c r="WN170" s="396"/>
      <c r="WO170" s="396"/>
      <c r="WP170" s="396"/>
      <c r="WQ170" s="396"/>
      <c r="WR170" s="396"/>
      <c r="WS170" s="396"/>
      <c r="WT170" s="396"/>
      <c r="WU170" s="396"/>
      <c r="WV170" s="396"/>
      <c r="WW170" s="396"/>
      <c r="WX170" s="396"/>
      <c r="WY170" s="396"/>
      <c r="WZ170" s="396"/>
      <c r="XA170" s="396"/>
      <c r="XB170" s="396"/>
      <c r="XC170" s="396"/>
      <c r="XD170" s="396"/>
      <c r="XE170" s="396"/>
      <c r="XF170" s="396"/>
      <c r="XG170" s="396"/>
      <c r="XH170" s="396"/>
      <c r="XI170" s="396"/>
      <c r="XJ170" s="396"/>
      <c r="XK170" s="396"/>
      <c r="XL170" s="396"/>
      <c r="XM170" s="396"/>
      <c r="XN170" s="396"/>
      <c r="XO170" s="396"/>
      <c r="XP170" s="396"/>
      <c r="XQ170" s="396"/>
      <c r="XR170" s="396"/>
      <c r="XS170" s="396"/>
      <c r="XT170" s="396"/>
      <c r="XU170" s="396"/>
      <c r="XV170" s="396"/>
      <c r="XW170" s="396"/>
      <c r="XX170" s="396"/>
      <c r="XY170" s="396"/>
      <c r="XZ170" s="396"/>
      <c r="YA170" s="396"/>
      <c r="YB170" s="396"/>
      <c r="YC170" s="396"/>
      <c r="YD170" s="396"/>
      <c r="YE170" s="396"/>
      <c r="YF170" s="396"/>
      <c r="YG170" s="396"/>
      <c r="YH170" s="396"/>
      <c r="YI170" s="396"/>
      <c r="YJ170" s="396"/>
      <c r="YK170" s="396"/>
      <c r="YL170" s="396"/>
      <c r="YM170" s="396"/>
      <c r="YN170" s="396"/>
      <c r="YO170" s="396"/>
      <c r="YP170" s="396"/>
      <c r="YQ170" s="396"/>
      <c r="YR170" s="396"/>
      <c r="YS170" s="396"/>
      <c r="YT170" s="396"/>
      <c r="YU170" s="396"/>
      <c r="YV170" s="396"/>
      <c r="YW170" s="396"/>
      <c r="YX170" s="396"/>
      <c r="YY170" s="396"/>
      <c r="YZ170" s="396"/>
      <c r="ZA170" s="396"/>
      <c r="ZB170" s="396"/>
      <c r="ZC170" s="396"/>
      <c r="ZD170" s="396"/>
      <c r="ZE170" s="396"/>
      <c r="ZF170" s="396"/>
      <c r="ZG170" s="396"/>
      <c r="ZH170" s="396"/>
      <c r="ZI170" s="396"/>
      <c r="ZJ170" s="396"/>
      <c r="ZK170" s="396"/>
      <c r="ZL170" s="396"/>
      <c r="ZM170" s="396"/>
      <c r="ZN170" s="396"/>
      <c r="ZO170" s="396"/>
      <c r="ZP170" s="396"/>
      <c r="ZQ170" s="396"/>
      <c r="ZR170" s="396"/>
      <c r="ZS170" s="396"/>
      <c r="ZT170" s="396"/>
      <c r="ZU170" s="396"/>
      <c r="ZV170" s="396"/>
      <c r="ZW170" s="396"/>
      <c r="ZX170" s="396"/>
      <c r="ZY170" s="396"/>
      <c r="ZZ170" s="396"/>
      <c r="AAA170" s="396"/>
      <c r="AAB170" s="396"/>
      <c r="AAC170" s="396"/>
      <c r="AAD170" s="396"/>
      <c r="AAE170" s="396"/>
      <c r="AAF170" s="396"/>
      <c r="AAG170" s="396"/>
      <c r="AAH170" s="396"/>
      <c r="AAI170" s="396"/>
      <c r="AAJ170" s="396"/>
      <c r="AAK170" s="396"/>
      <c r="AAL170" s="396"/>
      <c r="AAM170" s="396"/>
      <c r="AAN170" s="396"/>
      <c r="AAO170" s="396"/>
      <c r="AAP170" s="396"/>
      <c r="AAQ170" s="396"/>
      <c r="AAR170" s="396"/>
      <c r="AAS170" s="396"/>
      <c r="AAT170" s="396"/>
      <c r="AAU170" s="396"/>
      <c r="AAV170" s="396"/>
      <c r="AAW170" s="396"/>
      <c r="AAX170" s="396"/>
      <c r="AAY170" s="396"/>
      <c r="AAZ170" s="396"/>
      <c r="ABA170" s="396"/>
      <c r="ABB170" s="396"/>
      <c r="ABC170" s="396"/>
      <c r="ABD170" s="396"/>
      <c r="ABE170" s="396"/>
      <c r="ABF170" s="396"/>
      <c r="ABG170" s="396"/>
      <c r="ABH170" s="396"/>
      <c r="ABI170" s="396"/>
      <c r="ABJ170" s="396"/>
      <c r="ABK170" s="396"/>
      <c r="ABL170" s="396"/>
      <c r="ABM170" s="396"/>
      <c r="ABN170" s="396"/>
      <c r="ABO170" s="396"/>
      <c r="ABP170" s="396"/>
      <c r="ABQ170" s="396"/>
      <c r="ABR170" s="396"/>
      <c r="ABS170" s="396"/>
      <c r="ABT170" s="396"/>
      <c r="ABU170" s="396"/>
      <c r="ABV170" s="396"/>
      <c r="ABW170" s="396"/>
      <c r="ABX170" s="396"/>
      <c r="ABY170" s="396"/>
      <c r="ABZ170" s="396"/>
      <c r="ACA170" s="396"/>
      <c r="ACB170" s="396"/>
      <c r="ACC170" s="396"/>
      <c r="ACD170" s="396"/>
      <c r="ACE170" s="396"/>
      <c r="ACF170" s="396"/>
      <c r="ACG170" s="396"/>
      <c r="ACH170" s="396"/>
      <c r="ACI170" s="396"/>
      <c r="ACJ170" s="396"/>
      <c r="ACK170" s="396"/>
      <c r="ACL170" s="396"/>
      <c r="ACM170" s="396"/>
      <c r="ACN170" s="396"/>
      <c r="ACO170" s="396"/>
      <c r="ACP170" s="396"/>
      <c r="ACQ170" s="396"/>
      <c r="ACR170" s="396"/>
      <c r="ACS170" s="396"/>
      <c r="ACT170" s="396"/>
      <c r="ACU170" s="396"/>
      <c r="ACV170" s="396"/>
      <c r="ACW170" s="396"/>
      <c r="ACX170" s="396"/>
      <c r="ACY170" s="396"/>
      <c r="ACZ170" s="396"/>
      <c r="ADA170" s="396"/>
      <c r="ADB170" s="396"/>
      <c r="ADC170" s="396"/>
      <c r="ADD170" s="396"/>
      <c r="ADE170" s="396"/>
      <c r="ADF170" s="396"/>
      <c r="ADG170" s="396"/>
      <c r="ADH170" s="396"/>
      <c r="ADI170" s="396"/>
      <c r="ADJ170" s="396"/>
      <c r="ADK170" s="396"/>
      <c r="ADL170" s="396"/>
      <c r="ADM170" s="396"/>
      <c r="ADN170" s="396"/>
      <c r="ADO170" s="396"/>
      <c r="ADP170" s="396"/>
      <c r="ADQ170" s="396"/>
      <c r="ADR170" s="396"/>
      <c r="ADS170" s="396"/>
      <c r="ADT170" s="396"/>
      <c r="ADU170" s="396"/>
      <c r="ADV170" s="396"/>
      <c r="ADW170" s="396"/>
      <c r="ADX170" s="396"/>
      <c r="ADY170" s="396"/>
      <c r="ADZ170" s="396"/>
      <c r="AEA170" s="396"/>
      <c r="AEB170" s="396"/>
      <c r="AEC170" s="396"/>
      <c r="AED170" s="396"/>
      <c r="AEE170" s="396"/>
      <c r="AEF170" s="396"/>
      <c r="AEG170" s="396"/>
      <c r="AEH170" s="396"/>
      <c r="AEI170" s="396"/>
      <c r="AEJ170" s="396"/>
      <c r="AEK170" s="396"/>
      <c r="AEL170" s="396"/>
      <c r="AEM170" s="396"/>
      <c r="AEN170" s="396"/>
      <c r="AEO170" s="396"/>
      <c r="AEP170" s="396"/>
      <c r="AEQ170" s="396"/>
      <c r="AER170" s="396"/>
      <c r="AES170" s="396"/>
      <c r="AET170" s="396"/>
      <c r="AEU170" s="396"/>
      <c r="AEV170" s="396"/>
      <c r="AEW170" s="396"/>
      <c r="AEX170" s="396"/>
      <c r="AEY170" s="396"/>
      <c r="AEZ170" s="396"/>
      <c r="AFA170" s="396"/>
      <c r="AFB170" s="396"/>
      <c r="AFC170" s="396"/>
      <c r="AFD170" s="396"/>
      <c r="AFE170" s="396"/>
      <c r="AFF170" s="396"/>
      <c r="AFG170" s="396"/>
      <c r="AFH170" s="396"/>
      <c r="AFI170" s="396"/>
      <c r="AFJ170" s="396"/>
      <c r="AFK170" s="396"/>
      <c r="AFL170" s="396"/>
      <c r="AFM170" s="396"/>
      <c r="AFN170" s="396"/>
      <c r="AFO170" s="396"/>
      <c r="AFP170" s="396"/>
      <c r="AFQ170" s="396"/>
      <c r="AFR170" s="396"/>
      <c r="AFS170" s="396"/>
      <c r="AFT170" s="396"/>
      <c r="AFU170" s="396"/>
      <c r="AFV170" s="396"/>
      <c r="AFW170" s="396"/>
      <c r="AFX170" s="396"/>
      <c r="AFY170" s="396"/>
      <c r="AFZ170" s="396"/>
      <c r="AGA170" s="396"/>
      <c r="AGB170" s="396"/>
      <c r="AGC170" s="396"/>
      <c r="AGD170" s="396"/>
      <c r="AGE170" s="396"/>
      <c r="AGF170" s="396"/>
      <c r="AGG170" s="396"/>
      <c r="AGH170" s="396"/>
      <c r="AGI170" s="396"/>
      <c r="AGJ170" s="396"/>
      <c r="AGK170" s="396"/>
      <c r="AGL170" s="396"/>
      <c r="AGM170" s="396"/>
      <c r="AGN170" s="396"/>
      <c r="AGO170" s="396"/>
      <c r="AGP170" s="396"/>
      <c r="AGQ170" s="396"/>
      <c r="AGR170" s="396"/>
      <c r="AGS170" s="396"/>
      <c r="AGT170" s="396"/>
      <c r="AGU170" s="396"/>
      <c r="AGV170" s="396"/>
      <c r="AGW170" s="396"/>
      <c r="AGX170" s="396"/>
      <c r="AGY170" s="396"/>
      <c r="AGZ170" s="396"/>
      <c r="AHA170" s="396"/>
      <c r="AHB170" s="396"/>
      <c r="AHC170" s="396"/>
      <c r="AHD170" s="396"/>
      <c r="AHE170" s="396"/>
      <c r="AHF170" s="396"/>
      <c r="AHG170" s="396"/>
      <c r="AHH170" s="396"/>
      <c r="AHI170" s="396"/>
      <c r="AHJ170" s="396"/>
      <c r="AHK170" s="396"/>
      <c r="AHL170" s="396"/>
      <c r="AHM170" s="396"/>
      <c r="AHN170" s="396"/>
      <c r="AHO170" s="396"/>
      <c r="AHP170" s="396"/>
      <c r="AHQ170" s="396"/>
      <c r="AHR170" s="396"/>
      <c r="AHS170" s="396"/>
      <c r="AHT170" s="396"/>
      <c r="AHU170" s="396"/>
      <c r="AHV170" s="396"/>
      <c r="AHW170" s="396"/>
      <c r="AHX170" s="396"/>
      <c r="AHY170" s="396"/>
      <c r="AHZ170" s="396"/>
      <c r="AIA170" s="396"/>
      <c r="AIB170" s="396"/>
      <c r="AIC170" s="396"/>
      <c r="AID170" s="396"/>
      <c r="AIE170" s="396"/>
      <c r="AIF170" s="396"/>
      <c r="AIG170" s="396"/>
      <c r="AIH170" s="396"/>
      <c r="AII170" s="396"/>
      <c r="AIJ170" s="396"/>
      <c r="AIK170" s="396"/>
      <c r="AIL170" s="396"/>
      <c r="AIM170" s="396"/>
      <c r="AIN170" s="396"/>
      <c r="AIO170" s="396"/>
      <c r="AIP170" s="396"/>
      <c r="AIQ170" s="396"/>
      <c r="AIR170" s="396"/>
      <c r="AIS170" s="396"/>
      <c r="AIT170" s="396"/>
      <c r="AIU170" s="396"/>
      <c r="AIV170" s="396"/>
      <c r="AIW170" s="396"/>
      <c r="AIX170" s="396"/>
      <c r="AIY170" s="396"/>
      <c r="AIZ170" s="396"/>
      <c r="AJA170" s="396"/>
      <c r="AJB170" s="396"/>
      <c r="AJC170" s="396"/>
      <c r="AJD170" s="396"/>
      <c r="AJE170" s="396"/>
      <c r="AJF170" s="396"/>
      <c r="AJG170" s="396"/>
      <c r="AJH170" s="396"/>
      <c r="AJI170" s="396"/>
      <c r="AJJ170" s="396"/>
      <c r="AJK170" s="396"/>
      <c r="AJL170" s="396"/>
      <c r="AJM170" s="396"/>
      <c r="AJN170" s="396"/>
      <c r="AJO170" s="396"/>
      <c r="AJP170" s="396"/>
      <c r="AJQ170" s="396"/>
      <c r="AJR170" s="396"/>
      <c r="AJS170" s="396"/>
      <c r="AJT170" s="396"/>
      <c r="AJU170" s="396"/>
      <c r="AJV170" s="396"/>
      <c r="AJW170" s="396"/>
      <c r="AJX170" s="396"/>
      <c r="AJY170" s="396"/>
      <c r="AJZ170" s="396"/>
      <c r="AKA170" s="396"/>
      <c r="AKB170" s="396"/>
      <c r="AKC170" s="396"/>
      <c r="AKD170" s="396"/>
      <c r="AKE170" s="396"/>
      <c r="AKF170" s="396"/>
      <c r="AKG170" s="396"/>
      <c r="AKH170" s="396"/>
      <c r="AKI170" s="396"/>
      <c r="AKJ170" s="396"/>
      <c r="AKK170" s="396"/>
      <c r="AKL170" s="396"/>
      <c r="AKM170" s="396"/>
      <c r="AKN170" s="396"/>
      <c r="AKO170" s="396"/>
      <c r="AKP170" s="396"/>
      <c r="AKQ170" s="396"/>
      <c r="AKR170" s="396"/>
      <c r="AKS170" s="396"/>
      <c r="AKT170" s="396"/>
      <c r="AKU170" s="396"/>
      <c r="AKV170" s="396"/>
      <c r="AKW170" s="396"/>
      <c r="AKX170" s="396"/>
      <c r="AKY170" s="396"/>
      <c r="AKZ170" s="396"/>
      <c r="ALA170" s="396"/>
      <c r="ALB170" s="396"/>
      <c r="ALC170" s="396"/>
      <c r="ALD170" s="396"/>
      <c r="ALE170" s="396"/>
      <c r="ALF170" s="396"/>
      <c r="ALG170" s="396"/>
      <c r="ALH170" s="396"/>
      <c r="ALI170" s="396"/>
      <c r="ALJ170" s="396"/>
      <c r="ALK170" s="396"/>
      <c r="ALL170" s="396"/>
      <c r="ALM170" s="396"/>
      <c r="ALN170" s="396"/>
      <c r="ALO170" s="396"/>
      <c r="ALP170" s="396"/>
      <c r="ALQ170" s="396"/>
      <c r="ALR170" s="396"/>
      <c r="ALS170" s="396"/>
      <c r="ALT170" s="396"/>
      <c r="ALU170" s="396"/>
      <c r="ALV170" s="396"/>
      <c r="ALW170" s="396"/>
      <c r="ALX170" s="396"/>
      <c r="ALY170" s="396"/>
      <c r="ALZ170" s="396"/>
      <c r="AMA170" s="396"/>
      <c r="AMB170" s="396"/>
      <c r="AMC170" s="396"/>
      <c r="AMD170" s="396"/>
      <c r="AME170" s="396"/>
      <c r="AMF170" s="396"/>
      <c r="AMG170" s="396"/>
      <c r="AMH170" s="396"/>
      <c r="AMI170" s="396"/>
      <c r="AMJ170" s="396"/>
      <c r="AMK170" s="396"/>
      <c r="AML170" s="396"/>
      <c r="AMM170" s="396"/>
      <c r="AMN170" s="396"/>
      <c r="AMO170" s="396"/>
      <c r="AMP170" s="396"/>
      <c r="AMQ170" s="396"/>
      <c r="AMR170" s="396"/>
      <c r="AMS170" s="396"/>
      <c r="AMT170" s="396"/>
      <c r="AMU170" s="396"/>
      <c r="AMV170" s="396"/>
      <c r="AMW170" s="396"/>
      <c r="AMX170" s="396"/>
      <c r="AMY170" s="396"/>
      <c r="AMZ170" s="396"/>
      <c r="ANA170" s="396"/>
      <c r="ANB170" s="396"/>
      <c r="ANC170" s="396"/>
      <c r="AND170" s="396"/>
      <c r="ANE170" s="396"/>
      <c r="ANF170" s="396"/>
      <c r="ANG170" s="396"/>
      <c r="ANH170" s="396"/>
      <c r="ANI170" s="396"/>
      <c r="ANJ170" s="396"/>
      <c r="ANK170" s="396"/>
      <c r="ANL170" s="396"/>
      <c r="ANM170" s="396"/>
      <c r="ANN170" s="396"/>
      <c r="ANO170" s="396"/>
      <c r="ANP170" s="396"/>
      <c r="ANQ170" s="396"/>
      <c r="ANR170" s="396"/>
      <c r="ANS170" s="396"/>
      <c r="ANT170" s="396"/>
      <c r="ANU170" s="396"/>
      <c r="ANV170" s="396"/>
      <c r="ANW170" s="396"/>
      <c r="ANX170" s="396"/>
      <c r="ANY170" s="396"/>
      <c r="ANZ170" s="396"/>
      <c r="AOA170" s="396"/>
      <c r="AOB170" s="396"/>
      <c r="AOC170" s="396"/>
      <c r="AOD170" s="396"/>
      <c r="AOE170" s="396"/>
      <c r="AOF170" s="396"/>
      <c r="AOG170" s="396"/>
      <c r="AOH170" s="396"/>
      <c r="AOI170" s="396"/>
      <c r="AOJ170" s="396"/>
      <c r="AOK170" s="396"/>
      <c r="AOL170" s="396"/>
      <c r="AOM170" s="396"/>
      <c r="AON170" s="396"/>
      <c r="AOO170" s="396"/>
      <c r="AOP170" s="396"/>
      <c r="AOQ170" s="396"/>
      <c r="AOR170" s="396"/>
      <c r="AOS170" s="396"/>
      <c r="AOT170" s="396"/>
      <c r="AOU170" s="396"/>
      <c r="AOV170" s="396"/>
      <c r="AOW170" s="396"/>
      <c r="AOX170" s="396"/>
      <c r="AOY170" s="396"/>
      <c r="AOZ170" s="396"/>
      <c r="APA170" s="396"/>
      <c r="APB170" s="396"/>
      <c r="APC170" s="396"/>
      <c r="APD170" s="396"/>
      <c r="APE170" s="396"/>
      <c r="APF170" s="396"/>
      <c r="APG170" s="396"/>
      <c r="APH170" s="396"/>
      <c r="API170" s="396"/>
      <c r="APJ170" s="396"/>
      <c r="APK170" s="396"/>
      <c r="APL170" s="396"/>
      <c r="APM170" s="396"/>
      <c r="APN170" s="396"/>
      <c r="APO170" s="396"/>
      <c r="APP170" s="396"/>
      <c r="APQ170" s="396"/>
      <c r="APR170" s="396"/>
      <c r="APS170" s="396"/>
      <c r="APT170" s="396"/>
      <c r="APU170" s="396"/>
      <c r="APV170" s="396"/>
      <c r="APW170" s="396"/>
      <c r="APX170" s="396"/>
      <c r="APY170" s="396"/>
      <c r="APZ170" s="396"/>
      <c r="AQA170" s="396"/>
      <c r="AQB170" s="396"/>
      <c r="AQC170" s="396"/>
      <c r="AQD170" s="396"/>
      <c r="AQE170" s="396"/>
      <c r="AQF170" s="396"/>
      <c r="AQG170" s="396"/>
      <c r="AQH170" s="396"/>
      <c r="AQI170" s="396"/>
      <c r="AQJ170" s="396"/>
      <c r="AQK170" s="396"/>
      <c r="AQL170" s="396"/>
      <c r="AQM170" s="396"/>
      <c r="AQN170" s="396"/>
      <c r="AQO170" s="396"/>
      <c r="AQP170" s="396"/>
      <c r="AQQ170" s="396"/>
      <c r="AQR170" s="396"/>
      <c r="AQS170" s="396"/>
      <c r="AQT170" s="396"/>
      <c r="AQU170" s="396"/>
      <c r="AQV170" s="396"/>
      <c r="AQW170" s="396"/>
      <c r="AQX170" s="396"/>
      <c r="AQY170" s="396"/>
      <c r="AQZ170" s="396"/>
      <c r="ARA170" s="396"/>
      <c r="ARB170" s="396"/>
      <c r="ARC170" s="396"/>
      <c r="ARD170" s="396"/>
      <c r="ARE170" s="396"/>
      <c r="ARF170" s="396"/>
      <c r="ARG170" s="396"/>
      <c r="ARH170" s="396"/>
      <c r="ARI170" s="396"/>
      <c r="ARJ170" s="396"/>
      <c r="ARK170" s="396"/>
      <c r="ARL170" s="396"/>
      <c r="ARM170" s="396"/>
      <c r="ARN170" s="396"/>
      <c r="ARO170" s="396"/>
      <c r="ARP170" s="396"/>
      <c r="ARQ170" s="396"/>
      <c r="ARR170" s="396"/>
      <c r="ARS170" s="396"/>
      <c r="ART170" s="396"/>
      <c r="ARU170" s="396"/>
      <c r="ARV170" s="396"/>
      <c r="ARW170" s="396"/>
      <c r="ARX170" s="396"/>
      <c r="ARY170" s="396"/>
      <c r="ARZ170" s="396"/>
      <c r="ASA170" s="396"/>
      <c r="ASB170" s="396"/>
      <c r="ASC170" s="396"/>
      <c r="ASD170" s="396"/>
      <c r="ASE170" s="396"/>
      <c r="ASF170" s="396"/>
      <c r="ASG170" s="396"/>
      <c r="ASH170" s="396"/>
      <c r="ASI170" s="396"/>
      <c r="ASJ170" s="396"/>
      <c r="ASK170" s="396"/>
      <c r="ASL170" s="396"/>
      <c r="ASM170" s="396"/>
      <c r="ASN170" s="396"/>
      <c r="ASO170" s="396"/>
      <c r="ASP170" s="396"/>
      <c r="ASQ170" s="396"/>
      <c r="ASR170" s="396"/>
      <c r="ASS170" s="396"/>
      <c r="AST170" s="396"/>
      <c r="ASU170" s="396"/>
      <c r="ASV170" s="396"/>
      <c r="ASW170" s="396"/>
      <c r="ASX170" s="396"/>
      <c r="ASY170" s="396"/>
      <c r="ASZ170" s="396"/>
      <c r="ATA170" s="396"/>
      <c r="ATB170" s="396"/>
      <c r="ATC170" s="396"/>
      <c r="ATD170" s="396"/>
      <c r="ATE170" s="396"/>
      <c r="ATF170" s="396"/>
      <c r="ATG170" s="396"/>
      <c r="ATH170" s="396"/>
      <c r="ATI170" s="396"/>
      <c r="ATJ170" s="396"/>
      <c r="ATK170" s="396"/>
      <c r="ATL170" s="396"/>
      <c r="ATM170" s="396"/>
      <c r="ATN170" s="396"/>
      <c r="ATO170" s="396"/>
      <c r="ATP170" s="396"/>
      <c r="ATQ170" s="396"/>
      <c r="ATR170" s="396"/>
      <c r="ATS170" s="396"/>
      <c r="ATT170" s="396"/>
      <c r="ATU170" s="396"/>
      <c r="ATV170" s="396"/>
      <c r="ATW170" s="396"/>
      <c r="ATX170" s="396"/>
      <c r="ATY170" s="396"/>
      <c r="ATZ170" s="396"/>
      <c r="AUA170" s="396"/>
      <c r="AUB170" s="396"/>
      <c r="AUC170" s="396"/>
      <c r="AUD170" s="396"/>
      <c r="AUE170" s="396"/>
      <c r="AUF170" s="396"/>
      <c r="AUG170" s="396"/>
      <c r="AUH170" s="396"/>
      <c r="AUI170" s="396"/>
      <c r="AUJ170" s="396"/>
      <c r="AUK170" s="396"/>
      <c r="AUL170" s="396"/>
      <c r="AUM170" s="396"/>
      <c r="AUN170" s="396"/>
      <c r="AUO170" s="396"/>
      <c r="AUP170" s="396"/>
      <c r="AUQ170" s="396"/>
      <c r="AUR170" s="396"/>
      <c r="AUS170" s="396"/>
      <c r="AUT170" s="396"/>
      <c r="AUU170" s="396"/>
      <c r="AUV170" s="396"/>
      <c r="AUW170" s="396"/>
      <c r="AUX170" s="396"/>
      <c r="AUY170" s="396"/>
      <c r="AUZ170" s="396"/>
      <c r="AVA170" s="396"/>
      <c r="AVB170" s="396"/>
      <c r="AVC170" s="396"/>
      <c r="AVD170" s="396"/>
      <c r="AVE170" s="396"/>
      <c r="AVF170" s="396"/>
      <c r="AVG170" s="396"/>
      <c r="AVH170" s="396"/>
      <c r="AVI170" s="396"/>
      <c r="AVJ170" s="396"/>
      <c r="AVK170" s="396"/>
      <c r="AVL170" s="396"/>
      <c r="AVM170" s="396"/>
      <c r="AVN170" s="396"/>
      <c r="AVO170" s="396"/>
      <c r="AVP170" s="396"/>
      <c r="AVQ170" s="396"/>
      <c r="AVR170" s="396"/>
      <c r="AVS170" s="396"/>
      <c r="AVT170" s="396"/>
      <c r="AVU170" s="396"/>
      <c r="AVV170" s="396"/>
      <c r="AVW170" s="396"/>
      <c r="AVX170" s="396"/>
      <c r="AVY170" s="396"/>
      <c r="AVZ170" s="396"/>
      <c r="AWA170" s="396"/>
      <c r="AWB170" s="396"/>
      <c r="AWC170" s="396"/>
      <c r="AWD170" s="396"/>
      <c r="AWE170" s="396"/>
      <c r="AWF170" s="396"/>
      <c r="AWG170" s="396"/>
      <c r="AWH170" s="396"/>
      <c r="AWI170" s="396"/>
      <c r="AWJ170" s="396"/>
      <c r="AWK170" s="396"/>
      <c r="AWL170" s="396"/>
      <c r="AWM170" s="396"/>
      <c r="AWN170" s="396"/>
      <c r="AWO170" s="396"/>
      <c r="AWP170" s="396"/>
      <c r="AWQ170" s="396"/>
      <c r="AWR170" s="396"/>
      <c r="AWS170" s="396"/>
      <c r="AWT170" s="396"/>
      <c r="AWU170" s="396"/>
      <c r="AWV170" s="396"/>
      <c r="AWW170" s="396"/>
      <c r="AWX170" s="396"/>
      <c r="AWY170" s="396"/>
      <c r="AWZ170" s="396"/>
      <c r="AXA170" s="396"/>
      <c r="AXB170" s="396"/>
      <c r="AXC170" s="396"/>
      <c r="AXD170" s="396"/>
      <c r="AXE170" s="396"/>
      <c r="AXF170" s="396"/>
      <c r="AXG170" s="396"/>
      <c r="AXH170" s="396"/>
      <c r="AXI170" s="396"/>
      <c r="AXJ170" s="396"/>
      <c r="AXK170" s="396"/>
      <c r="AXL170" s="396"/>
      <c r="AXM170" s="396"/>
      <c r="AXN170" s="396"/>
      <c r="AXO170" s="396"/>
      <c r="AXP170" s="396"/>
      <c r="AXQ170" s="396"/>
      <c r="AXR170" s="396"/>
      <c r="AXS170" s="396"/>
      <c r="AXT170" s="396"/>
      <c r="AXU170" s="396"/>
      <c r="AXV170" s="396"/>
      <c r="AXW170" s="396"/>
      <c r="AXX170" s="396"/>
      <c r="AXY170" s="396"/>
      <c r="AXZ170" s="396"/>
      <c r="AYA170" s="396"/>
      <c r="AYB170" s="396"/>
      <c r="AYC170" s="396"/>
      <c r="AYD170" s="396"/>
      <c r="AYE170" s="396"/>
      <c r="AYF170" s="396"/>
      <c r="AYG170" s="396"/>
      <c r="AYH170" s="396"/>
      <c r="AYI170" s="396"/>
      <c r="AYJ170" s="396"/>
      <c r="AYK170" s="396"/>
      <c r="AYL170" s="396"/>
      <c r="AYM170" s="396"/>
      <c r="AYN170" s="396"/>
      <c r="AYO170" s="396"/>
      <c r="AYP170" s="396"/>
      <c r="AYQ170" s="396"/>
      <c r="AYR170" s="396"/>
      <c r="AYS170" s="396"/>
      <c r="AYT170" s="396"/>
      <c r="AYU170" s="396"/>
      <c r="AYV170" s="396"/>
      <c r="AYW170" s="396"/>
      <c r="AYX170" s="396"/>
      <c r="AYY170" s="396"/>
      <c r="AYZ170" s="396"/>
      <c r="AZA170" s="396"/>
      <c r="AZB170" s="396"/>
      <c r="AZC170" s="396"/>
      <c r="AZD170" s="396"/>
      <c r="AZE170" s="396"/>
      <c r="AZF170" s="396"/>
      <c r="AZG170" s="396"/>
      <c r="AZH170" s="396"/>
      <c r="AZI170" s="396"/>
      <c r="AZJ170" s="396"/>
      <c r="AZK170" s="396"/>
      <c r="AZL170" s="396"/>
      <c r="AZM170" s="396"/>
      <c r="AZN170" s="396"/>
      <c r="AZO170" s="396"/>
      <c r="AZP170" s="396"/>
      <c r="AZQ170" s="396"/>
      <c r="AZR170" s="396"/>
      <c r="AZS170" s="396"/>
      <c r="AZT170" s="396"/>
      <c r="AZU170" s="396"/>
      <c r="AZV170" s="396"/>
      <c r="AZW170" s="396"/>
      <c r="AZX170" s="396"/>
      <c r="AZY170" s="396"/>
      <c r="AZZ170" s="396"/>
      <c r="BAA170" s="396"/>
      <c r="BAB170" s="396"/>
      <c r="BAC170" s="396"/>
      <c r="BAD170" s="396"/>
      <c r="BAE170" s="396"/>
      <c r="BAF170" s="396"/>
      <c r="BAG170" s="396"/>
      <c r="BAH170" s="396"/>
      <c r="BAI170" s="396"/>
      <c r="BAJ170" s="396"/>
      <c r="BAK170" s="396"/>
      <c r="BAL170" s="396"/>
      <c r="BAM170" s="396"/>
      <c r="BAN170" s="396"/>
      <c r="BAO170" s="396"/>
      <c r="BAP170" s="396"/>
      <c r="BAQ170" s="396"/>
      <c r="BAR170" s="396"/>
      <c r="BAS170" s="396"/>
      <c r="BAT170" s="396"/>
      <c r="BAU170" s="396"/>
      <c r="BAV170" s="396"/>
      <c r="BAW170" s="396"/>
      <c r="BAX170" s="396"/>
      <c r="BAY170" s="396"/>
      <c r="BAZ170" s="396"/>
      <c r="BBA170" s="396"/>
      <c r="BBB170" s="396"/>
      <c r="BBC170" s="396"/>
      <c r="BBD170" s="396"/>
      <c r="BBE170" s="396"/>
      <c r="BBF170" s="396"/>
      <c r="BBG170" s="396"/>
      <c r="BBH170" s="396"/>
      <c r="BBI170" s="396"/>
      <c r="BBJ170" s="396"/>
      <c r="BBK170" s="396"/>
      <c r="BBL170" s="396"/>
      <c r="BBM170" s="396"/>
      <c r="BBN170" s="396"/>
      <c r="BBO170" s="396"/>
      <c r="BBP170" s="396"/>
      <c r="BBQ170" s="396"/>
      <c r="BBR170" s="396"/>
      <c r="BBS170" s="396"/>
      <c r="BBT170" s="396"/>
      <c r="BBU170" s="396"/>
      <c r="BBV170" s="396"/>
      <c r="BBW170" s="396"/>
      <c r="BBX170" s="396"/>
      <c r="BBY170" s="396"/>
      <c r="BBZ170" s="396"/>
      <c r="BCA170" s="396"/>
      <c r="BCB170" s="396"/>
      <c r="BCC170" s="396"/>
      <c r="BCD170" s="396"/>
      <c r="BCE170" s="396"/>
      <c r="BCF170" s="396"/>
      <c r="BCG170" s="396"/>
      <c r="BCH170" s="396"/>
      <c r="BCI170" s="396"/>
      <c r="BCJ170" s="396"/>
      <c r="BCK170" s="396"/>
      <c r="BCL170" s="396"/>
      <c r="BCM170" s="396"/>
      <c r="BCN170" s="396"/>
      <c r="BCO170" s="396"/>
      <c r="BCP170" s="396"/>
      <c r="BCQ170" s="396"/>
      <c r="BCR170" s="396"/>
      <c r="BCS170" s="396"/>
      <c r="BCT170" s="396"/>
      <c r="BCU170" s="396"/>
      <c r="BCV170" s="396"/>
      <c r="BCW170" s="396"/>
      <c r="BCX170" s="396"/>
      <c r="BCY170" s="396"/>
      <c r="BCZ170" s="396"/>
      <c r="BDA170" s="396"/>
      <c r="BDB170" s="396"/>
      <c r="BDC170" s="396"/>
      <c r="BDD170" s="396"/>
      <c r="BDE170" s="396"/>
      <c r="BDF170" s="396"/>
      <c r="BDG170" s="396"/>
      <c r="BDH170" s="396"/>
      <c r="BDI170" s="396"/>
      <c r="BDJ170" s="396"/>
      <c r="BDK170" s="396"/>
      <c r="BDL170" s="396"/>
      <c r="BDM170" s="396"/>
      <c r="BDN170" s="396"/>
      <c r="BDO170" s="396"/>
      <c r="BDP170" s="396"/>
      <c r="BDQ170" s="396"/>
      <c r="BDR170" s="396"/>
      <c r="BDS170" s="396"/>
      <c r="BDT170" s="396"/>
      <c r="BDU170" s="396"/>
      <c r="BDV170" s="396"/>
      <c r="BDW170" s="396"/>
      <c r="BDX170" s="396"/>
      <c r="BDY170" s="396"/>
      <c r="BDZ170" s="396"/>
      <c r="BEA170" s="396"/>
      <c r="BEB170" s="396"/>
      <c r="BEC170" s="396"/>
      <c r="BED170" s="396"/>
      <c r="BEE170" s="396"/>
      <c r="BEF170" s="396"/>
      <c r="BEG170" s="396"/>
      <c r="BEH170" s="396"/>
      <c r="BEI170" s="396"/>
      <c r="BEJ170" s="396"/>
      <c r="BEK170" s="396"/>
      <c r="BEL170" s="396"/>
      <c r="BEM170" s="396"/>
      <c r="BEN170" s="396"/>
      <c r="BEO170" s="396"/>
      <c r="BEP170" s="396"/>
      <c r="BEQ170" s="396"/>
      <c r="BER170" s="396"/>
      <c r="BES170" s="396"/>
      <c r="BET170" s="396"/>
      <c r="BEU170" s="396"/>
      <c r="BEV170" s="396"/>
      <c r="BEW170" s="396"/>
      <c r="BEX170" s="396"/>
      <c r="BEY170" s="396"/>
      <c r="BEZ170" s="396"/>
      <c r="BFA170" s="396"/>
      <c r="BFB170" s="396"/>
      <c r="BFC170" s="396"/>
      <c r="BFD170" s="396"/>
      <c r="BFE170" s="396"/>
      <c r="BFF170" s="396"/>
      <c r="BFG170" s="396"/>
      <c r="BFH170" s="396"/>
      <c r="BFI170" s="396"/>
      <c r="BFJ170" s="396"/>
      <c r="BFK170" s="396"/>
      <c r="BFL170" s="396"/>
      <c r="BFM170" s="396"/>
      <c r="BFN170" s="396"/>
      <c r="BFO170" s="396"/>
      <c r="BFP170" s="396"/>
      <c r="BFQ170" s="396"/>
      <c r="BFR170" s="396"/>
      <c r="BFS170" s="396"/>
      <c r="BFT170" s="396"/>
      <c r="BFU170" s="396"/>
      <c r="BFV170" s="396"/>
      <c r="BFW170" s="396"/>
      <c r="BFX170" s="396"/>
      <c r="BFY170" s="396"/>
      <c r="BFZ170" s="396"/>
      <c r="BGA170" s="396"/>
      <c r="BGB170" s="396"/>
      <c r="BGC170" s="396"/>
      <c r="BGD170" s="396"/>
      <c r="BGE170" s="396"/>
      <c r="BGF170" s="396"/>
      <c r="BGG170" s="396"/>
      <c r="BGH170" s="396"/>
      <c r="BGI170" s="396"/>
      <c r="BGJ170" s="396"/>
      <c r="BGK170" s="396"/>
      <c r="BGL170" s="396"/>
      <c r="BGM170" s="396"/>
      <c r="BGN170" s="396"/>
      <c r="BGO170" s="396"/>
      <c r="BGP170" s="396"/>
      <c r="BGQ170" s="396"/>
      <c r="BGR170" s="396"/>
      <c r="BGS170" s="396"/>
      <c r="BGT170" s="396"/>
      <c r="BGU170" s="396"/>
      <c r="BGV170" s="396"/>
      <c r="BGW170" s="396"/>
      <c r="BGX170" s="396"/>
      <c r="BGY170" s="396"/>
      <c r="BGZ170" s="396"/>
      <c r="BHA170" s="396"/>
      <c r="BHB170" s="396"/>
      <c r="BHC170" s="396"/>
      <c r="BHD170" s="396"/>
      <c r="BHE170" s="396"/>
      <c r="BHF170" s="396"/>
      <c r="BHG170" s="396"/>
      <c r="BHH170" s="396"/>
      <c r="BHI170" s="396"/>
      <c r="BHJ170" s="396"/>
      <c r="BHK170" s="396"/>
      <c r="BHL170" s="396"/>
      <c r="BHM170" s="396"/>
      <c r="BHN170" s="396"/>
      <c r="BHO170" s="396"/>
      <c r="BHP170" s="396"/>
      <c r="BHQ170" s="396"/>
      <c r="BHR170" s="396"/>
      <c r="BHS170" s="396"/>
      <c r="BHT170" s="396"/>
      <c r="BHU170" s="396"/>
      <c r="BHV170" s="396"/>
      <c r="BHW170" s="396"/>
      <c r="BHX170" s="396"/>
      <c r="BHY170" s="396"/>
      <c r="BHZ170" s="396"/>
      <c r="BIA170" s="396"/>
      <c r="BIB170" s="396"/>
      <c r="BIC170" s="396"/>
      <c r="BID170" s="396"/>
      <c r="BIE170" s="396"/>
      <c r="BIF170" s="396"/>
      <c r="BIG170" s="396"/>
      <c r="BIH170" s="396"/>
      <c r="BII170" s="396"/>
      <c r="BIJ170" s="396"/>
      <c r="BIK170" s="396"/>
      <c r="BIL170" s="396"/>
      <c r="BIM170" s="396"/>
      <c r="BIN170" s="396"/>
      <c r="BIO170" s="396"/>
      <c r="BIP170" s="396"/>
      <c r="BIQ170" s="396"/>
      <c r="BIR170" s="396"/>
      <c r="BIS170" s="396"/>
      <c r="BIT170" s="396"/>
      <c r="BIU170" s="396"/>
      <c r="BIV170" s="396"/>
      <c r="BIW170" s="396"/>
      <c r="BIX170" s="396"/>
      <c r="BIY170" s="396"/>
      <c r="BIZ170" s="396"/>
      <c r="BJA170" s="396"/>
      <c r="BJB170" s="396"/>
      <c r="BJC170" s="396"/>
      <c r="BJD170" s="396"/>
      <c r="BJE170" s="396"/>
      <c r="BJF170" s="396"/>
      <c r="BJG170" s="396"/>
      <c r="BJH170" s="396"/>
      <c r="BJI170" s="396"/>
      <c r="BJJ170" s="396"/>
      <c r="BJK170" s="396"/>
      <c r="BJL170" s="396"/>
      <c r="BJM170" s="396"/>
      <c r="BJN170" s="396"/>
      <c r="BJO170" s="396"/>
      <c r="BJP170" s="396"/>
      <c r="BJQ170" s="396"/>
      <c r="BJR170" s="396"/>
      <c r="BJS170" s="396"/>
      <c r="BJT170" s="396"/>
      <c r="BJU170" s="396"/>
      <c r="BJV170" s="396"/>
      <c r="BJW170" s="396"/>
      <c r="BJX170" s="396"/>
      <c r="BJY170" s="396"/>
      <c r="BJZ170" s="396"/>
      <c r="BKA170" s="396"/>
      <c r="BKB170" s="396"/>
      <c r="BKC170" s="396"/>
      <c r="BKD170" s="396"/>
      <c r="BKE170" s="396"/>
      <c r="BKF170" s="396"/>
      <c r="BKG170" s="396"/>
      <c r="BKH170" s="396"/>
      <c r="BKI170" s="396"/>
      <c r="BKJ170" s="396"/>
      <c r="BKK170" s="396"/>
      <c r="BKL170" s="396"/>
      <c r="BKM170" s="396"/>
      <c r="BKN170" s="396"/>
      <c r="BKO170" s="396"/>
      <c r="BKP170" s="396"/>
      <c r="BKQ170" s="396"/>
      <c r="BKR170" s="396"/>
      <c r="BKS170" s="396"/>
      <c r="BKT170" s="396"/>
      <c r="BKU170" s="396"/>
      <c r="BKV170" s="396"/>
      <c r="BKW170" s="396"/>
      <c r="BKX170" s="396"/>
      <c r="BKY170" s="396"/>
      <c r="BKZ170" s="396"/>
      <c r="BLA170" s="396"/>
      <c r="BLB170" s="396"/>
      <c r="BLC170" s="396"/>
      <c r="BLD170" s="396"/>
      <c r="BLE170" s="396"/>
      <c r="BLF170" s="396"/>
      <c r="BLG170" s="396"/>
      <c r="BLH170" s="396"/>
      <c r="BLI170" s="396"/>
      <c r="BLJ170" s="396"/>
      <c r="BLK170" s="396"/>
      <c r="BLL170" s="396"/>
      <c r="BLM170" s="396"/>
      <c r="BLN170" s="396"/>
      <c r="BLO170" s="396"/>
      <c r="BLP170" s="396"/>
      <c r="BLQ170" s="396"/>
      <c r="BLR170" s="396"/>
      <c r="BLS170" s="396"/>
      <c r="BLT170" s="396"/>
      <c r="BLU170" s="396"/>
      <c r="BLV170" s="396"/>
      <c r="BLW170" s="396"/>
      <c r="BLX170" s="396"/>
      <c r="BLY170" s="396"/>
      <c r="BLZ170" s="396"/>
      <c r="BMA170" s="396"/>
      <c r="BMB170" s="396"/>
      <c r="BMC170" s="396"/>
      <c r="BMD170" s="396"/>
      <c r="BME170" s="396"/>
      <c r="BMF170" s="396"/>
      <c r="BMG170" s="396"/>
      <c r="BMH170" s="396"/>
      <c r="BMI170" s="396"/>
      <c r="BMJ170" s="396"/>
      <c r="BMK170" s="396"/>
      <c r="BML170" s="396"/>
      <c r="BMM170" s="396"/>
      <c r="BMN170" s="396"/>
      <c r="BMO170" s="396"/>
      <c r="BMP170" s="396"/>
      <c r="BMQ170" s="396"/>
      <c r="BMR170" s="396"/>
      <c r="BMS170" s="396"/>
      <c r="BMT170" s="396"/>
      <c r="BMU170" s="396"/>
      <c r="BMV170" s="396"/>
      <c r="BMW170" s="396"/>
      <c r="BMX170" s="396"/>
      <c r="BMY170" s="396"/>
      <c r="BMZ170" s="396"/>
      <c r="BNA170" s="396"/>
      <c r="BNB170" s="396"/>
      <c r="BNC170" s="396"/>
      <c r="BND170" s="396"/>
      <c r="BNE170" s="396"/>
      <c r="BNF170" s="396"/>
      <c r="BNG170" s="396"/>
      <c r="BNH170" s="396"/>
      <c r="BNI170" s="396"/>
      <c r="BNJ170" s="396"/>
      <c r="BNK170" s="396"/>
      <c r="BNL170" s="396"/>
      <c r="BNM170" s="396"/>
      <c r="BNN170" s="396"/>
      <c r="BNO170" s="396"/>
      <c r="BNP170" s="396"/>
      <c r="BNQ170" s="396"/>
      <c r="BNR170" s="396"/>
      <c r="BNS170" s="396"/>
      <c r="BNT170" s="396"/>
      <c r="BNU170" s="396"/>
      <c r="BNV170" s="396"/>
      <c r="BNW170" s="396"/>
      <c r="BNX170" s="396"/>
      <c r="BNY170" s="396"/>
      <c r="BNZ170" s="396"/>
      <c r="BOA170" s="396"/>
      <c r="BOB170" s="396"/>
      <c r="BOC170" s="396"/>
      <c r="BOD170" s="396"/>
      <c r="BOE170" s="396"/>
      <c r="BOF170" s="396"/>
      <c r="BOG170" s="396"/>
      <c r="BOH170" s="396"/>
      <c r="BOI170" s="396"/>
      <c r="BOJ170" s="396"/>
      <c r="BOK170" s="396"/>
      <c r="BOL170" s="396"/>
      <c r="BOM170" s="396"/>
      <c r="BON170" s="396"/>
      <c r="BOO170" s="396"/>
      <c r="BOP170" s="396"/>
      <c r="BOQ170" s="396"/>
      <c r="BOR170" s="396"/>
      <c r="BOS170" s="396"/>
      <c r="BOT170" s="396"/>
      <c r="BOU170" s="396"/>
      <c r="BOV170" s="396"/>
      <c r="BOW170" s="396"/>
      <c r="BOX170" s="396"/>
      <c r="BOY170" s="396"/>
      <c r="BOZ170" s="396"/>
      <c r="BPA170" s="396"/>
      <c r="BPB170" s="396"/>
      <c r="BPC170" s="396"/>
      <c r="BPD170" s="396"/>
      <c r="BPE170" s="396"/>
      <c r="BPF170" s="396"/>
      <c r="BPG170" s="396"/>
      <c r="BPH170" s="396"/>
      <c r="BPI170" s="396"/>
      <c r="BPJ170" s="396"/>
      <c r="BPK170" s="396"/>
      <c r="BPL170" s="396"/>
      <c r="BPM170" s="396"/>
      <c r="BPN170" s="396"/>
      <c r="BPO170" s="396"/>
      <c r="BPP170" s="396"/>
      <c r="BPQ170" s="396"/>
      <c r="BPR170" s="396"/>
      <c r="BPS170" s="396"/>
      <c r="BPT170" s="396"/>
      <c r="BPU170" s="396"/>
      <c r="BPV170" s="396"/>
      <c r="BPW170" s="396"/>
      <c r="BPX170" s="396"/>
      <c r="BPY170" s="396"/>
      <c r="BPZ170" s="396"/>
      <c r="BQA170" s="396"/>
      <c r="BQB170" s="396"/>
      <c r="BQC170" s="396"/>
      <c r="BQD170" s="396"/>
      <c r="BQE170" s="396"/>
      <c r="BQF170" s="396"/>
      <c r="BQG170" s="396"/>
      <c r="BQH170" s="396"/>
      <c r="BQI170" s="396"/>
      <c r="BQJ170" s="396"/>
      <c r="BQK170" s="396"/>
      <c r="BQL170" s="396"/>
      <c r="BQM170" s="396"/>
      <c r="BQN170" s="396"/>
      <c r="BQO170" s="396"/>
      <c r="BQP170" s="396"/>
      <c r="BQQ170" s="396"/>
      <c r="BQR170" s="396"/>
      <c r="BQS170" s="396"/>
      <c r="BQT170" s="396"/>
      <c r="BQU170" s="396"/>
      <c r="BQV170" s="396"/>
      <c r="BQW170" s="396"/>
      <c r="BQX170" s="396"/>
      <c r="BQY170" s="396"/>
      <c r="BQZ170" s="396"/>
      <c r="BRA170" s="396"/>
      <c r="BRB170" s="396"/>
      <c r="BRC170" s="396"/>
      <c r="BRD170" s="396"/>
      <c r="BRE170" s="396"/>
      <c r="BRF170" s="396"/>
      <c r="BRG170" s="396"/>
      <c r="BRH170" s="396"/>
      <c r="BRI170" s="396"/>
      <c r="BRJ170" s="396"/>
      <c r="BRK170" s="396"/>
      <c r="BRL170" s="396"/>
      <c r="BRM170" s="396"/>
      <c r="BRN170" s="396"/>
      <c r="BRO170" s="396"/>
      <c r="BRP170" s="396"/>
      <c r="BRQ170" s="396"/>
      <c r="BRR170" s="396"/>
      <c r="BRS170" s="396"/>
      <c r="BRT170" s="396"/>
      <c r="BRU170" s="396"/>
      <c r="BRV170" s="396"/>
      <c r="BRW170" s="396"/>
      <c r="BRX170" s="396"/>
      <c r="BRY170" s="396"/>
      <c r="BRZ170" s="396"/>
      <c r="BSA170" s="396"/>
      <c r="BSB170" s="396"/>
      <c r="BSC170" s="396"/>
      <c r="BSD170" s="396"/>
      <c r="BSE170" s="396"/>
      <c r="BSF170" s="396"/>
      <c r="BSG170" s="396"/>
      <c r="BSH170" s="396"/>
      <c r="BSI170" s="396"/>
      <c r="BSJ170" s="396"/>
      <c r="BSK170" s="396"/>
      <c r="BSL170" s="396"/>
      <c r="BSM170" s="396"/>
      <c r="BSN170" s="396"/>
      <c r="BSO170" s="396"/>
      <c r="BSP170" s="396"/>
      <c r="BSQ170" s="396"/>
      <c r="BSR170" s="396"/>
      <c r="BSS170" s="396"/>
      <c r="BST170" s="396"/>
      <c r="BSU170" s="396"/>
      <c r="BSV170" s="396"/>
      <c r="BSW170" s="396"/>
      <c r="BSX170" s="396"/>
      <c r="BSY170" s="396"/>
      <c r="BSZ170" s="396"/>
      <c r="BTA170" s="396"/>
      <c r="BTB170" s="396"/>
      <c r="BTC170" s="396"/>
      <c r="BTD170" s="396"/>
      <c r="BTE170" s="396"/>
      <c r="BTF170" s="396"/>
      <c r="BTG170" s="396"/>
      <c r="BTH170" s="396"/>
      <c r="BTI170" s="396"/>
      <c r="BTJ170" s="396"/>
      <c r="BTK170" s="396"/>
      <c r="BTL170" s="396"/>
      <c r="BTM170" s="396"/>
      <c r="BTN170" s="396"/>
      <c r="BTO170" s="396"/>
      <c r="BTP170" s="396"/>
      <c r="BTQ170" s="396"/>
      <c r="BTR170" s="396"/>
      <c r="BTS170" s="396"/>
      <c r="BTT170" s="396"/>
      <c r="BTU170" s="396"/>
      <c r="BTV170" s="396"/>
      <c r="BTW170" s="396"/>
      <c r="BTX170" s="396"/>
      <c r="BTY170" s="396"/>
      <c r="BTZ170" s="396"/>
      <c r="BUA170" s="396"/>
      <c r="BUB170" s="396"/>
      <c r="BUC170" s="396"/>
      <c r="BUD170" s="396"/>
      <c r="BUE170" s="396"/>
      <c r="BUF170" s="396"/>
      <c r="BUG170" s="396"/>
      <c r="BUH170" s="396"/>
      <c r="BUI170" s="396"/>
      <c r="BUJ170" s="396"/>
      <c r="BUK170" s="396"/>
      <c r="BUL170" s="396"/>
      <c r="BUM170" s="396"/>
      <c r="BUN170" s="396"/>
      <c r="BUO170" s="396"/>
      <c r="BUP170" s="396"/>
      <c r="BUQ170" s="396"/>
      <c r="BUR170" s="396"/>
      <c r="BUS170" s="396"/>
      <c r="BUT170" s="396"/>
      <c r="BUU170" s="396"/>
      <c r="BUV170" s="396"/>
      <c r="BUW170" s="396"/>
      <c r="BUX170" s="396"/>
      <c r="BUY170" s="396"/>
      <c r="BUZ170" s="396"/>
      <c r="BVA170" s="396"/>
      <c r="BVB170" s="396"/>
      <c r="BVC170" s="396"/>
      <c r="BVD170" s="396"/>
      <c r="BVE170" s="396"/>
      <c r="BVF170" s="396"/>
      <c r="BVG170" s="396"/>
      <c r="BVH170" s="396"/>
      <c r="BVI170" s="396"/>
      <c r="BVJ170" s="396"/>
      <c r="BVK170" s="396"/>
      <c r="BVL170" s="396"/>
      <c r="BVM170" s="396"/>
      <c r="BVN170" s="396"/>
      <c r="BVO170" s="396"/>
      <c r="BVP170" s="396"/>
      <c r="BVQ170" s="396"/>
      <c r="BVR170" s="396"/>
      <c r="BVS170" s="396"/>
      <c r="BVT170" s="396"/>
      <c r="BVU170" s="396"/>
      <c r="BVV170" s="396"/>
      <c r="BVW170" s="396"/>
      <c r="BVX170" s="396"/>
      <c r="BVY170" s="396"/>
      <c r="BVZ170" s="396"/>
      <c r="BWA170" s="396"/>
      <c r="BWB170" s="396"/>
      <c r="BWC170" s="396"/>
      <c r="BWD170" s="396"/>
      <c r="BWE170" s="396"/>
      <c r="BWF170" s="396"/>
      <c r="BWG170" s="396"/>
      <c r="BWH170" s="396"/>
      <c r="BWI170" s="396"/>
      <c r="BWJ170" s="396"/>
      <c r="BWK170" s="396"/>
      <c r="BWL170" s="396"/>
      <c r="BWM170" s="396"/>
      <c r="BWN170" s="396"/>
      <c r="BWO170" s="396"/>
      <c r="BWP170" s="396"/>
      <c r="BWQ170" s="396"/>
      <c r="BWR170" s="396"/>
      <c r="BWS170" s="396"/>
      <c r="BWT170" s="396"/>
      <c r="BWU170" s="396"/>
      <c r="BWV170" s="396"/>
      <c r="BWW170" s="396"/>
      <c r="BWX170" s="396"/>
      <c r="BWY170" s="396"/>
      <c r="BWZ170" s="396"/>
      <c r="BXA170" s="396"/>
      <c r="BXB170" s="396"/>
      <c r="BXC170" s="396"/>
      <c r="BXD170" s="396"/>
      <c r="BXE170" s="396"/>
      <c r="BXF170" s="396"/>
      <c r="BXG170" s="396"/>
      <c r="BXH170" s="396"/>
      <c r="BXI170" s="396"/>
      <c r="BXJ170" s="396"/>
      <c r="BXK170" s="396"/>
      <c r="BXL170" s="396"/>
      <c r="BXM170" s="396"/>
      <c r="BXN170" s="396"/>
      <c r="BXO170" s="396"/>
      <c r="BXP170" s="396"/>
      <c r="BXQ170" s="396"/>
      <c r="BXR170" s="396"/>
      <c r="BXS170" s="396"/>
      <c r="BXT170" s="396"/>
      <c r="BXU170" s="396"/>
      <c r="BXV170" s="396"/>
      <c r="BXW170" s="396"/>
      <c r="BXX170" s="396"/>
      <c r="BXY170" s="396"/>
      <c r="BXZ170" s="396"/>
      <c r="BYA170" s="396"/>
      <c r="BYB170" s="396"/>
      <c r="BYC170" s="396"/>
      <c r="BYD170" s="396"/>
      <c r="BYE170" s="396"/>
      <c r="BYF170" s="396"/>
      <c r="BYG170" s="396"/>
      <c r="BYH170" s="396"/>
      <c r="BYI170" s="396"/>
      <c r="BYJ170" s="396"/>
      <c r="BYK170" s="396"/>
      <c r="BYL170" s="396"/>
      <c r="BYM170" s="396"/>
      <c r="BYN170" s="396"/>
      <c r="BYO170" s="396"/>
      <c r="BYP170" s="396"/>
      <c r="BYQ170" s="396"/>
      <c r="BYR170" s="396"/>
      <c r="BYS170" s="396"/>
      <c r="BYT170" s="396"/>
      <c r="BYU170" s="396"/>
      <c r="BYV170" s="396"/>
      <c r="BYW170" s="396"/>
      <c r="BYX170" s="396"/>
      <c r="BYY170" s="396"/>
      <c r="BYZ170" s="396"/>
      <c r="BZA170" s="396"/>
      <c r="BZB170" s="396"/>
      <c r="BZC170" s="396"/>
      <c r="BZD170" s="396"/>
      <c r="BZE170" s="396"/>
      <c r="BZF170" s="396"/>
      <c r="BZG170" s="396"/>
      <c r="BZH170" s="396"/>
      <c r="BZI170" s="396"/>
      <c r="BZJ170" s="396"/>
      <c r="BZK170" s="396"/>
      <c r="BZL170" s="396"/>
      <c r="BZM170" s="396"/>
      <c r="BZN170" s="396"/>
      <c r="BZO170" s="396"/>
      <c r="BZP170" s="396"/>
      <c r="BZQ170" s="396"/>
      <c r="BZR170" s="396"/>
      <c r="BZS170" s="396"/>
      <c r="BZT170" s="396"/>
      <c r="BZU170" s="396"/>
      <c r="BZV170" s="396"/>
      <c r="BZW170" s="396"/>
      <c r="BZX170" s="396"/>
      <c r="BZY170" s="396"/>
      <c r="BZZ170" s="396"/>
      <c r="CAA170" s="396"/>
      <c r="CAB170" s="396"/>
      <c r="CAC170" s="396"/>
      <c r="CAD170" s="396"/>
      <c r="CAE170" s="396"/>
      <c r="CAF170" s="396"/>
      <c r="CAG170" s="396"/>
      <c r="CAH170" s="396"/>
      <c r="CAI170" s="396"/>
      <c r="CAJ170" s="396"/>
      <c r="CAK170" s="396"/>
      <c r="CAL170" s="396"/>
      <c r="CAM170" s="396"/>
      <c r="CAN170" s="396"/>
      <c r="CAO170" s="396"/>
      <c r="CAP170" s="396"/>
      <c r="CAQ170" s="396"/>
      <c r="CAR170" s="396"/>
      <c r="CAS170" s="396"/>
      <c r="CAT170" s="396"/>
      <c r="CAU170" s="396"/>
      <c r="CAV170" s="396"/>
      <c r="CAW170" s="396"/>
      <c r="CAX170" s="396"/>
      <c r="CAY170" s="396"/>
      <c r="CAZ170" s="396"/>
      <c r="CBA170" s="396"/>
      <c r="CBB170" s="396"/>
      <c r="CBC170" s="396"/>
      <c r="CBD170" s="396"/>
      <c r="CBE170" s="396"/>
      <c r="CBF170" s="396"/>
      <c r="CBG170" s="396"/>
      <c r="CBH170" s="396"/>
      <c r="CBI170" s="396"/>
      <c r="CBJ170" s="396"/>
      <c r="CBK170" s="396"/>
      <c r="CBL170" s="396"/>
      <c r="CBM170" s="396"/>
      <c r="CBN170" s="396"/>
      <c r="CBO170" s="396"/>
      <c r="CBP170" s="396"/>
      <c r="CBQ170" s="396"/>
      <c r="CBR170" s="396"/>
      <c r="CBS170" s="396"/>
      <c r="CBT170" s="396"/>
      <c r="CBU170" s="396"/>
      <c r="CBV170" s="396"/>
      <c r="CBW170" s="396"/>
      <c r="CBX170" s="396"/>
      <c r="CBY170" s="396"/>
      <c r="CBZ170" s="396"/>
      <c r="CCA170" s="396"/>
      <c r="CCB170" s="396"/>
      <c r="CCC170" s="396"/>
      <c r="CCD170" s="396"/>
      <c r="CCE170" s="396"/>
      <c r="CCF170" s="396"/>
      <c r="CCG170" s="396"/>
      <c r="CCH170" s="396"/>
      <c r="CCI170" s="396"/>
      <c r="CCJ170" s="396"/>
      <c r="CCK170" s="396"/>
      <c r="CCL170" s="396"/>
      <c r="CCM170" s="396"/>
      <c r="CCN170" s="396"/>
      <c r="CCO170" s="396"/>
      <c r="CCP170" s="396"/>
      <c r="CCQ170" s="396"/>
      <c r="CCR170" s="396"/>
      <c r="CCS170" s="396"/>
      <c r="CCT170" s="396"/>
      <c r="CCU170" s="396"/>
      <c r="CCV170" s="396"/>
      <c r="CCW170" s="396"/>
      <c r="CCX170" s="396"/>
      <c r="CCY170" s="396"/>
      <c r="CCZ170" s="396"/>
      <c r="CDA170" s="396"/>
      <c r="CDB170" s="396"/>
      <c r="CDC170" s="396"/>
      <c r="CDD170" s="396"/>
      <c r="CDE170" s="396"/>
      <c r="CDF170" s="396"/>
      <c r="CDG170" s="396"/>
      <c r="CDH170" s="396"/>
      <c r="CDI170" s="396"/>
      <c r="CDJ170" s="396"/>
      <c r="CDK170" s="396"/>
      <c r="CDL170" s="396"/>
      <c r="CDM170" s="396"/>
      <c r="CDN170" s="396"/>
      <c r="CDO170" s="396"/>
      <c r="CDP170" s="396"/>
      <c r="CDQ170" s="396"/>
      <c r="CDR170" s="396"/>
      <c r="CDS170" s="396"/>
      <c r="CDT170" s="396"/>
      <c r="CDU170" s="396"/>
      <c r="CDV170" s="396"/>
      <c r="CDW170" s="396"/>
      <c r="CDX170" s="396"/>
      <c r="CDY170" s="396"/>
      <c r="CDZ170" s="396"/>
      <c r="CEA170" s="396"/>
      <c r="CEB170" s="396"/>
      <c r="CEC170" s="396"/>
      <c r="CED170" s="396"/>
      <c r="CEE170" s="396"/>
      <c r="CEF170" s="396"/>
      <c r="CEG170" s="396"/>
      <c r="CEH170" s="396"/>
      <c r="CEI170" s="396"/>
      <c r="CEJ170" s="396"/>
      <c r="CEK170" s="396"/>
      <c r="CEL170" s="396"/>
      <c r="CEM170" s="396"/>
      <c r="CEN170" s="396"/>
      <c r="CEO170" s="396"/>
      <c r="CEP170" s="396"/>
      <c r="CEQ170" s="396"/>
      <c r="CER170" s="396"/>
      <c r="CES170" s="396"/>
      <c r="CET170" s="396"/>
      <c r="CEU170" s="396"/>
      <c r="CEV170" s="396"/>
      <c r="CEW170" s="396"/>
      <c r="CEX170" s="396"/>
      <c r="CEY170" s="396"/>
      <c r="CEZ170" s="396"/>
      <c r="CFA170" s="396"/>
      <c r="CFB170" s="396"/>
      <c r="CFC170" s="396"/>
      <c r="CFD170" s="396"/>
      <c r="CFE170" s="396"/>
      <c r="CFF170" s="396"/>
      <c r="CFG170" s="396"/>
      <c r="CFH170" s="396"/>
      <c r="CFI170" s="396"/>
      <c r="CFJ170" s="396"/>
      <c r="CFK170" s="396"/>
      <c r="CFL170" s="396"/>
      <c r="CFM170" s="396"/>
      <c r="CFN170" s="396"/>
      <c r="CFO170" s="396"/>
      <c r="CFP170" s="396"/>
      <c r="CFQ170" s="396"/>
      <c r="CFR170" s="396"/>
      <c r="CFS170" s="396"/>
      <c r="CFT170" s="396"/>
      <c r="CFU170" s="396"/>
      <c r="CFV170" s="396"/>
      <c r="CFW170" s="396"/>
      <c r="CFX170" s="396"/>
      <c r="CFY170" s="396"/>
      <c r="CFZ170" s="396"/>
      <c r="CGA170" s="396"/>
      <c r="CGB170" s="396"/>
      <c r="CGC170" s="396"/>
      <c r="CGD170" s="396"/>
      <c r="CGE170" s="396"/>
      <c r="CGF170" s="396"/>
      <c r="CGG170" s="396"/>
      <c r="CGH170" s="396"/>
      <c r="CGI170" s="396"/>
      <c r="CGJ170" s="396"/>
      <c r="CGK170" s="396"/>
      <c r="CGL170" s="396"/>
      <c r="CGM170" s="396"/>
      <c r="CGN170" s="396"/>
      <c r="CGO170" s="396"/>
      <c r="CGP170" s="396"/>
      <c r="CGQ170" s="396"/>
      <c r="CGR170" s="396"/>
      <c r="CGS170" s="396"/>
      <c r="CGT170" s="396"/>
      <c r="CGU170" s="396"/>
      <c r="CGV170" s="396"/>
      <c r="CGW170" s="396"/>
      <c r="CGX170" s="396"/>
      <c r="CGY170" s="396"/>
      <c r="CGZ170" s="396"/>
      <c r="CHA170" s="396"/>
      <c r="CHB170" s="396"/>
      <c r="CHC170" s="396"/>
      <c r="CHD170" s="396"/>
      <c r="CHE170" s="396"/>
      <c r="CHF170" s="396"/>
      <c r="CHG170" s="396"/>
      <c r="CHH170" s="396"/>
      <c r="CHI170" s="396"/>
      <c r="CHJ170" s="396"/>
      <c r="CHK170" s="396"/>
      <c r="CHL170" s="396"/>
      <c r="CHM170" s="396"/>
      <c r="CHN170" s="396"/>
      <c r="CHO170" s="396"/>
      <c r="CHP170" s="396"/>
      <c r="CHQ170" s="396"/>
      <c r="CHR170" s="396"/>
      <c r="CHS170" s="396"/>
      <c r="CHT170" s="396"/>
      <c r="CHU170" s="396"/>
      <c r="CHV170" s="396"/>
      <c r="CHW170" s="396"/>
      <c r="CHX170" s="396"/>
      <c r="CHY170" s="396"/>
      <c r="CHZ170" s="396"/>
      <c r="CIA170" s="396"/>
      <c r="CIB170" s="396"/>
      <c r="CIC170" s="396"/>
      <c r="CID170" s="396"/>
      <c r="CIE170" s="396"/>
      <c r="CIF170" s="396"/>
      <c r="CIG170" s="396"/>
      <c r="CIH170" s="396"/>
      <c r="CII170" s="396"/>
      <c r="CIJ170" s="396"/>
      <c r="CIK170" s="396"/>
      <c r="CIL170" s="396"/>
      <c r="CIM170" s="396"/>
      <c r="CIN170" s="396"/>
      <c r="CIO170" s="396"/>
      <c r="CIP170" s="396"/>
      <c r="CIQ170" s="396"/>
      <c r="CIR170" s="396"/>
      <c r="CIS170" s="396"/>
      <c r="CIT170" s="396"/>
      <c r="CIU170" s="396"/>
      <c r="CIV170" s="396"/>
      <c r="CIW170" s="396"/>
      <c r="CIX170" s="396"/>
      <c r="CIY170" s="396"/>
      <c r="CIZ170" s="396"/>
      <c r="CJA170" s="396"/>
      <c r="CJB170" s="396"/>
      <c r="CJC170" s="396"/>
      <c r="CJD170" s="396"/>
      <c r="CJE170" s="396"/>
      <c r="CJF170" s="396"/>
      <c r="CJG170" s="396"/>
      <c r="CJH170" s="396"/>
      <c r="CJI170" s="396"/>
      <c r="CJJ170" s="396"/>
      <c r="CJK170" s="396"/>
      <c r="CJL170" s="396"/>
      <c r="CJM170" s="396"/>
      <c r="CJN170" s="396"/>
      <c r="CJO170" s="396"/>
      <c r="CJP170" s="396"/>
      <c r="CJQ170" s="396"/>
      <c r="CJR170" s="396"/>
      <c r="CJS170" s="396"/>
      <c r="CJT170" s="396"/>
      <c r="CJU170" s="396"/>
      <c r="CJV170" s="396"/>
      <c r="CJW170" s="396"/>
      <c r="CJX170" s="396"/>
      <c r="CJY170" s="396"/>
      <c r="CJZ170" s="396"/>
      <c r="CKA170" s="396"/>
      <c r="CKB170" s="396"/>
      <c r="CKC170" s="396"/>
      <c r="CKD170" s="396"/>
      <c r="CKE170" s="396"/>
      <c r="CKF170" s="396"/>
      <c r="CKG170" s="396"/>
      <c r="CKH170" s="396"/>
      <c r="CKI170" s="396"/>
      <c r="CKJ170" s="396"/>
      <c r="CKK170" s="396"/>
      <c r="CKL170" s="396"/>
      <c r="CKM170" s="396"/>
      <c r="CKN170" s="396"/>
      <c r="CKO170" s="396"/>
      <c r="CKP170" s="396"/>
      <c r="CKQ170" s="396"/>
      <c r="CKR170" s="396"/>
      <c r="CKS170" s="396"/>
      <c r="CKT170" s="396"/>
      <c r="CKU170" s="396"/>
      <c r="CKV170" s="396"/>
      <c r="CKW170" s="396"/>
      <c r="CKX170" s="396"/>
      <c r="CKY170" s="396"/>
      <c r="CKZ170" s="396"/>
      <c r="CLA170" s="396"/>
      <c r="CLB170" s="396"/>
      <c r="CLC170" s="396"/>
      <c r="CLD170" s="396"/>
      <c r="CLE170" s="396"/>
      <c r="CLF170" s="396"/>
      <c r="CLG170" s="396"/>
      <c r="CLH170" s="396"/>
      <c r="CLI170" s="396"/>
      <c r="CLJ170" s="396"/>
      <c r="CLK170" s="396"/>
      <c r="CLL170" s="396"/>
      <c r="CLM170" s="396"/>
      <c r="CLN170" s="396"/>
      <c r="CLO170" s="396"/>
      <c r="CLP170" s="396"/>
      <c r="CLQ170" s="396"/>
      <c r="CLR170" s="396"/>
      <c r="CLS170" s="396"/>
      <c r="CLT170" s="396"/>
      <c r="CLU170" s="396"/>
      <c r="CLV170" s="396"/>
      <c r="CLW170" s="396"/>
      <c r="CLX170" s="396"/>
      <c r="CLY170" s="396"/>
      <c r="CLZ170" s="396"/>
      <c r="CMA170" s="396"/>
      <c r="CMB170" s="396"/>
      <c r="CMC170" s="396"/>
      <c r="CMD170" s="396"/>
      <c r="CME170" s="396"/>
      <c r="CMF170" s="396"/>
      <c r="CMG170" s="396"/>
      <c r="CMH170" s="396"/>
      <c r="CMI170" s="396"/>
      <c r="CMJ170" s="396"/>
      <c r="CMK170" s="396"/>
      <c r="CML170" s="396"/>
      <c r="CMM170" s="396"/>
      <c r="CMN170" s="396"/>
      <c r="CMO170" s="396"/>
      <c r="CMP170" s="396"/>
      <c r="CMQ170" s="396"/>
      <c r="CMR170" s="396"/>
      <c r="CMS170" s="396"/>
      <c r="CMT170" s="396"/>
      <c r="CMU170" s="396"/>
      <c r="CMV170" s="396"/>
      <c r="CMW170" s="396"/>
      <c r="CMX170" s="396"/>
      <c r="CMY170" s="396"/>
      <c r="CMZ170" s="396"/>
      <c r="CNA170" s="396"/>
      <c r="CNB170" s="396"/>
      <c r="CNC170" s="396"/>
      <c r="CND170" s="396"/>
      <c r="CNE170" s="396"/>
      <c r="CNF170" s="396"/>
      <c r="CNG170" s="396"/>
      <c r="CNH170" s="396"/>
      <c r="CNI170" s="396"/>
      <c r="CNJ170" s="396"/>
      <c r="CNK170" s="396"/>
      <c r="CNL170" s="396"/>
      <c r="CNM170" s="396"/>
      <c r="CNN170" s="396"/>
      <c r="CNO170" s="396"/>
      <c r="CNP170" s="396"/>
      <c r="CNQ170" s="396"/>
      <c r="CNR170" s="396"/>
      <c r="CNS170" s="396"/>
      <c r="CNT170" s="396"/>
      <c r="CNU170" s="396"/>
      <c r="CNV170" s="396"/>
      <c r="CNW170" s="396"/>
      <c r="CNX170" s="396"/>
      <c r="CNY170" s="396"/>
      <c r="CNZ170" s="396"/>
      <c r="COA170" s="396"/>
      <c r="COB170" s="396"/>
      <c r="COC170" s="396"/>
      <c r="COD170" s="396"/>
      <c r="COE170" s="396"/>
      <c r="COF170" s="396"/>
      <c r="COG170" s="396"/>
      <c r="COH170" s="396"/>
      <c r="COI170" s="396"/>
      <c r="COJ170" s="396"/>
      <c r="COK170" s="396"/>
      <c r="COL170" s="396"/>
      <c r="COM170" s="396"/>
      <c r="CON170" s="396"/>
      <c r="COO170" s="396"/>
      <c r="COP170" s="396"/>
      <c r="COQ170" s="396"/>
      <c r="COR170" s="396"/>
      <c r="COS170" s="396"/>
      <c r="COT170" s="396"/>
      <c r="COU170" s="396"/>
      <c r="COV170" s="396"/>
      <c r="COW170" s="396"/>
      <c r="COX170" s="396"/>
      <c r="COY170" s="396"/>
      <c r="COZ170" s="396"/>
      <c r="CPA170" s="396"/>
      <c r="CPB170" s="396"/>
      <c r="CPC170" s="396"/>
      <c r="CPD170" s="396"/>
      <c r="CPE170" s="396"/>
      <c r="CPF170" s="396"/>
      <c r="CPG170" s="396"/>
      <c r="CPH170" s="396"/>
      <c r="CPI170" s="396"/>
      <c r="CPJ170" s="396"/>
      <c r="CPK170" s="396"/>
      <c r="CPL170" s="396"/>
      <c r="CPM170" s="396"/>
      <c r="CPN170" s="396"/>
      <c r="CPO170" s="396"/>
      <c r="CPP170" s="396"/>
      <c r="CPQ170" s="396"/>
      <c r="CPR170" s="396"/>
      <c r="CPS170" s="396"/>
      <c r="CPT170" s="396"/>
      <c r="CPU170" s="396"/>
      <c r="CPV170" s="396"/>
      <c r="CPW170" s="396"/>
      <c r="CPX170" s="396"/>
      <c r="CPY170" s="396"/>
      <c r="CPZ170" s="396"/>
      <c r="CQA170" s="396"/>
      <c r="CQB170" s="396"/>
      <c r="CQC170" s="396"/>
      <c r="CQD170" s="396"/>
      <c r="CQE170" s="396"/>
      <c r="CQF170" s="396"/>
      <c r="CQG170" s="396"/>
      <c r="CQH170" s="396"/>
      <c r="CQI170" s="396"/>
      <c r="CQJ170" s="396"/>
      <c r="CQK170" s="396"/>
      <c r="CQL170" s="396"/>
      <c r="CQM170" s="396"/>
      <c r="CQN170" s="396"/>
      <c r="CQO170" s="396"/>
      <c r="CQP170" s="396"/>
      <c r="CQQ170" s="396"/>
      <c r="CQR170" s="396"/>
      <c r="CQS170" s="396"/>
      <c r="CQT170" s="396"/>
      <c r="CQU170" s="396"/>
      <c r="CQV170" s="396"/>
      <c r="CQW170" s="396"/>
      <c r="CQX170" s="396"/>
      <c r="CQY170" s="396"/>
      <c r="CQZ170" s="396"/>
      <c r="CRA170" s="396"/>
      <c r="CRB170" s="396"/>
      <c r="CRC170" s="396"/>
      <c r="CRD170" s="396"/>
      <c r="CRE170" s="396"/>
      <c r="CRF170" s="396"/>
      <c r="CRG170" s="396"/>
      <c r="CRH170" s="396"/>
      <c r="CRI170" s="396"/>
      <c r="CRJ170" s="396"/>
      <c r="CRK170" s="396"/>
      <c r="CRL170" s="396"/>
      <c r="CRM170" s="396"/>
      <c r="CRN170" s="396"/>
      <c r="CRO170" s="396"/>
      <c r="CRP170" s="396"/>
      <c r="CRQ170" s="396"/>
      <c r="CRR170" s="396"/>
      <c r="CRS170" s="396"/>
      <c r="CRT170" s="396"/>
      <c r="CRU170" s="396"/>
      <c r="CRV170" s="396"/>
      <c r="CRW170" s="396"/>
      <c r="CRX170" s="396"/>
      <c r="CRY170" s="396"/>
      <c r="CRZ170" s="396"/>
      <c r="CSA170" s="396"/>
      <c r="CSB170" s="396"/>
      <c r="CSC170" s="396"/>
      <c r="CSD170" s="396"/>
      <c r="CSE170" s="396"/>
      <c r="CSF170" s="396"/>
      <c r="CSG170" s="396"/>
      <c r="CSH170" s="396"/>
      <c r="CSI170" s="396"/>
      <c r="CSJ170" s="396"/>
      <c r="CSK170" s="396"/>
      <c r="CSL170" s="396"/>
      <c r="CSM170" s="396"/>
      <c r="CSN170" s="396"/>
      <c r="CSO170" s="396"/>
      <c r="CSP170" s="396"/>
      <c r="CSQ170" s="396"/>
      <c r="CSR170" s="396"/>
      <c r="CSS170" s="396"/>
      <c r="CST170" s="396"/>
      <c r="CSU170" s="396"/>
      <c r="CSV170" s="396"/>
      <c r="CSW170" s="396"/>
      <c r="CSX170" s="396"/>
      <c r="CSY170" s="396"/>
      <c r="CSZ170" s="396"/>
      <c r="CTA170" s="396"/>
      <c r="CTB170" s="396"/>
      <c r="CTC170" s="396"/>
      <c r="CTD170" s="396"/>
      <c r="CTE170" s="396"/>
      <c r="CTF170" s="396"/>
      <c r="CTG170" s="396"/>
      <c r="CTH170" s="396"/>
      <c r="CTI170" s="396"/>
      <c r="CTJ170" s="396"/>
      <c r="CTK170" s="396"/>
      <c r="CTL170" s="396"/>
      <c r="CTM170" s="396"/>
      <c r="CTN170" s="396"/>
      <c r="CTO170" s="396"/>
      <c r="CTP170" s="396"/>
      <c r="CTQ170" s="396"/>
      <c r="CTR170" s="396"/>
      <c r="CTS170" s="396"/>
      <c r="CTT170" s="396"/>
      <c r="CTU170" s="396"/>
      <c r="CTV170" s="396"/>
      <c r="CTW170" s="396"/>
      <c r="CTX170" s="396"/>
      <c r="CTY170" s="396"/>
      <c r="CTZ170" s="396"/>
      <c r="CUA170" s="396"/>
      <c r="CUB170" s="396"/>
      <c r="CUC170" s="396"/>
      <c r="CUD170" s="396"/>
      <c r="CUE170" s="396"/>
      <c r="CUF170" s="396"/>
      <c r="CUG170" s="396"/>
      <c r="CUH170" s="396"/>
      <c r="CUI170" s="396"/>
      <c r="CUJ170" s="396"/>
      <c r="CUK170" s="396"/>
      <c r="CUL170" s="396"/>
      <c r="CUM170" s="396"/>
      <c r="CUN170" s="396"/>
      <c r="CUO170" s="396"/>
      <c r="CUP170" s="396"/>
      <c r="CUQ170" s="396"/>
      <c r="CUR170" s="396"/>
      <c r="CUS170" s="396"/>
      <c r="CUT170" s="396"/>
      <c r="CUU170" s="396"/>
      <c r="CUV170" s="396"/>
      <c r="CUW170" s="396"/>
      <c r="CUX170" s="396"/>
      <c r="CUY170" s="396"/>
      <c r="CUZ170" s="396"/>
      <c r="CVA170" s="396"/>
      <c r="CVB170" s="396"/>
      <c r="CVC170" s="396"/>
      <c r="CVD170" s="396"/>
      <c r="CVE170" s="396"/>
      <c r="CVF170" s="396"/>
      <c r="CVG170" s="396"/>
      <c r="CVH170" s="396"/>
      <c r="CVI170" s="396"/>
      <c r="CVJ170" s="396"/>
      <c r="CVK170" s="396"/>
      <c r="CVL170" s="396"/>
      <c r="CVM170" s="396"/>
      <c r="CVN170" s="396"/>
      <c r="CVO170" s="396"/>
      <c r="CVP170" s="396"/>
      <c r="CVQ170" s="396"/>
      <c r="CVR170" s="396"/>
      <c r="CVS170" s="396"/>
      <c r="CVT170" s="396"/>
      <c r="CVU170" s="396"/>
      <c r="CVV170" s="396"/>
      <c r="CVW170" s="396"/>
      <c r="CVX170" s="396"/>
      <c r="CVY170" s="396"/>
      <c r="CVZ170" s="396"/>
      <c r="CWA170" s="396"/>
      <c r="CWB170" s="396"/>
      <c r="CWC170" s="396"/>
      <c r="CWD170" s="396"/>
      <c r="CWE170" s="396"/>
      <c r="CWF170" s="396"/>
      <c r="CWG170" s="396"/>
      <c r="CWH170" s="396"/>
      <c r="CWI170" s="396"/>
      <c r="CWJ170" s="396"/>
      <c r="CWK170" s="396"/>
      <c r="CWL170" s="396"/>
      <c r="CWM170" s="396"/>
      <c r="CWN170" s="396"/>
      <c r="CWO170" s="396"/>
      <c r="CWP170" s="396"/>
      <c r="CWQ170" s="396"/>
      <c r="CWR170" s="396"/>
      <c r="CWS170" s="396"/>
      <c r="CWT170" s="396"/>
      <c r="CWU170" s="396"/>
      <c r="CWV170" s="396"/>
      <c r="CWW170" s="396"/>
      <c r="CWX170" s="396"/>
      <c r="CWY170" s="396"/>
      <c r="CWZ170" s="396"/>
      <c r="CXA170" s="396"/>
      <c r="CXB170" s="396"/>
      <c r="CXC170" s="396"/>
      <c r="CXD170" s="396"/>
      <c r="CXE170" s="396"/>
      <c r="CXF170" s="396"/>
      <c r="CXG170" s="396"/>
      <c r="CXH170" s="396"/>
      <c r="CXI170" s="396"/>
      <c r="CXJ170" s="396"/>
      <c r="CXK170" s="396"/>
      <c r="CXL170" s="396"/>
      <c r="CXM170" s="396"/>
      <c r="CXN170" s="396"/>
      <c r="CXO170" s="396"/>
      <c r="CXP170" s="396"/>
      <c r="CXQ170" s="396"/>
      <c r="CXR170" s="396"/>
      <c r="CXS170" s="396"/>
      <c r="CXT170" s="396"/>
      <c r="CXU170" s="396"/>
      <c r="CXV170" s="396"/>
      <c r="CXW170" s="396"/>
      <c r="CXX170" s="396"/>
      <c r="CXY170" s="396"/>
      <c r="CXZ170" s="396"/>
      <c r="CYA170" s="396"/>
      <c r="CYB170" s="396"/>
      <c r="CYC170" s="396"/>
      <c r="CYD170" s="396"/>
      <c r="CYE170" s="396"/>
      <c r="CYF170" s="396"/>
      <c r="CYG170" s="396"/>
      <c r="CYH170" s="396"/>
      <c r="CYI170" s="396"/>
      <c r="CYJ170" s="396"/>
      <c r="CYK170" s="396"/>
      <c r="CYL170" s="396"/>
      <c r="CYM170" s="396"/>
      <c r="CYN170" s="396"/>
      <c r="CYO170" s="396"/>
      <c r="CYP170" s="396"/>
      <c r="CYQ170" s="396"/>
      <c r="CYR170" s="396"/>
      <c r="CYS170" s="396"/>
      <c r="CYT170" s="396"/>
      <c r="CYU170" s="396"/>
      <c r="CYV170" s="396"/>
      <c r="CYW170" s="396"/>
      <c r="CYX170" s="396"/>
      <c r="CYY170" s="396"/>
      <c r="CYZ170" s="396"/>
      <c r="CZA170" s="396"/>
      <c r="CZB170" s="396"/>
      <c r="CZC170" s="396"/>
      <c r="CZD170" s="396"/>
      <c r="CZE170" s="396"/>
      <c r="CZF170" s="396"/>
      <c r="CZG170" s="396"/>
      <c r="CZH170" s="396"/>
      <c r="CZI170" s="396"/>
      <c r="CZJ170" s="396"/>
      <c r="CZK170" s="396"/>
      <c r="CZL170" s="396"/>
      <c r="CZM170" s="396"/>
      <c r="CZN170" s="396"/>
      <c r="CZO170" s="396"/>
      <c r="CZP170" s="396"/>
      <c r="CZQ170" s="396"/>
      <c r="CZR170" s="396"/>
      <c r="CZS170" s="396"/>
      <c r="CZT170" s="396"/>
      <c r="CZU170" s="396"/>
      <c r="CZV170" s="396"/>
      <c r="CZW170" s="396"/>
      <c r="CZX170" s="396"/>
      <c r="CZY170" s="396"/>
      <c r="CZZ170" s="396"/>
      <c r="DAA170" s="396"/>
      <c r="DAB170" s="396"/>
      <c r="DAC170" s="396"/>
      <c r="DAD170" s="396"/>
      <c r="DAE170" s="396"/>
      <c r="DAF170" s="396"/>
      <c r="DAG170" s="396"/>
      <c r="DAH170" s="396"/>
      <c r="DAI170" s="396"/>
      <c r="DAJ170" s="396"/>
      <c r="DAK170" s="396"/>
      <c r="DAL170" s="396"/>
      <c r="DAM170" s="396"/>
      <c r="DAN170" s="396"/>
      <c r="DAO170" s="396"/>
      <c r="DAP170" s="396"/>
      <c r="DAQ170" s="396"/>
      <c r="DAR170" s="396"/>
      <c r="DAS170" s="396"/>
      <c r="DAT170" s="396"/>
      <c r="DAU170" s="396"/>
      <c r="DAV170" s="396"/>
      <c r="DAW170" s="396"/>
      <c r="DAX170" s="396"/>
      <c r="DAY170" s="396"/>
      <c r="DAZ170" s="396"/>
      <c r="DBA170" s="396"/>
      <c r="DBB170" s="396"/>
      <c r="DBC170" s="396"/>
      <c r="DBD170" s="396"/>
      <c r="DBE170" s="396"/>
      <c r="DBF170" s="396"/>
      <c r="DBG170" s="396"/>
      <c r="DBH170" s="396"/>
      <c r="DBI170" s="396"/>
      <c r="DBJ170" s="396"/>
      <c r="DBK170" s="396"/>
      <c r="DBL170" s="396"/>
      <c r="DBM170" s="396"/>
      <c r="DBN170" s="396"/>
      <c r="DBO170" s="396"/>
      <c r="DBP170" s="396"/>
      <c r="DBQ170" s="396"/>
      <c r="DBR170" s="396"/>
      <c r="DBS170" s="396"/>
      <c r="DBT170" s="396"/>
      <c r="DBU170" s="396"/>
      <c r="DBV170" s="396"/>
      <c r="DBW170" s="396"/>
      <c r="DBX170" s="396"/>
      <c r="DBY170" s="396"/>
      <c r="DBZ170" s="396"/>
      <c r="DCA170" s="396"/>
      <c r="DCB170" s="396"/>
      <c r="DCC170" s="396"/>
      <c r="DCD170" s="396"/>
      <c r="DCE170" s="396"/>
      <c r="DCF170" s="396"/>
      <c r="DCG170" s="396"/>
      <c r="DCH170" s="396"/>
      <c r="DCI170" s="396"/>
      <c r="DCJ170" s="396"/>
      <c r="DCK170" s="396"/>
      <c r="DCL170" s="396"/>
      <c r="DCM170" s="396"/>
      <c r="DCN170" s="396"/>
      <c r="DCO170" s="396"/>
      <c r="DCP170" s="396"/>
      <c r="DCQ170" s="396"/>
      <c r="DCR170" s="396"/>
      <c r="DCS170" s="396"/>
      <c r="DCT170" s="396"/>
      <c r="DCU170" s="396"/>
      <c r="DCV170" s="396"/>
      <c r="DCW170" s="396"/>
      <c r="DCX170" s="396"/>
      <c r="DCY170" s="396"/>
      <c r="DCZ170" s="396"/>
      <c r="DDA170" s="396"/>
      <c r="DDB170" s="396"/>
      <c r="DDC170" s="396"/>
      <c r="DDD170" s="396"/>
      <c r="DDE170" s="396"/>
      <c r="DDF170" s="396"/>
      <c r="DDG170" s="396"/>
      <c r="DDH170" s="396"/>
      <c r="DDI170" s="396"/>
      <c r="DDJ170" s="396"/>
      <c r="DDK170" s="396"/>
      <c r="DDL170" s="396"/>
      <c r="DDM170" s="396"/>
      <c r="DDN170" s="396"/>
      <c r="DDO170" s="396"/>
      <c r="DDP170" s="396"/>
      <c r="DDQ170" s="396"/>
      <c r="DDR170" s="396"/>
      <c r="DDS170" s="396"/>
      <c r="DDT170" s="396"/>
      <c r="DDU170" s="396"/>
      <c r="DDV170" s="396"/>
      <c r="DDW170" s="396"/>
      <c r="DDX170" s="396"/>
      <c r="DDY170" s="396"/>
      <c r="DDZ170" s="396"/>
      <c r="DEA170" s="396"/>
      <c r="DEB170" s="396"/>
      <c r="DEC170" s="396"/>
      <c r="DED170" s="396"/>
      <c r="DEE170" s="396"/>
      <c r="DEF170" s="396"/>
      <c r="DEG170" s="396"/>
      <c r="DEH170" s="396"/>
      <c r="DEI170" s="396"/>
      <c r="DEJ170" s="396"/>
      <c r="DEK170" s="396"/>
      <c r="DEL170" s="396"/>
      <c r="DEM170" s="396"/>
      <c r="DEN170" s="396"/>
      <c r="DEO170" s="396"/>
      <c r="DEP170" s="396"/>
      <c r="DEQ170" s="396"/>
      <c r="DER170" s="396"/>
      <c r="DES170" s="396"/>
      <c r="DET170" s="396"/>
      <c r="DEU170" s="396"/>
      <c r="DEV170" s="396"/>
      <c r="DEW170" s="396"/>
      <c r="DEX170" s="396"/>
      <c r="DEY170" s="396"/>
      <c r="DEZ170" s="396"/>
      <c r="DFA170" s="396"/>
      <c r="DFB170" s="396"/>
      <c r="DFC170" s="396"/>
      <c r="DFD170" s="396"/>
      <c r="DFE170" s="396"/>
      <c r="DFF170" s="396"/>
      <c r="DFG170" s="396"/>
      <c r="DFH170" s="396"/>
      <c r="DFI170" s="396"/>
      <c r="DFJ170" s="396"/>
      <c r="DFK170" s="396"/>
      <c r="DFL170" s="396"/>
      <c r="DFM170" s="396"/>
      <c r="DFN170" s="396"/>
      <c r="DFO170" s="396"/>
      <c r="DFP170" s="396"/>
      <c r="DFQ170" s="396"/>
      <c r="DFR170" s="396"/>
      <c r="DFS170" s="396"/>
      <c r="DFT170" s="396"/>
      <c r="DFU170" s="396"/>
      <c r="DFV170" s="396"/>
      <c r="DFW170" s="396"/>
      <c r="DFX170" s="396"/>
      <c r="DFY170" s="396"/>
      <c r="DFZ170" s="396"/>
      <c r="DGA170" s="396"/>
      <c r="DGB170" s="396"/>
      <c r="DGC170" s="396"/>
      <c r="DGD170" s="396"/>
      <c r="DGE170" s="396"/>
      <c r="DGF170" s="396"/>
      <c r="DGG170" s="396"/>
      <c r="DGH170" s="396"/>
      <c r="DGI170" s="396"/>
      <c r="DGJ170" s="396"/>
      <c r="DGK170" s="396"/>
      <c r="DGL170" s="396"/>
      <c r="DGM170" s="396"/>
      <c r="DGN170" s="396"/>
      <c r="DGO170" s="396"/>
      <c r="DGP170" s="396"/>
      <c r="DGQ170" s="396"/>
      <c r="DGR170" s="396"/>
      <c r="DGS170" s="396"/>
      <c r="DGT170" s="396"/>
      <c r="DGU170" s="396"/>
      <c r="DGV170" s="396"/>
      <c r="DGW170" s="396"/>
      <c r="DGX170" s="396"/>
      <c r="DGY170" s="396"/>
      <c r="DGZ170" s="396"/>
      <c r="DHA170" s="396"/>
      <c r="DHB170" s="396"/>
      <c r="DHC170" s="396"/>
      <c r="DHD170" s="396"/>
      <c r="DHE170" s="396"/>
      <c r="DHF170" s="396"/>
      <c r="DHG170" s="396"/>
      <c r="DHH170" s="396"/>
      <c r="DHI170" s="396"/>
      <c r="DHJ170" s="396"/>
      <c r="DHK170" s="396"/>
      <c r="DHL170" s="396"/>
      <c r="DHM170" s="396"/>
      <c r="DHN170" s="396"/>
      <c r="DHO170" s="396"/>
      <c r="DHP170" s="396"/>
      <c r="DHQ170" s="396"/>
      <c r="DHR170" s="396"/>
      <c r="DHS170" s="396"/>
      <c r="DHT170" s="396"/>
      <c r="DHU170" s="396"/>
      <c r="DHV170" s="396"/>
      <c r="DHW170" s="396"/>
      <c r="DHX170" s="396"/>
      <c r="DHY170" s="396"/>
      <c r="DHZ170" s="396"/>
      <c r="DIA170" s="396"/>
      <c r="DIB170" s="396"/>
      <c r="DIC170" s="396"/>
      <c r="DID170" s="396"/>
      <c r="DIE170" s="396"/>
      <c r="DIF170" s="396"/>
      <c r="DIG170" s="396"/>
      <c r="DIH170" s="396"/>
      <c r="DII170" s="396"/>
      <c r="DIJ170" s="396"/>
      <c r="DIK170" s="396"/>
      <c r="DIL170" s="396"/>
      <c r="DIM170" s="396"/>
      <c r="DIN170" s="396"/>
      <c r="DIO170" s="396"/>
      <c r="DIP170" s="396"/>
      <c r="DIQ170" s="396"/>
      <c r="DIR170" s="396"/>
      <c r="DIS170" s="396"/>
      <c r="DIT170" s="396"/>
      <c r="DIU170" s="396"/>
      <c r="DIV170" s="396"/>
      <c r="DIW170" s="396"/>
      <c r="DIX170" s="396"/>
      <c r="DIY170" s="396"/>
      <c r="DIZ170" s="396"/>
      <c r="DJA170" s="396"/>
      <c r="DJB170" s="396"/>
      <c r="DJC170" s="396"/>
      <c r="DJD170" s="396"/>
      <c r="DJE170" s="396"/>
      <c r="DJF170" s="396"/>
      <c r="DJG170" s="396"/>
      <c r="DJH170" s="396"/>
      <c r="DJI170" s="396"/>
      <c r="DJJ170" s="396"/>
      <c r="DJK170" s="396"/>
      <c r="DJL170" s="396"/>
      <c r="DJM170" s="396"/>
      <c r="DJN170" s="396"/>
      <c r="DJO170" s="396"/>
      <c r="DJP170" s="396"/>
      <c r="DJQ170" s="396"/>
      <c r="DJR170" s="396"/>
      <c r="DJS170" s="396"/>
      <c r="DJT170" s="396"/>
      <c r="DJU170" s="396"/>
      <c r="DJV170" s="396"/>
      <c r="DJW170" s="396"/>
      <c r="DJX170" s="396"/>
      <c r="DJY170" s="396"/>
      <c r="DJZ170" s="396"/>
      <c r="DKA170" s="396"/>
      <c r="DKB170" s="396"/>
      <c r="DKC170" s="396"/>
      <c r="DKD170" s="396"/>
      <c r="DKE170" s="396"/>
      <c r="DKF170" s="396"/>
      <c r="DKG170" s="396"/>
      <c r="DKH170" s="396"/>
      <c r="DKI170" s="396"/>
      <c r="DKJ170" s="396"/>
      <c r="DKK170" s="396"/>
      <c r="DKL170" s="396"/>
      <c r="DKM170" s="396"/>
      <c r="DKN170" s="396"/>
      <c r="DKO170" s="396"/>
      <c r="DKP170" s="396"/>
      <c r="DKQ170" s="396"/>
      <c r="DKR170" s="396"/>
      <c r="DKS170" s="396"/>
      <c r="DKT170" s="396"/>
      <c r="DKU170" s="396"/>
      <c r="DKV170" s="396"/>
      <c r="DKW170" s="396"/>
      <c r="DKX170" s="396"/>
      <c r="DKY170" s="396"/>
      <c r="DKZ170" s="396"/>
      <c r="DLA170" s="396"/>
      <c r="DLB170" s="396"/>
      <c r="DLC170" s="396"/>
      <c r="DLD170" s="396"/>
      <c r="DLE170" s="396"/>
      <c r="DLF170" s="396"/>
      <c r="DLG170" s="396"/>
      <c r="DLH170" s="396"/>
      <c r="DLI170" s="396"/>
      <c r="DLJ170" s="396"/>
      <c r="DLK170" s="396"/>
      <c r="DLL170" s="396"/>
      <c r="DLM170" s="396"/>
      <c r="DLN170" s="396"/>
      <c r="DLO170" s="396"/>
      <c r="DLP170" s="396"/>
      <c r="DLQ170" s="396"/>
      <c r="DLR170" s="396"/>
      <c r="DLS170" s="396"/>
      <c r="DLT170" s="396"/>
      <c r="DLU170" s="396"/>
      <c r="DLV170" s="396"/>
      <c r="DLW170" s="396"/>
      <c r="DLX170" s="396"/>
      <c r="DLY170" s="396"/>
      <c r="DLZ170" s="396"/>
      <c r="DMA170" s="396"/>
      <c r="DMB170" s="396"/>
      <c r="DMC170" s="396"/>
      <c r="DMD170" s="396"/>
      <c r="DME170" s="396"/>
      <c r="DMF170" s="396"/>
      <c r="DMG170" s="396"/>
      <c r="DMH170" s="396"/>
      <c r="DMI170" s="396"/>
      <c r="DMJ170" s="396"/>
      <c r="DMK170" s="396"/>
      <c r="DML170" s="396"/>
      <c r="DMM170" s="396"/>
      <c r="DMN170" s="396"/>
      <c r="DMO170" s="396"/>
      <c r="DMP170" s="396"/>
      <c r="DMQ170" s="396"/>
      <c r="DMR170" s="396"/>
      <c r="DMS170" s="396"/>
      <c r="DMT170" s="396"/>
      <c r="DMU170" s="396"/>
      <c r="DMV170" s="396"/>
      <c r="DMW170" s="396"/>
      <c r="DMX170" s="396"/>
      <c r="DMY170" s="396"/>
      <c r="DMZ170" s="396"/>
      <c r="DNA170" s="396"/>
      <c r="DNB170" s="396"/>
      <c r="DNC170" s="396"/>
      <c r="DND170" s="396"/>
      <c r="DNE170" s="396"/>
      <c r="DNF170" s="396"/>
      <c r="DNG170" s="396"/>
      <c r="DNH170" s="396"/>
      <c r="DNI170" s="396"/>
      <c r="DNJ170" s="396"/>
      <c r="DNK170" s="396"/>
      <c r="DNL170" s="396"/>
      <c r="DNM170" s="396"/>
      <c r="DNN170" s="396"/>
      <c r="DNO170" s="396"/>
      <c r="DNP170" s="396"/>
      <c r="DNQ170" s="396"/>
      <c r="DNR170" s="396"/>
      <c r="DNS170" s="396"/>
      <c r="DNT170" s="396"/>
      <c r="DNU170" s="396"/>
      <c r="DNV170" s="396"/>
      <c r="DNW170" s="396"/>
      <c r="DNX170" s="396"/>
      <c r="DNY170" s="396"/>
      <c r="DNZ170" s="396"/>
      <c r="DOA170" s="396"/>
      <c r="DOB170" s="396"/>
      <c r="DOC170" s="396"/>
      <c r="DOD170" s="396"/>
      <c r="DOE170" s="396"/>
      <c r="DOF170" s="396"/>
      <c r="DOG170" s="396"/>
      <c r="DOH170" s="396"/>
      <c r="DOI170" s="396"/>
      <c r="DOJ170" s="396"/>
      <c r="DOK170" s="396"/>
      <c r="DOL170" s="396"/>
      <c r="DOM170" s="396"/>
      <c r="DON170" s="396"/>
      <c r="DOO170" s="396"/>
      <c r="DOP170" s="396"/>
      <c r="DOQ170" s="396"/>
      <c r="DOR170" s="396"/>
      <c r="DOS170" s="396"/>
      <c r="DOT170" s="396"/>
      <c r="DOU170" s="396"/>
      <c r="DOV170" s="396"/>
      <c r="DOW170" s="396"/>
      <c r="DOX170" s="396"/>
      <c r="DOY170" s="396"/>
      <c r="DOZ170" s="396"/>
      <c r="DPA170" s="396"/>
      <c r="DPB170" s="396"/>
      <c r="DPC170" s="396"/>
      <c r="DPD170" s="396"/>
      <c r="DPE170" s="396"/>
      <c r="DPF170" s="396"/>
      <c r="DPG170" s="396"/>
      <c r="DPH170" s="396"/>
      <c r="DPI170" s="396"/>
      <c r="DPJ170" s="396"/>
      <c r="DPK170" s="396"/>
      <c r="DPL170" s="396"/>
      <c r="DPM170" s="396"/>
      <c r="DPN170" s="396"/>
      <c r="DPO170" s="396"/>
      <c r="DPP170" s="396"/>
      <c r="DPQ170" s="396"/>
      <c r="DPR170" s="396"/>
      <c r="DPS170" s="396"/>
      <c r="DPT170" s="396"/>
      <c r="DPU170" s="396"/>
      <c r="DPV170" s="396"/>
      <c r="DPW170" s="396"/>
      <c r="DPX170" s="396"/>
      <c r="DPY170" s="396"/>
      <c r="DPZ170" s="396"/>
      <c r="DQA170" s="396"/>
      <c r="DQB170" s="396"/>
      <c r="DQC170" s="396"/>
      <c r="DQD170" s="396"/>
      <c r="DQE170" s="396"/>
      <c r="DQF170" s="396"/>
      <c r="DQG170" s="396"/>
      <c r="DQH170" s="396"/>
      <c r="DQI170" s="396"/>
      <c r="DQJ170" s="396"/>
      <c r="DQK170" s="396"/>
      <c r="DQL170" s="396"/>
      <c r="DQM170" s="396"/>
      <c r="DQN170" s="396"/>
      <c r="DQO170" s="396"/>
      <c r="DQP170" s="396"/>
      <c r="DQQ170" s="396"/>
      <c r="DQR170" s="396"/>
      <c r="DQS170" s="396"/>
      <c r="DQT170" s="396"/>
      <c r="DQU170" s="396"/>
      <c r="DQV170" s="396"/>
      <c r="DQW170" s="396"/>
      <c r="DQX170" s="396"/>
      <c r="DQY170" s="396"/>
      <c r="DQZ170" s="396"/>
      <c r="DRA170" s="396"/>
      <c r="DRB170" s="396"/>
      <c r="DRC170" s="396"/>
      <c r="DRD170" s="396"/>
      <c r="DRE170" s="396"/>
      <c r="DRF170" s="396"/>
      <c r="DRG170" s="396"/>
      <c r="DRH170" s="396"/>
      <c r="DRI170" s="396"/>
      <c r="DRJ170" s="396"/>
      <c r="DRK170" s="396"/>
      <c r="DRL170" s="396"/>
      <c r="DRM170" s="396"/>
      <c r="DRN170" s="396"/>
      <c r="DRO170" s="396"/>
      <c r="DRP170" s="396"/>
      <c r="DRQ170" s="396"/>
      <c r="DRR170" s="396"/>
      <c r="DRS170" s="396"/>
      <c r="DRT170" s="396"/>
      <c r="DRU170" s="396"/>
      <c r="DRV170" s="396"/>
      <c r="DRW170" s="396"/>
      <c r="DRX170" s="396"/>
      <c r="DRY170" s="396"/>
      <c r="DRZ170" s="396"/>
      <c r="DSA170" s="396"/>
      <c r="DSB170" s="396"/>
      <c r="DSC170" s="396"/>
      <c r="DSD170" s="396"/>
      <c r="DSE170" s="396"/>
      <c r="DSF170" s="396"/>
      <c r="DSG170" s="396"/>
      <c r="DSH170" s="396"/>
      <c r="DSI170" s="396"/>
      <c r="DSJ170" s="396"/>
      <c r="DSK170" s="396"/>
      <c r="DSL170" s="396"/>
      <c r="DSM170" s="396"/>
      <c r="DSN170" s="396"/>
      <c r="DSO170" s="396"/>
      <c r="DSP170" s="396"/>
      <c r="DSQ170" s="396"/>
      <c r="DSR170" s="396"/>
      <c r="DSS170" s="396"/>
      <c r="DST170" s="396"/>
      <c r="DSU170" s="396"/>
      <c r="DSV170" s="396"/>
      <c r="DSW170" s="396"/>
      <c r="DSX170" s="396"/>
      <c r="DSY170" s="396"/>
      <c r="DSZ170" s="396"/>
      <c r="DTA170" s="396"/>
      <c r="DTB170" s="396"/>
      <c r="DTC170" s="396"/>
      <c r="DTD170" s="396"/>
      <c r="DTE170" s="396"/>
      <c r="DTF170" s="396"/>
      <c r="DTG170" s="396"/>
      <c r="DTH170" s="396"/>
      <c r="DTI170" s="396"/>
      <c r="DTJ170" s="396"/>
      <c r="DTK170" s="396"/>
      <c r="DTL170" s="396"/>
      <c r="DTM170" s="396"/>
      <c r="DTN170" s="396"/>
      <c r="DTO170" s="396"/>
      <c r="DTP170" s="396"/>
      <c r="DTQ170" s="396"/>
      <c r="DTR170" s="396"/>
      <c r="DTS170" s="396"/>
      <c r="DTT170" s="396"/>
      <c r="DTU170" s="396"/>
      <c r="DTV170" s="396"/>
      <c r="DTW170" s="396"/>
      <c r="DTX170" s="396"/>
      <c r="DTY170" s="396"/>
      <c r="DTZ170" s="396"/>
      <c r="DUA170" s="396"/>
      <c r="DUB170" s="396"/>
      <c r="DUC170" s="396"/>
      <c r="DUD170" s="396"/>
      <c r="DUE170" s="396"/>
      <c r="DUF170" s="396"/>
      <c r="DUG170" s="396"/>
      <c r="DUH170" s="396"/>
      <c r="DUI170" s="396"/>
      <c r="DUJ170" s="396"/>
      <c r="DUK170" s="396"/>
      <c r="DUL170" s="396"/>
      <c r="DUM170" s="396"/>
      <c r="DUN170" s="396"/>
      <c r="DUO170" s="396"/>
      <c r="DUP170" s="396"/>
      <c r="DUQ170" s="396"/>
      <c r="DUR170" s="396"/>
      <c r="DUS170" s="396"/>
      <c r="DUT170" s="396"/>
      <c r="DUU170" s="396"/>
      <c r="DUV170" s="396"/>
      <c r="DUW170" s="396"/>
      <c r="DUX170" s="396"/>
      <c r="DUY170" s="396"/>
      <c r="DUZ170" s="396"/>
      <c r="DVA170" s="396"/>
      <c r="DVB170" s="396"/>
      <c r="DVC170" s="396"/>
      <c r="DVD170" s="396"/>
      <c r="DVE170" s="396"/>
      <c r="DVF170" s="396"/>
      <c r="DVG170" s="396"/>
      <c r="DVH170" s="396"/>
      <c r="DVI170" s="396"/>
      <c r="DVJ170" s="396"/>
      <c r="DVK170" s="396"/>
      <c r="DVL170" s="396"/>
      <c r="DVM170" s="396"/>
      <c r="DVN170" s="396"/>
      <c r="DVO170" s="396"/>
      <c r="DVP170" s="396"/>
      <c r="DVQ170" s="396"/>
      <c r="DVR170" s="396"/>
      <c r="DVS170" s="396"/>
      <c r="DVT170" s="396"/>
      <c r="DVU170" s="396"/>
      <c r="DVV170" s="396"/>
      <c r="DVW170" s="396"/>
      <c r="DVX170" s="396"/>
      <c r="DVY170" s="396"/>
      <c r="DVZ170" s="396"/>
      <c r="DWA170" s="396"/>
      <c r="DWB170" s="396"/>
      <c r="DWC170" s="396"/>
      <c r="DWD170" s="396"/>
      <c r="DWE170" s="396"/>
      <c r="DWF170" s="396"/>
      <c r="DWG170" s="396"/>
      <c r="DWH170" s="396"/>
      <c r="DWI170" s="396"/>
      <c r="DWJ170" s="396"/>
      <c r="DWK170" s="396"/>
      <c r="DWL170" s="396"/>
      <c r="DWM170" s="396"/>
      <c r="DWN170" s="396"/>
      <c r="DWO170" s="396"/>
      <c r="DWP170" s="396"/>
      <c r="DWQ170" s="396"/>
      <c r="DWR170" s="396"/>
      <c r="DWS170" s="396"/>
      <c r="DWT170" s="396"/>
      <c r="DWU170" s="396"/>
      <c r="DWV170" s="396"/>
      <c r="DWW170" s="396"/>
      <c r="DWX170" s="396"/>
      <c r="DWY170" s="396"/>
      <c r="DWZ170" s="396"/>
      <c r="DXA170" s="396"/>
      <c r="DXB170" s="396"/>
      <c r="DXC170" s="396"/>
      <c r="DXD170" s="396"/>
      <c r="DXE170" s="396"/>
      <c r="DXF170" s="396"/>
      <c r="DXG170" s="396"/>
      <c r="DXH170" s="396"/>
      <c r="DXI170" s="396"/>
      <c r="DXJ170" s="396"/>
      <c r="DXK170" s="396"/>
      <c r="DXL170" s="396"/>
      <c r="DXM170" s="396"/>
      <c r="DXN170" s="396"/>
      <c r="DXO170" s="396"/>
      <c r="DXP170" s="396"/>
      <c r="DXQ170" s="396"/>
      <c r="DXR170" s="396"/>
      <c r="DXS170" s="396"/>
      <c r="DXT170" s="396"/>
      <c r="DXU170" s="396"/>
      <c r="DXV170" s="396"/>
      <c r="DXW170" s="396"/>
      <c r="DXX170" s="396"/>
      <c r="DXY170" s="396"/>
      <c r="DXZ170" s="396"/>
      <c r="DYA170" s="396"/>
      <c r="DYB170" s="396"/>
      <c r="DYC170" s="396"/>
      <c r="DYD170" s="396"/>
      <c r="DYE170" s="396"/>
      <c r="DYF170" s="396"/>
      <c r="DYG170" s="396"/>
      <c r="DYH170" s="396"/>
      <c r="DYI170" s="396"/>
      <c r="DYJ170" s="396"/>
      <c r="DYK170" s="396"/>
      <c r="DYL170" s="396"/>
      <c r="DYM170" s="396"/>
      <c r="DYN170" s="396"/>
      <c r="DYO170" s="396"/>
      <c r="DYP170" s="396"/>
      <c r="DYQ170" s="396"/>
      <c r="DYR170" s="396"/>
      <c r="DYS170" s="396"/>
      <c r="DYT170" s="396"/>
      <c r="DYU170" s="396"/>
      <c r="DYV170" s="396"/>
      <c r="DYW170" s="396"/>
      <c r="DYX170" s="396"/>
      <c r="DYY170" s="396"/>
      <c r="DYZ170" s="396"/>
      <c r="DZA170" s="396"/>
      <c r="DZB170" s="396"/>
      <c r="DZC170" s="396"/>
      <c r="DZD170" s="396"/>
      <c r="DZE170" s="396"/>
      <c r="DZF170" s="396"/>
      <c r="DZG170" s="396"/>
      <c r="DZH170" s="396"/>
      <c r="DZI170" s="396"/>
      <c r="DZJ170" s="396"/>
      <c r="DZK170" s="396"/>
      <c r="DZL170" s="396"/>
      <c r="DZM170" s="396"/>
      <c r="DZN170" s="396"/>
      <c r="DZO170" s="396"/>
      <c r="DZP170" s="396"/>
      <c r="DZQ170" s="396"/>
      <c r="DZR170" s="396"/>
      <c r="DZS170" s="396"/>
      <c r="DZT170" s="396"/>
      <c r="DZU170" s="396"/>
      <c r="DZV170" s="396"/>
      <c r="DZW170" s="396"/>
      <c r="DZX170" s="396"/>
      <c r="DZY170" s="396"/>
      <c r="DZZ170" s="396"/>
      <c r="EAA170" s="396"/>
      <c r="EAB170" s="396"/>
      <c r="EAC170" s="396"/>
      <c r="EAD170" s="396"/>
      <c r="EAE170" s="396"/>
      <c r="EAF170" s="396"/>
      <c r="EAG170" s="396"/>
      <c r="EAH170" s="396"/>
      <c r="EAI170" s="396"/>
      <c r="EAJ170" s="396"/>
      <c r="EAK170" s="396"/>
      <c r="EAL170" s="396"/>
      <c r="EAM170" s="396"/>
      <c r="EAN170" s="396"/>
      <c r="EAO170" s="396"/>
      <c r="EAP170" s="396"/>
      <c r="EAQ170" s="396"/>
      <c r="EAR170" s="396"/>
      <c r="EAS170" s="396"/>
      <c r="EAT170" s="396"/>
      <c r="EAU170" s="396"/>
      <c r="EAV170" s="396"/>
      <c r="EAW170" s="396"/>
      <c r="EAX170" s="396"/>
      <c r="EAY170" s="396"/>
      <c r="EAZ170" s="396"/>
      <c r="EBA170" s="396"/>
      <c r="EBB170" s="396"/>
      <c r="EBC170" s="396"/>
      <c r="EBD170" s="396"/>
      <c r="EBE170" s="396"/>
      <c r="EBF170" s="396"/>
      <c r="EBG170" s="396"/>
      <c r="EBH170" s="396"/>
      <c r="EBI170" s="396"/>
      <c r="EBJ170" s="396"/>
      <c r="EBK170" s="396"/>
      <c r="EBL170" s="396"/>
      <c r="EBM170" s="396"/>
      <c r="EBN170" s="396"/>
      <c r="EBO170" s="396"/>
      <c r="EBP170" s="396"/>
      <c r="EBQ170" s="396"/>
      <c r="EBR170" s="396"/>
      <c r="EBS170" s="396"/>
      <c r="EBT170" s="396"/>
      <c r="EBU170" s="396"/>
      <c r="EBV170" s="396"/>
      <c r="EBW170" s="396"/>
      <c r="EBX170" s="396"/>
      <c r="EBY170" s="396"/>
      <c r="EBZ170" s="396"/>
      <c r="ECA170" s="396"/>
      <c r="ECB170" s="396"/>
      <c r="ECC170" s="396"/>
      <c r="ECD170" s="396"/>
      <c r="ECE170" s="396"/>
      <c r="ECF170" s="396"/>
      <c r="ECG170" s="396"/>
      <c r="ECH170" s="396"/>
      <c r="ECI170" s="396"/>
      <c r="ECJ170" s="396"/>
      <c r="ECK170" s="396"/>
      <c r="ECL170" s="396"/>
      <c r="ECM170" s="396"/>
      <c r="ECN170" s="396"/>
      <c r="ECO170" s="396"/>
      <c r="ECP170" s="396"/>
      <c r="ECQ170" s="396"/>
      <c r="ECR170" s="396"/>
      <c r="ECS170" s="396"/>
      <c r="ECT170" s="396"/>
      <c r="ECU170" s="396"/>
      <c r="ECV170" s="396"/>
      <c r="ECW170" s="396"/>
      <c r="ECX170" s="396"/>
      <c r="ECY170" s="396"/>
      <c r="ECZ170" s="396"/>
      <c r="EDA170" s="396"/>
      <c r="EDB170" s="396"/>
      <c r="EDC170" s="396"/>
      <c r="EDD170" s="396"/>
      <c r="EDE170" s="396"/>
      <c r="EDF170" s="396"/>
      <c r="EDG170" s="396"/>
      <c r="EDH170" s="396"/>
      <c r="EDI170" s="396"/>
      <c r="EDJ170" s="396"/>
      <c r="EDK170" s="396"/>
      <c r="EDL170" s="396"/>
      <c r="EDM170" s="396"/>
      <c r="EDN170" s="396"/>
      <c r="EDO170" s="396"/>
      <c r="EDP170" s="396"/>
      <c r="EDQ170" s="396"/>
      <c r="EDR170" s="396"/>
      <c r="EDS170" s="396"/>
      <c r="EDT170" s="396"/>
      <c r="EDU170" s="396"/>
      <c r="EDV170" s="396"/>
      <c r="EDW170" s="396"/>
      <c r="EDX170" s="396"/>
      <c r="EDY170" s="396"/>
      <c r="EDZ170" s="396"/>
      <c r="EEA170" s="396"/>
      <c r="EEB170" s="396"/>
      <c r="EEC170" s="396"/>
      <c r="EED170" s="396"/>
      <c r="EEE170" s="396"/>
      <c r="EEF170" s="396"/>
      <c r="EEG170" s="396"/>
      <c r="EEH170" s="396"/>
      <c r="EEI170" s="396"/>
      <c r="EEJ170" s="396"/>
      <c r="EEK170" s="396"/>
      <c r="EEL170" s="396"/>
      <c r="EEM170" s="396"/>
      <c r="EEN170" s="396"/>
      <c r="EEO170" s="396"/>
      <c r="EEP170" s="396"/>
      <c r="EEQ170" s="396"/>
      <c r="EER170" s="396"/>
      <c r="EES170" s="396"/>
      <c r="EET170" s="396"/>
      <c r="EEU170" s="396"/>
      <c r="EEV170" s="396"/>
      <c r="EEW170" s="396"/>
      <c r="EEX170" s="396"/>
      <c r="EEY170" s="396"/>
      <c r="EEZ170" s="396"/>
      <c r="EFA170" s="396"/>
      <c r="EFB170" s="396"/>
      <c r="EFC170" s="396"/>
      <c r="EFD170" s="396"/>
      <c r="EFE170" s="396"/>
      <c r="EFF170" s="396"/>
      <c r="EFG170" s="396"/>
      <c r="EFH170" s="396"/>
      <c r="EFI170" s="396"/>
      <c r="EFJ170" s="396"/>
      <c r="EFK170" s="396"/>
      <c r="EFL170" s="396"/>
      <c r="EFM170" s="396"/>
      <c r="EFN170" s="396"/>
      <c r="EFO170" s="396"/>
      <c r="EFP170" s="396"/>
      <c r="EFQ170" s="396"/>
      <c r="EFR170" s="396"/>
      <c r="EFS170" s="396"/>
      <c r="EFT170" s="396"/>
      <c r="EFU170" s="396"/>
      <c r="EFV170" s="396"/>
      <c r="EFW170" s="396"/>
      <c r="EFX170" s="396"/>
      <c r="EFY170" s="396"/>
      <c r="EFZ170" s="396"/>
      <c r="EGA170" s="396"/>
      <c r="EGB170" s="396"/>
      <c r="EGC170" s="396"/>
      <c r="EGD170" s="396"/>
      <c r="EGE170" s="396"/>
      <c r="EGF170" s="396"/>
      <c r="EGG170" s="396"/>
      <c r="EGH170" s="396"/>
      <c r="EGI170" s="396"/>
      <c r="EGJ170" s="396"/>
      <c r="EGK170" s="396"/>
      <c r="EGL170" s="396"/>
      <c r="EGM170" s="396"/>
      <c r="EGN170" s="396"/>
      <c r="EGO170" s="396"/>
      <c r="EGP170" s="396"/>
      <c r="EGQ170" s="396"/>
      <c r="EGR170" s="396"/>
      <c r="EGS170" s="396"/>
      <c r="EGT170" s="396"/>
      <c r="EGU170" s="396"/>
      <c r="EGV170" s="396"/>
      <c r="EGW170" s="396"/>
      <c r="EGX170" s="396"/>
      <c r="EGY170" s="396"/>
      <c r="EGZ170" s="396"/>
      <c r="EHA170" s="396"/>
      <c r="EHB170" s="396"/>
      <c r="EHC170" s="396"/>
      <c r="EHD170" s="396"/>
      <c r="EHE170" s="396"/>
      <c r="EHF170" s="396"/>
      <c r="EHG170" s="396"/>
      <c r="EHH170" s="396"/>
      <c r="EHI170" s="396"/>
      <c r="EHJ170" s="396"/>
      <c r="EHK170" s="396"/>
      <c r="EHL170" s="396"/>
      <c r="EHM170" s="396"/>
      <c r="EHN170" s="396"/>
      <c r="EHO170" s="396"/>
      <c r="EHP170" s="396"/>
      <c r="EHQ170" s="396"/>
      <c r="EHR170" s="396"/>
      <c r="EHS170" s="396"/>
      <c r="EHT170" s="396"/>
      <c r="EHU170" s="396"/>
      <c r="EHV170" s="396"/>
      <c r="EHW170" s="396"/>
      <c r="EHX170" s="396"/>
      <c r="EHY170" s="396"/>
      <c r="EHZ170" s="396"/>
      <c r="EIA170" s="396"/>
      <c r="EIB170" s="396"/>
      <c r="EIC170" s="396"/>
      <c r="EID170" s="396"/>
      <c r="EIE170" s="396"/>
      <c r="EIF170" s="396"/>
      <c r="EIG170" s="396"/>
      <c r="EIH170" s="396"/>
      <c r="EII170" s="396"/>
      <c r="EIJ170" s="396"/>
      <c r="EIK170" s="396"/>
      <c r="EIL170" s="396"/>
      <c r="EIM170" s="396"/>
      <c r="EIN170" s="396"/>
      <c r="EIO170" s="396"/>
      <c r="EIP170" s="396"/>
      <c r="EIQ170" s="396"/>
      <c r="EIR170" s="396"/>
      <c r="EIS170" s="396"/>
      <c r="EIT170" s="396"/>
      <c r="EIU170" s="396"/>
      <c r="EIV170" s="396"/>
      <c r="EIW170" s="396"/>
      <c r="EIX170" s="396"/>
      <c r="EIY170" s="396"/>
      <c r="EIZ170" s="396"/>
      <c r="EJA170" s="396"/>
      <c r="EJB170" s="396"/>
      <c r="EJC170" s="396"/>
      <c r="EJD170" s="396"/>
      <c r="EJE170" s="396"/>
      <c r="EJF170" s="396"/>
      <c r="EJG170" s="396"/>
      <c r="EJH170" s="396"/>
      <c r="EJI170" s="396"/>
      <c r="EJJ170" s="396"/>
      <c r="EJK170" s="396"/>
      <c r="EJL170" s="396"/>
      <c r="EJM170" s="396"/>
      <c r="EJN170" s="396"/>
      <c r="EJO170" s="396"/>
      <c r="EJP170" s="396"/>
      <c r="EJQ170" s="396"/>
      <c r="EJR170" s="396"/>
      <c r="EJS170" s="396"/>
      <c r="EJT170" s="396"/>
      <c r="EJU170" s="396"/>
      <c r="EJV170" s="396"/>
      <c r="EJW170" s="396"/>
      <c r="EJX170" s="396"/>
      <c r="EJY170" s="396"/>
      <c r="EJZ170" s="396"/>
      <c r="EKA170" s="396"/>
      <c r="EKB170" s="396"/>
      <c r="EKC170" s="396"/>
      <c r="EKD170" s="396"/>
      <c r="EKE170" s="396"/>
      <c r="EKF170" s="396"/>
      <c r="EKG170" s="396"/>
      <c r="EKH170" s="396"/>
      <c r="EKI170" s="396"/>
      <c r="EKJ170" s="396"/>
      <c r="EKK170" s="396"/>
      <c r="EKL170" s="396"/>
      <c r="EKM170" s="396"/>
      <c r="EKN170" s="396"/>
      <c r="EKO170" s="396"/>
      <c r="EKP170" s="396"/>
      <c r="EKQ170" s="396"/>
      <c r="EKR170" s="396"/>
      <c r="EKS170" s="396"/>
      <c r="EKT170" s="396"/>
      <c r="EKU170" s="396"/>
      <c r="EKV170" s="396"/>
      <c r="EKW170" s="396"/>
      <c r="EKX170" s="396"/>
      <c r="EKY170" s="396"/>
      <c r="EKZ170" s="396"/>
      <c r="ELA170" s="396"/>
      <c r="ELB170" s="396"/>
      <c r="ELC170" s="396"/>
      <c r="ELD170" s="396"/>
      <c r="ELE170" s="396"/>
      <c r="ELF170" s="396"/>
      <c r="ELG170" s="396"/>
      <c r="ELH170" s="396"/>
      <c r="ELI170" s="396"/>
      <c r="ELJ170" s="396"/>
      <c r="ELK170" s="396"/>
      <c r="ELL170" s="396"/>
      <c r="ELM170" s="396"/>
      <c r="ELN170" s="396"/>
      <c r="ELO170" s="396"/>
      <c r="ELP170" s="396"/>
      <c r="ELQ170" s="396"/>
      <c r="ELR170" s="396"/>
      <c r="ELS170" s="396"/>
      <c r="ELT170" s="396"/>
      <c r="ELU170" s="396"/>
      <c r="ELV170" s="396"/>
      <c r="ELW170" s="396"/>
      <c r="ELX170" s="396"/>
      <c r="ELY170" s="396"/>
      <c r="ELZ170" s="396"/>
      <c r="EMA170" s="396"/>
      <c r="EMB170" s="396"/>
      <c r="EMC170" s="396"/>
      <c r="EMD170" s="396"/>
      <c r="EME170" s="396"/>
      <c r="EMF170" s="396"/>
      <c r="EMG170" s="396"/>
      <c r="EMH170" s="396"/>
      <c r="EMI170" s="396"/>
      <c r="EMJ170" s="396"/>
      <c r="EMK170" s="396"/>
      <c r="EML170" s="396"/>
      <c r="EMM170" s="396"/>
      <c r="EMN170" s="396"/>
      <c r="EMO170" s="396"/>
      <c r="EMP170" s="396"/>
      <c r="EMQ170" s="396"/>
      <c r="EMR170" s="396"/>
      <c r="EMS170" s="396"/>
      <c r="EMT170" s="396"/>
      <c r="EMU170" s="396"/>
      <c r="EMV170" s="396"/>
      <c r="EMW170" s="396"/>
      <c r="EMX170" s="396"/>
      <c r="EMY170" s="396"/>
      <c r="EMZ170" s="396"/>
      <c r="ENA170" s="396"/>
      <c r="ENB170" s="396"/>
      <c r="ENC170" s="396"/>
      <c r="END170" s="396"/>
      <c r="ENE170" s="396"/>
      <c r="ENF170" s="396"/>
      <c r="ENG170" s="396"/>
      <c r="ENH170" s="396"/>
      <c r="ENI170" s="396"/>
      <c r="ENJ170" s="396"/>
      <c r="ENK170" s="396"/>
      <c r="ENL170" s="396"/>
      <c r="ENM170" s="396"/>
      <c r="ENN170" s="396"/>
      <c r="ENO170" s="396"/>
      <c r="ENP170" s="396"/>
      <c r="ENQ170" s="396"/>
      <c r="ENR170" s="396"/>
      <c r="ENS170" s="396"/>
      <c r="ENT170" s="396"/>
      <c r="ENU170" s="396"/>
      <c r="ENV170" s="396"/>
      <c r="ENW170" s="396"/>
      <c r="ENX170" s="396"/>
      <c r="ENY170" s="396"/>
      <c r="ENZ170" s="396"/>
      <c r="EOA170" s="396"/>
      <c r="EOB170" s="396"/>
      <c r="EOC170" s="396"/>
      <c r="EOD170" s="396"/>
      <c r="EOE170" s="396"/>
      <c r="EOF170" s="396"/>
      <c r="EOG170" s="396"/>
      <c r="EOH170" s="396"/>
      <c r="EOI170" s="396"/>
      <c r="EOJ170" s="396"/>
      <c r="EOK170" s="396"/>
      <c r="EOL170" s="396"/>
      <c r="EOM170" s="396"/>
      <c r="EON170" s="396"/>
      <c r="EOO170" s="396"/>
      <c r="EOP170" s="396"/>
      <c r="EOQ170" s="396"/>
      <c r="EOR170" s="396"/>
      <c r="EOS170" s="396"/>
      <c r="EOT170" s="396"/>
      <c r="EOU170" s="396"/>
      <c r="EOV170" s="396"/>
      <c r="EOW170" s="396"/>
      <c r="EOX170" s="396"/>
      <c r="EOY170" s="396"/>
      <c r="EOZ170" s="396"/>
      <c r="EPA170" s="396"/>
      <c r="EPB170" s="396"/>
      <c r="EPC170" s="396"/>
      <c r="EPD170" s="396"/>
      <c r="EPE170" s="396"/>
      <c r="EPF170" s="396"/>
      <c r="EPG170" s="396"/>
      <c r="EPH170" s="396"/>
      <c r="EPI170" s="396"/>
      <c r="EPJ170" s="396"/>
      <c r="EPK170" s="396"/>
      <c r="EPL170" s="396"/>
      <c r="EPM170" s="396"/>
      <c r="EPN170" s="396"/>
      <c r="EPO170" s="396"/>
      <c r="EPP170" s="396"/>
      <c r="EPQ170" s="396"/>
      <c r="EPR170" s="396"/>
      <c r="EPS170" s="396"/>
      <c r="EPT170" s="396"/>
      <c r="EPU170" s="396"/>
      <c r="EPV170" s="396"/>
      <c r="EPW170" s="396"/>
      <c r="EPX170" s="396"/>
      <c r="EPY170" s="396"/>
      <c r="EPZ170" s="396"/>
      <c r="EQA170" s="396"/>
      <c r="EQB170" s="396"/>
      <c r="EQC170" s="396"/>
      <c r="EQD170" s="396"/>
      <c r="EQE170" s="396"/>
      <c r="EQF170" s="396"/>
      <c r="EQG170" s="396"/>
      <c r="EQH170" s="396"/>
      <c r="EQI170" s="396"/>
      <c r="EQJ170" s="396"/>
      <c r="EQK170" s="396"/>
      <c r="EQL170" s="396"/>
      <c r="EQM170" s="396"/>
      <c r="EQN170" s="396"/>
      <c r="EQO170" s="396"/>
      <c r="EQP170" s="396"/>
      <c r="EQQ170" s="396"/>
      <c r="EQR170" s="396"/>
      <c r="EQS170" s="396"/>
      <c r="EQT170" s="396"/>
      <c r="EQU170" s="396"/>
      <c r="EQV170" s="396"/>
      <c r="EQW170" s="396"/>
      <c r="EQX170" s="396"/>
      <c r="EQY170" s="396"/>
      <c r="EQZ170" s="396"/>
      <c r="ERA170" s="396"/>
      <c r="ERB170" s="396"/>
      <c r="ERC170" s="396"/>
      <c r="ERD170" s="396"/>
      <c r="ERE170" s="396"/>
      <c r="ERF170" s="396"/>
      <c r="ERG170" s="396"/>
      <c r="ERH170" s="396"/>
      <c r="ERI170" s="396"/>
      <c r="ERJ170" s="396"/>
      <c r="ERK170" s="396"/>
      <c r="ERL170" s="396"/>
      <c r="ERM170" s="396"/>
      <c r="ERN170" s="396"/>
      <c r="ERO170" s="396"/>
      <c r="ERP170" s="396"/>
      <c r="ERQ170" s="396"/>
      <c r="ERR170" s="396"/>
      <c r="ERS170" s="396"/>
      <c r="ERT170" s="396"/>
      <c r="ERU170" s="396"/>
      <c r="ERV170" s="396"/>
      <c r="ERW170" s="396"/>
      <c r="ERX170" s="396"/>
      <c r="ERY170" s="396"/>
      <c r="ERZ170" s="396"/>
      <c r="ESA170" s="396"/>
      <c r="ESB170" s="396"/>
      <c r="ESC170" s="396"/>
      <c r="ESD170" s="396"/>
      <c r="ESE170" s="396"/>
      <c r="ESF170" s="396"/>
      <c r="ESG170" s="396"/>
      <c r="ESH170" s="396"/>
      <c r="ESI170" s="396"/>
      <c r="ESJ170" s="396"/>
      <c r="ESK170" s="396"/>
      <c r="ESL170" s="396"/>
      <c r="ESM170" s="396"/>
      <c r="ESN170" s="396"/>
      <c r="ESO170" s="396"/>
      <c r="ESP170" s="396"/>
      <c r="ESQ170" s="396"/>
      <c r="ESR170" s="396"/>
      <c r="ESS170" s="396"/>
      <c r="EST170" s="396"/>
      <c r="ESU170" s="396"/>
      <c r="ESV170" s="396"/>
      <c r="ESW170" s="396"/>
      <c r="ESX170" s="396"/>
      <c r="ESY170" s="396"/>
      <c r="ESZ170" s="396"/>
      <c r="ETA170" s="396"/>
      <c r="ETB170" s="396"/>
      <c r="ETC170" s="396"/>
      <c r="ETD170" s="396"/>
      <c r="ETE170" s="396"/>
      <c r="ETF170" s="396"/>
      <c r="ETG170" s="396"/>
      <c r="ETH170" s="396"/>
      <c r="ETI170" s="396"/>
      <c r="ETJ170" s="396"/>
      <c r="ETK170" s="396"/>
      <c r="ETL170" s="396"/>
      <c r="ETM170" s="396"/>
      <c r="ETN170" s="396"/>
      <c r="ETO170" s="396"/>
      <c r="ETP170" s="396"/>
      <c r="ETQ170" s="396"/>
      <c r="ETR170" s="396"/>
      <c r="ETS170" s="396"/>
      <c r="ETT170" s="396"/>
      <c r="ETU170" s="396"/>
      <c r="ETV170" s="396"/>
      <c r="ETW170" s="396"/>
      <c r="ETX170" s="396"/>
      <c r="ETY170" s="396"/>
      <c r="ETZ170" s="396"/>
      <c r="EUA170" s="396"/>
      <c r="EUB170" s="396"/>
      <c r="EUC170" s="396"/>
      <c r="EUD170" s="396"/>
      <c r="EUE170" s="396"/>
      <c r="EUF170" s="396"/>
      <c r="EUG170" s="396"/>
      <c r="EUH170" s="396"/>
      <c r="EUI170" s="396"/>
      <c r="EUJ170" s="396"/>
      <c r="EUK170" s="396"/>
      <c r="EUL170" s="396"/>
      <c r="EUM170" s="396"/>
      <c r="EUN170" s="396"/>
      <c r="EUO170" s="396"/>
      <c r="EUP170" s="396"/>
      <c r="EUQ170" s="396"/>
      <c r="EUR170" s="396"/>
      <c r="EUS170" s="396"/>
      <c r="EUT170" s="396"/>
      <c r="EUU170" s="396"/>
      <c r="EUV170" s="396"/>
      <c r="EUW170" s="396"/>
      <c r="EUX170" s="396"/>
      <c r="EUY170" s="396"/>
      <c r="EUZ170" s="396"/>
      <c r="EVA170" s="396"/>
      <c r="EVB170" s="396"/>
      <c r="EVC170" s="396"/>
      <c r="EVD170" s="396"/>
      <c r="EVE170" s="396"/>
      <c r="EVF170" s="396"/>
      <c r="EVG170" s="396"/>
      <c r="EVH170" s="396"/>
      <c r="EVI170" s="396"/>
      <c r="EVJ170" s="396"/>
      <c r="EVK170" s="396"/>
      <c r="EVL170" s="396"/>
      <c r="EVM170" s="396"/>
      <c r="EVN170" s="396"/>
      <c r="EVO170" s="396"/>
      <c r="EVP170" s="396"/>
      <c r="EVQ170" s="396"/>
      <c r="EVR170" s="396"/>
      <c r="EVS170" s="396"/>
      <c r="EVT170" s="396"/>
      <c r="EVU170" s="396"/>
      <c r="EVV170" s="396"/>
      <c r="EVW170" s="396"/>
      <c r="EVX170" s="396"/>
      <c r="EVY170" s="396"/>
      <c r="EVZ170" s="396"/>
      <c r="EWA170" s="396"/>
      <c r="EWB170" s="396"/>
      <c r="EWC170" s="396"/>
      <c r="EWD170" s="396"/>
      <c r="EWE170" s="396"/>
      <c r="EWF170" s="396"/>
      <c r="EWG170" s="396"/>
      <c r="EWH170" s="396"/>
      <c r="EWI170" s="396"/>
      <c r="EWJ170" s="396"/>
      <c r="EWK170" s="396"/>
      <c r="EWL170" s="396"/>
      <c r="EWM170" s="396"/>
      <c r="EWN170" s="396"/>
      <c r="EWO170" s="396"/>
      <c r="EWP170" s="396"/>
      <c r="EWQ170" s="396"/>
      <c r="EWR170" s="396"/>
      <c r="EWS170" s="396"/>
      <c r="EWT170" s="396"/>
      <c r="EWU170" s="396"/>
      <c r="EWV170" s="396"/>
      <c r="EWW170" s="396"/>
      <c r="EWX170" s="396"/>
      <c r="EWY170" s="396"/>
      <c r="EWZ170" s="396"/>
      <c r="EXA170" s="396"/>
      <c r="EXB170" s="396"/>
      <c r="EXC170" s="396"/>
      <c r="EXD170" s="396"/>
      <c r="EXE170" s="396"/>
      <c r="EXF170" s="396"/>
      <c r="EXG170" s="396"/>
      <c r="EXH170" s="396"/>
      <c r="EXI170" s="396"/>
      <c r="EXJ170" s="396"/>
      <c r="EXK170" s="396"/>
      <c r="EXL170" s="396"/>
      <c r="EXM170" s="396"/>
      <c r="EXN170" s="396"/>
      <c r="EXO170" s="396"/>
      <c r="EXP170" s="396"/>
      <c r="EXQ170" s="396"/>
      <c r="EXR170" s="396"/>
      <c r="EXS170" s="396"/>
      <c r="EXT170" s="396"/>
      <c r="EXU170" s="396"/>
      <c r="EXV170" s="396"/>
      <c r="EXW170" s="396"/>
      <c r="EXX170" s="396"/>
      <c r="EXY170" s="396"/>
      <c r="EXZ170" s="396"/>
      <c r="EYA170" s="396"/>
      <c r="EYB170" s="396"/>
      <c r="EYC170" s="396"/>
      <c r="EYD170" s="396"/>
      <c r="EYE170" s="396"/>
      <c r="EYF170" s="396"/>
      <c r="EYG170" s="396"/>
      <c r="EYH170" s="396"/>
      <c r="EYI170" s="396"/>
      <c r="EYJ170" s="396"/>
      <c r="EYK170" s="396"/>
      <c r="EYL170" s="396"/>
      <c r="EYM170" s="396"/>
      <c r="EYN170" s="396"/>
      <c r="EYO170" s="396"/>
      <c r="EYP170" s="396"/>
      <c r="EYQ170" s="396"/>
      <c r="EYR170" s="396"/>
      <c r="EYS170" s="396"/>
      <c r="EYT170" s="396"/>
      <c r="EYU170" s="396"/>
      <c r="EYV170" s="396"/>
      <c r="EYW170" s="396"/>
      <c r="EYX170" s="396"/>
      <c r="EYY170" s="396"/>
      <c r="EYZ170" s="396"/>
      <c r="EZA170" s="396"/>
      <c r="EZB170" s="396"/>
      <c r="EZC170" s="396"/>
      <c r="EZD170" s="396"/>
      <c r="EZE170" s="396"/>
      <c r="EZF170" s="396"/>
      <c r="EZG170" s="396"/>
      <c r="EZH170" s="396"/>
      <c r="EZI170" s="396"/>
      <c r="EZJ170" s="396"/>
      <c r="EZK170" s="396"/>
      <c r="EZL170" s="396"/>
      <c r="EZM170" s="396"/>
      <c r="EZN170" s="396"/>
      <c r="EZO170" s="396"/>
      <c r="EZP170" s="396"/>
      <c r="EZQ170" s="396"/>
      <c r="EZR170" s="396"/>
      <c r="EZS170" s="396"/>
      <c r="EZT170" s="396"/>
      <c r="EZU170" s="396"/>
      <c r="EZV170" s="396"/>
      <c r="EZW170" s="396"/>
      <c r="EZX170" s="396"/>
      <c r="EZY170" s="396"/>
      <c r="EZZ170" s="396"/>
      <c r="FAA170" s="396"/>
      <c r="FAB170" s="396"/>
      <c r="FAC170" s="396"/>
      <c r="FAD170" s="396"/>
      <c r="FAE170" s="396"/>
      <c r="FAF170" s="396"/>
      <c r="FAG170" s="396"/>
      <c r="FAH170" s="396"/>
      <c r="FAI170" s="396"/>
      <c r="FAJ170" s="396"/>
      <c r="FAK170" s="396"/>
      <c r="FAL170" s="396"/>
      <c r="FAM170" s="396"/>
      <c r="FAN170" s="396"/>
      <c r="FAO170" s="396"/>
      <c r="FAP170" s="396"/>
      <c r="FAQ170" s="396"/>
      <c r="FAR170" s="396"/>
      <c r="FAS170" s="396"/>
      <c r="FAT170" s="396"/>
      <c r="FAU170" s="396"/>
      <c r="FAV170" s="396"/>
      <c r="FAW170" s="396"/>
      <c r="FAX170" s="396"/>
      <c r="FAY170" s="396"/>
      <c r="FAZ170" s="396"/>
      <c r="FBA170" s="396"/>
      <c r="FBB170" s="396"/>
      <c r="FBC170" s="396"/>
      <c r="FBD170" s="396"/>
      <c r="FBE170" s="396"/>
      <c r="FBF170" s="396"/>
      <c r="FBG170" s="396"/>
      <c r="FBH170" s="396"/>
      <c r="FBI170" s="396"/>
      <c r="FBJ170" s="396"/>
      <c r="FBK170" s="396"/>
      <c r="FBL170" s="396"/>
      <c r="FBM170" s="396"/>
      <c r="FBN170" s="396"/>
      <c r="FBO170" s="396"/>
      <c r="FBP170" s="396"/>
      <c r="FBQ170" s="396"/>
      <c r="FBR170" s="396"/>
      <c r="FBS170" s="396"/>
      <c r="FBT170" s="396"/>
      <c r="FBU170" s="396"/>
      <c r="FBV170" s="396"/>
      <c r="FBW170" s="396"/>
      <c r="FBX170" s="396"/>
      <c r="FBY170" s="396"/>
      <c r="FBZ170" s="396"/>
      <c r="FCA170" s="396"/>
      <c r="FCB170" s="396"/>
      <c r="FCC170" s="396"/>
      <c r="FCD170" s="396"/>
      <c r="FCE170" s="396"/>
      <c r="FCF170" s="396"/>
      <c r="FCG170" s="396"/>
      <c r="FCH170" s="396"/>
      <c r="FCI170" s="396"/>
      <c r="FCJ170" s="396"/>
      <c r="FCK170" s="396"/>
      <c r="FCL170" s="396"/>
      <c r="FCM170" s="396"/>
      <c r="FCN170" s="396"/>
      <c r="FCO170" s="396"/>
      <c r="FCP170" s="396"/>
      <c r="FCQ170" s="396"/>
      <c r="FCR170" s="396"/>
      <c r="FCS170" s="396"/>
      <c r="FCT170" s="396"/>
      <c r="FCU170" s="396"/>
      <c r="FCV170" s="396"/>
      <c r="FCW170" s="396"/>
      <c r="FCX170" s="396"/>
      <c r="FCY170" s="396"/>
      <c r="FCZ170" s="396"/>
      <c r="FDA170" s="396"/>
      <c r="FDB170" s="396"/>
      <c r="FDC170" s="396"/>
      <c r="FDD170" s="396"/>
      <c r="FDE170" s="396"/>
      <c r="FDF170" s="396"/>
      <c r="FDG170" s="396"/>
      <c r="FDH170" s="396"/>
      <c r="FDI170" s="396"/>
      <c r="FDJ170" s="396"/>
      <c r="FDK170" s="396"/>
      <c r="FDL170" s="396"/>
      <c r="FDM170" s="396"/>
      <c r="FDN170" s="396"/>
      <c r="FDO170" s="396"/>
      <c r="FDP170" s="396"/>
      <c r="FDQ170" s="396"/>
      <c r="FDR170" s="396"/>
      <c r="FDS170" s="396"/>
      <c r="FDT170" s="396"/>
      <c r="FDU170" s="396"/>
      <c r="FDV170" s="396"/>
      <c r="FDW170" s="396"/>
      <c r="FDX170" s="396"/>
      <c r="FDY170" s="396"/>
      <c r="FDZ170" s="396"/>
      <c r="FEA170" s="396"/>
      <c r="FEB170" s="396"/>
      <c r="FEC170" s="396"/>
      <c r="FED170" s="396"/>
      <c r="FEE170" s="396"/>
      <c r="FEF170" s="396"/>
      <c r="FEG170" s="396"/>
      <c r="FEH170" s="396"/>
      <c r="FEI170" s="396"/>
      <c r="FEJ170" s="396"/>
      <c r="FEK170" s="396"/>
      <c r="FEL170" s="396"/>
      <c r="FEM170" s="396"/>
      <c r="FEN170" s="396"/>
      <c r="FEO170" s="396"/>
      <c r="FEP170" s="396"/>
      <c r="FEQ170" s="396"/>
      <c r="FER170" s="396"/>
      <c r="FES170" s="396"/>
      <c r="FET170" s="396"/>
      <c r="FEU170" s="396"/>
      <c r="FEV170" s="396"/>
      <c r="FEW170" s="396"/>
      <c r="FEX170" s="396"/>
      <c r="FEY170" s="396"/>
      <c r="FEZ170" s="396"/>
      <c r="FFA170" s="396"/>
      <c r="FFB170" s="396"/>
      <c r="FFC170" s="396"/>
      <c r="FFD170" s="396"/>
      <c r="FFE170" s="396"/>
      <c r="FFF170" s="396"/>
      <c r="FFG170" s="396"/>
      <c r="FFH170" s="396"/>
      <c r="FFI170" s="396"/>
      <c r="FFJ170" s="396"/>
      <c r="FFK170" s="396"/>
      <c r="FFL170" s="396"/>
      <c r="FFM170" s="396"/>
      <c r="FFN170" s="396"/>
      <c r="FFO170" s="396"/>
      <c r="FFP170" s="396"/>
      <c r="FFQ170" s="396"/>
      <c r="FFR170" s="396"/>
      <c r="FFS170" s="396"/>
      <c r="FFT170" s="396"/>
      <c r="FFU170" s="396"/>
      <c r="FFV170" s="396"/>
      <c r="FFW170" s="396"/>
      <c r="FFX170" s="396"/>
      <c r="FFY170" s="396"/>
      <c r="FFZ170" s="396"/>
      <c r="FGA170" s="396"/>
      <c r="FGB170" s="396"/>
      <c r="FGC170" s="396"/>
      <c r="FGD170" s="396"/>
      <c r="FGE170" s="396"/>
      <c r="FGF170" s="396"/>
      <c r="FGG170" s="396"/>
      <c r="FGH170" s="396"/>
      <c r="FGI170" s="396"/>
      <c r="FGJ170" s="396"/>
      <c r="FGK170" s="396"/>
      <c r="FGL170" s="396"/>
      <c r="FGM170" s="396"/>
      <c r="FGN170" s="396"/>
      <c r="FGO170" s="396"/>
      <c r="FGP170" s="396"/>
      <c r="FGQ170" s="396"/>
      <c r="FGR170" s="396"/>
      <c r="FGS170" s="396"/>
      <c r="FGT170" s="396"/>
      <c r="FGU170" s="396"/>
      <c r="FGV170" s="396"/>
      <c r="FGW170" s="396"/>
      <c r="FGX170" s="396"/>
      <c r="FGY170" s="396"/>
      <c r="FGZ170" s="396"/>
      <c r="FHA170" s="396"/>
      <c r="FHB170" s="396"/>
      <c r="FHC170" s="396"/>
      <c r="FHD170" s="396"/>
      <c r="FHE170" s="396"/>
      <c r="FHF170" s="396"/>
      <c r="FHG170" s="396"/>
      <c r="FHH170" s="396"/>
      <c r="FHI170" s="396"/>
      <c r="FHJ170" s="396"/>
      <c r="FHK170" s="396"/>
      <c r="FHL170" s="396"/>
      <c r="FHM170" s="396"/>
      <c r="FHN170" s="396"/>
      <c r="FHO170" s="396"/>
      <c r="FHP170" s="396"/>
      <c r="FHQ170" s="396"/>
      <c r="FHR170" s="396"/>
      <c r="FHS170" s="396"/>
      <c r="FHT170" s="396"/>
      <c r="FHU170" s="396"/>
      <c r="FHV170" s="396"/>
      <c r="FHW170" s="396"/>
      <c r="FHX170" s="396"/>
      <c r="FHY170" s="396"/>
      <c r="FHZ170" s="396"/>
      <c r="FIA170" s="396"/>
      <c r="FIB170" s="396"/>
      <c r="FIC170" s="396"/>
      <c r="FID170" s="396"/>
      <c r="FIE170" s="396"/>
      <c r="FIF170" s="396"/>
      <c r="FIG170" s="396"/>
      <c r="FIH170" s="396"/>
      <c r="FII170" s="396"/>
      <c r="FIJ170" s="396"/>
      <c r="FIK170" s="396"/>
      <c r="FIL170" s="396"/>
      <c r="FIM170" s="396"/>
      <c r="FIN170" s="396"/>
      <c r="FIO170" s="396"/>
      <c r="FIP170" s="396"/>
      <c r="FIQ170" s="396"/>
      <c r="FIR170" s="396"/>
      <c r="FIS170" s="396"/>
      <c r="FIT170" s="396"/>
      <c r="FIU170" s="396"/>
      <c r="FIV170" s="396"/>
      <c r="FIW170" s="396"/>
      <c r="FIX170" s="396"/>
      <c r="FIY170" s="396"/>
      <c r="FIZ170" s="396"/>
      <c r="FJA170" s="396"/>
      <c r="FJB170" s="396"/>
      <c r="FJC170" s="396"/>
      <c r="FJD170" s="396"/>
      <c r="FJE170" s="396"/>
      <c r="FJF170" s="396"/>
      <c r="FJG170" s="396"/>
      <c r="FJH170" s="396"/>
      <c r="FJI170" s="396"/>
      <c r="FJJ170" s="396"/>
      <c r="FJK170" s="396"/>
      <c r="FJL170" s="396"/>
      <c r="FJM170" s="396"/>
      <c r="FJN170" s="396"/>
      <c r="FJO170" s="396"/>
      <c r="FJP170" s="396"/>
      <c r="FJQ170" s="396"/>
      <c r="FJR170" s="396"/>
      <c r="FJS170" s="396"/>
      <c r="FJT170" s="396"/>
      <c r="FJU170" s="396"/>
      <c r="FJV170" s="396"/>
      <c r="FJW170" s="396"/>
      <c r="FJX170" s="396"/>
      <c r="FJY170" s="396"/>
      <c r="FJZ170" s="396"/>
      <c r="FKA170" s="396"/>
      <c r="FKB170" s="396"/>
      <c r="FKC170" s="396"/>
      <c r="FKD170" s="396"/>
      <c r="FKE170" s="396"/>
      <c r="FKF170" s="396"/>
      <c r="FKG170" s="396"/>
      <c r="FKH170" s="396"/>
      <c r="FKI170" s="396"/>
      <c r="FKJ170" s="396"/>
      <c r="FKK170" s="396"/>
      <c r="FKL170" s="396"/>
      <c r="FKM170" s="396"/>
      <c r="FKN170" s="396"/>
      <c r="FKO170" s="396"/>
      <c r="FKP170" s="396"/>
      <c r="FKQ170" s="396"/>
      <c r="FKR170" s="396"/>
      <c r="FKS170" s="396"/>
      <c r="FKT170" s="396"/>
      <c r="FKU170" s="396"/>
      <c r="FKV170" s="396"/>
      <c r="FKW170" s="396"/>
      <c r="FKX170" s="396"/>
      <c r="FKY170" s="396"/>
      <c r="FKZ170" s="396"/>
      <c r="FLA170" s="396"/>
      <c r="FLB170" s="396"/>
      <c r="FLC170" s="396"/>
      <c r="FLD170" s="396"/>
      <c r="FLE170" s="396"/>
      <c r="FLF170" s="396"/>
      <c r="FLG170" s="396"/>
      <c r="FLH170" s="396"/>
      <c r="FLI170" s="396"/>
      <c r="FLJ170" s="396"/>
      <c r="FLK170" s="396"/>
      <c r="FLL170" s="396"/>
      <c r="FLM170" s="396"/>
      <c r="FLN170" s="396"/>
      <c r="FLO170" s="396"/>
      <c r="FLP170" s="396"/>
      <c r="FLQ170" s="396"/>
      <c r="FLR170" s="396"/>
      <c r="FLS170" s="396"/>
      <c r="FLT170" s="396"/>
      <c r="FLU170" s="396"/>
      <c r="FLV170" s="396"/>
      <c r="FLW170" s="396"/>
      <c r="FLX170" s="396"/>
      <c r="FLY170" s="396"/>
      <c r="FLZ170" s="396"/>
      <c r="FMA170" s="396"/>
      <c r="FMB170" s="396"/>
      <c r="FMC170" s="396"/>
      <c r="FMD170" s="396"/>
      <c r="FME170" s="396"/>
      <c r="FMF170" s="396"/>
      <c r="FMG170" s="396"/>
      <c r="FMH170" s="396"/>
      <c r="FMI170" s="396"/>
      <c r="FMJ170" s="396"/>
      <c r="FMK170" s="396"/>
      <c r="FML170" s="396"/>
      <c r="FMM170" s="396"/>
      <c r="FMN170" s="396"/>
      <c r="FMO170" s="396"/>
      <c r="FMP170" s="396"/>
      <c r="FMQ170" s="396"/>
      <c r="FMR170" s="396"/>
      <c r="FMS170" s="396"/>
      <c r="FMT170" s="396"/>
      <c r="FMU170" s="396"/>
      <c r="FMV170" s="396"/>
      <c r="FMW170" s="396"/>
      <c r="FMX170" s="396"/>
      <c r="FMY170" s="396"/>
      <c r="FMZ170" s="396"/>
      <c r="FNA170" s="396"/>
      <c r="FNB170" s="396"/>
      <c r="FNC170" s="396"/>
      <c r="FND170" s="396"/>
      <c r="FNE170" s="396"/>
      <c r="FNF170" s="396"/>
      <c r="FNG170" s="396"/>
      <c r="FNH170" s="396"/>
      <c r="FNI170" s="396"/>
      <c r="FNJ170" s="396"/>
      <c r="FNK170" s="396"/>
      <c r="FNL170" s="396"/>
      <c r="FNM170" s="396"/>
      <c r="FNN170" s="396"/>
      <c r="FNO170" s="396"/>
      <c r="FNP170" s="396"/>
      <c r="FNQ170" s="396"/>
      <c r="FNR170" s="396"/>
      <c r="FNS170" s="396"/>
      <c r="FNT170" s="396"/>
      <c r="FNU170" s="396"/>
      <c r="FNV170" s="396"/>
      <c r="FNW170" s="396"/>
      <c r="FNX170" s="396"/>
      <c r="FNY170" s="396"/>
      <c r="FNZ170" s="396"/>
      <c r="FOA170" s="396"/>
      <c r="FOB170" s="396"/>
      <c r="FOC170" s="396"/>
      <c r="FOD170" s="396"/>
      <c r="FOE170" s="396"/>
      <c r="FOF170" s="396"/>
      <c r="FOG170" s="396"/>
      <c r="FOH170" s="396"/>
      <c r="FOI170" s="396"/>
      <c r="FOJ170" s="396"/>
      <c r="FOK170" s="396"/>
      <c r="FOL170" s="396"/>
      <c r="FOM170" s="396"/>
      <c r="FON170" s="396"/>
      <c r="FOO170" s="396"/>
      <c r="FOP170" s="396"/>
      <c r="FOQ170" s="396"/>
      <c r="FOR170" s="396"/>
      <c r="FOS170" s="396"/>
      <c r="FOT170" s="396"/>
      <c r="FOU170" s="396"/>
      <c r="FOV170" s="396"/>
      <c r="FOW170" s="396"/>
      <c r="FOX170" s="396"/>
      <c r="FOY170" s="396"/>
      <c r="FOZ170" s="396"/>
      <c r="FPA170" s="396"/>
      <c r="FPB170" s="396"/>
      <c r="FPC170" s="396"/>
      <c r="FPD170" s="396"/>
      <c r="FPE170" s="396"/>
      <c r="FPF170" s="396"/>
      <c r="FPG170" s="396"/>
      <c r="FPH170" s="396"/>
      <c r="FPI170" s="396"/>
      <c r="FPJ170" s="396"/>
      <c r="FPK170" s="396"/>
      <c r="FPL170" s="396"/>
      <c r="FPM170" s="396"/>
      <c r="FPN170" s="396"/>
      <c r="FPO170" s="396"/>
      <c r="FPP170" s="396"/>
      <c r="FPQ170" s="396"/>
      <c r="FPR170" s="396"/>
      <c r="FPS170" s="396"/>
      <c r="FPT170" s="396"/>
      <c r="FPU170" s="396"/>
      <c r="FPV170" s="396"/>
      <c r="FPW170" s="396"/>
      <c r="FPX170" s="396"/>
      <c r="FPY170" s="396"/>
      <c r="FPZ170" s="396"/>
      <c r="FQA170" s="396"/>
      <c r="FQB170" s="396"/>
      <c r="FQC170" s="396"/>
      <c r="FQD170" s="396"/>
      <c r="FQE170" s="396"/>
      <c r="FQF170" s="396"/>
      <c r="FQG170" s="396"/>
      <c r="FQH170" s="396"/>
      <c r="FQI170" s="396"/>
      <c r="FQJ170" s="396"/>
      <c r="FQK170" s="396"/>
      <c r="FQL170" s="396"/>
      <c r="FQM170" s="396"/>
      <c r="FQN170" s="396"/>
      <c r="FQO170" s="396"/>
      <c r="FQP170" s="396"/>
      <c r="FQQ170" s="396"/>
      <c r="FQR170" s="396"/>
      <c r="FQS170" s="396"/>
      <c r="FQT170" s="396"/>
      <c r="FQU170" s="396"/>
      <c r="FQV170" s="396"/>
      <c r="FQW170" s="396"/>
      <c r="FQX170" s="396"/>
      <c r="FQY170" s="396"/>
      <c r="FQZ170" s="396"/>
      <c r="FRA170" s="396"/>
      <c r="FRB170" s="396"/>
      <c r="FRC170" s="396"/>
      <c r="FRD170" s="396"/>
      <c r="FRE170" s="396"/>
      <c r="FRF170" s="396"/>
      <c r="FRG170" s="396"/>
      <c r="FRH170" s="396"/>
      <c r="FRI170" s="396"/>
      <c r="FRJ170" s="396"/>
      <c r="FRK170" s="396"/>
      <c r="FRL170" s="396"/>
      <c r="FRM170" s="396"/>
      <c r="FRN170" s="396"/>
      <c r="FRO170" s="396"/>
      <c r="FRP170" s="396"/>
      <c r="FRQ170" s="396"/>
      <c r="FRR170" s="396"/>
      <c r="FRS170" s="396"/>
      <c r="FRT170" s="396"/>
      <c r="FRU170" s="396"/>
      <c r="FRV170" s="396"/>
      <c r="FRW170" s="396"/>
      <c r="FRX170" s="396"/>
      <c r="FRY170" s="396"/>
      <c r="FRZ170" s="396"/>
      <c r="FSA170" s="396"/>
      <c r="FSB170" s="396"/>
      <c r="FSC170" s="396"/>
      <c r="FSD170" s="396"/>
      <c r="FSE170" s="396"/>
      <c r="FSF170" s="396"/>
      <c r="FSG170" s="396"/>
      <c r="FSH170" s="396"/>
      <c r="FSI170" s="396"/>
      <c r="FSJ170" s="396"/>
      <c r="FSK170" s="396"/>
      <c r="FSL170" s="396"/>
      <c r="FSM170" s="396"/>
      <c r="FSN170" s="396"/>
      <c r="FSO170" s="396"/>
      <c r="FSP170" s="396"/>
      <c r="FSQ170" s="396"/>
      <c r="FSR170" s="396"/>
      <c r="FSS170" s="396"/>
      <c r="FST170" s="396"/>
      <c r="FSU170" s="396"/>
      <c r="FSV170" s="396"/>
      <c r="FSW170" s="396"/>
      <c r="FSX170" s="396"/>
      <c r="FSY170" s="396"/>
      <c r="FSZ170" s="396"/>
      <c r="FTA170" s="396"/>
      <c r="FTB170" s="396"/>
      <c r="FTC170" s="396"/>
      <c r="FTD170" s="396"/>
      <c r="FTE170" s="396"/>
      <c r="FTF170" s="396"/>
      <c r="FTG170" s="396"/>
      <c r="FTH170" s="396"/>
      <c r="FTI170" s="396"/>
      <c r="FTJ170" s="396"/>
      <c r="FTK170" s="396"/>
      <c r="FTL170" s="396"/>
      <c r="FTM170" s="396"/>
      <c r="FTN170" s="396"/>
      <c r="FTO170" s="396"/>
      <c r="FTP170" s="396"/>
      <c r="FTQ170" s="396"/>
      <c r="FTR170" s="396"/>
      <c r="FTS170" s="396"/>
      <c r="FTT170" s="396"/>
      <c r="FTU170" s="396"/>
      <c r="FTV170" s="396"/>
      <c r="FTW170" s="396"/>
      <c r="FTX170" s="396"/>
      <c r="FTY170" s="396"/>
      <c r="FTZ170" s="396"/>
      <c r="FUA170" s="396"/>
      <c r="FUB170" s="396"/>
      <c r="FUC170" s="396"/>
      <c r="FUD170" s="396"/>
      <c r="FUE170" s="396"/>
      <c r="FUF170" s="396"/>
      <c r="FUG170" s="396"/>
      <c r="FUH170" s="396"/>
      <c r="FUI170" s="396"/>
      <c r="FUJ170" s="396"/>
      <c r="FUK170" s="396"/>
      <c r="FUL170" s="396"/>
      <c r="FUM170" s="396"/>
      <c r="FUN170" s="396"/>
      <c r="FUO170" s="396"/>
      <c r="FUP170" s="396"/>
      <c r="FUQ170" s="396"/>
      <c r="FUR170" s="396"/>
      <c r="FUS170" s="396"/>
      <c r="FUT170" s="396"/>
      <c r="FUU170" s="396"/>
      <c r="FUV170" s="396"/>
      <c r="FUW170" s="396"/>
      <c r="FUX170" s="396"/>
      <c r="FUY170" s="396"/>
      <c r="FUZ170" s="396"/>
      <c r="FVA170" s="396"/>
      <c r="FVB170" s="396"/>
      <c r="FVC170" s="396"/>
      <c r="FVD170" s="396"/>
      <c r="FVE170" s="396"/>
      <c r="FVF170" s="396"/>
      <c r="FVG170" s="396"/>
      <c r="FVH170" s="396"/>
      <c r="FVI170" s="396"/>
      <c r="FVJ170" s="396"/>
      <c r="FVK170" s="396"/>
      <c r="FVL170" s="396"/>
      <c r="FVM170" s="396"/>
      <c r="FVN170" s="396"/>
      <c r="FVO170" s="396"/>
      <c r="FVP170" s="396"/>
      <c r="FVQ170" s="396"/>
      <c r="FVR170" s="396"/>
      <c r="FVS170" s="396"/>
      <c r="FVT170" s="396"/>
      <c r="FVU170" s="396"/>
      <c r="FVV170" s="396"/>
      <c r="FVW170" s="396"/>
      <c r="FVX170" s="396"/>
      <c r="FVY170" s="396"/>
      <c r="FVZ170" s="396"/>
      <c r="FWA170" s="396"/>
      <c r="FWB170" s="396"/>
      <c r="FWC170" s="396"/>
      <c r="FWD170" s="396"/>
      <c r="FWE170" s="396"/>
      <c r="FWF170" s="396"/>
      <c r="FWG170" s="396"/>
      <c r="FWH170" s="396"/>
      <c r="FWI170" s="396"/>
      <c r="FWJ170" s="396"/>
      <c r="FWK170" s="396"/>
      <c r="FWL170" s="396"/>
      <c r="FWM170" s="396"/>
      <c r="FWN170" s="396"/>
      <c r="FWO170" s="396"/>
      <c r="FWP170" s="396"/>
      <c r="FWQ170" s="396"/>
      <c r="FWR170" s="396"/>
      <c r="FWS170" s="396"/>
      <c r="FWT170" s="396"/>
      <c r="FWU170" s="396"/>
      <c r="FWV170" s="396"/>
      <c r="FWW170" s="396"/>
      <c r="FWX170" s="396"/>
      <c r="FWY170" s="396"/>
      <c r="FWZ170" s="396"/>
      <c r="FXA170" s="396"/>
      <c r="FXB170" s="396"/>
      <c r="FXC170" s="396"/>
      <c r="FXD170" s="396"/>
      <c r="FXE170" s="396"/>
      <c r="FXF170" s="396"/>
      <c r="FXG170" s="396"/>
      <c r="FXH170" s="396"/>
      <c r="FXI170" s="396"/>
      <c r="FXJ170" s="396"/>
      <c r="FXK170" s="396"/>
      <c r="FXL170" s="396"/>
      <c r="FXM170" s="396"/>
      <c r="FXN170" s="396"/>
      <c r="FXO170" s="396"/>
      <c r="FXP170" s="396"/>
      <c r="FXQ170" s="396"/>
      <c r="FXR170" s="396"/>
      <c r="FXS170" s="396"/>
      <c r="FXT170" s="396"/>
      <c r="FXU170" s="396"/>
      <c r="FXV170" s="396"/>
      <c r="FXW170" s="396"/>
      <c r="FXX170" s="396"/>
      <c r="FXY170" s="396"/>
      <c r="FXZ170" s="396"/>
      <c r="FYA170" s="396"/>
      <c r="FYB170" s="396"/>
      <c r="FYC170" s="396"/>
      <c r="FYD170" s="396"/>
      <c r="FYE170" s="396"/>
      <c r="FYF170" s="396"/>
      <c r="FYG170" s="396"/>
      <c r="FYH170" s="396"/>
      <c r="FYI170" s="396"/>
      <c r="FYJ170" s="396"/>
      <c r="FYK170" s="396"/>
      <c r="FYL170" s="396"/>
      <c r="FYM170" s="396"/>
      <c r="FYN170" s="396"/>
      <c r="FYO170" s="396"/>
      <c r="FYP170" s="396"/>
      <c r="FYQ170" s="396"/>
      <c r="FYR170" s="396"/>
      <c r="FYS170" s="396"/>
      <c r="FYT170" s="396"/>
      <c r="FYU170" s="396"/>
      <c r="FYV170" s="396"/>
      <c r="FYW170" s="396"/>
      <c r="FYX170" s="396"/>
      <c r="FYY170" s="396"/>
      <c r="FYZ170" s="396"/>
      <c r="FZA170" s="396"/>
      <c r="FZB170" s="396"/>
      <c r="FZC170" s="396"/>
      <c r="FZD170" s="396"/>
      <c r="FZE170" s="396"/>
      <c r="FZF170" s="396"/>
      <c r="FZG170" s="396"/>
      <c r="FZH170" s="396"/>
      <c r="FZI170" s="396"/>
      <c r="FZJ170" s="396"/>
      <c r="FZK170" s="396"/>
      <c r="FZL170" s="396"/>
      <c r="FZM170" s="396"/>
      <c r="FZN170" s="396"/>
      <c r="FZO170" s="396"/>
      <c r="FZP170" s="396"/>
      <c r="FZQ170" s="396"/>
      <c r="FZR170" s="396"/>
      <c r="FZS170" s="396"/>
      <c r="FZT170" s="396"/>
      <c r="FZU170" s="396"/>
      <c r="FZV170" s="396"/>
      <c r="FZW170" s="396"/>
      <c r="FZX170" s="396"/>
      <c r="FZY170" s="396"/>
      <c r="FZZ170" s="396"/>
      <c r="GAA170" s="396"/>
      <c r="GAB170" s="396"/>
      <c r="GAC170" s="396"/>
      <c r="GAD170" s="396"/>
      <c r="GAE170" s="396"/>
      <c r="GAF170" s="396"/>
      <c r="GAG170" s="396"/>
      <c r="GAH170" s="396"/>
      <c r="GAI170" s="396"/>
      <c r="GAJ170" s="396"/>
      <c r="GAK170" s="396"/>
      <c r="GAL170" s="396"/>
      <c r="GAM170" s="396"/>
      <c r="GAN170" s="396"/>
      <c r="GAO170" s="396"/>
      <c r="GAP170" s="396"/>
      <c r="GAQ170" s="396"/>
      <c r="GAR170" s="396"/>
      <c r="GAS170" s="396"/>
      <c r="GAT170" s="396"/>
      <c r="GAU170" s="396"/>
      <c r="GAV170" s="396"/>
      <c r="GAW170" s="396"/>
      <c r="GAX170" s="396"/>
      <c r="GAY170" s="396"/>
      <c r="GAZ170" s="396"/>
      <c r="GBA170" s="396"/>
      <c r="GBB170" s="396"/>
      <c r="GBC170" s="396"/>
      <c r="GBD170" s="396"/>
      <c r="GBE170" s="396"/>
      <c r="GBF170" s="396"/>
      <c r="GBG170" s="396"/>
      <c r="GBH170" s="396"/>
      <c r="GBI170" s="396"/>
      <c r="GBJ170" s="396"/>
      <c r="GBK170" s="396"/>
      <c r="GBL170" s="396"/>
      <c r="GBM170" s="396"/>
      <c r="GBN170" s="396"/>
      <c r="GBO170" s="396"/>
      <c r="GBP170" s="396"/>
      <c r="GBQ170" s="396"/>
      <c r="GBR170" s="396"/>
      <c r="GBS170" s="396"/>
      <c r="GBT170" s="396"/>
      <c r="GBU170" s="396"/>
      <c r="GBV170" s="396"/>
      <c r="GBW170" s="396"/>
      <c r="GBX170" s="396"/>
      <c r="GBY170" s="396"/>
      <c r="GBZ170" s="396"/>
      <c r="GCA170" s="396"/>
      <c r="GCB170" s="396"/>
      <c r="GCC170" s="396"/>
      <c r="GCD170" s="396"/>
      <c r="GCE170" s="396"/>
      <c r="GCF170" s="396"/>
      <c r="GCG170" s="396"/>
      <c r="GCH170" s="396"/>
      <c r="GCI170" s="396"/>
      <c r="GCJ170" s="396"/>
      <c r="GCK170" s="396"/>
      <c r="GCL170" s="396"/>
      <c r="GCM170" s="396"/>
      <c r="GCN170" s="396"/>
      <c r="GCO170" s="396"/>
      <c r="GCP170" s="396"/>
      <c r="GCQ170" s="396"/>
      <c r="GCR170" s="396"/>
      <c r="GCS170" s="396"/>
      <c r="GCT170" s="396"/>
      <c r="GCU170" s="396"/>
      <c r="GCV170" s="396"/>
      <c r="GCW170" s="396"/>
      <c r="GCX170" s="396"/>
      <c r="GCY170" s="396"/>
      <c r="GCZ170" s="396"/>
      <c r="GDA170" s="396"/>
      <c r="GDB170" s="396"/>
      <c r="GDC170" s="396"/>
      <c r="GDD170" s="396"/>
      <c r="GDE170" s="396"/>
      <c r="GDF170" s="396"/>
      <c r="GDG170" s="396"/>
      <c r="GDH170" s="396"/>
      <c r="GDI170" s="396"/>
      <c r="GDJ170" s="396"/>
      <c r="GDK170" s="396"/>
      <c r="GDL170" s="396"/>
      <c r="GDM170" s="396"/>
      <c r="GDN170" s="396"/>
      <c r="GDO170" s="396"/>
      <c r="GDP170" s="396"/>
      <c r="GDQ170" s="396"/>
      <c r="GDR170" s="396"/>
      <c r="GDS170" s="396"/>
      <c r="GDT170" s="396"/>
      <c r="GDU170" s="396"/>
      <c r="GDV170" s="396"/>
      <c r="GDW170" s="396"/>
      <c r="GDX170" s="396"/>
      <c r="GDY170" s="396"/>
      <c r="GDZ170" s="396"/>
      <c r="GEA170" s="396"/>
      <c r="GEB170" s="396"/>
      <c r="GEC170" s="396"/>
      <c r="GED170" s="396"/>
      <c r="GEE170" s="396"/>
      <c r="GEF170" s="396"/>
      <c r="GEG170" s="396"/>
      <c r="GEH170" s="396"/>
      <c r="GEI170" s="396"/>
      <c r="GEJ170" s="396"/>
      <c r="GEK170" s="396"/>
      <c r="GEL170" s="396"/>
      <c r="GEM170" s="396"/>
      <c r="GEN170" s="396"/>
      <c r="GEO170" s="396"/>
      <c r="GEP170" s="396"/>
      <c r="GEQ170" s="396"/>
      <c r="GER170" s="396"/>
      <c r="GES170" s="396"/>
      <c r="GET170" s="396"/>
      <c r="GEU170" s="396"/>
      <c r="GEV170" s="396"/>
      <c r="GEW170" s="396"/>
      <c r="GEX170" s="396"/>
      <c r="GEY170" s="396"/>
      <c r="GEZ170" s="396"/>
      <c r="GFA170" s="396"/>
      <c r="GFB170" s="396"/>
      <c r="GFC170" s="396"/>
      <c r="GFD170" s="396"/>
      <c r="GFE170" s="396"/>
      <c r="GFF170" s="396"/>
      <c r="GFG170" s="396"/>
      <c r="GFH170" s="396"/>
      <c r="GFI170" s="396"/>
      <c r="GFJ170" s="396"/>
      <c r="GFK170" s="396"/>
      <c r="GFL170" s="396"/>
      <c r="GFM170" s="396"/>
      <c r="GFN170" s="396"/>
      <c r="GFO170" s="396"/>
      <c r="GFP170" s="396"/>
      <c r="GFQ170" s="396"/>
      <c r="GFR170" s="396"/>
      <c r="GFS170" s="396"/>
      <c r="GFT170" s="396"/>
      <c r="GFU170" s="396"/>
      <c r="GFV170" s="396"/>
      <c r="GFW170" s="396"/>
      <c r="GFX170" s="396"/>
      <c r="GFY170" s="396"/>
      <c r="GFZ170" s="396"/>
      <c r="GGA170" s="396"/>
      <c r="GGB170" s="396"/>
      <c r="GGC170" s="396"/>
      <c r="GGD170" s="396"/>
      <c r="GGE170" s="396"/>
      <c r="GGF170" s="396"/>
      <c r="GGG170" s="396"/>
      <c r="GGH170" s="396"/>
      <c r="GGI170" s="396"/>
      <c r="GGJ170" s="396"/>
      <c r="GGK170" s="396"/>
      <c r="GGL170" s="396"/>
      <c r="GGM170" s="396"/>
      <c r="GGN170" s="396"/>
      <c r="GGO170" s="396"/>
      <c r="GGP170" s="396"/>
      <c r="GGQ170" s="396"/>
      <c r="GGR170" s="396"/>
      <c r="GGS170" s="396"/>
      <c r="GGT170" s="396"/>
      <c r="GGU170" s="396"/>
      <c r="GGV170" s="396"/>
      <c r="GGW170" s="396"/>
      <c r="GGX170" s="396"/>
      <c r="GGY170" s="396"/>
      <c r="GGZ170" s="396"/>
      <c r="GHA170" s="396"/>
      <c r="GHB170" s="396"/>
      <c r="GHC170" s="396"/>
      <c r="GHD170" s="396"/>
      <c r="GHE170" s="396"/>
      <c r="GHF170" s="396"/>
      <c r="GHG170" s="396"/>
      <c r="GHH170" s="396"/>
      <c r="GHI170" s="396"/>
      <c r="GHJ170" s="396"/>
      <c r="GHK170" s="396"/>
      <c r="GHL170" s="396"/>
      <c r="GHM170" s="396"/>
      <c r="GHN170" s="396"/>
      <c r="GHO170" s="396"/>
      <c r="GHP170" s="396"/>
      <c r="GHQ170" s="396"/>
      <c r="GHR170" s="396"/>
      <c r="GHS170" s="396"/>
      <c r="GHT170" s="396"/>
      <c r="GHU170" s="396"/>
      <c r="GHV170" s="396"/>
      <c r="GHW170" s="396"/>
      <c r="GHX170" s="396"/>
      <c r="GHY170" s="396"/>
      <c r="GHZ170" s="396"/>
      <c r="GIA170" s="396"/>
      <c r="GIB170" s="396"/>
      <c r="GIC170" s="396"/>
      <c r="GID170" s="396"/>
      <c r="GIE170" s="396"/>
      <c r="GIF170" s="396"/>
      <c r="GIG170" s="396"/>
      <c r="GIH170" s="396"/>
      <c r="GII170" s="396"/>
      <c r="GIJ170" s="396"/>
      <c r="GIK170" s="396"/>
      <c r="GIL170" s="396"/>
      <c r="GIM170" s="396"/>
      <c r="GIN170" s="396"/>
      <c r="GIO170" s="396"/>
      <c r="GIP170" s="396"/>
      <c r="GIQ170" s="396"/>
      <c r="GIR170" s="396"/>
      <c r="GIS170" s="396"/>
      <c r="GIT170" s="396"/>
      <c r="GIU170" s="396"/>
      <c r="GIV170" s="396"/>
      <c r="GIW170" s="396"/>
      <c r="GIX170" s="396"/>
      <c r="GIY170" s="396"/>
      <c r="GIZ170" s="396"/>
      <c r="GJA170" s="396"/>
      <c r="GJB170" s="396"/>
      <c r="GJC170" s="396"/>
      <c r="GJD170" s="396"/>
      <c r="GJE170" s="396"/>
      <c r="GJF170" s="396"/>
      <c r="GJG170" s="396"/>
      <c r="GJH170" s="396"/>
      <c r="GJI170" s="396"/>
      <c r="GJJ170" s="396"/>
      <c r="GJK170" s="396"/>
      <c r="GJL170" s="396"/>
      <c r="GJM170" s="396"/>
      <c r="GJN170" s="396"/>
      <c r="GJO170" s="396"/>
      <c r="GJP170" s="396"/>
      <c r="GJQ170" s="396"/>
      <c r="GJR170" s="396"/>
      <c r="GJS170" s="396"/>
      <c r="GJT170" s="396"/>
      <c r="GJU170" s="396"/>
      <c r="GJV170" s="396"/>
      <c r="GJW170" s="396"/>
      <c r="GJX170" s="396"/>
      <c r="GJY170" s="396"/>
      <c r="GJZ170" s="396"/>
      <c r="GKA170" s="396"/>
      <c r="GKB170" s="396"/>
      <c r="GKC170" s="396"/>
      <c r="GKD170" s="396"/>
      <c r="GKE170" s="396"/>
      <c r="GKF170" s="396"/>
      <c r="GKG170" s="396"/>
      <c r="GKH170" s="396"/>
      <c r="GKI170" s="396"/>
      <c r="GKJ170" s="396"/>
      <c r="GKK170" s="396"/>
      <c r="GKL170" s="396"/>
      <c r="GKM170" s="396"/>
      <c r="GKN170" s="396"/>
      <c r="GKO170" s="396"/>
      <c r="GKP170" s="396"/>
      <c r="GKQ170" s="396"/>
      <c r="GKR170" s="396"/>
      <c r="GKS170" s="396"/>
      <c r="GKT170" s="396"/>
      <c r="GKU170" s="396"/>
      <c r="GKV170" s="396"/>
      <c r="GKW170" s="396"/>
      <c r="GKX170" s="396"/>
      <c r="GKY170" s="396"/>
      <c r="GKZ170" s="396"/>
      <c r="GLA170" s="396"/>
      <c r="GLB170" s="396"/>
      <c r="GLC170" s="396"/>
      <c r="GLD170" s="396"/>
      <c r="GLE170" s="396"/>
      <c r="GLF170" s="396"/>
      <c r="GLG170" s="396"/>
      <c r="GLH170" s="396"/>
      <c r="GLI170" s="396"/>
      <c r="GLJ170" s="396"/>
      <c r="GLK170" s="396"/>
      <c r="GLL170" s="396"/>
      <c r="GLM170" s="396"/>
      <c r="GLN170" s="396"/>
      <c r="GLO170" s="396"/>
      <c r="GLP170" s="396"/>
      <c r="GLQ170" s="396"/>
      <c r="GLR170" s="396"/>
      <c r="GLS170" s="396"/>
      <c r="GLT170" s="396"/>
      <c r="GLU170" s="396"/>
      <c r="GLV170" s="396"/>
      <c r="GLW170" s="396"/>
      <c r="GLX170" s="396"/>
      <c r="GLY170" s="396"/>
      <c r="GLZ170" s="396"/>
      <c r="GMA170" s="396"/>
      <c r="GMB170" s="396"/>
      <c r="GMC170" s="396"/>
      <c r="GMD170" s="396"/>
      <c r="GME170" s="396"/>
      <c r="GMF170" s="396"/>
      <c r="GMG170" s="396"/>
      <c r="GMH170" s="396"/>
      <c r="GMI170" s="396"/>
      <c r="GMJ170" s="396"/>
      <c r="GMK170" s="396"/>
      <c r="GML170" s="396"/>
      <c r="GMM170" s="396"/>
      <c r="GMN170" s="396"/>
      <c r="GMO170" s="396"/>
      <c r="GMP170" s="396"/>
      <c r="GMQ170" s="396"/>
      <c r="GMR170" s="396"/>
      <c r="GMS170" s="396"/>
      <c r="GMT170" s="396"/>
      <c r="GMU170" s="396"/>
      <c r="GMV170" s="396"/>
      <c r="GMW170" s="396"/>
      <c r="GMX170" s="396"/>
      <c r="GMY170" s="396"/>
      <c r="GMZ170" s="396"/>
      <c r="GNA170" s="396"/>
      <c r="GNB170" s="396"/>
      <c r="GNC170" s="396"/>
      <c r="GND170" s="396"/>
      <c r="GNE170" s="396"/>
      <c r="GNF170" s="396"/>
      <c r="GNG170" s="396"/>
      <c r="GNH170" s="396"/>
      <c r="GNI170" s="396"/>
      <c r="GNJ170" s="396"/>
      <c r="GNK170" s="396"/>
      <c r="GNL170" s="396"/>
      <c r="GNM170" s="396"/>
      <c r="GNN170" s="396"/>
      <c r="GNO170" s="396"/>
      <c r="GNP170" s="396"/>
      <c r="GNQ170" s="396"/>
      <c r="GNR170" s="396"/>
      <c r="GNS170" s="396"/>
      <c r="GNT170" s="396"/>
      <c r="GNU170" s="396"/>
      <c r="GNV170" s="396"/>
      <c r="GNW170" s="396"/>
      <c r="GNX170" s="396"/>
      <c r="GNY170" s="396"/>
      <c r="GNZ170" s="396"/>
      <c r="GOA170" s="396"/>
      <c r="GOB170" s="396"/>
      <c r="GOC170" s="396"/>
      <c r="GOD170" s="396"/>
      <c r="GOE170" s="396"/>
      <c r="GOF170" s="396"/>
      <c r="GOG170" s="396"/>
      <c r="GOH170" s="396"/>
      <c r="GOI170" s="396"/>
      <c r="GOJ170" s="396"/>
      <c r="GOK170" s="396"/>
      <c r="GOL170" s="396"/>
      <c r="GOM170" s="396"/>
      <c r="GON170" s="396"/>
      <c r="GOO170" s="396"/>
      <c r="GOP170" s="396"/>
      <c r="GOQ170" s="396"/>
      <c r="GOR170" s="396"/>
      <c r="GOS170" s="396"/>
      <c r="GOT170" s="396"/>
      <c r="GOU170" s="396"/>
      <c r="GOV170" s="396"/>
      <c r="GOW170" s="396"/>
      <c r="GOX170" s="396"/>
      <c r="GOY170" s="396"/>
      <c r="GOZ170" s="396"/>
      <c r="GPA170" s="396"/>
      <c r="GPB170" s="396"/>
      <c r="GPC170" s="396"/>
      <c r="GPD170" s="396"/>
      <c r="GPE170" s="396"/>
      <c r="GPF170" s="396"/>
      <c r="GPG170" s="396"/>
      <c r="GPH170" s="396"/>
      <c r="GPI170" s="396"/>
      <c r="GPJ170" s="396"/>
      <c r="GPK170" s="396"/>
      <c r="GPL170" s="396"/>
      <c r="GPM170" s="396"/>
      <c r="GPN170" s="396"/>
      <c r="GPO170" s="396"/>
      <c r="GPP170" s="396"/>
      <c r="GPQ170" s="396"/>
      <c r="GPR170" s="396"/>
      <c r="GPS170" s="396"/>
      <c r="GPT170" s="396"/>
      <c r="GPU170" s="396"/>
      <c r="GPV170" s="396"/>
      <c r="GPW170" s="396"/>
      <c r="GPX170" s="396"/>
      <c r="GPY170" s="396"/>
      <c r="GPZ170" s="396"/>
      <c r="GQA170" s="396"/>
      <c r="GQB170" s="396"/>
      <c r="GQC170" s="396"/>
      <c r="GQD170" s="396"/>
      <c r="GQE170" s="396"/>
      <c r="GQF170" s="396"/>
      <c r="GQG170" s="396"/>
      <c r="GQH170" s="396"/>
      <c r="GQI170" s="396"/>
      <c r="GQJ170" s="396"/>
      <c r="GQK170" s="396"/>
      <c r="GQL170" s="396"/>
      <c r="GQM170" s="396"/>
      <c r="GQN170" s="396"/>
      <c r="GQO170" s="396"/>
      <c r="GQP170" s="396"/>
      <c r="GQQ170" s="396"/>
      <c r="GQR170" s="396"/>
      <c r="GQS170" s="396"/>
      <c r="GQT170" s="396"/>
      <c r="GQU170" s="396"/>
      <c r="GQV170" s="396"/>
      <c r="GQW170" s="396"/>
      <c r="GQX170" s="396"/>
      <c r="GQY170" s="396"/>
      <c r="GQZ170" s="396"/>
      <c r="GRA170" s="396"/>
      <c r="GRB170" s="396"/>
      <c r="GRC170" s="396"/>
      <c r="GRD170" s="396"/>
      <c r="GRE170" s="396"/>
      <c r="GRF170" s="396"/>
      <c r="GRG170" s="396"/>
      <c r="GRH170" s="396"/>
      <c r="GRI170" s="396"/>
      <c r="GRJ170" s="396"/>
      <c r="GRK170" s="396"/>
      <c r="GRL170" s="396"/>
      <c r="GRM170" s="396"/>
      <c r="GRN170" s="396"/>
      <c r="GRO170" s="396"/>
      <c r="GRP170" s="396"/>
      <c r="GRQ170" s="396"/>
      <c r="GRR170" s="396"/>
      <c r="GRS170" s="396"/>
      <c r="GRT170" s="396"/>
      <c r="GRU170" s="396"/>
      <c r="GRV170" s="396"/>
      <c r="GRW170" s="396"/>
      <c r="GRX170" s="396"/>
      <c r="GRY170" s="396"/>
      <c r="GRZ170" s="396"/>
      <c r="GSA170" s="396"/>
      <c r="GSB170" s="396"/>
      <c r="GSC170" s="396"/>
      <c r="GSD170" s="396"/>
      <c r="GSE170" s="396"/>
      <c r="GSF170" s="396"/>
      <c r="GSG170" s="396"/>
      <c r="GSH170" s="396"/>
      <c r="GSI170" s="396"/>
      <c r="GSJ170" s="396"/>
      <c r="GSK170" s="396"/>
      <c r="GSL170" s="396"/>
      <c r="GSM170" s="396"/>
      <c r="GSN170" s="396"/>
      <c r="GSO170" s="396"/>
      <c r="GSP170" s="396"/>
      <c r="GSQ170" s="396"/>
      <c r="GSR170" s="396"/>
      <c r="GSS170" s="396"/>
      <c r="GST170" s="396"/>
      <c r="GSU170" s="396"/>
      <c r="GSV170" s="396"/>
      <c r="GSW170" s="396"/>
      <c r="GSX170" s="396"/>
      <c r="GSY170" s="396"/>
      <c r="GSZ170" s="396"/>
      <c r="GTA170" s="396"/>
      <c r="GTB170" s="396"/>
      <c r="GTC170" s="396"/>
      <c r="GTD170" s="396"/>
      <c r="GTE170" s="396"/>
      <c r="GTF170" s="396"/>
      <c r="GTG170" s="396"/>
      <c r="GTH170" s="396"/>
      <c r="GTI170" s="396"/>
      <c r="GTJ170" s="396"/>
      <c r="GTK170" s="396"/>
      <c r="GTL170" s="396"/>
      <c r="GTM170" s="396"/>
      <c r="GTN170" s="396"/>
      <c r="GTO170" s="396"/>
      <c r="GTP170" s="396"/>
      <c r="GTQ170" s="396"/>
      <c r="GTR170" s="396"/>
      <c r="GTS170" s="396"/>
      <c r="GTT170" s="396"/>
      <c r="GTU170" s="396"/>
      <c r="GTV170" s="396"/>
      <c r="GTW170" s="396"/>
      <c r="GTX170" s="396"/>
      <c r="GTY170" s="396"/>
      <c r="GTZ170" s="396"/>
      <c r="GUA170" s="396"/>
      <c r="GUB170" s="396"/>
      <c r="GUC170" s="396"/>
      <c r="GUD170" s="396"/>
      <c r="GUE170" s="396"/>
      <c r="GUF170" s="396"/>
      <c r="GUG170" s="396"/>
      <c r="GUH170" s="396"/>
      <c r="GUI170" s="396"/>
      <c r="GUJ170" s="396"/>
      <c r="GUK170" s="396"/>
      <c r="GUL170" s="396"/>
      <c r="GUM170" s="396"/>
      <c r="GUN170" s="396"/>
      <c r="GUO170" s="396"/>
      <c r="GUP170" s="396"/>
      <c r="GUQ170" s="396"/>
      <c r="GUR170" s="396"/>
      <c r="GUS170" s="396"/>
      <c r="GUT170" s="396"/>
      <c r="GUU170" s="396"/>
      <c r="GUV170" s="396"/>
      <c r="GUW170" s="396"/>
      <c r="GUX170" s="396"/>
      <c r="GUY170" s="396"/>
      <c r="GUZ170" s="396"/>
      <c r="GVA170" s="396"/>
      <c r="GVB170" s="396"/>
      <c r="GVC170" s="396"/>
      <c r="GVD170" s="396"/>
      <c r="GVE170" s="396"/>
      <c r="GVF170" s="396"/>
      <c r="GVG170" s="396"/>
      <c r="GVH170" s="396"/>
      <c r="GVI170" s="396"/>
      <c r="GVJ170" s="396"/>
      <c r="GVK170" s="396"/>
      <c r="GVL170" s="396"/>
      <c r="GVM170" s="396"/>
      <c r="GVN170" s="396"/>
      <c r="GVO170" s="396"/>
      <c r="GVP170" s="396"/>
      <c r="GVQ170" s="396"/>
      <c r="GVR170" s="396"/>
      <c r="GVS170" s="396"/>
      <c r="GVT170" s="396"/>
      <c r="GVU170" s="396"/>
      <c r="GVV170" s="396"/>
      <c r="GVW170" s="396"/>
      <c r="GVX170" s="396"/>
      <c r="GVY170" s="396"/>
      <c r="GVZ170" s="396"/>
      <c r="GWA170" s="396"/>
      <c r="GWB170" s="396"/>
      <c r="GWC170" s="396"/>
      <c r="GWD170" s="396"/>
      <c r="GWE170" s="396"/>
      <c r="GWF170" s="396"/>
      <c r="GWG170" s="396"/>
      <c r="GWH170" s="396"/>
      <c r="GWI170" s="396"/>
      <c r="GWJ170" s="396"/>
      <c r="GWK170" s="396"/>
      <c r="GWL170" s="396"/>
      <c r="GWM170" s="396"/>
      <c r="GWN170" s="396"/>
      <c r="GWO170" s="396"/>
      <c r="GWP170" s="396"/>
      <c r="GWQ170" s="396"/>
      <c r="GWR170" s="396"/>
      <c r="GWS170" s="396"/>
      <c r="GWT170" s="396"/>
      <c r="GWU170" s="396"/>
      <c r="GWV170" s="396"/>
      <c r="GWW170" s="396"/>
      <c r="GWX170" s="396"/>
      <c r="GWY170" s="396"/>
      <c r="GWZ170" s="396"/>
      <c r="GXA170" s="396"/>
      <c r="GXB170" s="396"/>
      <c r="GXC170" s="396"/>
      <c r="GXD170" s="396"/>
      <c r="GXE170" s="396"/>
      <c r="GXF170" s="396"/>
      <c r="GXG170" s="396"/>
      <c r="GXH170" s="396"/>
      <c r="GXI170" s="396"/>
      <c r="GXJ170" s="396"/>
      <c r="GXK170" s="396"/>
      <c r="GXL170" s="396"/>
      <c r="GXM170" s="396"/>
      <c r="GXN170" s="396"/>
      <c r="GXO170" s="396"/>
      <c r="GXP170" s="396"/>
      <c r="GXQ170" s="396"/>
      <c r="GXR170" s="396"/>
      <c r="GXS170" s="396"/>
      <c r="GXT170" s="396"/>
      <c r="GXU170" s="396"/>
      <c r="GXV170" s="396"/>
      <c r="GXW170" s="396"/>
      <c r="GXX170" s="396"/>
      <c r="GXY170" s="396"/>
      <c r="GXZ170" s="396"/>
      <c r="GYA170" s="396"/>
      <c r="GYB170" s="396"/>
      <c r="GYC170" s="396"/>
      <c r="GYD170" s="396"/>
      <c r="GYE170" s="396"/>
      <c r="GYF170" s="396"/>
      <c r="GYG170" s="396"/>
      <c r="GYH170" s="396"/>
      <c r="GYI170" s="396"/>
      <c r="GYJ170" s="396"/>
      <c r="GYK170" s="396"/>
      <c r="GYL170" s="396"/>
      <c r="GYM170" s="396"/>
      <c r="GYN170" s="396"/>
      <c r="GYO170" s="396"/>
      <c r="GYP170" s="396"/>
      <c r="GYQ170" s="396"/>
      <c r="GYR170" s="396"/>
      <c r="GYS170" s="396"/>
      <c r="GYT170" s="396"/>
      <c r="GYU170" s="396"/>
      <c r="GYV170" s="396"/>
      <c r="GYW170" s="396"/>
      <c r="GYX170" s="396"/>
      <c r="GYY170" s="396"/>
      <c r="GYZ170" s="396"/>
      <c r="GZA170" s="396"/>
      <c r="GZB170" s="396"/>
      <c r="GZC170" s="396"/>
      <c r="GZD170" s="396"/>
      <c r="GZE170" s="396"/>
      <c r="GZF170" s="396"/>
      <c r="GZG170" s="396"/>
      <c r="GZH170" s="396"/>
      <c r="GZI170" s="396"/>
      <c r="GZJ170" s="396"/>
      <c r="GZK170" s="396"/>
      <c r="GZL170" s="396"/>
      <c r="GZM170" s="396"/>
      <c r="GZN170" s="396"/>
      <c r="GZO170" s="396"/>
      <c r="GZP170" s="396"/>
      <c r="GZQ170" s="396"/>
      <c r="GZR170" s="396"/>
      <c r="GZS170" s="396"/>
      <c r="GZT170" s="396"/>
      <c r="GZU170" s="396"/>
      <c r="GZV170" s="396"/>
      <c r="GZW170" s="396"/>
      <c r="GZX170" s="396"/>
      <c r="GZY170" s="396"/>
      <c r="GZZ170" s="396"/>
      <c r="HAA170" s="396"/>
      <c r="HAB170" s="396"/>
      <c r="HAC170" s="396"/>
      <c r="HAD170" s="396"/>
      <c r="HAE170" s="396"/>
      <c r="HAF170" s="396"/>
      <c r="HAG170" s="396"/>
      <c r="HAH170" s="396"/>
      <c r="HAI170" s="396"/>
      <c r="HAJ170" s="396"/>
      <c r="HAK170" s="396"/>
      <c r="HAL170" s="396"/>
      <c r="HAM170" s="396"/>
      <c r="HAN170" s="396"/>
      <c r="HAO170" s="396"/>
      <c r="HAP170" s="396"/>
      <c r="HAQ170" s="396"/>
      <c r="HAR170" s="396"/>
      <c r="HAS170" s="396"/>
      <c r="HAT170" s="396"/>
      <c r="HAU170" s="396"/>
      <c r="HAV170" s="396"/>
      <c r="HAW170" s="396"/>
      <c r="HAX170" s="396"/>
      <c r="HAY170" s="396"/>
      <c r="HAZ170" s="396"/>
      <c r="HBA170" s="396"/>
      <c r="HBB170" s="396"/>
      <c r="HBC170" s="396"/>
      <c r="HBD170" s="396"/>
      <c r="HBE170" s="396"/>
      <c r="HBF170" s="396"/>
      <c r="HBG170" s="396"/>
      <c r="HBH170" s="396"/>
      <c r="HBI170" s="396"/>
      <c r="HBJ170" s="396"/>
      <c r="HBK170" s="396"/>
      <c r="HBL170" s="396"/>
      <c r="HBM170" s="396"/>
      <c r="HBN170" s="396"/>
      <c r="HBO170" s="396"/>
      <c r="HBP170" s="396"/>
      <c r="HBQ170" s="396"/>
      <c r="HBR170" s="396"/>
      <c r="HBS170" s="396"/>
      <c r="HBT170" s="396"/>
      <c r="HBU170" s="396"/>
      <c r="HBV170" s="396"/>
      <c r="HBW170" s="396"/>
      <c r="HBX170" s="396"/>
      <c r="HBY170" s="396"/>
      <c r="HBZ170" s="396"/>
      <c r="HCA170" s="396"/>
      <c r="HCB170" s="396"/>
      <c r="HCC170" s="396"/>
      <c r="HCD170" s="396"/>
      <c r="HCE170" s="396"/>
      <c r="HCF170" s="396"/>
      <c r="HCG170" s="396"/>
      <c r="HCH170" s="396"/>
      <c r="HCI170" s="396"/>
      <c r="HCJ170" s="396"/>
      <c r="HCK170" s="396"/>
      <c r="HCL170" s="396"/>
      <c r="HCM170" s="396"/>
      <c r="HCN170" s="396"/>
      <c r="HCO170" s="396"/>
      <c r="HCP170" s="396"/>
      <c r="HCQ170" s="396"/>
      <c r="HCR170" s="396"/>
      <c r="HCS170" s="396"/>
      <c r="HCT170" s="396"/>
      <c r="HCU170" s="396"/>
      <c r="HCV170" s="396"/>
      <c r="HCW170" s="396"/>
      <c r="HCX170" s="396"/>
      <c r="HCY170" s="396"/>
      <c r="HCZ170" s="396"/>
      <c r="HDA170" s="396"/>
      <c r="HDB170" s="396"/>
      <c r="HDC170" s="396"/>
      <c r="HDD170" s="396"/>
      <c r="HDE170" s="396"/>
      <c r="HDF170" s="396"/>
      <c r="HDG170" s="396"/>
      <c r="HDH170" s="396"/>
      <c r="HDI170" s="396"/>
      <c r="HDJ170" s="396"/>
      <c r="HDK170" s="396"/>
      <c r="HDL170" s="396"/>
      <c r="HDM170" s="396"/>
      <c r="HDN170" s="396"/>
      <c r="HDO170" s="396"/>
      <c r="HDP170" s="396"/>
      <c r="HDQ170" s="396"/>
      <c r="HDR170" s="396"/>
      <c r="HDS170" s="396"/>
      <c r="HDT170" s="396"/>
      <c r="HDU170" s="396"/>
      <c r="HDV170" s="396"/>
      <c r="HDW170" s="396"/>
      <c r="HDX170" s="396"/>
      <c r="HDY170" s="396"/>
      <c r="HDZ170" s="396"/>
      <c r="HEA170" s="396"/>
      <c r="HEB170" s="396"/>
      <c r="HEC170" s="396"/>
      <c r="HED170" s="396"/>
      <c r="HEE170" s="396"/>
      <c r="HEF170" s="396"/>
      <c r="HEG170" s="396"/>
      <c r="HEH170" s="396"/>
      <c r="HEI170" s="396"/>
      <c r="HEJ170" s="396"/>
      <c r="HEK170" s="396"/>
      <c r="HEL170" s="396"/>
      <c r="HEM170" s="396"/>
      <c r="HEN170" s="396"/>
      <c r="HEO170" s="396"/>
      <c r="HEP170" s="396"/>
      <c r="HEQ170" s="396"/>
      <c r="HER170" s="396"/>
      <c r="HES170" s="396"/>
      <c r="HET170" s="396"/>
      <c r="HEU170" s="396"/>
      <c r="HEV170" s="396"/>
      <c r="HEW170" s="396"/>
      <c r="HEX170" s="396"/>
      <c r="HEY170" s="396"/>
      <c r="HEZ170" s="396"/>
      <c r="HFA170" s="396"/>
      <c r="HFB170" s="396"/>
      <c r="HFC170" s="396"/>
      <c r="HFD170" s="396"/>
      <c r="HFE170" s="396"/>
      <c r="HFF170" s="396"/>
      <c r="HFG170" s="396"/>
      <c r="HFH170" s="396"/>
      <c r="HFI170" s="396"/>
      <c r="HFJ170" s="396"/>
      <c r="HFK170" s="396"/>
      <c r="HFL170" s="396"/>
      <c r="HFM170" s="396"/>
      <c r="HFN170" s="396"/>
      <c r="HFO170" s="396"/>
      <c r="HFP170" s="396"/>
      <c r="HFQ170" s="396"/>
      <c r="HFR170" s="396"/>
      <c r="HFS170" s="396"/>
      <c r="HFT170" s="396"/>
      <c r="HFU170" s="396"/>
      <c r="HFV170" s="396"/>
      <c r="HFW170" s="396"/>
      <c r="HFX170" s="396"/>
      <c r="HFY170" s="396"/>
      <c r="HFZ170" s="396"/>
      <c r="HGA170" s="396"/>
      <c r="HGB170" s="396"/>
      <c r="HGC170" s="396"/>
      <c r="HGD170" s="396"/>
      <c r="HGE170" s="396"/>
      <c r="HGF170" s="396"/>
      <c r="HGG170" s="396"/>
      <c r="HGH170" s="396"/>
      <c r="HGI170" s="396"/>
      <c r="HGJ170" s="396"/>
      <c r="HGK170" s="396"/>
      <c r="HGL170" s="396"/>
      <c r="HGM170" s="396"/>
      <c r="HGN170" s="396"/>
      <c r="HGO170" s="396"/>
      <c r="HGP170" s="396"/>
      <c r="HGQ170" s="396"/>
      <c r="HGR170" s="396"/>
      <c r="HGS170" s="396"/>
      <c r="HGT170" s="396"/>
      <c r="HGU170" s="396"/>
      <c r="HGV170" s="396"/>
      <c r="HGW170" s="396"/>
      <c r="HGX170" s="396"/>
      <c r="HGY170" s="396"/>
      <c r="HGZ170" s="396"/>
      <c r="HHA170" s="396"/>
      <c r="HHB170" s="396"/>
      <c r="HHC170" s="396"/>
      <c r="HHD170" s="396"/>
      <c r="HHE170" s="396"/>
      <c r="HHF170" s="396"/>
      <c r="HHG170" s="396"/>
      <c r="HHH170" s="396"/>
      <c r="HHI170" s="396"/>
      <c r="HHJ170" s="396"/>
      <c r="HHK170" s="396"/>
      <c r="HHL170" s="396"/>
      <c r="HHM170" s="396"/>
      <c r="HHN170" s="396"/>
      <c r="HHO170" s="396"/>
      <c r="HHP170" s="396"/>
      <c r="HHQ170" s="396"/>
      <c r="HHR170" s="396"/>
      <c r="HHS170" s="396"/>
      <c r="HHT170" s="396"/>
      <c r="HHU170" s="396"/>
      <c r="HHV170" s="396"/>
      <c r="HHW170" s="396"/>
      <c r="HHX170" s="396"/>
      <c r="HHY170" s="396"/>
      <c r="HHZ170" s="396"/>
      <c r="HIA170" s="396"/>
      <c r="HIB170" s="396"/>
      <c r="HIC170" s="396"/>
      <c r="HID170" s="396"/>
      <c r="HIE170" s="396"/>
      <c r="HIF170" s="396"/>
      <c r="HIG170" s="396"/>
      <c r="HIH170" s="396"/>
      <c r="HII170" s="396"/>
      <c r="HIJ170" s="396"/>
      <c r="HIK170" s="396"/>
      <c r="HIL170" s="396"/>
      <c r="HIM170" s="396"/>
      <c r="HIN170" s="396"/>
      <c r="HIO170" s="396"/>
      <c r="HIP170" s="396"/>
      <c r="HIQ170" s="396"/>
      <c r="HIR170" s="396"/>
      <c r="HIS170" s="396"/>
      <c r="HIT170" s="396"/>
      <c r="HIU170" s="396"/>
      <c r="HIV170" s="396"/>
      <c r="HIW170" s="396"/>
      <c r="HIX170" s="396"/>
      <c r="HIY170" s="396"/>
      <c r="HIZ170" s="396"/>
      <c r="HJA170" s="396"/>
      <c r="HJB170" s="396"/>
      <c r="HJC170" s="396"/>
      <c r="HJD170" s="396"/>
      <c r="HJE170" s="396"/>
      <c r="HJF170" s="396"/>
      <c r="HJG170" s="396"/>
      <c r="HJH170" s="396"/>
      <c r="HJI170" s="396"/>
      <c r="HJJ170" s="396"/>
      <c r="HJK170" s="396"/>
      <c r="HJL170" s="396"/>
      <c r="HJM170" s="396"/>
      <c r="HJN170" s="396"/>
      <c r="HJO170" s="396"/>
      <c r="HJP170" s="396"/>
      <c r="HJQ170" s="396"/>
      <c r="HJR170" s="396"/>
      <c r="HJS170" s="396"/>
      <c r="HJT170" s="396"/>
      <c r="HJU170" s="396"/>
      <c r="HJV170" s="396"/>
      <c r="HJW170" s="396"/>
      <c r="HJX170" s="396"/>
      <c r="HJY170" s="396"/>
      <c r="HJZ170" s="396"/>
      <c r="HKA170" s="396"/>
      <c r="HKB170" s="396"/>
      <c r="HKC170" s="396"/>
      <c r="HKD170" s="396"/>
      <c r="HKE170" s="396"/>
      <c r="HKF170" s="396"/>
      <c r="HKG170" s="396"/>
      <c r="HKH170" s="396"/>
      <c r="HKI170" s="396"/>
      <c r="HKJ170" s="396"/>
      <c r="HKK170" s="396"/>
      <c r="HKL170" s="396"/>
      <c r="HKM170" s="396"/>
      <c r="HKN170" s="396"/>
      <c r="HKO170" s="396"/>
      <c r="HKP170" s="396"/>
      <c r="HKQ170" s="396"/>
      <c r="HKR170" s="396"/>
      <c r="HKS170" s="396"/>
      <c r="HKT170" s="396"/>
      <c r="HKU170" s="396"/>
      <c r="HKV170" s="396"/>
      <c r="HKW170" s="396"/>
      <c r="HKX170" s="396"/>
      <c r="HKY170" s="396"/>
      <c r="HKZ170" s="396"/>
      <c r="HLA170" s="396"/>
      <c r="HLB170" s="396"/>
      <c r="HLC170" s="396"/>
      <c r="HLD170" s="396"/>
      <c r="HLE170" s="396"/>
      <c r="HLF170" s="396"/>
      <c r="HLG170" s="396"/>
      <c r="HLH170" s="396"/>
      <c r="HLI170" s="396"/>
      <c r="HLJ170" s="396"/>
      <c r="HLK170" s="396"/>
      <c r="HLL170" s="396"/>
      <c r="HLM170" s="396"/>
      <c r="HLN170" s="396"/>
      <c r="HLO170" s="396"/>
      <c r="HLP170" s="396"/>
      <c r="HLQ170" s="396"/>
      <c r="HLR170" s="396"/>
      <c r="HLS170" s="396"/>
      <c r="HLT170" s="396"/>
      <c r="HLU170" s="396"/>
      <c r="HLV170" s="396"/>
      <c r="HLW170" s="396"/>
      <c r="HLX170" s="396"/>
      <c r="HLY170" s="396"/>
      <c r="HLZ170" s="396"/>
      <c r="HMA170" s="396"/>
      <c r="HMB170" s="396"/>
      <c r="HMC170" s="396"/>
      <c r="HMD170" s="396"/>
      <c r="HME170" s="396"/>
      <c r="HMF170" s="396"/>
      <c r="HMG170" s="396"/>
      <c r="HMH170" s="396"/>
      <c r="HMI170" s="396"/>
      <c r="HMJ170" s="396"/>
      <c r="HMK170" s="396"/>
      <c r="HML170" s="396"/>
      <c r="HMM170" s="396"/>
      <c r="HMN170" s="396"/>
      <c r="HMO170" s="396"/>
      <c r="HMP170" s="396"/>
      <c r="HMQ170" s="396"/>
      <c r="HMR170" s="396"/>
      <c r="HMS170" s="396"/>
      <c r="HMT170" s="396"/>
      <c r="HMU170" s="396"/>
      <c r="HMV170" s="396"/>
      <c r="HMW170" s="396"/>
      <c r="HMX170" s="396"/>
      <c r="HMY170" s="396"/>
      <c r="HMZ170" s="396"/>
      <c r="HNA170" s="396"/>
      <c r="HNB170" s="396"/>
      <c r="HNC170" s="396"/>
      <c r="HND170" s="396"/>
      <c r="HNE170" s="396"/>
      <c r="HNF170" s="396"/>
      <c r="HNG170" s="396"/>
      <c r="HNH170" s="396"/>
      <c r="HNI170" s="396"/>
      <c r="HNJ170" s="396"/>
      <c r="HNK170" s="396"/>
      <c r="HNL170" s="396"/>
      <c r="HNM170" s="396"/>
      <c r="HNN170" s="396"/>
      <c r="HNO170" s="396"/>
      <c r="HNP170" s="396"/>
      <c r="HNQ170" s="396"/>
      <c r="HNR170" s="396"/>
      <c r="HNS170" s="396"/>
      <c r="HNT170" s="396"/>
      <c r="HNU170" s="396"/>
      <c r="HNV170" s="396"/>
      <c r="HNW170" s="396"/>
      <c r="HNX170" s="396"/>
      <c r="HNY170" s="396"/>
      <c r="HNZ170" s="396"/>
      <c r="HOA170" s="396"/>
      <c r="HOB170" s="396"/>
      <c r="HOC170" s="396"/>
      <c r="HOD170" s="396"/>
      <c r="HOE170" s="396"/>
      <c r="HOF170" s="396"/>
      <c r="HOG170" s="396"/>
      <c r="HOH170" s="396"/>
      <c r="HOI170" s="396"/>
      <c r="HOJ170" s="396"/>
      <c r="HOK170" s="396"/>
      <c r="HOL170" s="396"/>
      <c r="HOM170" s="396"/>
      <c r="HON170" s="396"/>
      <c r="HOO170" s="396"/>
      <c r="HOP170" s="396"/>
      <c r="HOQ170" s="396"/>
      <c r="HOR170" s="396"/>
      <c r="HOS170" s="396"/>
      <c r="HOT170" s="396"/>
      <c r="HOU170" s="396"/>
      <c r="HOV170" s="396"/>
      <c r="HOW170" s="396"/>
      <c r="HOX170" s="396"/>
      <c r="HOY170" s="396"/>
      <c r="HOZ170" s="396"/>
      <c r="HPA170" s="396"/>
      <c r="HPB170" s="396"/>
      <c r="HPC170" s="396"/>
      <c r="HPD170" s="396"/>
      <c r="HPE170" s="396"/>
      <c r="HPF170" s="396"/>
      <c r="HPG170" s="396"/>
      <c r="HPH170" s="396"/>
      <c r="HPI170" s="396"/>
      <c r="HPJ170" s="396"/>
      <c r="HPK170" s="396"/>
      <c r="HPL170" s="396"/>
      <c r="HPM170" s="396"/>
      <c r="HPN170" s="396"/>
      <c r="HPO170" s="396"/>
      <c r="HPP170" s="396"/>
      <c r="HPQ170" s="396"/>
      <c r="HPR170" s="396"/>
      <c r="HPS170" s="396"/>
      <c r="HPT170" s="396"/>
      <c r="HPU170" s="396"/>
      <c r="HPV170" s="396"/>
      <c r="HPW170" s="396"/>
      <c r="HPX170" s="396"/>
      <c r="HPY170" s="396"/>
      <c r="HPZ170" s="396"/>
      <c r="HQA170" s="396"/>
      <c r="HQB170" s="396"/>
      <c r="HQC170" s="396"/>
      <c r="HQD170" s="396"/>
      <c r="HQE170" s="396"/>
      <c r="HQF170" s="396"/>
      <c r="HQG170" s="396"/>
      <c r="HQH170" s="396"/>
      <c r="HQI170" s="396"/>
      <c r="HQJ170" s="396"/>
      <c r="HQK170" s="396"/>
      <c r="HQL170" s="396"/>
      <c r="HQM170" s="396"/>
      <c r="HQN170" s="396"/>
      <c r="HQO170" s="396"/>
      <c r="HQP170" s="396"/>
      <c r="HQQ170" s="396"/>
      <c r="HQR170" s="396"/>
      <c r="HQS170" s="396"/>
      <c r="HQT170" s="396"/>
      <c r="HQU170" s="396"/>
      <c r="HQV170" s="396"/>
      <c r="HQW170" s="396"/>
      <c r="HQX170" s="396"/>
      <c r="HQY170" s="396"/>
      <c r="HQZ170" s="396"/>
      <c r="HRA170" s="396"/>
      <c r="HRB170" s="396"/>
      <c r="HRC170" s="396"/>
      <c r="HRD170" s="396"/>
      <c r="HRE170" s="396"/>
      <c r="HRF170" s="396"/>
      <c r="HRG170" s="396"/>
      <c r="HRH170" s="396"/>
      <c r="HRI170" s="396"/>
      <c r="HRJ170" s="396"/>
      <c r="HRK170" s="396"/>
      <c r="HRL170" s="396"/>
      <c r="HRM170" s="396"/>
      <c r="HRN170" s="396"/>
      <c r="HRO170" s="396"/>
      <c r="HRP170" s="396"/>
      <c r="HRQ170" s="396"/>
      <c r="HRR170" s="396"/>
      <c r="HRS170" s="396"/>
      <c r="HRT170" s="396"/>
      <c r="HRU170" s="396"/>
      <c r="HRV170" s="396"/>
      <c r="HRW170" s="396"/>
      <c r="HRX170" s="396"/>
      <c r="HRY170" s="396"/>
      <c r="HRZ170" s="396"/>
      <c r="HSA170" s="396"/>
      <c r="HSB170" s="396"/>
      <c r="HSC170" s="396"/>
      <c r="HSD170" s="396"/>
      <c r="HSE170" s="396"/>
      <c r="HSF170" s="396"/>
      <c r="HSG170" s="396"/>
      <c r="HSH170" s="396"/>
      <c r="HSI170" s="396"/>
      <c r="HSJ170" s="396"/>
      <c r="HSK170" s="396"/>
      <c r="HSL170" s="396"/>
      <c r="HSM170" s="396"/>
      <c r="HSN170" s="396"/>
      <c r="HSO170" s="396"/>
      <c r="HSP170" s="396"/>
      <c r="HSQ170" s="396"/>
      <c r="HSR170" s="396"/>
      <c r="HSS170" s="396"/>
      <c r="HST170" s="396"/>
      <c r="HSU170" s="396"/>
      <c r="HSV170" s="396"/>
      <c r="HSW170" s="396"/>
      <c r="HSX170" s="396"/>
      <c r="HSY170" s="396"/>
      <c r="HSZ170" s="396"/>
      <c r="HTA170" s="396"/>
      <c r="HTB170" s="396"/>
      <c r="HTC170" s="396"/>
      <c r="HTD170" s="396"/>
      <c r="HTE170" s="396"/>
      <c r="HTF170" s="396"/>
      <c r="HTG170" s="396"/>
      <c r="HTH170" s="396"/>
      <c r="HTI170" s="396"/>
      <c r="HTJ170" s="396"/>
      <c r="HTK170" s="396"/>
      <c r="HTL170" s="396"/>
      <c r="HTM170" s="396"/>
      <c r="HTN170" s="396"/>
      <c r="HTO170" s="396"/>
      <c r="HTP170" s="396"/>
      <c r="HTQ170" s="396"/>
      <c r="HTR170" s="396"/>
      <c r="HTS170" s="396"/>
      <c r="HTT170" s="396"/>
      <c r="HTU170" s="396"/>
      <c r="HTV170" s="396"/>
      <c r="HTW170" s="396"/>
      <c r="HTX170" s="396"/>
      <c r="HTY170" s="396"/>
      <c r="HTZ170" s="396"/>
      <c r="HUA170" s="396"/>
      <c r="HUB170" s="396"/>
      <c r="HUC170" s="396"/>
      <c r="HUD170" s="396"/>
      <c r="HUE170" s="396"/>
      <c r="HUF170" s="396"/>
      <c r="HUG170" s="396"/>
      <c r="HUH170" s="396"/>
      <c r="HUI170" s="396"/>
      <c r="HUJ170" s="396"/>
      <c r="HUK170" s="396"/>
      <c r="HUL170" s="396"/>
      <c r="HUM170" s="396"/>
      <c r="HUN170" s="396"/>
      <c r="HUO170" s="396"/>
      <c r="HUP170" s="396"/>
      <c r="HUQ170" s="396"/>
      <c r="HUR170" s="396"/>
      <c r="HUS170" s="396"/>
      <c r="HUT170" s="396"/>
      <c r="HUU170" s="396"/>
      <c r="HUV170" s="396"/>
      <c r="HUW170" s="396"/>
      <c r="HUX170" s="396"/>
      <c r="HUY170" s="396"/>
      <c r="HUZ170" s="396"/>
      <c r="HVA170" s="396"/>
      <c r="HVB170" s="396"/>
      <c r="HVC170" s="396"/>
      <c r="HVD170" s="396"/>
      <c r="HVE170" s="396"/>
      <c r="HVF170" s="396"/>
      <c r="HVG170" s="396"/>
      <c r="HVH170" s="396"/>
      <c r="HVI170" s="396"/>
      <c r="HVJ170" s="396"/>
      <c r="HVK170" s="396"/>
      <c r="HVL170" s="396"/>
      <c r="HVM170" s="396"/>
      <c r="HVN170" s="396"/>
      <c r="HVO170" s="396"/>
      <c r="HVP170" s="396"/>
      <c r="HVQ170" s="396"/>
      <c r="HVR170" s="396"/>
      <c r="HVS170" s="396"/>
      <c r="HVT170" s="396"/>
      <c r="HVU170" s="396"/>
      <c r="HVV170" s="396"/>
      <c r="HVW170" s="396"/>
      <c r="HVX170" s="396"/>
      <c r="HVY170" s="396"/>
      <c r="HVZ170" s="396"/>
      <c r="HWA170" s="396"/>
      <c r="HWB170" s="396"/>
      <c r="HWC170" s="396"/>
      <c r="HWD170" s="396"/>
      <c r="HWE170" s="396"/>
      <c r="HWF170" s="396"/>
      <c r="HWG170" s="396"/>
      <c r="HWH170" s="396"/>
      <c r="HWI170" s="396"/>
      <c r="HWJ170" s="396"/>
      <c r="HWK170" s="396"/>
      <c r="HWL170" s="396"/>
      <c r="HWM170" s="396"/>
      <c r="HWN170" s="396"/>
      <c r="HWO170" s="396"/>
      <c r="HWP170" s="396"/>
      <c r="HWQ170" s="396"/>
      <c r="HWR170" s="396"/>
      <c r="HWS170" s="396"/>
      <c r="HWT170" s="396"/>
      <c r="HWU170" s="396"/>
      <c r="HWV170" s="396"/>
      <c r="HWW170" s="396"/>
      <c r="HWX170" s="396"/>
      <c r="HWY170" s="396"/>
      <c r="HWZ170" s="396"/>
      <c r="HXA170" s="396"/>
      <c r="HXB170" s="396"/>
      <c r="HXC170" s="396"/>
      <c r="HXD170" s="396"/>
      <c r="HXE170" s="396"/>
      <c r="HXF170" s="396"/>
      <c r="HXG170" s="396"/>
      <c r="HXH170" s="396"/>
      <c r="HXI170" s="396"/>
      <c r="HXJ170" s="396"/>
      <c r="HXK170" s="396"/>
      <c r="HXL170" s="396"/>
      <c r="HXM170" s="396"/>
      <c r="HXN170" s="396"/>
      <c r="HXO170" s="396"/>
      <c r="HXP170" s="396"/>
      <c r="HXQ170" s="396"/>
      <c r="HXR170" s="396"/>
      <c r="HXS170" s="396"/>
      <c r="HXT170" s="396"/>
      <c r="HXU170" s="396"/>
      <c r="HXV170" s="396"/>
      <c r="HXW170" s="396"/>
      <c r="HXX170" s="396"/>
      <c r="HXY170" s="396"/>
      <c r="HXZ170" s="396"/>
      <c r="HYA170" s="396"/>
      <c r="HYB170" s="396"/>
      <c r="HYC170" s="396"/>
      <c r="HYD170" s="396"/>
      <c r="HYE170" s="396"/>
      <c r="HYF170" s="396"/>
      <c r="HYG170" s="396"/>
      <c r="HYH170" s="396"/>
      <c r="HYI170" s="396"/>
      <c r="HYJ170" s="396"/>
      <c r="HYK170" s="396"/>
      <c r="HYL170" s="396"/>
      <c r="HYM170" s="396"/>
      <c r="HYN170" s="396"/>
      <c r="HYO170" s="396"/>
      <c r="HYP170" s="396"/>
      <c r="HYQ170" s="396"/>
      <c r="HYR170" s="396"/>
      <c r="HYS170" s="396"/>
      <c r="HYT170" s="396"/>
      <c r="HYU170" s="396"/>
      <c r="HYV170" s="396"/>
      <c r="HYW170" s="396"/>
      <c r="HYX170" s="396"/>
      <c r="HYY170" s="396"/>
      <c r="HYZ170" s="396"/>
      <c r="HZA170" s="396"/>
      <c r="HZB170" s="396"/>
      <c r="HZC170" s="396"/>
      <c r="HZD170" s="396"/>
      <c r="HZE170" s="396"/>
      <c r="HZF170" s="396"/>
      <c r="HZG170" s="396"/>
      <c r="HZH170" s="396"/>
      <c r="HZI170" s="396"/>
      <c r="HZJ170" s="396"/>
      <c r="HZK170" s="396"/>
      <c r="HZL170" s="396"/>
      <c r="HZM170" s="396"/>
      <c r="HZN170" s="396"/>
      <c r="HZO170" s="396"/>
      <c r="HZP170" s="396"/>
      <c r="HZQ170" s="396"/>
      <c r="HZR170" s="396"/>
      <c r="HZS170" s="396"/>
      <c r="HZT170" s="396"/>
      <c r="HZU170" s="396"/>
      <c r="HZV170" s="396"/>
      <c r="HZW170" s="396"/>
      <c r="HZX170" s="396"/>
      <c r="HZY170" s="396"/>
      <c r="HZZ170" s="396"/>
      <c r="IAA170" s="396"/>
      <c r="IAB170" s="396"/>
      <c r="IAC170" s="396"/>
      <c r="IAD170" s="396"/>
      <c r="IAE170" s="396"/>
      <c r="IAF170" s="396"/>
      <c r="IAG170" s="396"/>
      <c r="IAH170" s="396"/>
      <c r="IAI170" s="396"/>
      <c r="IAJ170" s="396"/>
      <c r="IAK170" s="396"/>
      <c r="IAL170" s="396"/>
      <c r="IAM170" s="396"/>
      <c r="IAN170" s="396"/>
      <c r="IAO170" s="396"/>
      <c r="IAP170" s="396"/>
      <c r="IAQ170" s="396"/>
      <c r="IAR170" s="396"/>
      <c r="IAS170" s="396"/>
      <c r="IAT170" s="396"/>
      <c r="IAU170" s="396"/>
      <c r="IAV170" s="396"/>
      <c r="IAW170" s="396"/>
      <c r="IAX170" s="396"/>
      <c r="IAY170" s="396"/>
      <c r="IAZ170" s="396"/>
      <c r="IBA170" s="396"/>
      <c r="IBB170" s="396"/>
      <c r="IBC170" s="396"/>
      <c r="IBD170" s="396"/>
      <c r="IBE170" s="396"/>
      <c r="IBF170" s="396"/>
      <c r="IBG170" s="396"/>
      <c r="IBH170" s="396"/>
      <c r="IBI170" s="396"/>
      <c r="IBJ170" s="396"/>
      <c r="IBK170" s="396"/>
      <c r="IBL170" s="396"/>
      <c r="IBM170" s="396"/>
      <c r="IBN170" s="396"/>
      <c r="IBO170" s="396"/>
      <c r="IBP170" s="396"/>
      <c r="IBQ170" s="396"/>
      <c r="IBR170" s="396"/>
      <c r="IBS170" s="396"/>
      <c r="IBT170" s="396"/>
      <c r="IBU170" s="396"/>
      <c r="IBV170" s="396"/>
      <c r="IBW170" s="396"/>
      <c r="IBX170" s="396"/>
      <c r="IBY170" s="396"/>
      <c r="IBZ170" s="396"/>
      <c r="ICA170" s="396"/>
      <c r="ICB170" s="396"/>
      <c r="ICC170" s="396"/>
      <c r="ICD170" s="396"/>
      <c r="ICE170" s="396"/>
      <c r="ICF170" s="396"/>
      <c r="ICG170" s="396"/>
      <c r="ICH170" s="396"/>
      <c r="ICI170" s="396"/>
      <c r="ICJ170" s="396"/>
      <c r="ICK170" s="396"/>
      <c r="ICL170" s="396"/>
      <c r="ICM170" s="396"/>
      <c r="ICN170" s="396"/>
      <c r="ICO170" s="396"/>
      <c r="ICP170" s="396"/>
      <c r="ICQ170" s="396"/>
      <c r="ICR170" s="396"/>
      <c r="ICS170" s="396"/>
      <c r="ICT170" s="396"/>
      <c r="ICU170" s="396"/>
      <c r="ICV170" s="396"/>
      <c r="ICW170" s="396"/>
      <c r="ICX170" s="396"/>
      <c r="ICY170" s="396"/>
      <c r="ICZ170" s="396"/>
      <c r="IDA170" s="396"/>
      <c r="IDB170" s="396"/>
      <c r="IDC170" s="396"/>
      <c r="IDD170" s="396"/>
      <c r="IDE170" s="396"/>
      <c r="IDF170" s="396"/>
      <c r="IDG170" s="396"/>
      <c r="IDH170" s="396"/>
      <c r="IDI170" s="396"/>
      <c r="IDJ170" s="396"/>
      <c r="IDK170" s="396"/>
      <c r="IDL170" s="396"/>
      <c r="IDM170" s="396"/>
      <c r="IDN170" s="396"/>
      <c r="IDO170" s="396"/>
      <c r="IDP170" s="396"/>
      <c r="IDQ170" s="396"/>
      <c r="IDR170" s="396"/>
      <c r="IDS170" s="396"/>
      <c r="IDT170" s="396"/>
      <c r="IDU170" s="396"/>
      <c r="IDV170" s="396"/>
      <c r="IDW170" s="396"/>
      <c r="IDX170" s="396"/>
      <c r="IDY170" s="396"/>
      <c r="IDZ170" s="396"/>
      <c r="IEA170" s="396"/>
      <c r="IEB170" s="396"/>
      <c r="IEC170" s="396"/>
      <c r="IED170" s="396"/>
      <c r="IEE170" s="396"/>
      <c r="IEF170" s="396"/>
      <c r="IEG170" s="396"/>
      <c r="IEH170" s="396"/>
      <c r="IEI170" s="396"/>
      <c r="IEJ170" s="396"/>
      <c r="IEK170" s="396"/>
      <c r="IEL170" s="396"/>
      <c r="IEM170" s="396"/>
      <c r="IEN170" s="396"/>
      <c r="IEO170" s="396"/>
      <c r="IEP170" s="396"/>
      <c r="IEQ170" s="396"/>
      <c r="IER170" s="396"/>
      <c r="IES170" s="396"/>
      <c r="IET170" s="396"/>
      <c r="IEU170" s="396"/>
      <c r="IEV170" s="396"/>
      <c r="IEW170" s="396"/>
      <c r="IEX170" s="396"/>
      <c r="IEY170" s="396"/>
      <c r="IEZ170" s="396"/>
      <c r="IFA170" s="396"/>
      <c r="IFB170" s="396"/>
      <c r="IFC170" s="396"/>
      <c r="IFD170" s="396"/>
      <c r="IFE170" s="396"/>
      <c r="IFF170" s="396"/>
      <c r="IFG170" s="396"/>
      <c r="IFH170" s="396"/>
      <c r="IFI170" s="396"/>
      <c r="IFJ170" s="396"/>
      <c r="IFK170" s="396"/>
      <c r="IFL170" s="396"/>
      <c r="IFM170" s="396"/>
      <c r="IFN170" s="396"/>
      <c r="IFO170" s="396"/>
      <c r="IFP170" s="396"/>
      <c r="IFQ170" s="396"/>
      <c r="IFR170" s="396"/>
      <c r="IFS170" s="396"/>
      <c r="IFT170" s="396"/>
      <c r="IFU170" s="396"/>
      <c r="IFV170" s="396"/>
      <c r="IFW170" s="396"/>
      <c r="IFX170" s="396"/>
      <c r="IFY170" s="396"/>
      <c r="IFZ170" s="396"/>
      <c r="IGA170" s="396"/>
      <c r="IGB170" s="396"/>
      <c r="IGC170" s="396"/>
      <c r="IGD170" s="396"/>
      <c r="IGE170" s="396"/>
      <c r="IGF170" s="396"/>
      <c r="IGG170" s="396"/>
      <c r="IGH170" s="396"/>
      <c r="IGI170" s="396"/>
      <c r="IGJ170" s="396"/>
      <c r="IGK170" s="396"/>
      <c r="IGL170" s="396"/>
      <c r="IGM170" s="396"/>
      <c r="IGN170" s="396"/>
      <c r="IGO170" s="396"/>
      <c r="IGP170" s="396"/>
      <c r="IGQ170" s="396"/>
      <c r="IGR170" s="396"/>
      <c r="IGS170" s="396"/>
      <c r="IGT170" s="396"/>
      <c r="IGU170" s="396"/>
      <c r="IGV170" s="396"/>
      <c r="IGW170" s="396"/>
      <c r="IGX170" s="396"/>
      <c r="IGY170" s="396"/>
      <c r="IGZ170" s="396"/>
      <c r="IHA170" s="396"/>
      <c r="IHB170" s="396"/>
      <c r="IHC170" s="396"/>
      <c r="IHD170" s="396"/>
      <c r="IHE170" s="396"/>
      <c r="IHF170" s="396"/>
      <c r="IHG170" s="396"/>
      <c r="IHH170" s="396"/>
      <c r="IHI170" s="396"/>
      <c r="IHJ170" s="396"/>
      <c r="IHK170" s="396"/>
      <c r="IHL170" s="396"/>
      <c r="IHM170" s="396"/>
      <c r="IHN170" s="396"/>
      <c r="IHO170" s="396"/>
      <c r="IHP170" s="396"/>
      <c r="IHQ170" s="396"/>
      <c r="IHR170" s="396"/>
      <c r="IHS170" s="396"/>
      <c r="IHT170" s="396"/>
      <c r="IHU170" s="396"/>
      <c r="IHV170" s="396"/>
      <c r="IHW170" s="396"/>
      <c r="IHX170" s="396"/>
      <c r="IHY170" s="396"/>
      <c r="IHZ170" s="396"/>
      <c r="IIA170" s="396"/>
      <c r="IIB170" s="396"/>
      <c r="IIC170" s="396"/>
      <c r="IID170" s="396"/>
      <c r="IIE170" s="396"/>
      <c r="IIF170" s="396"/>
      <c r="IIG170" s="396"/>
      <c r="IIH170" s="396"/>
      <c r="III170" s="396"/>
      <c r="IIJ170" s="396"/>
      <c r="IIK170" s="396"/>
      <c r="IIL170" s="396"/>
      <c r="IIM170" s="396"/>
      <c r="IIN170" s="396"/>
      <c r="IIO170" s="396"/>
      <c r="IIP170" s="396"/>
      <c r="IIQ170" s="396"/>
      <c r="IIR170" s="396"/>
      <c r="IIS170" s="396"/>
      <c r="IIT170" s="396"/>
      <c r="IIU170" s="396"/>
      <c r="IIV170" s="396"/>
      <c r="IIW170" s="396"/>
      <c r="IIX170" s="396"/>
      <c r="IIY170" s="396"/>
      <c r="IIZ170" s="396"/>
      <c r="IJA170" s="396"/>
      <c r="IJB170" s="396"/>
      <c r="IJC170" s="396"/>
      <c r="IJD170" s="396"/>
      <c r="IJE170" s="396"/>
      <c r="IJF170" s="396"/>
      <c r="IJG170" s="396"/>
      <c r="IJH170" s="396"/>
      <c r="IJI170" s="396"/>
      <c r="IJJ170" s="396"/>
      <c r="IJK170" s="396"/>
      <c r="IJL170" s="396"/>
      <c r="IJM170" s="396"/>
      <c r="IJN170" s="396"/>
      <c r="IJO170" s="396"/>
      <c r="IJP170" s="396"/>
      <c r="IJQ170" s="396"/>
      <c r="IJR170" s="396"/>
      <c r="IJS170" s="396"/>
      <c r="IJT170" s="396"/>
      <c r="IJU170" s="396"/>
      <c r="IJV170" s="396"/>
      <c r="IJW170" s="396"/>
      <c r="IJX170" s="396"/>
      <c r="IJY170" s="396"/>
      <c r="IJZ170" s="396"/>
      <c r="IKA170" s="396"/>
      <c r="IKB170" s="396"/>
      <c r="IKC170" s="396"/>
      <c r="IKD170" s="396"/>
      <c r="IKE170" s="396"/>
      <c r="IKF170" s="396"/>
      <c r="IKG170" s="396"/>
      <c r="IKH170" s="396"/>
      <c r="IKI170" s="396"/>
      <c r="IKJ170" s="396"/>
      <c r="IKK170" s="396"/>
      <c r="IKL170" s="396"/>
      <c r="IKM170" s="396"/>
      <c r="IKN170" s="396"/>
      <c r="IKO170" s="396"/>
      <c r="IKP170" s="396"/>
      <c r="IKQ170" s="396"/>
      <c r="IKR170" s="396"/>
      <c r="IKS170" s="396"/>
      <c r="IKT170" s="396"/>
      <c r="IKU170" s="396"/>
      <c r="IKV170" s="396"/>
      <c r="IKW170" s="396"/>
      <c r="IKX170" s="396"/>
      <c r="IKY170" s="396"/>
      <c r="IKZ170" s="396"/>
      <c r="ILA170" s="396"/>
      <c r="ILB170" s="396"/>
      <c r="ILC170" s="396"/>
      <c r="ILD170" s="396"/>
      <c r="ILE170" s="396"/>
      <c r="ILF170" s="396"/>
      <c r="ILG170" s="396"/>
      <c r="ILH170" s="396"/>
      <c r="ILI170" s="396"/>
      <c r="ILJ170" s="396"/>
      <c r="ILK170" s="396"/>
      <c r="ILL170" s="396"/>
      <c r="ILM170" s="396"/>
      <c r="ILN170" s="396"/>
      <c r="ILO170" s="396"/>
      <c r="ILP170" s="396"/>
      <c r="ILQ170" s="396"/>
      <c r="ILR170" s="396"/>
      <c r="ILS170" s="396"/>
      <c r="ILT170" s="396"/>
      <c r="ILU170" s="396"/>
      <c r="ILV170" s="396"/>
      <c r="ILW170" s="396"/>
      <c r="ILX170" s="396"/>
      <c r="ILY170" s="396"/>
      <c r="ILZ170" s="396"/>
      <c r="IMA170" s="396"/>
      <c r="IMB170" s="396"/>
      <c r="IMC170" s="396"/>
      <c r="IMD170" s="396"/>
      <c r="IME170" s="396"/>
      <c r="IMF170" s="396"/>
      <c r="IMG170" s="396"/>
      <c r="IMH170" s="396"/>
      <c r="IMI170" s="396"/>
      <c r="IMJ170" s="396"/>
      <c r="IMK170" s="396"/>
      <c r="IML170" s="396"/>
      <c r="IMM170" s="396"/>
      <c r="IMN170" s="396"/>
      <c r="IMO170" s="396"/>
      <c r="IMP170" s="396"/>
      <c r="IMQ170" s="396"/>
      <c r="IMR170" s="396"/>
      <c r="IMS170" s="396"/>
      <c r="IMT170" s="396"/>
      <c r="IMU170" s="396"/>
      <c r="IMV170" s="396"/>
      <c r="IMW170" s="396"/>
      <c r="IMX170" s="396"/>
      <c r="IMY170" s="396"/>
      <c r="IMZ170" s="396"/>
      <c r="INA170" s="396"/>
      <c r="INB170" s="396"/>
      <c r="INC170" s="396"/>
      <c r="IND170" s="396"/>
      <c r="INE170" s="396"/>
      <c r="INF170" s="396"/>
      <c r="ING170" s="396"/>
      <c r="INH170" s="396"/>
      <c r="INI170" s="396"/>
      <c r="INJ170" s="396"/>
      <c r="INK170" s="396"/>
      <c r="INL170" s="396"/>
      <c r="INM170" s="396"/>
      <c r="INN170" s="396"/>
      <c r="INO170" s="396"/>
      <c r="INP170" s="396"/>
      <c r="INQ170" s="396"/>
      <c r="INR170" s="396"/>
      <c r="INS170" s="396"/>
      <c r="INT170" s="396"/>
      <c r="INU170" s="396"/>
      <c r="INV170" s="396"/>
      <c r="INW170" s="396"/>
      <c r="INX170" s="396"/>
      <c r="INY170" s="396"/>
      <c r="INZ170" s="396"/>
      <c r="IOA170" s="396"/>
      <c r="IOB170" s="396"/>
      <c r="IOC170" s="396"/>
      <c r="IOD170" s="396"/>
      <c r="IOE170" s="396"/>
      <c r="IOF170" s="396"/>
      <c r="IOG170" s="396"/>
      <c r="IOH170" s="396"/>
      <c r="IOI170" s="396"/>
      <c r="IOJ170" s="396"/>
      <c r="IOK170" s="396"/>
      <c r="IOL170" s="396"/>
      <c r="IOM170" s="396"/>
      <c r="ION170" s="396"/>
      <c r="IOO170" s="396"/>
      <c r="IOP170" s="396"/>
      <c r="IOQ170" s="396"/>
      <c r="IOR170" s="396"/>
      <c r="IOS170" s="396"/>
      <c r="IOT170" s="396"/>
      <c r="IOU170" s="396"/>
      <c r="IOV170" s="396"/>
      <c r="IOW170" s="396"/>
      <c r="IOX170" s="396"/>
      <c r="IOY170" s="396"/>
      <c r="IOZ170" s="396"/>
      <c r="IPA170" s="396"/>
      <c r="IPB170" s="396"/>
      <c r="IPC170" s="396"/>
      <c r="IPD170" s="396"/>
      <c r="IPE170" s="396"/>
      <c r="IPF170" s="396"/>
      <c r="IPG170" s="396"/>
      <c r="IPH170" s="396"/>
      <c r="IPI170" s="396"/>
      <c r="IPJ170" s="396"/>
      <c r="IPK170" s="396"/>
      <c r="IPL170" s="396"/>
      <c r="IPM170" s="396"/>
      <c r="IPN170" s="396"/>
      <c r="IPO170" s="396"/>
      <c r="IPP170" s="396"/>
      <c r="IPQ170" s="396"/>
      <c r="IPR170" s="396"/>
      <c r="IPS170" s="396"/>
      <c r="IPT170" s="396"/>
      <c r="IPU170" s="396"/>
      <c r="IPV170" s="396"/>
      <c r="IPW170" s="396"/>
      <c r="IPX170" s="396"/>
      <c r="IPY170" s="396"/>
      <c r="IPZ170" s="396"/>
      <c r="IQA170" s="396"/>
      <c r="IQB170" s="396"/>
      <c r="IQC170" s="396"/>
      <c r="IQD170" s="396"/>
      <c r="IQE170" s="396"/>
      <c r="IQF170" s="396"/>
      <c r="IQG170" s="396"/>
      <c r="IQH170" s="396"/>
      <c r="IQI170" s="396"/>
      <c r="IQJ170" s="396"/>
      <c r="IQK170" s="396"/>
      <c r="IQL170" s="396"/>
      <c r="IQM170" s="396"/>
      <c r="IQN170" s="396"/>
      <c r="IQO170" s="396"/>
      <c r="IQP170" s="396"/>
      <c r="IQQ170" s="396"/>
      <c r="IQR170" s="396"/>
      <c r="IQS170" s="396"/>
      <c r="IQT170" s="396"/>
      <c r="IQU170" s="396"/>
      <c r="IQV170" s="396"/>
      <c r="IQW170" s="396"/>
      <c r="IQX170" s="396"/>
      <c r="IQY170" s="396"/>
      <c r="IQZ170" s="396"/>
      <c r="IRA170" s="396"/>
      <c r="IRB170" s="396"/>
      <c r="IRC170" s="396"/>
      <c r="IRD170" s="396"/>
      <c r="IRE170" s="396"/>
      <c r="IRF170" s="396"/>
      <c r="IRG170" s="396"/>
      <c r="IRH170" s="396"/>
      <c r="IRI170" s="396"/>
      <c r="IRJ170" s="396"/>
      <c r="IRK170" s="396"/>
      <c r="IRL170" s="396"/>
      <c r="IRM170" s="396"/>
      <c r="IRN170" s="396"/>
      <c r="IRO170" s="396"/>
      <c r="IRP170" s="396"/>
      <c r="IRQ170" s="396"/>
      <c r="IRR170" s="396"/>
      <c r="IRS170" s="396"/>
      <c r="IRT170" s="396"/>
      <c r="IRU170" s="396"/>
      <c r="IRV170" s="396"/>
      <c r="IRW170" s="396"/>
      <c r="IRX170" s="396"/>
      <c r="IRY170" s="396"/>
      <c r="IRZ170" s="396"/>
      <c r="ISA170" s="396"/>
      <c r="ISB170" s="396"/>
      <c r="ISC170" s="396"/>
      <c r="ISD170" s="396"/>
      <c r="ISE170" s="396"/>
      <c r="ISF170" s="396"/>
      <c r="ISG170" s="396"/>
      <c r="ISH170" s="396"/>
      <c r="ISI170" s="396"/>
      <c r="ISJ170" s="396"/>
      <c r="ISK170" s="396"/>
      <c r="ISL170" s="396"/>
      <c r="ISM170" s="396"/>
      <c r="ISN170" s="396"/>
      <c r="ISO170" s="396"/>
      <c r="ISP170" s="396"/>
      <c r="ISQ170" s="396"/>
      <c r="ISR170" s="396"/>
      <c r="ISS170" s="396"/>
      <c r="IST170" s="396"/>
      <c r="ISU170" s="396"/>
      <c r="ISV170" s="396"/>
      <c r="ISW170" s="396"/>
      <c r="ISX170" s="396"/>
      <c r="ISY170" s="396"/>
      <c r="ISZ170" s="396"/>
      <c r="ITA170" s="396"/>
      <c r="ITB170" s="396"/>
      <c r="ITC170" s="396"/>
      <c r="ITD170" s="396"/>
      <c r="ITE170" s="396"/>
      <c r="ITF170" s="396"/>
      <c r="ITG170" s="396"/>
      <c r="ITH170" s="396"/>
      <c r="ITI170" s="396"/>
      <c r="ITJ170" s="396"/>
      <c r="ITK170" s="396"/>
      <c r="ITL170" s="396"/>
      <c r="ITM170" s="396"/>
      <c r="ITN170" s="396"/>
      <c r="ITO170" s="396"/>
      <c r="ITP170" s="396"/>
      <c r="ITQ170" s="396"/>
      <c r="ITR170" s="396"/>
      <c r="ITS170" s="396"/>
      <c r="ITT170" s="396"/>
      <c r="ITU170" s="396"/>
      <c r="ITV170" s="396"/>
      <c r="ITW170" s="396"/>
      <c r="ITX170" s="396"/>
      <c r="ITY170" s="396"/>
      <c r="ITZ170" s="396"/>
      <c r="IUA170" s="396"/>
      <c r="IUB170" s="396"/>
      <c r="IUC170" s="396"/>
      <c r="IUD170" s="396"/>
      <c r="IUE170" s="396"/>
      <c r="IUF170" s="396"/>
      <c r="IUG170" s="396"/>
      <c r="IUH170" s="396"/>
      <c r="IUI170" s="396"/>
      <c r="IUJ170" s="396"/>
      <c r="IUK170" s="396"/>
      <c r="IUL170" s="396"/>
      <c r="IUM170" s="396"/>
      <c r="IUN170" s="396"/>
      <c r="IUO170" s="396"/>
      <c r="IUP170" s="396"/>
      <c r="IUQ170" s="396"/>
      <c r="IUR170" s="396"/>
      <c r="IUS170" s="396"/>
      <c r="IUT170" s="396"/>
      <c r="IUU170" s="396"/>
      <c r="IUV170" s="396"/>
      <c r="IUW170" s="396"/>
      <c r="IUX170" s="396"/>
      <c r="IUY170" s="396"/>
      <c r="IUZ170" s="396"/>
      <c r="IVA170" s="396"/>
      <c r="IVB170" s="396"/>
      <c r="IVC170" s="396"/>
      <c r="IVD170" s="396"/>
      <c r="IVE170" s="396"/>
      <c r="IVF170" s="396"/>
      <c r="IVG170" s="396"/>
      <c r="IVH170" s="396"/>
      <c r="IVI170" s="396"/>
      <c r="IVJ170" s="396"/>
      <c r="IVK170" s="396"/>
      <c r="IVL170" s="396"/>
      <c r="IVM170" s="396"/>
      <c r="IVN170" s="396"/>
      <c r="IVO170" s="396"/>
      <c r="IVP170" s="396"/>
      <c r="IVQ170" s="396"/>
      <c r="IVR170" s="396"/>
      <c r="IVS170" s="396"/>
      <c r="IVT170" s="396"/>
      <c r="IVU170" s="396"/>
      <c r="IVV170" s="396"/>
      <c r="IVW170" s="396"/>
      <c r="IVX170" s="396"/>
      <c r="IVY170" s="396"/>
      <c r="IVZ170" s="396"/>
      <c r="IWA170" s="396"/>
      <c r="IWB170" s="396"/>
      <c r="IWC170" s="396"/>
      <c r="IWD170" s="396"/>
      <c r="IWE170" s="396"/>
      <c r="IWF170" s="396"/>
      <c r="IWG170" s="396"/>
      <c r="IWH170" s="396"/>
      <c r="IWI170" s="396"/>
      <c r="IWJ170" s="396"/>
      <c r="IWK170" s="396"/>
      <c r="IWL170" s="396"/>
      <c r="IWM170" s="396"/>
      <c r="IWN170" s="396"/>
      <c r="IWO170" s="396"/>
      <c r="IWP170" s="396"/>
      <c r="IWQ170" s="396"/>
      <c r="IWR170" s="396"/>
      <c r="IWS170" s="396"/>
      <c r="IWT170" s="396"/>
      <c r="IWU170" s="396"/>
      <c r="IWV170" s="396"/>
      <c r="IWW170" s="396"/>
      <c r="IWX170" s="396"/>
      <c r="IWY170" s="396"/>
      <c r="IWZ170" s="396"/>
      <c r="IXA170" s="396"/>
      <c r="IXB170" s="396"/>
      <c r="IXC170" s="396"/>
      <c r="IXD170" s="396"/>
      <c r="IXE170" s="396"/>
      <c r="IXF170" s="396"/>
      <c r="IXG170" s="396"/>
      <c r="IXH170" s="396"/>
      <c r="IXI170" s="396"/>
      <c r="IXJ170" s="396"/>
      <c r="IXK170" s="396"/>
      <c r="IXL170" s="396"/>
      <c r="IXM170" s="396"/>
      <c r="IXN170" s="396"/>
      <c r="IXO170" s="396"/>
      <c r="IXP170" s="396"/>
      <c r="IXQ170" s="396"/>
      <c r="IXR170" s="396"/>
      <c r="IXS170" s="396"/>
      <c r="IXT170" s="396"/>
      <c r="IXU170" s="396"/>
      <c r="IXV170" s="396"/>
      <c r="IXW170" s="396"/>
      <c r="IXX170" s="396"/>
      <c r="IXY170" s="396"/>
      <c r="IXZ170" s="396"/>
      <c r="IYA170" s="396"/>
      <c r="IYB170" s="396"/>
      <c r="IYC170" s="396"/>
      <c r="IYD170" s="396"/>
      <c r="IYE170" s="396"/>
      <c r="IYF170" s="396"/>
      <c r="IYG170" s="396"/>
      <c r="IYH170" s="396"/>
      <c r="IYI170" s="396"/>
      <c r="IYJ170" s="396"/>
      <c r="IYK170" s="396"/>
      <c r="IYL170" s="396"/>
      <c r="IYM170" s="396"/>
      <c r="IYN170" s="396"/>
      <c r="IYO170" s="396"/>
      <c r="IYP170" s="396"/>
      <c r="IYQ170" s="396"/>
      <c r="IYR170" s="396"/>
      <c r="IYS170" s="396"/>
      <c r="IYT170" s="396"/>
      <c r="IYU170" s="396"/>
      <c r="IYV170" s="396"/>
      <c r="IYW170" s="396"/>
      <c r="IYX170" s="396"/>
      <c r="IYY170" s="396"/>
      <c r="IYZ170" s="396"/>
      <c r="IZA170" s="396"/>
      <c r="IZB170" s="396"/>
      <c r="IZC170" s="396"/>
      <c r="IZD170" s="396"/>
      <c r="IZE170" s="396"/>
      <c r="IZF170" s="396"/>
      <c r="IZG170" s="396"/>
      <c r="IZH170" s="396"/>
      <c r="IZI170" s="396"/>
      <c r="IZJ170" s="396"/>
      <c r="IZK170" s="396"/>
      <c r="IZL170" s="396"/>
      <c r="IZM170" s="396"/>
      <c r="IZN170" s="396"/>
      <c r="IZO170" s="396"/>
      <c r="IZP170" s="396"/>
      <c r="IZQ170" s="396"/>
      <c r="IZR170" s="396"/>
      <c r="IZS170" s="396"/>
      <c r="IZT170" s="396"/>
      <c r="IZU170" s="396"/>
      <c r="IZV170" s="396"/>
      <c r="IZW170" s="396"/>
      <c r="IZX170" s="396"/>
      <c r="IZY170" s="396"/>
      <c r="IZZ170" s="396"/>
      <c r="JAA170" s="396"/>
      <c r="JAB170" s="396"/>
      <c r="JAC170" s="396"/>
      <c r="JAD170" s="396"/>
      <c r="JAE170" s="396"/>
      <c r="JAF170" s="396"/>
      <c r="JAG170" s="396"/>
      <c r="JAH170" s="396"/>
      <c r="JAI170" s="396"/>
      <c r="JAJ170" s="396"/>
      <c r="JAK170" s="396"/>
      <c r="JAL170" s="396"/>
      <c r="JAM170" s="396"/>
      <c r="JAN170" s="396"/>
      <c r="JAO170" s="396"/>
      <c r="JAP170" s="396"/>
      <c r="JAQ170" s="396"/>
      <c r="JAR170" s="396"/>
      <c r="JAS170" s="396"/>
      <c r="JAT170" s="396"/>
      <c r="JAU170" s="396"/>
      <c r="JAV170" s="396"/>
      <c r="JAW170" s="396"/>
      <c r="JAX170" s="396"/>
      <c r="JAY170" s="396"/>
      <c r="JAZ170" s="396"/>
      <c r="JBA170" s="396"/>
      <c r="JBB170" s="396"/>
      <c r="JBC170" s="396"/>
      <c r="JBD170" s="396"/>
      <c r="JBE170" s="396"/>
      <c r="JBF170" s="396"/>
      <c r="JBG170" s="396"/>
      <c r="JBH170" s="396"/>
      <c r="JBI170" s="396"/>
      <c r="JBJ170" s="396"/>
      <c r="JBK170" s="396"/>
      <c r="JBL170" s="396"/>
      <c r="JBM170" s="396"/>
      <c r="JBN170" s="396"/>
      <c r="JBO170" s="396"/>
      <c r="JBP170" s="396"/>
      <c r="JBQ170" s="396"/>
      <c r="JBR170" s="396"/>
      <c r="JBS170" s="396"/>
      <c r="JBT170" s="396"/>
      <c r="JBU170" s="396"/>
      <c r="JBV170" s="396"/>
      <c r="JBW170" s="396"/>
      <c r="JBX170" s="396"/>
      <c r="JBY170" s="396"/>
      <c r="JBZ170" s="396"/>
      <c r="JCA170" s="396"/>
      <c r="JCB170" s="396"/>
      <c r="JCC170" s="396"/>
      <c r="JCD170" s="396"/>
      <c r="JCE170" s="396"/>
      <c r="JCF170" s="396"/>
      <c r="JCG170" s="396"/>
      <c r="JCH170" s="396"/>
      <c r="JCI170" s="396"/>
      <c r="JCJ170" s="396"/>
      <c r="JCK170" s="396"/>
      <c r="JCL170" s="396"/>
      <c r="JCM170" s="396"/>
      <c r="JCN170" s="396"/>
      <c r="JCO170" s="396"/>
      <c r="JCP170" s="396"/>
      <c r="JCQ170" s="396"/>
      <c r="JCR170" s="396"/>
      <c r="JCS170" s="396"/>
      <c r="JCT170" s="396"/>
      <c r="JCU170" s="396"/>
      <c r="JCV170" s="396"/>
      <c r="JCW170" s="396"/>
      <c r="JCX170" s="396"/>
      <c r="JCY170" s="396"/>
      <c r="JCZ170" s="396"/>
      <c r="JDA170" s="396"/>
      <c r="JDB170" s="396"/>
      <c r="JDC170" s="396"/>
      <c r="JDD170" s="396"/>
      <c r="JDE170" s="396"/>
      <c r="JDF170" s="396"/>
      <c r="JDG170" s="396"/>
      <c r="JDH170" s="396"/>
      <c r="JDI170" s="396"/>
      <c r="JDJ170" s="396"/>
      <c r="JDK170" s="396"/>
      <c r="JDL170" s="396"/>
      <c r="JDM170" s="396"/>
      <c r="JDN170" s="396"/>
      <c r="JDO170" s="396"/>
      <c r="JDP170" s="396"/>
      <c r="JDQ170" s="396"/>
      <c r="JDR170" s="396"/>
      <c r="JDS170" s="396"/>
      <c r="JDT170" s="396"/>
      <c r="JDU170" s="396"/>
      <c r="JDV170" s="396"/>
      <c r="JDW170" s="396"/>
      <c r="JDX170" s="396"/>
      <c r="JDY170" s="396"/>
      <c r="JDZ170" s="396"/>
      <c r="JEA170" s="396"/>
      <c r="JEB170" s="396"/>
      <c r="JEC170" s="396"/>
      <c r="JED170" s="396"/>
      <c r="JEE170" s="396"/>
      <c r="JEF170" s="396"/>
      <c r="JEG170" s="396"/>
      <c r="JEH170" s="396"/>
      <c r="JEI170" s="396"/>
      <c r="JEJ170" s="396"/>
      <c r="JEK170" s="396"/>
      <c r="JEL170" s="396"/>
      <c r="JEM170" s="396"/>
      <c r="JEN170" s="396"/>
      <c r="JEO170" s="396"/>
      <c r="JEP170" s="396"/>
      <c r="JEQ170" s="396"/>
      <c r="JER170" s="396"/>
      <c r="JES170" s="396"/>
      <c r="JET170" s="396"/>
      <c r="JEU170" s="396"/>
      <c r="JEV170" s="396"/>
      <c r="JEW170" s="396"/>
      <c r="JEX170" s="396"/>
      <c r="JEY170" s="396"/>
      <c r="JEZ170" s="396"/>
      <c r="JFA170" s="396"/>
      <c r="JFB170" s="396"/>
      <c r="JFC170" s="396"/>
      <c r="JFD170" s="396"/>
      <c r="JFE170" s="396"/>
      <c r="JFF170" s="396"/>
      <c r="JFG170" s="396"/>
      <c r="JFH170" s="396"/>
      <c r="JFI170" s="396"/>
      <c r="JFJ170" s="396"/>
      <c r="JFK170" s="396"/>
      <c r="JFL170" s="396"/>
      <c r="JFM170" s="396"/>
      <c r="JFN170" s="396"/>
      <c r="JFO170" s="396"/>
      <c r="JFP170" s="396"/>
      <c r="JFQ170" s="396"/>
      <c r="JFR170" s="396"/>
      <c r="JFS170" s="396"/>
      <c r="JFT170" s="396"/>
      <c r="JFU170" s="396"/>
      <c r="JFV170" s="396"/>
      <c r="JFW170" s="396"/>
      <c r="JFX170" s="396"/>
      <c r="JFY170" s="396"/>
      <c r="JFZ170" s="396"/>
      <c r="JGA170" s="396"/>
      <c r="JGB170" s="396"/>
      <c r="JGC170" s="396"/>
      <c r="JGD170" s="396"/>
      <c r="JGE170" s="396"/>
      <c r="JGF170" s="396"/>
      <c r="JGG170" s="396"/>
      <c r="JGH170" s="396"/>
      <c r="JGI170" s="396"/>
      <c r="JGJ170" s="396"/>
      <c r="JGK170" s="396"/>
      <c r="JGL170" s="396"/>
      <c r="JGM170" s="396"/>
      <c r="JGN170" s="396"/>
      <c r="JGO170" s="396"/>
      <c r="JGP170" s="396"/>
      <c r="JGQ170" s="396"/>
      <c r="JGR170" s="396"/>
      <c r="JGS170" s="396"/>
      <c r="JGT170" s="396"/>
      <c r="JGU170" s="396"/>
      <c r="JGV170" s="396"/>
      <c r="JGW170" s="396"/>
      <c r="JGX170" s="396"/>
      <c r="JGY170" s="396"/>
      <c r="JGZ170" s="396"/>
      <c r="JHA170" s="396"/>
      <c r="JHB170" s="396"/>
      <c r="JHC170" s="396"/>
      <c r="JHD170" s="396"/>
      <c r="JHE170" s="396"/>
      <c r="JHF170" s="396"/>
      <c r="JHG170" s="396"/>
      <c r="JHH170" s="396"/>
      <c r="JHI170" s="396"/>
      <c r="JHJ170" s="396"/>
      <c r="JHK170" s="396"/>
      <c r="JHL170" s="396"/>
      <c r="JHM170" s="396"/>
      <c r="JHN170" s="396"/>
      <c r="JHO170" s="396"/>
      <c r="JHP170" s="396"/>
      <c r="JHQ170" s="396"/>
      <c r="JHR170" s="396"/>
      <c r="JHS170" s="396"/>
      <c r="JHT170" s="396"/>
      <c r="JHU170" s="396"/>
      <c r="JHV170" s="396"/>
      <c r="JHW170" s="396"/>
      <c r="JHX170" s="396"/>
      <c r="JHY170" s="396"/>
      <c r="JHZ170" s="396"/>
      <c r="JIA170" s="396"/>
      <c r="JIB170" s="396"/>
      <c r="JIC170" s="396"/>
      <c r="JID170" s="396"/>
      <c r="JIE170" s="396"/>
      <c r="JIF170" s="396"/>
      <c r="JIG170" s="396"/>
      <c r="JIH170" s="396"/>
      <c r="JII170" s="396"/>
      <c r="JIJ170" s="396"/>
      <c r="JIK170" s="396"/>
      <c r="JIL170" s="396"/>
      <c r="JIM170" s="396"/>
      <c r="JIN170" s="396"/>
      <c r="JIO170" s="396"/>
      <c r="JIP170" s="396"/>
      <c r="JIQ170" s="396"/>
      <c r="JIR170" s="396"/>
      <c r="JIS170" s="396"/>
      <c r="JIT170" s="396"/>
      <c r="JIU170" s="396"/>
      <c r="JIV170" s="396"/>
      <c r="JIW170" s="396"/>
      <c r="JIX170" s="396"/>
      <c r="JIY170" s="396"/>
      <c r="JIZ170" s="396"/>
      <c r="JJA170" s="396"/>
      <c r="JJB170" s="396"/>
      <c r="JJC170" s="396"/>
      <c r="JJD170" s="396"/>
      <c r="JJE170" s="396"/>
      <c r="JJF170" s="396"/>
      <c r="JJG170" s="396"/>
      <c r="JJH170" s="396"/>
      <c r="JJI170" s="396"/>
      <c r="JJJ170" s="396"/>
      <c r="JJK170" s="396"/>
      <c r="JJL170" s="396"/>
      <c r="JJM170" s="396"/>
      <c r="JJN170" s="396"/>
      <c r="JJO170" s="396"/>
      <c r="JJP170" s="396"/>
      <c r="JJQ170" s="396"/>
      <c r="JJR170" s="396"/>
      <c r="JJS170" s="396"/>
      <c r="JJT170" s="396"/>
      <c r="JJU170" s="396"/>
      <c r="JJV170" s="396"/>
      <c r="JJW170" s="396"/>
      <c r="JJX170" s="396"/>
      <c r="JJY170" s="396"/>
      <c r="JJZ170" s="396"/>
      <c r="JKA170" s="396"/>
      <c r="JKB170" s="396"/>
      <c r="JKC170" s="396"/>
      <c r="JKD170" s="396"/>
      <c r="JKE170" s="396"/>
      <c r="JKF170" s="396"/>
      <c r="JKG170" s="396"/>
      <c r="JKH170" s="396"/>
      <c r="JKI170" s="396"/>
      <c r="JKJ170" s="396"/>
      <c r="JKK170" s="396"/>
      <c r="JKL170" s="396"/>
      <c r="JKM170" s="396"/>
      <c r="JKN170" s="396"/>
      <c r="JKO170" s="396"/>
      <c r="JKP170" s="396"/>
      <c r="JKQ170" s="396"/>
      <c r="JKR170" s="396"/>
      <c r="JKS170" s="396"/>
      <c r="JKT170" s="396"/>
      <c r="JKU170" s="396"/>
      <c r="JKV170" s="396"/>
      <c r="JKW170" s="396"/>
      <c r="JKX170" s="396"/>
      <c r="JKY170" s="396"/>
      <c r="JKZ170" s="396"/>
      <c r="JLA170" s="396"/>
      <c r="JLB170" s="396"/>
      <c r="JLC170" s="396"/>
      <c r="JLD170" s="396"/>
      <c r="JLE170" s="396"/>
      <c r="JLF170" s="396"/>
      <c r="JLG170" s="396"/>
      <c r="JLH170" s="396"/>
      <c r="JLI170" s="396"/>
      <c r="JLJ170" s="396"/>
      <c r="JLK170" s="396"/>
      <c r="JLL170" s="396"/>
      <c r="JLM170" s="396"/>
      <c r="JLN170" s="396"/>
      <c r="JLO170" s="396"/>
      <c r="JLP170" s="396"/>
      <c r="JLQ170" s="396"/>
      <c r="JLR170" s="396"/>
      <c r="JLS170" s="396"/>
      <c r="JLT170" s="396"/>
      <c r="JLU170" s="396"/>
      <c r="JLV170" s="396"/>
      <c r="JLW170" s="396"/>
      <c r="JLX170" s="396"/>
      <c r="JLY170" s="396"/>
      <c r="JLZ170" s="396"/>
      <c r="JMA170" s="396"/>
      <c r="JMB170" s="396"/>
      <c r="JMC170" s="396"/>
      <c r="JMD170" s="396"/>
      <c r="JME170" s="396"/>
      <c r="JMF170" s="396"/>
      <c r="JMG170" s="396"/>
      <c r="JMH170" s="396"/>
      <c r="JMI170" s="396"/>
      <c r="JMJ170" s="396"/>
      <c r="JMK170" s="396"/>
      <c r="JML170" s="396"/>
      <c r="JMM170" s="396"/>
      <c r="JMN170" s="396"/>
      <c r="JMO170" s="396"/>
      <c r="JMP170" s="396"/>
      <c r="JMQ170" s="396"/>
      <c r="JMR170" s="396"/>
      <c r="JMS170" s="396"/>
      <c r="JMT170" s="396"/>
      <c r="JMU170" s="396"/>
      <c r="JMV170" s="396"/>
      <c r="JMW170" s="396"/>
      <c r="JMX170" s="396"/>
      <c r="JMY170" s="396"/>
      <c r="JMZ170" s="396"/>
      <c r="JNA170" s="396"/>
      <c r="JNB170" s="396"/>
      <c r="JNC170" s="396"/>
      <c r="JND170" s="396"/>
      <c r="JNE170" s="396"/>
      <c r="JNF170" s="396"/>
      <c r="JNG170" s="396"/>
      <c r="JNH170" s="396"/>
      <c r="JNI170" s="396"/>
      <c r="JNJ170" s="396"/>
      <c r="JNK170" s="396"/>
      <c r="JNL170" s="396"/>
      <c r="JNM170" s="396"/>
      <c r="JNN170" s="396"/>
      <c r="JNO170" s="396"/>
      <c r="JNP170" s="396"/>
      <c r="JNQ170" s="396"/>
      <c r="JNR170" s="396"/>
      <c r="JNS170" s="396"/>
      <c r="JNT170" s="396"/>
      <c r="JNU170" s="396"/>
      <c r="JNV170" s="396"/>
      <c r="JNW170" s="396"/>
      <c r="JNX170" s="396"/>
      <c r="JNY170" s="396"/>
      <c r="JNZ170" s="396"/>
      <c r="JOA170" s="396"/>
      <c r="JOB170" s="396"/>
      <c r="JOC170" s="396"/>
      <c r="JOD170" s="396"/>
      <c r="JOE170" s="396"/>
      <c r="JOF170" s="396"/>
      <c r="JOG170" s="396"/>
      <c r="JOH170" s="396"/>
      <c r="JOI170" s="396"/>
      <c r="JOJ170" s="396"/>
      <c r="JOK170" s="396"/>
      <c r="JOL170" s="396"/>
      <c r="JOM170" s="396"/>
      <c r="JON170" s="396"/>
      <c r="JOO170" s="396"/>
      <c r="JOP170" s="396"/>
      <c r="JOQ170" s="396"/>
      <c r="JOR170" s="396"/>
      <c r="JOS170" s="396"/>
      <c r="JOT170" s="396"/>
      <c r="JOU170" s="396"/>
      <c r="JOV170" s="396"/>
      <c r="JOW170" s="396"/>
      <c r="JOX170" s="396"/>
      <c r="JOY170" s="396"/>
      <c r="JOZ170" s="396"/>
      <c r="JPA170" s="396"/>
      <c r="JPB170" s="396"/>
      <c r="JPC170" s="396"/>
      <c r="JPD170" s="396"/>
      <c r="JPE170" s="396"/>
      <c r="JPF170" s="396"/>
      <c r="JPG170" s="396"/>
      <c r="JPH170" s="396"/>
      <c r="JPI170" s="396"/>
      <c r="JPJ170" s="396"/>
      <c r="JPK170" s="396"/>
      <c r="JPL170" s="396"/>
      <c r="JPM170" s="396"/>
      <c r="JPN170" s="396"/>
      <c r="JPO170" s="396"/>
      <c r="JPP170" s="396"/>
      <c r="JPQ170" s="396"/>
      <c r="JPR170" s="396"/>
      <c r="JPS170" s="396"/>
      <c r="JPT170" s="396"/>
      <c r="JPU170" s="396"/>
      <c r="JPV170" s="396"/>
      <c r="JPW170" s="396"/>
      <c r="JPX170" s="396"/>
      <c r="JPY170" s="396"/>
      <c r="JPZ170" s="396"/>
      <c r="JQA170" s="396"/>
      <c r="JQB170" s="396"/>
      <c r="JQC170" s="396"/>
      <c r="JQD170" s="396"/>
      <c r="JQE170" s="396"/>
      <c r="JQF170" s="396"/>
      <c r="JQG170" s="396"/>
      <c r="JQH170" s="396"/>
      <c r="JQI170" s="396"/>
      <c r="JQJ170" s="396"/>
      <c r="JQK170" s="396"/>
      <c r="JQL170" s="396"/>
      <c r="JQM170" s="396"/>
      <c r="JQN170" s="396"/>
      <c r="JQO170" s="396"/>
      <c r="JQP170" s="396"/>
      <c r="JQQ170" s="396"/>
      <c r="JQR170" s="396"/>
      <c r="JQS170" s="396"/>
      <c r="JQT170" s="396"/>
      <c r="JQU170" s="396"/>
      <c r="JQV170" s="396"/>
      <c r="JQW170" s="396"/>
      <c r="JQX170" s="396"/>
      <c r="JQY170" s="396"/>
      <c r="JQZ170" s="396"/>
      <c r="JRA170" s="396"/>
      <c r="JRB170" s="396"/>
      <c r="JRC170" s="396"/>
      <c r="JRD170" s="396"/>
      <c r="JRE170" s="396"/>
      <c r="JRF170" s="396"/>
      <c r="JRG170" s="396"/>
      <c r="JRH170" s="396"/>
      <c r="JRI170" s="396"/>
      <c r="JRJ170" s="396"/>
      <c r="JRK170" s="396"/>
      <c r="JRL170" s="396"/>
      <c r="JRM170" s="396"/>
      <c r="JRN170" s="396"/>
      <c r="JRO170" s="396"/>
      <c r="JRP170" s="396"/>
      <c r="JRQ170" s="396"/>
      <c r="JRR170" s="396"/>
      <c r="JRS170" s="396"/>
      <c r="JRT170" s="396"/>
      <c r="JRU170" s="396"/>
      <c r="JRV170" s="396"/>
      <c r="JRW170" s="396"/>
      <c r="JRX170" s="396"/>
      <c r="JRY170" s="396"/>
      <c r="JRZ170" s="396"/>
      <c r="JSA170" s="396"/>
      <c r="JSB170" s="396"/>
      <c r="JSC170" s="396"/>
      <c r="JSD170" s="396"/>
      <c r="JSE170" s="396"/>
      <c r="JSF170" s="396"/>
      <c r="JSG170" s="396"/>
      <c r="JSH170" s="396"/>
      <c r="JSI170" s="396"/>
      <c r="JSJ170" s="396"/>
      <c r="JSK170" s="396"/>
      <c r="JSL170" s="396"/>
      <c r="JSM170" s="396"/>
      <c r="JSN170" s="396"/>
      <c r="JSO170" s="396"/>
      <c r="JSP170" s="396"/>
      <c r="JSQ170" s="396"/>
      <c r="JSR170" s="396"/>
      <c r="JSS170" s="396"/>
      <c r="JST170" s="396"/>
      <c r="JSU170" s="396"/>
      <c r="JSV170" s="396"/>
      <c r="JSW170" s="396"/>
      <c r="JSX170" s="396"/>
      <c r="JSY170" s="396"/>
      <c r="JSZ170" s="396"/>
      <c r="JTA170" s="396"/>
      <c r="JTB170" s="396"/>
      <c r="JTC170" s="396"/>
      <c r="JTD170" s="396"/>
      <c r="JTE170" s="396"/>
      <c r="JTF170" s="396"/>
      <c r="JTG170" s="396"/>
      <c r="JTH170" s="396"/>
      <c r="JTI170" s="396"/>
      <c r="JTJ170" s="396"/>
      <c r="JTK170" s="396"/>
      <c r="JTL170" s="396"/>
      <c r="JTM170" s="396"/>
      <c r="JTN170" s="396"/>
      <c r="JTO170" s="396"/>
      <c r="JTP170" s="396"/>
      <c r="JTQ170" s="396"/>
      <c r="JTR170" s="396"/>
      <c r="JTS170" s="396"/>
      <c r="JTT170" s="396"/>
      <c r="JTU170" s="396"/>
      <c r="JTV170" s="396"/>
      <c r="JTW170" s="396"/>
      <c r="JTX170" s="396"/>
      <c r="JTY170" s="396"/>
      <c r="JTZ170" s="396"/>
      <c r="JUA170" s="396"/>
      <c r="JUB170" s="396"/>
      <c r="JUC170" s="396"/>
      <c r="JUD170" s="396"/>
      <c r="JUE170" s="396"/>
      <c r="JUF170" s="396"/>
      <c r="JUG170" s="396"/>
      <c r="JUH170" s="396"/>
      <c r="JUI170" s="396"/>
      <c r="JUJ170" s="396"/>
      <c r="JUK170" s="396"/>
      <c r="JUL170" s="396"/>
      <c r="JUM170" s="396"/>
      <c r="JUN170" s="396"/>
      <c r="JUO170" s="396"/>
      <c r="JUP170" s="396"/>
      <c r="JUQ170" s="396"/>
      <c r="JUR170" s="396"/>
      <c r="JUS170" s="396"/>
      <c r="JUT170" s="396"/>
      <c r="JUU170" s="396"/>
      <c r="JUV170" s="396"/>
      <c r="JUW170" s="396"/>
      <c r="JUX170" s="396"/>
      <c r="JUY170" s="396"/>
      <c r="JUZ170" s="396"/>
      <c r="JVA170" s="396"/>
      <c r="JVB170" s="396"/>
      <c r="JVC170" s="396"/>
      <c r="JVD170" s="396"/>
      <c r="JVE170" s="396"/>
      <c r="JVF170" s="396"/>
      <c r="JVG170" s="396"/>
      <c r="JVH170" s="396"/>
      <c r="JVI170" s="396"/>
      <c r="JVJ170" s="396"/>
      <c r="JVK170" s="396"/>
      <c r="JVL170" s="396"/>
      <c r="JVM170" s="396"/>
      <c r="JVN170" s="396"/>
      <c r="JVO170" s="396"/>
      <c r="JVP170" s="396"/>
      <c r="JVQ170" s="396"/>
      <c r="JVR170" s="396"/>
      <c r="JVS170" s="396"/>
      <c r="JVT170" s="396"/>
      <c r="JVU170" s="396"/>
      <c r="JVV170" s="396"/>
      <c r="JVW170" s="396"/>
      <c r="JVX170" s="396"/>
      <c r="JVY170" s="396"/>
      <c r="JVZ170" s="396"/>
      <c r="JWA170" s="396"/>
      <c r="JWB170" s="396"/>
      <c r="JWC170" s="396"/>
      <c r="JWD170" s="396"/>
      <c r="JWE170" s="396"/>
      <c r="JWF170" s="396"/>
      <c r="JWG170" s="396"/>
      <c r="JWH170" s="396"/>
      <c r="JWI170" s="396"/>
      <c r="JWJ170" s="396"/>
      <c r="JWK170" s="396"/>
      <c r="JWL170" s="396"/>
      <c r="JWM170" s="396"/>
      <c r="JWN170" s="396"/>
      <c r="JWO170" s="396"/>
      <c r="JWP170" s="396"/>
      <c r="JWQ170" s="396"/>
      <c r="JWR170" s="396"/>
      <c r="JWS170" s="396"/>
      <c r="JWT170" s="396"/>
      <c r="JWU170" s="396"/>
      <c r="JWV170" s="396"/>
      <c r="JWW170" s="396"/>
      <c r="JWX170" s="396"/>
      <c r="JWY170" s="396"/>
      <c r="JWZ170" s="396"/>
      <c r="JXA170" s="396"/>
      <c r="JXB170" s="396"/>
      <c r="JXC170" s="396"/>
      <c r="JXD170" s="396"/>
      <c r="JXE170" s="396"/>
      <c r="JXF170" s="396"/>
      <c r="JXG170" s="396"/>
      <c r="JXH170" s="396"/>
      <c r="JXI170" s="396"/>
      <c r="JXJ170" s="396"/>
      <c r="JXK170" s="396"/>
      <c r="JXL170" s="396"/>
      <c r="JXM170" s="396"/>
      <c r="JXN170" s="396"/>
      <c r="JXO170" s="396"/>
      <c r="JXP170" s="396"/>
      <c r="JXQ170" s="396"/>
      <c r="JXR170" s="396"/>
      <c r="JXS170" s="396"/>
      <c r="JXT170" s="396"/>
      <c r="JXU170" s="396"/>
      <c r="JXV170" s="396"/>
      <c r="JXW170" s="396"/>
      <c r="JXX170" s="396"/>
      <c r="JXY170" s="396"/>
      <c r="JXZ170" s="396"/>
      <c r="JYA170" s="396"/>
      <c r="JYB170" s="396"/>
      <c r="JYC170" s="396"/>
      <c r="JYD170" s="396"/>
      <c r="JYE170" s="396"/>
      <c r="JYF170" s="396"/>
      <c r="JYG170" s="396"/>
      <c r="JYH170" s="396"/>
      <c r="JYI170" s="396"/>
      <c r="JYJ170" s="396"/>
      <c r="JYK170" s="396"/>
      <c r="JYL170" s="396"/>
      <c r="JYM170" s="396"/>
      <c r="JYN170" s="396"/>
      <c r="JYO170" s="396"/>
      <c r="JYP170" s="396"/>
      <c r="JYQ170" s="396"/>
      <c r="JYR170" s="396"/>
      <c r="JYS170" s="396"/>
      <c r="JYT170" s="396"/>
      <c r="JYU170" s="396"/>
      <c r="JYV170" s="396"/>
      <c r="JYW170" s="396"/>
      <c r="JYX170" s="396"/>
      <c r="JYY170" s="396"/>
      <c r="JYZ170" s="396"/>
      <c r="JZA170" s="396"/>
      <c r="JZB170" s="396"/>
      <c r="JZC170" s="396"/>
      <c r="JZD170" s="396"/>
      <c r="JZE170" s="396"/>
      <c r="JZF170" s="396"/>
      <c r="JZG170" s="396"/>
      <c r="JZH170" s="396"/>
      <c r="JZI170" s="396"/>
      <c r="JZJ170" s="396"/>
      <c r="JZK170" s="396"/>
      <c r="JZL170" s="396"/>
      <c r="JZM170" s="396"/>
      <c r="JZN170" s="396"/>
      <c r="JZO170" s="396"/>
      <c r="JZP170" s="396"/>
      <c r="JZQ170" s="396"/>
      <c r="JZR170" s="396"/>
      <c r="JZS170" s="396"/>
      <c r="JZT170" s="396"/>
      <c r="JZU170" s="396"/>
      <c r="JZV170" s="396"/>
      <c r="JZW170" s="396"/>
      <c r="JZX170" s="396"/>
      <c r="JZY170" s="396"/>
      <c r="JZZ170" s="396"/>
      <c r="KAA170" s="396"/>
      <c r="KAB170" s="396"/>
      <c r="KAC170" s="396"/>
      <c r="KAD170" s="396"/>
      <c r="KAE170" s="396"/>
      <c r="KAF170" s="396"/>
      <c r="KAG170" s="396"/>
      <c r="KAH170" s="396"/>
      <c r="KAI170" s="396"/>
      <c r="KAJ170" s="396"/>
      <c r="KAK170" s="396"/>
      <c r="KAL170" s="396"/>
      <c r="KAM170" s="396"/>
      <c r="KAN170" s="396"/>
      <c r="KAO170" s="396"/>
      <c r="KAP170" s="396"/>
      <c r="KAQ170" s="396"/>
      <c r="KAR170" s="396"/>
      <c r="KAS170" s="396"/>
      <c r="KAT170" s="396"/>
      <c r="KAU170" s="396"/>
      <c r="KAV170" s="396"/>
      <c r="KAW170" s="396"/>
      <c r="KAX170" s="396"/>
      <c r="KAY170" s="396"/>
      <c r="KAZ170" s="396"/>
      <c r="KBA170" s="396"/>
      <c r="KBB170" s="396"/>
      <c r="KBC170" s="396"/>
      <c r="KBD170" s="396"/>
      <c r="KBE170" s="396"/>
      <c r="KBF170" s="396"/>
      <c r="KBG170" s="396"/>
      <c r="KBH170" s="396"/>
      <c r="KBI170" s="396"/>
      <c r="KBJ170" s="396"/>
      <c r="KBK170" s="396"/>
      <c r="KBL170" s="396"/>
      <c r="KBM170" s="396"/>
      <c r="KBN170" s="396"/>
      <c r="KBO170" s="396"/>
      <c r="KBP170" s="396"/>
      <c r="KBQ170" s="396"/>
      <c r="KBR170" s="396"/>
      <c r="KBS170" s="396"/>
      <c r="KBT170" s="396"/>
      <c r="KBU170" s="396"/>
      <c r="KBV170" s="396"/>
      <c r="KBW170" s="396"/>
      <c r="KBX170" s="396"/>
      <c r="KBY170" s="396"/>
      <c r="KBZ170" s="396"/>
      <c r="KCA170" s="396"/>
      <c r="KCB170" s="396"/>
      <c r="KCC170" s="396"/>
      <c r="KCD170" s="396"/>
      <c r="KCE170" s="396"/>
      <c r="KCF170" s="396"/>
      <c r="KCG170" s="396"/>
      <c r="KCH170" s="396"/>
      <c r="KCI170" s="396"/>
      <c r="KCJ170" s="396"/>
      <c r="KCK170" s="396"/>
      <c r="KCL170" s="396"/>
      <c r="KCM170" s="396"/>
      <c r="KCN170" s="396"/>
      <c r="KCO170" s="396"/>
      <c r="KCP170" s="396"/>
      <c r="KCQ170" s="396"/>
      <c r="KCR170" s="396"/>
      <c r="KCS170" s="396"/>
      <c r="KCT170" s="396"/>
      <c r="KCU170" s="396"/>
      <c r="KCV170" s="396"/>
      <c r="KCW170" s="396"/>
      <c r="KCX170" s="396"/>
      <c r="KCY170" s="396"/>
      <c r="KCZ170" s="396"/>
      <c r="KDA170" s="396"/>
      <c r="KDB170" s="396"/>
      <c r="KDC170" s="396"/>
      <c r="KDD170" s="396"/>
      <c r="KDE170" s="396"/>
      <c r="KDF170" s="396"/>
      <c r="KDG170" s="396"/>
      <c r="KDH170" s="396"/>
      <c r="KDI170" s="396"/>
      <c r="KDJ170" s="396"/>
      <c r="KDK170" s="396"/>
      <c r="KDL170" s="396"/>
      <c r="KDM170" s="396"/>
      <c r="KDN170" s="396"/>
      <c r="KDO170" s="396"/>
      <c r="KDP170" s="396"/>
      <c r="KDQ170" s="396"/>
      <c r="KDR170" s="396"/>
      <c r="KDS170" s="396"/>
      <c r="KDT170" s="396"/>
      <c r="KDU170" s="396"/>
      <c r="KDV170" s="396"/>
      <c r="KDW170" s="396"/>
      <c r="KDX170" s="396"/>
      <c r="KDY170" s="396"/>
      <c r="KDZ170" s="396"/>
      <c r="KEA170" s="396"/>
      <c r="KEB170" s="396"/>
      <c r="KEC170" s="396"/>
      <c r="KED170" s="396"/>
      <c r="KEE170" s="396"/>
      <c r="KEF170" s="396"/>
      <c r="KEG170" s="396"/>
      <c r="KEH170" s="396"/>
      <c r="KEI170" s="396"/>
      <c r="KEJ170" s="396"/>
      <c r="KEK170" s="396"/>
      <c r="KEL170" s="396"/>
      <c r="KEM170" s="396"/>
      <c r="KEN170" s="396"/>
      <c r="KEO170" s="396"/>
      <c r="KEP170" s="396"/>
      <c r="KEQ170" s="396"/>
      <c r="KER170" s="396"/>
      <c r="KES170" s="396"/>
      <c r="KET170" s="396"/>
      <c r="KEU170" s="396"/>
      <c r="KEV170" s="396"/>
      <c r="KEW170" s="396"/>
      <c r="KEX170" s="396"/>
      <c r="KEY170" s="396"/>
      <c r="KEZ170" s="396"/>
      <c r="KFA170" s="396"/>
      <c r="KFB170" s="396"/>
      <c r="KFC170" s="396"/>
      <c r="KFD170" s="396"/>
      <c r="KFE170" s="396"/>
      <c r="KFF170" s="396"/>
      <c r="KFG170" s="396"/>
      <c r="KFH170" s="396"/>
      <c r="KFI170" s="396"/>
      <c r="KFJ170" s="396"/>
      <c r="KFK170" s="396"/>
      <c r="KFL170" s="396"/>
      <c r="KFM170" s="396"/>
      <c r="KFN170" s="396"/>
      <c r="KFO170" s="396"/>
      <c r="KFP170" s="396"/>
      <c r="KFQ170" s="396"/>
      <c r="KFR170" s="396"/>
      <c r="KFS170" s="396"/>
      <c r="KFT170" s="396"/>
      <c r="KFU170" s="396"/>
      <c r="KFV170" s="396"/>
      <c r="KFW170" s="396"/>
      <c r="KFX170" s="396"/>
      <c r="KFY170" s="396"/>
      <c r="KFZ170" s="396"/>
      <c r="KGA170" s="396"/>
      <c r="KGB170" s="396"/>
      <c r="KGC170" s="396"/>
      <c r="KGD170" s="396"/>
      <c r="KGE170" s="396"/>
      <c r="KGF170" s="396"/>
      <c r="KGG170" s="396"/>
      <c r="KGH170" s="396"/>
      <c r="KGI170" s="396"/>
      <c r="KGJ170" s="396"/>
      <c r="KGK170" s="396"/>
      <c r="KGL170" s="396"/>
      <c r="KGM170" s="396"/>
      <c r="KGN170" s="396"/>
      <c r="KGO170" s="396"/>
      <c r="KGP170" s="396"/>
      <c r="KGQ170" s="396"/>
      <c r="KGR170" s="396"/>
      <c r="KGS170" s="396"/>
      <c r="KGT170" s="396"/>
      <c r="KGU170" s="396"/>
      <c r="KGV170" s="396"/>
      <c r="KGW170" s="396"/>
      <c r="KGX170" s="396"/>
      <c r="KGY170" s="396"/>
      <c r="KGZ170" s="396"/>
      <c r="KHA170" s="396"/>
      <c r="KHB170" s="396"/>
      <c r="KHC170" s="396"/>
      <c r="KHD170" s="396"/>
      <c r="KHE170" s="396"/>
      <c r="KHF170" s="396"/>
      <c r="KHG170" s="396"/>
      <c r="KHH170" s="396"/>
      <c r="KHI170" s="396"/>
      <c r="KHJ170" s="396"/>
      <c r="KHK170" s="396"/>
      <c r="KHL170" s="396"/>
      <c r="KHM170" s="396"/>
      <c r="KHN170" s="396"/>
      <c r="KHO170" s="396"/>
      <c r="KHP170" s="396"/>
      <c r="KHQ170" s="396"/>
      <c r="KHR170" s="396"/>
      <c r="KHS170" s="396"/>
      <c r="KHT170" s="396"/>
      <c r="KHU170" s="396"/>
      <c r="KHV170" s="396"/>
      <c r="KHW170" s="396"/>
      <c r="KHX170" s="396"/>
      <c r="KHY170" s="396"/>
      <c r="KHZ170" s="396"/>
      <c r="KIA170" s="396"/>
      <c r="KIB170" s="396"/>
      <c r="KIC170" s="396"/>
      <c r="KID170" s="396"/>
      <c r="KIE170" s="396"/>
      <c r="KIF170" s="396"/>
      <c r="KIG170" s="396"/>
      <c r="KIH170" s="396"/>
      <c r="KII170" s="396"/>
      <c r="KIJ170" s="396"/>
      <c r="KIK170" s="396"/>
      <c r="KIL170" s="396"/>
      <c r="KIM170" s="396"/>
      <c r="KIN170" s="396"/>
      <c r="KIO170" s="396"/>
      <c r="KIP170" s="396"/>
      <c r="KIQ170" s="396"/>
      <c r="KIR170" s="396"/>
      <c r="KIS170" s="396"/>
      <c r="KIT170" s="396"/>
      <c r="KIU170" s="396"/>
      <c r="KIV170" s="396"/>
      <c r="KIW170" s="396"/>
      <c r="KIX170" s="396"/>
      <c r="KIY170" s="396"/>
      <c r="KIZ170" s="396"/>
      <c r="KJA170" s="396"/>
      <c r="KJB170" s="396"/>
      <c r="KJC170" s="396"/>
      <c r="KJD170" s="396"/>
      <c r="KJE170" s="396"/>
      <c r="KJF170" s="396"/>
      <c r="KJG170" s="396"/>
      <c r="KJH170" s="396"/>
      <c r="KJI170" s="396"/>
      <c r="KJJ170" s="396"/>
      <c r="KJK170" s="396"/>
      <c r="KJL170" s="396"/>
      <c r="KJM170" s="396"/>
      <c r="KJN170" s="396"/>
      <c r="KJO170" s="396"/>
      <c r="KJP170" s="396"/>
      <c r="KJQ170" s="396"/>
      <c r="KJR170" s="396"/>
      <c r="KJS170" s="396"/>
      <c r="KJT170" s="396"/>
      <c r="KJU170" s="396"/>
      <c r="KJV170" s="396"/>
      <c r="KJW170" s="396"/>
      <c r="KJX170" s="396"/>
      <c r="KJY170" s="396"/>
      <c r="KJZ170" s="396"/>
      <c r="KKA170" s="396"/>
      <c r="KKB170" s="396"/>
      <c r="KKC170" s="396"/>
      <c r="KKD170" s="396"/>
      <c r="KKE170" s="396"/>
      <c r="KKF170" s="396"/>
      <c r="KKG170" s="396"/>
      <c r="KKH170" s="396"/>
      <c r="KKI170" s="396"/>
      <c r="KKJ170" s="396"/>
      <c r="KKK170" s="396"/>
      <c r="KKL170" s="396"/>
      <c r="KKM170" s="396"/>
      <c r="KKN170" s="396"/>
      <c r="KKO170" s="396"/>
      <c r="KKP170" s="396"/>
      <c r="KKQ170" s="396"/>
      <c r="KKR170" s="396"/>
      <c r="KKS170" s="396"/>
      <c r="KKT170" s="396"/>
      <c r="KKU170" s="396"/>
      <c r="KKV170" s="396"/>
      <c r="KKW170" s="396"/>
      <c r="KKX170" s="396"/>
      <c r="KKY170" s="396"/>
      <c r="KKZ170" s="396"/>
      <c r="KLA170" s="396"/>
      <c r="KLB170" s="396"/>
      <c r="KLC170" s="396"/>
      <c r="KLD170" s="396"/>
      <c r="KLE170" s="396"/>
      <c r="KLF170" s="396"/>
      <c r="KLG170" s="396"/>
      <c r="KLH170" s="396"/>
      <c r="KLI170" s="396"/>
      <c r="KLJ170" s="396"/>
      <c r="KLK170" s="396"/>
      <c r="KLL170" s="396"/>
      <c r="KLM170" s="396"/>
      <c r="KLN170" s="396"/>
      <c r="KLO170" s="396"/>
      <c r="KLP170" s="396"/>
      <c r="KLQ170" s="396"/>
      <c r="KLR170" s="396"/>
      <c r="KLS170" s="396"/>
      <c r="KLT170" s="396"/>
      <c r="KLU170" s="396"/>
      <c r="KLV170" s="396"/>
      <c r="KLW170" s="396"/>
      <c r="KLX170" s="396"/>
      <c r="KLY170" s="396"/>
      <c r="KLZ170" s="396"/>
      <c r="KMA170" s="396"/>
      <c r="KMB170" s="396"/>
      <c r="KMC170" s="396"/>
      <c r="KMD170" s="396"/>
      <c r="KME170" s="396"/>
      <c r="KMF170" s="396"/>
      <c r="KMG170" s="396"/>
      <c r="KMH170" s="396"/>
      <c r="KMI170" s="396"/>
      <c r="KMJ170" s="396"/>
      <c r="KMK170" s="396"/>
      <c r="KML170" s="396"/>
      <c r="KMM170" s="396"/>
      <c r="KMN170" s="396"/>
      <c r="KMO170" s="396"/>
      <c r="KMP170" s="396"/>
      <c r="KMQ170" s="396"/>
      <c r="KMR170" s="396"/>
      <c r="KMS170" s="396"/>
      <c r="KMT170" s="396"/>
      <c r="KMU170" s="396"/>
      <c r="KMV170" s="396"/>
      <c r="KMW170" s="396"/>
      <c r="KMX170" s="396"/>
      <c r="KMY170" s="396"/>
      <c r="KMZ170" s="396"/>
      <c r="KNA170" s="396"/>
      <c r="KNB170" s="396"/>
      <c r="KNC170" s="396"/>
      <c r="KND170" s="396"/>
      <c r="KNE170" s="396"/>
      <c r="KNF170" s="396"/>
      <c r="KNG170" s="396"/>
      <c r="KNH170" s="396"/>
      <c r="KNI170" s="396"/>
      <c r="KNJ170" s="396"/>
      <c r="KNK170" s="396"/>
      <c r="KNL170" s="396"/>
      <c r="KNM170" s="396"/>
      <c r="KNN170" s="396"/>
      <c r="KNO170" s="396"/>
      <c r="KNP170" s="396"/>
      <c r="KNQ170" s="396"/>
      <c r="KNR170" s="396"/>
      <c r="KNS170" s="396"/>
      <c r="KNT170" s="396"/>
      <c r="KNU170" s="396"/>
      <c r="KNV170" s="396"/>
      <c r="KNW170" s="396"/>
      <c r="KNX170" s="396"/>
      <c r="KNY170" s="396"/>
      <c r="KNZ170" s="396"/>
      <c r="KOA170" s="396"/>
      <c r="KOB170" s="396"/>
      <c r="KOC170" s="396"/>
      <c r="KOD170" s="396"/>
      <c r="KOE170" s="396"/>
      <c r="KOF170" s="396"/>
      <c r="KOG170" s="396"/>
      <c r="KOH170" s="396"/>
      <c r="KOI170" s="396"/>
      <c r="KOJ170" s="396"/>
      <c r="KOK170" s="396"/>
      <c r="KOL170" s="396"/>
      <c r="KOM170" s="396"/>
      <c r="KON170" s="396"/>
      <c r="KOO170" s="396"/>
      <c r="KOP170" s="396"/>
      <c r="KOQ170" s="396"/>
      <c r="KOR170" s="396"/>
      <c r="KOS170" s="396"/>
      <c r="KOT170" s="396"/>
      <c r="KOU170" s="396"/>
      <c r="KOV170" s="396"/>
      <c r="KOW170" s="396"/>
      <c r="KOX170" s="396"/>
      <c r="KOY170" s="396"/>
      <c r="KOZ170" s="396"/>
      <c r="KPA170" s="396"/>
      <c r="KPB170" s="396"/>
      <c r="KPC170" s="396"/>
      <c r="KPD170" s="396"/>
      <c r="KPE170" s="396"/>
      <c r="KPF170" s="396"/>
      <c r="KPG170" s="396"/>
      <c r="KPH170" s="396"/>
      <c r="KPI170" s="396"/>
      <c r="KPJ170" s="396"/>
      <c r="KPK170" s="396"/>
      <c r="KPL170" s="396"/>
      <c r="KPM170" s="396"/>
      <c r="KPN170" s="396"/>
      <c r="KPO170" s="396"/>
      <c r="KPP170" s="396"/>
      <c r="KPQ170" s="396"/>
      <c r="KPR170" s="396"/>
      <c r="KPS170" s="396"/>
      <c r="KPT170" s="396"/>
      <c r="KPU170" s="396"/>
      <c r="KPV170" s="396"/>
      <c r="KPW170" s="396"/>
      <c r="KPX170" s="396"/>
      <c r="KPY170" s="396"/>
      <c r="KPZ170" s="396"/>
      <c r="KQA170" s="396"/>
      <c r="KQB170" s="396"/>
      <c r="KQC170" s="396"/>
      <c r="KQD170" s="396"/>
      <c r="KQE170" s="396"/>
      <c r="KQF170" s="396"/>
      <c r="KQG170" s="396"/>
      <c r="KQH170" s="396"/>
      <c r="KQI170" s="396"/>
      <c r="KQJ170" s="396"/>
      <c r="KQK170" s="396"/>
      <c r="KQL170" s="396"/>
      <c r="KQM170" s="396"/>
      <c r="KQN170" s="396"/>
      <c r="KQO170" s="396"/>
      <c r="KQP170" s="396"/>
      <c r="KQQ170" s="396"/>
      <c r="KQR170" s="396"/>
      <c r="KQS170" s="396"/>
      <c r="KQT170" s="396"/>
      <c r="KQU170" s="396"/>
      <c r="KQV170" s="396"/>
      <c r="KQW170" s="396"/>
      <c r="KQX170" s="396"/>
      <c r="KQY170" s="396"/>
      <c r="KQZ170" s="396"/>
      <c r="KRA170" s="396"/>
      <c r="KRB170" s="396"/>
      <c r="KRC170" s="396"/>
      <c r="KRD170" s="396"/>
      <c r="KRE170" s="396"/>
      <c r="KRF170" s="396"/>
      <c r="KRG170" s="396"/>
      <c r="KRH170" s="396"/>
      <c r="KRI170" s="396"/>
      <c r="KRJ170" s="396"/>
      <c r="KRK170" s="396"/>
      <c r="KRL170" s="396"/>
      <c r="KRM170" s="396"/>
      <c r="KRN170" s="396"/>
      <c r="KRO170" s="396"/>
      <c r="KRP170" s="396"/>
      <c r="KRQ170" s="396"/>
      <c r="KRR170" s="396"/>
      <c r="KRS170" s="396"/>
      <c r="KRT170" s="396"/>
      <c r="KRU170" s="396"/>
      <c r="KRV170" s="396"/>
      <c r="KRW170" s="396"/>
      <c r="KRX170" s="396"/>
      <c r="KRY170" s="396"/>
      <c r="KRZ170" s="396"/>
      <c r="KSA170" s="396"/>
      <c r="KSB170" s="396"/>
      <c r="KSC170" s="396"/>
      <c r="KSD170" s="396"/>
      <c r="KSE170" s="396"/>
      <c r="KSF170" s="396"/>
      <c r="KSG170" s="396"/>
      <c r="KSH170" s="396"/>
      <c r="KSI170" s="396"/>
      <c r="KSJ170" s="396"/>
      <c r="KSK170" s="396"/>
      <c r="KSL170" s="396"/>
      <c r="KSM170" s="396"/>
      <c r="KSN170" s="396"/>
      <c r="KSO170" s="396"/>
      <c r="KSP170" s="396"/>
      <c r="KSQ170" s="396"/>
      <c r="KSR170" s="396"/>
      <c r="KSS170" s="396"/>
      <c r="KST170" s="396"/>
      <c r="KSU170" s="396"/>
      <c r="KSV170" s="396"/>
      <c r="KSW170" s="396"/>
      <c r="KSX170" s="396"/>
      <c r="KSY170" s="396"/>
      <c r="KSZ170" s="396"/>
      <c r="KTA170" s="396"/>
      <c r="KTB170" s="396"/>
      <c r="KTC170" s="396"/>
      <c r="KTD170" s="396"/>
      <c r="KTE170" s="396"/>
      <c r="KTF170" s="396"/>
      <c r="KTG170" s="396"/>
      <c r="KTH170" s="396"/>
      <c r="KTI170" s="396"/>
      <c r="KTJ170" s="396"/>
      <c r="KTK170" s="396"/>
      <c r="KTL170" s="396"/>
      <c r="KTM170" s="396"/>
      <c r="KTN170" s="396"/>
      <c r="KTO170" s="396"/>
      <c r="KTP170" s="396"/>
      <c r="KTQ170" s="396"/>
      <c r="KTR170" s="396"/>
      <c r="KTS170" s="396"/>
      <c r="KTT170" s="396"/>
      <c r="KTU170" s="396"/>
      <c r="KTV170" s="396"/>
      <c r="KTW170" s="396"/>
      <c r="KTX170" s="396"/>
      <c r="KTY170" s="396"/>
      <c r="KTZ170" s="396"/>
      <c r="KUA170" s="396"/>
      <c r="KUB170" s="396"/>
      <c r="KUC170" s="396"/>
      <c r="KUD170" s="396"/>
      <c r="KUE170" s="396"/>
      <c r="KUF170" s="396"/>
      <c r="KUG170" s="396"/>
      <c r="KUH170" s="396"/>
      <c r="KUI170" s="396"/>
      <c r="KUJ170" s="396"/>
      <c r="KUK170" s="396"/>
      <c r="KUL170" s="396"/>
      <c r="KUM170" s="396"/>
      <c r="KUN170" s="396"/>
      <c r="KUO170" s="396"/>
      <c r="KUP170" s="396"/>
      <c r="KUQ170" s="396"/>
      <c r="KUR170" s="396"/>
      <c r="KUS170" s="396"/>
      <c r="KUT170" s="396"/>
      <c r="KUU170" s="396"/>
      <c r="KUV170" s="396"/>
      <c r="KUW170" s="396"/>
      <c r="KUX170" s="396"/>
      <c r="KUY170" s="396"/>
      <c r="KUZ170" s="396"/>
      <c r="KVA170" s="396"/>
      <c r="KVB170" s="396"/>
      <c r="KVC170" s="396"/>
      <c r="KVD170" s="396"/>
      <c r="KVE170" s="396"/>
      <c r="KVF170" s="396"/>
      <c r="KVG170" s="396"/>
      <c r="KVH170" s="396"/>
      <c r="KVI170" s="396"/>
      <c r="KVJ170" s="396"/>
      <c r="KVK170" s="396"/>
      <c r="KVL170" s="396"/>
      <c r="KVM170" s="396"/>
      <c r="KVN170" s="396"/>
      <c r="KVO170" s="396"/>
      <c r="KVP170" s="396"/>
      <c r="KVQ170" s="396"/>
      <c r="KVR170" s="396"/>
      <c r="KVS170" s="396"/>
      <c r="KVT170" s="396"/>
      <c r="KVU170" s="396"/>
      <c r="KVV170" s="396"/>
      <c r="KVW170" s="396"/>
      <c r="KVX170" s="396"/>
      <c r="KVY170" s="396"/>
      <c r="KVZ170" s="396"/>
      <c r="KWA170" s="396"/>
      <c r="KWB170" s="396"/>
      <c r="KWC170" s="396"/>
      <c r="KWD170" s="396"/>
      <c r="KWE170" s="396"/>
      <c r="KWF170" s="396"/>
      <c r="KWG170" s="396"/>
      <c r="KWH170" s="396"/>
      <c r="KWI170" s="396"/>
      <c r="KWJ170" s="396"/>
      <c r="KWK170" s="396"/>
      <c r="KWL170" s="396"/>
      <c r="KWM170" s="396"/>
      <c r="KWN170" s="396"/>
      <c r="KWO170" s="396"/>
      <c r="KWP170" s="396"/>
      <c r="KWQ170" s="396"/>
      <c r="KWR170" s="396"/>
      <c r="KWS170" s="396"/>
      <c r="KWT170" s="396"/>
      <c r="KWU170" s="396"/>
      <c r="KWV170" s="396"/>
      <c r="KWW170" s="396"/>
      <c r="KWX170" s="396"/>
      <c r="KWY170" s="396"/>
      <c r="KWZ170" s="396"/>
      <c r="KXA170" s="396"/>
      <c r="KXB170" s="396"/>
      <c r="KXC170" s="396"/>
      <c r="KXD170" s="396"/>
      <c r="KXE170" s="396"/>
      <c r="KXF170" s="396"/>
      <c r="KXG170" s="396"/>
      <c r="KXH170" s="396"/>
      <c r="KXI170" s="396"/>
      <c r="KXJ170" s="396"/>
      <c r="KXK170" s="396"/>
      <c r="KXL170" s="396"/>
      <c r="KXM170" s="396"/>
      <c r="KXN170" s="396"/>
      <c r="KXO170" s="396"/>
      <c r="KXP170" s="396"/>
      <c r="KXQ170" s="396"/>
      <c r="KXR170" s="396"/>
      <c r="KXS170" s="396"/>
      <c r="KXT170" s="396"/>
      <c r="KXU170" s="396"/>
      <c r="KXV170" s="396"/>
      <c r="KXW170" s="396"/>
      <c r="KXX170" s="396"/>
      <c r="KXY170" s="396"/>
      <c r="KXZ170" s="396"/>
      <c r="KYA170" s="396"/>
      <c r="KYB170" s="396"/>
      <c r="KYC170" s="396"/>
      <c r="KYD170" s="396"/>
      <c r="KYE170" s="396"/>
      <c r="KYF170" s="396"/>
      <c r="KYG170" s="396"/>
      <c r="KYH170" s="396"/>
      <c r="KYI170" s="396"/>
      <c r="KYJ170" s="396"/>
      <c r="KYK170" s="396"/>
      <c r="KYL170" s="396"/>
      <c r="KYM170" s="396"/>
      <c r="KYN170" s="396"/>
      <c r="KYO170" s="396"/>
      <c r="KYP170" s="396"/>
      <c r="KYQ170" s="396"/>
      <c r="KYR170" s="396"/>
      <c r="KYS170" s="396"/>
      <c r="KYT170" s="396"/>
      <c r="KYU170" s="396"/>
      <c r="KYV170" s="396"/>
      <c r="KYW170" s="396"/>
      <c r="KYX170" s="396"/>
      <c r="KYY170" s="396"/>
      <c r="KYZ170" s="396"/>
      <c r="KZA170" s="396"/>
      <c r="KZB170" s="396"/>
      <c r="KZC170" s="396"/>
      <c r="KZD170" s="396"/>
      <c r="KZE170" s="396"/>
      <c r="KZF170" s="396"/>
      <c r="KZG170" s="396"/>
      <c r="KZH170" s="396"/>
      <c r="KZI170" s="396"/>
      <c r="KZJ170" s="396"/>
      <c r="KZK170" s="396"/>
      <c r="KZL170" s="396"/>
      <c r="KZM170" s="396"/>
      <c r="KZN170" s="396"/>
      <c r="KZO170" s="396"/>
      <c r="KZP170" s="396"/>
      <c r="KZQ170" s="396"/>
      <c r="KZR170" s="396"/>
      <c r="KZS170" s="396"/>
      <c r="KZT170" s="396"/>
      <c r="KZU170" s="396"/>
      <c r="KZV170" s="396"/>
      <c r="KZW170" s="396"/>
      <c r="KZX170" s="396"/>
      <c r="KZY170" s="396"/>
      <c r="KZZ170" s="396"/>
      <c r="LAA170" s="396"/>
      <c r="LAB170" s="396"/>
      <c r="LAC170" s="396"/>
      <c r="LAD170" s="396"/>
      <c r="LAE170" s="396"/>
      <c r="LAF170" s="396"/>
      <c r="LAG170" s="396"/>
      <c r="LAH170" s="396"/>
      <c r="LAI170" s="396"/>
      <c r="LAJ170" s="396"/>
      <c r="LAK170" s="396"/>
      <c r="LAL170" s="396"/>
      <c r="LAM170" s="396"/>
      <c r="LAN170" s="396"/>
      <c r="LAO170" s="396"/>
      <c r="LAP170" s="396"/>
      <c r="LAQ170" s="396"/>
      <c r="LAR170" s="396"/>
      <c r="LAS170" s="396"/>
      <c r="LAT170" s="396"/>
      <c r="LAU170" s="396"/>
      <c r="LAV170" s="396"/>
      <c r="LAW170" s="396"/>
      <c r="LAX170" s="396"/>
      <c r="LAY170" s="396"/>
      <c r="LAZ170" s="396"/>
      <c r="LBA170" s="396"/>
      <c r="LBB170" s="396"/>
      <c r="LBC170" s="396"/>
      <c r="LBD170" s="396"/>
      <c r="LBE170" s="396"/>
      <c r="LBF170" s="396"/>
      <c r="LBG170" s="396"/>
      <c r="LBH170" s="396"/>
      <c r="LBI170" s="396"/>
      <c r="LBJ170" s="396"/>
      <c r="LBK170" s="396"/>
      <c r="LBL170" s="396"/>
      <c r="LBM170" s="396"/>
      <c r="LBN170" s="396"/>
      <c r="LBO170" s="396"/>
      <c r="LBP170" s="396"/>
      <c r="LBQ170" s="396"/>
      <c r="LBR170" s="396"/>
      <c r="LBS170" s="396"/>
      <c r="LBT170" s="396"/>
      <c r="LBU170" s="396"/>
      <c r="LBV170" s="396"/>
      <c r="LBW170" s="396"/>
      <c r="LBX170" s="396"/>
      <c r="LBY170" s="396"/>
      <c r="LBZ170" s="396"/>
      <c r="LCA170" s="396"/>
      <c r="LCB170" s="396"/>
      <c r="LCC170" s="396"/>
      <c r="LCD170" s="396"/>
      <c r="LCE170" s="396"/>
      <c r="LCF170" s="396"/>
      <c r="LCG170" s="396"/>
      <c r="LCH170" s="396"/>
      <c r="LCI170" s="396"/>
      <c r="LCJ170" s="396"/>
      <c r="LCK170" s="396"/>
      <c r="LCL170" s="396"/>
      <c r="LCM170" s="396"/>
      <c r="LCN170" s="396"/>
      <c r="LCO170" s="396"/>
      <c r="LCP170" s="396"/>
      <c r="LCQ170" s="396"/>
      <c r="LCR170" s="396"/>
      <c r="LCS170" s="396"/>
      <c r="LCT170" s="396"/>
      <c r="LCU170" s="396"/>
      <c r="LCV170" s="396"/>
      <c r="LCW170" s="396"/>
      <c r="LCX170" s="396"/>
      <c r="LCY170" s="396"/>
      <c r="LCZ170" s="396"/>
      <c r="LDA170" s="396"/>
      <c r="LDB170" s="396"/>
      <c r="LDC170" s="396"/>
      <c r="LDD170" s="396"/>
      <c r="LDE170" s="396"/>
      <c r="LDF170" s="396"/>
      <c r="LDG170" s="396"/>
      <c r="LDH170" s="396"/>
      <c r="LDI170" s="396"/>
      <c r="LDJ170" s="396"/>
      <c r="LDK170" s="396"/>
      <c r="LDL170" s="396"/>
      <c r="LDM170" s="396"/>
      <c r="LDN170" s="396"/>
      <c r="LDO170" s="396"/>
      <c r="LDP170" s="396"/>
      <c r="LDQ170" s="396"/>
      <c r="LDR170" s="396"/>
      <c r="LDS170" s="396"/>
      <c r="LDT170" s="396"/>
      <c r="LDU170" s="396"/>
      <c r="LDV170" s="396"/>
      <c r="LDW170" s="396"/>
      <c r="LDX170" s="396"/>
      <c r="LDY170" s="396"/>
      <c r="LDZ170" s="396"/>
      <c r="LEA170" s="396"/>
      <c r="LEB170" s="396"/>
      <c r="LEC170" s="396"/>
      <c r="LED170" s="396"/>
      <c r="LEE170" s="396"/>
      <c r="LEF170" s="396"/>
      <c r="LEG170" s="396"/>
      <c r="LEH170" s="396"/>
      <c r="LEI170" s="396"/>
      <c r="LEJ170" s="396"/>
      <c r="LEK170" s="396"/>
      <c r="LEL170" s="396"/>
      <c r="LEM170" s="396"/>
      <c r="LEN170" s="396"/>
      <c r="LEO170" s="396"/>
      <c r="LEP170" s="396"/>
      <c r="LEQ170" s="396"/>
      <c r="LER170" s="396"/>
      <c r="LES170" s="396"/>
      <c r="LET170" s="396"/>
      <c r="LEU170" s="396"/>
      <c r="LEV170" s="396"/>
      <c r="LEW170" s="396"/>
      <c r="LEX170" s="396"/>
      <c r="LEY170" s="396"/>
      <c r="LEZ170" s="396"/>
      <c r="LFA170" s="396"/>
      <c r="LFB170" s="396"/>
      <c r="LFC170" s="396"/>
      <c r="LFD170" s="396"/>
      <c r="LFE170" s="396"/>
      <c r="LFF170" s="396"/>
      <c r="LFG170" s="396"/>
      <c r="LFH170" s="396"/>
      <c r="LFI170" s="396"/>
      <c r="LFJ170" s="396"/>
      <c r="LFK170" s="396"/>
      <c r="LFL170" s="396"/>
      <c r="LFM170" s="396"/>
      <c r="LFN170" s="396"/>
      <c r="LFO170" s="396"/>
      <c r="LFP170" s="396"/>
      <c r="LFQ170" s="396"/>
      <c r="LFR170" s="396"/>
      <c r="LFS170" s="396"/>
      <c r="LFT170" s="396"/>
      <c r="LFU170" s="396"/>
      <c r="LFV170" s="396"/>
      <c r="LFW170" s="396"/>
      <c r="LFX170" s="396"/>
      <c r="LFY170" s="396"/>
      <c r="LFZ170" s="396"/>
      <c r="LGA170" s="396"/>
      <c r="LGB170" s="396"/>
      <c r="LGC170" s="396"/>
      <c r="LGD170" s="396"/>
      <c r="LGE170" s="396"/>
      <c r="LGF170" s="396"/>
      <c r="LGG170" s="396"/>
      <c r="LGH170" s="396"/>
      <c r="LGI170" s="396"/>
      <c r="LGJ170" s="396"/>
      <c r="LGK170" s="396"/>
      <c r="LGL170" s="396"/>
      <c r="LGM170" s="396"/>
      <c r="LGN170" s="396"/>
      <c r="LGO170" s="396"/>
      <c r="LGP170" s="396"/>
      <c r="LGQ170" s="396"/>
      <c r="LGR170" s="396"/>
      <c r="LGS170" s="396"/>
      <c r="LGT170" s="396"/>
      <c r="LGU170" s="396"/>
      <c r="LGV170" s="396"/>
      <c r="LGW170" s="396"/>
      <c r="LGX170" s="396"/>
      <c r="LGY170" s="396"/>
      <c r="LGZ170" s="396"/>
      <c r="LHA170" s="396"/>
      <c r="LHB170" s="396"/>
      <c r="LHC170" s="396"/>
      <c r="LHD170" s="396"/>
      <c r="LHE170" s="396"/>
      <c r="LHF170" s="396"/>
      <c r="LHG170" s="396"/>
      <c r="LHH170" s="396"/>
      <c r="LHI170" s="396"/>
      <c r="LHJ170" s="396"/>
      <c r="LHK170" s="396"/>
      <c r="LHL170" s="396"/>
      <c r="LHM170" s="396"/>
      <c r="LHN170" s="396"/>
      <c r="LHO170" s="396"/>
      <c r="LHP170" s="396"/>
      <c r="LHQ170" s="396"/>
      <c r="LHR170" s="396"/>
      <c r="LHS170" s="396"/>
      <c r="LHT170" s="396"/>
      <c r="LHU170" s="396"/>
      <c r="LHV170" s="396"/>
      <c r="LHW170" s="396"/>
      <c r="LHX170" s="396"/>
      <c r="LHY170" s="396"/>
      <c r="LHZ170" s="396"/>
      <c r="LIA170" s="396"/>
      <c r="LIB170" s="396"/>
      <c r="LIC170" s="396"/>
      <c r="LID170" s="396"/>
      <c r="LIE170" s="396"/>
      <c r="LIF170" s="396"/>
      <c r="LIG170" s="396"/>
      <c r="LIH170" s="396"/>
      <c r="LII170" s="396"/>
      <c r="LIJ170" s="396"/>
      <c r="LIK170" s="396"/>
      <c r="LIL170" s="396"/>
      <c r="LIM170" s="396"/>
      <c r="LIN170" s="396"/>
      <c r="LIO170" s="396"/>
      <c r="LIP170" s="396"/>
      <c r="LIQ170" s="396"/>
      <c r="LIR170" s="396"/>
      <c r="LIS170" s="396"/>
      <c r="LIT170" s="396"/>
      <c r="LIU170" s="396"/>
      <c r="LIV170" s="396"/>
      <c r="LIW170" s="396"/>
      <c r="LIX170" s="396"/>
      <c r="LIY170" s="396"/>
      <c r="LIZ170" s="396"/>
      <c r="LJA170" s="396"/>
      <c r="LJB170" s="396"/>
      <c r="LJC170" s="396"/>
      <c r="LJD170" s="396"/>
      <c r="LJE170" s="396"/>
      <c r="LJF170" s="396"/>
      <c r="LJG170" s="396"/>
      <c r="LJH170" s="396"/>
      <c r="LJI170" s="396"/>
      <c r="LJJ170" s="396"/>
      <c r="LJK170" s="396"/>
      <c r="LJL170" s="396"/>
      <c r="LJM170" s="396"/>
      <c r="LJN170" s="396"/>
      <c r="LJO170" s="396"/>
      <c r="LJP170" s="396"/>
      <c r="LJQ170" s="396"/>
      <c r="LJR170" s="396"/>
      <c r="LJS170" s="396"/>
      <c r="LJT170" s="396"/>
      <c r="LJU170" s="396"/>
      <c r="LJV170" s="396"/>
      <c r="LJW170" s="396"/>
      <c r="LJX170" s="396"/>
      <c r="LJY170" s="396"/>
      <c r="LJZ170" s="396"/>
      <c r="LKA170" s="396"/>
      <c r="LKB170" s="396"/>
      <c r="LKC170" s="396"/>
      <c r="LKD170" s="396"/>
      <c r="LKE170" s="396"/>
      <c r="LKF170" s="396"/>
      <c r="LKG170" s="396"/>
      <c r="LKH170" s="396"/>
      <c r="LKI170" s="396"/>
      <c r="LKJ170" s="396"/>
      <c r="LKK170" s="396"/>
      <c r="LKL170" s="396"/>
      <c r="LKM170" s="396"/>
      <c r="LKN170" s="396"/>
      <c r="LKO170" s="396"/>
      <c r="LKP170" s="396"/>
      <c r="LKQ170" s="396"/>
      <c r="LKR170" s="396"/>
      <c r="LKS170" s="396"/>
      <c r="LKT170" s="396"/>
      <c r="LKU170" s="396"/>
      <c r="LKV170" s="396"/>
      <c r="LKW170" s="396"/>
      <c r="LKX170" s="396"/>
      <c r="LKY170" s="396"/>
      <c r="LKZ170" s="396"/>
      <c r="LLA170" s="396"/>
      <c r="LLB170" s="396"/>
      <c r="LLC170" s="396"/>
      <c r="LLD170" s="396"/>
      <c r="LLE170" s="396"/>
      <c r="LLF170" s="396"/>
      <c r="LLG170" s="396"/>
      <c r="LLH170" s="396"/>
      <c r="LLI170" s="396"/>
      <c r="LLJ170" s="396"/>
      <c r="LLK170" s="396"/>
      <c r="LLL170" s="396"/>
      <c r="LLM170" s="396"/>
      <c r="LLN170" s="396"/>
      <c r="LLO170" s="396"/>
      <c r="LLP170" s="396"/>
      <c r="LLQ170" s="396"/>
      <c r="LLR170" s="396"/>
      <c r="LLS170" s="396"/>
      <c r="LLT170" s="396"/>
      <c r="LLU170" s="396"/>
      <c r="LLV170" s="396"/>
      <c r="LLW170" s="396"/>
      <c r="LLX170" s="396"/>
      <c r="LLY170" s="396"/>
      <c r="LLZ170" s="396"/>
      <c r="LMA170" s="396"/>
      <c r="LMB170" s="396"/>
      <c r="LMC170" s="396"/>
      <c r="LMD170" s="396"/>
      <c r="LME170" s="396"/>
      <c r="LMF170" s="396"/>
      <c r="LMG170" s="396"/>
      <c r="LMH170" s="396"/>
      <c r="LMI170" s="396"/>
      <c r="LMJ170" s="396"/>
      <c r="LMK170" s="396"/>
      <c r="LML170" s="396"/>
      <c r="LMM170" s="396"/>
      <c r="LMN170" s="396"/>
      <c r="LMO170" s="396"/>
      <c r="LMP170" s="396"/>
      <c r="LMQ170" s="396"/>
      <c r="LMR170" s="396"/>
      <c r="LMS170" s="396"/>
      <c r="LMT170" s="396"/>
      <c r="LMU170" s="396"/>
      <c r="LMV170" s="396"/>
      <c r="LMW170" s="396"/>
      <c r="LMX170" s="396"/>
      <c r="LMY170" s="396"/>
      <c r="LMZ170" s="396"/>
      <c r="LNA170" s="396"/>
      <c r="LNB170" s="396"/>
      <c r="LNC170" s="396"/>
      <c r="LND170" s="396"/>
      <c r="LNE170" s="396"/>
      <c r="LNF170" s="396"/>
      <c r="LNG170" s="396"/>
      <c r="LNH170" s="396"/>
      <c r="LNI170" s="396"/>
      <c r="LNJ170" s="396"/>
      <c r="LNK170" s="396"/>
      <c r="LNL170" s="396"/>
      <c r="LNM170" s="396"/>
      <c r="LNN170" s="396"/>
      <c r="LNO170" s="396"/>
      <c r="LNP170" s="396"/>
      <c r="LNQ170" s="396"/>
      <c r="LNR170" s="396"/>
      <c r="LNS170" s="396"/>
      <c r="LNT170" s="396"/>
      <c r="LNU170" s="396"/>
      <c r="LNV170" s="396"/>
      <c r="LNW170" s="396"/>
      <c r="LNX170" s="396"/>
      <c r="LNY170" s="396"/>
      <c r="LNZ170" s="396"/>
      <c r="LOA170" s="396"/>
      <c r="LOB170" s="396"/>
      <c r="LOC170" s="396"/>
      <c r="LOD170" s="396"/>
      <c r="LOE170" s="396"/>
      <c r="LOF170" s="396"/>
      <c r="LOG170" s="396"/>
      <c r="LOH170" s="396"/>
      <c r="LOI170" s="396"/>
      <c r="LOJ170" s="396"/>
      <c r="LOK170" s="396"/>
      <c r="LOL170" s="396"/>
      <c r="LOM170" s="396"/>
      <c r="LON170" s="396"/>
      <c r="LOO170" s="396"/>
      <c r="LOP170" s="396"/>
      <c r="LOQ170" s="396"/>
      <c r="LOR170" s="396"/>
      <c r="LOS170" s="396"/>
      <c r="LOT170" s="396"/>
      <c r="LOU170" s="396"/>
      <c r="LOV170" s="396"/>
      <c r="LOW170" s="396"/>
      <c r="LOX170" s="396"/>
      <c r="LOY170" s="396"/>
      <c r="LOZ170" s="396"/>
      <c r="LPA170" s="396"/>
      <c r="LPB170" s="396"/>
      <c r="LPC170" s="396"/>
      <c r="LPD170" s="396"/>
      <c r="LPE170" s="396"/>
      <c r="LPF170" s="396"/>
      <c r="LPG170" s="396"/>
      <c r="LPH170" s="396"/>
      <c r="LPI170" s="396"/>
      <c r="LPJ170" s="396"/>
      <c r="LPK170" s="396"/>
      <c r="LPL170" s="396"/>
      <c r="LPM170" s="396"/>
      <c r="LPN170" s="396"/>
      <c r="LPO170" s="396"/>
      <c r="LPP170" s="396"/>
      <c r="LPQ170" s="396"/>
      <c r="LPR170" s="396"/>
      <c r="LPS170" s="396"/>
      <c r="LPT170" s="396"/>
      <c r="LPU170" s="396"/>
      <c r="LPV170" s="396"/>
      <c r="LPW170" s="396"/>
      <c r="LPX170" s="396"/>
      <c r="LPY170" s="396"/>
      <c r="LPZ170" s="396"/>
      <c r="LQA170" s="396"/>
      <c r="LQB170" s="396"/>
      <c r="LQC170" s="396"/>
      <c r="LQD170" s="396"/>
      <c r="LQE170" s="396"/>
      <c r="LQF170" s="396"/>
      <c r="LQG170" s="396"/>
      <c r="LQH170" s="396"/>
      <c r="LQI170" s="396"/>
      <c r="LQJ170" s="396"/>
      <c r="LQK170" s="396"/>
      <c r="LQL170" s="396"/>
      <c r="LQM170" s="396"/>
      <c r="LQN170" s="396"/>
      <c r="LQO170" s="396"/>
      <c r="LQP170" s="396"/>
      <c r="LQQ170" s="396"/>
      <c r="LQR170" s="396"/>
      <c r="LQS170" s="396"/>
      <c r="LQT170" s="396"/>
      <c r="LQU170" s="396"/>
      <c r="LQV170" s="396"/>
      <c r="LQW170" s="396"/>
      <c r="LQX170" s="396"/>
      <c r="LQY170" s="396"/>
      <c r="LQZ170" s="396"/>
      <c r="LRA170" s="396"/>
      <c r="LRB170" s="396"/>
      <c r="LRC170" s="396"/>
      <c r="LRD170" s="396"/>
      <c r="LRE170" s="396"/>
      <c r="LRF170" s="396"/>
      <c r="LRG170" s="396"/>
      <c r="LRH170" s="396"/>
      <c r="LRI170" s="396"/>
      <c r="LRJ170" s="396"/>
      <c r="LRK170" s="396"/>
      <c r="LRL170" s="396"/>
      <c r="LRM170" s="396"/>
      <c r="LRN170" s="396"/>
      <c r="LRO170" s="396"/>
      <c r="LRP170" s="396"/>
      <c r="LRQ170" s="396"/>
      <c r="LRR170" s="396"/>
      <c r="LRS170" s="396"/>
      <c r="LRT170" s="396"/>
      <c r="LRU170" s="396"/>
      <c r="LRV170" s="396"/>
      <c r="LRW170" s="396"/>
      <c r="LRX170" s="396"/>
      <c r="LRY170" s="396"/>
      <c r="LRZ170" s="396"/>
      <c r="LSA170" s="396"/>
      <c r="LSB170" s="396"/>
      <c r="LSC170" s="396"/>
      <c r="LSD170" s="396"/>
      <c r="LSE170" s="396"/>
      <c r="LSF170" s="396"/>
      <c r="LSG170" s="396"/>
      <c r="LSH170" s="396"/>
      <c r="LSI170" s="396"/>
      <c r="LSJ170" s="396"/>
      <c r="LSK170" s="396"/>
      <c r="LSL170" s="396"/>
      <c r="LSM170" s="396"/>
      <c r="LSN170" s="396"/>
      <c r="LSO170" s="396"/>
      <c r="LSP170" s="396"/>
      <c r="LSQ170" s="396"/>
      <c r="LSR170" s="396"/>
      <c r="LSS170" s="396"/>
      <c r="LST170" s="396"/>
      <c r="LSU170" s="396"/>
      <c r="LSV170" s="396"/>
      <c r="LSW170" s="396"/>
      <c r="LSX170" s="396"/>
      <c r="LSY170" s="396"/>
      <c r="LSZ170" s="396"/>
      <c r="LTA170" s="396"/>
      <c r="LTB170" s="396"/>
      <c r="LTC170" s="396"/>
      <c r="LTD170" s="396"/>
      <c r="LTE170" s="396"/>
      <c r="LTF170" s="396"/>
      <c r="LTG170" s="396"/>
      <c r="LTH170" s="396"/>
      <c r="LTI170" s="396"/>
      <c r="LTJ170" s="396"/>
      <c r="LTK170" s="396"/>
      <c r="LTL170" s="396"/>
      <c r="LTM170" s="396"/>
      <c r="LTN170" s="396"/>
      <c r="LTO170" s="396"/>
      <c r="LTP170" s="396"/>
      <c r="LTQ170" s="396"/>
      <c r="LTR170" s="396"/>
      <c r="LTS170" s="396"/>
      <c r="LTT170" s="396"/>
      <c r="LTU170" s="396"/>
      <c r="LTV170" s="396"/>
      <c r="LTW170" s="396"/>
      <c r="LTX170" s="396"/>
      <c r="LTY170" s="396"/>
      <c r="LTZ170" s="396"/>
      <c r="LUA170" s="396"/>
      <c r="LUB170" s="396"/>
      <c r="LUC170" s="396"/>
      <c r="LUD170" s="396"/>
      <c r="LUE170" s="396"/>
      <c r="LUF170" s="396"/>
      <c r="LUG170" s="396"/>
      <c r="LUH170" s="396"/>
      <c r="LUI170" s="396"/>
      <c r="LUJ170" s="396"/>
      <c r="LUK170" s="396"/>
      <c r="LUL170" s="396"/>
      <c r="LUM170" s="396"/>
      <c r="LUN170" s="396"/>
      <c r="LUO170" s="396"/>
      <c r="LUP170" s="396"/>
      <c r="LUQ170" s="396"/>
      <c r="LUR170" s="396"/>
      <c r="LUS170" s="396"/>
      <c r="LUT170" s="396"/>
      <c r="LUU170" s="396"/>
      <c r="LUV170" s="396"/>
      <c r="LUW170" s="396"/>
      <c r="LUX170" s="396"/>
      <c r="LUY170" s="396"/>
      <c r="LUZ170" s="396"/>
      <c r="LVA170" s="396"/>
      <c r="LVB170" s="396"/>
      <c r="LVC170" s="396"/>
      <c r="LVD170" s="396"/>
      <c r="LVE170" s="396"/>
      <c r="LVF170" s="396"/>
      <c r="LVG170" s="396"/>
      <c r="LVH170" s="396"/>
      <c r="LVI170" s="396"/>
      <c r="LVJ170" s="396"/>
      <c r="LVK170" s="396"/>
      <c r="LVL170" s="396"/>
      <c r="LVM170" s="396"/>
      <c r="LVN170" s="396"/>
      <c r="LVO170" s="396"/>
      <c r="LVP170" s="396"/>
      <c r="LVQ170" s="396"/>
      <c r="LVR170" s="396"/>
      <c r="LVS170" s="396"/>
      <c r="LVT170" s="396"/>
      <c r="LVU170" s="396"/>
      <c r="LVV170" s="396"/>
      <c r="LVW170" s="396"/>
      <c r="LVX170" s="396"/>
      <c r="LVY170" s="396"/>
      <c r="LVZ170" s="396"/>
      <c r="LWA170" s="396"/>
      <c r="LWB170" s="396"/>
      <c r="LWC170" s="396"/>
      <c r="LWD170" s="396"/>
      <c r="LWE170" s="396"/>
      <c r="LWF170" s="396"/>
      <c r="LWG170" s="396"/>
      <c r="LWH170" s="396"/>
      <c r="LWI170" s="396"/>
      <c r="LWJ170" s="396"/>
      <c r="LWK170" s="396"/>
      <c r="LWL170" s="396"/>
      <c r="LWM170" s="396"/>
      <c r="LWN170" s="396"/>
      <c r="LWO170" s="396"/>
      <c r="LWP170" s="396"/>
      <c r="LWQ170" s="396"/>
      <c r="LWR170" s="396"/>
      <c r="LWS170" s="396"/>
      <c r="LWT170" s="396"/>
      <c r="LWU170" s="396"/>
      <c r="LWV170" s="396"/>
      <c r="LWW170" s="396"/>
      <c r="LWX170" s="396"/>
      <c r="LWY170" s="396"/>
      <c r="LWZ170" s="396"/>
      <c r="LXA170" s="396"/>
      <c r="LXB170" s="396"/>
      <c r="LXC170" s="396"/>
      <c r="LXD170" s="396"/>
      <c r="LXE170" s="396"/>
      <c r="LXF170" s="396"/>
      <c r="LXG170" s="396"/>
      <c r="LXH170" s="396"/>
      <c r="LXI170" s="396"/>
      <c r="LXJ170" s="396"/>
      <c r="LXK170" s="396"/>
      <c r="LXL170" s="396"/>
      <c r="LXM170" s="396"/>
      <c r="LXN170" s="396"/>
      <c r="LXO170" s="396"/>
      <c r="LXP170" s="396"/>
      <c r="LXQ170" s="396"/>
      <c r="LXR170" s="396"/>
      <c r="LXS170" s="396"/>
      <c r="LXT170" s="396"/>
      <c r="LXU170" s="396"/>
      <c r="LXV170" s="396"/>
      <c r="LXW170" s="396"/>
      <c r="LXX170" s="396"/>
      <c r="LXY170" s="396"/>
      <c r="LXZ170" s="396"/>
      <c r="LYA170" s="396"/>
      <c r="LYB170" s="396"/>
      <c r="LYC170" s="396"/>
      <c r="LYD170" s="396"/>
      <c r="LYE170" s="396"/>
      <c r="LYF170" s="396"/>
      <c r="LYG170" s="396"/>
      <c r="LYH170" s="396"/>
      <c r="LYI170" s="396"/>
      <c r="LYJ170" s="396"/>
      <c r="LYK170" s="396"/>
      <c r="LYL170" s="396"/>
      <c r="LYM170" s="396"/>
      <c r="LYN170" s="396"/>
      <c r="LYO170" s="396"/>
      <c r="LYP170" s="396"/>
      <c r="LYQ170" s="396"/>
      <c r="LYR170" s="396"/>
      <c r="LYS170" s="396"/>
      <c r="LYT170" s="396"/>
      <c r="LYU170" s="396"/>
      <c r="LYV170" s="396"/>
      <c r="LYW170" s="396"/>
      <c r="LYX170" s="396"/>
      <c r="LYY170" s="396"/>
      <c r="LYZ170" s="396"/>
      <c r="LZA170" s="396"/>
      <c r="LZB170" s="396"/>
      <c r="LZC170" s="396"/>
      <c r="LZD170" s="396"/>
      <c r="LZE170" s="396"/>
      <c r="LZF170" s="396"/>
      <c r="LZG170" s="396"/>
      <c r="LZH170" s="396"/>
      <c r="LZI170" s="396"/>
      <c r="LZJ170" s="396"/>
      <c r="LZK170" s="396"/>
      <c r="LZL170" s="396"/>
      <c r="LZM170" s="396"/>
      <c r="LZN170" s="396"/>
      <c r="LZO170" s="396"/>
      <c r="LZP170" s="396"/>
      <c r="LZQ170" s="396"/>
      <c r="LZR170" s="396"/>
      <c r="LZS170" s="396"/>
      <c r="LZT170" s="396"/>
      <c r="LZU170" s="396"/>
      <c r="LZV170" s="396"/>
      <c r="LZW170" s="396"/>
      <c r="LZX170" s="396"/>
      <c r="LZY170" s="396"/>
      <c r="LZZ170" s="396"/>
      <c r="MAA170" s="396"/>
      <c r="MAB170" s="396"/>
      <c r="MAC170" s="396"/>
      <c r="MAD170" s="396"/>
      <c r="MAE170" s="396"/>
      <c r="MAF170" s="396"/>
      <c r="MAG170" s="396"/>
      <c r="MAH170" s="396"/>
      <c r="MAI170" s="396"/>
      <c r="MAJ170" s="396"/>
      <c r="MAK170" s="396"/>
      <c r="MAL170" s="396"/>
      <c r="MAM170" s="396"/>
      <c r="MAN170" s="396"/>
      <c r="MAO170" s="396"/>
      <c r="MAP170" s="396"/>
      <c r="MAQ170" s="396"/>
      <c r="MAR170" s="396"/>
      <c r="MAS170" s="396"/>
      <c r="MAT170" s="396"/>
      <c r="MAU170" s="396"/>
      <c r="MAV170" s="396"/>
      <c r="MAW170" s="396"/>
      <c r="MAX170" s="396"/>
      <c r="MAY170" s="396"/>
      <c r="MAZ170" s="396"/>
      <c r="MBA170" s="396"/>
      <c r="MBB170" s="396"/>
      <c r="MBC170" s="396"/>
      <c r="MBD170" s="396"/>
      <c r="MBE170" s="396"/>
      <c r="MBF170" s="396"/>
      <c r="MBG170" s="396"/>
      <c r="MBH170" s="396"/>
      <c r="MBI170" s="396"/>
      <c r="MBJ170" s="396"/>
      <c r="MBK170" s="396"/>
      <c r="MBL170" s="396"/>
      <c r="MBM170" s="396"/>
      <c r="MBN170" s="396"/>
      <c r="MBO170" s="396"/>
      <c r="MBP170" s="396"/>
      <c r="MBQ170" s="396"/>
      <c r="MBR170" s="396"/>
      <c r="MBS170" s="396"/>
      <c r="MBT170" s="396"/>
      <c r="MBU170" s="396"/>
      <c r="MBV170" s="396"/>
      <c r="MBW170" s="396"/>
      <c r="MBX170" s="396"/>
      <c r="MBY170" s="396"/>
      <c r="MBZ170" s="396"/>
      <c r="MCA170" s="396"/>
      <c r="MCB170" s="396"/>
      <c r="MCC170" s="396"/>
      <c r="MCD170" s="396"/>
      <c r="MCE170" s="396"/>
      <c r="MCF170" s="396"/>
      <c r="MCG170" s="396"/>
      <c r="MCH170" s="396"/>
      <c r="MCI170" s="396"/>
      <c r="MCJ170" s="396"/>
      <c r="MCK170" s="396"/>
      <c r="MCL170" s="396"/>
      <c r="MCM170" s="396"/>
      <c r="MCN170" s="396"/>
      <c r="MCO170" s="396"/>
      <c r="MCP170" s="396"/>
      <c r="MCQ170" s="396"/>
      <c r="MCR170" s="396"/>
      <c r="MCS170" s="396"/>
      <c r="MCT170" s="396"/>
      <c r="MCU170" s="396"/>
      <c r="MCV170" s="396"/>
      <c r="MCW170" s="396"/>
      <c r="MCX170" s="396"/>
      <c r="MCY170" s="396"/>
      <c r="MCZ170" s="396"/>
      <c r="MDA170" s="396"/>
      <c r="MDB170" s="396"/>
      <c r="MDC170" s="396"/>
      <c r="MDD170" s="396"/>
      <c r="MDE170" s="396"/>
      <c r="MDF170" s="396"/>
      <c r="MDG170" s="396"/>
      <c r="MDH170" s="396"/>
      <c r="MDI170" s="396"/>
      <c r="MDJ170" s="396"/>
      <c r="MDK170" s="396"/>
      <c r="MDL170" s="396"/>
      <c r="MDM170" s="396"/>
      <c r="MDN170" s="396"/>
      <c r="MDO170" s="396"/>
      <c r="MDP170" s="396"/>
      <c r="MDQ170" s="396"/>
      <c r="MDR170" s="396"/>
      <c r="MDS170" s="396"/>
      <c r="MDT170" s="396"/>
      <c r="MDU170" s="396"/>
      <c r="MDV170" s="396"/>
      <c r="MDW170" s="396"/>
      <c r="MDX170" s="396"/>
      <c r="MDY170" s="396"/>
      <c r="MDZ170" s="396"/>
      <c r="MEA170" s="396"/>
      <c r="MEB170" s="396"/>
      <c r="MEC170" s="396"/>
      <c r="MED170" s="396"/>
      <c r="MEE170" s="396"/>
      <c r="MEF170" s="396"/>
      <c r="MEG170" s="396"/>
      <c r="MEH170" s="396"/>
      <c r="MEI170" s="396"/>
      <c r="MEJ170" s="396"/>
      <c r="MEK170" s="396"/>
      <c r="MEL170" s="396"/>
      <c r="MEM170" s="396"/>
      <c r="MEN170" s="396"/>
      <c r="MEO170" s="396"/>
      <c r="MEP170" s="396"/>
      <c r="MEQ170" s="396"/>
      <c r="MER170" s="396"/>
      <c r="MES170" s="396"/>
      <c r="MET170" s="396"/>
      <c r="MEU170" s="396"/>
      <c r="MEV170" s="396"/>
      <c r="MEW170" s="396"/>
      <c r="MEX170" s="396"/>
      <c r="MEY170" s="396"/>
      <c r="MEZ170" s="396"/>
      <c r="MFA170" s="396"/>
      <c r="MFB170" s="396"/>
      <c r="MFC170" s="396"/>
      <c r="MFD170" s="396"/>
      <c r="MFE170" s="396"/>
      <c r="MFF170" s="396"/>
      <c r="MFG170" s="396"/>
      <c r="MFH170" s="396"/>
      <c r="MFI170" s="396"/>
      <c r="MFJ170" s="396"/>
      <c r="MFK170" s="396"/>
      <c r="MFL170" s="396"/>
      <c r="MFM170" s="396"/>
      <c r="MFN170" s="396"/>
      <c r="MFO170" s="396"/>
      <c r="MFP170" s="396"/>
      <c r="MFQ170" s="396"/>
      <c r="MFR170" s="396"/>
      <c r="MFS170" s="396"/>
      <c r="MFT170" s="396"/>
      <c r="MFU170" s="396"/>
      <c r="MFV170" s="396"/>
      <c r="MFW170" s="396"/>
      <c r="MFX170" s="396"/>
      <c r="MFY170" s="396"/>
      <c r="MFZ170" s="396"/>
      <c r="MGA170" s="396"/>
      <c r="MGB170" s="396"/>
      <c r="MGC170" s="396"/>
      <c r="MGD170" s="396"/>
      <c r="MGE170" s="396"/>
      <c r="MGF170" s="396"/>
      <c r="MGG170" s="396"/>
      <c r="MGH170" s="396"/>
      <c r="MGI170" s="396"/>
      <c r="MGJ170" s="396"/>
      <c r="MGK170" s="396"/>
      <c r="MGL170" s="396"/>
      <c r="MGM170" s="396"/>
      <c r="MGN170" s="396"/>
      <c r="MGO170" s="396"/>
      <c r="MGP170" s="396"/>
      <c r="MGQ170" s="396"/>
      <c r="MGR170" s="396"/>
      <c r="MGS170" s="396"/>
      <c r="MGT170" s="396"/>
      <c r="MGU170" s="396"/>
      <c r="MGV170" s="396"/>
      <c r="MGW170" s="396"/>
      <c r="MGX170" s="396"/>
      <c r="MGY170" s="396"/>
      <c r="MGZ170" s="396"/>
      <c r="MHA170" s="396"/>
      <c r="MHB170" s="396"/>
      <c r="MHC170" s="396"/>
      <c r="MHD170" s="396"/>
      <c r="MHE170" s="396"/>
      <c r="MHF170" s="396"/>
      <c r="MHG170" s="396"/>
      <c r="MHH170" s="396"/>
      <c r="MHI170" s="396"/>
      <c r="MHJ170" s="396"/>
      <c r="MHK170" s="396"/>
      <c r="MHL170" s="396"/>
      <c r="MHM170" s="396"/>
      <c r="MHN170" s="396"/>
      <c r="MHO170" s="396"/>
      <c r="MHP170" s="396"/>
      <c r="MHQ170" s="396"/>
      <c r="MHR170" s="396"/>
      <c r="MHS170" s="396"/>
      <c r="MHT170" s="396"/>
      <c r="MHU170" s="396"/>
      <c r="MHV170" s="396"/>
      <c r="MHW170" s="396"/>
      <c r="MHX170" s="396"/>
      <c r="MHY170" s="396"/>
      <c r="MHZ170" s="396"/>
      <c r="MIA170" s="396"/>
      <c r="MIB170" s="396"/>
      <c r="MIC170" s="396"/>
      <c r="MID170" s="396"/>
      <c r="MIE170" s="396"/>
      <c r="MIF170" s="396"/>
      <c r="MIG170" s="396"/>
      <c r="MIH170" s="396"/>
      <c r="MII170" s="396"/>
      <c r="MIJ170" s="396"/>
      <c r="MIK170" s="396"/>
      <c r="MIL170" s="396"/>
      <c r="MIM170" s="396"/>
      <c r="MIN170" s="396"/>
      <c r="MIO170" s="396"/>
      <c r="MIP170" s="396"/>
      <c r="MIQ170" s="396"/>
      <c r="MIR170" s="396"/>
      <c r="MIS170" s="396"/>
      <c r="MIT170" s="396"/>
      <c r="MIU170" s="396"/>
      <c r="MIV170" s="396"/>
      <c r="MIW170" s="396"/>
      <c r="MIX170" s="396"/>
      <c r="MIY170" s="396"/>
      <c r="MIZ170" s="396"/>
      <c r="MJA170" s="396"/>
      <c r="MJB170" s="396"/>
      <c r="MJC170" s="396"/>
      <c r="MJD170" s="396"/>
      <c r="MJE170" s="396"/>
      <c r="MJF170" s="396"/>
      <c r="MJG170" s="396"/>
      <c r="MJH170" s="396"/>
      <c r="MJI170" s="396"/>
      <c r="MJJ170" s="396"/>
      <c r="MJK170" s="396"/>
      <c r="MJL170" s="396"/>
      <c r="MJM170" s="396"/>
      <c r="MJN170" s="396"/>
      <c r="MJO170" s="396"/>
      <c r="MJP170" s="396"/>
      <c r="MJQ170" s="396"/>
      <c r="MJR170" s="396"/>
      <c r="MJS170" s="396"/>
      <c r="MJT170" s="396"/>
      <c r="MJU170" s="396"/>
      <c r="MJV170" s="396"/>
      <c r="MJW170" s="396"/>
      <c r="MJX170" s="396"/>
      <c r="MJY170" s="396"/>
      <c r="MJZ170" s="396"/>
      <c r="MKA170" s="396"/>
      <c r="MKB170" s="396"/>
      <c r="MKC170" s="396"/>
      <c r="MKD170" s="396"/>
      <c r="MKE170" s="396"/>
      <c r="MKF170" s="396"/>
      <c r="MKG170" s="396"/>
      <c r="MKH170" s="396"/>
      <c r="MKI170" s="396"/>
      <c r="MKJ170" s="396"/>
      <c r="MKK170" s="396"/>
      <c r="MKL170" s="396"/>
      <c r="MKM170" s="396"/>
      <c r="MKN170" s="396"/>
      <c r="MKO170" s="396"/>
      <c r="MKP170" s="396"/>
      <c r="MKQ170" s="396"/>
      <c r="MKR170" s="396"/>
      <c r="MKS170" s="396"/>
      <c r="MKT170" s="396"/>
      <c r="MKU170" s="396"/>
      <c r="MKV170" s="396"/>
      <c r="MKW170" s="396"/>
      <c r="MKX170" s="396"/>
      <c r="MKY170" s="396"/>
      <c r="MKZ170" s="396"/>
      <c r="MLA170" s="396"/>
      <c r="MLB170" s="396"/>
      <c r="MLC170" s="396"/>
      <c r="MLD170" s="396"/>
      <c r="MLE170" s="396"/>
      <c r="MLF170" s="396"/>
      <c r="MLG170" s="396"/>
      <c r="MLH170" s="396"/>
      <c r="MLI170" s="396"/>
      <c r="MLJ170" s="396"/>
      <c r="MLK170" s="396"/>
      <c r="MLL170" s="396"/>
      <c r="MLM170" s="396"/>
      <c r="MLN170" s="396"/>
      <c r="MLO170" s="396"/>
      <c r="MLP170" s="396"/>
      <c r="MLQ170" s="396"/>
      <c r="MLR170" s="396"/>
      <c r="MLS170" s="396"/>
      <c r="MLT170" s="396"/>
      <c r="MLU170" s="396"/>
      <c r="MLV170" s="396"/>
      <c r="MLW170" s="396"/>
      <c r="MLX170" s="396"/>
      <c r="MLY170" s="396"/>
      <c r="MLZ170" s="396"/>
      <c r="MMA170" s="396"/>
      <c r="MMB170" s="396"/>
      <c r="MMC170" s="396"/>
      <c r="MMD170" s="396"/>
      <c r="MME170" s="396"/>
      <c r="MMF170" s="396"/>
      <c r="MMG170" s="396"/>
      <c r="MMH170" s="396"/>
      <c r="MMI170" s="396"/>
      <c r="MMJ170" s="396"/>
      <c r="MMK170" s="396"/>
      <c r="MML170" s="396"/>
      <c r="MMM170" s="396"/>
      <c r="MMN170" s="396"/>
      <c r="MMO170" s="396"/>
      <c r="MMP170" s="396"/>
      <c r="MMQ170" s="396"/>
      <c r="MMR170" s="396"/>
      <c r="MMS170" s="396"/>
      <c r="MMT170" s="396"/>
      <c r="MMU170" s="396"/>
      <c r="MMV170" s="396"/>
      <c r="MMW170" s="396"/>
      <c r="MMX170" s="396"/>
      <c r="MMY170" s="396"/>
      <c r="MMZ170" s="396"/>
      <c r="MNA170" s="396"/>
      <c r="MNB170" s="396"/>
      <c r="MNC170" s="396"/>
      <c r="MND170" s="396"/>
      <c r="MNE170" s="396"/>
      <c r="MNF170" s="396"/>
      <c r="MNG170" s="396"/>
      <c r="MNH170" s="396"/>
      <c r="MNI170" s="396"/>
      <c r="MNJ170" s="396"/>
      <c r="MNK170" s="396"/>
      <c r="MNL170" s="396"/>
      <c r="MNM170" s="396"/>
      <c r="MNN170" s="396"/>
      <c r="MNO170" s="396"/>
      <c r="MNP170" s="396"/>
      <c r="MNQ170" s="396"/>
      <c r="MNR170" s="396"/>
      <c r="MNS170" s="396"/>
      <c r="MNT170" s="396"/>
      <c r="MNU170" s="396"/>
      <c r="MNV170" s="396"/>
      <c r="MNW170" s="396"/>
      <c r="MNX170" s="396"/>
      <c r="MNY170" s="396"/>
      <c r="MNZ170" s="396"/>
      <c r="MOA170" s="396"/>
      <c r="MOB170" s="396"/>
      <c r="MOC170" s="396"/>
      <c r="MOD170" s="396"/>
      <c r="MOE170" s="396"/>
      <c r="MOF170" s="396"/>
      <c r="MOG170" s="396"/>
      <c r="MOH170" s="396"/>
      <c r="MOI170" s="396"/>
      <c r="MOJ170" s="396"/>
      <c r="MOK170" s="396"/>
      <c r="MOL170" s="396"/>
      <c r="MOM170" s="396"/>
      <c r="MON170" s="396"/>
      <c r="MOO170" s="396"/>
      <c r="MOP170" s="396"/>
      <c r="MOQ170" s="396"/>
      <c r="MOR170" s="396"/>
      <c r="MOS170" s="396"/>
      <c r="MOT170" s="396"/>
      <c r="MOU170" s="396"/>
      <c r="MOV170" s="396"/>
      <c r="MOW170" s="396"/>
      <c r="MOX170" s="396"/>
      <c r="MOY170" s="396"/>
      <c r="MOZ170" s="396"/>
      <c r="MPA170" s="396"/>
      <c r="MPB170" s="396"/>
      <c r="MPC170" s="396"/>
      <c r="MPD170" s="396"/>
      <c r="MPE170" s="396"/>
      <c r="MPF170" s="396"/>
      <c r="MPG170" s="396"/>
      <c r="MPH170" s="396"/>
      <c r="MPI170" s="396"/>
      <c r="MPJ170" s="396"/>
      <c r="MPK170" s="396"/>
      <c r="MPL170" s="396"/>
      <c r="MPM170" s="396"/>
      <c r="MPN170" s="396"/>
      <c r="MPO170" s="396"/>
      <c r="MPP170" s="396"/>
      <c r="MPQ170" s="396"/>
      <c r="MPR170" s="396"/>
      <c r="MPS170" s="396"/>
      <c r="MPT170" s="396"/>
      <c r="MPU170" s="396"/>
      <c r="MPV170" s="396"/>
      <c r="MPW170" s="396"/>
      <c r="MPX170" s="396"/>
      <c r="MPY170" s="396"/>
      <c r="MPZ170" s="396"/>
      <c r="MQA170" s="396"/>
      <c r="MQB170" s="396"/>
      <c r="MQC170" s="396"/>
      <c r="MQD170" s="396"/>
      <c r="MQE170" s="396"/>
      <c r="MQF170" s="396"/>
      <c r="MQG170" s="396"/>
      <c r="MQH170" s="396"/>
      <c r="MQI170" s="396"/>
      <c r="MQJ170" s="396"/>
      <c r="MQK170" s="396"/>
      <c r="MQL170" s="396"/>
      <c r="MQM170" s="396"/>
      <c r="MQN170" s="396"/>
      <c r="MQO170" s="396"/>
      <c r="MQP170" s="396"/>
      <c r="MQQ170" s="396"/>
      <c r="MQR170" s="396"/>
      <c r="MQS170" s="396"/>
      <c r="MQT170" s="396"/>
      <c r="MQU170" s="396"/>
      <c r="MQV170" s="396"/>
      <c r="MQW170" s="396"/>
      <c r="MQX170" s="396"/>
      <c r="MQY170" s="396"/>
      <c r="MQZ170" s="396"/>
      <c r="MRA170" s="396"/>
      <c r="MRB170" s="396"/>
      <c r="MRC170" s="396"/>
      <c r="MRD170" s="396"/>
      <c r="MRE170" s="396"/>
      <c r="MRF170" s="396"/>
      <c r="MRG170" s="396"/>
      <c r="MRH170" s="396"/>
      <c r="MRI170" s="396"/>
      <c r="MRJ170" s="396"/>
      <c r="MRK170" s="396"/>
      <c r="MRL170" s="396"/>
      <c r="MRM170" s="396"/>
      <c r="MRN170" s="396"/>
      <c r="MRO170" s="396"/>
      <c r="MRP170" s="396"/>
      <c r="MRQ170" s="396"/>
      <c r="MRR170" s="396"/>
      <c r="MRS170" s="396"/>
      <c r="MRT170" s="396"/>
      <c r="MRU170" s="396"/>
      <c r="MRV170" s="396"/>
      <c r="MRW170" s="396"/>
      <c r="MRX170" s="396"/>
      <c r="MRY170" s="396"/>
      <c r="MRZ170" s="396"/>
      <c r="MSA170" s="396"/>
      <c r="MSB170" s="396"/>
      <c r="MSC170" s="396"/>
      <c r="MSD170" s="396"/>
      <c r="MSE170" s="396"/>
      <c r="MSF170" s="396"/>
      <c r="MSG170" s="396"/>
      <c r="MSH170" s="396"/>
      <c r="MSI170" s="396"/>
      <c r="MSJ170" s="396"/>
      <c r="MSK170" s="396"/>
      <c r="MSL170" s="396"/>
      <c r="MSM170" s="396"/>
      <c r="MSN170" s="396"/>
      <c r="MSO170" s="396"/>
      <c r="MSP170" s="396"/>
      <c r="MSQ170" s="396"/>
      <c r="MSR170" s="396"/>
      <c r="MSS170" s="396"/>
      <c r="MST170" s="396"/>
      <c r="MSU170" s="396"/>
      <c r="MSV170" s="396"/>
      <c r="MSW170" s="396"/>
      <c r="MSX170" s="396"/>
      <c r="MSY170" s="396"/>
      <c r="MSZ170" s="396"/>
      <c r="MTA170" s="396"/>
      <c r="MTB170" s="396"/>
      <c r="MTC170" s="396"/>
      <c r="MTD170" s="396"/>
      <c r="MTE170" s="396"/>
      <c r="MTF170" s="396"/>
      <c r="MTG170" s="396"/>
      <c r="MTH170" s="396"/>
      <c r="MTI170" s="396"/>
      <c r="MTJ170" s="396"/>
      <c r="MTK170" s="396"/>
      <c r="MTL170" s="396"/>
      <c r="MTM170" s="396"/>
      <c r="MTN170" s="396"/>
      <c r="MTO170" s="396"/>
      <c r="MTP170" s="396"/>
      <c r="MTQ170" s="396"/>
      <c r="MTR170" s="396"/>
      <c r="MTS170" s="396"/>
      <c r="MTT170" s="396"/>
      <c r="MTU170" s="396"/>
      <c r="MTV170" s="396"/>
      <c r="MTW170" s="396"/>
      <c r="MTX170" s="396"/>
      <c r="MTY170" s="396"/>
      <c r="MTZ170" s="396"/>
      <c r="MUA170" s="396"/>
      <c r="MUB170" s="396"/>
      <c r="MUC170" s="396"/>
      <c r="MUD170" s="396"/>
      <c r="MUE170" s="396"/>
      <c r="MUF170" s="396"/>
      <c r="MUG170" s="396"/>
      <c r="MUH170" s="396"/>
      <c r="MUI170" s="396"/>
      <c r="MUJ170" s="396"/>
      <c r="MUK170" s="396"/>
      <c r="MUL170" s="396"/>
      <c r="MUM170" s="396"/>
      <c r="MUN170" s="396"/>
      <c r="MUO170" s="396"/>
      <c r="MUP170" s="396"/>
      <c r="MUQ170" s="396"/>
      <c r="MUR170" s="396"/>
      <c r="MUS170" s="396"/>
      <c r="MUT170" s="396"/>
      <c r="MUU170" s="396"/>
      <c r="MUV170" s="396"/>
      <c r="MUW170" s="396"/>
      <c r="MUX170" s="396"/>
      <c r="MUY170" s="396"/>
      <c r="MUZ170" s="396"/>
      <c r="MVA170" s="396"/>
      <c r="MVB170" s="396"/>
      <c r="MVC170" s="396"/>
      <c r="MVD170" s="396"/>
      <c r="MVE170" s="396"/>
      <c r="MVF170" s="396"/>
      <c r="MVG170" s="396"/>
      <c r="MVH170" s="396"/>
      <c r="MVI170" s="396"/>
      <c r="MVJ170" s="396"/>
      <c r="MVK170" s="396"/>
      <c r="MVL170" s="396"/>
      <c r="MVM170" s="396"/>
      <c r="MVN170" s="396"/>
      <c r="MVO170" s="396"/>
      <c r="MVP170" s="396"/>
      <c r="MVQ170" s="396"/>
      <c r="MVR170" s="396"/>
      <c r="MVS170" s="396"/>
      <c r="MVT170" s="396"/>
      <c r="MVU170" s="396"/>
      <c r="MVV170" s="396"/>
      <c r="MVW170" s="396"/>
      <c r="MVX170" s="396"/>
      <c r="MVY170" s="396"/>
      <c r="MVZ170" s="396"/>
      <c r="MWA170" s="396"/>
      <c r="MWB170" s="396"/>
      <c r="MWC170" s="396"/>
      <c r="MWD170" s="396"/>
      <c r="MWE170" s="396"/>
      <c r="MWF170" s="396"/>
      <c r="MWG170" s="396"/>
      <c r="MWH170" s="396"/>
      <c r="MWI170" s="396"/>
      <c r="MWJ170" s="396"/>
      <c r="MWK170" s="396"/>
      <c r="MWL170" s="396"/>
      <c r="MWM170" s="396"/>
      <c r="MWN170" s="396"/>
      <c r="MWO170" s="396"/>
      <c r="MWP170" s="396"/>
      <c r="MWQ170" s="396"/>
      <c r="MWR170" s="396"/>
      <c r="MWS170" s="396"/>
      <c r="MWT170" s="396"/>
      <c r="MWU170" s="396"/>
      <c r="MWV170" s="396"/>
      <c r="MWW170" s="396"/>
      <c r="MWX170" s="396"/>
      <c r="MWY170" s="396"/>
      <c r="MWZ170" s="396"/>
      <c r="MXA170" s="396"/>
      <c r="MXB170" s="396"/>
      <c r="MXC170" s="396"/>
      <c r="MXD170" s="396"/>
      <c r="MXE170" s="396"/>
      <c r="MXF170" s="396"/>
      <c r="MXG170" s="396"/>
      <c r="MXH170" s="396"/>
      <c r="MXI170" s="396"/>
      <c r="MXJ170" s="396"/>
      <c r="MXK170" s="396"/>
      <c r="MXL170" s="396"/>
      <c r="MXM170" s="396"/>
      <c r="MXN170" s="396"/>
      <c r="MXO170" s="396"/>
      <c r="MXP170" s="396"/>
      <c r="MXQ170" s="396"/>
      <c r="MXR170" s="396"/>
      <c r="MXS170" s="396"/>
      <c r="MXT170" s="396"/>
      <c r="MXU170" s="396"/>
      <c r="MXV170" s="396"/>
      <c r="MXW170" s="396"/>
      <c r="MXX170" s="396"/>
      <c r="MXY170" s="396"/>
      <c r="MXZ170" s="396"/>
      <c r="MYA170" s="396"/>
      <c r="MYB170" s="396"/>
      <c r="MYC170" s="396"/>
      <c r="MYD170" s="396"/>
      <c r="MYE170" s="396"/>
      <c r="MYF170" s="396"/>
      <c r="MYG170" s="396"/>
      <c r="MYH170" s="396"/>
      <c r="MYI170" s="396"/>
      <c r="MYJ170" s="396"/>
      <c r="MYK170" s="396"/>
      <c r="MYL170" s="396"/>
      <c r="MYM170" s="396"/>
      <c r="MYN170" s="396"/>
      <c r="MYO170" s="396"/>
      <c r="MYP170" s="396"/>
      <c r="MYQ170" s="396"/>
      <c r="MYR170" s="396"/>
      <c r="MYS170" s="396"/>
      <c r="MYT170" s="396"/>
      <c r="MYU170" s="396"/>
      <c r="MYV170" s="396"/>
      <c r="MYW170" s="396"/>
      <c r="MYX170" s="396"/>
      <c r="MYY170" s="396"/>
      <c r="MYZ170" s="396"/>
      <c r="MZA170" s="396"/>
      <c r="MZB170" s="396"/>
      <c r="MZC170" s="396"/>
      <c r="MZD170" s="396"/>
      <c r="MZE170" s="396"/>
      <c r="MZF170" s="396"/>
      <c r="MZG170" s="396"/>
      <c r="MZH170" s="396"/>
      <c r="MZI170" s="396"/>
      <c r="MZJ170" s="396"/>
      <c r="MZK170" s="396"/>
      <c r="MZL170" s="396"/>
      <c r="MZM170" s="396"/>
      <c r="MZN170" s="396"/>
      <c r="MZO170" s="396"/>
      <c r="MZP170" s="396"/>
      <c r="MZQ170" s="396"/>
      <c r="MZR170" s="396"/>
      <c r="MZS170" s="396"/>
      <c r="MZT170" s="396"/>
      <c r="MZU170" s="396"/>
      <c r="MZV170" s="396"/>
      <c r="MZW170" s="396"/>
      <c r="MZX170" s="396"/>
      <c r="MZY170" s="396"/>
      <c r="MZZ170" s="396"/>
      <c r="NAA170" s="396"/>
      <c r="NAB170" s="396"/>
      <c r="NAC170" s="396"/>
      <c r="NAD170" s="396"/>
      <c r="NAE170" s="396"/>
      <c r="NAF170" s="396"/>
      <c r="NAG170" s="396"/>
      <c r="NAH170" s="396"/>
      <c r="NAI170" s="396"/>
      <c r="NAJ170" s="396"/>
      <c r="NAK170" s="396"/>
      <c r="NAL170" s="396"/>
      <c r="NAM170" s="396"/>
      <c r="NAN170" s="396"/>
      <c r="NAO170" s="396"/>
      <c r="NAP170" s="396"/>
      <c r="NAQ170" s="396"/>
      <c r="NAR170" s="396"/>
      <c r="NAS170" s="396"/>
      <c r="NAT170" s="396"/>
      <c r="NAU170" s="396"/>
      <c r="NAV170" s="396"/>
      <c r="NAW170" s="396"/>
      <c r="NAX170" s="396"/>
      <c r="NAY170" s="396"/>
      <c r="NAZ170" s="396"/>
      <c r="NBA170" s="396"/>
      <c r="NBB170" s="396"/>
      <c r="NBC170" s="396"/>
      <c r="NBD170" s="396"/>
      <c r="NBE170" s="396"/>
      <c r="NBF170" s="396"/>
      <c r="NBG170" s="396"/>
      <c r="NBH170" s="396"/>
      <c r="NBI170" s="396"/>
      <c r="NBJ170" s="396"/>
      <c r="NBK170" s="396"/>
      <c r="NBL170" s="396"/>
      <c r="NBM170" s="396"/>
      <c r="NBN170" s="396"/>
      <c r="NBO170" s="396"/>
      <c r="NBP170" s="396"/>
      <c r="NBQ170" s="396"/>
      <c r="NBR170" s="396"/>
      <c r="NBS170" s="396"/>
      <c r="NBT170" s="396"/>
      <c r="NBU170" s="396"/>
      <c r="NBV170" s="396"/>
      <c r="NBW170" s="396"/>
      <c r="NBX170" s="396"/>
      <c r="NBY170" s="396"/>
      <c r="NBZ170" s="396"/>
      <c r="NCA170" s="396"/>
      <c r="NCB170" s="396"/>
      <c r="NCC170" s="396"/>
      <c r="NCD170" s="396"/>
      <c r="NCE170" s="396"/>
      <c r="NCF170" s="396"/>
      <c r="NCG170" s="396"/>
      <c r="NCH170" s="396"/>
      <c r="NCI170" s="396"/>
      <c r="NCJ170" s="396"/>
      <c r="NCK170" s="396"/>
      <c r="NCL170" s="396"/>
      <c r="NCM170" s="396"/>
      <c r="NCN170" s="396"/>
      <c r="NCO170" s="396"/>
      <c r="NCP170" s="396"/>
      <c r="NCQ170" s="396"/>
      <c r="NCR170" s="396"/>
      <c r="NCS170" s="396"/>
      <c r="NCT170" s="396"/>
      <c r="NCU170" s="396"/>
      <c r="NCV170" s="396"/>
      <c r="NCW170" s="396"/>
      <c r="NCX170" s="396"/>
      <c r="NCY170" s="396"/>
      <c r="NCZ170" s="396"/>
      <c r="NDA170" s="396"/>
      <c r="NDB170" s="396"/>
      <c r="NDC170" s="396"/>
      <c r="NDD170" s="396"/>
      <c r="NDE170" s="396"/>
      <c r="NDF170" s="396"/>
      <c r="NDG170" s="396"/>
      <c r="NDH170" s="396"/>
      <c r="NDI170" s="396"/>
      <c r="NDJ170" s="396"/>
      <c r="NDK170" s="396"/>
      <c r="NDL170" s="396"/>
      <c r="NDM170" s="396"/>
      <c r="NDN170" s="396"/>
      <c r="NDO170" s="396"/>
      <c r="NDP170" s="396"/>
      <c r="NDQ170" s="396"/>
      <c r="NDR170" s="396"/>
      <c r="NDS170" s="396"/>
      <c r="NDT170" s="396"/>
      <c r="NDU170" s="396"/>
      <c r="NDV170" s="396"/>
      <c r="NDW170" s="396"/>
      <c r="NDX170" s="396"/>
      <c r="NDY170" s="396"/>
      <c r="NDZ170" s="396"/>
      <c r="NEA170" s="396"/>
      <c r="NEB170" s="396"/>
      <c r="NEC170" s="396"/>
      <c r="NED170" s="396"/>
      <c r="NEE170" s="396"/>
      <c r="NEF170" s="396"/>
      <c r="NEG170" s="396"/>
      <c r="NEH170" s="396"/>
      <c r="NEI170" s="396"/>
      <c r="NEJ170" s="396"/>
      <c r="NEK170" s="396"/>
      <c r="NEL170" s="396"/>
      <c r="NEM170" s="396"/>
      <c r="NEN170" s="396"/>
      <c r="NEO170" s="396"/>
      <c r="NEP170" s="396"/>
      <c r="NEQ170" s="396"/>
      <c r="NER170" s="396"/>
      <c r="NES170" s="396"/>
      <c r="NET170" s="396"/>
      <c r="NEU170" s="396"/>
      <c r="NEV170" s="396"/>
      <c r="NEW170" s="396"/>
      <c r="NEX170" s="396"/>
      <c r="NEY170" s="396"/>
      <c r="NEZ170" s="396"/>
      <c r="NFA170" s="396"/>
      <c r="NFB170" s="396"/>
      <c r="NFC170" s="396"/>
      <c r="NFD170" s="396"/>
      <c r="NFE170" s="396"/>
      <c r="NFF170" s="396"/>
      <c r="NFG170" s="396"/>
      <c r="NFH170" s="396"/>
      <c r="NFI170" s="396"/>
      <c r="NFJ170" s="396"/>
      <c r="NFK170" s="396"/>
      <c r="NFL170" s="396"/>
      <c r="NFM170" s="396"/>
      <c r="NFN170" s="396"/>
      <c r="NFO170" s="396"/>
      <c r="NFP170" s="396"/>
      <c r="NFQ170" s="396"/>
      <c r="NFR170" s="396"/>
      <c r="NFS170" s="396"/>
      <c r="NFT170" s="396"/>
      <c r="NFU170" s="396"/>
      <c r="NFV170" s="396"/>
      <c r="NFW170" s="396"/>
      <c r="NFX170" s="396"/>
      <c r="NFY170" s="396"/>
      <c r="NFZ170" s="396"/>
      <c r="NGA170" s="396"/>
      <c r="NGB170" s="396"/>
      <c r="NGC170" s="396"/>
      <c r="NGD170" s="396"/>
      <c r="NGE170" s="396"/>
      <c r="NGF170" s="396"/>
      <c r="NGG170" s="396"/>
      <c r="NGH170" s="396"/>
      <c r="NGI170" s="396"/>
      <c r="NGJ170" s="396"/>
      <c r="NGK170" s="396"/>
      <c r="NGL170" s="396"/>
      <c r="NGM170" s="396"/>
      <c r="NGN170" s="396"/>
      <c r="NGO170" s="396"/>
      <c r="NGP170" s="396"/>
      <c r="NGQ170" s="396"/>
      <c r="NGR170" s="396"/>
      <c r="NGS170" s="396"/>
      <c r="NGT170" s="396"/>
      <c r="NGU170" s="396"/>
      <c r="NGV170" s="396"/>
      <c r="NGW170" s="396"/>
      <c r="NGX170" s="396"/>
      <c r="NGY170" s="396"/>
      <c r="NGZ170" s="396"/>
      <c r="NHA170" s="396"/>
      <c r="NHB170" s="396"/>
      <c r="NHC170" s="396"/>
      <c r="NHD170" s="396"/>
      <c r="NHE170" s="396"/>
      <c r="NHF170" s="396"/>
      <c r="NHG170" s="396"/>
      <c r="NHH170" s="396"/>
      <c r="NHI170" s="396"/>
      <c r="NHJ170" s="396"/>
      <c r="NHK170" s="396"/>
      <c r="NHL170" s="396"/>
      <c r="NHM170" s="396"/>
      <c r="NHN170" s="396"/>
      <c r="NHO170" s="396"/>
      <c r="NHP170" s="396"/>
      <c r="NHQ170" s="396"/>
      <c r="NHR170" s="396"/>
      <c r="NHS170" s="396"/>
      <c r="NHT170" s="396"/>
      <c r="NHU170" s="396"/>
      <c r="NHV170" s="396"/>
      <c r="NHW170" s="396"/>
      <c r="NHX170" s="396"/>
      <c r="NHY170" s="396"/>
      <c r="NHZ170" s="396"/>
      <c r="NIA170" s="396"/>
      <c r="NIB170" s="396"/>
      <c r="NIC170" s="396"/>
      <c r="NID170" s="396"/>
      <c r="NIE170" s="396"/>
      <c r="NIF170" s="396"/>
      <c r="NIG170" s="396"/>
      <c r="NIH170" s="396"/>
      <c r="NII170" s="396"/>
      <c r="NIJ170" s="396"/>
      <c r="NIK170" s="396"/>
      <c r="NIL170" s="396"/>
      <c r="NIM170" s="396"/>
      <c r="NIN170" s="396"/>
      <c r="NIO170" s="396"/>
      <c r="NIP170" s="396"/>
      <c r="NIQ170" s="396"/>
      <c r="NIR170" s="396"/>
      <c r="NIS170" s="396"/>
      <c r="NIT170" s="396"/>
      <c r="NIU170" s="396"/>
      <c r="NIV170" s="396"/>
      <c r="NIW170" s="396"/>
      <c r="NIX170" s="396"/>
      <c r="NIY170" s="396"/>
      <c r="NIZ170" s="396"/>
      <c r="NJA170" s="396"/>
      <c r="NJB170" s="396"/>
      <c r="NJC170" s="396"/>
      <c r="NJD170" s="396"/>
      <c r="NJE170" s="396"/>
      <c r="NJF170" s="396"/>
      <c r="NJG170" s="396"/>
      <c r="NJH170" s="396"/>
      <c r="NJI170" s="396"/>
      <c r="NJJ170" s="396"/>
      <c r="NJK170" s="396"/>
      <c r="NJL170" s="396"/>
      <c r="NJM170" s="396"/>
      <c r="NJN170" s="396"/>
      <c r="NJO170" s="396"/>
      <c r="NJP170" s="396"/>
      <c r="NJQ170" s="396"/>
      <c r="NJR170" s="396"/>
      <c r="NJS170" s="396"/>
      <c r="NJT170" s="396"/>
      <c r="NJU170" s="396"/>
      <c r="NJV170" s="396"/>
      <c r="NJW170" s="396"/>
      <c r="NJX170" s="396"/>
      <c r="NJY170" s="396"/>
      <c r="NJZ170" s="396"/>
      <c r="NKA170" s="396"/>
      <c r="NKB170" s="396"/>
      <c r="NKC170" s="396"/>
      <c r="NKD170" s="396"/>
      <c r="NKE170" s="396"/>
      <c r="NKF170" s="396"/>
      <c r="NKG170" s="396"/>
      <c r="NKH170" s="396"/>
      <c r="NKI170" s="396"/>
      <c r="NKJ170" s="396"/>
      <c r="NKK170" s="396"/>
      <c r="NKL170" s="396"/>
      <c r="NKM170" s="396"/>
      <c r="NKN170" s="396"/>
      <c r="NKO170" s="396"/>
      <c r="NKP170" s="396"/>
      <c r="NKQ170" s="396"/>
      <c r="NKR170" s="396"/>
      <c r="NKS170" s="396"/>
      <c r="NKT170" s="396"/>
      <c r="NKU170" s="396"/>
      <c r="NKV170" s="396"/>
      <c r="NKW170" s="396"/>
      <c r="NKX170" s="396"/>
      <c r="NKY170" s="396"/>
      <c r="NKZ170" s="396"/>
      <c r="NLA170" s="396"/>
      <c r="NLB170" s="396"/>
      <c r="NLC170" s="396"/>
      <c r="NLD170" s="396"/>
      <c r="NLE170" s="396"/>
      <c r="NLF170" s="396"/>
      <c r="NLG170" s="396"/>
      <c r="NLH170" s="396"/>
      <c r="NLI170" s="396"/>
      <c r="NLJ170" s="396"/>
      <c r="NLK170" s="396"/>
      <c r="NLL170" s="396"/>
      <c r="NLM170" s="396"/>
      <c r="NLN170" s="396"/>
      <c r="NLO170" s="396"/>
      <c r="NLP170" s="396"/>
      <c r="NLQ170" s="396"/>
      <c r="NLR170" s="396"/>
      <c r="NLS170" s="396"/>
      <c r="NLT170" s="396"/>
      <c r="NLU170" s="396"/>
      <c r="NLV170" s="396"/>
      <c r="NLW170" s="396"/>
      <c r="NLX170" s="396"/>
      <c r="NLY170" s="396"/>
      <c r="NLZ170" s="396"/>
      <c r="NMA170" s="396"/>
      <c r="NMB170" s="396"/>
      <c r="NMC170" s="396"/>
      <c r="NMD170" s="396"/>
      <c r="NME170" s="396"/>
      <c r="NMF170" s="396"/>
      <c r="NMG170" s="396"/>
      <c r="NMH170" s="396"/>
      <c r="NMI170" s="396"/>
      <c r="NMJ170" s="396"/>
      <c r="NMK170" s="396"/>
      <c r="NML170" s="396"/>
      <c r="NMM170" s="396"/>
      <c r="NMN170" s="396"/>
      <c r="NMO170" s="396"/>
      <c r="NMP170" s="396"/>
      <c r="NMQ170" s="396"/>
      <c r="NMR170" s="396"/>
      <c r="NMS170" s="396"/>
      <c r="NMT170" s="396"/>
      <c r="NMU170" s="396"/>
      <c r="NMV170" s="396"/>
      <c r="NMW170" s="396"/>
      <c r="NMX170" s="396"/>
      <c r="NMY170" s="396"/>
      <c r="NMZ170" s="396"/>
      <c r="NNA170" s="396"/>
      <c r="NNB170" s="396"/>
      <c r="NNC170" s="396"/>
      <c r="NND170" s="396"/>
      <c r="NNE170" s="396"/>
      <c r="NNF170" s="396"/>
      <c r="NNG170" s="396"/>
      <c r="NNH170" s="396"/>
      <c r="NNI170" s="396"/>
      <c r="NNJ170" s="396"/>
      <c r="NNK170" s="396"/>
      <c r="NNL170" s="396"/>
      <c r="NNM170" s="396"/>
      <c r="NNN170" s="396"/>
      <c r="NNO170" s="396"/>
      <c r="NNP170" s="396"/>
      <c r="NNQ170" s="396"/>
      <c r="NNR170" s="396"/>
      <c r="NNS170" s="396"/>
      <c r="NNT170" s="396"/>
      <c r="NNU170" s="396"/>
      <c r="NNV170" s="396"/>
      <c r="NNW170" s="396"/>
      <c r="NNX170" s="396"/>
      <c r="NNY170" s="396"/>
      <c r="NNZ170" s="396"/>
      <c r="NOA170" s="396"/>
      <c r="NOB170" s="396"/>
      <c r="NOC170" s="396"/>
      <c r="NOD170" s="396"/>
      <c r="NOE170" s="396"/>
      <c r="NOF170" s="396"/>
      <c r="NOG170" s="396"/>
      <c r="NOH170" s="396"/>
      <c r="NOI170" s="396"/>
      <c r="NOJ170" s="396"/>
      <c r="NOK170" s="396"/>
      <c r="NOL170" s="396"/>
      <c r="NOM170" s="396"/>
      <c r="NON170" s="396"/>
      <c r="NOO170" s="396"/>
      <c r="NOP170" s="396"/>
      <c r="NOQ170" s="396"/>
      <c r="NOR170" s="396"/>
      <c r="NOS170" s="396"/>
      <c r="NOT170" s="396"/>
      <c r="NOU170" s="396"/>
      <c r="NOV170" s="396"/>
      <c r="NOW170" s="396"/>
      <c r="NOX170" s="396"/>
      <c r="NOY170" s="396"/>
      <c r="NOZ170" s="396"/>
      <c r="NPA170" s="396"/>
      <c r="NPB170" s="396"/>
      <c r="NPC170" s="396"/>
      <c r="NPD170" s="396"/>
      <c r="NPE170" s="396"/>
      <c r="NPF170" s="396"/>
      <c r="NPG170" s="396"/>
      <c r="NPH170" s="396"/>
      <c r="NPI170" s="396"/>
      <c r="NPJ170" s="396"/>
      <c r="NPK170" s="396"/>
      <c r="NPL170" s="396"/>
      <c r="NPM170" s="396"/>
      <c r="NPN170" s="396"/>
      <c r="NPO170" s="396"/>
      <c r="NPP170" s="396"/>
      <c r="NPQ170" s="396"/>
      <c r="NPR170" s="396"/>
      <c r="NPS170" s="396"/>
      <c r="NPT170" s="396"/>
      <c r="NPU170" s="396"/>
      <c r="NPV170" s="396"/>
      <c r="NPW170" s="396"/>
      <c r="NPX170" s="396"/>
      <c r="NPY170" s="396"/>
      <c r="NPZ170" s="396"/>
      <c r="NQA170" s="396"/>
      <c r="NQB170" s="396"/>
      <c r="NQC170" s="396"/>
      <c r="NQD170" s="396"/>
      <c r="NQE170" s="396"/>
      <c r="NQF170" s="396"/>
      <c r="NQG170" s="396"/>
      <c r="NQH170" s="396"/>
      <c r="NQI170" s="396"/>
      <c r="NQJ170" s="396"/>
      <c r="NQK170" s="396"/>
      <c r="NQL170" s="396"/>
      <c r="NQM170" s="396"/>
      <c r="NQN170" s="396"/>
      <c r="NQO170" s="396"/>
      <c r="NQP170" s="396"/>
      <c r="NQQ170" s="396"/>
      <c r="NQR170" s="396"/>
      <c r="NQS170" s="396"/>
      <c r="NQT170" s="396"/>
      <c r="NQU170" s="396"/>
      <c r="NQV170" s="396"/>
      <c r="NQW170" s="396"/>
      <c r="NQX170" s="396"/>
      <c r="NQY170" s="396"/>
      <c r="NQZ170" s="396"/>
      <c r="NRA170" s="396"/>
      <c r="NRB170" s="396"/>
      <c r="NRC170" s="396"/>
      <c r="NRD170" s="396"/>
      <c r="NRE170" s="396"/>
      <c r="NRF170" s="396"/>
      <c r="NRG170" s="396"/>
      <c r="NRH170" s="396"/>
      <c r="NRI170" s="396"/>
      <c r="NRJ170" s="396"/>
      <c r="NRK170" s="396"/>
      <c r="NRL170" s="396"/>
      <c r="NRM170" s="396"/>
      <c r="NRN170" s="396"/>
      <c r="NRO170" s="396"/>
      <c r="NRP170" s="396"/>
      <c r="NRQ170" s="396"/>
      <c r="NRR170" s="396"/>
      <c r="NRS170" s="396"/>
      <c r="NRT170" s="396"/>
      <c r="NRU170" s="396"/>
      <c r="NRV170" s="396"/>
      <c r="NRW170" s="396"/>
      <c r="NRX170" s="396"/>
      <c r="NRY170" s="396"/>
      <c r="NRZ170" s="396"/>
      <c r="NSA170" s="396"/>
      <c r="NSB170" s="396"/>
      <c r="NSC170" s="396"/>
      <c r="NSD170" s="396"/>
      <c r="NSE170" s="396"/>
      <c r="NSF170" s="396"/>
      <c r="NSG170" s="396"/>
      <c r="NSH170" s="396"/>
      <c r="NSI170" s="396"/>
      <c r="NSJ170" s="396"/>
      <c r="NSK170" s="396"/>
      <c r="NSL170" s="396"/>
      <c r="NSM170" s="396"/>
      <c r="NSN170" s="396"/>
      <c r="NSO170" s="396"/>
      <c r="NSP170" s="396"/>
      <c r="NSQ170" s="396"/>
      <c r="NSR170" s="396"/>
      <c r="NSS170" s="396"/>
      <c r="NST170" s="396"/>
      <c r="NSU170" s="396"/>
      <c r="NSV170" s="396"/>
      <c r="NSW170" s="396"/>
      <c r="NSX170" s="396"/>
      <c r="NSY170" s="396"/>
      <c r="NSZ170" s="396"/>
      <c r="NTA170" s="396"/>
      <c r="NTB170" s="396"/>
      <c r="NTC170" s="396"/>
      <c r="NTD170" s="396"/>
      <c r="NTE170" s="396"/>
      <c r="NTF170" s="396"/>
      <c r="NTG170" s="396"/>
      <c r="NTH170" s="396"/>
      <c r="NTI170" s="396"/>
      <c r="NTJ170" s="396"/>
      <c r="NTK170" s="396"/>
      <c r="NTL170" s="396"/>
      <c r="NTM170" s="396"/>
      <c r="NTN170" s="396"/>
      <c r="NTO170" s="396"/>
      <c r="NTP170" s="396"/>
      <c r="NTQ170" s="396"/>
      <c r="NTR170" s="396"/>
      <c r="NTS170" s="396"/>
      <c r="NTT170" s="396"/>
      <c r="NTU170" s="396"/>
      <c r="NTV170" s="396"/>
      <c r="NTW170" s="396"/>
      <c r="NTX170" s="396"/>
      <c r="NTY170" s="396"/>
      <c r="NTZ170" s="396"/>
      <c r="NUA170" s="396"/>
      <c r="NUB170" s="396"/>
      <c r="NUC170" s="396"/>
      <c r="NUD170" s="396"/>
      <c r="NUE170" s="396"/>
      <c r="NUF170" s="396"/>
      <c r="NUG170" s="396"/>
      <c r="NUH170" s="396"/>
      <c r="NUI170" s="396"/>
      <c r="NUJ170" s="396"/>
      <c r="NUK170" s="396"/>
      <c r="NUL170" s="396"/>
      <c r="NUM170" s="396"/>
      <c r="NUN170" s="396"/>
      <c r="NUO170" s="396"/>
      <c r="NUP170" s="396"/>
      <c r="NUQ170" s="396"/>
      <c r="NUR170" s="396"/>
      <c r="NUS170" s="396"/>
      <c r="NUT170" s="396"/>
      <c r="NUU170" s="396"/>
      <c r="NUV170" s="396"/>
      <c r="NUW170" s="396"/>
      <c r="NUX170" s="396"/>
      <c r="NUY170" s="396"/>
      <c r="NUZ170" s="396"/>
      <c r="NVA170" s="396"/>
      <c r="NVB170" s="396"/>
      <c r="NVC170" s="396"/>
      <c r="NVD170" s="396"/>
      <c r="NVE170" s="396"/>
      <c r="NVF170" s="396"/>
      <c r="NVG170" s="396"/>
      <c r="NVH170" s="396"/>
      <c r="NVI170" s="396"/>
      <c r="NVJ170" s="396"/>
      <c r="NVK170" s="396"/>
      <c r="NVL170" s="396"/>
      <c r="NVM170" s="396"/>
      <c r="NVN170" s="396"/>
      <c r="NVO170" s="396"/>
      <c r="NVP170" s="396"/>
      <c r="NVQ170" s="396"/>
      <c r="NVR170" s="396"/>
      <c r="NVS170" s="396"/>
      <c r="NVT170" s="396"/>
      <c r="NVU170" s="396"/>
      <c r="NVV170" s="396"/>
      <c r="NVW170" s="396"/>
      <c r="NVX170" s="396"/>
      <c r="NVY170" s="396"/>
      <c r="NVZ170" s="396"/>
      <c r="NWA170" s="396"/>
      <c r="NWB170" s="396"/>
      <c r="NWC170" s="396"/>
      <c r="NWD170" s="396"/>
      <c r="NWE170" s="396"/>
      <c r="NWF170" s="396"/>
      <c r="NWG170" s="396"/>
      <c r="NWH170" s="396"/>
      <c r="NWI170" s="396"/>
      <c r="NWJ170" s="396"/>
      <c r="NWK170" s="396"/>
      <c r="NWL170" s="396"/>
      <c r="NWM170" s="396"/>
      <c r="NWN170" s="396"/>
      <c r="NWO170" s="396"/>
      <c r="NWP170" s="396"/>
      <c r="NWQ170" s="396"/>
      <c r="NWR170" s="396"/>
      <c r="NWS170" s="396"/>
      <c r="NWT170" s="396"/>
      <c r="NWU170" s="396"/>
      <c r="NWV170" s="396"/>
      <c r="NWW170" s="396"/>
      <c r="NWX170" s="396"/>
      <c r="NWY170" s="396"/>
      <c r="NWZ170" s="396"/>
      <c r="NXA170" s="396"/>
      <c r="NXB170" s="396"/>
      <c r="NXC170" s="396"/>
      <c r="NXD170" s="396"/>
      <c r="NXE170" s="396"/>
      <c r="NXF170" s="396"/>
      <c r="NXG170" s="396"/>
      <c r="NXH170" s="396"/>
      <c r="NXI170" s="396"/>
      <c r="NXJ170" s="396"/>
      <c r="NXK170" s="396"/>
      <c r="NXL170" s="396"/>
      <c r="NXM170" s="396"/>
      <c r="NXN170" s="396"/>
      <c r="NXO170" s="396"/>
      <c r="NXP170" s="396"/>
      <c r="NXQ170" s="396"/>
      <c r="NXR170" s="396"/>
      <c r="NXS170" s="396"/>
      <c r="NXT170" s="396"/>
      <c r="NXU170" s="396"/>
      <c r="NXV170" s="396"/>
      <c r="NXW170" s="396"/>
      <c r="NXX170" s="396"/>
      <c r="NXY170" s="396"/>
      <c r="NXZ170" s="396"/>
      <c r="NYA170" s="396"/>
      <c r="NYB170" s="396"/>
      <c r="NYC170" s="396"/>
      <c r="NYD170" s="396"/>
      <c r="NYE170" s="396"/>
      <c r="NYF170" s="396"/>
      <c r="NYG170" s="396"/>
      <c r="NYH170" s="396"/>
      <c r="NYI170" s="396"/>
      <c r="NYJ170" s="396"/>
      <c r="NYK170" s="396"/>
      <c r="NYL170" s="396"/>
      <c r="NYM170" s="396"/>
      <c r="NYN170" s="396"/>
      <c r="NYO170" s="396"/>
      <c r="NYP170" s="396"/>
      <c r="NYQ170" s="396"/>
      <c r="NYR170" s="396"/>
      <c r="NYS170" s="396"/>
      <c r="NYT170" s="396"/>
      <c r="NYU170" s="396"/>
      <c r="NYV170" s="396"/>
      <c r="NYW170" s="396"/>
      <c r="NYX170" s="396"/>
      <c r="NYY170" s="396"/>
      <c r="NYZ170" s="396"/>
      <c r="NZA170" s="396"/>
      <c r="NZB170" s="396"/>
      <c r="NZC170" s="396"/>
      <c r="NZD170" s="396"/>
      <c r="NZE170" s="396"/>
      <c r="NZF170" s="396"/>
      <c r="NZG170" s="396"/>
      <c r="NZH170" s="396"/>
      <c r="NZI170" s="396"/>
      <c r="NZJ170" s="396"/>
      <c r="NZK170" s="396"/>
      <c r="NZL170" s="396"/>
      <c r="NZM170" s="396"/>
      <c r="NZN170" s="396"/>
      <c r="NZO170" s="396"/>
      <c r="NZP170" s="396"/>
      <c r="NZQ170" s="396"/>
      <c r="NZR170" s="396"/>
      <c r="NZS170" s="396"/>
      <c r="NZT170" s="396"/>
      <c r="NZU170" s="396"/>
      <c r="NZV170" s="396"/>
      <c r="NZW170" s="396"/>
      <c r="NZX170" s="396"/>
      <c r="NZY170" s="396"/>
      <c r="NZZ170" s="396"/>
      <c r="OAA170" s="396"/>
      <c r="OAB170" s="396"/>
      <c r="OAC170" s="396"/>
      <c r="OAD170" s="396"/>
      <c r="OAE170" s="396"/>
      <c r="OAF170" s="396"/>
      <c r="OAG170" s="396"/>
      <c r="OAH170" s="396"/>
      <c r="OAI170" s="396"/>
      <c r="OAJ170" s="396"/>
      <c r="OAK170" s="396"/>
      <c r="OAL170" s="396"/>
      <c r="OAM170" s="396"/>
      <c r="OAN170" s="396"/>
      <c r="OAO170" s="396"/>
      <c r="OAP170" s="396"/>
      <c r="OAQ170" s="396"/>
      <c r="OAR170" s="396"/>
      <c r="OAS170" s="396"/>
      <c r="OAT170" s="396"/>
      <c r="OAU170" s="396"/>
      <c r="OAV170" s="396"/>
      <c r="OAW170" s="396"/>
      <c r="OAX170" s="396"/>
      <c r="OAY170" s="396"/>
      <c r="OAZ170" s="396"/>
      <c r="OBA170" s="396"/>
      <c r="OBB170" s="396"/>
      <c r="OBC170" s="396"/>
      <c r="OBD170" s="396"/>
      <c r="OBE170" s="396"/>
      <c r="OBF170" s="396"/>
      <c r="OBG170" s="396"/>
      <c r="OBH170" s="396"/>
      <c r="OBI170" s="396"/>
      <c r="OBJ170" s="396"/>
      <c r="OBK170" s="396"/>
      <c r="OBL170" s="396"/>
      <c r="OBM170" s="396"/>
      <c r="OBN170" s="396"/>
      <c r="OBO170" s="396"/>
      <c r="OBP170" s="396"/>
      <c r="OBQ170" s="396"/>
      <c r="OBR170" s="396"/>
      <c r="OBS170" s="396"/>
      <c r="OBT170" s="396"/>
      <c r="OBU170" s="396"/>
      <c r="OBV170" s="396"/>
      <c r="OBW170" s="396"/>
      <c r="OBX170" s="396"/>
      <c r="OBY170" s="396"/>
      <c r="OBZ170" s="396"/>
      <c r="OCA170" s="396"/>
      <c r="OCB170" s="396"/>
      <c r="OCC170" s="396"/>
      <c r="OCD170" s="396"/>
      <c r="OCE170" s="396"/>
      <c r="OCF170" s="396"/>
      <c r="OCG170" s="396"/>
      <c r="OCH170" s="396"/>
      <c r="OCI170" s="396"/>
      <c r="OCJ170" s="396"/>
      <c r="OCK170" s="396"/>
      <c r="OCL170" s="396"/>
      <c r="OCM170" s="396"/>
      <c r="OCN170" s="396"/>
      <c r="OCO170" s="396"/>
      <c r="OCP170" s="396"/>
      <c r="OCQ170" s="396"/>
      <c r="OCR170" s="396"/>
      <c r="OCS170" s="396"/>
      <c r="OCT170" s="396"/>
      <c r="OCU170" s="396"/>
      <c r="OCV170" s="396"/>
      <c r="OCW170" s="396"/>
      <c r="OCX170" s="396"/>
      <c r="OCY170" s="396"/>
      <c r="OCZ170" s="396"/>
      <c r="ODA170" s="396"/>
      <c r="ODB170" s="396"/>
      <c r="ODC170" s="396"/>
      <c r="ODD170" s="396"/>
      <c r="ODE170" s="396"/>
      <c r="ODF170" s="396"/>
      <c r="ODG170" s="396"/>
      <c r="ODH170" s="396"/>
      <c r="ODI170" s="396"/>
      <c r="ODJ170" s="396"/>
      <c r="ODK170" s="396"/>
      <c r="ODL170" s="396"/>
      <c r="ODM170" s="396"/>
      <c r="ODN170" s="396"/>
      <c r="ODO170" s="396"/>
      <c r="ODP170" s="396"/>
      <c r="ODQ170" s="396"/>
      <c r="ODR170" s="396"/>
      <c r="ODS170" s="396"/>
      <c r="ODT170" s="396"/>
      <c r="ODU170" s="396"/>
      <c r="ODV170" s="396"/>
      <c r="ODW170" s="396"/>
      <c r="ODX170" s="396"/>
      <c r="ODY170" s="396"/>
      <c r="ODZ170" s="396"/>
      <c r="OEA170" s="396"/>
      <c r="OEB170" s="396"/>
      <c r="OEC170" s="396"/>
      <c r="OED170" s="396"/>
      <c r="OEE170" s="396"/>
      <c r="OEF170" s="396"/>
      <c r="OEG170" s="396"/>
      <c r="OEH170" s="396"/>
      <c r="OEI170" s="396"/>
      <c r="OEJ170" s="396"/>
      <c r="OEK170" s="396"/>
      <c r="OEL170" s="396"/>
      <c r="OEM170" s="396"/>
      <c r="OEN170" s="396"/>
      <c r="OEO170" s="396"/>
      <c r="OEP170" s="396"/>
      <c r="OEQ170" s="396"/>
      <c r="OER170" s="396"/>
      <c r="OES170" s="396"/>
      <c r="OET170" s="396"/>
      <c r="OEU170" s="396"/>
      <c r="OEV170" s="396"/>
      <c r="OEW170" s="396"/>
      <c r="OEX170" s="396"/>
      <c r="OEY170" s="396"/>
      <c r="OEZ170" s="396"/>
      <c r="OFA170" s="396"/>
      <c r="OFB170" s="396"/>
      <c r="OFC170" s="396"/>
      <c r="OFD170" s="396"/>
      <c r="OFE170" s="396"/>
      <c r="OFF170" s="396"/>
      <c r="OFG170" s="396"/>
      <c r="OFH170" s="396"/>
      <c r="OFI170" s="396"/>
      <c r="OFJ170" s="396"/>
      <c r="OFK170" s="396"/>
      <c r="OFL170" s="396"/>
      <c r="OFM170" s="396"/>
      <c r="OFN170" s="396"/>
      <c r="OFO170" s="396"/>
      <c r="OFP170" s="396"/>
      <c r="OFQ170" s="396"/>
      <c r="OFR170" s="396"/>
      <c r="OFS170" s="396"/>
      <c r="OFT170" s="396"/>
      <c r="OFU170" s="396"/>
      <c r="OFV170" s="396"/>
      <c r="OFW170" s="396"/>
      <c r="OFX170" s="396"/>
      <c r="OFY170" s="396"/>
      <c r="OFZ170" s="396"/>
      <c r="OGA170" s="396"/>
      <c r="OGB170" s="396"/>
      <c r="OGC170" s="396"/>
      <c r="OGD170" s="396"/>
      <c r="OGE170" s="396"/>
      <c r="OGF170" s="396"/>
      <c r="OGG170" s="396"/>
      <c r="OGH170" s="396"/>
      <c r="OGI170" s="396"/>
      <c r="OGJ170" s="396"/>
      <c r="OGK170" s="396"/>
      <c r="OGL170" s="396"/>
      <c r="OGM170" s="396"/>
      <c r="OGN170" s="396"/>
      <c r="OGO170" s="396"/>
      <c r="OGP170" s="396"/>
      <c r="OGQ170" s="396"/>
      <c r="OGR170" s="396"/>
      <c r="OGS170" s="396"/>
      <c r="OGT170" s="396"/>
      <c r="OGU170" s="396"/>
      <c r="OGV170" s="396"/>
      <c r="OGW170" s="396"/>
      <c r="OGX170" s="396"/>
      <c r="OGY170" s="396"/>
      <c r="OGZ170" s="396"/>
      <c r="OHA170" s="396"/>
      <c r="OHB170" s="396"/>
      <c r="OHC170" s="396"/>
      <c r="OHD170" s="396"/>
      <c r="OHE170" s="396"/>
      <c r="OHF170" s="396"/>
      <c r="OHG170" s="396"/>
      <c r="OHH170" s="396"/>
      <c r="OHI170" s="396"/>
      <c r="OHJ170" s="396"/>
      <c r="OHK170" s="396"/>
      <c r="OHL170" s="396"/>
      <c r="OHM170" s="396"/>
      <c r="OHN170" s="396"/>
      <c r="OHO170" s="396"/>
      <c r="OHP170" s="396"/>
      <c r="OHQ170" s="396"/>
      <c r="OHR170" s="396"/>
      <c r="OHS170" s="396"/>
      <c r="OHT170" s="396"/>
      <c r="OHU170" s="396"/>
      <c r="OHV170" s="396"/>
      <c r="OHW170" s="396"/>
      <c r="OHX170" s="396"/>
      <c r="OHY170" s="396"/>
      <c r="OHZ170" s="396"/>
      <c r="OIA170" s="396"/>
      <c r="OIB170" s="396"/>
      <c r="OIC170" s="396"/>
      <c r="OID170" s="396"/>
      <c r="OIE170" s="396"/>
      <c r="OIF170" s="396"/>
      <c r="OIG170" s="396"/>
      <c r="OIH170" s="396"/>
      <c r="OII170" s="396"/>
      <c r="OIJ170" s="396"/>
      <c r="OIK170" s="396"/>
      <c r="OIL170" s="396"/>
      <c r="OIM170" s="396"/>
      <c r="OIN170" s="396"/>
      <c r="OIO170" s="396"/>
      <c r="OIP170" s="396"/>
      <c r="OIQ170" s="396"/>
      <c r="OIR170" s="396"/>
      <c r="OIS170" s="396"/>
      <c r="OIT170" s="396"/>
      <c r="OIU170" s="396"/>
      <c r="OIV170" s="396"/>
      <c r="OIW170" s="396"/>
      <c r="OIX170" s="396"/>
      <c r="OIY170" s="396"/>
      <c r="OIZ170" s="396"/>
      <c r="OJA170" s="396"/>
      <c r="OJB170" s="396"/>
      <c r="OJC170" s="396"/>
      <c r="OJD170" s="396"/>
      <c r="OJE170" s="396"/>
      <c r="OJF170" s="396"/>
      <c r="OJG170" s="396"/>
      <c r="OJH170" s="396"/>
      <c r="OJI170" s="396"/>
      <c r="OJJ170" s="396"/>
      <c r="OJK170" s="396"/>
      <c r="OJL170" s="396"/>
      <c r="OJM170" s="396"/>
      <c r="OJN170" s="396"/>
      <c r="OJO170" s="396"/>
      <c r="OJP170" s="396"/>
      <c r="OJQ170" s="396"/>
      <c r="OJR170" s="396"/>
      <c r="OJS170" s="396"/>
      <c r="OJT170" s="396"/>
      <c r="OJU170" s="396"/>
      <c r="OJV170" s="396"/>
      <c r="OJW170" s="396"/>
      <c r="OJX170" s="396"/>
      <c r="OJY170" s="396"/>
      <c r="OJZ170" s="396"/>
      <c r="OKA170" s="396"/>
      <c r="OKB170" s="396"/>
      <c r="OKC170" s="396"/>
      <c r="OKD170" s="396"/>
      <c r="OKE170" s="396"/>
      <c r="OKF170" s="396"/>
      <c r="OKG170" s="396"/>
      <c r="OKH170" s="396"/>
      <c r="OKI170" s="396"/>
      <c r="OKJ170" s="396"/>
      <c r="OKK170" s="396"/>
      <c r="OKL170" s="396"/>
      <c r="OKM170" s="396"/>
      <c r="OKN170" s="396"/>
      <c r="OKO170" s="396"/>
      <c r="OKP170" s="396"/>
      <c r="OKQ170" s="396"/>
      <c r="OKR170" s="396"/>
      <c r="OKS170" s="396"/>
      <c r="OKT170" s="396"/>
      <c r="OKU170" s="396"/>
      <c r="OKV170" s="396"/>
      <c r="OKW170" s="396"/>
      <c r="OKX170" s="396"/>
      <c r="OKY170" s="396"/>
      <c r="OKZ170" s="396"/>
      <c r="OLA170" s="396"/>
      <c r="OLB170" s="396"/>
      <c r="OLC170" s="396"/>
      <c r="OLD170" s="396"/>
      <c r="OLE170" s="396"/>
      <c r="OLF170" s="396"/>
      <c r="OLG170" s="396"/>
      <c r="OLH170" s="396"/>
      <c r="OLI170" s="396"/>
      <c r="OLJ170" s="396"/>
      <c r="OLK170" s="396"/>
      <c r="OLL170" s="396"/>
      <c r="OLM170" s="396"/>
      <c r="OLN170" s="396"/>
      <c r="OLO170" s="396"/>
      <c r="OLP170" s="396"/>
      <c r="OLQ170" s="396"/>
      <c r="OLR170" s="396"/>
      <c r="OLS170" s="396"/>
      <c r="OLT170" s="396"/>
      <c r="OLU170" s="396"/>
      <c r="OLV170" s="396"/>
      <c r="OLW170" s="396"/>
      <c r="OLX170" s="396"/>
      <c r="OLY170" s="396"/>
      <c r="OLZ170" s="396"/>
      <c r="OMA170" s="396"/>
      <c r="OMB170" s="396"/>
      <c r="OMC170" s="396"/>
      <c r="OMD170" s="396"/>
      <c r="OME170" s="396"/>
      <c r="OMF170" s="396"/>
      <c r="OMG170" s="396"/>
      <c r="OMH170" s="396"/>
      <c r="OMI170" s="396"/>
      <c r="OMJ170" s="396"/>
      <c r="OMK170" s="396"/>
      <c r="OML170" s="396"/>
      <c r="OMM170" s="396"/>
      <c r="OMN170" s="396"/>
      <c r="OMO170" s="396"/>
      <c r="OMP170" s="396"/>
      <c r="OMQ170" s="396"/>
      <c r="OMR170" s="396"/>
      <c r="OMS170" s="396"/>
      <c r="OMT170" s="396"/>
      <c r="OMU170" s="396"/>
      <c r="OMV170" s="396"/>
      <c r="OMW170" s="396"/>
      <c r="OMX170" s="396"/>
      <c r="OMY170" s="396"/>
      <c r="OMZ170" s="396"/>
      <c r="ONA170" s="396"/>
      <c r="ONB170" s="396"/>
      <c r="ONC170" s="396"/>
      <c r="OND170" s="396"/>
      <c r="ONE170" s="396"/>
      <c r="ONF170" s="396"/>
      <c r="ONG170" s="396"/>
      <c r="ONH170" s="396"/>
      <c r="ONI170" s="396"/>
      <c r="ONJ170" s="396"/>
      <c r="ONK170" s="396"/>
      <c r="ONL170" s="396"/>
      <c r="ONM170" s="396"/>
      <c r="ONN170" s="396"/>
      <c r="ONO170" s="396"/>
      <c r="ONP170" s="396"/>
      <c r="ONQ170" s="396"/>
      <c r="ONR170" s="396"/>
      <c r="ONS170" s="396"/>
      <c r="ONT170" s="396"/>
      <c r="ONU170" s="396"/>
      <c r="ONV170" s="396"/>
      <c r="ONW170" s="396"/>
      <c r="ONX170" s="396"/>
      <c r="ONY170" s="396"/>
      <c r="ONZ170" s="396"/>
      <c r="OOA170" s="396"/>
      <c r="OOB170" s="396"/>
      <c r="OOC170" s="396"/>
      <c r="OOD170" s="396"/>
      <c r="OOE170" s="396"/>
      <c r="OOF170" s="396"/>
      <c r="OOG170" s="396"/>
      <c r="OOH170" s="396"/>
      <c r="OOI170" s="396"/>
      <c r="OOJ170" s="396"/>
      <c r="OOK170" s="396"/>
      <c r="OOL170" s="396"/>
      <c r="OOM170" s="396"/>
      <c r="OON170" s="396"/>
      <c r="OOO170" s="396"/>
      <c r="OOP170" s="396"/>
      <c r="OOQ170" s="396"/>
      <c r="OOR170" s="396"/>
      <c r="OOS170" s="396"/>
      <c r="OOT170" s="396"/>
      <c r="OOU170" s="396"/>
      <c r="OOV170" s="396"/>
      <c r="OOW170" s="396"/>
      <c r="OOX170" s="396"/>
      <c r="OOY170" s="396"/>
      <c r="OOZ170" s="396"/>
      <c r="OPA170" s="396"/>
      <c r="OPB170" s="396"/>
      <c r="OPC170" s="396"/>
      <c r="OPD170" s="396"/>
      <c r="OPE170" s="396"/>
      <c r="OPF170" s="396"/>
      <c r="OPG170" s="396"/>
      <c r="OPH170" s="396"/>
      <c r="OPI170" s="396"/>
      <c r="OPJ170" s="396"/>
      <c r="OPK170" s="396"/>
      <c r="OPL170" s="396"/>
      <c r="OPM170" s="396"/>
      <c r="OPN170" s="396"/>
      <c r="OPO170" s="396"/>
      <c r="OPP170" s="396"/>
      <c r="OPQ170" s="396"/>
      <c r="OPR170" s="396"/>
      <c r="OPS170" s="396"/>
      <c r="OPT170" s="396"/>
      <c r="OPU170" s="396"/>
      <c r="OPV170" s="396"/>
      <c r="OPW170" s="396"/>
      <c r="OPX170" s="396"/>
      <c r="OPY170" s="396"/>
      <c r="OPZ170" s="396"/>
      <c r="OQA170" s="396"/>
      <c r="OQB170" s="396"/>
      <c r="OQC170" s="396"/>
      <c r="OQD170" s="396"/>
      <c r="OQE170" s="396"/>
      <c r="OQF170" s="396"/>
      <c r="OQG170" s="396"/>
      <c r="OQH170" s="396"/>
      <c r="OQI170" s="396"/>
      <c r="OQJ170" s="396"/>
      <c r="OQK170" s="396"/>
      <c r="OQL170" s="396"/>
      <c r="OQM170" s="396"/>
      <c r="OQN170" s="396"/>
      <c r="OQO170" s="396"/>
      <c r="OQP170" s="396"/>
      <c r="OQQ170" s="396"/>
      <c r="OQR170" s="396"/>
      <c r="OQS170" s="396"/>
      <c r="OQT170" s="396"/>
      <c r="OQU170" s="396"/>
      <c r="OQV170" s="396"/>
      <c r="OQW170" s="396"/>
      <c r="OQX170" s="396"/>
      <c r="OQY170" s="396"/>
      <c r="OQZ170" s="396"/>
      <c r="ORA170" s="396"/>
      <c r="ORB170" s="396"/>
      <c r="ORC170" s="396"/>
      <c r="ORD170" s="396"/>
      <c r="ORE170" s="396"/>
      <c r="ORF170" s="396"/>
      <c r="ORG170" s="396"/>
      <c r="ORH170" s="396"/>
      <c r="ORI170" s="396"/>
      <c r="ORJ170" s="396"/>
      <c r="ORK170" s="396"/>
      <c r="ORL170" s="396"/>
      <c r="ORM170" s="396"/>
      <c r="ORN170" s="396"/>
      <c r="ORO170" s="396"/>
      <c r="ORP170" s="396"/>
      <c r="ORQ170" s="396"/>
      <c r="ORR170" s="396"/>
      <c r="ORS170" s="396"/>
      <c r="ORT170" s="396"/>
      <c r="ORU170" s="396"/>
      <c r="ORV170" s="396"/>
      <c r="ORW170" s="396"/>
      <c r="ORX170" s="396"/>
      <c r="ORY170" s="396"/>
      <c r="ORZ170" s="396"/>
      <c r="OSA170" s="396"/>
      <c r="OSB170" s="396"/>
      <c r="OSC170" s="396"/>
      <c r="OSD170" s="396"/>
      <c r="OSE170" s="396"/>
      <c r="OSF170" s="396"/>
      <c r="OSG170" s="396"/>
      <c r="OSH170" s="396"/>
      <c r="OSI170" s="396"/>
      <c r="OSJ170" s="396"/>
      <c r="OSK170" s="396"/>
      <c r="OSL170" s="396"/>
      <c r="OSM170" s="396"/>
      <c r="OSN170" s="396"/>
      <c r="OSO170" s="396"/>
      <c r="OSP170" s="396"/>
      <c r="OSQ170" s="396"/>
      <c r="OSR170" s="396"/>
      <c r="OSS170" s="396"/>
      <c r="OST170" s="396"/>
      <c r="OSU170" s="396"/>
      <c r="OSV170" s="396"/>
      <c r="OSW170" s="396"/>
      <c r="OSX170" s="396"/>
      <c r="OSY170" s="396"/>
      <c r="OSZ170" s="396"/>
      <c r="OTA170" s="396"/>
      <c r="OTB170" s="396"/>
      <c r="OTC170" s="396"/>
      <c r="OTD170" s="396"/>
      <c r="OTE170" s="396"/>
      <c r="OTF170" s="396"/>
      <c r="OTG170" s="396"/>
      <c r="OTH170" s="396"/>
      <c r="OTI170" s="396"/>
      <c r="OTJ170" s="396"/>
      <c r="OTK170" s="396"/>
      <c r="OTL170" s="396"/>
      <c r="OTM170" s="396"/>
      <c r="OTN170" s="396"/>
      <c r="OTO170" s="396"/>
      <c r="OTP170" s="396"/>
      <c r="OTQ170" s="396"/>
      <c r="OTR170" s="396"/>
      <c r="OTS170" s="396"/>
      <c r="OTT170" s="396"/>
      <c r="OTU170" s="396"/>
      <c r="OTV170" s="396"/>
      <c r="OTW170" s="396"/>
      <c r="OTX170" s="396"/>
      <c r="OTY170" s="396"/>
      <c r="OTZ170" s="396"/>
      <c r="OUA170" s="396"/>
      <c r="OUB170" s="396"/>
      <c r="OUC170" s="396"/>
      <c r="OUD170" s="396"/>
      <c r="OUE170" s="396"/>
      <c r="OUF170" s="396"/>
      <c r="OUG170" s="396"/>
      <c r="OUH170" s="396"/>
      <c r="OUI170" s="396"/>
      <c r="OUJ170" s="396"/>
      <c r="OUK170" s="396"/>
      <c r="OUL170" s="396"/>
      <c r="OUM170" s="396"/>
      <c r="OUN170" s="396"/>
      <c r="OUO170" s="396"/>
      <c r="OUP170" s="396"/>
      <c r="OUQ170" s="396"/>
      <c r="OUR170" s="396"/>
      <c r="OUS170" s="396"/>
      <c r="OUT170" s="396"/>
      <c r="OUU170" s="396"/>
      <c r="OUV170" s="396"/>
      <c r="OUW170" s="396"/>
      <c r="OUX170" s="396"/>
      <c r="OUY170" s="396"/>
      <c r="OUZ170" s="396"/>
      <c r="OVA170" s="396"/>
      <c r="OVB170" s="396"/>
      <c r="OVC170" s="396"/>
      <c r="OVD170" s="396"/>
      <c r="OVE170" s="396"/>
      <c r="OVF170" s="396"/>
      <c r="OVG170" s="396"/>
      <c r="OVH170" s="396"/>
      <c r="OVI170" s="396"/>
      <c r="OVJ170" s="396"/>
      <c r="OVK170" s="396"/>
      <c r="OVL170" s="396"/>
      <c r="OVM170" s="396"/>
      <c r="OVN170" s="396"/>
      <c r="OVO170" s="396"/>
      <c r="OVP170" s="396"/>
      <c r="OVQ170" s="396"/>
      <c r="OVR170" s="396"/>
      <c r="OVS170" s="396"/>
      <c r="OVT170" s="396"/>
      <c r="OVU170" s="396"/>
      <c r="OVV170" s="396"/>
      <c r="OVW170" s="396"/>
      <c r="OVX170" s="396"/>
      <c r="OVY170" s="396"/>
      <c r="OVZ170" s="396"/>
      <c r="OWA170" s="396"/>
      <c r="OWB170" s="396"/>
      <c r="OWC170" s="396"/>
      <c r="OWD170" s="396"/>
      <c r="OWE170" s="396"/>
      <c r="OWF170" s="396"/>
      <c r="OWG170" s="396"/>
      <c r="OWH170" s="396"/>
      <c r="OWI170" s="396"/>
      <c r="OWJ170" s="396"/>
      <c r="OWK170" s="396"/>
      <c r="OWL170" s="396"/>
      <c r="OWM170" s="396"/>
      <c r="OWN170" s="396"/>
      <c r="OWO170" s="396"/>
      <c r="OWP170" s="396"/>
      <c r="OWQ170" s="396"/>
      <c r="OWR170" s="396"/>
      <c r="OWS170" s="396"/>
      <c r="OWT170" s="396"/>
      <c r="OWU170" s="396"/>
      <c r="OWV170" s="396"/>
      <c r="OWW170" s="396"/>
      <c r="OWX170" s="396"/>
      <c r="OWY170" s="396"/>
      <c r="OWZ170" s="396"/>
      <c r="OXA170" s="396"/>
      <c r="OXB170" s="396"/>
      <c r="OXC170" s="396"/>
      <c r="OXD170" s="396"/>
      <c r="OXE170" s="396"/>
      <c r="OXF170" s="396"/>
      <c r="OXG170" s="396"/>
      <c r="OXH170" s="396"/>
      <c r="OXI170" s="396"/>
      <c r="OXJ170" s="396"/>
      <c r="OXK170" s="396"/>
      <c r="OXL170" s="396"/>
      <c r="OXM170" s="396"/>
      <c r="OXN170" s="396"/>
      <c r="OXO170" s="396"/>
      <c r="OXP170" s="396"/>
      <c r="OXQ170" s="396"/>
      <c r="OXR170" s="396"/>
      <c r="OXS170" s="396"/>
      <c r="OXT170" s="396"/>
      <c r="OXU170" s="396"/>
      <c r="OXV170" s="396"/>
      <c r="OXW170" s="396"/>
      <c r="OXX170" s="396"/>
      <c r="OXY170" s="396"/>
      <c r="OXZ170" s="396"/>
      <c r="OYA170" s="396"/>
      <c r="OYB170" s="396"/>
      <c r="OYC170" s="396"/>
      <c r="OYD170" s="396"/>
      <c r="OYE170" s="396"/>
      <c r="OYF170" s="396"/>
      <c r="OYG170" s="396"/>
      <c r="OYH170" s="396"/>
      <c r="OYI170" s="396"/>
      <c r="OYJ170" s="396"/>
      <c r="OYK170" s="396"/>
      <c r="OYL170" s="396"/>
      <c r="OYM170" s="396"/>
      <c r="OYN170" s="396"/>
      <c r="OYO170" s="396"/>
      <c r="OYP170" s="396"/>
      <c r="OYQ170" s="396"/>
      <c r="OYR170" s="396"/>
      <c r="OYS170" s="396"/>
      <c r="OYT170" s="396"/>
      <c r="OYU170" s="396"/>
      <c r="OYV170" s="396"/>
      <c r="OYW170" s="396"/>
      <c r="OYX170" s="396"/>
      <c r="OYY170" s="396"/>
      <c r="OYZ170" s="396"/>
      <c r="OZA170" s="396"/>
      <c r="OZB170" s="396"/>
      <c r="OZC170" s="396"/>
      <c r="OZD170" s="396"/>
      <c r="OZE170" s="396"/>
      <c r="OZF170" s="396"/>
      <c r="OZG170" s="396"/>
      <c r="OZH170" s="396"/>
      <c r="OZI170" s="396"/>
      <c r="OZJ170" s="396"/>
      <c r="OZK170" s="396"/>
      <c r="OZL170" s="396"/>
      <c r="OZM170" s="396"/>
      <c r="OZN170" s="396"/>
      <c r="OZO170" s="396"/>
      <c r="OZP170" s="396"/>
      <c r="OZQ170" s="396"/>
      <c r="OZR170" s="396"/>
      <c r="OZS170" s="396"/>
      <c r="OZT170" s="396"/>
      <c r="OZU170" s="396"/>
      <c r="OZV170" s="396"/>
      <c r="OZW170" s="396"/>
      <c r="OZX170" s="396"/>
      <c r="OZY170" s="396"/>
      <c r="OZZ170" s="396"/>
      <c r="PAA170" s="396"/>
      <c r="PAB170" s="396"/>
      <c r="PAC170" s="396"/>
      <c r="PAD170" s="396"/>
      <c r="PAE170" s="396"/>
      <c r="PAF170" s="396"/>
      <c r="PAG170" s="396"/>
      <c r="PAH170" s="396"/>
      <c r="PAI170" s="396"/>
      <c r="PAJ170" s="396"/>
      <c r="PAK170" s="396"/>
      <c r="PAL170" s="396"/>
      <c r="PAM170" s="396"/>
      <c r="PAN170" s="396"/>
      <c r="PAO170" s="396"/>
      <c r="PAP170" s="396"/>
      <c r="PAQ170" s="396"/>
      <c r="PAR170" s="396"/>
      <c r="PAS170" s="396"/>
      <c r="PAT170" s="396"/>
      <c r="PAU170" s="396"/>
      <c r="PAV170" s="396"/>
      <c r="PAW170" s="396"/>
      <c r="PAX170" s="396"/>
      <c r="PAY170" s="396"/>
      <c r="PAZ170" s="396"/>
      <c r="PBA170" s="396"/>
      <c r="PBB170" s="396"/>
      <c r="PBC170" s="396"/>
      <c r="PBD170" s="396"/>
      <c r="PBE170" s="396"/>
      <c r="PBF170" s="396"/>
      <c r="PBG170" s="396"/>
      <c r="PBH170" s="396"/>
      <c r="PBI170" s="396"/>
      <c r="PBJ170" s="396"/>
      <c r="PBK170" s="396"/>
      <c r="PBL170" s="396"/>
      <c r="PBM170" s="396"/>
      <c r="PBN170" s="396"/>
      <c r="PBO170" s="396"/>
      <c r="PBP170" s="396"/>
      <c r="PBQ170" s="396"/>
      <c r="PBR170" s="396"/>
      <c r="PBS170" s="396"/>
      <c r="PBT170" s="396"/>
      <c r="PBU170" s="396"/>
      <c r="PBV170" s="396"/>
      <c r="PBW170" s="396"/>
      <c r="PBX170" s="396"/>
      <c r="PBY170" s="396"/>
      <c r="PBZ170" s="396"/>
      <c r="PCA170" s="396"/>
      <c r="PCB170" s="396"/>
      <c r="PCC170" s="396"/>
      <c r="PCD170" s="396"/>
      <c r="PCE170" s="396"/>
      <c r="PCF170" s="396"/>
      <c r="PCG170" s="396"/>
      <c r="PCH170" s="396"/>
      <c r="PCI170" s="396"/>
      <c r="PCJ170" s="396"/>
      <c r="PCK170" s="396"/>
      <c r="PCL170" s="396"/>
      <c r="PCM170" s="396"/>
      <c r="PCN170" s="396"/>
      <c r="PCO170" s="396"/>
      <c r="PCP170" s="396"/>
      <c r="PCQ170" s="396"/>
      <c r="PCR170" s="396"/>
      <c r="PCS170" s="396"/>
      <c r="PCT170" s="396"/>
      <c r="PCU170" s="396"/>
      <c r="PCV170" s="396"/>
      <c r="PCW170" s="396"/>
      <c r="PCX170" s="396"/>
      <c r="PCY170" s="396"/>
      <c r="PCZ170" s="396"/>
      <c r="PDA170" s="396"/>
      <c r="PDB170" s="396"/>
      <c r="PDC170" s="396"/>
      <c r="PDD170" s="396"/>
      <c r="PDE170" s="396"/>
      <c r="PDF170" s="396"/>
      <c r="PDG170" s="396"/>
      <c r="PDH170" s="396"/>
      <c r="PDI170" s="396"/>
      <c r="PDJ170" s="396"/>
      <c r="PDK170" s="396"/>
      <c r="PDL170" s="396"/>
      <c r="PDM170" s="396"/>
      <c r="PDN170" s="396"/>
      <c r="PDO170" s="396"/>
      <c r="PDP170" s="396"/>
      <c r="PDQ170" s="396"/>
      <c r="PDR170" s="396"/>
      <c r="PDS170" s="396"/>
      <c r="PDT170" s="396"/>
      <c r="PDU170" s="396"/>
      <c r="PDV170" s="396"/>
      <c r="PDW170" s="396"/>
      <c r="PDX170" s="396"/>
      <c r="PDY170" s="396"/>
      <c r="PDZ170" s="396"/>
      <c r="PEA170" s="396"/>
      <c r="PEB170" s="396"/>
      <c r="PEC170" s="396"/>
      <c r="PED170" s="396"/>
      <c r="PEE170" s="396"/>
      <c r="PEF170" s="396"/>
      <c r="PEG170" s="396"/>
      <c r="PEH170" s="396"/>
      <c r="PEI170" s="396"/>
      <c r="PEJ170" s="396"/>
      <c r="PEK170" s="396"/>
      <c r="PEL170" s="396"/>
      <c r="PEM170" s="396"/>
      <c r="PEN170" s="396"/>
      <c r="PEO170" s="396"/>
      <c r="PEP170" s="396"/>
      <c r="PEQ170" s="396"/>
      <c r="PER170" s="396"/>
      <c r="PES170" s="396"/>
      <c r="PET170" s="396"/>
      <c r="PEU170" s="396"/>
      <c r="PEV170" s="396"/>
      <c r="PEW170" s="396"/>
      <c r="PEX170" s="396"/>
      <c r="PEY170" s="396"/>
      <c r="PEZ170" s="396"/>
      <c r="PFA170" s="396"/>
      <c r="PFB170" s="396"/>
      <c r="PFC170" s="396"/>
      <c r="PFD170" s="396"/>
      <c r="PFE170" s="396"/>
      <c r="PFF170" s="396"/>
      <c r="PFG170" s="396"/>
      <c r="PFH170" s="396"/>
      <c r="PFI170" s="396"/>
      <c r="PFJ170" s="396"/>
      <c r="PFK170" s="396"/>
      <c r="PFL170" s="396"/>
      <c r="PFM170" s="396"/>
      <c r="PFN170" s="396"/>
      <c r="PFO170" s="396"/>
      <c r="PFP170" s="396"/>
      <c r="PFQ170" s="396"/>
      <c r="PFR170" s="396"/>
      <c r="PFS170" s="396"/>
      <c r="PFT170" s="396"/>
      <c r="PFU170" s="396"/>
      <c r="PFV170" s="396"/>
      <c r="PFW170" s="396"/>
      <c r="PFX170" s="396"/>
      <c r="PFY170" s="396"/>
      <c r="PFZ170" s="396"/>
      <c r="PGA170" s="396"/>
      <c r="PGB170" s="396"/>
      <c r="PGC170" s="396"/>
      <c r="PGD170" s="396"/>
      <c r="PGE170" s="396"/>
      <c r="PGF170" s="396"/>
      <c r="PGG170" s="396"/>
      <c r="PGH170" s="396"/>
      <c r="PGI170" s="396"/>
      <c r="PGJ170" s="396"/>
      <c r="PGK170" s="396"/>
      <c r="PGL170" s="396"/>
      <c r="PGM170" s="396"/>
      <c r="PGN170" s="396"/>
      <c r="PGO170" s="396"/>
      <c r="PGP170" s="396"/>
      <c r="PGQ170" s="396"/>
      <c r="PGR170" s="396"/>
      <c r="PGS170" s="396"/>
      <c r="PGT170" s="396"/>
      <c r="PGU170" s="396"/>
      <c r="PGV170" s="396"/>
      <c r="PGW170" s="396"/>
      <c r="PGX170" s="396"/>
      <c r="PGY170" s="396"/>
      <c r="PGZ170" s="396"/>
      <c r="PHA170" s="396"/>
      <c r="PHB170" s="396"/>
      <c r="PHC170" s="396"/>
      <c r="PHD170" s="396"/>
      <c r="PHE170" s="396"/>
      <c r="PHF170" s="396"/>
      <c r="PHG170" s="396"/>
      <c r="PHH170" s="396"/>
      <c r="PHI170" s="396"/>
      <c r="PHJ170" s="396"/>
      <c r="PHK170" s="396"/>
      <c r="PHL170" s="396"/>
      <c r="PHM170" s="396"/>
      <c r="PHN170" s="396"/>
      <c r="PHO170" s="396"/>
      <c r="PHP170" s="396"/>
      <c r="PHQ170" s="396"/>
      <c r="PHR170" s="396"/>
      <c r="PHS170" s="396"/>
      <c r="PHT170" s="396"/>
      <c r="PHU170" s="396"/>
      <c r="PHV170" s="396"/>
      <c r="PHW170" s="396"/>
      <c r="PHX170" s="396"/>
      <c r="PHY170" s="396"/>
      <c r="PHZ170" s="396"/>
      <c r="PIA170" s="396"/>
      <c r="PIB170" s="396"/>
      <c r="PIC170" s="396"/>
      <c r="PID170" s="396"/>
      <c r="PIE170" s="396"/>
      <c r="PIF170" s="396"/>
      <c r="PIG170" s="396"/>
      <c r="PIH170" s="396"/>
      <c r="PII170" s="396"/>
      <c r="PIJ170" s="396"/>
      <c r="PIK170" s="396"/>
      <c r="PIL170" s="396"/>
      <c r="PIM170" s="396"/>
      <c r="PIN170" s="396"/>
      <c r="PIO170" s="396"/>
      <c r="PIP170" s="396"/>
      <c r="PIQ170" s="396"/>
      <c r="PIR170" s="396"/>
      <c r="PIS170" s="396"/>
      <c r="PIT170" s="396"/>
      <c r="PIU170" s="396"/>
      <c r="PIV170" s="396"/>
      <c r="PIW170" s="396"/>
      <c r="PIX170" s="396"/>
      <c r="PIY170" s="396"/>
      <c r="PIZ170" s="396"/>
      <c r="PJA170" s="396"/>
      <c r="PJB170" s="396"/>
      <c r="PJC170" s="396"/>
      <c r="PJD170" s="396"/>
      <c r="PJE170" s="396"/>
      <c r="PJF170" s="396"/>
      <c r="PJG170" s="396"/>
      <c r="PJH170" s="396"/>
      <c r="PJI170" s="396"/>
      <c r="PJJ170" s="396"/>
      <c r="PJK170" s="396"/>
      <c r="PJL170" s="396"/>
      <c r="PJM170" s="396"/>
      <c r="PJN170" s="396"/>
      <c r="PJO170" s="396"/>
      <c r="PJP170" s="396"/>
      <c r="PJQ170" s="396"/>
      <c r="PJR170" s="396"/>
      <c r="PJS170" s="396"/>
      <c r="PJT170" s="396"/>
      <c r="PJU170" s="396"/>
      <c r="PJV170" s="396"/>
      <c r="PJW170" s="396"/>
      <c r="PJX170" s="396"/>
      <c r="PJY170" s="396"/>
      <c r="PJZ170" s="396"/>
      <c r="PKA170" s="396"/>
      <c r="PKB170" s="396"/>
      <c r="PKC170" s="396"/>
      <c r="PKD170" s="396"/>
      <c r="PKE170" s="396"/>
      <c r="PKF170" s="396"/>
      <c r="PKG170" s="396"/>
      <c r="PKH170" s="396"/>
      <c r="PKI170" s="396"/>
      <c r="PKJ170" s="396"/>
      <c r="PKK170" s="396"/>
      <c r="PKL170" s="396"/>
      <c r="PKM170" s="396"/>
      <c r="PKN170" s="396"/>
      <c r="PKO170" s="396"/>
      <c r="PKP170" s="396"/>
      <c r="PKQ170" s="396"/>
      <c r="PKR170" s="396"/>
      <c r="PKS170" s="396"/>
      <c r="PKT170" s="396"/>
      <c r="PKU170" s="396"/>
      <c r="PKV170" s="396"/>
      <c r="PKW170" s="396"/>
      <c r="PKX170" s="396"/>
      <c r="PKY170" s="396"/>
      <c r="PKZ170" s="396"/>
      <c r="PLA170" s="396"/>
      <c r="PLB170" s="396"/>
      <c r="PLC170" s="396"/>
      <c r="PLD170" s="396"/>
      <c r="PLE170" s="396"/>
      <c r="PLF170" s="396"/>
      <c r="PLG170" s="396"/>
      <c r="PLH170" s="396"/>
      <c r="PLI170" s="396"/>
      <c r="PLJ170" s="396"/>
      <c r="PLK170" s="396"/>
      <c r="PLL170" s="396"/>
      <c r="PLM170" s="396"/>
      <c r="PLN170" s="396"/>
      <c r="PLO170" s="396"/>
      <c r="PLP170" s="396"/>
      <c r="PLQ170" s="396"/>
      <c r="PLR170" s="396"/>
      <c r="PLS170" s="396"/>
      <c r="PLT170" s="396"/>
      <c r="PLU170" s="396"/>
      <c r="PLV170" s="396"/>
      <c r="PLW170" s="396"/>
      <c r="PLX170" s="396"/>
      <c r="PLY170" s="396"/>
      <c r="PLZ170" s="396"/>
      <c r="PMA170" s="396"/>
      <c r="PMB170" s="396"/>
      <c r="PMC170" s="396"/>
      <c r="PMD170" s="396"/>
      <c r="PME170" s="396"/>
      <c r="PMF170" s="396"/>
      <c r="PMG170" s="396"/>
      <c r="PMH170" s="396"/>
      <c r="PMI170" s="396"/>
      <c r="PMJ170" s="396"/>
      <c r="PMK170" s="396"/>
      <c r="PML170" s="396"/>
      <c r="PMM170" s="396"/>
      <c r="PMN170" s="396"/>
      <c r="PMO170" s="396"/>
      <c r="PMP170" s="396"/>
      <c r="PMQ170" s="396"/>
      <c r="PMR170" s="396"/>
      <c r="PMS170" s="396"/>
      <c r="PMT170" s="396"/>
      <c r="PMU170" s="396"/>
      <c r="PMV170" s="396"/>
      <c r="PMW170" s="396"/>
      <c r="PMX170" s="396"/>
      <c r="PMY170" s="396"/>
      <c r="PMZ170" s="396"/>
      <c r="PNA170" s="396"/>
      <c r="PNB170" s="396"/>
      <c r="PNC170" s="396"/>
      <c r="PND170" s="396"/>
      <c r="PNE170" s="396"/>
      <c r="PNF170" s="396"/>
      <c r="PNG170" s="396"/>
      <c r="PNH170" s="396"/>
      <c r="PNI170" s="396"/>
      <c r="PNJ170" s="396"/>
      <c r="PNK170" s="396"/>
      <c r="PNL170" s="396"/>
      <c r="PNM170" s="396"/>
      <c r="PNN170" s="396"/>
      <c r="PNO170" s="396"/>
      <c r="PNP170" s="396"/>
      <c r="PNQ170" s="396"/>
      <c r="PNR170" s="396"/>
      <c r="PNS170" s="396"/>
      <c r="PNT170" s="396"/>
      <c r="PNU170" s="396"/>
      <c r="PNV170" s="396"/>
      <c r="PNW170" s="396"/>
      <c r="PNX170" s="396"/>
      <c r="PNY170" s="396"/>
      <c r="PNZ170" s="396"/>
      <c r="POA170" s="396"/>
      <c r="POB170" s="396"/>
      <c r="POC170" s="396"/>
      <c r="POD170" s="396"/>
      <c r="POE170" s="396"/>
      <c r="POF170" s="396"/>
      <c r="POG170" s="396"/>
      <c r="POH170" s="396"/>
      <c r="POI170" s="396"/>
      <c r="POJ170" s="396"/>
      <c r="POK170" s="396"/>
      <c r="POL170" s="396"/>
      <c r="POM170" s="396"/>
      <c r="PON170" s="396"/>
      <c r="POO170" s="396"/>
      <c r="POP170" s="396"/>
      <c r="POQ170" s="396"/>
      <c r="POR170" s="396"/>
      <c r="POS170" s="396"/>
      <c r="POT170" s="396"/>
      <c r="POU170" s="396"/>
      <c r="POV170" s="396"/>
      <c r="POW170" s="396"/>
      <c r="POX170" s="396"/>
      <c r="POY170" s="396"/>
      <c r="POZ170" s="396"/>
      <c r="PPA170" s="396"/>
      <c r="PPB170" s="396"/>
      <c r="PPC170" s="396"/>
      <c r="PPD170" s="396"/>
      <c r="PPE170" s="396"/>
      <c r="PPF170" s="396"/>
      <c r="PPG170" s="396"/>
      <c r="PPH170" s="396"/>
      <c r="PPI170" s="396"/>
      <c r="PPJ170" s="396"/>
      <c r="PPK170" s="396"/>
      <c r="PPL170" s="396"/>
      <c r="PPM170" s="396"/>
      <c r="PPN170" s="396"/>
      <c r="PPO170" s="396"/>
      <c r="PPP170" s="396"/>
      <c r="PPQ170" s="396"/>
      <c r="PPR170" s="396"/>
      <c r="PPS170" s="396"/>
      <c r="PPT170" s="396"/>
      <c r="PPU170" s="396"/>
      <c r="PPV170" s="396"/>
      <c r="PPW170" s="396"/>
      <c r="PPX170" s="396"/>
      <c r="PPY170" s="396"/>
      <c r="PPZ170" s="396"/>
      <c r="PQA170" s="396"/>
      <c r="PQB170" s="396"/>
      <c r="PQC170" s="396"/>
      <c r="PQD170" s="396"/>
      <c r="PQE170" s="396"/>
      <c r="PQF170" s="396"/>
      <c r="PQG170" s="396"/>
      <c r="PQH170" s="396"/>
      <c r="PQI170" s="396"/>
      <c r="PQJ170" s="396"/>
      <c r="PQK170" s="396"/>
      <c r="PQL170" s="396"/>
      <c r="PQM170" s="396"/>
      <c r="PQN170" s="396"/>
      <c r="PQO170" s="396"/>
      <c r="PQP170" s="396"/>
      <c r="PQQ170" s="396"/>
      <c r="PQR170" s="396"/>
      <c r="PQS170" s="396"/>
      <c r="PQT170" s="396"/>
      <c r="PQU170" s="396"/>
      <c r="PQV170" s="396"/>
      <c r="PQW170" s="396"/>
      <c r="PQX170" s="396"/>
      <c r="PQY170" s="396"/>
      <c r="PQZ170" s="396"/>
      <c r="PRA170" s="396"/>
      <c r="PRB170" s="396"/>
      <c r="PRC170" s="396"/>
      <c r="PRD170" s="396"/>
      <c r="PRE170" s="396"/>
      <c r="PRF170" s="396"/>
      <c r="PRG170" s="396"/>
      <c r="PRH170" s="396"/>
      <c r="PRI170" s="396"/>
      <c r="PRJ170" s="396"/>
      <c r="PRK170" s="396"/>
      <c r="PRL170" s="396"/>
      <c r="PRM170" s="396"/>
      <c r="PRN170" s="396"/>
      <c r="PRO170" s="396"/>
      <c r="PRP170" s="396"/>
      <c r="PRQ170" s="396"/>
      <c r="PRR170" s="396"/>
      <c r="PRS170" s="396"/>
      <c r="PRT170" s="396"/>
      <c r="PRU170" s="396"/>
      <c r="PRV170" s="396"/>
      <c r="PRW170" s="396"/>
      <c r="PRX170" s="396"/>
      <c r="PRY170" s="396"/>
      <c r="PRZ170" s="396"/>
      <c r="PSA170" s="396"/>
      <c r="PSB170" s="396"/>
      <c r="PSC170" s="396"/>
      <c r="PSD170" s="396"/>
      <c r="PSE170" s="396"/>
      <c r="PSF170" s="396"/>
      <c r="PSG170" s="396"/>
      <c r="PSH170" s="396"/>
      <c r="PSI170" s="396"/>
      <c r="PSJ170" s="396"/>
      <c r="PSK170" s="396"/>
      <c r="PSL170" s="396"/>
      <c r="PSM170" s="396"/>
      <c r="PSN170" s="396"/>
      <c r="PSO170" s="396"/>
      <c r="PSP170" s="396"/>
      <c r="PSQ170" s="396"/>
      <c r="PSR170" s="396"/>
      <c r="PSS170" s="396"/>
      <c r="PST170" s="396"/>
      <c r="PSU170" s="396"/>
      <c r="PSV170" s="396"/>
      <c r="PSW170" s="396"/>
      <c r="PSX170" s="396"/>
      <c r="PSY170" s="396"/>
      <c r="PSZ170" s="396"/>
      <c r="PTA170" s="396"/>
      <c r="PTB170" s="396"/>
      <c r="PTC170" s="396"/>
      <c r="PTD170" s="396"/>
      <c r="PTE170" s="396"/>
      <c r="PTF170" s="396"/>
      <c r="PTG170" s="396"/>
      <c r="PTH170" s="396"/>
      <c r="PTI170" s="396"/>
      <c r="PTJ170" s="396"/>
      <c r="PTK170" s="396"/>
      <c r="PTL170" s="396"/>
      <c r="PTM170" s="396"/>
      <c r="PTN170" s="396"/>
      <c r="PTO170" s="396"/>
      <c r="PTP170" s="396"/>
      <c r="PTQ170" s="396"/>
      <c r="PTR170" s="396"/>
      <c r="PTS170" s="396"/>
      <c r="PTT170" s="396"/>
      <c r="PTU170" s="396"/>
      <c r="PTV170" s="396"/>
      <c r="PTW170" s="396"/>
      <c r="PTX170" s="396"/>
      <c r="PTY170" s="396"/>
      <c r="PTZ170" s="396"/>
      <c r="PUA170" s="396"/>
      <c r="PUB170" s="396"/>
      <c r="PUC170" s="396"/>
      <c r="PUD170" s="396"/>
      <c r="PUE170" s="396"/>
      <c r="PUF170" s="396"/>
      <c r="PUG170" s="396"/>
      <c r="PUH170" s="396"/>
      <c r="PUI170" s="396"/>
      <c r="PUJ170" s="396"/>
      <c r="PUK170" s="396"/>
      <c r="PUL170" s="396"/>
      <c r="PUM170" s="396"/>
      <c r="PUN170" s="396"/>
      <c r="PUO170" s="396"/>
      <c r="PUP170" s="396"/>
      <c r="PUQ170" s="396"/>
      <c r="PUR170" s="396"/>
      <c r="PUS170" s="396"/>
      <c r="PUT170" s="396"/>
      <c r="PUU170" s="396"/>
      <c r="PUV170" s="396"/>
      <c r="PUW170" s="396"/>
      <c r="PUX170" s="396"/>
      <c r="PUY170" s="396"/>
      <c r="PUZ170" s="396"/>
      <c r="PVA170" s="396"/>
      <c r="PVB170" s="396"/>
      <c r="PVC170" s="396"/>
      <c r="PVD170" s="396"/>
      <c r="PVE170" s="396"/>
      <c r="PVF170" s="396"/>
      <c r="PVG170" s="396"/>
      <c r="PVH170" s="396"/>
      <c r="PVI170" s="396"/>
      <c r="PVJ170" s="396"/>
      <c r="PVK170" s="396"/>
      <c r="PVL170" s="396"/>
      <c r="PVM170" s="396"/>
      <c r="PVN170" s="396"/>
      <c r="PVO170" s="396"/>
      <c r="PVP170" s="396"/>
      <c r="PVQ170" s="396"/>
      <c r="PVR170" s="396"/>
      <c r="PVS170" s="396"/>
      <c r="PVT170" s="396"/>
      <c r="PVU170" s="396"/>
      <c r="PVV170" s="396"/>
      <c r="PVW170" s="396"/>
      <c r="PVX170" s="396"/>
      <c r="PVY170" s="396"/>
      <c r="PVZ170" s="396"/>
      <c r="PWA170" s="396"/>
      <c r="PWB170" s="396"/>
      <c r="PWC170" s="396"/>
      <c r="PWD170" s="396"/>
      <c r="PWE170" s="396"/>
      <c r="PWF170" s="396"/>
      <c r="PWG170" s="396"/>
      <c r="PWH170" s="396"/>
      <c r="PWI170" s="396"/>
      <c r="PWJ170" s="396"/>
      <c r="PWK170" s="396"/>
      <c r="PWL170" s="396"/>
      <c r="PWM170" s="396"/>
      <c r="PWN170" s="396"/>
      <c r="PWO170" s="396"/>
      <c r="PWP170" s="396"/>
      <c r="PWQ170" s="396"/>
      <c r="PWR170" s="396"/>
      <c r="PWS170" s="396"/>
      <c r="PWT170" s="396"/>
      <c r="PWU170" s="396"/>
      <c r="PWV170" s="396"/>
      <c r="PWW170" s="396"/>
      <c r="PWX170" s="396"/>
      <c r="PWY170" s="396"/>
      <c r="PWZ170" s="396"/>
      <c r="PXA170" s="396"/>
      <c r="PXB170" s="396"/>
      <c r="PXC170" s="396"/>
      <c r="PXD170" s="396"/>
      <c r="PXE170" s="396"/>
      <c r="PXF170" s="396"/>
      <c r="PXG170" s="396"/>
      <c r="PXH170" s="396"/>
      <c r="PXI170" s="396"/>
      <c r="PXJ170" s="396"/>
      <c r="PXK170" s="396"/>
      <c r="PXL170" s="396"/>
      <c r="PXM170" s="396"/>
      <c r="PXN170" s="396"/>
      <c r="PXO170" s="396"/>
      <c r="PXP170" s="396"/>
      <c r="PXQ170" s="396"/>
      <c r="PXR170" s="396"/>
      <c r="PXS170" s="396"/>
      <c r="PXT170" s="396"/>
      <c r="PXU170" s="396"/>
      <c r="PXV170" s="396"/>
      <c r="PXW170" s="396"/>
      <c r="PXX170" s="396"/>
      <c r="PXY170" s="396"/>
      <c r="PXZ170" s="396"/>
      <c r="PYA170" s="396"/>
      <c r="PYB170" s="396"/>
      <c r="PYC170" s="396"/>
      <c r="PYD170" s="396"/>
      <c r="PYE170" s="396"/>
      <c r="PYF170" s="396"/>
      <c r="PYG170" s="396"/>
      <c r="PYH170" s="396"/>
      <c r="PYI170" s="396"/>
      <c r="PYJ170" s="396"/>
      <c r="PYK170" s="396"/>
      <c r="PYL170" s="396"/>
      <c r="PYM170" s="396"/>
      <c r="PYN170" s="396"/>
      <c r="PYO170" s="396"/>
      <c r="PYP170" s="396"/>
      <c r="PYQ170" s="396"/>
      <c r="PYR170" s="396"/>
      <c r="PYS170" s="396"/>
      <c r="PYT170" s="396"/>
      <c r="PYU170" s="396"/>
      <c r="PYV170" s="396"/>
      <c r="PYW170" s="396"/>
      <c r="PYX170" s="396"/>
      <c r="PYY170" s="396"/>
      <c r="PYZ170" s="396"/>
      <c r="PZA170" s="396"/>
      <c r="PZB170" s="396"/>
      <c r="PZC170" s="396"/>
      <c r="PZD170" s="396"/>
      <c r="PZE170" s="396"/>
      <c r="PZF170" s="396"/>
      <c r="PZG170" s="396"/>
      <c r="PZH170" s="396"/>
      <c r="PZI170" s="396"/>
      <c r="PZJ170" s="396"/>
      <c r="PZK170" s="396"/>
      <c r="PZL170" s="396"/>
      <c r="PZM170" s="396"/>
      <c r="PZN170" s="396"/>
      <c r="PZO170" s="396"/>
      <c r="PZP170" s="396"/>
      <c r="PZQ170" s="396"/>
      <c r="PZR170" s="396"/>
      <c r="PZS170" s="396"/>
      <c r="PZT170" s="396"/>
      <c r="PZU170" s="396"/>
      <c r="PZV170" s="396"/>
      <c r="PZW170" s="396"/>
      <c r="PZX170" s="396"/>
      <c r="PZY170" s="396"/>
      <c r="PZZ170" s="396"/>
      <c r="QAA170" s="396"/>
      <c r="QAB170" s="396"/>
      <c r="QAC170" s="396"/>
      <c r="QAD170" s="396"/>
      <c r="QAE170" s="396"/>
      <c r="QAF170" s="396"/>
      <c r="QAG170" s="396"/>
      <c r="QAH170" s="396"/>
      <c r="QAI170" s="396"/>
      <c r="QAJ170" s="396"/>
      <c r="QAK170" s="396"/>
      <c r="QAL170" s="396"/>
      <c r="QAM170" s="396"/>
      <c r="QAN170" s="396"/>
      <c r="QAO170" s="396"/>
      <c r="QAP170" s="396"/>
      <c r="QAQ170" s="396"/>
      <c r="QAR170" s="396"/>
      <c r="QAS170" s="396"/>
      <c r="QAT170" s="396"/>
      <c r="QAU170" s="396"/>
      <c r="QAV170" s="396"/>
      <c r="QAW170" s="396"/>
      <c r="QAX170" s="396"/>
      <c r="QAY170" s="396"/>
      <c r="QAZ170" s="396"/>
      <c r="QBA170" s="396"/>
      <c r="QBB170" s="396"/>
      <c r="QBC170" s="396"/>
      <c r="QBD170" s="396"/>
      <c r="QBE170" s="396"/>
      <c r="QBF170" s="396"/>
      <c r="QBG170" s="396"/>
      <c r="QBH170" s="396"/>
      <c r="QBI170" s="396"/>
      <c r="QBJ170" s="396"/>
      <c r="QBK170" s="396"/>
      <c r="QBL170" s="396"/>
      <c r="QBM170" s="396"/>
      <c r="QBN170" s="396"/>
      <c r="QBO170" s="396"/>
      <c r="QBP170" s="396"/>
      <c r="QBQ170" s="396"/>
      <c r="QBR170" s="396"/>
      <c r="QBS170" s="396"/>
      <c r="QBT170" s="396"/>
      <c r="QBU170" s="396"/>
      <c r="QBV170" s="396"/>
      <c r="QBW170" s="396"/>
      <c r="QBX170" s="396"/>
      <c r="QBY170" s="396"/>
      <c r="QBZ170" s="396"/>
      <c r="QCA170" s="396"/>
      <c r="QCB170" s="396"/>
      <c r="QCC170" s="396"/>
      <c r="QCD170" s="396"/>
      <c r="QCE170" s="396"/>
      <c r="QCF170" s="396"/>
      <c r="QCG170" s="396"/>
      <c r="QCH170" s="396"/>
      <c r="QCI170" s="396"/>
      <c r="QCJ170" s="396"/>
      <c r="QCK170" s="396"/>
      <c r="QCL170" s="396"/>
      <c r="QCM170" s="396"/>
      <c r="QCN170" s="396"/>
      <c r="QCO170" s="396"/>
      <c r="QCP170" s="396"/>
      <c r="QCQ170" s="396"/>
      <c r="QCR170" s="396"/>
      <c r="QCS170" s="396"/>
      <c r="QCT170" s="396"/>
      <c r="QCU170" s="396"/>
      <c r="QCV170" s="396"/>
      <c r="QCW170" s="396"/>
      <c r="QCX170" s="396"/>
      <c r="QCY170" s="396"/>
      <c r="QCZ170" s="396"/>
      <c r="QDA170" s="396"/>
      <c r="QDB170" s="396"/>
      <c r="QDC170" s="396"/>
      <c r="QDD170" s="396"/>
      <c r="QDE170" s="396"/>
      <c r="QDF170" s="396"/>
      <c r="QDG170" s="396"/>
      <c r="QDH170" s="396"/>
      <c r="QDI170" s="396"/>
      <c r="QDJ170" s="396"/>
      <c r="QDK170" s="396"/>
      <c r="QDL170" s="396"/>
      <c r="QDM170" s="396"/>
      <c r="QDN170" s="396"/>
      <c r="QDO170" s="396"/>
      <c r="QDP170" s="396"/>
      <c r="QDQ170" s="396"/>
      <c r="QDR170" s="396"/>
      <c r="QDS170" s="396"/>
      <c r="QDT170" s="396"/>
      <c r="QDU170" s="396"/>
      <c r="QDV170" s="396"/>
      <c r="QDW170" s="396"/>
      <c r="QDX170" s="396"/>
      <c r="QDY170" s="396"/>
      <c r="QDZ170" s="396"/>
      <c r="QEA170" s="396"/>
      <c r="QEB170" s="396"/>
      <c r="QEC170" s="396"/>
      <c r="QED170" s="396"/>
      <c r="QEE170" s="396"/>
      <c r="QEF170" s="396"/>
      <c r="QEG170" s="396"/>
      <c r="QEH170" s="396"/>
      <c r="QEI170" s="396"/>
      <c r="QEJ170" s="396"/>
      <c r="QEK170" s="396"/>
      <c r="QEL170" s="396"/>
      <c r="QEM170" s="396"/>
      <c r="QEN170" s="396"/>
      <c r="QEO170" s="396"/>
      <c r="QEP170" s="396"/>
      <c r="QEQ170" s="396"/>
      <c r="QER170" s="396"/>
      <c r="QES170" s="396"/>
      <c r="QET170" s="396"/>
      <c r="QEU170" s="396"/>
      <c r="QEV170" s="396"/>
      <c r="QEW170" s="396"/>
      <c r="QEX170" s="396"/>
      <c r="QEY170" s="396"/>
      <c r="QEZ170" s="396"/>
      <c r="QFA170" s="396"/>
      <c r="QFB170" s="396"/>
      <c r="QFC170" s="396"/>
      <c r="QFD170" s="396"/>
      <c r="QFE170" s="396"/>
      <c r="QFF170" s="396"/>
      <c r="QFG170" s="396"/>
      <c r="QFH170" s="396"/>
      <c r="QFI170" s="396"/>
      <c r="QFJ170" s="396"/>
      <c r="QFK170" s="396"/>
      <c r="QFL170" s="396"/>
      <c r="QFM170" s="396"/>
      <c r="QFN170" s="396"/>
      <c r="QFO170" s="396"/>
      <c r="QFP170" s="396"/>
      <c r="QFQ170" s="396"/>
      <c r="QFR170" s="396"/>
      <c r="QFS170" s="396"/>
      <c r="QFT170" s="396"/>
      <c r="QFU170" s="396"/>
      <c r="QFV170" s="396"/>
      <c r="QFW170" s="396"/>
      <c r="QFX170" s="396"/>
      <c r="QFY170" s="396"/>
      <c r="QFZ170" s="396"/>
      <c r="QGA170" s="396"/>
      <c r="QGB170" s="396"/>
      <c r="QGC170" s="396"/>
      <c r="QGD170" s="396"/>
      <c r="QGE170" s="396"/>
      <c r="QGF170" s="396"/>
      <c r="QGG170" s="396"/>
      <c r="QGH170" s="396"/>
      <c r="QGI170" s="396"/>
      <c r="QGJ170" s="396"/>
      <c r="QGK170" s="396"/>
      <c r="QGL170" s="396"/>
      <c r="QGM170" s="396"/>
      <c r="QGN170" s="396"/>
      <c r="QGO170" s="396"/>
      <c r="QGP170" s="396"/>
      <c r="QGQ170" s="396"/>
      <c r="QGR170" s="396"/>
      <c r="QGS170" s="396"/>
      <c r="QGT170" s="396"/>
      <c r="QGU170" s="396"/>
      <c r="QGV170" s="396"/>
      <c r="QGW170" s="396"/>
      <c r="QGX170" s="396"/>
      <c r="QGY170" s="396"/>
      <c r="QGZ170" s="396"/>
      <c r="QHA170" s="396"/>
      <c r="QHB170" s="396"/>
      <c r="QHC170" s="396"/>
      <c r="QHD170" s="396"/>
      <c r="QHE170" s="396"/>
      <c r="QHF170" s="396"/>
      <c r="QHG170" s="396"/>
      <c r="QHH170" s="396"/>
      <c r="QHI170" s="396"/>
      <c r="QHJ170" s="396"/>
      <c r="QHK170" s="396"/>
      <c r="QHL170" s="396"/>
      <c r="QHM170" s="396"/>
      <c r="QHN170" s="396"/>
      <c r="QHO170" s="396"/>
      <c r="QHP170" s="396"/>
      <c r="QHQ170" s="396"/>
      <c r="QHR170" s="396"/>
      <c r="QHS170" s="396"/>
      <c r="QHT170" s="396"/>
      <c r="QHU170" s="396"/>
      <c r="QHV170" s="396"/>
      <c r="QHW170" s="396"/>
      <c r="QHX170" s="396"/>
      <c r="QHY170" s="396"/>
      <c r="QHZ170" s="396"/>
      <c r="QIA170" s="396"/>
      <c r="QIB170" s="396"/>
      <c r="QIC170" s="396"/>
      <c r="QID170" s="396"/>
      <c r="QIE170" s="396"/>
      <c r="QIF170" s="396"/>
      <c r="QIG170" s="396"/>
      <c r="QIH170" s="396"/>
      <c r="QII170" s="396"/>
      <c r="QIJ170" s="396"/>
      <c r="QIK170" s="396"/>
      <c r="QIL170" s="396"/>
      <c r="QIM170" s="396"/>
      <c r="QIN170" s="396"/>
      <c r="QIO170" s="396"/>
      <c r="QIP170" s="396"/>
      <c r="QIQ170" s="396"/>
      <c r="QIR170" s="396"/>
      <c r="QIS170" s="396"/>
      <c r="QIT170" s="396"/>
      <c r="QIU170" s="396"/>
      <c r="QIV170" s="396"/>
      <c r="QIW170" s="396"/>
      <c r="QIX170" s="396"/>
      <c r="QIY170" s="396"/>
      <c r="QIZ170" s="396"/>
      <c r="QJA170" s="396"/>
      <c r="QJB170" s="396"/>
      <c r="QJC170" s="396"/>
      <c r="QJD170" s="396"/>
      <c r="QJE170" s="396"/>
      <c r="QJF170" s="396"/>
      <c r="QJG170" s="396"/>
      <c r="QJH170" s="396"/>
      <c r="QJI170" s="396"/>
      <c r="QJJ170" s="396"/>
      <c r="QJK170" s="396"/>
      <c r="QJL170" s="396"/>
      <c r="QJM170" s="396"/>
      <c r="QJN170" s="396"/>
      <c r="QJO170" s="396"/>
      <c r="QJP170" s="396"/>
      <c r="QJQ170" s="396"/>
      <c r="QJR170" s="396"/>
      <c r="QJS170" s="396"/>
      <c r="QJT170" s="396"/>
      <c r="QJU170" s="396"/>
      <c r="QJV170" s="396"/>
      <c r="QJW170" s="396"/>
      <c r="QJX170" s="396"/>
      <c r="QJY170" s="396"/>
      <c r="QJZ170" s="396"/>
      <c r="QKA170" s="396"/>
      <c r="QKB170" s="396"/>
      <c r="QKC170" s="396"/>
      <c r="QKD170" s="396"/>
      <c r="QKE170" s="396"/>
      <c r="QKF170" s="396"/>
      <c r="QKG170" s="396"/>
      <c r="QKH170" s="396"/>
      <c r="QKI170" s="396"/>
      <c r="QKJ170" s="396"/>
      <c r="QKK170" s="396"/>
      <c r="QKL170" s="396"/>
      <c r="QKM170" s="396"/>
      <c r="QKN170" s="396"/>
      <c r="QKO170" s="396"/>
      <c r="QKP170" s="396"/>
      <c r="QKQ170" s="396"/>
      <c r="QKR170" s="396"/>
      <c r="QKS170" s="396"/>
      <c r="QKT170" s="396"/>
      <c r="QKU170" s="396"/>
      <c r="QKV170" s="396"/>
      <c r="QKW170" s="396"/>
      <c r="QKX170" s="396"/>
      <c r="QKY170" s="396"/>
      <c r="QKZ170" s="396"/>
      <c r="QLA170" s="396"/>
      <c r="QLB170" s="396"/>
      <c r="QLC170" s="396"/>
      <c r="QLD170" s="396"/>
      <c r="QLE170" s="396"/>
      <c r="QLF170" s="396"/>
      <c r="QLG170" s="396"/>
      <c r="QLH170" s="396"/>
      <c r="QLI170" s="396"/>
      <c r="QLJ170" s="396"/>
      <c r="QLK170" s="396"/>
      <c r="QLL170" s="396"/>
      <c r="QLM170" s="396"/>
      <c r="QLN170" s="396"/>
      <c r="QLO170" s="396"/>
      <c r="QLP170" s="396"/>
      <c r="QLQ170" s="396"/>
      <c r="QLR170" s="396"/>
      <c r="QLS170" s="396"/>
      <c r="QLT170" s="396"/>
      <c r="QLU170" s="396"/>
      <c r="QLV170" s="396"/>
      <c r="QLW170" s="396"/>
      <c r="QLX170" s="396"/>
      <c r="QLY170" s="396"/>
      <c r="QLZ170" s="396"/>
      <c r="QMA170" s="396"/>
      <c r="QMB170" s="396"/>
      <c r="QMC170" s="396"/>
      <c r="QMD170" s="396"/>
      <c r="QME170" s="396"/>
      <c r="QMF170" s="396"/>
      <c r="QMG170" s="396"/>
      <c r="QMH170" s="396"/>
      <c r="QMI170" s="396"/>
      <c r="QMJ170" s="396"/>
      <c r="QMK170" s="396"/>
      <c r="QML170" s="396"/>
      <c r="QMM170" s="396"/>
      <c r="QMN170" s="396"/>
      <c r="QMO170" s="396"/>
      <c r="QMP170" s="396"/>
      <c r="QMQ170" s="396"/>
      <c r="QMR170" s="396"/>
      <c r="QMS170" s="396"/>
      <c r="QMT170" s="396"/>
      <c r="QMU170" s="396"/>
      <c r="QMV170" s="396"/>
      <c r="QMW170" s="396"/>
      <c r="QMX170" s="396"/>
      <c r="QMY170" s="396"/>
      <c r="QMZ170" s="396"/>
      <c r="QNA170" s="396"/>
      <c r="QNB170" s="396"/>
      <c r="QNC170" s="396"/>
      <c r="QND170" s="396"/>
      <c r="QNE170" s="396"/>
      <c r="QNF170" s="396"/>
      <c r="QNG170" s="396"/>
      <c r="QNH170" s="396"/>
      <c r="QNI170" s="396"/>
      <c r="QNJ170" s="396"/>
      <c r="QNK170" s="396"/>
      <c r="QNL170" s="396"/>
      <c r="QNM170" s="396"/>
      <c r="QNN170" s="396"/>
      <c r="QNO170" s="396"/>
      <c r="QNP170" s="396"/>
      <c r="QNQ170" s="396"/>
      <c r="QNR170" s="396"/>
      <c r="QNS170" s="396"/>
      <c r="QNT170" s="396"/>
      <c r="QNU170" s="396"/>
      <c r="QNV170" s="396"/>
      <c r="QNW170" s="396"/>
      <c r="QNX170" s="396"/>
      <c r="QNY170" s="396"/>
      <c r="QNZ170" s="396"/>
      <c r="QOA170" s="396"/>
      <c r="QOB170" s="396"/>
      <c r="QOC170" s="396"/>
      <c r="QOD170" s="396"/>
      <c r="QOE170" s="396"/>
      <c r="QOF170" s="396"/>
      <c r="QOG170" s="396"/>
      <c r="QOH170" s="396"/>
      <c r="QOI170" s="396"/>
      <c r="QOJ170" s="396"/>
      <c r="QOK170" s="396"/>
      <c r="QOL170" s="396"/>
      <c r="QOM170" s="396"/>
      <c r="QON170" s="396"/>
      <c r="QOO170" s="396"/>
      <c r="QOP170" s="396"/>
      <c r="QOQ170" s="396"/>
      <c r="QOR170" s="396"/>
      <c r="QOS170" s="396"/>
      <c r="QOT170" s="396"/>
      <c r="QOU170" s="396"/>
      <c r="QOV170" s="396"/>
      <c r="QOW170" s="396"/>
      <c r="QOX170" s="396"/>
      <c r="QOY170" s="396"/>
      <c r="QOZ170" s="396"/>
      <c r="QPA170" s="396"/>
      <c r="QPB170" s="396"/>
      <c r="QPC170" s="396"/>
      <c r="QPD170" s="396"/>
      <c r="QPE170" s="396"/>
      <c r="QPF170" s="396"/>
      <c r="QPG170" s="396"/>
      <c r="QPH170" s="396"/>
      <c r="QPI170" s="396"/>
      <c r="QPJ170" s="396"/>
      <c r="QPK170" s="396"/>
      <c r="QPL170" s="396"/>
      <c r="QPM170" s="396"/>
      <c r="QPN170" s="396"/>
      <c r="QPO170" s="396"/>
      <c r="QPP170" s="396"/>
      <c r="QPQ170" s="396"/>
      <c r="QPR170" s="396"/>
      <c r="QPS170" s="396"/>
      <c r="QPT170" s="396"/>
      <c r="QPU170" s="396"/>
      <c r="QPV170" s="396"/>
      <c r="QPW170" s="396"/>
      <c r="QPX170" s="396"/>
      <c r="QPY170" s="396"/>
      <c r="QPZ170" s="396"/>
      <c r="QQA170" s="396"/>
      <c r="QQB170" s="396"/>
      <c r="QQC170" s="396"/>
      <c r="QQD170" s="396"/>
      <c r="QQE170" s="396"/>
      <c r="QQF170" s="396"/>
      <c r="QQG170" s="396"/>
      <c r="QQH170" s="396"/>
      <c r="QQI170" s="396"/>
      <c r="QQJ170" s="396"/>
      <c r="QQK170" s="396"/>
      <c r="QQL170" s="396"/>
      <c r="QQM170" s="396"/>
      <c r="QQN170" s="396"/>
      <c r="QQO170" s="396"/>
      <c r="QQP170" s="396"/>
      <c r="QQQ170" s="396"/>
      <c r="QQR170" s="396"/>
      <c r="QQS170" s="396"/>
      <c r="QQT170" s="396"/>
      <c r="QQU170" s="396"/>
      <c r="QQV170" s="396"/>
      <c r="QQW170" s="396"/>
      <c r="QQX170" s="396"/>
      <c r="QQY170" s="396"/>
      <c r="QQZ170" s="396"/>
      <c r="QRA170" s="396"/>
      <c r="QRB170" s="396"/>
      <c r="QRC170" s="396"/>
      <c r="QRD170" s="396"/>
      <c r="QRE170" s="396"/>
      <c r="QRF170" s="396"/>
      <c r="QRG170" s="396"/>
      <c r="QRH170" s="396"/>
      <c r="QRI170" s="396"/>
      <c r="QRJ170" s="396"/>
      <c r="QRK170" s="396"/>
      <c r="QRL170" s="396"/>
      <c r="QRM170" s="396"/>
      <c r="QRN170" s="396"/>
      <c r="QRO170" s="396"/>
      <c r="QRP170" s="396"/>
      <c r="QRQ170" s="396"/>
      <c r="QRR170" s="396"/>
      <c r="QRS170" s="396"/>
      <c r="QRT170" s="396"/>
      <c r="QRU170" s="396"/>
      <c r="QRV170" s="396"/>
      <c r="QRW170" s="396"/>
      <c r="QRX170" s="396"/>
      <c r="QRY170" s="396"/>
      <c r="QRZ170" s="396"/>
      <c r="QSA170" s="396"/>
      <c r="QSB170" s="396"/>
      <c r="QSC170" s="396"/>
      <c r="QSD170" s="396"/>
      <c r="QSE170" s="396"/>
      <c r="QSF170" s="396"/>
      <c r="QSG170" s="396"/>
      <c r="QSH170" s="396"/>
      <c r="QSI170" s="396"/>
      <c r="QSJ170" s="396"/>
      <c r="QSK170" s="396"/>
      <c r="QSL170" s="396"/>
      <c r="QSM170" s="396"/>
      <c r="QSN170" s="396"/>
      <c r="QSO170" s="396"/>
      <c r="QSP170" s="396"/>
      <c r="QSQ170" s="396"/>
      <c r="QSR170" s="396"/>
      <c r="QSS170" s="396"/>
      <c r="QST170" s="396"/>
      <c r="QSU170" s="396"/>
      <c r="QSV170" s="396"/>
      <c r="QSW170" s="396"/>
      <c r="QSX170" s="396"/>
      <c r="QSY170" s="396"/>
      <c r="QSZ170" s="396"/>
      <c r="QTA170" s="396"/>
      <c r="QTB170" s="396"/>
      <c r="QTC170" s="396"/>
      <c r="QTD170" s="396"/>
      <c r="QTE170" s="396"/>
      <c r="QTF170" s="396"/>
      <c r="QTG170" s="396"/>
      <c r="QTH170" s="396"/>
      <c r="QTI170" s="396"/>
      <c r="QTJ170" s="396"/>
      <c r="QTK170" s="396"/>
      <c r="QTL170" s="396"/>
      <c r="QTM170" s="396"/>
      <c r="QTN170" s="396"/>
      <c r="QTO170" s="396"/>
      <c r="QTP170" s="396"/>
      <c r="QTQ170" s="396"/>
      <c r="QTR170" s="396"/>
      <c r="QTS170" s="396"/>
      <c r="QTT170" s="396"/>
      <c r="QTU170" s="396"/>
      <c r="QTV170" s="396"/>
      <c r="QTW170" s="396"/>
      <c r="QTX170" s="396"/>
      <c r="QTY170" s="396"/>
      <c r="QTZ170" s="396"/>
      <c r="QUA170" s="396"/>
      <c r="QUB170" s="396"/>
      <c r="QUC170" s="396"/>
      <c r="QUD170" s="396"/>
      <c r="QUE170" s="396"/>
      <c r="QUF170" s="396"/>
      <c r="QUG170" s="396"/>
      <c r="QUH170" s="396"/>
      <c r="QUI170" s="396"/>
      <c r="QUJ170" s="396"/>
      <c r="QUK170" s="396"/>
      <c r="QUL170" s="396"/>
      <c r="QUM170" s="396"/>
      <c r="QUN170" s="396"/>
      <c r="QUO170" s="396"/>
      <c r="QUP170" s="396"/>
      <c r="QUQ170" s="396"/>
      <c r="QUR170" s="396"/>
      <c r="QUS170" s="396"/>
      <c r="QUT170" s="396"/>
      <c r="QUU170" s="396"/>
      <c r="QUV170" s="396"/>
      <c r="QUW170" s="396"/>
      <c r="QUX170" s="396"/>
      <c r="QUY170" s="396"/>
      <c r="QUZ170" s="396"/>
      <c r="QVA170" s="396"/>
      <c r="QVB170" s="396"/>
      <c r="QVC170" s="396"/>
      <c r="QVD170" s="396"/>
      <c r="QVE170" s="396"/>
      <c r="QVF170" s="396"/>
      <c r="QVG170" s="396"/>
      <c r="QVH170" s="396"/>
      <c r="QVI170" s="396"/>
      <c r="QVJ170" s="396"/>
      <c r="QVK170" s="396"/>
      <c r="QVL170" s="396"/>
      <c r="QVM170" s="396"/>
      <c r="QVN170" s="396"/>
      <c r="QVO170" s="396"/>
      <c r="QVP170" s="396"/>
      <c r="QVQ170" s="396"/>
      <c r="QVR170" s="396"/>
      <c r="QVS170" s="396"/>
      <c r="QVT170" s="396"/>
      <c r="QVU170" s="396"/>
      <c r="QVV170" s="396"/>
      <c r="QVW170" s="396"/>
      <c r="QVX170" s="396"/>
      <c r="QVY170" s="396"/>
      <c r="QVZ170" s="396"/>
      <c r="QWA170" s="396"/>
      <c r="QWB170" s="396"/>
      <c r="QWC170" s="396"/>
      <c r="QWD170" s="396"/>
      <c r="QWE170" s="396"/>
      <c r="QWF170" s="396"/>
      <c r="QWG170" s="396"/>
      <c r="QWH170" s="396"/>
      <c r="QWI170" s="396"/>
      <c r="QWJ170" s="396"/>
      <c r="QWK170" s="396"/>
      <c r="QWL170" s="396"/>
      <c r="QWM170" s="396"/>
      <c r="QWN170" s="396"/>
      <c r="QWO170" s="396"/>
      <c r="QWP170" s="396"/>
      <c r="QWQ170" s="396"/>
      <c r="QWR170" s="396"/>
      <c r="QWS170" s="396"/>
      <c r="QWT170" s="396"/>
      <c r="QWU170" s="396"/>
      <c r="QWV170" s="396"/>
      <c r="QWW170" s="396"/>
      <c r="QWX170" s="396"/>
      <c r="QWY170" s="396"/>
      <c r="QWZ170" s="396"/>
      <c r="QXA170" s="396"/>
      <c r="QXB170" s="396"/>
      <c r="QXC170" s="396"/>
      <c r="QXD170" s="396"/>
      <c r="QXE170" s="396"/>
      <c r="QXF170" s="396"/>
      <c r="QXG170" s="396"/>
      <c r="QXH170" s="396"/>
      <c r="QXI170" s="396"/>
      <c r="QXJ170" s="396"/>
      <c r="QXK170" s="396"/>
      <c r="QXL170" s="396"/>
      <c r="QXM170" s="396"/>
      <c r="QXN170" s="396"/>
      <c r="QXO170" s="396"/>
      <c r="QXP170" s="396"/>
      <c r="QXQ170" s="396"/>
      <c r="QXR170" s="396"/>
      <c r="QXS170" s="396"/>
      <c r="QXT170" s="396"/>
      <c r="QXU170" s="396"/>
      <c r="QXV170" s="396"/>
      <c r="QXW170" s="396"/>
      <c r="QXX170" s="396"/>
      <c r="QXY170" s="396"/>
      <c r="QXZ170" s="396"/>
      <c r="QYA170" s="396"/>
      <c r="QYB170" s="396"/>
      <c r="QYC170" s="396"/>
      <c r="QYD170" s="396"/>
      <c r="QYE170" s="396"/>
      <c r="QYF170" s="396"/>
      <c r="QYG170" s="396"/>
      <c r="QYH170" s="396"/>
      <c r="QYI170" s="396"/>
      <c r="QYJ170" s="396"/>
      <c r="QYK170" s="396"/>
      <c r="QYL170" s="396"/>
      <c r="QYM170" s="396"/>
      <c r="QYN170" s="396"/>
      <c r="QYO170" s="396"/>
      <c r="QYP170" s="396"/>
      <c r="QYQ170" s="396"/>
      <c r="QYR170" s="396"/>
      <c r="QYS170" s="396"/>
      <c r="QYT170" s="396"/>
      <c r="QYU170" s="396"/>
      <c r="QYV170" s="396"/>
      <c r="QYW170" s="396"/>
      <c r="QYX170" s="396"/>
      <c r="QYY170" s="396"/>
      <c r="QYZ170" s="396"/>
      <c r="QZA170" s="396"/>
      <c r="QZB170" s="396"/>
      <c r="QZC170" s="396"/>
      <c r="QZD170" s="396"/>
      <c r="QZE170" s="396"/>
      <c r="QZF170" s="396"/>
      <c r="QZG170" s="396"/>
      <c r="QZH170" s="396"/>
      <c r="QZI170" s="396"/>
      <c r="QZJ170" s="396"/>
      <c r="QZK170" s="396"/>
      <c r="QZL170" s="396"/>
      <c r="QZM170" s="396"/>
      <c r="QZN170" s="396"/>
      <c r="QZO170" s="396"/>
      <c r="QZP170" s="396"/>
      <c r="QZQ170" s="396"/>
      <c r="QZR170" s="396"/>
      <c r="QZS170" s="396"/>
      <c r="QZT170" s="396"/>
      <c r="QZU170" s="396"/>
      <c r="QZV170" s="396"/>
      <c r="QZW170" s="396"/>
      <c r="QZX170" s="396"/>
      <c r="QZY170" s="396"/>
      <c r="QZZ170" s="396"/>
      <c r="RAA170" s="396"/>
      <c r="RAB170" s="396"/>
      <c r="RAC170" s="396"/>
      <c r="RAD170" s="396"/>
      <c r="RAE170" s="396"/>
      <c r="RAF170" s="396"/>
      <c r="RAG170" s="396"/>
      <c r="RAH170" s="396"/>
      <c r="RAI170" s="396"/>
      <c r="RAJ170" s="396"/>
      <c r="RAK170" s="396"/>
      <c r="RAL170" s="396"/>
      <c r="RAM170" s="396"/>
      <c r="RAN170" s="396"/>
      <c r="RAO170" s="396"/>
      <c r="RAP170" s="396"/>
      <c r="RAQ170" s="396"/>
      <c r="RAR170" s="396"/>
      <c r="RAS170" s="396"/>
      <c r="RAT170" s="396"/>
      <c r="RAU170" s="396"/>
      <c r="RAV170" s="396"/>
      <c r="RAW170" s="396"/>
      <c r="RAX170" s="396"/>
      <c r="RAY170" s="396"/>
      <c r="RAZ170" s="396"/>
      <c r="RBA170" s="396"/>
      <c r="RBB170" s="396"/>
      <c r="RBC170" s="396"/>
      <c r="RBD170" s="396"/>
      <c r="RBE170" s="396"/>
      <c r="RBF170" s="396"/>
      <c r="RBG170" s="396"/>
      <c r="RBH170" s="396"/>
      <c r="RBI170" s="396"/>
      <c r="RBJ170" s="396"/>
      <c r="RBK170" s="396"/>
      <c r="RBL170" s="396"/>
      <c r="RBM170" s="396"/>
      <c r="RBN170" s="396"/>
      <c r="RBO170" s="396"/>
      <c r="RBP170" s="396"/>
      <c r="RBQ170" s="396"/>
      <c r="RBR170" s="396"/>
      <c r="RBS170" s="396"/>
      <c r="RBT170" s="396"/>
      <c r="RBU170" s="396"/>
      <c r="RBV170" s="396"/>
      <c r="RBW170" s="396"/>
      <c r="RBX170" s="396"/>
      <c r="RBY170" s="396"/>
      <c r="RBZ170" s="396"/>
      <c r="RCA170" s="396"/>
      <c r="RCB170" s="396"/>
      <c r="RCC170" s="396"/>
      <c r="RCD170" s="396"/>
      <c r="RCE170" s="396"/>
      <c r="RCF170" s="396"/>
      <c r="RCG170" s="396"/>
      <c r="RCH170" s="396"/>
      <c r="RCI170" s="396"/>
      <c r="RCJ170" s="396"/>
      <c r="RCK170" s="396"/>
      <c r="RCL170" s="396"/>
      <c r="RCM170" s="396"/>
      <c r="RCN170" s="396"/>
      <c r="RCO170" s="396"/>
      <c r="RCP170" s="396"/>
      <c r="RCQ170" s="396"/>
      <c r="RCR170" s="396"/>
      <c r="RCS170" s="396"/>
      <c r="RCT170" s="396"/>
      <c r="RCU170" s="396"/>
      <c r="RCV170" s="396"/>
      <c r="RCW170" s="396"/>
      <c r="RCX170" s="396"/>
      <c r="RCY170" s="396"/>
      <c r="RCZ170" s="396"/>
      <c r="RDA170" s="396"/>
      <c r="RDB170" s="396"/>
      <c r="RDC170" s="396"/>
      <c r="RDD170" s="396"/>
      <c r="RDE170" s="396"/>
      <c r="RDF170" s="396"/>
      <c r="RDG170" s="396"/>
      <c r="RDH170" s="396"/>
      <c r="RDI170" s="396"/>
      <c r="RDJ170" s="396"/>
      <c r="RDK170" s="396"/>
      <c r="RDL170" s="396"/>
      <c r="RDM170" s="396"/>
      <c r="RDN170" s="396"/>
      <c r="RDO170" s="396"/>
      <c r="RDP170" s="396"/>
      <c r="RDQ170" s="396"/>
      <c r="RDR170" s="396"/>
      <c r="RDS170" s="396"/>
      <c r="RDT170" s="396"/>
      <c r="RDU170" s="396"/>
      <c r="RDV170" s="396"/>
      <c r="RDW170" s="396"/>
      <c r="RDX170" s="396"/>
      <c r="RDY170" s="396"/>
      <c r="RDZ170" s="396"/>
      <c r="REA170" s="396"/>
      <c r="REB170" s="396"/>
      <c r="REC170" s="396"/>
      <c r="RED170" s="396"/>
      <c r="REE170" s="396"/>
      <c r="REF170" s="396"/>
      <c r="REG170" s="396"/>
      <c r="REH170" s="396"/>
      <c r="REI170" s="396"/>
      <c r="REJ170" s="396"/>
      <c r="REK170" s="396"/>
      <c r="REL170" s="396"/>
      <c r="REM170" s="396"/>
      <c r="REN170" s="396"/>
      <c r="REO170" s="396"/>
      <c r="REP170" s="396"/>
      <c r="REQ170" s="396"/>
      <c r="RER170" s="396"/>
      <c r="RES170" s="396"/>
      <c r="RET170" s="396"/>
      <c r="REU170" s="396"/>
      <c r="REV170" s="396"/>
      <c r="REW170" s="396"/>
      <c r="REX170" s="396"/>
      <c r="REY170" s="396"/>
      <c r="REZ170" s="396"/>
      <c r="RFA170" s="396"/>
      <c r="RFB170" s="396"/>
      <c r="RFC170" s="396"/>
      <c r="RFD170" s="396"/>
      <c r="RFE170" s="396"/>
      <c r="RFF170" s="396"/>
      <c r="RFG170" s="396"/>
      <c r="RFH170" s="396"/>
      <c r="RFI170" s="396"/>
      <c r="RFJ170" s="396"/>
      <c r="RFK170" s="396"/>
      <c r="RFL170" s="396"/>
      <c r="RFM170" s="396"/>
      <c r="RFN170" s="396"/>
      <c r="RFO170" s="396"/>
      <c r="RFP170" s="396"/>
      <c r="RFQ170" s="396"/>
      <c r="RFR170" s="396"/>
      <c r="RFS170" s="396"/>
      <c r="RFT170" s="396"/>
      <c r="RFU170" s="396"/>
      <c r="RFV170" s="396"/>
      <c r="RFW170" s="396"/>
      <c r="RFX170" s="396"/>
      <c r="RFY170" s="396"/>
      <c r="RFZ170" s="396"/>
      <c r="RGA170" s="396"/>
      <c r="RGB170" s="396"/>
      <c r="RGC170" s="396"/>
      <c r="RGD170" s="396"/>
      <c r="RGE170" s="396"/>
      <c r="RGF170" s="396"/>
      <c r="RGG170" s="396"/>
      <c r="RGH170" s="396"/>
      <c r="RGI170" s="396"/>
      <c r="RGJ170" s="396"/>
      <c r="RGK170" s="396"/>
      <c r="RGL170" s="396"/>
      <c r="RGM170" s="396"/>
      <c r="RGN170" s="396"/>
      <c r="RGO170" s="396"/>
      <c r="RGP170" s="396"/>
      <c r="RGQ170" s="396"/>
      <c r="RGR170" s="396"/>
      <c r="RGS170" s="396"/>
      <c r="RGT170" s="396"/>
      <c r="RGU170" s="396"/>
      <c r="RGV170" s="396"/>
      <c r="RGW170" s="396"/>
      <c r="RGX170" s="396"/>
      <c r="RGY170" s="396"/>
      <c r="RGZ170" s="396"/>
      <c r="RHA170" s="396"/>
      <c r="RHB170" s="396"/>
      <c r="RHC170" s="396"/>
      <c r="RHD170" s="396"/>
      <c r="RHE170" s="396"/>
      <c r="RHF170" s="396"/>
      <c r="RHG170" s="396"/>
      <c r="RHH170" s="396"/>
      <c r="RHI170" s="396"/>
      <c r="RHJ170" s="396"/>
      <c r="RHK170" s="396"/>
      <c r="RHL170" s="396"/>
      <c r="RHM170" s="396"/>
      <c r="RHN170" s="396"/>
      <c r="RHO170" s="396"/>
      <c r="RHP170" s="396"/>
      <c r="RHQ170" s="396"/>
      <c r="RHR170" s="396"/>
      <c r="RHS170" s="396"/>
      <c r="RHT170" s="396"/>
      <c r="RHU170" s="396"/>
      <c r="RHV170" s="396"/>
      <c r="RHW170" s="396"/>
      <c r="RHX170" s="396"/>
      <c r="RHY170" s="396"/>
      <c r="RHZ170" s="396"/>
      <c r="RIA170" s="396"/>
      <c r="RIB170" s="396"/>
      <c r="RIC170" s="396"/>
      <c r="RID170" s="396"/>
      <c r="RIE170" s="396"/>
      <c r="RIF170" s="396"/>
      <c r="RIG170" s="396"/>
      <c r="RIH170" s="396"/>
      <c r="RII170" s="396"/>
      <c r="RIJ170" s="396"/>
      <c r="RIK170" s="396"/>
      <c r="RIL170" s="396"/>
      <c r="RIM170" s="396"/>
      <c r="RIN170" s="396"/>
      <c r="RIO170" s="396"/>
      <c r="RIP170" s="396"/>
      <c r="RIQ170" s="396"/>
      <c r="RIR170" s="396"/>
      <c r="RIS170" s="396"/>
      <c r="RIT170" s="396"/>
      <c r="RIU170" s="396"/>
      <c r="RIV170" s="396"/>
      <c r="RIW170" s="396"/>
      <c r="RIX170" s="396"/>
      <c r="RIY170" s="396"/>
      <c r="RIZ170" s="396"/>
      <c r="RJA170" s="396"/>
      <c r="RJB170" s="396"/>
      <c r="RJC170" s="396"/>
      <c r="RJD170" s="396"/>
      <c r="RJE170" s="396"/>
      <c r="RJF170" s="396"/>
      <c r="RJG170" s="396"/>
      <c r="RJH170" s="396"/>
      <c r="RJI170" s="396"/>
      <c r="RJJ170" s="396"/>
      <c r="RJK170" s="396"/>
      <c r="RJL170" s="396"/>
      <c r="RJM170" s="396"/>
      <c r="RJN170" s="396"/>
      <c r="RJO170" s="396"/>
      <c r="RJP170" s="396"/>
      <c r="RJQ170" s="396"/>
      <c r="RJR170" s="396"/>
      <c r="RJS170" s="396"/>
      <c r="RJT170" s="396"/>
      <c r="RJU170" s="396"/>
      <c r="RJV170" s="396"/>
      <c r="RJW170" s="396"/>
      <c r="RJX170" s="396"/>
      <c r="RJY170" s="396"/>
      <c r="RJZ170" s="396"/>
      <c r="RKA170" s="396"/>
      <c r="RKB170" s="396"/>
      <c r="RKC170" s="396"/>
      <c r="RKD170" s="396"/>
      <c r="RKE170" s="396"/>
      <c r="RKF170" s="396"/>
      <c r="RKG170" s="396"/>
      <c r="RKH170" s="396"/>
      <c r="RKI170" s="396"/>
      <c r="RKJ170" s="396"/>
      <c r="RKK170" s="396"/>
      <c r="RKL170" s="396"/>
      <c r="RKM170" s="396"/>
      <c r="RKN170" s="396"/>
      <c r="RKO170" s="396"/>
      <c r="RKP170" s="396"/>
      <c r="RKQ170" s="396"/>
      <c r="RKR170" s="396"/>
      <c r="RKS170" s="396"/>
      <c r="RKT170" s="396"/>
      <c r="RKU170" s="396"/>
      <c r="RKV170" s="396"/>
      <c r="RKW170" s="396"/>
      <c r="RKX170" s="396"/>
      <c r="RKY170" s="396"/>
      <c r="RKZ170" s="396"/>
      <c r="RLA170" s="396"/>
      <c r="RLB170" s="396"/>
      <c r="RLC170" s="396"/>
      <c r="RLD170" s="396"/>
      <c r="RLE170" s="396"/>
      <c r="RLF170" s="396"/>
      <c r="RLG170" s="396"/>
      <c r="RLH170" s="396"/>
      <c r="RLI170" s="396"/>
      <c r="RLJ170" s="396"/>
      <c r="RLK170" s="396"/>
      <c r="RLL170" s="396"/>
      <c r="RLM170" s="396"/>
      <c r="RLN170" s="396"/>
      <c r="RLO170" s="396"/>
      <c r="RLP170" s="396"/>
      <c r="RLQ170" s="396"/>
      <c r="RLR170" s="396"/>
      <c r="RLS170" s="396"/>
      <c r="RLT170" s="396"/>
      <c r="RLU170" s="396"/>
      <c r="RLV170" s="396"/>
      <c r="RLW170" s="396"/>
      <c r="RLX170" s="396"/>
      <c r="RLY170" s="396"/>
      <c r="RLZ170" s="396"/>
      <c r="RMA170" s="396"/>
      <c r="RMB170" s="396"/>
      <c r="RMC170" s="396"/>
      <c r="RMD170" s="396"/>
      <c r="RME170" s="396"/>
      <c r="RMF170" s="396"/>
      <c r="RMG170" s="396"/>
      <c r="RMH170" s="396"/>
      <c r="RMI170" s="396"/>
      <c r="RMJ170" s="396"/>
      <c r="RMK170" s="396"/>
      <c r="RML170" s="396"/>
      <c r="RMM170" s="396"/>
      <c r="RMN170" s="396"/>
      <c r="RMO170" s="396"/>
      <c r="RMP170" s="396"/>
      <c r="RMQ170" s="396"/>
      <c r="RMR170" s="396"/>
      <c r="RMS170" s="396"/>
      <c r="RMT170" s="396"/>
      <c r="RMU170" s="396"/>
      <c r="RMV170" s="396"/>
      <c r="RMW170" s="396"/>
      <c r="RMX170" s="396"/>
      <c r="RMY170" s="396"/>
      <c r="RMZ170" s="396"/>
      <c r="RNA170" s="396"/>
      <c r="RNB170" s="396"/>
      <c r="RNC170" s="396"/>
      <c r="RND170" s="396"/>
      <c r="RNE170" s="396"/>
      <c r="RNF170" s="396"/>
      <c r="RNG170" s="396"/>
      <c r="RNH170" s="396"/>
      <c r="RNI170" s="396"/>
      <c r="RNJ170" s="396"/>
      <c r="RNK170" s="396"/>
      <c r="RNL170" s="396"/>
      <c r="RNM170" s="396"/>
      <c r="RNN170" s="396"/>
      <c r="RNO170" s="396"/>
      <c r="RNP170" s="396"/>
      <c r="RNQ170" s="396"/>
      <c r="RNR170" s="396"/>
      <c r="RNS170" s="396"/>
      <c r="RNT170" s="396"/>
      <c r="RNU170" s="396"/>
      <c r="RNV170" s="396"/>
      <c r="RNW170" s="396"/>
      <c r="RNX170" s="396"/>
      <c r="RNY170" s="396"/>
      <c r="RNZ170" s="396"/>
      <c r="ROA170" s="396"/>
      <c r="ROB170" s="396"/>
      <c r="ROC170" s="396"/>
      <c r="ROD170" s="396"/>
      <c r="ROE170" s="396"/>
      <c r="ROF170" s="396"/>
      <c r="ROG170" s="396"/>
      <c r="ROH170" s="396"/>
      <c r="ROI170" s="396"/>
      <c r="ROJ170" s="396"/>
      <c r="ROK170" s="396"/>
      <c r="ROL170" s="396"/>
      <c r="ROM170" s="396"/>
      <c r="RON170" s="396"/>
      <c r="ROO170" s="396"/>
      <c r="ROP170" s="396"/>
      <c r="ROQ170" s="396"/>
      <c r="ROR170" s="396"/>
      <c r="ROS170" s="396"/>
      <c r="ROT170" s="396"/>
      <c r="ROU170" s="396"/>
      <c r="ROV170" s="396"/>
      <c r="ROW170" s="396"/>
      <c r="ROX170" s="396"/>
      <c r="ROY170" s="396"/>
      <c r="ROZ170" s="396"/>
      <c r="RPA170" s="396"/>
      <c r="RPB170" s="396"/>
      <c r="RPC170" s="396"/>
      <c r="RPD170" s="396"/>
      <c r="RPE170" s="396"/>
      <c r="RPF170" s="396"/>
      <c r="RPG170" s="396"/>
      <c r="RPH170" s="396"/>
      <c r="RPI170" s="396"/>
      <c r="RPJ170" s="396"/>
      <c r="RPK170" s="396"/>
      <c r="RPL170" s="396"/>
      <c r="RPM170" s="396"/>
      <c r="RPN170" s="396"/>
      <c r="RPO170" s="396"/>
      <c r="RPP170" s="396"/>
      <c r="RPQ170" s="396"/>
      <c r="RPR170" s="396"/>
      <c r="RPS170" s="396"/>
      <c r="RPT170" s="396"/>
      <c r="RPU170" s="396"/>
      <c r="RPV170" s="396"/>
      <c r="RPW170" s="396"/>
      <c r="RPX170" s="396"/>
      <c r="RPY170" s="396"/>
      <c r="RPZ170" s="396"/>
      <c r="RQA170" s="396"/>
      <c r="RQB170" s="396"/>
      <c r="RQC170" s="396"/>
      <c r="RQD170" s="396"/>
      <c r="RQE170" s="396"/>
      <c r="RQF170" s="396"/>
      <c r="RQG170" s="396"/>
      <c r="RQH170" s="396"/>
      <c r="RQI170" s="396"/>
      <c r="RQJ170" s="396"/>
      <c r="RQK170" s="396"/>
      <c r="RQL170" s="396"/>
      <c r="RQM170" s="396"/>
      <c r="RQN170" s="396"/>
      <c r="RQO170" s="396"/>
      <c r="RQP170" s="396"/>
      <c r="RQQ170" s="396"/>
      <c r="RQR170" s="396"/>
      <c r="RQS170" s="396"/>
      <c r="RQT170" s="396"/>
      <c r="RQU170" s="396"/>
      <c r="RQV170" s="396"/>
      <c r="RQW170" s="396"/>
      <c r="RQX170" s="396"/>
      <c r="RQY170" s="396"/>
      <c r="RQZ170" s="396"/>
      <c r="RRA170" s="396"/>
      <c r="RRB170" s="396"/>
      <c r="RRC170" s="396"/>
      <c r="RRD170" s="396"/>
      <c r="RRE170" s="396"/>
      <c r="RRF170" s="396"/>
      <c r="RRG170" s="396"/>
      <c r="RRH170" s="396"/>
      <c r="RRI170" s="396"/>
      <c r="RRJ170" s="396"/>
      <c r="RRK170" s="396"/>
      <c r="RRL170" s="396"/>
      <c r="RRM170" s="396"/>
      <c r="RRN170" s="396"/>
      <c r="RRO170" s="396"/>
      <c r="RRP170" s="396"/>
      <c r="RRQ170" s="396"/>
      <c r="RRR170" s="396"/>
      <c r="RRS170" s="396"/>
      <c r="RRT170" s="396"/>
      <c r="RRU170" s="396"/>
      <c r="RRV170" s="396"/>
      <c r="RRW170" s="396"/>
      <c r="RRX170" s="396"/>
      <c r="RRY170" s="396"/>
      <c r="RRZ170" s="396"/>
      <c r="RSA170" s="396"/>
      <c r="RSB170" s="396"/>
      <c r="RSC170" s="396"/>
      <c r="RSD170" s="396"/>
      <c r="RSE170" s="396"/>
      <c r="RSF170" s="396"/>
      <c r="RSG170" s="396"/>
      <c r="RSH170" s="396"/>
      <c r="RSI170" s="396"/>
      <c r="RSJ170" s="396"/>
      <c r="RSK170" s="396"/>
      <c r="RSL170" s="396"/>
      <c r="RSM170" s="396"/>
      <c r="RSN170" s="396"/>
      <c r="RSO170" s="396"/>
      <c r="RSP170" s="396"/>
      <c r="RSQ170" s="396"/>
      <c r="RSR170" s="396"/>
      <c r="RSS170" s="396"/>
      <c r="RST170" s="396"/>
      <c r="RSU170" s="396"/>
      <c r="RSV170" s="396"/>
      <c r="RSW170" s="396"/>
      <c r="RSX170" s="396"/>
      <c r="RSY170" s="396"/>
      <c r="RSZ170" s="396"/>
      <c r="RTA170" s="396"/>
      <c r="RTB170" s="396"/>
      <c r="RTC170" s="396"/>
      <c r="RTD170" s="396"/>
      <c r="RTE170" s="396"/>
      <c r="RTF170" s="396"/>
      <c r="RTG170" s="396"/>
      <c r="RTH170" s="396"/>
      <c r="RTI170" s="396"/>
      <c r="RTJ170" s="396"/>
      <c r="RTK170" s="396"/>
      <c r="RTL170" s="396"/>
      <c r="RTM170" s="396"/>
      <c r="RTN170" s="396"/>
      <c r="RTO170" s="396"/>
      <c r="RTP170" s="396"/>
      <c r="RTQ170" s="396"/>
      <c r="RTR170" s="396"/>
      <c r="RTS170" s="396"/>
      <c r="RTT170" s="396"/>
      <c r="RTU170" s="396"/>
      <c r="RTV170" s="396"/>
      <c r="RTW170" s="396"/>
      <c r="RTX170" s="396"/>
      <c r="RTY170" s="396"/>
      <c r="RTZ170" s="396"/>
      <c r="RUA170" s="396"/>
      <c r="RUB170" s="396"/>
      <c r="RUC170" s="396"/>
      <c r="RUD170" s="396"/>
      <c r="RUE170" s="396"/>
      <c r="RUF170" s="396"/>
      <c r="RUG170" s="396"/>
      <c r="RUH170" s="396"/>
      <c r="RUI170" s="396"/>
      <c r="RUJ170" s="396"/>
      <c r="RUK170" s="396"/>
      <c r="RUL170" s="396"/>
      <c r="RUM170" s="396"/>
      <c r="RUN170" s="396"/>
      <c r="RUO170" s="396"/>
      <c r="RUP170" s="396"/>
      <c r="RUQ170" s="396"/>
      <c r="RUR170" s="396"/>
      <c r="RUS170" s="396"/>
      <c r="RUT170" s="396"/>
      <c r="RUU170" s="396"/>
      <c r="RUV170" s="396"/>
      <c r="RUW170" s="396"/>
      <c r="RUX170" s="396"/>
      <c r="RUY170" s="396"/>
      <c r="RUZ170" s="396"/>
      <c r="RVA170" s="396"/>
      <c r="RVB170" s="396"/>
      <c r="RVC170" s="396"/>
      <c r="RVD170" s="396"/>
      <c r="RVE170" s="396"/>
      <c r="RVF170" s="396"/>
      <c r="RVG170" s="396"/>
      <c r="RVH170" s="396"/>
      <c r="RVI170" s="396"/>
      <c r="RVJ170" s="396"/>
      <c r="RVK170" s="396"/>
      <c r="RVL170" s="396"/>
      <c r="RVM170" s="396"/>
      <c r="RVN170" s="396"/>
      <c r="RVO170" s="396"/>
      <c r="RVP170" s="396"/>
      <c r="RVQ170" s="396"/>
      <c r="RVR170" s="396"/>
      <c r="RVS170" s="396"/>
      <c r="RVT170" s="396"/>
      <c r="RVU170" s="396"/>
      <c r="RVV170" s="396"/>
      <c r="RVW170" s="396"/>
      <c r="RVX170" s="396"/>
      <c r="RVY170" s="396"/>
      <c r="RVZ170" s="396"/>
      <c r="RWA170" s="396"/>
      <c r="RWB170" s="396"/>
      <c r="RWC170" s="396"/>
      <c r="RWD170" s="396"/>
      <c r="RWE170" s="396"/>
      <c r="RWF170" s="396"/>
      <c r="RWG170" s="396"/>
      <c r="RWH170" s="396"/>
      <c r="RWI170" s="396"/>
      <c r="RWJ170" s="396"/>
      <c r="RWK170" s="396"/>
      <c r="RWL170" s="396"/>
      <c r="RWM170" s="396"/>
      <c r="RWN170" s="396"/>
      <c r="RWO170" s="396"/>
      <c r="RWP170" s="396"/>
      <c r="RWQ170" s="396"/>
      <c r="RWR170" s="396"/>
      <c r="RWS170" s="396"/>
      <c r="RWT170" s="396"/>
      <c r="RWU170" s="396"/>
      <c r="RWV170" s="396"/>
      <c r="RWW170" s="396"/>
      <c r="RWX170" s="396"/>
      <c r="RWY170" s="396"/>
      <c r="RWZ170" s="396"/>
      <c r="RXA170" s="396"/>
      <c r="RXB170" s="396"/>
      <c r="RXC170" s="396"/>
      <c r="RXD170" s="396"/>
      <c r="RXE170" s="396"/>
      <c r="RXF170" s="396"/>
      <c r="RXG170" s="396"/>
      <c r="RXH170" s="396"/>
      <c r="RXI170" s="396"/>
      <c r="RXJ170" s="396"/>
      <c r="RXK170" s="396"/>
      <c r="RXL170" s="396"/>
      <c r="RXM170" s="396"/>
      <c r="RXN170" s="396"/>
      <c r="RXO170" s="396"/>
      <c r="RXP170" s="396"/>
      <c r="RXQ170" s="396"/>
      <c r="RXR170" s="396"/>
      <c r="RXS170" s="396"/>
      <c r="RXT170" s="396"/>
      <c r="RXU170" s="396"/>
      <c r="RXV170" s="396"/>
      <c r="RXW170" s="396"/>
      <c r="RXX170" s="396"/>
      <c r="RXY170" s="396"/>
      <c r="RXZ170" s="396"/>
      <c r="RYA170" s="396"/>
      <c r="RYB170" s="396"/>
      <c r="RYC170" s="396"/>
      <c r="RYD170" s="396"/>
      <c r="RYE170" s="396"/>
      <c r="RYF170" s="396"/>
      <c r="RYG170" s="396"/>
      <c r="RYH170" s="396"/>
      <c r="RYI170" s="396"/>
      <c r="RYJ170" s="396"/>
      <c r="RYK170" s="396"/>
      <c r="RYL170" s="396"/>
      <c r="RYM170" s="396"/>
      <c r="RYN170" s="396"/>
      <c r="RYO170" s="396"/>
      <c r="RYP170" s="396"/>
      <c r="RYQ170" s="396"/>
      <c r="RYR170" s="396"/>
      <c r="RYS170" s="396"/>
      <c r="RYT170" s="396"/>
      <c r="RYU170" s="396"/>
      <c r="RYV170" s="396"/>
      <c r="RYW170" s="396"/>
      <c r="RYX170" s="396"/>
      <c r="RYY170" s="396"/>
      <c r="RYZ170" s="396"/>
      <c r="RZA170" s="396"/>
      <c r="RZB170" s="396"/>
      <c r="RZC170" s="396"/>
      <c r="RZD170" s="396"/>
      <c r="RZE170" s="396"/>
      <c r="RZF170" s="396"/>
      <c r="RZG170" s="396"/>
      <c r="RZH170" s="396"/>
      <c r="RZI170" s="396"/>
      <c r="RZJ170" s="396"/>
      <c r="RZK170" s="396"/>
      <c r="RZL170" s="396"/>
      <c r="RZM170" s="396"/>
      <c r="RZN170" s="396"/>
      <c r="RZO170" s="396"/>
      <c r="RZP170" s="396"/>
      <c r="RZQ170" s="396"/>
      <c r="RZR170" s="396"/>
      <c r="RZS170" s="396"/>
      <c r="RZT170" s="396"/>
      <c r="RZU170" s="396"/>
      <c r="RZV170" s="396"/>
      <c r="RZW170" s="396"/>
      <c r="RZX170" s="396"/>
      <c r="RZY170" s="396"/>
      <c r="RZZ170" s="396"/>
      <c r="SAA170" s="396"/>
      <c r="SAB170" s="396"/>
      <c r="SAC170" s="396"/>
      <c r="SAD170" s="396"/>
      <c r="SAE170" s="396"/>
      <c r="SAF170" s="396"/>
      <c r="SAG170" s="396"/>
      <c r="SAH170" s="396"/>
      <c r="SAI170" s="396"/>
      <c r="SAJ170" s="396"/>
      <c r="SAK170" s="396"/>
      <c r="SAL170" s="396"/>
      <c r="SAM170" s="396"/>
      <c r="SAN170" s="396"/>
      <c r="SAO170" s="396"/>
      <c r="SAP170" s="396"/>
      <c r="SAQ170" s="396"/>
      <c r="SAR170" s="396"/>
      <c r="SAS170" s="396"/>
      <c r="SAT170" s="396"/>
      <c r="SAU170" s="396"/>
      <c r="SAV170" s="396"/>
      <c r="SAW170" s="396"/>
      <c r="SAX170" s="396"/>
      <c r="SAY170" s="396"/>
      <c r="SAZ170" s="396"/>
      <c r="SBA170" s="396"/>
      <c r="SBB170" s="396"/>
      <c r="SBC170" s="396"/>
      <c r="SBD170" s="396"/>
      <c r="SBE170" s="396"/>
      <c r="SBF170" s="396"/>
      <c r="SBG170" s="396"/>
      <c r="SBH170" s="396"/>
      <c r="SBI170" s="396"/>
      <c r="SBJ170" s="396"/>
      <c r="SBK170" s="396"/>
      <c r="SBL170" s="396"/>
      <c r="SBM170" s="396"/>
      <c r="SBN170" s="396"/>
      <c r="SBO170" s="396"/>
      <c r="SBP170" s="396"/>
      <c r="SBQ170" s="396"/>
      <c r="SBR170" s="396"/>
      <c r="SBS170" s="396"/>
      <c r="SBT170" s="396"/>
      <c r="SBU170" s="396"/>
      <c r="SBV170" s="396"/>
      <c r="SBW170" s="396"/>
      <c r="SBX170" s="396"/>
      <c r="SBY170" s="396"/>
      <c r="SBZ170" s="396"/>
      <c r="SCA170" s="396"/>
      <c r="SCB170" s="396"/>
      <c r="SCC170" s="396"/>
      <c r="SCD170" s="396"/>
      <c r="SCE170" s="396"/>
      <c r="SCF170" s="396"/>
      <c r="SCG170" s="396"/>
      <c r="SCH170" s="396"/>
      <c r="SCI170" s="396"/>
      <c r="SCJ170" s="396"/>
      <c r="SCK170" s="396"/>
      <c r="SCL170" s="396"/>
      <c r="SCM170" s="396"/>
      <c r="SCN170" s="396"/>
      <c r="SCO170" s="396"/>
      <c r="SCP170" s="396"/>
      <c r="SCQ170" s="396"/>
      <c r="SCR170" s="396"/>
      <c r="SCS170" s="396"/>
      <c r="SCT170" s="396"/>
      <c r="SCU170" s="396"/>
      <c r="SCV170" s="396"/>
      <c r="SCW170" s="396"/>
      <c r="SCX170" s="396"/>
      <c r="SCY170" s="396"/>
      <c r="SCZ170" s="396"/>
      <c r="SDA170" s="396"/>
      <c r="SDB170" s="396"/>
      <c r="SDC170" s="396"/>
      <c r="SDD170" s="396"/>
      <c r="SDE170" s="396"/>
      <c r="SDF170" s="396"/>
      <c r="SDG170" s="396"/>
      <c r="SDH170" s="396"/>
      <c r="SDI170" s="396"/>
      <c r="SDJ170" s="396"/>
      <c r="SDK170" s="396"/>
      <c r="SDL170" s="396"/>
      <c r="SDM170" s="396"/>
      <c r="SDN170" s="396"/>
      <c r="SDO170" s="396"/>
      <c r="SDP170" s="396"/>
      <c r="SDQ170" s="396"/>
      <c r="SDR170" s="396"/>
      <c r="SDS170" s="396"/>
      <c r="SDT170" s="396"/>
      <c r="SDU170" s="396"/>
      <c r="SDV170" s="396"/>
      <c r="SDW170" s="396"/>
      <c r="SDX170" s="396"/>
      <c r="SDY170" s="396"/>
      <c r="SDZ170" s="396"/>
      <c r="SEA170" s="396"/>
      <c r="SEB170" s="396"/>
      <c r="SEC170" s="396"/>
      <c r="SED170" s="396"/>
      <c r="SEE170" s="396"/>
      <c r="SEF170" s="396"/>
      <c r="SEG170" s="396"/>
      <c r="SEH170" s="396"/>
      <c r="SEI170" s="396"/>
      <c r="SEJ170" s="396"/>
      <c r="SEK170" s="396"/>
      <c r="SEL170" s="396"/>
      <c r="SEM170" s="396"/>
      <c r="SEN170" s="396"/>
      <c r="SEO170" s="396"/>
      <c r="SEP170" s="396"/>
      <c r="SEQ170" s="396"/>
      <c r="SER170" s="396"/>
      <c r="SES170" s="396"/>
      <c r="SET170" s="396"/>
      <c r="SEU170" s="396"/>
      <c r="SEV170" s="396"/>
      <c r="SEW170" s="396"/>
      <c r="SEX170" s="396"/>
      <c r="SEY170" s="396"/>
      <c r="SEZ170" s="396"/>
      <c r="SFA170" s="396"/>
      <c r="SFB170" s="396"/>
      <c r="SFC170" s="396"/>
      <c r="SFD170" s="396"/>
      <c r="SFE170" s="396"/>
      <c r="SFF170" s="396"/>
      <c r="SFG170" s="396"/>
      <c r="SFH170" s="396"/>
      <c r="SFI170" s="396"/>
      <c r="SFJ170" s="396"/>
      <c r="SFK170" s="396"/>
      <c r="SFL170" s="396"/>
      <c r="SFM170" s="396"/>
      <c r="SFN170" s="396"/>
      <c r="SFO170" s="396"/>
      <c r="SFP170" s="396"/>
      <c r="SFQ170" s="396"/>
      <c r="SFR170" s="396"/>
      <c r="SFS170" s="396"/>
      <c r="SFT170" s="396"/>
      <c r="SFU170" s="396"/>
      <c r="SFV170" s="396"/>
      <c r="SFW170" s="396"/>
      <c r="SFX170" s="396"/>
      <c r="SFY170" s="396"/>
      <c r="SFZ170" s="396"/>
      <c r="SGA170" s="396"/>
      <c r="SGB170" s="396"/>
      <c r="SGC170" s="396"/>
      <c r="SGD170" s="396"/>
      <c r="SGE170" s="396"/>
      <c r="SGF170" s="396"/>
      <c r="SGG170" s="396"/>
      <c r="SGH170" s="396"/>
      <c r="SGI170" s="396"/>
      <c r="SGJ170" s="396"/>
      <c r="SGK170" s="396"/>
      <c r="SGL170" s="396"/>
      <c r="SGM170" s="396"/>
      <c r="SGN170" s="396"/>
      <c r="SGO170" s="396"/>
      <c r="SGP170" s="396"/>
      <c r="SGQ170" s="396"/>
      <c r="SGR170" s="396"/>
      <c r="SGS170" s="396"/>
      <c r="SGT170" s="396"/>
      <c r="SGU170" s="396"/>
      <c r="SGV170" s="396"/>
      <c r="SGW170" s="396"/>
      <c r="SGX170" s="396"/>
      <c r="SGY170" s="396"/>
      <c r="SGZ170" s="396"/>
      <c r="SHA170" s="396"/>
      <c r="SHB170" s="396"/>
      <c r="SHC170" s="396"/>
      <c r="SHD170" s="396"/>
      <c r="SHE170" s="396"/>
      <c r="SHF170" s="396"/>
      <c r="SHG170" s="396"/>
      <c r="SHH170" s="396"/>
      <c r="SHI170" s="396"/>
      <c r="SHJ170" s="396"/>
      <c r="SHK170" s="396"/>
      <c r="SHL170" s="396"/>
      <c r="SHM170" s="396"/>
      <c r="SHN170" s="396"/>
      <c r="SHO170" s="396"/>
      <c r="SHP170" s="396"/>
      <c r="SHQ170" s="396"/>
      <c r="SHR170" s="396"/>
      <c r="SHS170" s="396"/>
      <c r="SHT170" s="396"/>
      <c r="SHU170" s="396"/>
      <c r="SHV170" s="396"/>
      <c r="SHW170" s="396"/>
      <c r="SHX170" s="396"/>
      <c r="SHY170" s="396"/>
      <c r="SHZ170" s="396"/>
      <c r="SIA170" s="396"/>
      <c r="SIB170" s="396"/>
      <c r="SIC170" s="396"/>
      <c r="SID170" s="396"/>
      <c r="SIE170" s="396"/>
      <c r="SIF170" s="396"/>
      <c r="SIG170" s="396"/>
      <c r="SIH170" s="396"/>
      <c r="SII170" s="396"/>
      <c r="SIJ170" s="396"/>
      <c r="SIK170" s="396"/>
      <c r="SIL170" s="396"/>
      <c r="SIM170" s="396"/>
      <c r="SIN170" s="396"/>
      <c r="SIO170" s="396"/>
      <c r="SIP170" s="396"/>
      <c r="SIQ170" s="396"/>
      <c r="SIR170" s="396"/>
      <c r="SIS170" s="396"/>
      <c r="SIT170" s="396"/>
      <c r="SIU170" s="396"/>
      <c r="SIV170" s="396"/>
      <c r="SIW170" s="396"/>
      <c r="SIX170" s="396"/>
      <c r="SIY170" s="396"/>
      <c r="SIZ170" s="396"/>
      <c r="SJA170" s="396"/>
      <c r="SJB170" s="396"/>
      <c r="SJC170" s="396"/>
      <c r="SJD170" s="396"/>
      <c r="SJE170" s="396"/>
      <c r="SJF170" s="396"/>
      <c r="SJG170" s="396"/>
      <c r="SJH170" s="396"/>
      <c r="SJI170" s="396"/>
      <c r="SJJ170" s="396"/>
      <c r="SJK170" s="396"/>
      <c r="SJL170" s="396"/>
      <c r="SJM170" s="396"/>
      <c r="SJN170" s="396"/>
      <c r="SJO170" s="396"/>
      <c r="SJP170" s="396"/>
      <c r="SJQ170" s="396"/>
      <c r="SJR170" s="396"/>
      <c r="SJS170" s="396"/>
      <c r="SJT170" s="396"/>
      <c r="SJU170" s="396"/>
      <c r="SJV170" s="396"/>
      <c r="SJW170" s="396"/>
      <c r="SJX170" s="396"/>
      <c r="SJY170" s="396"/>
      <c r="SJZ170" s="396"/>
      <c r="SKA170" s="396"/>
      <c r="SKB170" s="396"/>
      <c r="SKC170" s="396"/>
      <c r="SKD170" s="396"/>
      <c r="SKE170" s="396"/>
      <c r="SKF170" s="396"/>
      <c r="SKG170" s="396"/>
      <c r="SKH170" s="396"/>
      <c r="SKI170" s="396"/>
      <c r="SKJ170" s="396"/>
      <c r="SKK170" s="396"/>
      <c r="SKL170" s="396"/>
      <c r="SKM170" s="396"/>
      <c r="SKN170" s="396"/>
      <c r="SKO170" s="396"/>
      <c r="SKP170" s="396"/>
      <c r="SKQ170" s="396"/>
      <c r="SKR170" s="396"/>
      <c r="SKS170" s="396"/>
      <c r="SKT170" s="396"/>
      <c r="SKU170" s="396"/>
      <c r="SKV170" s="396"/>
      <c r="SKW170" s="396"/>
      <c r="SKX170" s="396"/>
      <c r="SKY170" s="396"/>
      <c r="SKZ170" s="396"/>
      <c r="SLA170" s="396"/>
      <c r="SLB170" s="396"/>
      <c r="SLC170" s="396"/>
      <c r="SLD170" s="396"/>
      <c r="SLE170" s="396"/>
      <c r="SLF170" s="396"/>
      <c r="SLG170" s="396"/>
      <c r="SLH170" s="396"/>
      <c r="SLI170" s="396"/>
      <c r="SLJ170" s="396"/>
      <c r="SLK170" s="396"/>
      <c r="SLL170" s="396"/>
      <c r="SLM170" s="396"/>
      <c r="SLN170" s="396"/>
      <c r="SLO170" s="396"/>
      <c r="SLP170" s="396"/>
      <c r="SLQ170" s="396"/>
      <c r="SLR170" s="396"/>
      <c r="SLS170" s="396"/>
      <c r="SLT170" s="396"/>
      <c r="SLU170" s="396"/>
      <c r="SLV170" s="396"/>
      <c r="SLW170" s="396"/>
      <c r="SLX170" s="396"/>
      <c r="SLY170" s="396"/>
      <c r="SLZ170" s="396"/>
      <c r="SMA170" s="396"/>
      <c r="SMB170" s="396"/>
      <c r="SMC170" s="396"/>
      <c r="SMD170" s="396"/>
      <c r="SME170" s="396"/>
      <c r="SMF170" s="396"/>
      <c r="SMG170" s="396"/>
      <c r="SMH170" s="396"/>
      <c r="SMI170" s="396"/>
      <c r="SMJ170" s="396"/>
      <c r="SMK170" s="396"/>
      <c r="SML170" s="396"/>
      <c r="SMM170" s="396"/>
      <c r="SMN170" s="396"/>
      <c r="SMO170" s="396"/>
      <c r="SMP170" s="396"/>
      <c r="SMQ170" s="396"/>
      <c r="SMR170" s="396"/>
      <c r="SMS170" s="396"/>
      <c r="SMT170" s="396"/>
      <c r="SMU170" s="396"/>
      <c r="SMV170" s="396"/>
      <c r="SMW170" s="396"/>
      <c r="SMX170" s="396"/>
      <c r="SMY170" s="396"/>
      <c r="SMZ170" s="396"/>
      <c r="SNA170" s="396"/>
      <c r="SNB170" s="396"/>
      <c r="SNC170" s="396"/>
      <c r="SND170" s="396"/>
      <c r="SNE170" s="396"/>
      <c r="SNF170" s="396"/>
      <c r="SNG170" s="396"/>
      <c r="SNH170" s="396"/>
      <c r="SNI170" s="396"/>
      <c r="SNJ170" s="396"/>
      <c r="SNK170" s="396"/>
      <c r="SNL170" s="396"/>
      <c r="SNM170" s="396"/>
      <c r="SNN170" s="396"/>
      <c r="SNO170" s="396"/>
      <c r="SNP170" s="396"/>
      <c r="SNQ170" s="396"/>
      <c r="SNR170" s="396"/>
      <c r="SNS170" s="396"/>
      <c r="SNT170" s="396"/>
      <c r="SNU170" s="396"/>
      <c r="SNV170" s="396"/>
      <c r="SNW170" s="396"/>
      <c r="SNX170" s="396"/>
      <c r="SNY170" s="396"/>
      <c r="SNZ170" s="396"/>
      <c r="SOA170" s="396"/>
      <c r="SOB170" s="396"/>
      <c r="SOC170" s="396"/>
      <c r="SOD170" s="396"/>
      <c r="SOE170" s="396"/>
      <c r="SOF170" s="396"/>
      <c r="SOG170" s="396"/>
      <c r="SOH170" s="396"/>
      <c r="SOI170" s="396"/>
      <c r="SOJ170" s="396"/>
      <c r="SOK170" s="396"/>
      <c r="SOL170" s="396"/>
      <c r="SOM170" s="396"/>
      <c r="SON170" s="396"/>
      <c r="SOO170" s="396"/>
      <c r="SOP170" s="396"/>
      <c r="SOQ170" s="396"/>
      <c r="SOR170" s="396"/>
      <c r="SOS170" s="396"/>
      <c r="SOT170" s="396"/>
      <c r="SOU170" s="396"/>
      <c r="SOV170" s="396"/>
      <c r="SOW170" s="396"/>
      <c r="SOX170" s="396"/>
      <c r="SOY170" s="396"/>
      <c r="SOZ170" s="396"/>
      <c r="SPA170" s="396"/>
      <c r="SPB170" s="396"/>
      <c r="SPC170" s="396"/>
      <c r="SPD170" s="396"/>
      <c r="SPE170" s="396"/>
      <c r="SPF170" s="396"/>
      <c r="SPG170" s="396"/>
      <c r="SPH170" s="396"/>
      <c r="SPI170" s="396"/>
      <c r="SPJ170" s="396"/>
      <c r="SPK170" s="396"/>
      <c r="SPL170" s="396"/>
      <c r="SPM170" s="396"/>
      <c r="SPN170" s="396"/>
      <c r="SPO170" s="396"/>
      <c r="SPP170" s="396"/>
      <c r="SPQ170" s="396"/>
      <c r="SPR170" s="396"/>
      <c r="SPS170" s="396"/>
      <c r="SPT170" s="396"/>
      <c r="SPU170" s="396"/>
      <c r="SPV170" s="396"/>
      <c r="SPW170" s="396"/>
      <c r="SPX170" s="396"/>
      <c r="SPY170" s="396"/>
      <c r="SPZ170" s="396"/>
      <c r="SQA170" s="396"/>
      <c r="SQB170" s="396"/>
      <c r="SQC170" s="396"/>
      <c r="SQD170" s="396"/>
      <c r="SQE170" s="396"/>
      <c r="SQF170" s="396"/>
      <c r="SQG170" s="396"/>
      <c r="SQH170" s="396"/>
      <c r="SQI170" s="396"/>
      <c r="SQJ170" s="396"/>
      <c r="SQK170" s="396"/>
      <c r="SQL170" s="396"/>
      <c r="SQM170" s="396"/>
      <c r="SQN170" s="396"/>
      <c r="SQO170" s="396"/>
      <c r="SQP170" s="396"/>
      <c r="SQQ170" s="396"/>
      <c r="SQR170" s="396"/>
      <c r="SQS170" s="396"/>
      <c r="SQT170" s="396"/>
      <c r="SQU170" s="396"/>
      <c r="SQV170" s="396"/>
      <c r="SQW170" s="396"/>
      <c r="SQX170" s="396"/>
      <c r="SQY170" s="396"/>
      <c r="SQZ170" s="396"/>
      <c r="SRA170" s="396"/>
      <c r="SRB170" s="396"/>
      <c r="SRC170" s="396"/>
      <c r="SRD170" s="396"/>
      <c r="SRE170" s="396"/>
      <c r="SRF170" s="396"/>
      <c r="SRG170" s="396"/>
      <c r="SRH170" s="396"/>
      <c r="SRI170" s="396"/>
      <c r="SRJ170" s="396"/>
      <c r="SRK170" s="396"/>
      <c r="SRL170" s="396"/>
      <c r="SRM170" s="396"/>
      <c r="SRN170" s="396"/>
      <c r="SRO170" s="396"/>
      <c r="SRP170" s="396"/>
      <c r="SRQ170" s="396"/>
      <c r="SRR170" s="396"/>
      <c r="SRS170" s="396"/>
      <c r="SRT170" s="396"/>
      <c r="SRU170" s="396"/>
      <c r="SRV170" s="396"/>
      <c r="SRW170" s="396"/>
      <c r="SRX170" s="396"/>
      <c r="SRY170" s="396"/>
      <c r="SRZ170" s="396"/>
      <c r="SSA170" s="396"/>
      <c r="SSB170" s="396"/>
      <c r="SSC170" s="396"/>
      <c r="SSD170" s="396"/>
      <c r="SSE170" s="396"/>
      <c r="SSF170" s="396"/>
      <c r="SSG170" s="396"/>
      <c r="SSH170" s="396"/>
      <c r="SSI170" s="396"/>
      <c r="SSJ170" s="396"/>
      <c r="SSK170" s="396"/>
      <c r="SSL170" s="396"/>
      <c r="SSM170" s="396"/>
      <c r="SSN170" s="396"/>
      <c r="SSO170" s="396"/>
      <c r="SSP170" s="396"/>
      <c r="SSQ170" s="396"/>
      <c r="SSR170" s="396"/>
      <c r="SSS170" s="396"/>
      <c r="SST170" s="396"/>
      <c r="SSU170" s="396"/>
      <c r="SSV170" s="396"/>
      <c r="SSW170" s="396"/>
      <c r="SSX170" s="396"/>
      <c r="SSY170" s="396"/>
      <c r="SSZ170" s="396"/>
      <c r="STA170" s="396"/>
      <c r="STB170" s="396"/>
      <c r="STC170" s="396"/>
      <c r="STD170" s="396"/>
      <c r="STE170" s="396"/>
      <c r="STF170" s="396"/>
      <c r="STG170" s="396"/>
      <c r="STH170" s="396"/>
      <c r="STI170" s="396"/>
      <c r="STJ170" s="396"/>
      <c r="STK170" s="396"/>
      <c r="STL170" s="396"/>
      <c r="STM170" s="396"/>
      <c r="STN170" s="396"/>
      <c r="STO170" s="396"/>
      <c r="STP170" s="396"/>
      <c r="STQ170" s="396"/>
      <c r="STR170" s="396"/>
      <c r="STS170" s="396"/>
      <c r="STT170" s="396"/>
      <c r="STU170" s="396"/>
      <c r="STV170" s="396"/>
      <c r="STW170" s="396"/>
      <c r="STX170" s="396"/>
      <c r="STY170" s="396"/>
      <c r="STZ170" s="396"/>
      <c r="SUA170" s="396"/>
      <c r="SUB170" s="396"/>
      <c r="SUC170" s="396"/>
      <c r="SUD170" s="396"/>
      <c r="SUE170" s="396"/>
      <c r="SUF170" s="396"/>
      <c r="SUG170" s="396"/>
      <c r="SUH170" s="396"/>
      <c r="SUI170" s="396"/>
      <c r="SUJ170" s="396"/>
      <c r="SUK170" s="396"/>
      <c r="SUL170" s="396"/>
      <c r="SUM170" s="396"/>
      <c r="SUN170" s="396"/>
      <c r="SUO170" s="396"/>
      <c r="SUP170" s="396"/>
      <c r="SUQ170" s="396"/>
      <c r="SUR170" s="396"/>
      <c r="SUS170" s="396"/>
      <c r="SUT170" s="396"/>
      <c r="SUU170" s="396"/>
      <c r="SUV170" s="396"/>
      <c r="SUW170" s="396"/>
      <c r="SUX170" s="396"/>
      <c r="SUY170" s="396"/>
      <c r="SUZ170" s="396"/>
      <c r="SVA170" s="396"/>
      <c r="SVB170" s="396"/>
      <c r="SVC170" s="396"/>
      <c r="SVD170" s="396"/>
      <c r="SVE170" s="396"/>
      <c r="SVF170" s="396"/>
      <c r="SVG170" s="396"/>
      <c r="SVH170" s="396"/>
      <c r="SVI170" s="396"/>
      <c r="SVJ170" s="396"/>
      <c r="SVK170" s="396"/>
      <c r="SVL170" s="396"/>
      <c r="SVM170" s="396"/>
      <c r="SVN170" s="396"/>
      <c r="SVO170" s="396"/>
      <c r="SVP170" s="396"/>
      <c r="SVQ170" s="396"/>
      <c r="SVR170" s="396"/>
      <c r="SVS170" s="396"/>
      <c r="SVT170" s="396"/>
      <c r="SVU170" s="396"/>
      <c r="SVV170" s="396"/>
      <c r="SVW170" s="396"/>
      <c r="SVX170" s="396"/>
      <c r="SVY170" s="396"/>
      <c r="SVZ170" s="396"/>
      <c r="SWA170" s="396"/>
      <c r="SWB170" s="396"/>
      <c r="SWC170" s="396"/>
      <c r="SWD170" s="396"/>
      <c r="SWE170" s="396"/>
      <c r="SWF170" s="396"/>
      <c r="SWG170" s="396"/>
      <c r="SWH170" s="396"/>
      <c r="SWI170" s="396"/>
      <c r="SWJ170" s="396"/>
      <c r="SWK170" s="396"/>
      <c r="SWL170" s="396"/>
      <c r="SWM170" s="396"/>
      <c r="SWN170" s="396"/>
      <c r="SWO170" s="396"/>
      <c r="SWP170" s="396"/>
      <c r="SWQ170" s="396"/>
      <c r="SWR170" s="396"/>
      <c r="SWS170" s="396"/>
      <c r="SWT170" s="396"/>
      <c r="SWU170" s="396"/>
      <c r="SWV170" s="396"/>
      <c r="SWW170" s="396"/>
      <c r="SWX170" s="396"/>
      <c r="SWY170" s="396"/>
      <c r="SWZ170" s="396"/>
      <c r="SXA170" s="396"/>
      <c r="SXB170" s="396"/>
      <c r="SXC170" s="396"/>
      <c r="SXD170" s="396"/>
      <c r="SXE170" s="396"/>
      <c r="SXF170" s="396"/>
      <c r="SXG170" s="396"/>
      <c r="SXH170" s="396"/>
      <c r="SXI170" s="396"/>
      <c r="SXJ170" s="396"/>
      <c r="SXK170" s="396"/>
      <c r="SXL170" s="396"/>
      <c r="SXM170" s="396"/>
      <c r="SXN170" s="396"/>
      <c r="SXO170" s="396"/>
      <c r="SXP170" s="396"/>
      <c r="SXQ170" s="396"/>
      <c r="SXR170" s="396"/>
      <c r="SXS170" s="396"/>
      <c r="SXT170" s="396"/>
      <c r="SXU170" s="396"/>
      <c r="SXV170" s="396"/>
      <c r="SXW170" s="396"/>
      <c r="SXX170" s="396"/>
      <c r="SXY170" s="396"/>
      <c r="SXZ170" s="396"/>
      <c r="SYA170" s="396"/>
      <c r="SYB170" s="396"/>
      <c r="SYC170" s="396"/>
      <c r="SYD170" s="396"/>
      <c r="SYE170" s="396"/>
      <c r="SYF170" s="396"/>
      <c r="SYG170" s="396"/>
      <c r="SYH170" s="396"/>
      <c r="SYI170" s="396"/>
      <c r="SYJ170" s="396"/>
      <c r="SYK170" s="396"/>
      <c r="SYL170" s="396"/>
      <c r="SYM170" s="396"/>
      <c r="SYN170" s="396"/>
      <c r="SYO170" s="396"/>
      <c r="SYP170" s="396"/>
      <c r="SYQ170" s="396"/>
      <c r="SYR170" s="396"/>
      <c r="SYS170" s="396"/>
      <c r="SYT170" s="396"/>
      <c r="SYU170" s="396"/>
      <c r="SYV170" s="396"/>
      <c r="SYW170" s="396"/>
      <c r="SYX170" s="396"/>
      <c r="SYY170" s="396"/>
      <c r="SYZ170" s="396"/>
      <c r="SZA170" s="396"/>
      <c r="SZB170" s="396"/>
      <c r="SZC170" s="396"/>
      <c r="SZD170" s="396"/>
      <c r="SZE170" s="396"/>
      <c r="SZF170" s="396"/>
      <c r="SZG170" s="396"/>
      <c r="SZH170" s="396"/>
      <c r="SZI170" s="396"/>
      <c r="SZJ170" s="396"/>
      <c r="SZK170" s="396"/>
      <c r="SZL170" s="396"/>
      <c r="SZM170" s="396"/>
      <c r="SZN170" s="396"/>
      <c r="SZO170" s="396"/>
      <c r="SZP170" s="396"/>
      <c r="SZQ170" s="396"/>
      <c r="SZR170" s="396"/>
      <c r="SZS170" s="396"/>
      <c r="SZT170" s="396"/>
      <c r="SZU170" s="396"/>
      <c r="SZV170" s="396"/>
      <c r="SZW170" s="396"/>
      <c r="SZX170" s="396"/>
      <c r="SZY170" s="396"/>
      <c r="SZZ170" s="396"/>
      <c r="TAA170" s="396"/>
      <c r="TAB170" s="396"/>
      <c r="TAC170" s="396"/>
      <c r="TAD170" s="396"/>
      <c r="TAE170" s="396"/>
      <c r="TAF170" s="396"/>
      <c r="TAG170" s="396"/>
      <c r="TAH170" s="396"/>
      <c r="TAI170" s="396"/>
      <c r="TAJ170" s="396"/>
      <c r="TAK170" s="396"/>
      <c r="TAL170" s="396"/>
      <c r="TAM170" s="396"/>
      <c r="TAN170" s="396"/>
      <c r="TAO170" s="396"/>
      <c r="TAP170" s="396"/>
      <c r="TAQ170" s="396"/>
      <c r="TAR170" s="396"/>
      <c r="TAS170" s="396"/>
      <c r="TAT170" s="396"/>
      <c r="TAU170" s="396"/>
      <c r="TAV170" s="396"/>
      <c r="TAW170" s="396"/>
      <c r="TAX170" s="396"/>
      <c r="TAY170" s="396"/>
      <c r="TAZ170" s="396"/>
      <c r="TBA170" s="396"/>
      <c r="TBB170" s="396"/>
      <c r="TBC170" s="396"/>
      <c r="TBD170" s="396"/>
      <c r="TBE170" s="396"/>
      <c r="TBF170" s="396"/>
      <c r="TBG170" s="396"/>
      <c r="TBH170" s="396"/>
      <c r="TBI170" s="396"/>
      <c r="TBJ170" s="396"/>
      <c r="TBK170" s="396"/>
      <c r="TBL170" s="396"/>
      <c r="TBM170" s="396"/>
      <c r="TBN170" s="396"/>
      <c r="TBO170" s="396"/>
      <c r="TBP170" s="396"/>
      <c r="TBQ170" s="396"/>
      <c r="TBR170" s="396"/>
      <c r="TBS170" s="396"/>
      <c r="TBT170" s="396"/>
      <c r="TBU170" s="396"/>
      <c r="TBV170" s="396"/>
      <c r="TBW170" s="396"/>
      <c r="TBX170" s="396"/>
      <c r="TBY170" s="396"/>
      <c r="TBZ170" s="396"/>
      <c r="TCA170" s="396"/>
      <c r="TCB170" s="396"/>
      <c r="TCC170" s="396"/>
      <c r="TCD170" s="396"/>
      <c r="TCE170" s="396"/>
      <c r="TCF170" s="396"/>
      <c r="TCG170" s="396"/>
      <c r="TCH170" s="396"/>
      <c r="TCI170" s="396"/>
      <c r="TCJ170" s="396"/>
      <c r="TCK170" s="396"/>
      <c r="TCL170" s="396"/>
      <c r="TCM170" s="396"/>
      <c r="TCN170" s="396"/>
      <c r="TCO170" s="396"/>
      <c r="TCP170" s="396"/>
      <c r="TCQ170" s="396"/>
      <c r="TCR170" s="396"/>
      <c r="TCS170" s="396"/>
      <c r="TCT170" s="396"/>
      <c r="TCU170" s="396"/>
      <c r="TCV170" s="396"/>
      <c r="TCW170" s="396"/>
      <c r="TCX170" s="396"/>
      <c r="TCY170" s="396"/>
      <c r="TCZ170" s="396"/>
      <c r="TDA170" s="396"/>
      <c r="TDB170" s="396"/>
      <c r="TDC170" s="396"/>
      <c r="TDD170" s="396"/>
      <c r="TDE170" s="396"/>
      <c r="TDF170" s="396"/>
      <c r="TDG170" s="396"/>
      <c r="TDH170" s="396"/>
      <c r="TDI170" s="396"/>
      <c r="TDJ170" s="396"/>
      <c r="TDK170" s="396"/>
      <c r="TDL170" s="396"/>
      <c r="TDM170" s="396"/>
      <c r="TDN170" s="396"/>
      <c r="TDO170" s="396"/>
      <c r="TDP170" s="396"/>
      <c r="TDQ170" s="396"/>
      <c r="TDR170" s="396"/>
      <c r="TDS170" s="396"/>
      <c r="TDT170" s="396"/>
      <c r="TDU170" s="396"/>
      <c r="TDV170" s="396"/>
      <c r="TDW170" s="396"/>
      <c r="TDX170" s="396"/>
      <c r="TDY170" s="396"/>
      <c r="TDZ170" s="396"/>
      <c r="TEA170" s="396"/>
      <c r="TEB170" s="396"/>
      <c r="TEC170" s="396"/>
      <c r="TED170" s="396"/>
      <c r="TEE170" s="396"/>
      <c r="TEF170" s="396"/>
      <c r="TEG170" s="396"/>
      <c r="TEH170" s="396"/>
      <c r="TEI170" s="396"/>
      <c r="TEJ170" s="396"/>
      <c r="TEK170" s="396"/>
      <c r="TEL170" s="396"/>
      <c r="TEM170" s="396"/>
      <c r="TEN170" s="396"/>
      <c r="TEO170" s="396"/>
      <c r="TEP170" s="396"/>
      <c r="TEQ170" s="396"/>
      <c r="TER170" s="396"/>
      <c r="TES170" s="396"/>
      <c r="TET170" s="396"/>
      <c r="TEU170" s="396"/>
      <c r="TEV170" s="396"/>
      <c r="TEW170" s="396"/>
      <c r="TEX170" s="396"/>
      <c r="TEY170" s="396"/>
      <c r="TEZ170" s="396"/>
      <c r="TFA170" s="396"/>
      <c r="TFB170" s="396"/>
      <c r="TFC170" s="396"/>
      <c r="TFD170" s="396"/>
      <c r="TFE170" s="396"/>
      <c r="TFF170" s="396"/>
      <c r="TFG170" s="396"/>
      <c r="TFH170" s="396"/>
      <c r="TFI170" s="396"/>
      <c r="TFJ170" s="396"/>
      <c r="TFK170" s="396"/>
      <c r="TFL170" s="396"/>
      <c r="TFM170" s="396"/>
      <c r="TFN170" s="396"/>
      <c r="TFO170" s="396"/>
      <c r="TFP170" s="396"/>
      <c r="TFQ170" s="396"/>
      <c r="TFR170" s="396"/>
      <c r="TFS170" s="396"/>
      <c r="TFT170" s="396"/>
      <c r="TFU170" s="396"/>
      <c r="TFV170" s="396"/>
      <c r="TFW170" s="396"/>
      <c r="TFX170" s="396"/>
      <c r="TFY170" s="396"/>
      <c r="TFZ170" s="396"/>
      <c r="TGA170" s="396"/>
      <c r="TGB170" s="396"/>
      <c r="TGC170" s="396"/>
      <c r="TGD170" s="396"/>
      <c r="TGE170" s="396"/>
      <c r="TGF170" s="396"/>
      <c r="TGG170" s="396"/>
      <c r="TGH170" s="396"/>
      <c r="TGI170" s="396"/>
      <c r="TGJ170" s="396"/>
      <c r="TGK170" s="396"/>
      <c r="TGL170" s="396"/>
      <c r="TGM170" s="396"/>
      <c r="TGN170" s="396"/>
      <c r="TGO170" s="396"/>
      <c r="TGP170" s="396"/>
      <c r="TGQ170" s="396"/>
      <c r="TGR170" s="396"/>
      <c r="TGS170" s="396"/>
      <c r="TGT170" s="396"/>
      <c r="TGU170" s="396"/>
      <c r="TGV170" s="396"/>
      <c r="TGW170" s="396"/>
      <c r="TGX170" s="396"/>
      <c r="TGY170" s="396"/>
      <c r="TGZ170" s="396"/>
      <c r="THA170" s="396"/>
      <c r="THB170" s="396"/>
      <c r="THC170" s="396"/>
      <c r="THD170" s="396"/>
      <c r="THE170" s="396"/>
      <c r="THF170" s="396"/>
      <c r="THG170" s="396"/>
      <c r="THH170" s="396"/>
      <c r="THI170" s="396"/>
      <c r="THJ170" s="396"/>
      <c r="THK170" s="396"/>
      <c r="THL170" s="396"/>
      <c r="THM170" s="396"/>
      <c r="THN170" s="396"/>
      <c r="THO170" s="396"/>
      <c r="THP170" s="396"/>
      <c r="THQ170" s="396"/>
      <c r="THR170" s="396"/>
      <c r="THS170" s="396"/>
      <c r="THT170" s="396"/>
      <c r="THU170" s="396"/>
      <c r="THV170" s="396"/>
      <c r="THW170" s="396"/>
      <c r="THX170" s="396"/>
      <c r="THY170" s="396"/>
      <c r="THZ170" s="396"/>
      <c r="TIA170" s="396"/>
      <c r="TIB170" s="396"/>
      <c r="TIC170" s="396"/>
      <c r="TID170" s="396"/>
      <c r="TIE170" s="396"/>
      <c r="TIF170" s="396"/>
      <c r="TIG170" s="396"/>
      <c r="TIH170" s="396"/>
      <c r="TII170" s="396"/>
      <c r="TIJ170" s="396"/>
      <c r="TIK170" s="396"/>
      <c r="TIL170" s="396"/>
      <c r="TIM170" s="396"/>
      <c r="TIN170" s="396"/>
      <c r="TIO170" s="396"/>
      <c r="TIP170" s="396"/>
      <c r="TIQ170" s="396"/>
      <c r="TIR170" s="396"/>
      <c r="TIS170" s="396"/>
      <c r="TIT170" s="396"/>
      <c r="TIU170" s="396"/>
      <c r="TIV170" s="396"/>
      <c r="TIW170" s="396"/>
      <c r="TIX170" s="396"/>
      <c r="TIY170" s="396"/>
      <c r="TIZ170" s="396"/>
      <c r="TJA170" s="396"/>
      <c r="TJB170" s="396"/>
      <c r="TJC170" s="396"/>
      <c r="TJD170" s="396"/>
      <c r="TJE170" s="396"/>
      <c r="TJF170" s="396"/>
      <c r="TJG170" s="396"/>
      <c r="TJH170" s="396"/>
      <c r="TJI170" s="396"/>
      <c r="TJJ170" s="396"/>
      <c r="TJK170" s="396"/>
      <c r="TJL170" s="396"/>
      <c r="TJM170" s="396"/>
      <c r="TJN170" s="396"/>
      <c r="TJO170" s="396"/>
      <c r="TJP170" s="396"/>
      <c r="TJQ170" s="396"/>
      <c r="TJR170" s="396"/>
      <c r="TJS170" s="396"/>
      <c r="TJT170" s="396"/>
      <c r="TJU170" s="396"/>
      <c r="TJV170" s="396"/>
      <c r="TJW170" s="396"/>
      <c r="TJX170" s="396"/>
      <c r="TJY170" s="396"/>
      <c r="TJZ170" s="396"/>
      <c r="TKA170" s="396"/>
      <c r="TKB170" s="396"/>
      <c r="TKC170" s="396"/>
      <c r="TKD170" s="396"/>
      <c r="TKE170" s="396"/>
      <c r="TKF170" s="396"/>
      <c r="TKG170" s="396"/>
      <c r="TKH170" s="396"/>
      <c r="TKI170" s="396"/>
      <c r="TKJ170" s="396"/>
      <c r="TKK170" s="396"/>
      <c r="TKL170" s="396"/>
      <c r="TKM170" s="396"/>
      <c r="TKN170" s="396"/>
      <c r="TKO170" s="396"/>
      <c r="TKP170" s="396"/>
      <c r="TKQ170" s="396"/>
      <c r="TKR170" s="396"/>
      <c r="TKS170" s="396"/>
      <c r="TKT170" s="396"/>
      <c r="TKU170" s="396"/>
      <c r="TKV170" s="396"/>
      <c r="TKW170" s="396"/>
      <c r="TKX170" s="396"/>
      <c r="TKY170" s="396"/>
      <c r="TKZ170" s="396"/>
      <c r="TLA170" s="396"/>
      <c r="TLB170" s="396"/>
      <c r="TLC170" s="396"/>
      <c r="TLD170" s="396"/>
      <c r="TLE170" s="396"/>
      <c r="TLF170" s="396"/>
      <c r="TLG170" s="396"/>
      <c r="TLH170" s="396"/>
      <c r="TLI170" s="396"/>
      <c r="TLJ170" s="396"/>
      <c r="TLK170" s="396"/>
      <c r="TLL170" s="396"/>
      <c r="TLM170" s="396"/>
      <c r="TLN170" s="396"/>
      <c r="TLO170" s="396"/>
      <c r="TLP170" s="396"/>
      <c r="TLQ170" s="396"/>
      <c r="TLR170" s="396"/>
      <c r="TLS170" s="396"/>
      <c r="TLT170" s="396"/>
      <c r="TLU170" s="396"/>
      <c r="TLV170" s="396"/>
      <c r="TLW170" s="396"/>
      <c r="TLX170" s="396"/>
      <c r="TLY170" s="396"/>
      <c r="TLZ170" s="396"/>
      <c r="TMA170" s="396"/>
      <c r="TMB170" s="396"/>
      <c r="TMC170" s="396"/>
      <c r="TMD170" s="396"/>
      <c r="TME170" s="396"/>
      <c r="TMF170" s="396"/>
      <c r="TMG170" s="396"/>
      <c r="TMH170" s="396"/>
      <c r="TMI170" s="396"/>
      <c r="TMJ170" s="396"/>
      <c r="TMK170" s="396"/>
      <c r="TML170" s="396"/>
      <c r="TMM170" s="396"/>
      <c r="TMN170" s="396"/>
      <c r="TMO170" s="396"/>
      <c r="TMP170" s="396"/>
      <c r="TMQ170" s="396"/>
      <c r="TMR170" s="396"/>
      <c r="TMS170" s="396"/>
      <c r="TMT170" s="396"/>
      <c r="TMU170" s="396"/>
      <c r="TMV170" s="396"/>
      <c r="TMW170" s="396"/>
      <c r="TMX170" s="396"/>
      <c r="TMY170" s="396"/>
      <c r="TMZ170" s="396"/>
      <c r="TNA170" s="396"/>
      <c r="TNB170" s="396"/>
      <c r="TNC170" s="396"/>
      <c r="TND170" s="396"/>
      <c r="TNE170" s="396"/>
      <c r="TNF170" s="396"/>
      <c r="TNG170" s="396"/>
      <c r="TNH170" s="396"/>
      <c r="TNI170" s="396"/>
      <c r="TNJ170" s="396"/>
      <c r="TNK170" s="396"/>
      <c r="TNL170" s="396"/>
      <c r="TNM170" s="396"/>
      <c r="TNN170" s="396"/>
      <c r="TNO170" s="396"/>
      <c r="TNP170" s="396"/>
      <c r="TNQ170" s="396"/>
      <c r="TNR170" s="396"/>
      <c r="TNS170" s="396"/>
      <c r="TNT170" s="396"/>
      <c r="TNU170" s="396"/>
      <c r="TNV170" s="396"/>
      <c r="TNW170" s="396"/>
      <c r="TNX170" s="396"/>
      <c r="TNY170" s="396"/>
      <c r="TNZ170" s="396"/>
      <c r="TOA170" s="396"/>
      <c r="TOB170" s="396"/>
      <c r="TOC170" s="396"/>
      <c r="TOD170" s="396"/>
      <c r="TOE170" s="396"/>
      <c r="TOF170" s="396"/>
      <c r="TOG170" s="396"/>
      <c r="TOH170" s="396"/>
      <c r="TOI170" s="396"/>
      <c r="TOJ170" s="396"/>
      <c r="TOK170" s="396"/>
      <c r="TOL170" s="396"/>
      <c r="TOM170" s="396"/>
      <c r="TON170" s="396"/>
      <c r="TOO170" s="396"/>
      <c r="TOP170" s="396"/>
      <c r="TOQ170" s="396"/>
      <c r="TOR170" s="396"/>
      <c r="TOS170" s="396"/>
      <c r="TOT170" s="396"/>
      <c r="TOU170" s="396"/>
      <c r="TOV170" s="396"/>
      <c r="TOW170" s="396"/>
      <c r="TOX170" s="396"/>
      <c r="TOY170" s="396"/>
      <c r="TOZ170" s="396"/>
      <c r="TPA170" s="396"/>
      <c r="TPB170" s="396"/>
      <c r="TPC170" s="396"/>
      <c r="TPD170" s="396"/>
      <c r="TPE170" s="396"/>
      <c r="TPF170" s="396"/>
      <c r="TPG170" s="396"/>
      <c r="TPH170" s="396"/>
      <c r="TPI170" s="396"/>
      <c r="TPJ170" s="396"/>
      <c r="TPK170" s="396"/>
      <c r="TPL170" s="396"/>
      <c r="TPM170" s="396"/>
      <c r="TPN170" s="396"/>
      <c r="TPO170" s="396"/>
      <c r="TPP170" s="396"/>
      <c r="TPQ170" s="396"/>
      <c r="TPR170" s="396"/>
      <c r="TPS170" s="396"/>
      <c r="TPT170" s="396"/>
      <c r="TPU170" s="396"/>
      <c r="TPV170" s="396"/>
      <c r="TPW170" s="396"/>
      <c r="TPX170" s="396"/>
      <c r="TPY170" s="396"/>
      <c r="TPZ170" s="396"/>
      <c r="TQA170" s="396"/>
      <c r="TQB170" s="396"/>
      <c r="TQC170" s="396"/>
      <c r="TQD170" s="396"/>
      <c r="TQE170" s="396"/>
      <c r="TQF170" s="396"/>
      <c r="TQG170" s="396"/>
      <c r="TQH170" s="396"/>
      <c r="TQI170" s="396"/>
      <c r="TQJ170" s="396"/>
      <c r="TQK170" s="396"/>
      <c r="TQL170" s="396"/>
      <c r="TQM170" s="396"/>
      <c r="TQN170" s="396"/>
      <c r="TQO170" s="396"/>
      <c r="TQP170" s="396"/>
      <c r="TQQ170" s="396"/>
      <c r="TQR170" s="396"/>
      <c r="TQS170" s="396"/>
      <c r="TQT170" s="396"/>
      <c r="TQU170" s="396"/>
      <c r="TQV170" s="396"/>
      <c r="TQW170" s="396"/>
      <c r="TQX170" s="396"/>
      <c r="TQY170" s="396"/>
      <c r="TQZ170" s="396"/>
      <c r="TRA170" s="396"/>
      <c r="TRB170" s="396"/>
      <c r="TRC170" s="396"/>
      <c r="TRD170" s="396"/>
      <c r="TRE170" s="396"/>
      <c r="TRF170" s="396"/>
      <c r="TRG170" s="396"/>
      <c r="TRH170" s="396"/>
      <c r="TRI170" s="396"/>
      <c r="TRJ170" s="396"/>
      <c r="TRK170" s="396"/>
      <c r="TRL170" s="396"/>
      <c r="TRM170" s="396"/>
      <c r="TRN170" s="396"/>
      <c r="TRO170" s="396"/>
      <c r="TRP170" s="396"/>
      <c r="TRQ170" s="396"/>
      <c r="TRR170" s="396"/>
      <c r="TRS170" s="396"/>
      <c r="TRT170" s="396"/>
      <c r="TRU170" s="396"/>
      <c r="TRV170" s="396"/>
      <c r="TRW170" s="396"/>
      <c r="TRX170" s="396"/>
      <c r="TRY170" s="396"/>
      <c r="TRZ170" s="396"/>
      <c r="TSA170" s="396"/>
      <c r="TSB170" s="396"/>
      <c r="TSC170" s="396"/>
      <c r="TSD170" s="396"/>
      <c r="TSE170" s="396"/>
      <c r="TSF170" s="396"/>
      <c r="TSG170" s="396"/>
      <c r="TSH170" s="396"/>
      <c r="TSI170" s="396"/>
      <c r="TSJ170" s="396"/>
      <c r="TSK170" s="396"/>
      <c r="TSL170" s="396"/>
      <c r="TSM170" s="396"/>
      <c r="TSN170" s="396"/>
      <c r="TSO170" s="396"/>
      <c r="TSP170" s="396"/>
      <c r="TSQ170" s="396"/>
      <c r="TSR170" s="396"/>
      <c r="TSS170" s="396"/>
      <c r="TST170" s="396"/>
      <c r="TSU170" s="396"/>
      <c r="TSV170" s="396"/>
      <c r="TSW170" s="396"/>
      <c r="TSX170" s="396"/>
      <c r="TSY170" s="396"/>
      <c r="TSZ170" s="396"/>
      <c r="TTA170" s="396"/>
      <c r="TTB170" s="396"/>
      <c r="TTC170" s="396"/>
      <c r="TTD170" s="396"/>
      <c r="TTE170" s="396"/>
      <c r="TTF170" s="396"/>
      <c r="TTG170" s="396"/>
      <c r="TTH170" s="396"/>
      <c r="TTI170" s="396"/>
      <c r="TTJ170" s="396"/>
      <c r="TTK170" s="396"/>
      <c r="TTL170" s="396"/>
      <c r="TTM170" s="396"/>
      <c r="TTN170" s="396"/>
      <c r="TTO170" s="396"/>
      <c r="TTP170" s="396"/>
      <c r="TTQ170" s="396"/>
      <c r="TTR170" s="396"/>
      <c r="TTS170" s="396"/>
      <c r="TTT170" s="396"/>
      <c r="TTU170" s="396"/>
      <c r="TTV170" s="396"/>
      <c r="TTW170" s="396"/>
      <c r="TTX170" s="396"/>
      <c r="TTY170" s="396"/>
      <c r="TTZ170" s="396"/>
      <c r="TUA170" s="396"/>
      <c r="TUB170" s="396"/>
      <c r="TUC170" s="396"/>
      <c r="TUD170" s="396"/>
      <c r="TUE170" s="396"/>
      <c r="TUF170" s="396"/>
      <c r="TUG170" s="396"/>
      <c r="TUH170" s="396"/>
      <c r="TUI170" s="396"/>
      <c r="TUJ170" s="396"/>
      <c r="TUK170" s="396"/>
      <c r="TUL170" s="396"/>
      <c r="TUM170" s="396"/>
      <c r="TUN170" s="396"/>
      <c r="TUO170" s="396"/>
      <c r="TUP170" s="396"/>
      <c r="TUQ170" s="396"/>
      <c r="TUR170" s="396"/>
      <c r="TUS170" s="396"/>
      <c r="TUT170" s="396"/>
      <c r="TUU170" s="396"/>
      <c r="TUV170" s="396"/>
      <c r="TUW170" s="396"/>
      <c r="TUX170" s="396"/>
      <c r="TUY170" s="396"/>
      <c r="TUZ170" s="396"/>
      <c r="TVA170" s="396"/>
      <c r="TVB170" s="396"/>
      <c r="TVC170" s="396"/>
      <c r="TVD170" s="396"/>
      <c r="TVE170" s="396"/>
      <c r="TVF170" s="396"/>
      <c r="TVG170" s="396"/>
      <c r="TVH170" s="396"/>
      <c r="TVI170" s="396"/>
      <c r="TVJ170" s="396"/>
      <c r="TVK170" s="396"/>
      <c r="TVL170" s="396"/>
      <c r="TVM170" s="396"/>
      <c r="TVN170" s="396"/>
      <c r="TVO170" s="396"/>
      <c r="TVP170" s="396"/>
      <c r="TVQ170" s="396"/>
      <c r="TVR170" s="396"/>
      <c r="TVS170" s="396"/>
      <c r="TVT170" s="396"/>
      <c r="TVU170" s="396"/>
      <c r="TVV170" s="396"/>
      <c r="TVW170" s="396"/>
      <c r="TVX170" s="396"/>
      <c r="TVY170" s="396"/>
      <c r="TVZ170" s="396"/>
      <c r="TWA170" s="396"/>
      <c r="TWB170" s="396"/>
      <c r="TWC170" s="396"/>
      <c r="TWD170" s="396"/>
      <c r="TWE170" s="396"/>
      <c r="TWF170" s="396"/>
      <c r="TWG170" s="396"/>
      <c r="TWH170" s="396"/>
      <c r="TWI170" s="396"/>
      <c r="TWJ170" s="396"/>
      <c r="TWK170" s="396"/>
      <c r="TWL170" s="396"/>
      <c r="TWM170" s="396"/>
      <c r="TWN170" s="396"/>
      <c r="TWO170" s="396"/>
      <c r="TWP170" s="396"/>
      <c r="TWQ170" s="396"/>
      <c r="TWR170" s="396"/>
      <c r="TWS170" s="396"/>
      <c r="TWT170" s="396"/>
      <c r="TWU170" s="396"/>
      <c r="TWV170" s="396"/>
      <c r="TWW170" s="396"/>
      <c r="TWX170" s="396"/>
      <c r="TWY170" s="396"/>
      <c r="TWZ170" s="396"/>
      <c r="TXA170" s="396"/>
      <c r="TXB170" s="396"/>
      <c r="TXC170" s="396"/>
      <c r="TXD170" s="396"/>
      <c r="TXE170" s="396"/>
      <c r="TXF170" s="396"/>
      <c r="TXG170" s="396"/>
      <c r="TXH170" s="396"/>
      <c r="TXI170" s="396"/>
      <c r="TXJ170" s="396"/>
      <c r="TXK170" s="396"/>
      <c r="TXL170" s="396"/>
      <c r="TXM170" s="396"/>
      <c r="TXN170" s="396"/>
      <c r="TXO170" s="396"/>
      <c r="TXP170" s="396"/>
      <c r="TXQ170" s="396"/>
      <c r="TXR170" s="396"/>
      <c r="TXS170" s="396"/>
      <c r="TXT170" s="396"/>
      <c r="TXU170" s="396"/>
      <c r="TXV170" s="396"/>
      <c r="TXW170" s="396"/>
      <c r="TXX170" s="396"/>
      <c r="TXY170" s="396"/>
      <c r="TXZ170" s="396"/>
      <c r="TYA170" s="396"/>
      <c r="TYB170" s="396"/>
      <c r="TYC170" s="396"/>
      <c r="TYD170" s="396"/>
      <c r="TYE170" s="396"/>
      <c r="TYF170" s="396"/>
      <c r="TYG170" s="396"/>
      <c r="TYH170" s="396"/>
      <c r="TYI170" s="396"/>
      <c r="TYJ170" s="396"/>
      <c r="TYK170" s="396"/>
      <c r="TYL170" s="396"/>
      <c r="TYM170" s="396"/>
      <c r="TYN170" s="396"/>
      <c r="TYO170" s="396"/>
      <c r="TYP170" s="396"/>
      <c r="TYQ170" s="396"/>
      <c r="TYR170" s="396"/>
      <c r="TYS170" s="396"/>
      <c r="TYT170" s="396"/>
      <c r="TYU170" s="396"/>
      <c r="TYV170" s="396"/>
      <c r="TYW170" s="396"/>
      <c r="TYX170" s="396"/>
      <c r="TYY170" s="396"/>
      <c r="TYZ170" s="396"/>
      <c r="TZA170" s="396"/>
      <c r="TZB170" s="396"/>
      <c r="TZC170" s="396"/>
      <c r="TZD170" s="396"/>
      <c r="TZE170" s="396"/>
      <c r="TZF170" s="396"/>
      <c r="TZG170" s="396"/>
      <c r="TZH170" s="396"/>
      <c r="TZI170" s="396"/>
      <c r="TZJ170" s="396"/>
      <c r="TZK170" s="396"/>
      <c r="TZL170" s="396"/>
      <c r="TZM170" s="396"/>
      <c r="TZN170" s="396"/>
      <c r="TZO170" s="396"/>
      <c r="TZP170" s="396"/>
      <c r="TZQ170" s="396"/>
      <c r="TZR170" s="396"/>
      <c r="TZS170" s="396"/>
      <c r="TZT170" s="396"/>
      <c r="TZU170" s="396"/>
      <c r="TZV170" s="396"/>
      <c r="TZW170" s="396"/>
      <c r="TZX170" s="396"/>
      <c r="TZY170" s="396"/>
      <c r="TZZ170" s="396"/>
      <c r="UAA170" s="396"/>
      <c r="UAB170" s="396"/>
      <c r="UAC170" s="396"/>
      <c r="UAD170" s="396"/>
      <c r="UAE170" s="396"/>
      <c r="UAF170" s="396"/>
      <c r="UAG170" s="396"/>
      <c r="UAH170" s="396"/>
      <c r="UAI170" s="396"/>
      <c r="UAJ170" s="396"/>
      <c r="UAK170" s="396"/>
      <c r="UAL170" s="396"/>
      <c r="UAM170" s="396"/>
      <c r="UAN170" s="396"/>
      <c r="UAO170" s="396"/>
      <c r="UAP170" s="396"/>
      <c r="UAQ170" s="396"/>
      <c r="UAR170" s="396"/>
      <c r="UAS170" s="396"/>
      <c r="UAT170" s="396"/>
      <c r="UAU170" s="396"/>
      <c r="UAV170" s="396"/>
      <c r="UAW170" s="396"/>
      <c r="UAX170" s="396"/>
      <c r="UAY170" s="396"/>
      <c r="UAZ170" s="396"/>
      <c r="UBA170" s="396"/>
      <c r="UBB170" s="396"/>
      <c r="UBC170" s="396"/>
      <c r="UBD170" s="396"/>
      <c r="UBE170" s="396"/>
      <c r="UBF170" s="396"/>
      <c r="UBG170" s="396"/>
      <c r="UBH170" s="396"/>
      <c r="UBI170" s="396"/>
      <c r="UBJ170" s="396"/>
      <c r="UBK170" s="396"/>
      <c r="UBL170" s="396"/>
      <c r="UBM170" s="396"/>
      <c r="UBN170" s="396"/>
      <c r="UBO170" s="396"/>
      <c r="UBP170" s="396"/>
      <c r="UBQ170" s="396"/>
      <c r="UBR170" s="396"/>
      <c r="UBS170" s="396"/>
      <c r="UBT170" s="396"/>
      <c r="UBU170" s="396"/>
      <c r="UBV170" s="396"/>
      <c r="UBW170" s="396"/>
      <c r="UBX170" s="396"/>
      <c r="UBY170" s="396"/>
      <c r="UBZ170" s="396"/>
      <c r="UCA170" s="396"/>
      <c r="UCB170" s="396"/>
      <c r="UCC170" s="396"/>
      <c r="UCD170" s="396"/>
      <c r="UCE170" s="396"/>
      <c r="UCF170" s="396"/>
      <c r="UCG170" s="396"/>
      <c r="UCH170" s="396"/>
      <c r="UCI170" s="396"/>
      <c r="UCJ170" s="396"/>
      <c r="UCK170" s="396"/>
      <c r="UCL170" s="396"/>
      <c r="UCM170" s="396"/>
      <c r="UCN170" s="396"/>
      <c r="UCO170" s="396"/>
      <c r="UCP170" s="396"/>
      <c r="UCQ170" s="396"/>
      <c r="UCR170" s="396"/>
      <c r="UCS170" s="396"/>
      <c r="UCT170" s="396"/>
      <c r="UCU170" s="396"/>
      <c r="UCV170" s="396"/>
      <c r="UCW170" s="396"/>
      <c r="UCX170" s="396"/>
      <c r="UCY170" s="396"/>
      <c r="UCZ170" s="396"/>
      <c r="UDA170" s="396"/>
      <c r="UDB170" s="396"/>
      <c r="UDC170" s="396"/>
      <c r="UDD170" s="396"/>
      <c r="UDE170" s="396"/>
      <c r="UDF170" s="396"/>
      <c r="UDG170" s="396"/>
      <c r="UDH170" s="396"/>
      <c r="UDI170" s="396"/>
      <c r="UDJ170" s="396"/>
      <c r="UDK170" s="396"/>
      <c r="UDL170" s="396"/>
      <c r="UDM170" s="396"/>
      <c r="UDN170" s="396"/>
      <c r="UDO170" s="396"/>
      <c r="UDP170" s="396"/>
      <c r="UDQ170" s="396"/>
      <c r="UDR170" s="396"/>
      <c r="UDS170" s="396"/>
      <c r="UDT170" s="396"/>
      <c r="UDU170" s="396"/>
      <c r="UDV170" s="396"/>
      <c r="UDW170" s="396"/>
      <c r="UDX170" s="396"/>
      <c r="UDY170" s="396"/>
      <c r="UDZ170" s="396"/>
      <c r="UEA170" s="396"/>
      <c r="UEB170" s="396"/>
      <c r="UEC170" s="396"/>
      <c r="UED170" s="396"/>
      <c r="UEE170" s="396"/>
      <c r="UEF170" s="396"/>
      <c r="UEG170" s="396"/>
      <c r="UEH170" s="396"/>
      <c r="UEI170" s="396"/>
      <c r="UEJ170" s="396"/>
      <c r="UEK170" s="396"/>
      <c r="UEL170" s="396"/>
      <c r="UEM170" s="396"/>
      <c r="UEN170" s="396"/>
      <c r="UEO170" s="396"/>
      <c r="UEP170" s="396"/>
      <c r="UEQ170" s="396"/>
      <c r="UER170" s="396"/>
      <c r="UES170" s="396"/>
      <c r="UET170" s="396"/>
      <c r="UEU170" s="396"/>
      <c r="UEV170" s="396"/>
      <c r="UEW170" s="396"/>
      <c r="UEX170" s="396"/>
      <c r="UEY170" s="396"/>
      <c r="UEZ170" s="396"/>
      <c r="UFA170" s="396"/>
      <c r="UFB170" s="396"/>
      <c r="UFC170" s="396"/>
      <c r="UFD170" s="396"/>
      <c r="UFE170" s="396"/>
      <c r="UFF170" s="396"/>
      <c r="UFG170" s="396"/>
      <c r="UFH170" s="396"/>
      <c r="UFI170" s="396"/>
      <c r="UFJ170" s="396"/>
      <c r="UFK170" s="396"/>
      <c r="UFL170" s="396"/>
      <c r="UFM170" s="396"/>
      <c r="UFN170" s="396"/>
      <c r="UFO170" s="396"/>
      <c r="UFP170" s="396"/>
      <c r="UFQ170" s="396"/>
      <c r="UFR170" s="396"/>
      <c r="UFS170" s="396"/>
      <c r="UFT170" s="396"/>
      <c r="UFU170" s="396"/>
      <c r="UFV170" s="396"/>
      <c r="UFW170" s="396"/>
      <c r="UFX170" s="396"/>
      <c r="UFY170" s="396"/>
      <c r="UFZ170" s="396"/>
      <c r="UGA170" s="396"/>
      <c r="UGB170" s="396"/>
      <c r="UGC170" s="396"/>
      <c r="UGD170" s="396"/>
      <c r="UGE170" s="396"/>
      <c r="UGF170" s="396"/>
      <c r="UGG170" s="396"/>
      <c r="UGH170" s="396"/>
      <c r="UGI170" s="396"/>
      <c r="UGJ170" s="396"/>
      <c r="UGK170" s="396"/>
      <c r="UGL170" s="396"/>
      <c r="UGM170" s="396"/>
      <c r="UGN170" s="396"/>
      <c r="UGO170" s="396"/>
      <c r="UGP170" s="396"/>
      <c r="UGQ170" s="396"/>
      <c r="UGR170" s="396"/>
      <c r="UGS170" s="396"/>
      <c r="UGT170" s="396"/>
      <c r="UGU170" s="396"/>
      <c r="UGV170" s="396"/>
      <c r="UGW170" s="396"/>
      <c r="UGX170" s="396"/>
      <c r="UGY170" s="396"/>
      <c r="UGZ170" s="396"/>
      <c r="UHA170" s="396"/>
      <c r="UHB170" s="396"/>
      <c r="UHC170" s="396"/>
      <c r="UHD170" s="396"/>
      <c r="UHE170" s="396"/>
      <c r="UHF170" s="396"/>
      <c r="UHG170" s="396"/>
      <c r="UHH170" s="396"/>
      <c r="UHI170" s="396"/>
      <c r="UHJ170" s="396"/>
      <c r="UHK170" s="396"/>
      <c r="UHL170" s="396"/>
      <c r="UHM170" s="396"/>
      <c r="UHN170" s="396"/>
      <c r="UHO170" s="396"/>
      <c r="UHP170" s="396"/>
      <c r="UHQ170" s="396"/>
      <c r="UHR170" s="396"/>
      <c r="UHS170" s="396"/>
      <c r="UHT170" s="396"/>
      <c r="UHU170" s="396"/>
      <c r="UHV170" s="396"/>
      <c r="UHW170" s="396"/>
      <c r="UHX170" s="396"/>
      <c r="UHY170" s="396"/>
      <c r="UHZ170" s="396"/>
      <c r="UIA170" s="396"/>
      <c r="UIB170" s="396"/>
      <c r="UIC170" s="396"/>
      <c r="UID170" s="396"/>
      <c r="UIE170" s="396"/>
      <c r="UIF170" s="396"/>
      <c r="UIG170" s="396"/>
      <c r="UIH170" s="396"/>
      <c r="UII170" s="396"/>
      <c r="UIJ170" s="396"/>
      <c r="UIK170" s="396"/>
      <c r="UIL170" s="396"/>
      <c r="UIM170" s="396"/>
      <c r="UIN170" s="396"/>
      <c r="UIO170" s="396"/>
      <c r="UIP170" s="396"/>
      <c r="UIQ170" s="396"/>
      <c r="UIR170" s="396"/>
      <c r="UIS170" s="396"/>
      <c r="UIT170" s="396"/>
      <c r="UIU170" s="396"/>
      <c r="UIV170" s="396"/>
      <c r="UIW170" s="396"/>
      <c r="UIX170" s="396"/>
      <c r="UIY170" s="396"/>
      <c r="UIZ170" s="396"/>
      <c r="UJA170" s="396"/>
      <c r="UJB170" s="396"/>
      <c r="UJC170" s="396"/>
      <c r="UJD170" s="396"/>
      <c r="UJE170" s="396"/>
      <c r="UJF170" s="396"/>
      <c r="UJG170" s="396"/>
      <c r="UJH170" s="396"/>
      <c r="UJI170" s="396"/>
      <c r="UJJ170" s="396"/>
      <c r="UJK170" s="396"/>
      <c r="UJL170" s="396"/>
      <c r="UJM170" s="396"/>
      <c r="UJN170" s="396"/>
      <c r="UJO170" s="396"/>
      <c r="UJP170" s="396"/>
      <c r="UJQ170" s="396"/>
      <c r="UJR170" s="396"/>
      <c r="UJS170" s="396"/>
      <c r="UJT170" s="396"/>
      <c r="UJU170" s="396"/>
      <c r="UJV170" s="396"/>
      <c r="UJW170" s="396"/>
      <c r="UJX170" s="396"/>
      <c r="UJY170" s="396"/>
      <c r="UJZ170" s="396"/>
      <c r="UKA170" s="396"/>
      <c r="UKB170" s="396"/>
      <c r="UKC170" s="396"/>
      <c r="UKD170" s="396"/>
      <c r="UKE170" s="396"/>
      <c r="UKF170" s="396"/>
      <c r="UKG170" s="396"/>
      <c r="UKH170" s="396"/>
      <c r="UKI170" s="396"/>
      <c r="UKJ170" s="396"/>
      <c r="UKK170" s="396"/>
      <c r="UKL170" s="396"/>
      <c r="UKM170" s="396"/>
      <c r="UKN170" s="396"/>
      <c r="UKO170" s="396"/>
      <c r="UKP170" s="396"/>
      <c r="UKQ170" s="396"/>
      <c r="UKR170" s="396"/>
      <c r="UKS170" s="396"/>
      <c r="UKT170" s="396"/>
      <c r="UKU170" s="396"/>
      <c r="UKV170" s="396"/>
      <c r="UKW170" s="396"/>
      <c r="UKX170" s="396"/>
      <c r="UKY170" s="396"/>
      <c r="UKZ170" s="396"/>
      <c r="ULA170" s="396"/>
      <c r="ULB170" s="396"/>
      <c r="ULC170" s="396"/>
      <c r="ULD170" s="396"/>
      <c r="ULE170" s="396"/>
      <c r="ULF170" s="396"/>
      <c r="ULG170" s="396"/>
      <c r="ULH170" s="396"/>
      <c r="ULI170" s="396"/>
      <c r="ULJ170" s="396"/>
      <c r="ULK170" s="396"/>
      <c r="ULL170" s="396"/>
      <c r="ULM170" s="396"/>
      <c r="ULN170" s="396"/>
      <c r="ULO170" s="396"/>
      <c r="ULP170" s="396"/>
      <c r="ULQ170" s="396"/>
      <c r="ULR170" s="396"/>
      <c r="ULS170" s="396"/>
      <c r="ULT170" s="396"/>
      <c r="ULU170" s="396"/>
      <c r="ULV170" s="396"/>
      <c r="ULW170" s="396"/>
      <c r="ULX170" s="396"/>
      <c r="ULY170" s="396"/>
      <c r="ULZ170" s="396"/>
      <c r="UMA170" s="396"/>
      <c r="UMB170" s="396"/>
      <c r="UMC170" s="396"/>
      <c r="UMD170" s="396"/>
      <c r="UME170" s="396"/>
      <c r="UMF170" s="396"/>
      <c r="UMG170" s="396"/>
      <c r="UMH170" s="396"/>
      <c r="UMI170" s="396"/>
      <c r="UMJ170" s="396"/>
      <c r="UMK170" s="396"/>
      <c r="UML170" s="396"/>
      <c r="UMM170" s="396"/>
      <c r="UMN170" s="396"/>
      <c r="UMO170" s="396"/>
      <c r="UMP170" s="396"/>
      <c r="UMQ170" s="396"/>
      <c r="UMR170" s="396"/>
      <c r="UMS170" s="396"/>
      <c r="UMT170" s="396"/>
      <c r="UMU170" s="396"/>
      <c r="UMV170" s="396"/>
      <c r="UMW170" s="396"/>
      <c r="UMX170" s="396"/>
      <c r="UMY170" s="396"/>
      <c r="UMZ170" s="396"/>
      <c r="UNA170" s="396"/>
      <c r="UNB170" s="396"/>
      <c r="UNC170" s="396"/>
      <c r="UND170" s="396"/>
      <c r="UNE170" s="396"/>
      <c r="UNF170" s="396"/>
      <c r="UNG170" s="396"/>
      <c r="UNH170" s="396"/>
      <c r="UNI170" s="396"/>
      <c r="UNJ170" s="396"/>
      <c r="UNK170" s="396"/>
      <c r="UNL170" s="396"/>
      <c r="UNM170" s="396"/>
      <c r="UNN170" s="396"/>
      <c r="UNO170" s="396"/>
      <c r="UNP170" s="396"/>
      <c r="UNQ170" s="396"/>
      <c r="UNR170" s="396"/>
      <c r="UNS170" s="396"/>
      <c r="UNT170" s="396"/>
      <c r="UNU170" s="396"/>
      <c r="UNV170" s="396"/>
      <c r="UNW170" s="396"/>
      <c r="UNX170" s="396"/>
      <c r="UNY170" s="396"/>
      <c r="UNZ170" s="396"/>
      <c r="UOA170" s="396"/>
      <c r="UOB170" s="396"/>
      <c r="UOC170" s="396"/>
      <c r="UOD170" s="396"/>
      <c r="UOE170" s="396"/>
      <c r="UOF170" s="396"/>
      <c r="UOG170" s="396"/>
      <c r="UOH170" s="396"/>
      <c r="UOI170" s="396"/>
      <c r="UOJ170" s="396"/>
      <c r="UOK170" s="396"/>
      <c r="UOL170" s="396"/>
      <c r="UOM170" s="396"/>
      <c r="UON170" s="396"/>
      <c r="UOO170" s="396"/>
      <c r="UOP170" s="396"/>
      <c r="UOQ170" s="396"/>
      <c r="UOR170" s="396"/>
      <c r="UOS170" s="396"/>
      <c r="UOT170" s="396"/>
      <c r="UOU170" s="396"/>
      <c r="UOV170" s="396"/>
      <c r="UOW170" s="396"/>
      <c r="UOX170" s="396"/>
      <c r="UOY170" s="396"/>
      <c r="UOZ170" s="396"/>
      <c r="UPA170" s="396"/>
      <c r="UPB170" s="396"/>
      <c r="UPC170" s="396"/>
      <c r="UPD170" s="396"/>
      <c r="UPE170" s="396"/>
      <c r="UPF170" s="396"/>
      <c r="UPG170" s="396"/>
      <c r="UPH170" s="396"/>
      <c r="UPI170" s="396"/>
      <c r="UPJ170" s="396"/>
      <c r="UPK170" s="396"/>
      <c r="UPL170" s="396"/>
      <c r="UPM170" s="396"/>
      <c r="UPN170" s="396"/>
      <c r="UPO170" s="396"/>
      <c r="UPP170" s="396"/>
      <c r="UPQ170" s="396"/>
      <c r="UPR170" s="396"/>
      <c r="UPS170" s="396"/>
      <c r="UPT170" s="396"/>
      <c r="UPU170" s="396"/>
      <c r="UPV170" s="396"/>
      <c r="UPW170" s="396"/>
      <c r="UPX170" s="396"/>
      <c r="UPY170" s="396"/>
      <c r="UPZ170" s="396"/>
      <c r="UQA170" s="396"/>
      <c r="UQB170" s="396"/>
      <c r="UQC170" s="396"/>
      <c r="UQD170" s="396"/>
      <c r="UQE170" s="396"/>
      <c r="UQF170" s="396"/>
      <c r="UQG170" s="396"/>
      <c r="UQH170" s="396"/>
      <c r="UQI170" s="396"/>
      <c r="UQJ170" s="396"/>
      <c r="UQK170" s="396"/>
      <c r="UQL170" s="396"/>
      <c r="UQM170" s="396"/>
      <c r="UQN170" s="396"/>
      <c r="UQO170" s="396"/>
      <c r="UQP170" s="396"/>
      <c r="UQQ170" s="396"/>
      <c r="UQR170" s="396"/>
      <c r="UQS170" s="396"/>
      <c r="UQT170" s="396"/>
      <c r="UQU170" s="396"/>
      <c r="UQV170" s="396"/>
      <c r="UQW170" s="396"/>
      <c r="UQX170" s="396"/>
      <c r="UQY170" s="396"/>
      <c r="UQZ170" s="396"/>
      <c r="URA170" s="396"/>
      <c r="URB170" s="396"/>
      <c r="URC170" s="396"/>
      <c r="URD170" s="396"/>
      <c r="URE170" s="396"/>
      <c r="URF170" s="396"/>
      <c r="URG170" s="396"/>
      <c r="URH170" s="396"/>
      <c r="URI170" s="396"/>
      <c r="URJ170" s="396"/>
      <c r="URK170" s="396"/>
      <c r="URL170" s="396"/>
      <c r="URM170" s="396"/>
      <c r="URN170" s="396"/>
      <c r="URO170" s="396"/>
      <c r="URP170" s="396"/>
      <c r="URQ170" s="396"/>
      <c r="URR170" s="396"/>
      <c r="URS170" s="396"/>
      <c r="URT170" s="396"/>
      <c r="URU170" s="396"/>
      <c r="URV170" s="396"/>
      <c r="URW170" s="396"/>
      <c r="URX170" s="396"/>
      <c r="URY170" s="396"/>
      <c r="URZ170" s="396"/>
      <c r="USA170" s="396"/>
      <c r="USB170" s="396"/>
      <c r="USC170" s="396"/>
      <c r="USD170" s="396"/>
      <c r="USE170" s="396"/>
      <c r="USF170" s="396"/>
      <c r="USG170" s="396"/>
      <c r="USH170" s="396"/>
      <c r="USI170" s="396"/>
      <c r="USJ170" s="396"/>
      <c r="USK170" s="396"/>
      <c r="USL170" s="396"/>
      <c r="USM170" s="396"/>
      <c r="USN170" s="396"/>
      <c r="USO170" s="396"/>
      <c r="USP170" s="396"/>
      <c r="USQ170" s="396"/>
      <c r="USR170" s="396"/>
      <c r="USS170" s="396"/>
      <c r="UST170" s="396"/>
      <c r="USU170" s="396"/>
      <c r="USV170" s="396"/>
      <c r="USW170" s="396"/>
      <c r="USX170" s="396"/>
      <c r="USY170" s="396"/>
      <c r="USZ170" s="396"/>
      <c r="UTA170" s="396"/>
      <c r="UTB170" s="396"/>
      <c r="UTC170" s="396"/>
      <c r="UTD170" s="396"/>
      <c r="UTE170" s="396"/>
      <c r="UTF170" s="396"/>
      <c r="UTG170" s="396"/>
      <c r="UTH170" s="396"/>
      <c r="UTI170" s="396"/>
      <c r="UTJ170" s="396"/>
      <c r="UTK170" s="396"/>
      <c r="UTL170" s="396"/>
      <c r="UTM170" s="396"/>
      <c r="UTN170" s="396"/>
      <c r="UTO170" s="396"/>
      <c r="UTP170" s="396"/>
      <c r="UTQ170" s="396"/>
      <c r="UTR170" s="396"/>
      <c r="UTS170" s="396"/>
      <c r="UTT170" s="396"/>
      <c r="UTU170" s="396"/>
      <c r="UTV170" s="396"/>
      <c r="UTW170" s="396"/>
      <c r="UTX170" s="396"/>
      <c r="UTY170" s="396"/>
      <c r="UTZ170" s="396"/>
      <c r="UUA170" s="396"/>
      <c r="UUB170" s="396"/>
      <c r="UUC170" s="396"/>
      <c r="UUD170" s="396"/>
      <c r="UUE170" s="396"/>
      <c r="UUF170" s="396"/>
      <c r="UUG170" s="396"/>
      <c r="UUH170" s="396"/>
      <c r="UUI170" s="396"/>
      <c r="UUJ170" s="396"/>
      <c r="UUK170" s="396"/>
      <c r="UUL170" s="396"/>
      <c r="UUM170" s="396"/>
      <c r="UUN170" s="396"/>
      <c r="UUO170" s="396"/>
      <c r="UUP170" s="396"/>
      <c r="UUQ170" s="396"/>
      <c r="UUR170" s="396"/>
      <c r="UUS170" s="396"/>
      <c r="UUT170" s="396"/>
      <c r="UUU170" s="396"/>
      <c r="UUV170" s="396"/>
      <c r="UUW170" s="396"/>
      <c r="UUX170" s="396"/>
      <c r="UUY170" s="396"/>
      <c r="UUZ170" s="396"/>
      <c r="UVA170" s="396"/>
      <c r="UVB170" s="396"/>
      <c r="UVC170" s="396"/>
      <c r="UVD170" s="396"/>
      <c r="UVE170" s="396"/>
      <c r="UVF170" s="396"/>
      <c r="UVG170" s="396"/>
      <c r="UVH170" s="396"/>
      <c r="UVI170" s="396"/>
      <c r="UVJ170" s="396"/>
      <c r="UVK170" s="396"/>
      <c r="UVL170" s="396"/>
      <c r="UVM170" s="396"/>
      <c r="UVN170" s="396"/>
      <c r="UVO170" s="396"/>
      <c r="UVP170" s="396"/>
      <c r="UVQ170" s="396"/>
      <c r="UVR170" s="396"/>
      <c r="UVS170" s="396"/>
      <c r="UVT170" s="396"/>
      <c r="UVU170" s="396"/>
      <c r="UVV170" s="396"/>
      <c r="UVW170" s="396"/>
      <c r="UVX170" s="396"/>
      <c r="UVY170" s="396"/>
      <c r="UVZ170" s="396"/>
      <c r="UWA170" s="396"/>
      <c r="UWB170" s="396"/>
      <c r="UWC170" s="396"/>
      <c r="UWD170" s="396"/>
      <c r="UWE170" s="396"/>
      <c r="UWF170" s="396"/>
      <c r="UWG170" s="396"/>
      <c r="UWH170" s="396"/>
      <c r="UWI170" s="396"/>
      <c r="UWJ170" s="396"/>
      <c r="UWK170" s="396"/>
      <c r="UWL170" s="396"/>
      <c r="UWM170" s="396"/>
      <c r="UWN170" s="396"/>
      <c r="UWO170" s="396"/>
      <c r="UWP170" s="396"/>
      <c r="UWQ170" s="396"/>
      <c r="UWR170" s="396"/>
      <c r="UWS170" s="396"/>
      <c r="UWT170" s="396"/>
      <c r="UWU170" s="396"/>
      <c r="UWV170" s="396"/>
      <c r="UWW170" s="396"/>
      <c r="UWX170" s="396"/>
      <c r="UWY170" s="396"/>
      <c r="UWZ170" s="396"/>
      <c r="UXA170" s="396"/>
      <c r="UXB170" s="396"/>
      <c r="UXC170" s="396"/>
      <c r="UXD170" s="396"/>
      <c r="UXE170" s="396"/>
      <c r="UXF170" s="396"/>
      <c r="UXG170" s="396"/>
      <c r="UXH170" s="396"/>
      <c r="UXI170" s="396"/>
      <c r="UXJ170" s="396"/>
      <c r="UXK170" s="396"/>
      <c r="UXL170" s="396"/>
      <c r="UXM170" s="396"/>
      <c r="UXN170" s="396"/>
      <c r="UXO170" s="396"/>
      <c r="UXP170" s="396"/>
      <c r="UXQ170" s="396"/>
      <c r="UXR170" s="396"/>
      <c r="UXS170" s="396"/>
      <c r="UXT170" s="396"/>
      <c r="UXU170" s="396"/>
      <c r="UXV170" s="396"/>
      <c r="UXW170" s="396"/>
      <c r="UXX170" s="396"/>
      <c r="UXY170" s="396"/>
      <c r="UXZ170" s="396"/>
      <c r="UYA170" s="396"/>
      <c r="UYB170" s="396"/>
      <c r="UYC170" s="396"/>
      <c r="UYD170" s="396"/>
      <c r="UYE170" s="396"/>
      <c r="UYF170" s="396"/>
      <c r="UYG170" s="396"/>
      <c r="UYH170" s="396"/>
      <c r="UYI170" s="396"/>
      <c r="UYJ170" s="396"/>
      <c r="UYK170" s="396"/>
      <c r="UYL170" s="396"/>
      <c r="UYM170" s="396"/>
      <c r="UYN170" s="396"/>
      <c r="UYO170" s="396"/>
      <c r="UYP170" s="396"/>
      <c r="UYQ170" s="396"/>
      <c r="UYR170" s="396"/>
      <c r="UYS170" s="396"/>
      <c r="UYT170" s="396"/>
      <c r="UYU170" s="396"/>
      <c r="UYV170" s="396"/>
      <c r="UYW170" s="396"/>
      <c r="UYX170" s="396"/>
      <c r="UYY170" s="396"/>
      <c r="UYZ170" s="396"/>
      <c r="UZA170" s="396"/>
      <c r="UZB170" s="396"/>
      <c r="UZC170" s="396"/>
      <c r="UZD170" s="396"/>
      <c r="UZE170" s="396"/>
      <c r="UZF170" s="396"/>
      <c r="UZG170" s="396"/>
      <c r="UZH170" s="396"/>
      <c r="UZI170" s="396"/>
      <c r="UZJ170" s="396"/>
      <c r="UZK170" s="396"/>
      <c r="UZL170" s="396"/>
      <c r="UZM170" s="396"/>
      <c r="UZN170" s="396"/>
      <c r="UZO170" s="396"/>
      <c r="UZP170" s="396"/>
      <c r="UZQ170" s="396"/>
      <c r="UZR170" s="396"/>
      <c r="UZS170" s="396"/>
      <c r="UZT170" s="396"/>
      <c r="UZU170" s="396"/>
      <c r="UZV170" s="396"/>
      <c r="UZW170" s="396"/>
      <c r="UZX170" s="396"/>
      <c r="UZY170" s="396"/>
      <c r="UZZ170" s="396"/>
      <c r="VAA170" s="396"/>
      <c r="VAB170" s="396"/>
      <c r="VAC170" s="396"/>
      <c r="VAD170" s="396"/>
      <c r="VAE170" s="396"/>
      <c r="VAF170" s="396"/>
      <c r="VAG170" s="396"/>
      <c r="VAH170" s="396"/>
      <c r="VAI170" s="396"/>
      <c r="VAJ170" s="396"/>
      <c r="VAK170" s="396"/>
      <c r="VAL170" s="396"/>
      <c r="VAM170" s="396"/>
      <c r="VAN170" s="396"/>
      <c r="VAO170" s="396"/>
      <c r="VAP170" s="396"/>
      <c r="VAQ170" s="396"/>
      <c r="VAR170" s="396"/>
      <c r="VAS170" s="396"/>
      <c r="VAT170" s="396"/>
      <c r="VAU170" s="396"/>
      <c r="VAV170" s="396"/>
      <c r="VAW170" s="396"/>
      <c r="VAX170" s="396"/>
      <c r="VAY170" s="396"/>
      <c r="VAZ170" s="396"/>
      <c r="VBA170" s="396"/>
      <c r="VBB170" s="396"/>
      <c r="VBC170" s="396"/>
      <c r="VBD170" s="396"/>
      <c r="VBE170" s="396"/>
      <c r="VBF170" s="396"/>
      <c r="VBG170" s="396"/>
      <c r="VBH170" s="396"/>
      <c r="VBI170" s="396"/>
      <c r="VBJ170" s="396"/>
      <c r="VBK170" s="396"/>
      <c r="VBL170" s="396"/>
      <c r="VBM170" s="396"/>
      <c r="VBN170" s="396"/>
      <c r="VBO170" s="396"/>
      <c r="VBP170" s="396"/>
      <c r="VBQ170" s="396"/>
      <c r="VBR170" s="396"/>
      <c r="VBS170" s="396"/>
      <c r="VBT170" s="396"/>
      <c r="VBU170" s="396"/>
      <c r="VBV170" s="396"/>
      <c r="VBW170" s="396"/>
      <c r="VBX170" s="396"/>
      <c r="VBY170" s="396"/>
      <c r="VBZ170" s="396"/>
      <c r="VCA170" s="396"/>
      <c r="VCB170" s="396"/>
      <c r="VCC170" s="396"/>
      <c r="VCD170" s="396"/>
      <c r="VCE170" s="396"/>
      <c r="VCF170" s="396"/>
      <c r="VCG170" s="396"/>
      <c r="VCH170" s="396"/>
      <c r="VCI170" s="396"/>
      <c r="VCJ170" s="396"/>
      <c r="VCK170" s="396"/>
      <c r="VCL170" s="396"/>
      <c r="VCM170" s="396"/>
      <c r="VCN170" s="396"/>
      <c r="VCO170" s="396"/>
      <c r="VCP170" s="396"/>
      <c r="VCQ170" s="396"/>
      <c r="VCR170" s="396"/>
      <c r="VCS170" s="396"/>
      <c r="VCT170" s="396"/>
      <c r="VCU170" s="396"/>
      <c r="VCV170" s="396"/>
      <c r="VCW170" s="396"/>
      <c r="VCX170" s="396"/>
      <c r="VCY170" s="396"/>
      <c r="VCZ170" s="396"/>
      <c r="VDA170" s="396"/>
      <c r="VDB170" s="396"/>
      <c r="VDC170" s="396"/>
      <c r="VDD170" s="396"/>
      <c r="VDE170" s="396"/>
      <c r="VDF170" s="396"/>
      <c r="VDG170" s="396"/>
      <c r="VDH170" s="396"/>
      <c r="VDI170" s="396"/>
      <c r="VDJ170" s="396"/>
      <c r="VDK170" s="396"/>
      <c r="VDL170" s="396"/>
      <c r="VDM170" s="396"/>
      <c r="VDN170" s="396"/>
      <c r="VDO170" s="396"/>
      <c r="VDP170" s="396"/>
      <c r="VDQ170" s="396"/>
      <c r="VDR170" s="396"/>
      <c r="VDS170" s="396"/>
      <c r="VDT170" s="396"/>
      <c r="VDU170" s="396"/>
      <c r="VDV170" s="396"/>
      <c r="VDW170" s="396"/>
      <c r="VDX170" s="396"/>
      <c r="VDY170" s="396"/>
      <c r="VDZ170" s="396"/>
      <c r="VEA170" s="396"/>
      <c r="VEB170" s="396"/>
      <c r="VEC170" s="396"/>
      <c r="VED170" s="396"/>
      <c r="VEE170" s="396"/>
      <c r="VEF170" s="396"/>
      <c r="VEG170" s="396"/>
      <c r="VEH170" s="396"/>
      <c r="VEI170" s="396"/>
      <c r="VEJ170" s="396"/>
      <c r="VEK170" s="396"/>
      <c r="VEL170" s="396"/>
      <c r="VEM170" s="396"/>
      <c r="VEN170" s="396"/>
      <c r="VEO170" s="396"/>
      <c r="VEP170" s="396"/>
      <c r="VEQ170" s="396"/>
      <c r="VER170" s="396"/>
      <c r="VES170" s="396"/>
      <c r="VET170" s="396"/>
      <c r="VEU170" s="396"/>
      <c r="VEV170" s="396"/>
      <c r="VEW170" s="396"/>
      <c r="VEX170" s="396"/>
      <c r="VEY170" s="396"/>
      <c r="VEZ170" s="396"/>
      <c r="VFA170" s="396"/>
      <c r="VFB170" s="396"/>
      <c r="VFC170" s="396"/>
      <c r="VFD170" s="396"/>
      <c r="VFE170" s="396"/>
      <c r="VFF170" s="396"/>
      <c r="VFG170" s="396"/>
      <c r="VFH170" s="396"/>
      <c r="VFI170" s="396"/>
      <c r="VFJ170" s="396"/>
      <c r="VFK170" s="396"/>
      <c r="VFL170" s="396"/>
      <c r="VFM170" s="396"/>
      <c r="VFN170" s="396"/>
      <c r="VFO170" s="396"/>
      <c r="VFP170" s="396"/>
      <c r="VFQ170" s="396"/>
      <c r="VFR170" s="396"/>
      <c r="VFS170" s="396"/>
      <c r="VFT170" s="396"/>
      <c r="VFU170" s="396"/>
      <c r="VFV170" s="396"/>
      <c r="VFW170" s="396"/>
      <c r="VFX170" s="396"/>
      <c r="VFY170" s="396"/>
      <c r="VFZ170" s="396"/>
      <c r="VGA170" s="396"/>
      <c r="VGB170" s="396"/>
      <c r="VGC170" s="396"/>
      <c r="VGD170" s="396"/>
      <c r="VGE170" s="396"/>
      <c r="VGF170" s="396"/>
      <c r="VGG170" s="396"/>
      <c r="VGH170" s="396"/>
      <c r="VGI170" s="396"/>
      <c r="VGJ170" s="396"/>
      <c r="VGK170" s="396"/>
      <c r="VGL170" s="396"/>
      <c r="VGM170" s="396"/>
      <c r="VGN170" s="396"/>
      <c r="VGO170" s="396"/>
      <c r="VGP170" s="396"/>
      <c r="VGQ170" s="396"/>
      <c r="VGR170" s="396"/>
      <c r="VGS170" s="396"/>
      <c r="VGT170" s="396"/>
      <c r="VGU170" s="396"/>
      <c r="VGV170" s="396"/>
      <c r="VGW170" s="396"/>
      <c r="VGX170" s="396"/>
      <c r="VGY170" s="396"/>
      <c r="VGZ170" s="396"/>
      <c r="VHA170" s="396"/>
      <c r="VHB170" s="396"/>
      <c r="VHC170" s="396"/>
      <c r="VHD170" s="396"/>
      <c r="VHE170" s="396"/>
      <c r="VHF170" s="396"/>
      <c r="VHG170" s="396"/>
      <c r="VHH170" s="396"/>
      <c r="VHI170" s="396"/>
      <c r="VHJ170" s="396"/>
      <c r="VHK170" s="396"/>
      <c r="VHL170" s="396"/>
      <c r="VHM170" s="396"/>
      <c r="VHN170" s="396"/>
      <c r="VHO170" s="396"/>
      <c r="VHP170" s="396"/>
      <c r="VHQ170" s="396"/>
      <c r="VHR170" s="396"/>
      <c r="VHS170" s="396"/>
      <c r="VHT170" s="396"/>
      <c r="VHU170" s="396"/>
      <c r="VHV170" s="396"/>
      <c r="VHW170" s="396"/>
      <c r="VHX170" s="396"/>
      <c r="VHY170" s="396"/>
      <c r="VHZ170" s="396"/>
      <c r="VIA170" s="396"/>
      <c r="VIB170" s="396"/>
      <c r="VIC170" s="396"/>
      <c r="VID170" s="396"/>
      <c r="VIE170" s="396"/>
      <c r="VIF170" s="396"/>
      <c r="VIG170" s="396"/>
      <c r="VIH170" s="396"/>
      <c r="VII170" s="396"/>
      <c r="VIJ170" s="396"/>
      <c r="VIK170" s="396"/>
      <c r="VIL170" s="396"/>
      <c r="VIM170" s="396"/>
      <c r="VIN170" s="396"/>
      <c r="VIO170" s="396"/>
      <c r="VIP170" s="396"/>
      <c r="VIQ170" s="396"/>
      <c r="VIR170" s="396"/>
      <c r="VIS170" s="396"/>
      <c r="VIT170" s="396"/>
      <c r="VIU170" s="396"/>
      <c r="VIV170" s="396"/>
      <c r="VIW170" s="396"/>
      <c r="VIX170" s="396"/>
      <c r="VIY170" s="396"/>
      <c r="VIZ170" s="396"/>
      <c r="VJA170" s="396"/>
      <c r="VJB170" s="396"/>
      <c r="VJC170" s="396"/>
      <c r="VJD170" s="396"/>
      <c r="VJE170" s="396"/>
      <c r="VJF170" s="396"/>
      <c r="VJG170" s="396"/>
      <c r="VJH170" s="396"/>
      <c r="VJI170" s="396"/>
      <c r="VJJ170" s="396"/>
      <c r="VJK170" s="396"/>
      <c r="VJL170" s="396"/>
      <c r="VJM170" s="396"/>
      <c r="VJN170" s="396"/>
      <c r="VJO170" s="396"/>
      <c r="VJP170" s="396"/>
      <c r="VJQ170" s="396"/>
      <c r="VJR170" s="396"/>
      <c r="VJS170" s="396"/>
      <c r="VJT170" s="396"/>
      <c r="VJU170" s="396"/>
      <c r="VJV170" s="396"/>
      <c r="VJW170" s="396"/>
      <c r="VJX170" s="396"/>
      <c r="VJY170" s="396"/>
      <c r="VJZ170" s="396"/>
      <c r="VKA170" s="396"/>
      <c r="VKB170" s="396"/>
      <c r="VKC170" s="396"/>
      <c r="VKD170" s="396"/>
      <c r="VKE170" s="396"/>
      <c r="VKF170" s="396"/>
      <c r="VKG170" s="396"/>
      <c r="VKH170" s="396"/>
      <c r="VKI170" s="396"/>
      <c r="VKJ170" s="396"/>
      <c r="VKK170" s="396"/>
      <c r="VKL170" s="396"/>
      <c r="VKM170" s="396"/>
      <c r="VKN170" s="396"/>
      <c r="VKO170" s="396"/>
      <c r="VKP170" s="396"/>
      <c r="VKQ170" s="396"/>
      <c r="VKR170" s="396"/>
      <c r="VKS170" s="396"/>
      <c r="VKT170" s="396"/>
      <c r="VKU170" s="396"/>
      <c r="VKV170" s="396"/>
      <c r="VKW170" s="396"/>
      <c r="VKX170" s="396"/>
      <c r="VKY170" s="396"/>
      <c r="VKZ170" s="396"/>
      <c r="VLA170" s="396"/>
      <c r="VLB170" s="396"/>
      <c r="VLC170" s="396"/>
      <c r="VLD170" s="396"/>
      <c r="VLE170" s="396"/>
      <c r="VLF170" s="396"/>
      <c r="VLG170" s="396"/>
      <c r="VLH170" s="396"/>
      <c r="VLI170" s="396"/>
      <c r="VLJ170" s="396"/>
      <c r="VLK170" s="396"/>
      <c r="VLL170" s="396"/>
      <c r="VLM170" s="396"/>
      <c r="VLN170" s="396"/>
      <c r="VLO170" s="396"/>
      <c r="VLP170" s="396"/>
      <c r="VLQ170" s="396"/>
      <c r="VLR170" s="396"/>
      <c r="VLS170" s="396"/>
      <c r="VLT170" s="396"/>
      <c r="VLU170" s="396"/>
      <c r="VLV170" s="396"/>
      <c r="VLW170" s="396"/>
      <c r="VLX170" s="396"/>
      <c r="VLY170" s="396"/>
      <c r="VLZ170" s="396"/>
      <c r="VMA170" s="396"/>
      <c r="VMB170" s="396"/>
      <c r="VMC170" s="396"/>
      <c r="VMD170" s="396"/>
      <c r="VME170" s="396"/>
      <c r="VMF170" s="396"/>
      <c r="VMG170" s="396"/>
      <c r="VMH170" s="396"/>
      <c r="VMI170" s="396"/>
      <c r="VMJ170" s="396"/>
      <c r="VMK170" s="396"/>
      <c r="VML170" s="396"/>
      <c r="VMM170" s="396"/>
      <c r="VMN170" s="396"/>
      <c r="VMO170" s="396"/>
      <c r="VMP170" s="396"/>
      <c r="VMQ170" s="396"/>
      <c r="VMR170" s="396"/>
      <c r="VMS170" s="396"/>
      <c r="VMT170" s="396"/>
      <c r="VMU170" s="396"/>
      <c r="VMV170" s="396"/>
      <c r="VMW170" s="396"/>
      <c r="VMX170" s="396"/>
      <c r="VMY170" s="396"/>
      <c r="VMZ170" s="396"/>
      <c r="VNA170" s="396"/>
      <c r="VNB170" s="396"/>
      <c r="VNC170" s="396"/>
      <c r="VND170" s="396"/>
      <c r="VNE170" s="396"/>
      <c r="VNF170" s="396"/>
      <c r="VNG170" s="396"/>
      <c r="VNH170" s="396"/>
      <c r="VNI170" s="396"/>
      <c r="VNJ170" s="396"/>
      <c r="VNK170" s="396"/>
      <c r="VNL170" s="396"/>
      <c r="VNM170" s="396"/>
      <c r="VNN170" s="396"/>
      <c r="VNO170" s="396"/>
      <c r="VNP170" s="396"/>
      <c r="VNQ170" s="396"/>
      <c r="VNR170" s="396"/>
      <c r="VNS170" s="396"/>
      <c r="VNT170" s="396"/>
      <c r="VNU170" s="396"/>
      <c r="VNV170" s="396"/>
      <c r="VNW170" s="396"/>
      <c r="VNX170" s="396"/>
      <c r="VNY170" s="396"/>
      <c r="VNZ170" s="396"/>
      <c r="VOA170" s="396"/>
      <c r="VOB170" s="396"/>
      <c r="VOC170" s="396"/>
      <c r="VOD170" s="396"/>
      <c r="VOE170" s="396"/>
      <c r="VOF170" s="396"/>
      <c r="VOG170" s="396"/>
      <c r="VOH170" s="396"/>
      <c r="VOI170" s="396"/>
      <c r="VOJ170" s="396"/>
      <c r="VOK170" s="396"/>
      <c r="VOL170" s="396"/>
      <c r="VOM170" s="396"/>
      <c r="VON170" s="396"/>
      <c r="VOO170" s="396"/>
      <c r="VOP170" s="396"/>
      <c r="VOQ170" s="396"/>
      <c r="VOR170" s="396"/>
      <c r="VOS170" s="396"/>
      <c r="VOT170" s="396"/>
      <c r="VOU170" s="396"/>
      <c r="VOV170" s="396"/>
      <c r="VOW170" s="396"/>
      <c r="VOX170" s="396"/>
      <c r="VOY170" s="396"/>
      <c r="VOZ170" s="396"/>
      <c r="VPA170" s="396"/>
      <c r="VPB170" s="396"/>
      <c r="VPC170" s="396"/>
      <c r="VPD170" s="396"/>
      <c r="VPE170" s="396"/>
      <c r="VPF170" s="396"/>
      <c r="VPG170" s="396"/>
      <c r="VPH170" s="396"/>
      <c r="VPI170" s="396"/>
      <c r="VPJ170" s="396"/>
      <c r="VPK170" s="396"/>
      <c r="VPL170" s="396"/>
      <c r="VPM170" s="396"/>
      <c r="VPN170" s="396"/>
      <c r="VPO170" s="396"/>
      <c r="VPP170" s="396"/>
      <c r="VPQ170" s="396"/>
      <c r="VPR170" s="396"/>
      <c r="VPS170" s="396"/>
      <c r="VPT170" s="396"/>
      <c r="VPU170" s="396"/>
      <c r="VPV170" s="396"/>
      <c r="VPW170" s="396"/>
      <c r="VPX170" s="396"/>
      <c r="VPY170" s="396"/>
      <c r="VPZ170" s="396"/>
      <c r="VQA170" s="396"/>
      <c r="VQB170" s="396"/>
      <c r="VQC170" s="396"/>
      <c r="VQD170" s="396"/>
      <c r="VQE170" s="396"/>
      <c r="VQF170" s="396"/>
      <c r="VQG170" s="396"/>
      <c r="VQH170" s="396"/>
      <c r="VQI170" s="396"/>
      <c r="VQJ170" s="396"/>
      <c r="VQK170" s="396"/>
      <c r="VQL170" s="396"/>
      <c r="VQM170" s="396"/>
      <c r="VQN170" s="396"/>
      <c r="VQO170" s="396"/>
      <c r="VQP170" s="396"/>
      <c r="VQQ170" s="396"/>
      <c r="VQR170" s="396"/>
      <c r="VQS170" s="396"/>
      <c r="VQT170" s="396"/>
      <c r="VQU170" s="396"/>
      <c r="VQV170" s="396"/>
      <c r="VQW170" s="396"/>
      <c r="VQX170" s="396"/>
      <c r="VQY170" s="396"/>
      <c r="VQZ170" s="396"/>
      <c r="VRA170" s="396"/>
      <c r="VRB170" s="396"/>
      <c r="VRC170" s="396"/>
      <c r="VRD170" s="396"/>
      <c r="VRE170" s="396"/>
      <c r="VRF170" s="396"/>
      <c r="VRG170" s="396"/>
      <c r="VRH170" s="396"/>
      <c r="VRI170" s="396"/>
      <c r="VRJ170" s="396"/>
      <c r="VRK170" s="396"/>
      <c r="VRL170" s="396"/>
      <c r="VRM170" s="396"/>
      <c r="VRN170" s="396"/>
      <c r="VRO170" s="396"/>
      <c r="VRP170" s="396"/>
      <c r="VRQ170" s="396"/>
      <c r="VRR170" s="396"/>
      <c r="VRS170" s="396"/>
      <c r="VRT170" s="396"/>
      <c r="VRU170" s="396"/>
      <c r="VRV170" s="396"/>
      <c r="VRW170" s="396"/>
      <c r="VRX170" s="396"/>
      <c r="VRY170" s="396"/>
      <c r="VRZ170" s="396"/>
      <c r="VSA170" s="396"/>
      <c r="VSB170" s="396"/>
      <c r="VSC170" s="396"/>
      <c r="VSD170" s="396"/>
      <c r="VSE170" s="396"/>
      <c r="VSF170" s="396"/>
      <c r="VSG170" s="396"/>
      <c r="VSH170" s="396"/>
      <c r="VSI170" s="396"/>
      <c r="VSJ170" s="396"/>
      <c r="VSK170" s="396"/>
      <c r="VSL170" s="396"/>
      <c r="VSM170" s="396"/>
      <c r="VSN170" s="396"/>
      <c r="VSO170" s="396"/>
      <c r="VSP170" s="396"/>
      <c r="VSQ170" s="396"/>
      <c r="VSR170" s="396"/>
      <c r="VSS170" s="396"/>
      <c r="VST170" s="396"/>
      <c r="VSU170" s="396"/>
      <c r="VSV170" s="396"/>
      <c r="VSW170" s="396"/>
      <c r="VSX170" s="396"/>
      <c r="VSY170" s="396"/>
      <c r="VSZ170" s="396"/>
      <c r="VTA170" s="396"/>
      <c r="VTB170" s="396"/>
      <c r="VTC170" s="396"/>
      <c r="VTD170" s="396"/>
      <c r="VTE170" s="396"/>
      <c r="VTF170" s="396"/>
      <c r="VTG170" s="396"/>
      <c r="VTH170" s="396"/>
      <c r="VTI170" s="396"/>
      <c r="VTJ170" s="396"/>
      <c r="VTK170" s="396"/>
      <c r="VTL170" s="396"/>
      <c r="VTM170" s="396"/>
      <c r="VTN170" s="396"/>
      <c r="VTO170" s="396"/>
      <c r="VTP170" s="396"/>
      <c r="VTQ170" s="396"/>
      <c r="VTR170" s="396"/>
      <c r="VTS170" s="396"/>
      <c r="VTT170" s="396"/>
      <c r="VTU170" s="396"/>
      <c r="VTV170" s="396"/>
      <c r="VTW170" s="396"/>
      <c r="VTX170" s="396"/>
      <c r="VTY170" s="396"/>
      <c r="VTZ170" s="396"/>
      <c r="VUA170" s="396"/>
      <c r="VUB170" s="396"/>
      <c r="VUC170" s="396"/>
      <c r="VUD170" s="396"/>
      <c r="VUE170" s="396"/>
      <c r="VUF170" s="396"/>
      <c r="VUG170" s="396"/>
      <c r="VUH170" s="396"/>
      <c r="VUI170" s="396"/>
      <c r="VUJ170" s="396"/>
      <c r="VUK170" s="396"/>
      <c r="VUL170" s="396"/>
      <c r="VUM170" s="396"/>
      <c r="VUN170" s="396"/>
      <c r="VUO170" s="396"/>
      <c r="VUP170" s="396"/>
      <c r="VUQ170" s="396"/>
      <c r="VUR170" s="396"/>
      <c r="VUS170" s="396"/>
      <c r="VUT170" s="396"/>
      <c r="VUU170" s="396"/>
      <c r="VUV170" s="396"/>
      <c r="VUW170" s="396"/>
      <c r="VUX170" s="396"/>
      <c r="VUY170" s="396"/>
      <c r="VUZ170" s="396"/>
      <c r="VVA170" s="396"/>
      <c r="VVB170" s="396"/>
      <c r="VVC170" s="396"/>
      <c r="VVD170" s="396"/>
      <c r="VVE170" s="396"/>
      <c r="VVF170" s="396"/>
      <c r="VVG170" s="396"/>
      <c r="VVH170" s="396"/>
      <c r="VVI170" s="396"/>
      <c r="VVJ170" s="396"/>
      <c r="VVK170" s="396"/>
      <c r="VVL170" s="396"/>
      <c r="VVM170" s="396"/>
      <c r="VVN170" s="396"/>
      <c r="VVO170" s="396"/>
      <c r="VVP170" s="396"/>
      <c r="VVQ170" s="396"/>
      <c r="VVR170" s="396"/>
      <c r="VVS170" s="396"/>
      <c r="VVT170" s="396"/>
      <c r="VVU170" s="396"/>
      <c r="VVV170" s="396"/>
      <c r="VVW170" s="396"/>
      <c r="VVX170" s="396"/>
      <c r="VVY170" s="396"/>
      <c r="VVZ170" s="396"/>
      <c r="VWA170" s="396"/>
      <c r="VWB170" s="396"/>
      <c r="VWC170" s="396"/>
      <c r="VWD170" s="396"/>
      <c r="VWE170" s="396"/>
      <c r="VWF170" s="396"/>
      <c r="VWG170" s="396"/>
      <c r="VWH170" s="396"/>
      <c r="VWI170" s="396"/>
      <c r="VWJ170" s="396"/>
      <c r="VWK170" s="396"/>
      <c r="VWL170" s="396"/>
      <c r="VWM170" s="396"/>
      <c r="VWN170" s="396"/>
      <c r="VWO170" s="396"/>
      <c r="VWP170" s="396"/>
      <c r="VWQ170" s="396"/>
      <c r="VWR170" s="396"/>
      <c r="VWS170" s="396"/>
      <c r="VWT170" s="396"/>
      <c r="VWU170" s="396"/>
      <c r="VWV170" s="396"/>
      <c r="VWW170" s="396"/>
      <c r="VWX170" s="396"/>
      <c r="VWY170" s="396"/>
      <c r="VWZ170" s="396"/>
      <c r="VXA170" s="396"/>
      <c r="VXB170" s="396"/>
      <c r="VXC170" s="396"/>
      <c r="VXD170" s="396"/>
      <c r="VXE170" s="396"/>
      <c r="VXF170" s="396"/>
      <c r="VXG170" s="396"/>
      <c r="VXH170" s="396"/>
      <c r="VXI170" s="396"/>
      <c r="VXJ170" s="396"/>
      <c r="VXK170" s="396"/>
      <c r="VXL170" s="396"/>
      <c r="VXM170" s="396"/>
      <c r="VXN170" s="396"/>
      <c r="VXO170" s="396"/>
      <c r="VXP170" s="396"/>
      <c r="VXQ170" s="396"/>
      <c r="VXR170" s="396"/>
      <c r="VXS170" s="396"/>
      <c r="VXT170" s="396"/>
      <c r="VXU170" s="396"/>
      <c r="VXV170" s="396"/>
      <c r="VXW170" s="396"/>
      <c r="VXX170" s="396"/>
      <c r="VXY170" s="396"/>
      <c r="VXZ170" s="396"/>
      <c r="VYA170" s="396"/>
      <c r="VYB170" s="396"/>
      <c r="VYC170" s="396"/>
      <c r="VYD170" s="396"/>
      <c r="VYE170" s="396"/>
      <c r="VYF170" s="396"/>
      <c r="VYG170" s="396"/>
      <c r="VYH170" s="396"/>
      <c r="VYI170" s="396"/>
      <c r="VYJ170" s="396"/>
      <c r="VYK170" s="396"/>
      <c r="VYL170" s="396"/>
      <c r="VYM170" s="396"/>
      <c r="VYN170" s="396"/>
      <c r="VYO170" s="396"/>
      <c r="VYP170" s="396"/>
      <c r="VYQ170" s="396"/>
      <c r="VYR170" s="396"/>
      <c r="VYS170" s="396"/>
      <c r="VYT170" s="396"/>
      <c r="VYU170" s="396"/>
      <c r="VYV170" s="396"/>
      <c r="VYW170" s="396"/>
      <c r="VYX170" s="396"/>
      <c r="VYY170" s="396"/>
      <c r="VYZ170" s="396"/>
      <c r="VZA170" s="396"/>
      <c r="VZB170" s="396"/>
      <c r="VZC170" s="396"/>
      <c r="VZD170" s="396"/>
      <c r="VZE170" s="396"/>
      <c r="VZF170" s="396"/>
      <c r="VZG170" s="396"/>
      <c r="VZH170" s="396"/>
      <c r="VZI170" s="396"/>
      <c r="VZJ170" s="396"/>
      <c r="VZK170" s="396"/>
      <c r="VZL170" s="396"/>
      <c r="VZM170" s="396"/>
      <c r="VZN170" s="396"/>
      <c r="VZO170" s="396"/>
      <c r="VZP170" s="396"/>
      <c r="VZQ170" s="396"/>
      <c r="VZR170" s="396"/>
      <c r="VZS170" s="396"/>
      <c r="VZT170" s="396"/>
      <c r="VZU170" s="396"/>
      <c r="VZV170" s="396"/>
      <c r="VZW170" s="396"/>
      <c r="VZX170" s="396"/>
      <c r="VZY170" s="396"/>
      <c r="VZZ170" s="396"/>
      <c r="WAA170" s="396"/>
      <c r="WAB170" s="396"/>
      <c r="WAC170" s="396"/>
      <c r="WAD170" s="396"/>
      <c r="WAE170" s="396"/>
      <c r="WAF170" s="396"/>
      <c r="WAG170" s="396"/>
      <c r="WAH170" s="396"/>
      <c r="WAI170" s="396"/>
      <c r="WAJ170" s="396"/>
      <c r="WAK170" s="396"/>
      <c r="WAL170" s="396"/>
      <c r="WAM170" s="396"/>
      <c r="WAN170" s="396"/>
      <c r="WAO170" s="396"/>
      <c r="WAP170" s="396"/>
      <c r="WAQ170" s="396"/>
      <c r="WAR170" s="396"/>
      <c r="WAS170" s="396"/>
      <c r="WAT170" s="396"/>
      <c r="WAU170" s="396"/>
      <c r="WAV170" s="396"/>
      <c r="WAW170" s="396"/>
      <c r="WAX170" s="396"/>
      <c r="WAY170" s="396"/>
      <c r="WAZ170" s="396"/>
      <c r="WBA170" s="396"/>
      <c r="WBB170" s="396"/>
      <c r="WBC170" s="396"/>
      <c r="WBD170" s="396"/>
      <c r="WBE170" s="396"/>
      <c r="WBF170" s="396"/>
      <c r="WBG170" s="396"/>
      <c r="WBH170" s="396"/>
      <c r="WBI170" s="396"/>
      <c r="WBJ170" s="396"/>
      <c r="WBK170" s="396"/>
      <c r="WBL170" s="396"/>
      <c r="WBM170" s="396"/>
      <c r="WBN170" s="396"/>
      <c r="WBO170" s="396"/>
      <c r="WBP170" s="396"/>
      <c r="WBQ170" s="396"/>
      <c r="WBR170" s="396"/>
      <c r="WBS170" s="396"/>
      <c r="WBT170" s="396"/>
      <c r="WBU170" s="396"/>
      <c r="WBV170" s="396"/>
      <c r="WBW170" s="396"/>
      <c r="WBX170" s="396"/>
      <c r="WBY170" s="396"/>
      <c r="WBZ170" s="396"/>
      <c r="WCA170" s="396"/>
      <c r="WCB170" s="396"/>
      <c r="WCC170" s="396"/>
      <c r="WCD170" s="396"/>
      <c r="WCE170" s="396"/>
      <c r="WCF170" s="396"/>
      <c r="WCG170" s="396"/>
      <c r="WCH170" s="396"/>
      <c r="WCI170" s="396"/>
      <c r="WCJ170" s="396"/>
      <c r="WCK170" s="396"/>
      <c r="WCL170" s="396"/>
      <c r="WCM170" s="396"/>
      <c r="WCN170" s="396"/>
      <c r="WCO170" s="396"/>
      <c r="WCP170" s="396"/>
      <c r="WCQ170" s="396"/>
      <c r="WCR170" s="396"/>
      <c r="WCS170" s="396"/>
      <c r="WCT170" s="396"/>
      <c r="WCU170" s="396"/>
      <c r="WCV170" s="396"/>
      <c r="WCW170" s="396"/>
      <c r="WCX170" s="396"/>
      <c r="WCY170" s="396"/>
      <c r="WCZ170" s="396"/>
      <c r="WDA170" s="396"/>
      <c r="WDB170" s="396"/>
      <c r="WDC170" s="396"/>
      <c r="WDD170" s="396"/>
      <c r="WDE170" s="396"/>
      <c r="WDF170" s="396"/>
      <c r="WDG170" s="396"/>
      <c r="WDH170" s="396"/>
      <c r="WDI170" s="396"/>
      <c r="WDJ170" s="396"/>
      <c r="WDK170" s="396"/>
      <c r="WDL170" s="396"/>
      <c r="WDM170" s="396"/>
      <c r="WDN170" s="396"/>
      <c r="WDO170" s="396"/>
      <c r="WDP170" s="396"/>
      <c r="WDQ170" s="396"/>
      <c r="WDR170" s="396"/>
      <c r="WDS170" s="396"/>
      <c r="WDT170" s="396"/>
      <c r="WDU170" s="396"/>
      <c r="WDV170" s="396"/>
      <c r="WDW170" s="396"/>
      <c r="WDX170" s="396"/>
      <c r="WDY170" s="396"/>
      <c r="WDZ170" s="396"/>
      <c r="WEA170" s="396"/>
      <c r="WEB170" s="396"/>
      <c r="WEC170" s="396"/>
      <c r="WED170" s="396"/>
      <c r="WEE170" s="396"/>
      <c r="WEF170" s="396"/>
      <c r="WEG170" s="396"/>
      <c r="WEH170" s="396"/>
      <c r="WEI170" s="396"/>
      <c r="WEJ170" s="396"/>
      <c r="WEK170" s="396"/>
      <c r="WEL170" s="396"/>
      <c r="WEM170" s="396"/>
      <c r="WEN170" s="396"/>
      <c r="WEO170" s="396"/>
      <c r="WEP170" s="396"/>
      <c r="WEQ170" s="396"/>
      <c r="WER170" s="396"/>
      <c r="WES170" s="396"/>
      <c r="WET170" s="396"/>
      <c r="WEU170" s="396"/>
      <c r="WEV170" s="396"/>
      <c r="WEW170" s="396"/>
      <c r="WEX170" s="396"/>
      <c r="WEY170" s="396"/>
      <c r="WEZ170" s="396"/>
      <c r="WFA170" s="396"/>
      <c r="WFB170" s="396"/>
      <c r="WFC170" s="396"/>
      <c r="WFD170" s="396"/>
      <c r="WFE170" s="396"/>
      <c r="WFF170" s="396"/>
      <c r="WFG170" s="396"/>
      <c r="WFH170" s="396"/>
      <c r="WFI170" s="396"/>
      <c r="WFJ170" s="396"/>
      <c r="WFK170" s="396"/>
      <c r="WFL170" s="396"/>
      <c r="WFM170" s="396"/>
      <c r="WFN170" s="396"/>
      <c r="WFO170" s="396"/>
      <c r="WFP170" s="396"/>
      <c r="WFQ170" s="396"/>
      <c r="WFR170" s="396"/>
      <c r="WFS170" s="396"/>
      <c r="WFT170" s="396"/>
      <c r="WFU170" s="396"/>
      <c r="WFV170" s="396"/>
      <c r="WFW170" s="396"/>
      <c r="WFX170" s="396"/>
      <c r="WFY170" s="396"/>
      <c r="WFZ170" s="396"/>
      <c r="WGA170" s="396"/>
      <c r="WGB170" s="396"/>
      <c r="WGC170" s="396"/>
      <c r="WGD170" s="396"/>
      <c r="WGE170" s="396"/>
      <c r="WGF170" s="396"/>
      <c r="WGG170" s="396"/>
      <c r="WGH170" s="396"/>
      <c r="WGI170" s="396"/>
      <c r="WGJ170" s="396"/>
      <c r="WGK170" s="396"/>
      <c r="WGL170" s="396"/>
      <c r="WGM170" s="396"/>
      <c r="WGN170" s="396"/>
      <c r="WGO170" s="396"/>
      <c r="WGP170" s="396"/>
      <c r="WGQ170" s="396"/>
      <c r="WGR170" s="396"/>
      <c r="WGS170" s="396"/>
      <c r="WGT170" s="396"/>
      <c r="WGU170" s="396"/>
      <c r="WGV170" s="396"/>
      <c r="WGW170" s="396"/>
      <c r="WGX170" s="396"/>
      <c r="WGY170" s="396"/>
      <c r="WGZ170" s="396"/>
      <c r="WHA170" s="396"/>
      <c r="WHB170" s="396"/>
      <c r="WHC170" s="396"/>
      <c r="WHD170" s="396"/>
      <c r="WHE170" s="396"/>
      <c r="WHF170" s="396"/>
      <c r="WHG170" s="396"/>
      <c r="WHH170" s="396"/>
      <c r="WHI170" s="396"/>
      <c r="WHJ170" s="396"/>
      <c r="WHK170" s="396"/>
      <c r="WHL170" s="396"/>
      <c r="WHM170" s="396"/>
      <c r="WHN170" s="396"/>
      <c r="WHO170" s="396"/>
      <c r="WHP170" s="396"/>
      <c r="WHQ170" s="396"/>
      <c r="WHR170" s="396"/>
      <c r="WHS170" s="396"/>
      <c r="WHT170" s="396"/>
      <c r="WHU170" s="396"/>
      <c r="WHV170" s="396"/>
      <c r="WHW170" s="396"/>
      <c r="WHX170" s="396"/>
      <c r="WHY170" s="396"/>
      <c r="WHZ170" s="396"/>
      <c r="WIA170" s="396"/>
      <c r="WIB170" s="396"/>
      <c r="WIC170" s="396"/>
      <c r="WID170" s="396"/>
      <c r="WIE170" s="396"/>
      <c r="WIF170" s="396"/>
      <c r="WIG170" s="396"/>
      <c r="WIH170" s="396"/>
      <c r="WII170" s="396"/>
      <c r="WIJ170" s="396"/>
      <c r="WIK170" s="396"/>
      <c r="WIL170" s="396"/>
      <c r="WIM170" s="396"/>
      <c r="WIN170" s="396"/>
      <c r="WIO170" s="396"/>
      <c r="WIP170" s="396"/>
      <c r="WIQ170" s="396"/>
      <c r="WIR170" s="396"/>
      <c r="WIS170" s="396"/>
      <c r="WIT170" s="396"/>
      <c r="WIU170" s="396"/>
      <c r="WIV170" s="396"/>
      <c r="WIW170" s="396"/>
      <c r="WIX170" s="396"/>
      <c r="WIY170" s="396"/>
      <c r="WIZ170" s="396"/>
      <c r="WJA170" s="396"/>
      <c r="WJB170" s="396"/>
      <c r="WJC170" s="396"/>
      <c r="WJD170" s="396"/>
      <c r="WJE170" s="396"/>
      <c r="WJF170" s="396"/>
      <c r="WJG170" s="396"/>
      <c r="WJH170" s="396"/>
      <c r="WJI170" s="396"/>
      <c r="WJJ170" s="396"/>
      <c r="WJK170" s="396"/>
      <c r="WJL170" s="396"/>
      <c r="WJM170" s="396"/>
      <c r="WJN170" s="396"/>
      <c r="WJO170" s="396"/>
      <c r="WJP170" s="396"/>
      <c r="WJQ170" s="396"/>
      <c r="WJR170" s="396"/>
      <c r="WJS170" s="396"/>
      <c r="WJT170" s="396"/>
      <c r="WJU170" s="396"/>
      <c r="WJV170" s="396"/>
      <c r="WJW170" s="396"/>
      <c r="WJX170" s="396"/>
      <c r="WJY170" s="396"/>
      <c r="WJZ170" s="396"/>
      <c r="WKA170" s="396"/>
      <c r="WKB170" s="396"/>
      <c r="WKC170" s="396"/>
      <c r="WKD170" s="396"/>
      <c r="WKE170" s="396"/>
      <c r="WKF170" s="396"/>
      <c r="WKG170" s="396"/>
      <c r="WKH170" s="396"/>
      <c r="WKI170" s="396"/>
      <c r="WKJ170" s="396"/>
      <c r="WKK170" s="396"/>
      <c r="WKL170" s="396"/>
      <c r="WKM170" s="396"/>
      <c r="WKN170" s="396"/>
      <c r="WKO170" s="396"/>
      <c r="WKP170" s="396"/>
      <c r="WKQ170" s="396"/>
      <c r="WKR170" s="396"/>
      <c r="WKS170" s="396"/>
      <c r="WKT170" s="396"/>
      <c r="WKU170" s="396"/>
      <c r="WKV170" s="396"/>
      <c r="WKW170" s="396"/>
      <c r="WKX170" s="396"/>
      <c r="WKY170" s="396"/>
      <c r="WKZ170" s="396"/>
      <c r="WLA170" s="396"/>
      <c r="WLB170" s="396"/>
      <c r="WLC170" s="396"/>
      <c r="WLD170" s="396"/>
      <c r="WLE170" s="396"/>
      <c r="WLF170" s="396"/>
      <c r="WLG170" s="396"/>
      <c r="WLH170" s="396"/>
      <c r="WLI170" s="396"/>
      <c r="WLJ170" s="396"/>
      <c r="WLK170" s="396"/>
      <c r="WLL170" s="396"/>
      <c r="WLM170" s="396"/>
      <c r="WLN170" s="396"/>
      <c r="WLO170" s="396"/>
      <c r="WLP170" s="396"/>
      <c r="WLQ170" s="396"/>
      <c r="WLR170" s="396"/>
      <c r="WLS170" s="396"/>
      <c r="WLT170" s="396"/>
      <c r="WLU170" s="396"/>
      <c r="WLV170" s="396"/>
      <c r="WLW170" s="396"/>
      <c r="WLX170" s="396"/>
      <c r="WLY170" s="396"/>
      <c r="WLZ170" s="396"/>
      <c r="WMA170" s="396"/>
      <c r="WMB170" s="396"/>
      <c r="WMC170" s="396"/>
      <c r="WMD170" s="396"/>
      <c r="WME170" s="396"/>
      <c r="WMF170" s="396"/>
      <c r="WMG170" s="396"/>
      <c r="WMH170" s="396"/>
      <c r="WMI170" s="396"/>
      <c r="WMJ170" s="396"/>
      <c r="WMK170" s="396"/>
      <c r="WML170" s="396"/>
      <c r="WMM170" s="396"/>
      <c r="WMN170" s="396"/>
      <c r="WMO170" s="396"/>
      <c r="WMP170" s="396"/>
      <c r="WMQ170" s="396"/>
      <c r="WMR170" s="396"/>
      <c r="WMS170" s="396"/>
      <c r="WMT170" s="396"/>
      <c r="WMU170" s="396"/>
      <c r="WMV170" s="396"/>
      <c r="WMW170" s="396"/>
      <c r="WMX170" s="396"/>
      <c r="WMY170" s="396"/>
      <c r="WMZ170" s="396"/>
      <c r="WNA170" s="396"/>
      <c r="WNB170" s="396"/>
      <c r="WNC170" s="396"/>
      <c r="WND170" s="396"/>
      <c r="WNE170" s="396"/>
      <c r="WNF170" s="396"/>
      <c r="WNG170" s="396"/>
      <c r="WNH170" s="396"/>
      <c r="WNI170" s="396"/>
      <c r="WNJ170" s="396"/>
      <c r="WNK170" s="396"/>
      <c r="WNL170" s="396"/>
      <c r="WNM170" s="396"/>
      <c r="WNN170" s="396"/>
      <c r="WNO170" s="396"/>
      <c r="WNP170" s="396"/>
      <c r="WNQ170" s="396"/>
      <c r="WNR170" s="396"/>
      <c r="WNS170" s="396"/>
      <c r="WNT170" s="396"/>
      <c r="WNU170" s="396"/>
      <c r="WNV170" s="396"/>
      <c r="WNW170" s="396"/>
      <c r="WNX170" s="396"/>
      <c r="WNY170" s="396"/>
      <c r="WNZ170" s="396"/>
      <c r="WOA170" s="396"/>
      <c r="WOB170" s="396"/>
      <c r="WOC170" s="396"/>
      <c r="WOD170" s="396"/>
      <c r="WOE170" s="396"/>
      <c r="WOF170" s="396"/>
      <c r="WOG170" s="396"/>
      <c r="WOH170" s="396"/>
      <c r="WOI170" s="396"/>
      <c r="WOJ170" s="396"/>
      <c r="WOK170" s="396"/>
      <c r="WOL170" s="396"/>
      <c r="WOM170" s="396"/>
      <c r="WON170" s="396"/>
      <c r="WOO170" s="396"/>
      <c r="WOP170" s="396"/>
      <c r="WOQ170" s="396"/>
      <c r="WOR170" s="396"/>
      <c r="WOS170" s="396"/>
      <c r="WOT170" s="396"/>
      <c r="WOU170" s="396"/>
      <c r="WOV170" s="396"/>
      <c r="WOW170" s="396"/>
      <c r="WOX170" s="396"/>
      <c r="WOY170" s="396"/>
      <c r="WOZ170" s="396"/>
      <c r="WPA170" s="396"/>
      <c r="WPB170" s="396"/>
      <c r="WPC170" s="396"/>
      <c r="WPD170" s="396"/>
      <c r="WPE170" s="396"/>
      <c r="WPF170" s="396"/>
      <c r="WPG170" s="396"/>
      <c r="WPH170" s="396"/>
      <c r="WPI170" s="396"/>
      <c r="WPJ170" s="396"/>
      <c r="WPK170" s="396"/>
      <c r="WPL170" s="396"/>
      <c r="WPM170" s="396"/>
      <c r="WPN170" s="396"/>
      <c r="WPO170" s="396"/>
      <c r="WPP170" s="396"/>
      <c r="WPQ170" s="396"/>
      <c r="WPR170" s="396"/>
      <c r="WPS170" s="396"/>
      <c r="WPT170" s="396"/>
      <c r="WPU170" s="396"/>
      <c r="WPV170" s="396"/>
      <c r="WPW170" s="396"/>
      <c r="WPX170" s="396"/>
      <c r="WPY170" s="396"/>
      <c r="WPZ170" s="396"/>
      <c r="WQA170" s="396"/>
      <c r="WQB170" s="396"/>
      <c r="WQC170" s="396"/>
      <c r="WQD170" s="396"/>
      <c r="WQE170" s="396"/>
      <c r="WQF170" s="396"/>
      <c r="WQG170" s="396"/>
      <c r="WQH170" s="396"/>
      <c r="WQI170" s="396"/>
      <c r="WQJ170" s="396"/>
      <c r="WQK170" s="396"/>
      <c r="WQL170" s="396"/>
      <c r="WQM170" s="396"/>
      <c r="WQN170" s="396"/>
      <c r="WQO170" s="396"/>
      <c r="WQP170" s="396"/>
      <c r="WQQ170" s="396"/>
      <c r="WQR170" s="396"/>
      <c r="WQS170" s="396"/>
      <c r="WQT170" s="396"/>
      <c r="WQU170" s="396"/>
      <c r="WQV170" s="396"/>
      <c r="WQW170" s="396"/>
      <c r="WQX170" s="396"/>
      <c r="WQY170" s="396"/>
      <c r="WQZ170" s="396"/>
      <c r="WRA170" s="396"/>
      <c r="WRB170" s="396"/>
      <c r="WRC170" s="396"/>
      <c r="WRD170" s="396"/>
      <c r="WRE170" s="396"/>
      <c r="WRF170" s="396"/>
      <c r="WRG170" s="396"/>
      <c r="WRH170" s="396"/>
      <c r="WRI170" s="396"/>
      <c r="WRJ170" s="396"/>
      <c r="WRK170" s="396"/>
      <c r="WRL170" s="396"/>
      <c r="WRM170" s="396"/>
      <c r="WRN170" s="396"/>
      <c r="WRO170" s="396"/>
      <c r="WRP170" s="396"/>
      <c r="WRQ170" s="396"/>
      <c r="WRR170" s="396"/>
      <c r="WRS170" s="396"/>
      <c r="WRT170" s="396"/>
      <c r="WRU170" s="396"/>
      <c r="WRV170" s="396"/>
      <c r="WRW170" s="396"/>
      <c r="WRX170" s="396"/>
      <c r="WRY170" s="396"/>
      <c r="WRZ170" s="396"/>
      <c r="WSA170" s="396"/>
      <c r="WSB170" s="396"/>
      <c r="WSC170" s="396"/>
      <c r="WSD170" s="396"/>
      <c r="WSE170" s="396"/>
      <c r="WSF170" s="396"/>
      <c r="WSG170" s="396"/>
      <c r="WSH170" s="396"/>
      <c r="WSI170" s="396"/>
      <c r="WSJ170" s="396"/>
      <c r="WSK170" s="396"/>
      <c r="WSL170" s="396"/>
      <c r="WSM170" s="396"/>
      <c r="WSN170" s="396"/>
      <c r="WSO170" s="396"/>
      <c r="WSP170" s="396"/>
      <c r="WSQ170" s="396"/>
      <c r="WSR170" s="396"/>
      <c r="WSS170" s="396"/>
      <c r="WST170" s="396"/>
      <c r="WSU170" s="396"/>
      <c r="WSV170" s="396"/>
      <c r="WSW170" s="396"/>
      <c r="WSX170" s="396"/>
      <c r="WSY170" s="396"/>
      <c r="WSZ170" s="396"/>
      <c r="WTA170" s="396"/>
      <c r="WTB170" s="396"/>
      <c r="WTC170" s="396"/>
      <c r="WTD170" s="396"/>
      <c r="WTE170" s="396"/>
      <c r="WTF170" s="396"/>
      <c r="WTG170" s="396"/>
      <c r="WTH170" s="396"/>
      <c r="WTI170" s="396"/>
      <c r="WTJ170" s="396"/>
      <c r="WTK170" s="396"/>
      <c r="WTL170" s="396"/>
      <c r="WTM170" s="396"/>
      <c r="WTN170" s="396"/>
      <c r="WTO170" s="396"/>
      <c r="WTP170" s="396"/>
      <c r="WTQ170" s="396"/>
      <c r="WTR170" s="396"/>
      <c r="WTS170" s="396"/>
      <c r="WTT170" s="396"/>
      <c r="WTU170" s="396"/>
      <c r="WTV170" s="396"/>
      <c r="WTW170" s="396"/>
      <c r="WTX170" s="396"/>
      <c r="WTY170" s="396"/>
      <c r="WTZ170" s="396"/>
      <c r="WUA170" s="396"/>
      <c r="WUB170" s="396"/>
      <c r="WUC170" s="396"/>
      <c r="WUD170" s="396"/>
      <c r="WUE170" s="396"/>
      <c r="WUF170" s="396"/>
      <c r="WUG170" s="396"/>
      <c r="WUH170" s="396"/>
      <c r="WUI170" s="396"/>
      <c r="WUJ170" s="396"/>
      <c r="WUK170" s="396"/>
      <c r="WUL170" s="396"/>
      <c r="WUM170" s="396"/>
      <c r="WUN170" s="396"/>
      <c r="WUO170" s="396"/>
      <c r="WUP170" s="396"/>
      <c r="WUQ170" s="396"/>
      <c r="WUR170" s="396"/>
      <c r="WUS170" s="396"/>
      <c r="WUT170" s="396"/>
      <c r="WUU170" s="396"/>
      <c r="WUV170" s="396"/>
      <c r="WUW170" s="396"/>
      <c r="WUX170" s="396"/>
      <c r="WUY170" s="396"/>
      <c r="WUZ170" s="396"/>
      <c r="WVA170" s="396"/>
      <c r="WVB170" s="396"/>
      <c r="WVC170" s="396"/>
      <c r="WVD170" s="396"/>
      <c r="WVE170" s="396"/>
      <c r="WVF170" s="396"/>
      <c r="WVG170" s="396"/>
      <c r="WVH170" s="396"/>
      <c r="WVI170" s="396"/>
      <c r="WVJ170" s="396"/>
      <c r="WVK170" s="396"/>
      <c r="WVL170" s="396"/>
      <c r="WVM170" s="396"/>
      <c r="WVN170" s="396"/>
      <c r="WVO170" s="396"/>
      <c r="WVP170" s="396"/>
      <c r="WVQ170" s="396"/>
      <c r="WVR170" s="396"/>
      <c r="WVS170" s="396"/>
      <c r="WVT170" s="396"/>
      <c r="WVU170" s="396"/>
      <c r="WVV170" s="396"/>
      <c r="WVW170" s="396"/>
      <c r="WVX170" s="396"/>
      <c r="WVY170" s="396"/>
      <c r="WVZ170" s="396"/>
      <c r="WWA170" s="396"/>
      <c r="WWB170" s="396"/>
      <c r="WWC170" s="396"/>
      <c r="WWD170" s="396"/>
      <c r="WWE170" s="396"/>
      <c r="WWF170" s="396"/>
      <c r="WWG170" s="396"/>
      <c r="WWH170" s="396"/>
      <c r="WWI170" s="396"/>
      <c r="WWJ170" s="396"/>
      <c r="WWK170" s="396"/>
      <c r="WWL170" s="396"/>
      <c r="WWM170" s="396"/>
      <c r="WWN170" s="396"/>
      <c r="WWO170" s="396"/>
      <c r="WWP170" s="396"/>
      <c r="WWQ170" s="396"/>
      <c r="WWR170" s="396"/>
      <c r="WWS170" s="396"/>
      <c r="WWT170" s="396"/>
      <c r="WWU170" s="396"/>
      <c r="WWV170" s="396"/>
      <c r="WWW170" s="396"/>
      <c r="WWX170" s="396"/>
      <c r="WWY170" s="396"/>
      <c r="WWZ170" s="396"/>
      <c r="WXA170" s="396"/>
      <c r="WXB170" s="396"/>
      <c r="WXC170" s="396"/>
      <c r="WXD170" s="396"/>
      <c r="WXE170" s="396"/>
      <c r="WXF170" s="396"/>
      <c r="WXG170" s="396"/>
      <c r="WXH170" s="396"/>
      <c r="WXI170" s="396"/>
      <c r="WXJ170" s="396"/>
      <c r="WXK170" s="396"/>
      <c r="WXL170" s="396"/>
      <c r="WXM170" s="396"/>
      <c r="WXN170" s="396"/>
      <c r="WXO170" s="396"/>
      <c r="WXP170" s="396"/>
      <c r="WXQ170" s="396"/>
      <c r="WXR170" s="396"/>
      <c r="WXS170" s="396"/>
      <c r="WXT170" s="396"/>
      <c r="WXU170" s="396"/>
      <c r="WXV170" s="396"/>
      <c r="WXW170" s="396"/>
      <c r="WXX170" s="396"/>
      <c r="WXY170" s="396"/>
      <c r="WXZ170" s="396"/>
      <c r="WYA170" s="396"/>
      <c r="WYB170" s="396"/>
      <c r="WYC170" s="396"/>
      <c r="WYD170" s="396"/>
      <c r="WYE170" s="396"/>
      <c r="WYF170" s="396"/>
      <c r="WYG170" s="396"/>
      <c r="WYH170" s="396"/>
      <c r="WYI170" s="396"/>
      <c r="WYJ170" s="396"/>
      <c r="WYK170" s="396"/>
      <c r="WYL170" s="396"/>
      <c r="WYM170" s="396"/>
      <c r="WYN170" s="396"/>
      <c r="WYO170" s="396"/>
      <c r="WYP170" s="396"/>
      <c r="WYQ170" s="396"/>
      <c r="WYR170" s="396"/>
      <c r="WYS170" s="396"/>
      <c r="WYT170" s="396"/>
      <c r="WYU170" s="396"/>
      <c r="WYV170" s="396"/>
      <c r="WYW170" s="396"/>
      <c r="WYX170" s="396"/>
      <c r="WYY170" s="396"/>
      <c r="WYZ170" s="396"/>
      <c r="WZA170" s="396"/>
      <c r="WZB170" s="396"/>
      <c r="WZC170" s="396"/>
      <c r="WZD170" s="396"/>
      <c r="WZE170" s="396"/>
      <c r="WZF170" s="396"/>
      <c r="WZG170" s="396"/>
      <c r="WZH170" s="396"/>
      <c r="WZI170" s="396"/>
      <c r="WZJ170" s="396"/>
      <c r="WZK170" s="396"/>
      <c r="WZL170" s="396"/>
      <c r="WZM170" s="396"/>
      <c r="WZN170" s="396"/>
      <c r="WZO170" s="396"/>
      <c r="WZP170" s="396"/>
      <c r="WZQ170" s="396"/>
      <c r="WZR170" s="396"/>
      <c r="WZS170" s="396"/>
      <c r="WZT170" s="396"/>
      <c r="WZU170" s="396"/>
      <c r="WZV170" s="396"/>
      <c r="WZW170" s="396"/>
      <c r="WZX170" s="396"/>
      <c r="WZY170" s="396"/>
      <c r="WZZ170" s="396"/>
      <c r="XAA170" s="396"/>
      <c r="XAB170" s="396"/>
      <c r="XAC170" s="396"/>
      <c r="XAD170" s="396"/>
      <c r="XAE170" s="396"/>
      <c r="XAF170" s="396"/>
      <c r="XAG170" s="396"/>
      <c r="XAH170" s="396"/>
      <c r="XAI170" s="396"/>
      <c r="XAJ170" s="396"/>
      <c r="XAK170" s="396"/>
      <c r="XAL170" s="396"/>
      <c r="XAM170" s="396"/>
      <c r="XAN170" s="396"/>
      <c r="XAO170" s="396"/>
      <c r="XAP170" s="396"/>
      <c r="XAQ170" s="396"/>
      <c r="XAR170" s="396"/>
      <c r="XAS170" s="396"/>
      <c r="XAT170" s="396"/>
      <c r="XAU170" s="396"/>
      <c r="XAV170" s="396"/>
      <c r="XAW170" s="396"/>
      <c r="XAX170" s="396"/>
      <c r="XAY170" s="396"/>
      <c r="XAZ170" s="396"/>
      <c r="XBA170" s="396"/>
      <c r="XBB170" s="396"/>
      <c r="XBC170" s="396"/>
      <c r="XBD170" s="396"/>
      <c r="XBE170" s="396"/>
      <c r="XBF170" s="396"/>
      <c r="XBG170" s="396"/>
      <c r="XBH170" s="396"/>
      <c r="XBI170" s="396"/>
      <c r="XBJ170" s="396"/>
      <c r="XBK170" s="396"/>
      <c r="XBL170" s="396"/>
      <c r="XBM170" s="396"/>
      <c r="XBN170" s="396"/>
      <c r="XBO170" s="396"/>
      <c r="XBP170" s="396"/>
      <c r="XBQ170" s="396"/>
      <c r="XBR170" s="396"/>
      <c r="XBS170" s="396"/>
      <c r="XBT170" s="396"/>
      <c r="XBU170" s="396"/>
      <c r="XBV170" s="396"/>
      <c r="XBW170" s="396"/>
      <c r="XBX170" s="396"/>
      <c r="XBY170" s="396"/>
      <c r="XBZ170" s="396"/>
      <c r="XCA170" s="396"/>
      <c r="XCB170" s="396"/>
      <c r="XCC170" s="396"/>
      <c r="XCD170" s="396"/>
      <c r="XCE170" s="396"/>
      <c r="XCF170" s="396"/>
      <c r="XCG170" s="396"/>
      <c r="XCH170" s="396"/>
      <c r="XCI170" s="396"/>
      <c r="XCJ170" s="396"/>
      <c r="XCK170" s="396"/>
      <c r="XCL170" s="396"/>
      <c r="XCM170" s="396"/>
      <c r="XCN170" s="396"/>
      <c r="XCO170" s="396"/>
      <c r="XCP170" s="396"/>
      <c r="XCQ170" s="396"/>
      <c r="XCR170" s="396"/>
      <c r="XCS170" s="396"/>
      <c r="XCT170" s="396"/>
      <c r="XCU170" s="396"/>
      <c r="XCV170" s="396"/>
      <c r="XCW170" s="396"/>
      <c r="XCX170" s="396"/>
      <c r="XCY170" s="396"/>
      <c r="XCZ170" s="396"/>
      <c r="XDA170" s="396"/>
      <c r="XDB170" s="396"/>
      <c r="XDC170" s="396"/>
      <c r="XDD170" s="396"/>
      <c r="XDE170" s="396"/>
      <c r="XDF170" s="396"/>
      <c r="XDG170" s="396"/>
      <c r="XDH170" s="396"/>
      <c r="XDI170" s="396"/>
      <c r="XDJ170" s="396"/>
      <c r="XDK170" s="396"/>
      <c r="XDL170" s="396"/>
      <c r="XDM170" s="396"/>
      <c r="XDN170" s="396"/>
      <c r="XDO170" s="396"/>
      <c r="XDP170" s="396"/>
      <c r="XDQ170" s="396"/>
      <c r="XDR170" s="396"/>
      <c r="XDS170" s="396"/>
      <c r="XDT170" s="396"/>
      <c r="XDU170" s="396"/>
      <c r="XDV170" s="396"/>
      <c r="XDW170" s="396"/>
      <c r="XDX170" s="396"/>
      <c r="XDY170" s="396"/>
      <c r="XDZ170" s="396"/>
      <c r="XEA170" s="396"/>
      <c r="XEB170" s="396"/>
      <c r="XEC170" s="396"/>
      <c r="XEE170" s="396"/>
      <c r="XEF170" s="125"/>
      <c r="XEG170" s="369"/>
      <c r="XEH170" s="272"/>
      <c r="XEI170" s="273"/>
      <c r="XEJ170" s="272"/>
      <c r="XEK170" s="272"/>
      <c r="XEL170" s="272"/>
      <c r="XEM170" s="272"/>
      <c r="XEN170" s="133"/>
      <c r="XEO170" s="114"/>
      <c r="XEP170" s="114"/>
    </row>
    <row r="171" spans="1:16370" s="387" customFormat="1" ht="62.4">
      <c r="A171" s="387" t="s">
        <v>40</v>
      </c>
      <c r="B171" s="396"/>
      <c r="C171" s="125">
        <v>107</v>
      </c>
      <c r="D171" s="369" t="s">
        <v>3181</v>
      </c>
      <c r="E171" s="465"/>
      <c r="F171" s="273">
        <f>1.41*0.8</f>
        <v>1.1279999999999999</v>
      </c>
      <c r="G171" s="272"/>
      <c r="H171" s="272">
        <v>1.1279999999999999</v>
      </c>
      <c r="I171" s="272">
        <f t="shared" si="87"/>
        <v>0.67799999999999994</v>
      </c>
      <c r="J171" s="272">
        <f t="shared" si="88"/>
        <v>0</v>
      </c>
      <c r="K171" s="272">
        <f t="shared" si="89"/>
        <v>0.45199999999999996</v>
      </c>
      <c r="L171" s="114" t="s">
        <v>3182</v>
      </c>
      <c r="M171" s="114">
        <f t="shared" si="62"/>
        <v>-2.0000000000000018E-3</v>
      </c>
      <c r="N171" s="410">
        <f t="shared" si="63"/>
        <v>1.1299999999999999</v>
      </c>
      <c r="O171" s="411">
        <f t="shared" si="64"/>
        <v>0.67799999999999994</v>
      </c>
      <c r="P171" s="114"/>
      <c r="Q171" s="114"/>
      <c r="R171" s="114">
        <f>1.13*R167</f>
        <v>0.22599999999999998</v>
      </c>
      <c r="S171" s="114">
        <f>1.13*S167</f>
        <v>0.33899999999999997</v>
      </c>
      <c r="T171" s="114">
        <f>1.13*T167</f>
        <v>0</v>
      </c>
      <c r="U171" s="114">
        <f>1.13*U167</f>
        <v>0</v>
      </c>
      <c r="V171" s="114">
        <f>1.13*V167</f>
        <v>0.11299999999999999</v>
      </c>
      <c r="W171" s="466"/>
      <c r="X171" s="466"/>
      <c r="Y171" s="411">
        <f t="shared" si="65"/>
        <v>0</v>
      </c>
      <c r="Z171" s="466"/>
      <c r="AA171" s="466"/>
      <c r="AB171" s="466"/>
      <c r="AC171" s="466"/>
      <c r="AD171" s="466"/>
      <c r="AE171" s="466"/>
      <c r="AF171" s="466"/>
      <c r="AG171" s="466"/>
      <c r="AH171" s="466"/>
      <c r="AI171" s="466"/>
      <c r="AJ171" s="466"/>
      <c r="AK171" s="466"/>
      <c r="AL171" s="466"/>
      <c r="AM171" s="466"/>
      <c r="AN171" s="466"/>
      <c r="AO171" s="466"/>
      <c r="AP171" s="466"/>
      <c r="AQ171" s="466"/>
      <c r="AR171" s="466"/>
      <c r="AS171" s="466"/>
      <c r="AT171" s="466"/>
      <c r="AU171" s="466"/>
      <c r="AV171" s="466"/>
      <c r="AW171" s="411">
        <f t="shared" si="66"/>
        <v>0.45199999999999996</v>
      </c>
      <c r="AX171" s="466"/>
      <c r="AY171" s="114">
        <f>1.13*AY167</f>
        <v>0.45199999999999996</v>
      </c>
      <c r="AZ171" s="125" t="s">
        <v>3183</v>
      </c>
      <c r="BA171" s="125" t="s">
        <v>3184</v>
      </c>
      <c r="BB171" s="467"/>
      <c r="BC171" s="467"/>
      <c r="BD171" s="401">
        <f t="shared" si="67"/>
        <v>0</v>
      </c>
      <c r="BE171" s="467"/>
      <c r="BF171" s="467"/>
      <c r="BG171" s="467"/>
      <c r="BH171" s="401">
        <f t="shared" si="68"/>
        <v>0</v>
      </c>
      <c r="BI171" s="467"/>
      <c r="BJ171" s="467"/>
      <c r="BK171" s="467"/>
      <c r="BL171" s="125" t="s">
        <v>2756</v>
      </c>
      <c r="BM171" s="466"/>
      <c r="BN171" s="125" t="s">
        <v>3177</v>
      </c>
      <c r="BO171" s="125" t="s">
        <v>3168</v>
      </c>
      <c r="BP171" s="125" t="s">
        <v>72</v>
      </c>
      <c r="BQ171" s="125" t="s">
        <v>72</v>
      </c>
      <c r="BR171" s="396"/>
      <c r="BS171" s="396"/>
      <c r="BT171" s="396"/>
      <c r="BU171" s="396"/>
      <c r="BV171" s="396"/>
      <c r="BW171" s="396"/>
      <c r="BX171" s="396"/>
      <c r="BY171" s="396"/>
      <c r="BZ171" s="396"/>
      <c r="CA171" s="396"/>
      <c r="CB171" s="396"/>
      <c r="CC171" s="396"/>
      <c r="CD171" s="396"/>
      <c r="CE171" s="396"/>
      <c r="CF171" s="396"/>
      <c r="CG171" s="396"/>
      <c r="CH171" s="396"/>
      <c r="CI171" s="396"/>
      <c r="CJ171" s="396"/>
      <c r="CK171" s="396"/>
      <c r="CL171" s="396"/>
      <c r="CM171" s="396"/>
      <c r="CN171" s="396"/>
      <c r="CO171" s="396"/>
      <c r="CP171" s="396"/>
      <c r="CQ171" s="396"/>
      <c r="CR171" s="396"/>
      <c r="CS171" s="396"/>
      <c r="CT171" s="396"/>
      <c r="CU171" s="396"/>
      <c r="CV171" s="396"/>
      <c r="CW171" s="396"/>
      <c r="CX171" s="396"/>
      <c r="CY171" s="396"/>
      <c r="CZ171" s="396"/>
      <c r="DA171" s="396"/>
      <c r="DB171" s="396"/>
      <c r="DC171" s="396"/>
      <c r="DD171" s="396"/>
      <c r="DE171" s="396"/>
      <c r="DF171" s="396"/>
      <c r="DG171" s="396"/>
      <c r="DH171" s="396"/>
      <c r="DI171" s="396"/>
      <c r="DJ171" s="396"/>
      <c r="DK171" s="396"/>
      <c r="DL171" s="396"/>
      <c r="DM171" s="396"/>
      <c r="DN171" s="396"/>
      <c r="DO171" s="396"/>
      <c r="DP171" s="396"/>
      <c r="DQ171" s="396"/>
      <c r="DR171" s="396"/>
      <c r="DS171" s="396"/>
      <c r="DT171" s="396"/>
      <c r="DU171" s="396"/>
      <c r="DV171" s="396"/>
      <c r="DW171" s="396"/>
      <c r="DX171" s="396"/>
      <c r="DY171" s="396"/>
      <c r="DZ171" s="396"/>
      <c r="EA171" s="396"/>
      <c r="EB171" s="396"/>
      <c r="EC171" s="396"/>
      <c r="ED171" s="396"/>
      <c r="EE171" s="396"/>
      <c r="EF171" s="396"/>
      <c r="EG171" s="396"/>
      <c r="EH171" s="396"/>
      <c r="EI171" s="396"/>
      <c r="EJ171" s="396"/>
      <c r="EK171" s="396"/>
      <c r="EL171" s="396"/>
      <c r="EM171" s="396"/>
      <c r="EN171" s="396"/>
      <c r="EO171" s="396"/>
      <c r="EP171" s="396"/>
      <c r="EQ171" s="396"/>
      <c r="ER171" s="396"/>
      <c r="ES171" s="396"/>
      <c r="ET171" s="396"/>
      <c r="EU171" s="396"/>
      <c r="EV171" s="396"/>
      <c r="EW171" s="396"/>
      <c r="EX171" s="396"/>
      <c r="EY171" s="396"/>
      <c r="EZ171" s="396"/>
      <c r="FA171" s="396"/>
      <c r="FB171" s="396"/>
      <c r="FC171" s="396"/>
      <c r="FD171" s="396"/>
      <c r="FE171" s="396"/>
      <c r="FF171" s="396"/>
      <c r="FG171" s="396"/>
      <c r="FH171" s="396"/>
      <c r="FI171" s="396"/>
      <c r="FJ171" s="396"/>
      <c r="FK171" s="396"/>
      <c r="FL171" s="396"/>
      <c r="FM171" s="396"/>
      <c r="FN171" s="396"/>
      <c r="FO171" s="396"/>
      <c r="FP171" s="396"/>
      <c r="FQ171" s="396"/>
      <c r="FR171" s="396"/>
      <c r="FS171" s="396"/>
      <c r="FT171" s="396"/>
      <c r="FU171" s="396"/>
      <c r="FV171" s="396"/>
      <c r="FW171" s="396"/>
      <c r="FX171" s="396"/>
      <c r="FY171" s="396"/>
      <c r="FZ171" s="396"/>
      <c r="GA171" s="396"/>
      <c r="GB171" s="396"/>
      <c r="GC171" s="396"/>
      <c r="GD171" s="396"/>
      <c r="GE171" s="396"/>
      <c r="GF171" s="396"/>
      <c r="GG171" s="396"/>
      <c r="GH171" s="396"/>
      <c r="GI171" s="396"/>
      <c r="GJ171" s="396"/>
      <c r="GK171" s="396"/>
      <c r="GL171" s="396"/>
      <c r="GM171" s="396"/>
      <c r="GN171" s="396"/>
      <c r="GO171" s="396"/>
      <c r="GP171" s="396"/>
      <c r="GQ171" s="396"/>
      <c r="GR171" s="396"/>
      <c r="GS171" s="396"/>
      <c r="GT171" s="396"/>
      <c r="GU171" s="396"/>
      <c r="GV171" s="396"/>
      <c r="GW171" s="396"/>
      <c r="GX171" s="396"/>
      <c r="GY171" s="396"/>
      <c r="GZ171" s="396"/>
      <c r="HA171" s="396"/>
      <c r="HB171" s="396"/>
      <c r="HC171" s="396"/>
      <c r="HD171" s="396"/>
      <c r="HE171" s="396"/>
      <c r="HF171" s="396"/>
      <c r="HG171" s="396"/>
      <c r="HH171" s="396"/>
      <c r="HI171" s="396"/>
      <c r="HJ171" s="396"/>
      <c r="HK171" s="396"/>
      <c r="HL171" s="396"/>
      <c r="HM171" s="396"/>
      <c r="HN171" s="396"/>
      <c r="HO171" s="396"/>
      <c r="HP171" s="396"/>
      <c r="HQ171" s="396"/>
      <c r="HR171" s="396"/>
      <c r="HS171" s="396"/>
      <c r="HT171" s="396"/>
      <c r="HU171" s="396"/>
      <c r="HV171" s="396"/>
      <c r="HW171" s="396"/>
      <c r="HX171" s="396"/>
      <c r="HY171" s="396"/>
      <c r="HZ171" s="396"/>
      <c r="IA171" s="396"/>
      <c r="IB171" s="396"/>
      <c r="IC171" s="396"/>
      <c r="ID171" s="396"/>
      <c r="IE171" s="396"/>
      <c r="IF171" s="396"/>
      <c r="IG171" s="396"/>
      <c r="IH171" s="396"/>
      <c r="II171" s="396"/>
      <c r="IJ171" s="396"/>
      <c r="IK171" s="396"/>
      <c r="IL171" s="396"/>
      <c r="IM171" s="396"/>
      <c r="IN171" s="396"/>
      <c r="IO171" s="396"/>
      <c r="IP171" s="396"/>
      <c r="IQ171" s="396"/>
      <c r="IR171" s="396"/>
      <c r="IS171" s="396"/>
      <c r="IT171" s="396"/>
      <c r="IU171" s="396"/>
      <c r="IV171" s="396"/>
      <c r="IW171" s="396"/>
      <c r="IX171" s="396"/>
      <c r="IY171" s="396"/>
      <c r="IZ171" s="396"/>
      <c r="JA171" s="396"/>
      <c r="JB171" s="396"/>
      <c r="JC171" s="396"/>
      <c r="JD171" s="396"/>
      <c r="JE171" s="396"/>
      <c r="JF171" s="396"/>
      <c r="JG171" s="396"/>
      <c r="JH171" s="396"/>
      <c r="JI171" s="396"/>
      <c r="JJ171" s="396"/>
      <c r="JK171" s="396"/>
      <c r="JL171" s="396"/>
      <c r="JM171" s="396"/>
      <c r="JN171" s="396"/>
      <c r="JO171" s="396"/>
      <c r="JP171" s="396"/>
      <c r="JQ171" s="396"/>
      <c r="JR171" s="396"/>
      <c r="JS171" s="396"/>
      <c r="JT171" s="396"/>
      <c r="JU171" s="396"/>
      <c r="JV171" s="396"/>
      <c r="JW171" s="396"/>
      <c r="JX171" s="396"/>
      <c r="JY171" s="396"/>
      <c r="JZ171" s="396"/>
      <c r="KA171" s="396"/>
      <c r="KB171" s="396"/>
      <c r="KC171" s="396"/>
      <c r="KD171" s="396"/>
      <c r="KE171" s="396"/>
      <c r="KF171" s="396"/>
      <c r="KG171" s="396"/>
      <c r="KH171" s="396"/>
      <c r="KI171" s="396"/>
      <c r="KJ171" s="396"/>
      <c r="KK171" s="396"/>
      <c r="KL171" s="396"/>
      <c r="KM171" s="396"/>
      <c r="KN171" s="396"/>
      <c r="KO171" s="396"/>
      <c r="KP171" s="396"/>
      <c r="KQ171" s="396"/>
      <c r="KR171" s="396"/>
      <c r="KS171" s="396"/>
      <c r="KT171" s="396"/>
      <c r="KU171" s="396"/>
      <c r="KV171" s="396"/>
      <c r="KW171" s="396"/>
      <c r="KX171" s="396"/>
      <c r="KY171" s="396"/>
      <c r="KZ171" s="396"/>
      <c r="LA171" s="396"/>
      <c r="LB171" s="396"/>
      <c r="LC171" s="396"/>
      <c r="LD171" s="396"/>
      <c r="LE171" s="396"/>
      <c r="LF171" s="396"/>
      <c r="LG171" s="396"/>
      <c r="LH171" s="396"/>
      <c r="LI171" s="396"/>
      <c r="LJ171" s="396"/>
      <c r="LK171" s="396"/>
      <c r="LL171" s="396"/>
      <c r="LM171" s="396"/>
      <c r="LN171" s="396"/>
      <c r="LO171" s="396"/>
      <c r="LP171" s="396"/>
      <c r="LQ171" s="396"/>
      <c r="LR171" s="396"/>
      <c r="LS171" s="396"/>
      <c r="LT171" s="396"/>
      <c r="LU171" s="396"/>
      <c r="LV171" s="396"/>
      <c r="LW171" s="396"/>
      <c r="LX171" s="396"/>
      <c r="LY171" s="396"/>
      <c r="LZ171" s="396"/>
      <c r="MA171" s="396"/>
      <c r="MB171" s="396"/>
      <c r="MC171" s="396"/>
      <c r="MD171" s="396"/>
      <c r="ME171" s="396"/>
      <c r="MF171" s="396"/>
      <c r="MG171" s="396"/>
      <c r="MH171" s="396"/>
      <c r="MI171" s="396"/>
      <c r="MJ171" s="396"/>
      <c r="MK171" s="396"/>
      <c r="ML171" s="396"/>
      <c r="MM171" s="396"/>
      <c r="MN171" s="396"/>
      <c r="MO171" s="396"/>
      <c r="MP171" s="396"/>
      <c r="MQ171" s="396"/>
      <c r="MR171" s="396"/>
      <c r="MS171" s="396"/>
      <c r="MT171" s="396"/>
      <c r="MU171" s="396"/>
      <c r="MV171" s="396"/>
      <c r="MW171" s="396"/>
      <c r="MX171" s="396"/>
      <c r="MY171" s="396"/>
      <c r="MZ171" s="396"/>
      <c r="NA171" s="396"/>
      <c r="NB171" s="396"/>
      <c r="NC171" s="396"/>
      <c r="ND171" s="396"/>
      <c r="NE171" s="396"/>
      <c r="NF171" s="396"/>
      <c r="NG171" s="396"/>
      <c r="NH171" s="396"/>
      <c r="NI171" s="396"/>
      <c r="NJ171" s="396"/>
      <c r="NK171" s="396"/>
      <c r="NL171" s="396"/>
      <c r="NM171" s="396"/>
      <c r="NN171" s="396"/>
      <c r="NO171" s="396"/>
      <c r="NP171" s="396"/>
      <c r="NQ171" s="396"/>
      <c r="NR171" s="396"/>
      <c r="NS171" s="396"/>
      <c r="NT171" s="396"/>
      <c r="NU171" s="396"/>
      <c r="NV171" s="396"/>
      <c r="NW171" s="396"/>
      <c r="NX171" s="396"/>
      <c r="NY171" s="396"/>
      <c r="NZ171" s="396"/>
      <c r="OA171" s="396"/>
      <c r="OB171" s="396"/>
      <c r="OC171" s="396"/>
      <c r="OD171" s="396"/>
      <c r="OE171" s="396"/>
      <c r="OF171" s="396"/>
      <c r="OG171" s="396"/>
      <c r="OH171" s="396"/>
      <c r="OI171" s="396"/>
      <c r="OJ171" s="396"/>
      <c r="OK171" s="396"/>
      <c r="OL171" s="396"/>
      <c r="OM171" s="396"/>
      <c r="ON171" s="396"/>
      <c r="OO171" s="396"/>
      <c r="OP171" s="396"/>
      <c r="OQ171" s="396"/>
      <c r="OR171" s="396"/>
      <c r="OS171" s="396"/>
      <c r="OT171" s="396"/>
      <c r="OU171" s="396"/>
      <c r="OV171" s="396"/>
      <c r="OW171" s="396"/>
      <c r="OX171" s="396"/>
      <c r="OY171" s="396"/>
      <c r="OZ171" s="396"/>
      <c r="PA171" s="396"/>
      <c r="PB171" s="396"/>
      <c r="PC171" s="396"/>
      <c r="PD171" s="396"/>
      <c r="PE171" s="396"/>
      <c r="PF171" s="396"/>
      <c r="PG171" s="396"/>
      <c r="PH171" s="396"/>
      <c r="PI171" s="396"/>
      <c r="PJ171" s="396"/>
      <c r="PK171" s="396"/>
      <c r="PL171" s="396"/>
      <c r="PM171" s="396"/>
      <c r="PN171" s="396"/>
      <c r="PO171" s="396"/>
      <c r="PP171" s="396"/>
      <c r="PQ171" s="396"/>
      <c r="PR171" s="396"/>
      <c r="PS171" s="396"/>
      <c r="PT171" s="396"/>
      <c r="PU171" s="396"/>
      <c r="PV171" s="396"/>
      <c r="PW171" s="396"/>
      <c r="PX171" s="396"/>
      <c r="PY171" s="396"/>
      <c r="PZ171" s="396"/>
      <c r="QA171" s="396"/>
      <c r="QB171" s="396"/>
      <c r="QC171" s="396"/>
      <c r="QD171" s="396"/>
      <c r="QE171" s="396"/>
      <c r="QF171" s="396"/>
      <c r="QG171" s="396"/>
      <c r="QH171" s="396"/>
      <c r="QI171" s="396"/>
      <c r="QJ171" s="396"/>
      <c r="QK171" s="396"/>
      <c r="QL171" s="396"/>
      <c r="QM171" s="396"/>
      <c r="QN171" s="396"/>
      <c r="QO171" s="396"/>
      <c r="QP171" s="396"/>
      <c r="QQ171" s="396"/>
      <c r="QR171" s="396"/>
      <c r="QS171" s="396"/>
      <c r="QT171" s="396"/>
      <c r="QU171" s="396"/>
      <c r="QV171" s="396"/>
      <c r="QW171" s="396"/>
      <c r="QX171" s="396"/>
      <c r="QY171" s="396"/>
      <c r="QZ171" s="396"/>
      <c r="RA171" s="396"/>
      <c r="RB171" s="396"/>
      <c r="RC171" s="396"/>
      <c r="RD171" s="396"/>
      <c r="RE171" s="396"/>
      <c r="RF171" s="396"/>
      <c r="RG171" s="396"/>
      <c r="RH171" s="396"/>
      <c r="RI171" s="396"/>
      <c r="RJ171" s="396"/>
      <c r="RK171" s="396"/>
      <c r="RL171" s="396"/>
      <c r="RM171" s="396"/>
      <c r="RN171" s="396"/>
      <c r="RO171" s="396"/>
      <c r="RP171" s="396"/>
      <c r="RQ171" s="396"/>
      <c r="RR171" s="396"/>
      <c r="RS171" s="396"/>
      <c r="RT171" s="396"/>
      <c r="RU171" s="396"/>
      <c r="RV171" s="396"/>
      <c r="RW171" s="396"/>
      <c r="RX171" s="396"/>
      <c r="RY171" s="396"/>
      <c r="RZ171" s="396"/>
      <c r="SA171" s="396"/>
      <c r="SB171" s="396"/>
      <c r="SC171" s="396"/>
      <c r="SD171" s="396"/>
      <c r="SE171" s="396"/>
      <c r="SF171" s="396"/>
      <c r="SG171" s="396"/>
      <c r="SH171" s="396"/>
      <c r="SI171" s="396"/>
      <c r="SJ171" s="396"/>
      <c r="SK171" s="396"/>
      <c r="SL171" s="396"/>
      <c r="SM171" s="396"/>
      <c r="SN171" s="396"/>
      <c r="SO171" s="396"/>
      <c r="SP171" s="396"/>
      <c r="SQ171" s="396"/>
      <c r="SR171" s="396"/>
      <c r="SS171" s="396"/>
      <c r="ST171" s="396"/>
      <c r="SU171" s="396"/>
      <c r="SV171" s="396"/>
      <c r="SW171" s="396"/>
      <c r="SX171" s="396"/>
      <c r="SY171" s="396"/>
      <c r="SZ171" s="396"/>
      <c r="TA171" s="396"/>
      <c r="TB171" s="396"/>
      <c r="TC171" s="396"/>
      <c r="TD171" s="396"/>
      <c r="TE171" s="396"/>
      <c r="TF171" s="396"/>
      <c r="TG171" s="396"/>
      <c r="TH171" s="396"/>
      <c r="TI171" s="396"/>
      <c r="TJ171" s="396"/>
      <c r="TK171" s="396"/>
      <c r="TL171" s="396"/>
      <c r="TM171" s="396"/>
      <c r="TN171" s="396"/>
      <c r="TO171" s="396"/>
      <c r="TP171" s="396"/>
      <c r="TQ171" s="396"/>
      <c r="TR171" s="396"/>
      <c r="TS171" s="396"/>
      <c r="TT171" s="396"/>
      <c r="TU171" s="396"/>
      <c r="TV171" s="396"/>
      <c r="TW171" s="396"/>
      <c r="TX171" s="396"/>
      <c r="TY171" s="396"/>
      <c r="TZ171" s="396"/>
      <c r="UA171" s="396"/>
      <c r="UB171" s="396"/>
      <c r="UC171" s="396"/>
      <c r="UD171" s="396"/>
      <c r="UE171" s="396"/>
      <c r="UF171" s="396"/>
      <c r="UG171" s="396"/>
      <c r="UH171" s="396"/>
      <c r="UI171" s="396"/>
      <c r="UJ171" s="396"/>
      <c r="UK171" s="396"/>
      <c r="UL171" s="396"/>
      <c r="UM171" s="396"/>
      <c r="UN171" s="396"/>
      <c r="UO171" s="396"/>
      <c r="UP171" s="396"/>
      <c r="UQ171" s="396"/>
      <c r="UR171" s="396"/>
      <c r="US171" s="396"/>
      <c r="UT171" s="396"/>
      <c r="UU171" s="396"/>
      <c r="UV171" s="396"/>
      <c r="UW171" s="396"/>
      <c r="UX171" s="396"/>
      <c r="UY171" s="396"/>
      <c r="UZ171" s="396"/>
      <c r="VA171" s="396"/>
      <c r="VB171" s="396"/>
      <c r="VC171" s="396"/>
      <c r="VD171" s="396"/>
      <c r="VE171" s="396"/>
      <c r="VF171" s="396"/>
      <c r="VG171" s="396"/>
      <c r="VH171" s="396"/>
      <c r="VI171" s="396"/>
      <c r="VJ171" s="396"/>
      <c r="VK171" s="396"/>
      <c r="VL171" s="396"/>
      <c r="VM171" s="396"/>
      <c r="VN171" s="396"/>
      <c r="VO171" s="396"/>
      <c r="VP171" s="396"/>
      <c r="VQ171" s="396"/>
      <c r="VR171" s="396"/>
      <c r="VS171" s="396"/>
      <c r="VT171" s="396"/>
      <c r="VU171" s="396"/>
      <c r="VV171" s="396"/>
      <c r="VW171" s="396"/>
      <c r="VX171" s="396"/>
      <c r="VY171" s="396"/>
      <c r="VZ171" s="396"/>
      <c r="WA171" s="396"/>
      <c r="WB171" s="396"/>
      <c r="WC171" s="396"/>
      <c r="WD171" s="396"/>
      <c r="WE171" s="396"/>
      <c r="WF171" s="396"/>
      <c r="WG171" s="396"/>
      <c r="WH171" s="396"/>
      <c r="WI171" s="396"/>
      <c r="WJ171" s="396"/>
      <c r="WK171" s="396"/>
      <c r="WL171" s="396"/>
      <c r="WM171" s="396"/>
      <c r="WN171" s="396"/>
      <c r="WO171" s="396"/>
      <c r="WP171" s="396"/>
      <c r="WQ171" s="396"/>
      <c r="WR171" s="396"/>
      <c r="WS171" s="396"/>
      <c r="WT171" s="396"/>
      <c r="WU171" s="396"/>
      <c r="WV171" s="396"/>
      <c r="WW171" s="396"/>
      <c r="WX171" s="396"/>
      <c r="WY171" s="396"/>
      <c r="WZ171" s="396"/>
      <c r="XA171" s="396"/>
      <c r="XB171" s="396"/>
      <c r="XC171" s="396"/>
      <c r="XD171" s="396"/>
      <c r="XE171" s="396"/>
      <c r="XF171" s="396"/>
      <c r="XG171" s="396"/>
      <c r="XH171" s="396"/>
      <c r="XI171" s="396"/>
      <c r="XJ171" s="396"/>
      <c r="XK171" s="396"/>
      <c r="XL171" s="396"/>
      <c r="XM171" s="396"/>
      <c r="XN171" s="396"/>
      <c r="XO171" s="396"/>
      <c r="XP171" s="396"/>
      <c r="XQ171" s="396"/>
      <c r="XR171" s="396"/>
      <c r="XS171" s="396"/>
      <c r="XT171" s="396"/>
      <c r="XU171" s="396"/>
      <c r="XV171" s="396"/>
      <c r="XW171" s="396"/>
      <c r="XX171" s="396"/>
      <c r="XY171" s="396"/>
      <c r="XZ171" s="396"/>
      <c r="YA171" s="396"/>
      <c r="YB171" s="396"/>
      <c r="YC171" s="396"/>
      <c r="YD171" s="396"/>
      <c r="YE171" s="396"/>
      <c r="YF171" s="396"/>
      <c r="YG171" s="396"/>
      <c r="YH171" s="396"/>
      <c r="YI171" s="396"/>
      <c r="YJ171" s="396"/>
      <c r="YK171" s="396"/>
      <c r="YL171" s="396"/>
      <c r="YM171" s="396"/>
      <c r="YN171" s="396"/>
      <c r="YO171" s="396"/>
      <c r="YP171" s="396"/>
      <c r="YQ171" s="396"/>
      <c r="YR171" s="396"/>
      <c r="YS171" s="396"/>
      <c r="YT171" s="396"/>
      <c r="YU171" s="396"/>
      <c r="YV171" s="396"/>
      <c r="YW171" s="396"/>
      <c r="YX171" s="396"/>
      <c r="YY171" s="396"/>
      <c r="YZ171" s="396"/>
      <c r="ZA171" s="396"/>
      <c r="ZB171" s="396"/>
      <c r="ZC171" s="396"/>
      <c r="ZD171" s="396"/>
      <c r="ZE171" s="396"/>
      <c r="ZF171" s="396"/>
      <c r="ZG171" s="396"/>
      <c r="ZH171" s="396"/>
      <c r="ZI171" s="396"/>
      <c r="ZJ171" s="396"/>
      <c r="ZK171" s="396"/>
      <c r="ZL171" s="396"/>
      <c r="ZM171" s="396"/>
      <c r="ZN171" s="396"/>
      <c r="ZO171" s="396"/>
      <c r="ZP171" s="396"/>
      <c r="ZQ171" s="396"/>
      <c r="ZR171" s="396"/>
      <c r="ZS171" s="396"/>
      <c r="ZT171" s="396"/>
      <c r="ZU171" s="396"/>
      <c r="ZV171" s="396"/>
      <c r="ZW171" s="396"/>
      <c r="ZX171" s="396"/>
      <c r="ZY171" s="396"/>
      <c r="ZZ171" s="396"/>
      <c r="AAA171" s="396"/>
      <c r="AAB171" s="396"/>
      <c r="AAC171" s="396"/>
      <c r="AAD171" s="396"/>
      <c r="AAE171" s="396"/>
      <c r="AAF171" s="396"/>
      <c r="AAG171" s="396"/>
      <c r="AAH171" s="396"/>
      <c r="AAI171" s="396"/>
      <c r="AAJ171" s="396"/>
      <c r="AAK171" s="396"/>
      <c r="AAL171" s="396"/>
      <c r="AAM171" s="396"/>
      <c r="AAN171" s="396"/>
      <c r="AAO171" s="396"/>
      <c r="AAP171" s="396"/>
      <c r="AAQ171" s="396"/>
      <c r="AAR171" s="396"/>
      <c r="AAS171" s="396"/>
      <c r="AAT171" s="396"/>
      <c r="AAU171" s="396"/>
      <c r="AAV171" s="396"/>
      <c r="AAW171" s="396"/>
      <c r="AAX171" s="396"/>
      <c r="AAY171" s="396"/>
      <c r="AAZ171" s="396"/>
      <c r="ABA171" s="396"/>
      <c r="ABB171" s="396"/>
      <c r="ABC171" s="396"/>
      <c r="ABD171" s="396"/>
      <c r="ABE171" s="396"/>
      <c r="ABF171" s="396"/>
      <c r="ABG171" s="396"/>
      <c r="ABH171" s="396"/>
      <c r="ABI171" s="396"/>
      <c r="ABJ171" s="396"/>
      <c r="ABK171" s="396"/>
      <c r="ABL171" s="396"/>
      <c r="ABM171" s="396"/>
      <c r="ABN171" s="396"/>
      <c r="ABO171" s="396"/>
      <c r="ABP171" s="396"/>
      <c r="ABQ171" s="396"/>
      <c r="ABR171" s="396"/>
      <c r="ABS171" s="396"/>
      <c r="ABT171" s="396"/>
      <c r="ABU171" s="396"/>
      <c r="ABV171" s="396"/>
      <c r="ABW171" s="396"/>
      <c r="ABX171" s="396"/>
      <c r="ABY171" s="396"/>
      <c r="ABZ171" s="396"/>
      <c r="ACA171" s="396"/>
      <c r="ACB171" s="396"/>
      <c r="ACC171" s="396"/>
      <c r="ACD171" s="396"/>
      <c r="ACE171" s="396"/>
      <c r="ACF171" s="396"/>
      <c r="ACG171" s="396"/>
      <c r="ACH171" s="396"/>
      <c r="ACI171" s="396"/>
      <c r="ACJ171" s="396"/>
      <c r="ACK171" s="396"/>
      <c r="ACL171" s="396"/>
      <c r="ACM171" s="396"/>
      <c r="ACN171" s="396"/>
      <c r="ACO171" s="396"/>
      <c r="ACP171" s="396"/>
      <c r="ACQ171" s="396"/>
      <c r="ACR171" s="396"/>
      <c r="ACS171" s="396"/>
      <c r="ACT171" s="396"/>
      <c r="ACU171" s="396"/>
      <c r="ACV171" s="396"/>
      <c r="ACW171" s="396"/>
      <c r="ACX171" s="396"/>
      <c r="ACY171" s="396"/>
      <c r="ACZ171" s="396"/>
      <c r="ADA171" s="396"/>
      <c r="ADB171" s="396"/>
      <c r="ADC171" s="396"/>
      <c r="ADD171" s="396"/>
      <c r="ADE171" s="396"/>
      <c r="ADF171" s="396"/>
      <c r="ADG171" s="396"/>
      <c r="ADH171" s="396"/>
      <c r="ADI171" s="396"/>
      <c r="ADJ171" s="396"/>
      <c r="ADK171" s="396"/>
      <c r="ADL171" s="396"/>
      <c r="ADM171" s="396"/>
      <c r="ADN171" s="396"/>
      <c r="ADO171" s="396"/>
      <c r="ADP171" s="396"/>
      <c r="ADQ171" s="396"/>
      <c r="ADR171" s="396"/>
      <c r="ADS171" s="396"/>
      <c r="ADT171" s="396"/>
      <c r="ADU171" s="396"/>
      <c r="ADV171" s="396"/>
      <c r="ADW171" s="396"/>
      <c r="ADX171" s="396"/>
      <c r="ADY171" s="396"/>
      <c r="ADZ171" s="396"/>
      <c r="AEA171" s="396"/>
      <c r="AEB171" s="396"/>
      <c r="AEC171" s="396"/>
      <c r="AED171" s="396"/>
      <c r="AEE171" s="396"/>
      <c r="AEF171" s="396"/>
      <c r="AEG171" s="396"/>
      <c r="AEH171" s="396"/>
      <c r="AEI171" s="396"/>
      <c r="AEJ171" s="396"/>
      <c r="AEK171" s="396"/>
      <c r="AEL171" s="396"/>
      <c r="AEM171" s="396"/>
      <c r="AEN171" s="396"/>
      <c r="AEO171" s="396"/>
      <c r="AEP171" s="396"/>
      <c r="AEQ171" s="396"/>
      <c r="AER171" s="396"/>
      <c r="AES171" s="396"/>
      <c r="AET171" s="396"/>
      <c r="AEU171" s="396"/>
      <c r="AEV171" s="396"/>
      <c r="AEW171" s="396"/>
      <c r="AEX171" s="396"/>
      <c r="AEY171" s="396"/>
      <c r="AEZ171" s="396"/>
      <c r="AFA171" s="396"/>
      <c r="AFB171" s="396"/>
      <c r="AFC171" s="396"/>
      <c r="AFD171" s="396"/>
      <c r="AFE171" s="396"/>
      <c r="AFF171" s="396"/>
      <c r="AFG171" s="396"/>
      <c r="AFH171" s="396"/>
      <c r="AFI171" s="396"/>
      <c r="AFJ171" s="396"/>
      <c r="AFK171" s="396"/>
      <c r="AFL171" s="396"/>
      <c r="AFM171" s="396"/>
      <c r="AFN171" s="396"/>
      <c r="AFO171" s="396"/>
      <c r="AFP171" s="396"/>
      <c r="AFQ171" s="396"/>
      <c r="AFR171" s="396"/>
      <c r="AFS171" s="396"/>
      <c r="AFT171" s="396"/>
      <c r="AFU171" s="396"/>
      <c r="AFV171" s="396"/>
      <c r="AFW171" s="396"/>
      <c r="AFX171" s="396"/>
      <c r="AFY171" s="396"/>
      <c r="AFZ171" s="396"/>
      <c r="AGA171" s="396"/>
      <c r="AGB171" s="396"/>
      <c r="AGC171" s="396"/>
      <c r="AGD171" s="396"/>
      <c r="AGE171" s="396"/>
      <c r="AGF171" s="396"/>
      <c r="AGG171" s="396"/>
      <c r="AGH171" s="396"/>
      <c r="AGI171" s="396"/>
      <c r="AGJ171" s="396"/>
      <c r="AGK171" s="396"/>
      <c r="AGL171" s="396"/>
      <c r="AGM171" s="396"/>
      <c r="AGN171" s="396"/>
      <c r="AGO171" s="396"/>
      <c r="AGP171" s="396"/>
      <c r="AGQ171" s="396"/>
      <c r="AGR171" s="396"/>
      <c r="AGS171" s="396"/>
      <c r="AGT171" s="396"/>
      <c r="AGU171" s="396"/>
      <c r="AGV171" s="396"/>
      <c r="AGW171" s="396"/>
      <c r="AGX171" s="396"/>
      <c r="AGY171" s="396"/>
      <c r="AGZ171" s="396"/>
      <c r="AHA171" s="396"/>
      <c r="AHB171" s="396"/>
      <c r="AHC171" s="396"/>
      <c r="AHD171" s="396"/>
      <c r="AHE171" s="396"/>
      <c r="AHF171" s="396"/>
      <c r="AHG171" s="396"/>
      <c r="AHH171" s="396"/>
      <c r="AHI171" s="396"/>
      <c r="AHJ171" s="396"/>
      <c r="AHK171" s="396"/>
      <c r="AHL171" s="396"/>
      <c r="AHM171" s="396"/>
      <c r="AHN171" s="396"/>
      <c r="AHO171" s="396"/>
      <c r="AHP171" s="396"/>
      <c r="AHQ171" s="396"/>
      <c r="AHR171" s="396"/>
      <c r="AHS171" s="396"/>
      <c r="AHT171" s="396"/>
      <c r="AHU171" s="396"/>
      <c r="AHV171" s="396"/>
      <c r="AHW171" s="396"/>
      <c r="AHX171" s="396"/>
      <c r="AHY171" s="396"/>
      <c r="AHZ171" s="396"/>
      <c r="AIA171" s="396"/>
      <c r="AIB171" s="396"/>
      <c r="AIC171" s="396"/>
      <c r="AID171" s="396"/>
      <c r="AIE171" s="396"/>
      <c r="AIF171" s="396"/>
      <c r="AIG171" s="396"/>
      <c r="AIH171" s="396"/>
      <c r="AII171" s="396"/>
      <c r="AIJ171" s="396"/>
      <c r="AIK171" s="396"/>
      <c r="AIL171" s="396"/>
      <c r="AIM171" s="396"/>
      <c r="AIN171" s="396"/>
      <c r="AIO171" s="396"/>
      <c r="AIP171" s="396"/>
      <c r="AIQ171" s="396"/>
      <c r="AIR171" s="396"/>
      <c r="AIS171" s="396"/>
      <c r="AIT171" s="396"/>
      <c r="AIU171" s="396"/>
      <c r="AIV171" s="396"/>
      <c r="AIW171" s="396"/>
      <c r="AIX171" s="396"/>
      <c r="AIY171" s="396"/>
      <c r="AIZ171" s="396"/>
      <c r="AJA171" s="396"/>
      <c r="AJB171" s="396"/>
      <c r="AJC171" s="396"/>
      <c r="AJD171" s="396"/>
      <c r="AJE171" s="396"/>
      <c r="AJF171" s="396"/>
      <c r="AJG171" s="396"/>
      <c r="AJH171" s="396"/>
      <c r="AJI171" s="396"/>
      <c r="AJJ171" s="396"/>
      <c r="AJK171" s="396"/>
      <c r="AJL171" s="396"/>
      <c r="AJM171" s="396"/>
      <c r="AJN171" s="396"/>
      <c r="AJO171" s="396"/>
      <c r="AJP171" s="396"/>
      <c r="AJQ171" s="396"/>
      <c r="AJR171" s="396"/>
      <c r="AJS171" s="396"/>
      <c r="AJT171" s="396"/>
      <c r="AJU171" s="396"/>
      <c r="AJV171" s="396"/>
      <c r="AJW171" s="396"/>
      <c r="AJX171" s="396"/>
      <c r="AJY171" s="396"/>
      <c r="AJZ171" s="396"/>
      <c r="AKA171" s="396"/>
      <c r="AKB171" s="396"/>
      <c r="AKC171" s="396"/>
      <c r="AKD171" s="396"/>
      <c r="AKE171" s="396"/>
      <c r="AKF171" s="396"/>
      <c r="AKG171" s="396"/>
      <c r="AKH171" s="396"/>
      <c r="AKI171" s="396"/>
      <c r="AKJ171" s="396"/>
      <c r="AKK171" s="396"/>
      <c r="AKL171" s="396"/>
      <c r="AKM171" s="396"/>
      <c r="AKN171" s="396"/>
      <c r="AKO171" s="396"/>
      <c r="AKP171" s="396"/>
      <c r="AKQ171" s="396"/>
      <c r="AKR171" s="396"/>
      <c r="AKS171" s="396"/>
      <c r="AKT171" s="396"/>
      <c r="AKU171" s="396"/>
      <c r="AKV171" s="396"/>
      <c r="AKW171" s="396"/>
      <c r="AKX171" s="396"/>
      <c r="AKY171" s="396"/>
      <c r="AKZ171" s="396"/>
      <c r="ALA171" s="396"/>
      <c r="ALB171" s="396"/>
      <c r="ALC171" s="396"/>
      <c r="ALD171" s="396"/>
      <c r="ALE171" s="396"/>
      <c r="ALF171" s="396"/>
      <c r="ALG171" s="396"/>
      <c r="ALH171" s="396"/>
      <c r="ALI171" s="396"/>
      <c r="ALJ171" s="396"/>
      <c r="ALK171" s="396"/>
      <c r="ALL171" s="396"/>
      <c r="ALM171" s="396"/>
      <c r="ALN171" s="396"/>
      <c r="ALO171" s="396"/>
      <c r="ALP171" s="396"/>
      <c r="ALQ171" s="396"/>
      <c r="ALR171" s="396"/>
      <c r="ALS171" s="396"/>
      <c r="ALT171" s="396"/>
      <c r="ALU171" s="396"/>
      <c r="ALV171" s="396"/>
      <c r="ALW171" s="396"/>
      <c r="ALX171" s="396"/>
      <c r="ALY171" s="396"/>
      <c r="ALZ171" s="396"/>
      <c r="AMA171" s="396"/>
      <c r="AMB171" s="396"/>
      <c r="AMC171" s="396"/>
      <c r="AMD171" s="396"/>
      <c r="AME171" s="396"/>
      <c r="AMF171" s="396"/>
      <c r="AMG171" s="396"/>
      <c r="AMH171" s="396"/>
      <c r="AMI171" s="396"/>
      <c r="AMJ171" s="396"/>
      <c r="AMK171" s="396"/>
      <c r="AML171" s="396"/>
      <c r="AMM171" s="396"/>
      <c r="AMN171" s="396"/>
      <c r="AMO171" s="396"/>
      <c r="AMP171" s="396"/>
      <c r="AMQ171" s="396"/>
      <c r="AMR171" s="396"/>
      <c r="AMS171" s="396"/>
      <c r="AMT171" s="396"/>
      <c r="AMU171" s="396"/>
      <c r="AMV171" s="396"/>
      <c r="AMW171" s="396"/>
      <c r="AMX171" s="396"/>
      <c r="AMY171" s="396"/>
      <c r="AMZ171" s="396"/>
      <c r="ANA171" s="396"/>
      <c r="ANB171" s="396"/>
      <c r="ANC171" s="396"/>
      <c r="AND171" s="396"/>
      <c r="ANE171" s="396"/>
      <c r="ANF171" s="396"/>
      <c r="ANG171" s="396"/>
      <c r="ANH171" s="396"/>
      <c r="ANI171" s="396"/>
      <c r="ANJ171" s="396"/>
      <c r="ANK171" s="396"/>
      <c r="ANL171" s="396"/>
      <c r="ANM171" s="396"/>
      <c r="ANN171" s="396"/>
      <c r="ANO171" s="396"/>
      <c r="ANP171" s="396"/>
      <c r="ANQ171" s="396"/>
      <c r="ANR171" s="396"/>
      <c r="ANS171" s="396"/>
      <c r="ANT171" s="396"/>
      <c r="ANU171" s="396"/>
      <c r="ANV171" s="396"/>
      <c r="ANW171" s="396"/>
      <c r="ANX171" s="396"/>
      <c r="ANY171" s="396"/>
      <c r="ANZ171" s="396"/>
      <c r="AOA171" s="396"/>
      <c r="AOB171" s="396"/>
      <c r="AOC171" s="396"/>
      <c r="AOD171" s="396"/>
      <c r="AOE171" s="396"/>
      <c r="AOF171" s="396"/>
      <c r="AOG171" s="396"/>
      <c r="AOH171" s="396"/>
      <c r="AOI171" s="396"/>
      <c r="AOJ171" s="396"/>
      <c r="AOK171" s="396"/>
      <c r="AOL171" s="396"/>
      <c r="AOM171" s="396"/>
      <c r="AON171" s="396"/>
      <c r="AOO171" s="396"/>
      <c r="AOP171" s="396"/>
      <c r="AOQ171" s="396"/>
      <c r="AOR171" s="396"/>
      <c r="AOS171" s="396"/>
      <c r="AOT171" s="396"/>
      <c r="AOU171" s="396"/>
      <c r="AOV171" s="396"/>
      <c r="AOW171" s="396"/>
      <c r="AOX171" s="396"/>
      <c r="AOY171" s="396"/>
      <c r="AOZ171" s="396"/>
      <c r="APA171" s="396"/>
      <c r="APB171" s="396"/>
      <c r="APC171" s="396"/>
      <c r="APD171" s="396"/>
      <c r="APE171" s="396"/>
      <c r="APF171" s="396"/>
      <c r="APG171" s="396"/>
      <c r="APH171" s="396"/>
      <c r="API171" s="396"/>
      <c r="APJ171" s="396"/>
      <c r="APK171" s="396"/>
      <c r="APL171" s="396"/>
      <c r="APM171" s="396"/>
      <c r="APN171" s="396"/>
      <c r="APO171" s="396"/>
      <c r="APP171" s="396"/>
      <c r="APQ171" s="396"/>
      <c r="APR171" s="396"/>
      <c r="APS171" s="396"/>
      <c r="APT171" s="396"/>
      <c r="APU171" s="396"/>
      <c r="APV171" s="396"/>
      <c r="APW171" s="396"/>
      <c r="APX171" s="396"/>
      <c r="APY171" s="396"/>
      <c r="APZ171" s="396"/>
      <c r="AQA171" s="396"/>
      <c r="AQB171" s="396"/>
      <c r="AQC171" s="396"/>
      <c r="AQD171" s="396"/>
      <c r="AQE171" s="396"/>
      <c r="AQF171" s="396"/>
      <c r="AQG171" s="396"/>
      <c r="AQH171" s="396"/>
      <c r="AQI171" s="396"/>
      <c r="AQJ171" s="396"/>
      <c r="AQK171" s="396"/>
      <c r="AQL171" s="396"/>
      <c r="AQM171" s="396"/>
      <c r="AQN171" s="396"/>
      <c r="AQO171" s="396"/>
      <c r="AQP171" s="396"/>
      <c r="AQQ171" s="396"/>
      <c r="AQR171" s="396"/>
      <c r="AQS171" s="396"/>
      <c r="AQT171" s="396"/>
      <c r="AQU171" s="396"/>
      <c r="AQV171" s="396"/>
      <c r="AQW171" s="396"/>
      <c r="AQX171" s="396"/>
      <c r="AQY171" s="396"/>
      <c r="AQZ171" s="396"/>
      <c r="ARA171" s="396"/>
      <c r="ARB171" s="396"/>
      <c r="ARC171" s="396"/>
      <c r="ARD171" s="396"/>
      <c r="ARE171" s="396"/>
      <c r="ARF171" s="396"/>
      <c r="ARG171" s="396"/>
      <c r="ARH171" s="396"/>
      <c r="ARI171" s="396"/>
      <c r="ARJ171" s="396"/>
      <c r="ARK171" s="396"/>
      <c r="ARL171" s="396"/>
      <c r="ARM171" s="396"/>
      <c r="ARN171" s="396"/>
      <c r="ARO171" s="396"/>
      <c r="ARP171" s="396"/>
      <c r="ARQ171" s="396"/>
      <c r="ARR171" s="396"/>
      <c r="ARS171" s="396"/>
      <c r="ART171" s="396"/>
      <c r="ARU171" s="396"/>
      <c r="ARV171" s="396"/>
      <c r="ARW171" s="396"/>
      <c r="ARX171" s="396"/>
      <c r="ARY171" s="396"/>
      <c r="ARZ171" s="396"/>
      <c r="ASA171" s="396"/>
      <c r="ASB171" s="396"/>
      <c r="ASC171" s="396"/>
      <c r="ASD171" s="396"/>
      <c r="ASE171" s="396"/>
      <c r="ASF171" s="396"/>
      <c r="ASG171" s="396"/>
      <c r="ASH171" s="396"/>
      <c r="ASI171" s="396"/>
      <c r="ASJ171" s="396"/>
      <c r="ASK171" s="396"/>
      <c r="ASL171" s="396"/>
      <c r="ASM171" s="396"/>
      <c r="ASN171" s="396"/>
      <c r="ASO171" s="396"/>
      <c r="ASP171" s="396"/>
      <c r="ASQ171" s="396"/>
      <c r="ASR171" s="396"/>
      <c r="ASS171" s="396"/>
      <c r="AST171" s="396"/>
      <c r="ASU171" s="396"/>
      <c r="ASV171" s="396"/>
      <c r="ASW171" s="396"/>
      <c r="ASX171" s="396"/>
      <c r="ASY171" s="396"/>
      <c r="ASZ171" s="396"/>
      <c r="ATA171" s="396"/>
      <c r="ATB171" s="396"/>
      <c r="ATC171" s="396"/>
      <c r="ATD171" s="396"/>
      <c r="ATE171" s="396"/>
      <c r="ATF171" s="396"/>
      <c r="ATG171" s="396"/>
      <c r="ATH171" s="396"/>
      <c r="ATI171" s="396"/>
      <c r="ATJ171" s="396"/>
      <c r="ATK171" s="396"/>
      <c r="ATL171" s="396"/>
      <c r="ATM171" s="396"/>
      <c r="ATN171" s="396"/>
      <c r="ATO171" s="396"/>
      <c r="ATP171" s="396"/>
      <c r="ATQ171" s="396"/>
      <c r="ATR171" s="396"/>
      <c r="ATS171" s="396"/>
      <c r="ATT171" s="396"/>
      <c r="ATU171" s="396"/>
      <c r="ATV171" s="396"/>
      <c r="ATW171" s="396"/>
      <c r="ATX171" s="396"/>
      <c r="ATY171" s="396"/>
      <c r="ATZ171" s="396"/>
      <c r="AUA171" s="396"/>
      <c r="AUB171" s="396"/>
      <c r="AUC171" s="396"/>
      <c r="AUD171" s="396"/>
      <c r="AUE171" s="396"/>
      <c r="AUF171" s="396"/>
      <c r="AUG171" s="396"/>
      <c r="AUH171" s="396"/>
      <c r="AUI171" s="396"/>
      <c r="AUJ171" s="396"/>
      <c r="AUK171" s="396"/>
      <c r="AUL171" s="396"/>
      <c r="AUM171" s="396"/>
      <c r="AUN171" s="396"/>
      <c r="AUO171" s="396"/>
      <c r="AUP171" s="396"/>
      <c r="AUQ171" s="396"/>
      <c r="AUR171" s="396"/>
      <c r="AUS171" s="396"/>
      <c r="AUT171" s="396"/>
      <c r="AUU171" s="396"/>
      <c r="AUV171" s="396"/>
      <c r="AUW171" s="396"/>
      <c r="AUX171" s="396"/>
      <c r="AUY171" s="396"/>
      <c r="AUZ171" s="396"/>
      <c r="AVA171" s="396"/>
      <c r="AVB171" s="396"/>
      <c r="AVC171" s="396"/>
      <c r="AVD171" s="396"/>
      <c r="AVE171" s="396"/>
      <c r="AVF171" s="396"/>
      <c r="AVG171" s="396"/>
      <c r="AVH171" s="396"/>
      <c r="AVI171" s="396"/>
      <c r="AVJ171" s="396"/>
      <c r="AVK171" s="396"/>
      <c r="AVL171" s="396"/>
      <c r="AVM171" s="396"/>
      <c r="AVN171" s="396"/>
      <c r="AVO171" s="396"/>
      <c r="AVP171" s="396"/>
      <c r="AVQ171" s="396"/>
      <c r="AVR171" s="396"/>
      <c r="AVS171" s="396"/>
      <c r="AVT171" s="396"/>
      <c r="AVU171" s="396"/>
      <c r="AVV171" s="396"/>
      <c r="AVW171" s="396"/>
      <c r="AVX171" s="396"/>
      <c r="AVY171" s="396"/>
      <c r="AVZ171" s="396"/>
      <c r="AWA171" s="396"/>
      <c r="AWB171" s="396"/>
      <c r="AWC171" s="396"/>
      <c r="AWD171" s="396"/>
      <c r="AWE171" s="396"/>
      <c r="AWF171" s="396"/>
      <c r="AWG171" s="396"/>
      <c r="AWH171" s="396"/>
      <c r="AWI171" s="396"/>
      <c r="AWJ171" s="396"/>
      <c r="AWK171" s="396"/>
      <c r="AWL171" s="396"/>
      <c r="AWM171" s="396"/>
      <c r="AWN171" s="396"/>
      <c r="AWO171" s="396"/>
      <c r="AWP171" s="396"/>
      <c r="AWQ171" s="396"/>
      <c r="AWR171" s="396"/>
      <c r="AWS171" s="396"/>
      <c r="AWT171" s="396"/>
      <c r="AWU171" s="396"/>
      <c r="AWV171" s="396"/>
      <c r="AWW171" s="396"/>
      <c r="AWX171" s="396"/>
      <c r="AWY171" s="396"/>
      <c r="AWZ171" s="396"/>
      <c r="AXA171" s="396"/>
      <c r="AXB171" s="396"/>
      <c r="AXC171" s="396"/>
      <c r="AXD171" s="396"/>
      <c r="AXE171" s="396"/>
      <c r="AXF171" s="396"/>
      <c r="AXG171" s="396"/>
      <c r="AXH171" s="396"/>
      <c r="AXI171" s="396"/>
      <c r="AXJ171" s="396"/>
      <c r="AXK171" s="396"/>
      <c r="AXL171" s="396"/>
      <c r="AXM171" s="396"/>
      <c r="AXN171" s="396"/>
      <c r="AXO171" s="396"/>
      <c r="AXP171" s="396"/>
      <c r="AXQ171" s="396"/>
      <c r="AXR171" s="396"/>
      <c r="AXS171" s="396"/>
      <c r="AXT171" s="396"/>
      <c r="AXU171" s="396"/>
      <c r="AXV171" s="396"/>
      <c r="AXW171" s="396"/>
      <c r="AXX171" s="396"/>
      <c r="AXY171" s="396"/>
      <c r="AXZ171" s="396"/>
      <c r="AYA171" s="396"/>
      <c r="AYB171" s="396"/>
      <c r="AYC171" s="396"/>
      <c r="AYD171" s="396"/>
      <c r="AYE171" s="396"/>
      <c r="AYF171" s="396"/>
      <c r="AYG171" s="396"/>
      <c r="AYH171" s="396"/>
      <c r="AYI171" s="396"/>
      <c r="AYJ171" s="396"/>
      <c r="AYK171" s="396"/>
      <c r="AYL171" s="396"/>
      <c r="AYM171" s="396"/>
      <c r="AYN171" s="396"/>
      <c r="AYO171" s="396"/>
      <c r="AYP171" s="396"/>
      <c r="AYQ171" s="396"/>
      <c r="AYR171" s="396"/>
      <c r="AYS171" s="396"/>
      <c r="AYT171" s="396"/>
      <c r="AYU171" s="396"/>
      <c r="AYV171" s="396"/>
      <c r="AYW171" s="396"/>
      <c r="AYX171" s="396"/>
      <c r="AYY171" s="396"/>
      <c r="AYZ171" s="396"/>
      <c r="AZA171" s="396"/>
      <c r="AZB171" s="396"/>
      <c r="AZC171" s="396"/>
      <c r="AZD171" s="396"/>
      <c r="AZE171" s="396"/>
      <c r="AZF171" s="396"/>
      <c r="AZG171" s="396"/>
      <c r="AZH171" s="396"/>
      <c r="AZI171" s="396"/>
      <c r="AZJ171" s="396"/>
      <c r="AZK171" s="396"/>
      <c r="AZL171" s="396"/>
      <c r="AZM171" s="396"/>
      <c r="AZN171" s="396"/>
      <c r="AZO171" s="396"/>
      <c r="AZP171" s="396"/>
      <c r="AZQ171" s="396"/>
      <c r="AZR171" s="396"/>
      <c r="AZS171" s="396"/>
      <c r="AZT171" s="396"/>
      <c r="AZU171" s="396"/>
      <c r="AZV171" s="396"/>
      <c r="AZW171" s="396"/>
      <c r="AZX171" s="396"/>
      <c r="AZY171" s="396"/>
      <c r="AZZ171" s="396"/>
      <c r="BAA171" s="396"/>
      <c r="BAB171" s="396"/>
      <c r="BAC171" s="396"/>
      <c r="BAD171" s="396"/>
      <c r="BAE171" s="396"/>
      <c r="BAF171" s="396"/>
      <c r="BAG171" s="396"/>
      <c r="BAH171" s="396"/>
      <c r="BAI171" s="396"/>
      <c r="BAJ171" s="396"/>
      <c r="BAK171" s="396"/>
      <c r="BAL171" s="396"/>
      <c r="BAM171" s="396"/>
      <c r="BAN171" s="396"/>
      <c r="BAO171" s="396"/>
      <c r="BAP171" s="396"/>
      <c r="BAQ171" s="396"/>
      <c r="BAR171" s="396"/>
      <c r="BAS171" s="396"/>
      <c r="BAT171" s="396"/>
      <c r="BAU171" s="396"/>
      <c r="BAV171" s="396"/>
      <c r="BAW171" s="396"/>
      <c r="BAX171" s="396"/>
      <c r="BAY171" s="396"/>
      <c r="BAZ171" s="396"/>
      <c r="BBA171" s="396"/>
      <c r="BBB171" s="396"/>
      <c r="BBC171" s="396"/>
      <c r="BBD171" s="396"/>
      <c r="BBE171" s="396"/>
      <c r="BBF171" s="396"/>
      <c r="BBG171" s="396"/>
      <c r="BBH171" s="396"/>
      <c r="BBI171" s="396"/>
      <c r="BBJ171" s="396"/>
      <c r="BBK171" s="396"/>
      <c r="BBL171" s="396"/>
      <c r="BBM171" s="396"/>
      <c r="BBN171" s="396"/>
      <c r="BBO171" s="396"/>
      <c r="BBP171" s="396"/>
      <c r="BBQ171" s="396"/>
      <c r="BBR171" s="396"/>
      <c r="BBS171" s="396"/>
      <c r="BBT171" s="396"/>
      <c r="BBU171" s="396"/>
      <c r="BBV171" s="396"/>
      <c r="BBW171" s="396"/>
      <c r="BBX171" s="396"/>
      <c r="BBY171" s="396"/>
      <c r="BBZ171" s="396"/>
      <c r="BCA171" s="396"/>
      <c r="BCB171" s="396"/>
      <c r="BCC171" s="396"/>
      <c r="BCD171" s="396"/>
      <c r="BCE171" s="396"/>
      <c r="BCF171" s="396"/>
      <c r="BCG171" s="396"/>
      <c r="BCH171" s="396"/>
      <c r="BCI171" s="396"/>
      <c r="BCJ171" s="396"/>
      <c r="BCK171" s="396"/>
      <c r="BCL171" s="396"/>
      <c r="BCM171" s="396"/>
      <c r="BCN171" s="396"/>
      <c r="BCO171" s="396"/>
      <c r="BCP171" s="396"/>
      <c r="BCQ171" s="396"/>
      <c r="BCR171" s="396"/>
      <c r="BCS171" s="396"/>
      <c r="BCT171" s="396"/>
      <c r="BCU171" s="396"/>
      <c r="BCV171" s="396"/>
      <c r="BCW171" s="396"/>
      <c r="BCX171" s="396"/>
      <c r="BCY171" s="396"/>
      <c r="BCZ171" s="396"/>
      <c r="BDA171" s="396"/>
      <c r="BDB171" s="396"/>
      <c r="BDC171" s="396"/>
      <c r="BDD171" s="396"/>
      <c r="BDE171" s="396"/>
      <c r="BDF171" s="396"/>
      <c r="BDG171" s="396"/>
      <c r="BDH171" s="396"/>
      <c r="BDI171" s="396"/>
      <c r="BDJ171" s="396"/>
      <c r="BDK171" s="396"/>
      <c r="BDL171" s="396"/>
      <c r="BDM171" s="396"/>
      <c r="BDN171" s="396"/>
      <c r="BDO171" s="396"/>
      <c r="BDP171" s="396"/>
      <c r="BDQ171" s="396"/>
      <c r="BDR171" s="396"/>
      <c r="BDS171" s="396"/>
      <c r="BDT171" s="396"/>
      <c r="BDU171" s="396"/>
      <c r="BDV171" s="396"/>
      <c r="BDW171" s="396"/>
      <c r="BDX171" s="396"/>
      <c r="BDY171" s="396"/>
      <c r="BDZ171" s="396"/>
      <c r="BEA171" s="396"/>
      <c r="BEB171" s="396"/>
      <c r="BEC171" s="396"/>
      <c r="BED171" s="396"/>
      <c r="BEE171" s="396"/>
      <c r="BEF171" s="396"/>
      <c r="BEG171" s="396"/>
      <c r="BEH171" s="396"/>
      <c r="BEI171" s="396"/>
      <c r="BEJ171" s="396"/>
      <c r="BEK171" s="396"/>
      <c r="BEL171" s="396"/>
      <c r="BEM171" s="396"/>
      <c r="BEN171" s="396"/>
      <c r="BEO171" s="396"/>
      <c r="BEP171" s="396"/>
      <c r="BEQ171" s="396"/>
      <c r="BER171" s="396"/>
      <c r="BES171" s="396"/>
      <c r="BET171" s="396"/>
      <c r="BEU171" s="396"/>
      <c r="BEV171" s="396"/>
      <c r="BEW171" s="396"/>
      <c r="BEX171" s="396"/>
      <c r="BEY171" s="396"/>
      <c r="BEZ171" s="396"/>
      <c r="BFA171" s="396"/>
      <c r="BFB171" s="396"/>
      <c r="BFC171" s="396"/>
      <c r="BFD171" s="396"/>
      <c r="BFE171" s="396"/>
      <c r="BFF171" s="396"/>
      <c r="BFG171" s="396"/>
      <c r="BFH171" s="396"/>
      <c r="BFI171" s="396"/>
      <c r="BFJ171" s="396"/>
      <c r="BFK171" s="396"/>
      <c r="BFL171" s="396"/>
      <c r="BFM171" s="396"/>
      <c r="BFN171" s="396"/>
      <c r="BFO171" s="396"/>
      <c r="BFP171" s="396"/>
      <c r="BFQ171" s="396"/>
      <c r="BFR171" s="396"/>
      <c r="BFS171" s="396"/>
      <c r="BFT171" s="396"/>
      <c r="BFU171" s="396"/>
      <c r="BFV171" s="396"/>
      <c r="BFW171" s="396"/>
      <c r="BFX171" s="396"/>
      <c r="BFY171" s="396"/>
      <c r="BFZ171" s="396"/>
      <c r="BGA171" s="396"/>
      <c r="BGB171" s="396"/>
      <c r="BGC171" s="396"/>
      <c r="BGD171" s="396"/>
      <c r="BGE171" s="396"/>
      <c r="BGF171" s="396"/>
      <c r="BGG171" s="396"/>
      <c r="BGH171" s="396"/>
      <c r="BGI171" s="396"/>
      <c r="BGJ171" s="396"/>
      <c r="BGK171" s="396"/>
      <c r="BGL171" s="396"/>
      <c r="BGM171" s="396"/>
      <c r="BGN171" s="396"/>
      <c r="BGO171" s="396"/>
      <c r="BGP171" s="396"/>
      <c r="BGQ171" s="396"/>
      <c r="BGR171" s="396"/>
      <c r="BGS171" s="396"/>
      <c r="BGT171" s="396"/>
      <c r="BGU171" s="396"/>
      <c r="BGV171" s="396"/>
      <c r="BGW171" s="396"/>
      <c r="BGX171" s="396"/>
      <c r="BGY171" s="396"/>
      <c r="BGZ171" s="396"/>
      <c r="BHA171" s="396"/>
      <c r="BHB171" s="396"/>
      <c r="BHC171" s="396"/>
      <c r="BHD171" s="396"/>
      <c r="BHE171" s="396"/>
      <c r="BHF171" s="396"/>
      <c r="BHG171" s="396"/>
      <c r="BHH171" s="396"/>
      <c r="BHI171" s="396"/>
      <c r="BHJ171" s="396"/>
      <c r="BHK171" s="396"/>
      <c r="BHL171" s="396"/>
      <c r="BHM171" s="396"/>
      <c r="BHN171" s="396"/>
      <c r="BHO171" s="396"/>
      <c r="BHP171" s="396"/>
      <c r="BHQ171" s="396"/>
      <c r="BHR171" s="396"/>
      <c r="BHS171" s="396"/>
      <c r="BHT171" s="396"/>
      <c r="BHU171" s="396"/>
      <c r="BHV171" s="396"/>
      <c r="BHW171" s="396"/>
      <c r="BHX171" s="396"/>
      <c r="BHY171" s="396"/>
      <c r="BHZ171" s="396"/>
      <c r="BIA171" s="396"/>
      <c r="BIB171" s="396"/>
      <c r="BIC171" s="396"/>
      <c r="BID171" s="396"/>
      <c r="BIE171" s="396"/>
      <c r="BIF171" s="396"/>
      <c r="BIG171" s="396"/>
      <c r="BIH171" s="396"/>
      <c r="BII171" s="396"/>
      <c r="BIJ171" s="396"/>
      <c r="BIK171" s="396"/>
      <c r="BIL171" s="396"/>
      <c r="BIM171" s="396"/>
      <c r="BIN171" s="396"/>
      <c r="BIO171" s="396"/>
      <c r="BIP171" s="396"/>
      <c r="BIQ171" s="396"/>
      <c r="BIR171" s="396"/>
      <c r="BIS171" s="396"/>
      <c r="BIT171" s="396"/>
      <c r="BIU171" s="396"/>
      <c r="BIV171" s="396"/>
      <c r="BIW171" s="396"/>
      <c r="BIX171" s="396"/>
      <c r="BIY171" s="396"/>
      <c r="BIZ171" s="396"/>
      <c r="BJA171" s="396"/>
      <c r="BJB171" s="396"/>
      <c r="BJC171" s="396"/>
      <c r="BJD171" s="396"/>
      <c r="BJE171" s="396"/>
      <c r="BJF171" s="396"/>
      <c r="BJG171" s="396"/>
      <c r="BJH171" s="396"/>
      <c r="BJI171" s="396"/>
      <c r="BJJ171" s="396"/>
      <c r="BJK171" s="396"/>
      <c r="BJL171" s="396"/>
      <c r="BJM171" s="396"/>
      <c r="BJN171" s="396"/>
      <c r="BJO171" s="396"/>
      <c r="BJP171" s="396"/>
      <c r="BJQ171" s="396"/>
      <c r="BJR171" s="396"/>
      <c r="BJS171" s="396"/>
      <c r="BJT171" s="396"/>
      <c r="BJU171" s="396"/>
      <c r="BJV171" s="396"/>
      <c r="BJW171" s="396"/>
      <c r="BJX171" s="396"/>
      <c r="BJY171" s="396"/>
      <c r="BJZ171" s="396"/>
      <c r="BKA171" s="396"/>
      <c r="BKB171" s="396"/>
      <c r="BKC171" s="396"/>
      <c r="BKD171" s="396"/>
      <c r="BKE171" s="396"/>
      <c r="BKF171" s="396"/>
      <c r="BKG171" s="396"/>
      <c r="BKH171" s="396"/>
      <c r="BKI171" s="396"/>
      <c r="BKJ171" s="396"/>
      <c r="BKK171" s="396"/>
      <c r="BKL171" s="396"/>
      <c r="BKM171" s="396"/>
      <c r="BKN171" s="396"/>
      <c r="BKO171" s="396"/>
      <c r="BKP171" s="396"/>
      <c r="BKQ171" s="396"/>
      <c r="BKR171" s="396"/>
      <c r="BKS171" s="396"/>
      <c r="BKT171" s="396"/>
      <c r="BKU171" s="396"/>
      <c r="BKV171" s="396"/>
      <c r="BKW171" s="396"/>
      <c r="BKX171" s="396"/>
      <c r="BKY171" s="396"/>
      <c r="BKZ171" s="396"/>
      <c r="BLA171" s="396"/>
      <c r="BLB171" s="396"/>
      <c r="BLC171" s="396"/>
      <c r="BLD171" s="396"/>
      <c r="BLE171" s="396"/>
      <c r="BLF171" s="396"/>
      <c r="BLG171" s="396"/>
      <c r="BLH171" s="396"/>
      <c r="BLI171" s="396"/>
      <c r="BLJ171" s="396"/>
      <c r="BLK171" s="396"/>
      <c r="BLL171" s="396"/>
      <c r="BLM171" s="396"/>
      <c r="BLN171" s="396"/>
      <c r="BLO171" s="396"/>
      <c r="BLP171" s="396"/>
      <c r="BLQ171" s="396"/>
      <c r="BLR171" s="396"/>
      <c r="BLS171" s="396"/>
      <c r="BLT171" s="396"/>
      <c r="BLU171" s="396"/>
      <c r="BLV171" s="396"/>
      <c r="BLW171" s="396"/>
      <c r="BLX171" s="396"/>
      <c r="BLY171" s="396"/>
      <c r="BLZ171" s="396"/>
      <c r="BMA171" s="396"/>
      <c r="BMB171" s="396"/>
      <c r="BMC171" s="396"/>
      <c r="BMD171" s="396"/>
      <c r="BME171" s="396"/>
      <c r="BMF171" s="396"/>
      <c r="BMG171" s="396"/>
      <c r="BMH171" s="396"/>
      <c r="BMI171" s="396"/>
      <c r="BMJ171" s="396"/>
      <c r="BMK171" s="396"/>
      <c r="BML171" s="396"/>
      <c r="BMM171" s="396"/>
      <c r="BMN171" s="396"/>
      <c r="BMO171" s="396"/>
      <c r="BMP171" s="396"/>
      <c r="BMQ171" s="396"/>
      <c r="BMR171" s="396"/>
      <c r="BMS171" s="396"/>
      <c r="BMT171" s="396"/>
      <c r="BMU171" s="396"/>
      <c r="BMV171" s="396"/>
      <c r="BMW171" s="396"/>
      <c r="BMX171" s="396"/>
      <c r="BMY171" s="396"/>
      <c r="BMZ171" s="396"/>
      <c r="BNA171" s="396"/>
      <c r="BNB171" s="396"/>
      <c r="BNC171" s="396"/>
      <c r="BND171" s="396"/>
      <c r="BNE171" s="396"/>
      <c r="BNF171" s="396"/>
      <c r="BNG171" s="396"/>
      <c r="BNH171" s="396"/>
      <c r="BNI171" s="396"/>
      <c r="BNJ171" s="396"/>
      <c r="BNK171" s="396"/>
      <c r="BNL171" s="396"/>
      <c r="BNM171" s="396"/>
      <c r="BNN171" s="396"/>
      <c r="BNO171" s="396"/>
      <c r="BNP171" s="396"/>
      <c r="BNQ171" s="396"/>
      <c r="BNR171" s="396"/>
      <c r="BNS171" s="396"/>
      <c r="BNT171" s="396"/>
      <c r="BNU171" s="396"/>
      <c r="BNV171" s="396"/>
      <c r="BNW171" s="396"/>
      <c r="BNX171" s="396"/>
      <c r="BNY171" s="396"/>
      <c r="BNZ171" s="396"/>
      <c r="BOA171" s="396"/>
      <c r="BOB171" s="396"/>
      <c r="BOC171" s="396"/>
      <c r="BOD171" s="396"/>
      <c r="BOE171" s="396"/>
      <c r="BOF171" s="396"/>
      <c r="BOG171" s="396"/>
      <c r="BOH171" s="396"/>
      <c r="BOI171" s="396"/>
      <c r="BOJ171" s="396"/>
      <c r="BOK171" s="396"/>
      <c r="BOL171" s="396"/>
      <c r="BOM171" s="396"/>
      <c r="BON171" s="396"/>
      <c r="BOO171" s="396"/>
      <c r="BOP171" s="396"/>
      <c r="BOQ171" s="396"/>
      <c r="BOR171" s="396"/>
      <c r="BOS171" s="396"/>
      <c r="BOT171" s="396"/>
      <c r="BOU171" s="396"/>
      <c r="BOV171" s="396"/>
      <c r="BOW171" s="396"/>
      <c r="BOX171" s="396"/>
      <c r="BOY171" s="396"/>
      <c r="BOZ171" s="396"/>
      <c r="BPA171" s="396"/>
      <c r="BPB171" s="396"/>
      <c r="BPC171" s="396"/>
      <c r="BPD171" s="396"/>
      <c r="BPE171" s="396"/>
      <c r="BPF171" s="396"/>
      <c r="BPG171" s="396"/>
      <c r="BPH171" s="396"/>
      <c r="BPI171" s="396"/>
      <c r="BPJ171" s="396"/>
      <c r="BPK171" s="396"/>
      <c r="BPL171" s="396"/>
      <c r="BPM171" s="396"/>
      <c r="BPN171" s="396"/>
      <c r="BPO171" s="396"/>
      <c r="BPP171" s="396"/>
      <c r="BPQ171" s="396"/>
      <c r="BPR171" s="396"/>
      <c r="BPS171" s="396"/>
      <c r="BPT171" s="396"/>
      <c r="BPU171" s="396"/>
      <c r="BPV171" s="396"/>
      <c r="BPW171" s="396"/>
      <c r="BPX171" s="396"/>
      <c r="BPY171" s="396"/>
      <c r="BPZ171" s="396"/>
      <c r="BQA171" s="396"/>
      <c r="BQB171" s="396"/>
      <c r="BQC171" s="396"/>
      <c r="BQD171" s="396"/>
      <c r="BQE171" s="396"/>
      <c r="BQF171" s="396"/>
      <c r="BQG171" s="396"/>
      <c r="BQH171" s="396"/>
      <c r="BQI171" s="396"/>
      <c r="BQJ171" s="396"/>
      <c r="BQK171" s="396"/>
      <c r="BQL171" s="396"/>
      <c r="BQM171" s="396"/>
      <c r="BQN171" s="396"/>
      <c r="BQO171" s="396"/>
      <c r="BQP171" s="396"/>
      <c r="BQQ171" s="396"/>
      <c r="BQR171" s="396"/>
      <c r="BQS171" s="396"/>
      <c r="BQT171" s="396"/>
      <c r="BQU171" s="396"/>
      <c r="BQV171" s="396"/>
      <c r="BQW171" s="396"/>
      <c r="BQX171" s="396"/>
      <c r="BQY171" s="396"/>
      <c r="BQZ171" s="396"/>
      <c r="BRA171" s="396"/>
      <c r="BRB171" s="396"/>
      <c r="BRC171" s="396"/>
      <c r="BRD171" s="396"/>
      <c r="BRE171" s="396"/>
      <c r="BRF171" s="396"/>
      <c r="BRG171" s="396"/>
      <c r="BRH171" s="396"/>
      <c r="BRI171" s="396"/>
      <c r="BRJ171" s="396"/>
      <c r="BRK171" s="396"/>
      <c r="BRL171" s="396"/>
      <c r="BRM171" s="396"/>
      <c r="BRN171" s="396"/>
      <c r="BRO171" s="396"/>
      <c r="BRP171" s="396"/>
      <c r="BRQ171" s="396"/>
      <c r="BRR171" s="396"/>
      <c r="BRS171" s="396"/>
      <c r="BRT171" s="396"/>
      <c r="BRU171" s="396"/>
      <c r="BRV171" s="396"/>
      <c r="BRW171" s="396"/>
      <c r="BRX171" s="396"/>
      <c r="BRY171" s="396"/>
      <c r="BRZ171" s="396"/>
      <c r="BSA171" s="396"/>
      <c r="BSB171" s="396"/>
      <c r="BSC171" s="396"/>
      <c r="BSD171" s="396"/>
      <c r="BSE171" s="396"/>
      <c r="BSF171" s="396"/>
      <c r="BSG171" s="396"/>
      <c r="BSH171" s="396"/>
      <c r="BSI171" s="396"/>
      <c r="BSJ171" s="396"/>
      <c r="BSK171" s="396"/>
      <c r="BSL171" s="396"/>
      <c r="BSM171" s="396"/>
      <c r="BSN171" s="396"/>
      <c r="BSO171" s="396"/>
      <c r="BSP171" s="396"/>
      <c r="BSQ171" s="396"/>
      <c r="BSR171" s="396"/>
      <c r="BSS171" s="396"/>
      <c r="BST171" s="396"/>
      <c r="BSU171" s="396"/>
      <c r="BSV171" s="396"/>
      <c r="BSW171" s="396"/>
      <c r="BSX171" s="396"/>
      <c r="BSY171" s="396"/>
      <c r="BSZ171" s="396"/>
      <c r="BTA171" s="396"/>
      <c r="BTB171" s="396"/>
      <c r="BTC171" s="396"/>
      <c r="BTD171" s="396"/>
      <c r="BTE171" s="396"/>
      <c r="BTF171" s="396"/>
      <c r="BTG171" s="396"/>
      <c r="BTH171" s="396"/>
      <c r="BTI171" s="396"/>
      <c r="BTJ171" s="396"/>
      <c r="BTK171" s="396"/>
      <c r="BTL171" s="396"/>
      <c r="BTM171" s="396"/>
      <c r="BTN171" s="396"/>
      <c r="BTO171" s="396"/>
      <c r="BTP171" s="396"/>
      <c r="BTQ171" s="396"/>
      <c r="BTR171" s="396"/>
      <c r="BTS171" s="396"/>
      <c r="BTT171" s="396"/>
      <c r="BTU171" s="396"/>
      <c r="BTV171" s="396"/>
      <c r="BTW171" s="396"/>
      <c r="BTX171" s="396"/>
      <c r="BTY171" s="396"/>
      <c r="BTZ171" s="396"/>
      <c r="BUA171" s="396"/>
      <c r="BUB171" s="396"/>
      <c r="BUC171" s="396"/>
      <c r="BUD171" s="396"/>
      <c r="BUE171" s="396"/>
      <c r="BUF171" s="396"/>
      <c r="BUG171" s="396"/>
      <c r="BUH171" s="396"/>
      <c r="BUI171" s="396"/>
      <c r="BUJ171" s="396"/>
      <c r="BUK171" s="396"/>
      <c r="BUL171" s="396"/>
      <c r="BUM171" s="396"/>
      <c r="BUN171" s="396"/>
      <c r="BUO171" s="396"/>
      <c r="BUP171" s="396"/>
      <c r="BUQ171" s="396"/>
      <c r="BUR171" s="396"/>
      <c r="BUS171" s="396"/>
      <c r="BUT171" s="396"/>
      <c r="BUU171" s="396"/>
      <c r="BUV171" s="396"/>
      <c r="BUW171" s="396"/>
      <c r="BUX171" s="396"/>
      <c r="BUY171" s="396"/>
      <c r="BUZ171" s="396"/>
      <c r="BVA171" s="396"/>
      <c r="BVB171" s="396"/>
      <c r="BVC171" s="396"/>
      <c r="BVD171" s="396"/>
      <c r="BVE171" s="396"/>
      <c r="BVF171" s="396"/>
      <c r="BVG171" s="396"/>
      <c r="BVH171" s="396"/>
      <c r="BVI171" s="396"/>
      <c r="BVJ171" s="396"/>
      <c r="BVK171" s="396"/>
      <c r="BVL171" s="396"/>
      <c r="BVM171" s="396"/>
      <c r="BVN171" s="396"/>
      <c r="BVO171" s="396"/>
      <c r="BVP171" s="396"/>
      <c r="BVQ171" s="396"/>
      <c r="BVR171" s="396"/>
      <c r="BVS171" s="396"/>
      <c r="BVT171" s="396"/>
      <c r="BVU171" s="396"/>
      <c r="BVV171" s="396"/>
      <c r="BVW171" s="396"/>
      <c r="BVX171" s="396"/>
      <c r="BVY171" s="396"/>
      <c r="BVZ171" s="396"/>
      <c r="BWA171" s="396"/>
      <c r="BWB171" s="396"/>
      <c r="BWC171" s="396"/>
      <c r="BWD171" s="396"/>
      <c r="BWE171" s="396"/>
      <c r="BWF171" s="396"/>
      <c r="BWG171" s="396"/>
      <c r="BWH171" s="396"/>
      <c r="BWI171" s="396"/>
      <c r="BWJ171" s="396"/>
      <c r="BWK171" s="396"/>
      <c r="BWL171" s="396"/>
      <c r="BWM171" s="396"/>
      <c r="BWN171" s="396"/>
      <c r="BWO171" s="396"/>
      <c r="BWP171" s="396"/>
      <c r="BWQ171" s="396"/>
      <c r="BWR171" s="396"/>
      <c r="BWS171" s="396"/>
      <c r="BWT171" s="396"/>
      <c r="BWU171" s="396"/>
      <c r="BWV171" s="396"/>
      <c r="BWW171" s="396"/>
      <c r="BWX171" s="396"/>
      <c r="BWY171" s="396"/>
      <c r="BWZ171" s="396"/>
      <c r="BXA171" s="396"/>
      <c r="BXB171" s="396"/>
      <c r="BXC171" s="396"/>
      <c r="BXD171" s="396"/>
      <c r="BXE171" s="396"/>
      <c r="BXF171" s="396"/>
      <c r="BXG171" s="396"/>
      <c r="BXH171" s="396"/>
      <c r="BXI171" s="396"/>
      <c r="BXJ171" s="396"/>
      <c r="BXK171" s="396"/>
      <c r="BXL171" s="396"/>
      <c r="BXM171" s="396"/>
      <c r="BXN171" s="396"/>
      <c r="BXO171" s="396"/>
      <c r="BXP171" s="396"/>
      <c r="BXQ171" s="396"/>
      <c r="BXR171" s="396"/>
      <c r="BXS171" s="396"/>
      <c r="BXT171" s="396"/>
      <c r="BXU171" s="396"/>
      <c r="BXV171" s="396"/>
      <c r="BXW171" s="396"/>
      <c r="BXX171" s="396"/>
      <c r="BXY171" s="396"/>
      <c r="BXZ171" s="396"/>
      <c r="BYA171" s="396"/>
      <c r="BYB171" s="396"/>
      <c r="BYC171" s="396"/>
      <c r="BYD171" s="396"/>
      <c r="BYE171" s="396"/>
      <c r="BYF171" s="396"/>
      <c r="BYG171" s="396"/>
      <c r="BYH171" s="396"/>
      <c r="BYI171" s="396"/>
      <c r="BYJ171" s="396"/>
      <c r="BYK171" s="396"/>
      <c r="BYL171" s="396"/>
      <c r="BYM171" s="396"/>
      <c r="BYN171" s="396"/>
      <c r="BYO171" s="396"/>
      <c r="BYP171" s="396"/>
      <c r="BYQ171" s="396"/>
      <c r="BYR171" s="396"/>
      <c r="BYS171" s="396"/>
      <c r="BYT171" s="396"/>
      <c r="BYU171" s="396"/>
      <c r="BYV171" s="396"/>
      <c r="BYW171" s="396"/>
      <c r="BYX171" s="396"/>
      <c r="BYY171" s="396"/>
      <c r="BYZ171" s="396"/>
      <c r="BZA171" s="396"/>
      <c r="BZB171" s="396"/>
      <c r="BZC171" s="396"/>
      <c r="BZD171" s="396"/>
      <c r="BZE171" s="396"/>
      <c r="BZF171" s="396"/>
      <c r="BZG171" s="396"/>
      <c r="BZH171" s="396"/>
      <c r="BZI171" s="396"/>
      <c r="BZJ171" s="396"/>
      <c r="BZK171" s="396"/>
      <c r="BZL171" s="396"/>
      <c r="BZM171" s="396"/>
      <c r="BZN171" s="396"/>
      <c r="BZO171" s="396"/>
      <c r="BZP171" s="396"/>
      <c r="BZQ171" s="396"/>
      <c r="BZR171" s="396"/>
      <c r="BZS171" s="396"/>
      <c r="BZT171" s="396"/>
      <c r="BZU171" s="396"/>
      <c r="BZV171" s="396"/>
      <c r="BZW171" s="396"/>
      <c r="BZX171" s="396"/>
      <c r="BZY171" s="396"/>
      <c r="BZZ171" s="396"/>
      <c r="CAA171" s="396"/>
      <c r="CAB171" s="396"/>
      <c r="CAC171" s="396"/>
      <c r="CAD171" s="396"/>
      <c r="CAE171" s="396"/>
      <c r="CAF171" s="396"/>
      <c r="CAG171" s="396"/>
      <c r="CAH171" s="396"/>
      <c r="CAI171" s="396"/>
      <c r="CAJ171" s="396"/>
      <c r="CAK171" s="396"/>
      <c r="CAL171" s="396"/>
      <c r="CAM171" s="396"/>
      <c r="CAN171" s="396"/>
      <c r="CAO171" s="396"/>
      <c r="CAP171" s="396"/>
      <c r="CAQ171" s="396"/>
      <c r="CAR171" s="396"/>
      <c r="CAS171" s="396"/>
      <c r="CAT171" s="396"/>
      <c r="CAU171" s="396"/>
      <c r="CAV171" s="396"/>
      <c r="CAW171" s="396"/>
      <c r="CAX171" s="396"/>
      <c r="CAY171" s="396"/>
      <c r="CAZ171" s="396"/>
      <c r="CBA171" s="396"/>
      <c r="CBB171" s="396"/>
      <c r="CBC171" s="396"/>
      <c r="CBD171" s="396"/>
      <c r="CBE171" s="396"/>
      <c r="CBF171" s="396"/>
      <c r="CBG171" s="396"/>
      <c r="CBH171" s="396"/>
      <c r="CBI171" s="396"/>
      <c r="CBJ171" s="396"/>
      <c r="CBK171" s="396"/>
      <c r="CBL171" s="396"/>
      <c r="CBM171" s="396"/>
      <c r="CBN171" s="396"/>
      <c r="CBO171" s="396"/>
      <c r="CBP171" s="396"/>
      <c r="CBQ171" s="396"/>
      <c r="CBR171" s="396"/>
      <c r="CBS171" s="396"/>
      <c r="CBT171" s="396"/>
      <c r="CBU171" s="396"/>
      <c r="CBV171" s="396"/>
      <c r="CBW171" s="396"/>
      <c r="CBX171" s="396"/>
      <c r="CBY171" s="396"/>
      <c r="CBZ171" s="396"/>
      <c r="CCA171" s="396"/>
      <c r="CCB171" s="396"/>
      <c r="CCC171" s="396"/>
      <c r="CCD171" s="396"/>
      <c r="CCE171" s="396"/>
      <c r="CCF171" s="396"/>
      <c r="CCG171" s="396"/>
      <c r="CCH171" s="396"/>
      <c r="CCI171" s="396"/>
      <c r="CCJ171" s="396"/>
      <c r="CCK171" s="396"/>
      <c r="CCL171" s="396"/>
      <c r="CCM171" s="396"/>
      <c r="CCN171" s="396"/>
      <c r="CCO171" s="396"/>
      <c r="CCP171" s="396"/>
      <c r="CCQ171" s="396"/>
      <c r="CCR171" s="396"/>
      <c r="CCS171" s="396"/>
      <c r="CCT171" s="396"/>
      <c r="CCU171" s="396"/>
      <c r="CCV171" s="396"/>
      <c r="CCW171" s="396"/>
      <c r="CCX171" s="396"/>
      <c r="CCY171" s="396"/>
      <c r="CCZ171" s="396"/>
      <c r="CDA171" s="396"/>
      <c r="CDB171" s="396"/>
      <c r="CDC171" s="396"/>
      <c r="CDD171" s="396"/>
      <c r="CDE171" s="396"/>
      <c r="CDF171" s="396"/>
      <c r="CDG171" s="396"/>
      <c r="CDH171" s="396"/>
      <c r="CDI171" s="396"/>
      <c r="CDJ171" s="396"/>
      <c r="CDK171" s="396"/>
      <c r="CDL171" s="396"/>
      <c r="CDM171" s="396"/>
      <c r="CDN171" s="396"/>
      <c r="CDO171" s="396"/>
      <c r="CDP171" s="396"/>
      <c r="CDQ171" s="396"/>
      <c r="CDR171" s="396"/>
      <c r="CDS171" s="396"/>
      <c r="CDT171" s="396"/>
      <c r="CDU171" s="396"/>
      <c r="CDV171" s="396"/>
      <c r="CDW171" s="396"/>
      <c r="CDX171" s="396"/>
      <c r="CDY171" s="396"/>
      <c r="CDZ171" s="396"/>
      <c r="CEA171" s="396"/>
      <c r="CEB171" s="396"/>
      <c r="CEC171" s="396"/>
      <c r="CED171" s="396"/>
      <c r="CEE171" s="396"/>
      <c r="CEF171" s="396"/>
      <c r="CEG171" s="396"/>
      <c r="CEH171" s="396"/>
      <c r="CEI171" s="396"/>
      <c r="CEJ171" s="396"/>
      <c r="CEK171" s="396"/>
      <c r="CEL171" s="396"/>
      <c r="CEM171" s="396"/>
      <c r="CEN171" s="396"/>
      <c r="CEO171" s="396"/>
      <c r="CEP171" s="396"/>
      <c r="CEQ171" s="396"/>
      <c r="CER171" s="396"/>
      <c r="CES171" s="396"/>
      <c r="CET171" s="396"/>
      <c r="CEU171" s="396"/>
      <c r="CEV171" s="396"/>
      <c r="CEW171" s="396"/>
      <c r="CEX171" s="396"/>
      <c r="CEY171" s="396"/>
      <c r="CEZ171" s="396"/>
      <c r="CFA171" s="396"/>
      <c r="CFB171" s="396"/>
      <c r="CFC171" s="396"/>
      <c r="CFD171" s="396"/>
      <c r="CFE171" s="396"/>
      <c r="CFF171" s="396"/>
      <c r="CFG171" s="396"/>
      <c r="CFH171" s="396"/>
      <c r="CFI171" s="396"/>
      <c r="CFJ171" s="396"/>
      <c r="CFK171" s="396"/>
      <c r="CFL171" s="396"/>
      <c r="CFM171" s="396"/>
      <c r="CFN171" s="396"/>
      <c r="CFO171" s="396"/>
      <c r="CFP171" s="396"/>
      <c r="CFQ171" s="396"/>
      <c r="CFR171" s="396"/>
      <c r="CFS171" s="396"/>
      <c r="CFT171" s="396"/>
      <c r="CFU171" s="396"/>
      <c r="CFV171" s="396"/>
      <c r="CFW171" s="396"/>
      <c r="CFX171" s="396"/>
      <c r="CFY171" s="396"/>
      <c r="CFZ171" s="396"/>
      <c r="CGA171" s="396"/>
      <c r="CGB171" s="396"/>
      <c r="CGC171" s="396"/>
      <c r="CGD171" s="396"/>
      <c r="CGE171" s="396"/>
      <c r="CGF171" s="396"/>
      <c r="CGG171" s="396"/>
      <c r="CGH171" s="396"/>
      <c r="CGI171" s="396"/>
      <c r="CGJ171" s="396"/>
      <c r="CGK171" s="396"/>
      <c r="CGL171" s="396"/>
      <c r="CGM171" s="396"/>
      <c r="CGN171" s="396"/>
      <c r="CGO171" s="396"/>
      <c r="CGP171" s="396"/>
      <c r="CGQ171" s="396"/>
      <c r="CGR171" s="396"/>
      <c r="CGS171" s="396"/>
      <c r="CGT171" s="396"/>
      <c r="CGU171" s="396"/>
      <c r="CGV171" s="396"/>
      <c r="CGW171" s="396"/>
      <c r="CGX171" s="396"/>
      <c r="CGY171" s="396"/>
      <c r="CGZ171" s="396"/>
      <c r="CHA171" s="396"/>
      <c r="CHB171" s="396"/>
      <c r="CHC171" s="396"/>
      <c r="CHD171" s="396"/>
      <c r="CHE171" s="396"/>
      <c r="CHF171" s="396"/>
      <c r="CHG171" s="396"/>
      <c r="CHH171" s="396"/>
      <c r="CHI171" s="396"/>
      <c r="CHJ171" s="396"/>
      <c r="CHK171" s="396"/>
      <c r="CHL171" s="396"/>
      <c r="CHM171" s="396"/>
      <c r="CHN171" s="396"/>
      <c r="CHO171" s="396"/>
      <c r="CHP171" s="396"/>
      <c r="CHQ171" s="396"/>
      <c r="CHR171" s="396"/>
      <c r="CHS171" s="396"/>
      <c r="CHT171" s="396"/>
      <c r="CHU171" s="396"/>
      <c r="CHV171" s="396"/>
      <c r="CHW171" s="396"/>
      <c r="CHX171" s="396"/>
      <c r="CHY171" s="396"/>
      <c r="CHZ171" s="396"/>
      <c r="CIA171" s="396"/>
      <c r="CIB171" s="396"/>
      <c r="CIC171" s="396"/>
      <c r="CID171" s="396"/>
      <c r="CIE171" s="396"/>
      <c r="CIF171" s="396"/>
      <c r="CIG171" s="396"/>
      <c r="CIH171" s="396"/>
      <c r="CII171" s="396"/>
      <c r="CIJ171" s="396"/>
      <c r="CIK171" s="396"/>
      <c r="CIL171" s="396"/>
      <c r="CIM171" s="396"/>
      <c r="CIN171" s="396"/>
      <c r="CIO171" s="396"/>
      <c r="CIP171" s="396"/>
      <c r="CIQ171" s="396"/>
      <c r="CIR171" s="396"/>
      <c r="CIS171" s="396"/>
      <c r="CIT171" s="396"/>
      <c r="CIU171" s="396"/>
      <c r="CIV171" s="396"/>
      <c r="CIW171" s="396"/>
      <c r="CIX171" s="396"/>
      <c r="CIY171" s="396"/>
      <c r="CIZ171" s="396"/>
      <c r="CJA171" s="396"/>
      <c r="CJB171" s="396"/>
      <c r="CJC171" s="396"/>
      <c r="CJD171" s="396"/>
      <c r="CJE171" s="396"/>
      <c r="CJF171" s="396"/>
      <c r="CJG171" s="396"/>
      <c r="CJH171" s="396"/>
      <c r="CJI171" s="396"/>
      <c r="CJJ171" s="396"/>
      <c r="CJK171" s="396"/>
      <c r="CJL171" s="396"/>
      <c r="CJM171" s="396"/>
      <c r="CJN171" s="396"/>
      <c r="CJO171" s="396"/>
      <c r="CJP171" s="396"/>
      <c r="CJQ171" s="396"/>
      <c r="CJR171" s="396"/>
      <c r="CJS171" s="396"/>
      <c r="CJT171" s="396"/>
      <c r="CJU171" s="396"/>
      <c r="CJV171" s="396"/>
      <c r="CJW171" s="396"/>
      <c r="CJX171" s="396"/>
      <c r="CJY171" s="396"/>
      <c r="CJZ171" s="396"/>
      <c r="CKA171" s="396"/>
      <c r="CKB171" s="396"/>
      <c r="CKC171" s="396"/>
      <c r="CKD171" s="396"/>
      <c r="CKE171" s="396"/>
      <c r="CKF171" s="396"/>
      <c r="CKG171" s="396"/>
      <c r="CKH171" s="396"/>
      <c r="CKI171" s="396"/>
      <c r="CKJ171" s="396"/>
      <c r="CKK171" s="396"/>
      <c r="CKL171" s="396"/>
      <c r="CKM171" s="396"/>
      <c r="CKN171" s="396"/>
      <c r="CKO171" s="396"/>
      <c r="CKP171" s="396"/>
      <c r="CKQ171" s="396"/>
      <c r="CKR171" s="396"/>
      <c r="CKS171" s="396"/>
      <c r="CKT171" s="396"/>
      <c r="CKU171" s="396"/>
      <c r="CKV171" s="396"/>
      <c r="CKW171" s="396"/>
      <c r="CKX171" s="396"/>
      <c r="CKY171" s="396"/>
      <c r="CKZ171" s="396"/>
      <c r="CLA171" s="396"/>
      <c r="CLB171" s="396"/>
      <c r="CLC171" s="396"/>
      <c r="CLD171" s="396"/>
      <c r="CLE171" s="396"/>
      <c r="CLF171" s="396"/>
      <c r="CLG171" s="396"/>
      <c r="CLH171" s="396"/>
      <c r="CLI171" s="396"/>
      <c r="CLJ171" s="396"/>
      <c r="CLK171" s="396"/>
      <c r="CLL171" s="396"/>
      <c r="CLM171" s="396"/>
      <c r="CLN171" s="396"/>
      <c r="CLO171" s="396"/>
      <c r="CLP171" s="396"/>
      <c r="CLQ171" s="396"/>
      <c r="CLR171" s="396"/>
      <c r="CLS171" s="396"/>
      <c r="CLT171" s="396"/>
      <c r="CLU171" s="396"/>
      <c r="CLV171" s="396"/>
      <c r="CLW171" s="396"/>
      <c r="CLX171" s="396"/>
      <c r="CLY171" s="396"/>
      <c r="CLZ171" s="396"/>
      <c r="CMA171" s="396"/>
      <c r="CMB171" s="396"/>
      <c r="CMC171" s="396"/>
      <c r="CMD171" s="396"/>
      <c r="CME171" s="396"/>
      <c r="CMF171" s="396"/>
      <c r="CMG171" s="396"/>
      <c r="CMH171" s="396"/>
      <c r="CMI171" s="396"/>
      <c r="CMJ171" s="396"/>
      <c r="CMK171" s="396"/>
      <c r="CML171" s="396"/>
      <c r="CMM171" s="396"/>
      <c r="CMN171" s="396"/>
      <c r="CMO171" s="396"/>
      <c r="CMP171" s="396"/>
      <c r="CMQ171" s="396"/>
      <c r="CMR171" s="396"/>
      <c r="CMS171" s="396"/>
      <c r="CMT171" s="396"/>
      <c r="CMU171" s="396"/>
      <c r="CMV171" s="396"/>
      <c r="CMW171" s="396"/>
      <c r="CMX171" s="396"/>
      <c r="CMY171" s="396"/>
      <c r="CMZ171" s="396"/>
      <c r="CNA171" s="396"/>
      <c r="CNB171" s="396"/>
      <c r="CNC171" s="396"/>
      <c r="CND171" s="396"/>
      <c r="CNE171" s="396"/>
      <c r="CNF171" s="396"/>
      <c r="CNG171" s="396"/>
      <c r="CNH171" s="396"/>
      <c r="CNI171" s="396"/>
      <c r="CNJ171" s="396"/>
      <c r="CNK171" s="396"/>
      <c r="CNL171" s="396"/>
      <c r="CNM171" s="396"/>
      <c r="CNN171" s="396"/>
      <c r="CNO171" s="396"/>
      <c r="CNP171" s="396"/>
      <c r="CNQ171" s="396"/>
      <c r="CNR171" s="396"/>
      <c r="CNS171" s="396"/>
      <c r="CNT171" s="396"/>
      <c r="CNU171" s="396"/>
      <c r="CNV171" s="396"/>
      <c r="CNW171" s="396"/>
      <c r="CNX171" s="396"/>
      <c r="CNY171" s="396"/>
      <c r="CNZ171" s="396"/>
      <c r="COA171" s="396"/>
      <c r="COB171" s="396"/>
      <c r="COC171" s="396"/>
      <c r="COD171" s="396"/>
      <c r="COE171" s="396"/>
      <c r="COF171" s="396"/>
      <c r="COG171" s="396"/>
      <c r="COH171" s="396"/>
      <c r="COI171" s="396"/>
      <c r="COJ171" s="396"/>
      <c r="COK171" s="396"/>
      <c r="COL171" s="396"/>
      <c r="COM171" s="396"/>
      <c r="CON171" s="396"/>
      <c r="COO171" s="396"/>
      <c r="COP171" s="396"/>
      <c r="COQ171" s="396"/>
      <c r="COR171" s="396"/>
      <c r="COS171" s="396"/>
      <c r="COT171" s="396"/>
      <c r="COU171" s="396"/>
      <c r="COV171" s="396"/>
      <c r="COW171" s="396"/>
      <c r="COX171" s="396"/>
      <c r="COY171" s="396"/>
      <c r="COZ171" s="396"/>
      <c r="CPA171" s="396"/>
      <c r="CPB171" s="396"/>
      <c r="CPC171" s="396"/>
      <c r="CPD171" s="396"/>
      <c r="CPE171" s="396"/>
      <c r="CPF171" s="396"/>
      <c r="CPG171" s="396"/>
      <c r="CPH171" s="396"/>
      <c r="CPI171" s="396"/>
      <c r="CPJ171" s="396"/>
      <c r="CPK171" s="396"/>
      <c r="CPL171" s="396"/>
      <c r="CPM171" s="396"/>
      <c r="CPN171" s="396"/>
      <c r="CPO171" s="396"/>
      <c r="CPP171" s="396"/>
      <c r="CPQ171" s="396"/>
      <c r="CPR171" s="396"/>
      <c r="CPS171" s="396"/>
      <c r="CPT171" s="396"/>
      <c r="CPU171" s="396"/>
      <c r="CPV171" s="396"/>
      <c r="CPW171" s="396"/>
      <c r="CPX171" s="396"/>
      <c r="CPY171" s="396"/>
      <c r="CPZ171" s="396"/>
      <c r="CQA171" s="396"/>
      <c r="CQB171" s="396"/>
      <c r="CQC171" s="396"/>
      <c r="CQD171" s="396"/>
      <c r="CQE171" s="396"/>
      <c r="CQF171" s="396"/>
      <c r="CQG171" s="396"/>
      <c r="CQH171" s="396"/>
      <c r="CQI171" s="396"/>
      <c r="CQJ171" s="396"/>
      <c r="CQK171" s="396"/>
      <c r="CQL171" s="396"/>
      <c r="CQM171" s="396"/>
      <c r="CQN171" s="396"/>
      <c r="CQO171" s="396"/>
      <c r="CQP171" s="396"/>
      <c r="CQQ171" s="396"/>
      <c r="CQR171" s="396"/>
      <c r="CQS171" s="396"/>
      <c r="CQT171" s="396"/>
      <c r="CQU171" s="396"/>
      <c r="CQV171" s="396"/>
      <c r="CQW171" s="396"/>
      <c r="CQX171" s="396"/>
      <c r="CQY171" s="396"/>
      <c r="CQZ171" s="396"/>
      <c r="CRA171" s="396"/>
      <c r="CRB171" s="396"/>
      <c r="CRC171" s="396"/>
      <c r="CRD171" s="396"/>
      <c r="CRE171" s="396"/>
      <c r="CRF171" s="396"/>
      <c r="CRG171" s="396"/>
      <c r="CRH171" s="396"/>
      <c r="CRI171" s="396"/>
      <c r="CRJ171" s="396"/>
      <c r="CRK171" s="396"/>
      <c r="CRL171" s="396"/>
      <c r="CRM171" s="396"/>
      <c r="CRN171" s="396"/>
      <c r="CRO171" s="396"/>
      <c r="CRP171" s="396"/>
      <c r="CRQ171" s="396"/>
      <c r="CRR171" s="396"/>
      <c r="CRS171" s="396"/>
      <c r="CRT171" s="396"/>
      <c r="CRU171" s="396"/>
      <c r="CRV171" s="396"/>
      <c r="CRW171" s="396"/>
      <c r="CRX171" s="396"/>
      <c r="CRY171" s="396"/>
      <c r="CRZ171" s="396"/>
      <c r="CSA171" s="396"/>
      <c r="CSB171" s="396"/>
      <c r="CSC171" s="396"/>
      <c r="CSD171" s="396"/>
      <c r="CSE171" s="396"/>
      <c r="CSF171" s="396"/>
      <c r="CSG171" s="396"/>
      <c r="CSH171" s="396"/>
      <c r="CSI171" s="396"/>
      <c r="CSJ171" s="396"/>
      <c r="CSK171" s="396"/>
      <c r="CSL171" s="396"/>
      <c r="CSM171" s="396"/>
      <c r="CSN171" s="396"/>
      <c r="CSO171" s="396"/>
      <c r="CSP171" s="396"/>
      <c r="CSQ171" s="396"/>
      <c r="CSR171" s="396"/>
      <c r="CSS171" s="396"/>
      <c r="CST171" s="396"/>
      <c r="CSU171" s="396"/>
      <c r="CSV171" s="396"/>
      <c r="CSW171" s="396"/>
      <c r="CSX171" s="396"/>
      <c r="CSY171" s="396"/>
      <c r="CSZ171" s="396"/>
      <c r="CTA171" s="396"/>
      <c r="CTB171" s="396"/>
      <c r="CTC171" s="396"/>
      <c r="CTD171" s="396"/>
      <c r="CTE171" s="396"/>
      <c r="CTF171" s="396"/>
      <c r="CTG171" s="396"/>
      <c r="CTH171" s="396"/>
      <c r="CTI171" s="396"/>
      <c r="CTJ171" s="396"/>
      <c r="CTK171" s="396"/>
      <c r="CTL171" s="396"/>
      <c r="CTM171" s="396"/>
      <c r="CTN171" s="396"/>
      <c r="CTO171" s="396"/>
      <c r="CTP171" s="396"/>
      <c r="CTQ171" s="396"/>
      <c r="CTR171" s="396"/>
      <c r="CTS171" s="396"/>
      <c r="CTT171" s="396"/>
      <c r="CTU171" s="396"/>
      <c r="CTV171" s="396"/>
      <c r="CTW171" s="396"/>
      <c r="CTX171" s="396"/>
      <c r="CTY171" s="396"/>
      <c r="CTZ171" s="396"/>
      <c r="CUA171" s="396"/>
      <c r="CUB171" s="396"/>
      <c r="CUC171" s="396"/>
      <c r="CUD171" s="396"/>
      <c r="CUE171" s="396"/>
      <c r="CUF171" s="396"/>
      <c r="CUG171" s="396"/>
      <c r="CUH171" s="396"/>
      <c r="CUI171" s="396"/>
      <c r="CUJ171" s="396"/>
      <c r="CUK171" s="396"/>
      <c r="CUL171" s="396"/>
      <c r="CUM171" s="396"/>
      <c r="CUN171" s="396"/>
      <c r="CUO171" s="396"/>
      <c r="CUP171" s="396"/>
      <c r="CUQ171" s="396"/>
      <c r="CUR171" s="396"/>
      <c r="CUS171" s="396"/>
      <c r="CUT171" s="396"/>
      <c r="CUU171" s="396"/>
      <c r="CUV171" s="396"/>
      <c r="CUW171" s="396"/>
      <c r="CUX171" s="396"/>
      <c r="CUY171" s="396"/>
      <c r="CUZ171" s="396"/>
      <c r="CVA171" s="396"/>
      <c r="CVB171" s="396"/>
      <c r="CVC171" s="396"/>
      <c r="CVD171" s="396"/>
      <c r="CVE171" s="396"/>
      <c r="CVF171" s="396"/>
      <c r="CVG171" s="396"/>
      <c r="CVH171" s="396"/>
      <c r="CVI171" s="396"/>
      <c r="CVJ171" s="396"/>
      <c r="CVK171" s="396"/>
      <c r="CVL171" s="396"/>
      <c r="CVM171" s="396"/>
      <c r="CVN171" s="396"/>
      <c r="CVO171" s="396"/>
      <c r="CVP171" s="396"/>
      <c r="CVQ171" s="396"/>
      <c r="CVR171" s="396"/>
      <c r="CVS171" s="396"/>
      <c r="CVT171" s="396"/>
      <c r="CVU171" s="396"/>
      <c r="CVV171" s="396"/>
      <c r="CVW171" s="396"/>
      <c r="CVX171" s="396"/>
      <c r="CVY171" s="396"/>
      <c r="CVZ171" s="396"/>
      <c r="CWA171" s="396"/>
      <c r="CWB171" s="396"/>
      <c r="CWC171" s="396"/>
      <c r="CWD171" s="396"/>
      <c r="CWE171" s="396"/>
      <c r="CWF171" s="396"/>
      <c r="CWG171" s="396"/>
      <c r="CWH171" s="396"/>
      <c r="CWI171" s="396"/>
      <c r="CWJ171" s="396"/>
      <c r="CWK171" s="396"/>
      <c r="CWL171" s="396"/>
      <c r="CWM171" s="396"/>
      <c r="CWN171" s="396"/>
      <c r="CWO171" s="396"/>
      <c r="CWP171" s="396"/>
      <c r="CWQ171" s="396"/>
      <c r="CWR171" s="396"/>
      <c r="CWS171" s="396"/>
      <c r="CWT171" s="396"/>
      <c r="CWU171" s="396"/>
      <c r="CWV171" s="396"/>
      <c r="CWW171" s="396"/>
      <c r="CWX171" s="396"/>
      <c r="CWY171" s="396"/>
      <c r="CWZ171" s="396"/>
      <c r="CXA171" s="396"/>
      <c r="CXB171" s="396"/>
      <c r="CXC171" s="396"/>
      <c r="CXD171" s="396"/>
      <c r="CXE171" s="396"/>
      <c r="CXF171" s="396"/>
      <c r="CXG171" s="396"/>
      <c r="CXH171" s="396"/>
      <c r="CXI171" s="396"/>
      <c r="CXJ171" s="396"/>
      <c r="CXK171" s="396"/>
      <c r="CXL171" s="396"/>
      <c r="CXM171" s="396"/>
      <c r="CXN171" s="396"/>
      <c r="CXO171" s="396"/>
      <c r="CXP171" s="396"/>
      <c r="CXQ171" s="396"/>
      <c r="CXR171" s="396"/>
      <c r="CXS171" s="396"/>
      <c r="CXT171" s="396"/>
      <c r="CXU171" s="396"/>
      <c r="CXV171" s="396"/>
      <c r="CXW171" s="396"/>
      <c r="CXX171" s="396"/>
      <c r="CXY171" s="396"/>
      <c r="CXZ171" s="396"/>
      <c r="CYA171" s="396"/>
      <c r="CYB171" s="396"/>
      <c r="CYC171" s="396"/>
      <c r="CYD171" s="396"/>
      <c r="CYE171" s="396"/>
      <c r="CYF171" s="396"/>
      <c r="CYG171" s="396"/>
      <c r="CYH171" s="396"/>
      <c r="CYI171" s="396"/>
      <c r="CYJ171" s="396"/>
      <c r="CYK171" s="396"/>
      <c r="CYL171" s="396"/>
      <c r="CYM171" s="396"/>
      <c r="CYN171" s="396"/>
      <c r="CYO171" s="396"/>
      <c r="CYP171" s="396"/>
      <c r="CYQ171" s="396"/>
      <c r="CYR171" s="396"/>
      <c r="CYS171" s="396"/>
      <c r="CYT171" s="396"/>
      <c r="CYU171" s="396"/>
      <c r="CYV171" s="396"/>
      <c r="CYW171" s="396"/>
      <c r="CYX171" s="396"/>
      <c r="CYY171" s="396"/>
      <c r="CYZ171" s="396"/>
      <c r="CZA171" s="396"/>
      <c r="CZB171" s="396"/>
      <c r="CZC171" s="396"/>
      <c r="CZD171" s="396"/>
      <c r="CZE171" s="396"/>
      <c r="CZF171" s="396"/>
      <c r="CZG171" s="396"/>
      <c r="CZH171" s="396"/>
      <c r="CZI171" s="396"/>
      <c r="CZJ171" s="396"/>
      <c r="CZK171" s="396"/>
      <c r="CZL171" s="396"/>
      <c r="CZM171" s="396"/>
      <c r="CZN171" s="396"/>
      <c r="CZO171" s="396"/>
      <c r="CZP171" s="396"/>
      <c r="CZQ171" s="396"/>
      <c r="CZR171" s="396"/>
      <c r="CZS171" s="396"/>
      <c r="CZT171" s="396"/>
      <c r="CZU171" s="396"/>
      <c r="CZV171" s="396"/>
      <c r="CZW171" s="396"/>
      <c r="CZX171" s="396"/>
      <c r="CZY171" s="396"/>
      <c r="CZZ171" s="396"/>
      <c r="DAA171" s="396"/>
      <c r="DAB171" s="396"/>
      <c r="DAC171" s="396"/>
      <c r="DAD171" s="396"/>
      <c r="DAE171" s="396"/>
      <c r="DAF171" s="396"/>
      <c r="DAG171" s="396"/>
      <c r="DAH171" s="396"/>
      <c r="DAI171" s="396"/>
      <c r="DAJ171" s="396"/>
      <c r="DAK171" s="396"/>
      <c r="DAL171" s="396"/>
      <c r="DAM171" s="396"/>
      <c r="DAN171" s="396"/>
      <c r="DAO171" s="396"/>
      <c r="DAP171" s="396"/>
      <c r="DAQ171" s="396"/>
      <c r="DAR171" s="396"/>
      <c r="DAS171" s="396"/>
      <c r="DAT171" s="396"/>
      <c r="DAU171" s="396"/>
      <c r="DAV171" s="396"/>
      <c r="DAW171" s="396"/>
      <c r="DAX171" s="396"/>
      <c r="DAY171" s="396"/>
      <c r="DAZ171" s="396"/>
      <c r="DBA171" s="396"/>
      <c r="DBB171" s="396"/>
      <c r="DBC171" s="396"/>
      <c r="DBD171" s="396"/>
      <c r="DBE171" s="396"/>
      <c r="DBF171" s="396"/>
      <c r="DBG171" s="396"/>
      <c r="DBH171" s="396"/>
      <c r="DBI171" s="396"/>
      <c r="DBJ171" s="396"/>
      <c r="DBK171" s="396"/>
      <c r="DBL171" s="396"/>
      <c r="DBM171" s="396"/>
      <c r="DBN171" s="396"/>
      <c r="DBO171" s="396"/>
      <c r="DBP171" s="396"/>
      <c r="DBQ171" s="396"/>
      <c r="DBR171" s="396"/>
      <c r="DBS171" s="396"/>
      <c r="DBT171" s="396"/>
      <c r="DBU171" s="396"/>
      <c r="DBV171" s="396"/>
      <c r="DBW171" s="396"/>
      <c r="DBX171" s="396"/>
      <c r="DBY171" s="396"/>
      <c r="DBZ171" s="396"/>
      <c r="DCA171" s="396"/>
      <c r="DCB171" s="396"/>
      <c r="DCC171" s="396"/>
      <c r="DCD171" s="396"/>
      <c r="DCE171" s="396"/>
      <c r="DCF171" s="396"/>
      <c r="DCG171" s="396"/>
      <c r="DCH171" s="396"/>
      <c r="DCI171" s="396"/>
      <c r="DCJ171" s="396"/>
      <c r="DCK171" s="396"/>
      <c r="DCL171" s="396"/>
      <c r="DCM171" s="396"/>
      <c r="DCN171" s="396"/>
      <c r="DCO171" s="396"/>
      <c r="DCP171" s="396"/>
      <c r="DCQ171" s="396"/>
      <c r="DCR171" s="396"/>
      <c r="DCS171" s="396"/>
      <c r="DCT171" s="396"/>
      <c r="DCU171" s="396"/>
      <c r="DCV171" s="396"/>
      <c r="DCW171" s="396"/>
      <c r="DCX171" s="396"/>
      <c r="DCY171" s="396"/>
      <c r="DCZ171" s="396"/>
      <c r="DDA171" s="396"/>
      <c r="DDB171" s="396"/>
      <c r="DDC171" s="396"/>
      <c r="DDD171" s="396"/>
      <c r="DDE171" s="396"/>
      <c r="DDF171" s="396"/>
      <c r="DDG171" s="396"/>
      <c r="DDH171" s="396"/>
      <c r="DDI171" s="396"/>
      <c r="DDJ171" s="396"/>
      <c r="DDK171" s="396"/>
      <c r="DDL171" s="396"/>
      <c r="DDM171" s="396"/>
      <c r="DDN171" s="396"/>
      <c r="DDO171" s="396"/>
      <c r="DDP171" s="396"/>
      <c r="DDQ171" s="396"/>
      <c r="DDR171" s="396"/>
      <c r="DDS171" s="396"/>
      <c r="DDT171" s="396"/>
      <c r="DDU171" s="396"/>
      <c r="DDV171" s="396"/>
      <c r="DDW171" s="396"/>
      <c r="DDX171" s="396"/>
      <c r="DDY171" s="396"/>
      <c r="DDZ171" s="396"/>
      <c r="DEA171" s="396"/>
      <c r="DEB171" s="396"/>
      <c r="DEC171" s="396"/>
      <c r="DED171" s="396"/>
      <c r="DEE171" s="396"/>
      <c r="DEF171" s="396"/>
      <c r="DEG171" s="396"/>
      <c r="DEH171" s="396"/>
      <c r="DEI171" s="396"/>
      <c r="DEJ171" s="396"/>
      <c r="DEK171" s="396"/>
      <c r="DEL171" s="396"/>
      <c r="DEM171" s="396"/>
      <c r="DEN171" s="396"/>
      <c r="DEO171" s="396"/>
      <c r="DEP171" s="396"/>
      <c r="DEQ171" s="396"/>
      <c r="DER171" s="396"/>
      <c r="DES171" s="396"/>
      <c r="DET171" s="396"/>
      <c r="DEU171" s="396"/>
      <c r="DEV171" s="396"/>
      <c r="DEW171" s="396"/>
      <c r="DEX171" s="396"/>
      <c r="DEY171" s="396"/>
      <c r="DEZ171" s="396"/>
      <c r="DFA171" s="396"/>
      <c r="DFB171" s="396"/>
      <c r="DFC171" s="396"/>
      <c r="DFD171" s="396"/>
      <c r="DFE171" s="396"/>
      <c r="DFF171" s="396"/>
      <c r="DFG171" s="396"/>
      <c r="DFH171" s="396"/>
      <c r="DFI171" s="396"/>
      <c r="DFJ171" s="396"/>
      <c r="DFK171" s="396"/>
      <c r="DFL171" s="396"/>
      <c r="DFM171" s="396"/>
      <c r="DFN171" s="396"/>
      <c r="DFO171" s="396"/>
      <c r="DFP171" s="396"/>
      <c r="DFQ171" s="396"/>
      <c r="DFR171" s="396"/>
      <c r="DFS171" s="396"/>
      <c r="DFT171" s="396"/>
      <c r="DFU171" s="396"/>
      <c r="DFV171" s="396"/>
      <c r="DFW171" s="396"/>
      <c r="DFX171" s="396"/>
      <c r="DFY171" s="396"/>
      <c r="DFZ171" s="396"/>
      <c r="DGA171" s="396"/>
      <c r="DGB171" s="396"/>
      <c r="DGC171" s="396"/>
      <c r="DGD171" s="396"/>
      <c r="DGE171" s="396"/>
      <c r="DGF171" s="396"/>
      <c r="DGG171" s="396"/>
      <c r="DGH171" s="396"/>
      <c r="DGI171" s="396"/>
      <c r="DGJ171" s="396"/>
      <c r="DGK171" s="396"/>
      <c r="DGL171" s="396"/>
      <c r="DGM171" s="396"/>
      <c r="DGN171" s="396"/>
      <c r="DGO171" s="396"/>
      <c r="DGP171" s="396"/>
      <c r="DGQ171" s="396"/>
      <c r="DGR171" s="396"/>
      <c r="DGS171" s="396"/>
      <c r="DGT171" s="396"/>
      <c r="DGU171" s="396"/>
      <c r="DGV171" s="396"/>
      <c r="DGW171" s="396"/>
      <c r="DGX171" s="396"/>
      <c r="DGY171" s="396"/>
      <c r="DGZ171" s="396"/>
      <c r="DHA171" s="396"/>
      <c r="DHB171" s="396"/>
      <c r="DHC171" s="396"/>
      <c r="DHD171" s="396"/>
      <c r="DHE171" s="396"/>
      <c r="DHF171" s="396"/>
      <c r="DHG171" s="396"/>
      <c r="DHH171" s="396"/>
      <c r="DHI171" s="396"/>
      <c r="DHJ171" s="396"/>
      <c r="DHK171" s="396"/>
      <c r="DHL171" s="396"/>
      <c r="DHM171" s="396"/>
      <c r="DHN171" s="396"/>
      <c r="DHO171" s="396"/>
      <c r="DHP171" s="396"/>
      <c r="DHQ171" s="396"/>
      <c r="DHR171" s="396"/>
      <c r="DHS171" s="396"/>
      <c r="DHT171" s="396"/>
      <c r="DHU171" s="396"/>
      <c r="DHV171" s="396"/>
      <c r="DHW171" s="396"/>
      <c r="DHX171" s="396"/>
      <c r="DHY171" s="396"/>
      <c r="DHZ171" s="396"/>
      <c r="DIA171" s="396"/>
      <c r="DIB171" s="396"/>
      <c r="DIC171" s="396"/>
      <c r="DID171" s="396"/>
      <c r="DIE171" s="396"/>
      <c r="DIF171" s="396"/>
      <c r="DIG171" s="396"/>
      <c r="DIH171" s="396"/>
      <c r="DII171" s="396"/>
      <c r="DIJ171" s="396"/>
      <c r="DIK171" s="396"/>
      <c r="DIL171" s="396"/>
      <c r="DIM171" s="396"/>
      <c r="DIN171" s="396"/>
      <c r="DIO171" s="396"/>
      <c r="DIP171" s="396"/>
      <c r="DIQ171" s="396"/>
      <c r="DIR171" s="396"/>
      <c r="DIS171" s="396"/>
      <c r="DIT171" s="396"/>
      <c r="DIU171" s="396"/>
      <c r="DIV171" s="396"/>
      <c r="DIW171" s="396"/>
      <c r="DIX171" s="396"/>
      <c r="DIY171" s="396"/>
      <c r="DIZ171" s="396"/>
      <c r="DJA171" s="396"/>
      <c r="DJB171" s="396"/>
      <c r="DJC171" s="396"/>
      <c r="DJD171" s="396"/>
      <c r="DJE171" s="396"/>
      <c r="DJF171" s="396"/>
      <c r="DJG171" s="396"/>
      <c r="DJH171" s="396"/>
      <c r="DJI171" s="396"/>
      <c r="DJJ171" s="396"/>
      <c r="DJK171" s="396"/>
      <c r="DJL171" s="396"/>
      <c r="DJM171" s="396"/>
      <c r="DJN171" s="396"/>
      <c r="DJO171" s="396"/>
      <c r="DJP171" s="396"/>
      <c r="DJQ171" s="396"/>
      <c r="DJR171" s="396"/>
      <c r="DJS171" s="396"/>
      <c r="DJT171" s="396"/>
      <c r="DJU171" s="396"/>
      <c r="DJV171" s="396"/>
      <c r="DJW171" s="396"/>
      <c r="DJX171" s="396"/>
      <c r="DJY171" s="396"/>
      <c r="DJZ171" s="396"/>
      <c r="DKA171" s="396"/>
      <c r="DKB171" s="396"/>
      <c r="DKC171" s="396"/>
      <c r="DKD171" s="396"/>
      <c r="DKE171" s="396"/>
      <c r="DKF171" s="396"/>
      <c r="DKG171" s="396"/>
      <c r="DKH171" s="396"/>
      <c r="DKI171" s="396"/>
      <c r="DKJ171" s="396"/>
      <c r="DKK171" s="396"/>
      <c r="DKL171" s="396"/>
      <c r="DKM171" s="396"/>
      <c r="DKN171" s="396"/>
      <c r="DKO171" s="396"/>
      <c r="DKP171" s="396"/>
      <c r="DKQ171" s="396"/>
      <c r="DKR171" s="396"/>
      <c r="DKS171" s="396"/>
      <c r="DKT171" s="396"/>
      <c r="DKU171" s="396"/>
      <c r="DKV171" s="396"/>
      <c r="DKW171" s="396"/>
      <c r="DKX171" s="396"/>
      <c r="DKY171" s="396"/>
      <c r="DKZ171" s="396"/>
      <c r="DLA171" s="396"/>
      <c r="DLB171" s="396"/>
      <c r="DLC171" s="396"/>
      <c r="DLD171" s="396"/>
      <c r="DLE171" s="396"/>
      <c r="DLF171" s="396"/>
      <c r="DLG171" s="396"/>
      <c r="DLH171" s="396"/>
      <c r="DLI171" s="396"/>
      <c r="DLJ171" s="396"/>
      <c r="DLK171" s="396"/>
      <c r="DLL171" s="396"/>
      <c r="DLM171" s="396"/>
      <c r="DLN171" s="396"/>
      <c r="DLO171" s="396"/>
      <c r="DLP171" s="396"/>
      <c r="DLQ171" s="396"/>
      <c r="DLR171" s="396"/>
      <c r="DLS171" s="396"/>
      <c r="DLT171" s="396"/>
      <c r="DLU171" s="396"/>
      <c r="DLV171" s="396"/>
      <c r="DLW171" s="396"/>
      <c r="DLX171" s="396"/>
      <c r="DLY171" s="396"/>
      <c r="DLZ171" s="396"/>
      <c r="DMA171" s="396"/>
      <c r="DMB171" s="396"/>
      <c r="DMC171" s="396"/>
      <c r="DMD171" s="396"/>
      <c r="DME171" s="396"/>
      <c r="DMF171" s="396"/>
      <c r="DMG171" s="396"/>
      <c r="DMH171" s="396"/>
      <c r="DMI171" s="396"/>
      <c r="DMJ171" s="396"/>
      <c r="DMK171" s="396"/>
      <c r="DML171" s="396"/>
      <c r="DMM171" s="396"/>
      <c r="DMN171" s="396"/>
      <c r="DMO171" s="396"/>
      <c r="DMP171" s="396"/>
      <c r="DMQ171" s="396"/>
      <c r="DMR171" s="396"/>
      <c r="DMS171" s="396"/>
      <c r="DMT171" s="396"/>
      <c r="DMU171" s="396"/>
      <c r="DMV171" s="396"/>
      <c r="DMW171" s="396"/>
      <c r="DMX171" s="396"/>
      <c r="DMY171" s="396"/>
      <c r="DMZ171" s="396"/>
      <c r="DNA171" s="396"/>
      <c r="DNB171" s="396"/>
      <c r="DNC171" s="396"/>
      <c r="DND171" s="396"/>
      <c r="DNE171" s="396"/>
      <c r="DNF171" s="396"/>
      <c r="DNG171" s="396"/>
      <c r="DNH171" s="396"/>
      <c r="DNI171" s="396"/>
      <c r="DNJ171" s="396"/>
      <c r="DNK171" s="396"/>
      <c r="DNL171" s="396"/>
      <c r="DNM171" s="396"/>
      <c r="DNN171" s="396"/>
      <c r="DNO171" s="396"/>
      <c r="DNP171" s="396"/>
      <c r="DNQ171" s="396"/>
      <c r="DNR171" s="396"/>
      <c r="DNS171" s="396"/>
      <c r="DNT171" s="396"/>
      <c r="DNU171" s="396"/>
      <c r="DNV171" s="396"/>
      <c r="DNW171" s="396"/>
      <c r="DNX171" s="396"/>
      <c r="DNY171" s="396"/>
      <c r="DNZ171" s="396"/>
      <c r="DOA171" s="396"/>
      <c r="DOB171" s="396"/>
      <c r="DOC171" s="396"/>
      <c r="DOD171" s="396"/>
      <c r="DOE171" s="396"/>
      <c r="DOF171" s="396"/>
      <c r="DOG171" s="396"/>
      <c r="DOH171" s="396"/>
      <c r="DOI171" s="396"/>
      <c r="DOJ171" s="396"/>
      <c r="DOK171" s="396"/>
      <c r="DOL171" s="396"/>
      <c r="DOM171" s="396"/>
      <c r="DON171" s="396"/>
      <c r="DOO171" s="396"/>
      <c r="DOP171" s="396"/>
      <c r="DOQ171" s="396"/>
      <c r="DOR171" s="396"/>
      <c r="DOS171" s="396"/>
      <c r="DOT171" s="396"/>
      <c r="DOU171" s="396"/>
      <c r="DOV171" s="396"/>
      <c r="DOW171" s="396"/>
      <c r="DOX171" s="396"/>
      <c r="DOY171" s="396"/>
      <c r="DOZ171" s="396"/>
      <c r="DPA171" s="396"/>
      <c r="DPB171" s="396"/>
      <c r="DPC171" s="396"/>
      <c r="DPD171" s="396"/>
      <c r="DPE171" s="396"/>
      <c r="DPF171" s="396"/>
      <c r="DPG171" s="396"/>
      <c r="DPH171" s="396"/>
      <c r="DPI171" s="396"/>
      <c r="DPJ171" s="396"/>
      <c r="DPK171" s="396"/>
      <c r="DPL171" s="396"/>
      <c r="DPM171" s="396"/>
      <c r="DPN171" s="396"/>
      <c r="DPO171" s="396"/>
      <c r="DPP171" s="396"/>
      <c r="DPQ171" s="396"/>
      <c r="DPR171" s="396"/>
      <c r="DPS171" s="396"/>
      <c r="DPT171" s="396"/>
      <c r="DPU171" s="396"/>
      <c r="DPV171" s="396"/>
      <c r="DPW171" s="396"/>
      <c r="DPX171" s="396"/>
      <c r="DPY171" s="396"/>
      <c r="DPZ171" s="396"/>
      <c r="DQA171" s="396"/>
      <c r="DQB171" s="396"/>
      <c r="DQC171" s="396"/>
      <c r="DQD171" s="396"/>
      <c r="DQE171" s="396"/>
      <c r="DQF171" s="396"/>
      <c r="DQG171" s="396"/>
      <c r="DQH171" s="396"/>
      <c r="DQI171" s="396"/>
      <c r="DQJ171" s="396"/>
      <c r="DQK171" s="396"/>
      <c r="DQL171" s="396"/>
      <c r="DQM171" s="396"/>
      <c r="DQN171" s="396"/>
      <c r="DQO171" s="396"/>
      <c r="DQP171" s="396"/>
      <c r="DQQ171" s="396"/>
      <c r="DQR171" s="396"/>
      <c r="DQS171" s="396"/>
      <c r="DQT171" s="396"/>
      <c r="DQU171" s="396"/>
      <c r="DQV171" s="396"/>
      <c r="DQW171" s="396"/>
      <c r="DQX171" s="396"/>
      <c r="DQY171" s="396"/>
      <c r="DQZ171" s="396"/>
      <c r="DRA171" s="396"/>
      <c r="DRB171" s="396"/>
      <c r="DRC171" s="396"/>
      <c r="DRD171" s="396"/>
      <c r="DRE171" s="396"/>
      <c r="DRF171" s="396"/>
      <c r="DRG171" s="396"/>
      <c r="DRH171" s="396"/>
      <c r="DRI171" s="396"/>
      <c r="DRJ171" s="396"/>
      <c r="DRK171" s="396"/>
      <c r="DRL171" s="396"/>
      <c r="DRM171" s="396"/>
      <c r="DRN171" s="396"/>
      <c r="DRO171" s="396"/>
      <c r="DRP171" s="396"/>
      <c r="DRQ171" s="396"/>
      <c r="DRR171" s="396"/>
      <c r="DRS171" s="396"/>
      <c r="DRT171" s="396"/>
      <c r="DRU171" s="396"/>
      <c r="DRV171" s="396"/>
      <c r="DRW171" s="396"/>
      <c r="DRX171" s="396"/>
      <c r="DRY171" s="396"/>
      <c r="DRZ171" s="396"/>
      <c r="DSA171" s="396"/>
      <c r="DSB171" s="396"/>
      <c r="DSC171" s="396"/>
      <c r="DSD171" s="396"/>
      <c r="DSE171" s="396"/>
      <c r="DSF171" s="396"/>
      <c r="DSG171" s="396"/>
      <c r="DSH171" s="396"/>
      <c r="DSI171" s="396"/>
      <c r="DSJ171" s="396"/>
      <c r="DSK171" s="396"/>
      <c r="DSL171" s="396"/>
      <c r="DSM171" s="396"/>
      <c r="DSN171" s="396"/>
      <c r="DSO171" s="396"/>
      <c r="DSP171" s="396"/>
      <c r="DSQ171" s="396"/>
      <c r="DSR171" s="396"/>
      <c r="DSS171" s="396"/>
      <c r="DST171" s="396"/>
      <c r="DSU171" s="396"/>
      <c r="DSV171" s="396"/>
      <c r="DSW171" s="396"/>
      <c r="DSX171" s="396"/>
      <c r="DSY171" s="396"/>
      <c r="DSZ171" s="396"/>
      <c r="DTA171" s="396"/>
      <c r="DTB171" s="396"/>
      <c r="DTC171" s="396"/>
      <c r="DTD171" s="396"/>
      <c r="DTE171" s="396"/>
      <c r="DTF171" s="396"/>
      <c r="DTG171" s="396"/>
      <c r="DTH171" s="396"/>
      <c r="DTI171" s="396"/>
      <c r="DTJ171" s="396"/>
      <c r="DTK171" s="396"/>
      <c r="DTL171" s="396"/>
      <c r="DTM171" s="396"/>
      <c r="DTN171" s="396"/>
      <c r="DTO171" s="396"/>
      <c r="DTP171" s="396"/>
      <c r="DTQ171" s="396"/>
      <c r="DTR171" s="396"/>
      <c r="DTS171" s="396"/>
      <c r="DTT171" s="396"/>
      <c r="DTU171" s="396"/>
      <c r="DTV171" s="396"/>
      <c r="DTW171" s="396"/>
      <c r="DTX171" s="396"/>
      <c r="DTY171" s="396"/>
      <c r="DTZ171" s="396"/>
      <c r="DUA171" s="396"/>
      <c r="DUB171" s="396"/>
      <c r="DUC171" s="396"/>
      <c r="DUD171" s="396"/>
      <c r="DUE171" s="396"/>
      <c r="DUF171" s="396"/>
      <c r="DUG171" s="396"/>
      <c r="DUH171" s="396"/>
      <c r="DUI171" s="396"/>
      <c r="DUJ171" s="396"/>
      <c r="DUK171" s="396"/>
      <c r="DUL171" s="396"/>
      <c r="DUM171" s="396"/>
      <c r="DUN171" s="396"/>
      <c r="DUO171" s="396"/>
      <c r="DUP171" s="396"/>
      <c r="DUQ171" s="396"/>
      <c r="DUR171" s="396"/>
      <c r="DUS171" s="396"/>
      <c r="DUT171" s="396"/>
      <c r="DUU171" s="396"/>
      <c r="DUV171" s="396"/>
      <c r="DUW171" s="396"/>
      <c r="DUX171" s="396"/>
      <c r="DUY171" s="396"/>
      <c r="DUZ171" s="396"/>
      <c r="DVA171" s="396"/>
      <c r="DVB171" s="396"/>
      <c r="DVC171" s="396"/>
      <c r="DVD171" s="396"/>
      <c r="DVE171" s="396"/>
      <c r="DVF171" s="396"/>
      <c r="DVG171" s="396"/>
      <c r="DVH171" s="396"/>
      <c r="DVI171" s="396"/>
      <c r="DVJ171" s="396"/>
      <c r="DVK171" s="396"/>
      <c r="DVL171" s="396"/>
      <c r="DVM171" s="396"/>
      <c r="DVN171" s="396"/>
      <c r="DVO171" s="396"/>
      <c r="DVP171" s="396"/>
      <c r="DVQ171" s="396"/>
      <c r="DVR171" s="396"/>
      <c r="DVS171" s="396"/>
      <c r="DVT171" s="396"/>
      <c r="DVU171" s="396"/>
      <c r="DVV171" s="396"/>
      <c r="DVW171" s="396"/>
      <c r="DVX171" s="396"/>
      <c r="DVY171" s="396"/>
      <c r="DVZ171" s="396"/>
      <c r="DWA171" s="396"/>
      <c r="DWB171" s="396"/>
      <c r="DWC171" s="396"/>
      <c r="DWD171" s="396"/>
      <c r="DWE171" s="396"/>
      <c r="DWF171" s="396"/>
      <c r="DWG171" s="396"/>
      <c r="DWH171" s="396"/>
      <c r="DWI171" s="396"/>
      <c r="DWJ171" s="396"/>
      <c r="DWK171" s="396"/>
      <c r="DWL171" s="396"/>
      <c r="DWM171" s="396"/>
      <c r="DWN171" s="396"/>
      <c r="DWO171" s="396"/>
      <c r="DWP171" s="396"/>
      <c r="DWQ171" s="396"/>
      <c r="DWR171" s="396"/>
      <c r="DWS171" s="396"/>
      <c r="DWT171" s="396"/>
      <c r="DWU171" s="396"/>
      <c r="DWV171" s="396"/>
      <c r="DWW171" s="396"/>
      <c r="DWX171" s="396"/>
      <c r="DWY171" s="396"/>
      <c r="DWZ171" s="396"/>
      <c r="DXA171" s="396"/>
      <c r="DXB171" s="396"/>
      <c r="DXC171" s="396"/>
      <c r="DXD171" s="396"/>
      <c r="DXE171" s="396"/>
      <c r="DXF171" s="396"/>
      <c r="DXG171" s="396"/>
      <c r="DXH171" s="396"/>
      <c r="DXI171" s="396"/>
      <c r="DXJ171" s="396"/>
      <c r="DXK171" s="396"/>
      <c r="DXL171" s="396"/>
      <c r="DXM171" s="396"/>
      <c r="DXN171" s="396"/>
      <c r="DXO171" s="396"/>
      <c r="DXP171" s="396"/>
      <c r="DXQ171" s="396"/>
      <c r="DXR171" s="396"/>
      <c r="DXS171" s="396"/>
      <c r="DXT171" s="396"/>
      <c r="DXU171" s="396"/>
      <c r="DXV171" s="396"/>
      <c r="DXW171" s="396"/>
      <c r="DXX171" s="396"/>
      <c r="DXY171" s="396"/>
      <c r="DXZ171" s="396"/>
      <c r="DYA171" s="396"/>
      <c r="DYB171" s="396"/>
      <c r="DYC171" s="396"/>
      <c r="DYD171" s="396"/>
      <c r="DYE171" s="396"/>
      <c r="DYF171" s="396"/>
      <c r="DYG171" s="396"/>
      <c r="DYH171" s="396"/>
      <c r="DYI171" s="396"/>
      <c r="DYJ171" s="396"/>
      <c r="DYK171" s="396"/>
      <c r="DYL171" s="396"/>
      <c r="DYM171" s="396"/>
      <c r="DYN171" s="396"/>
      <c r="DYO171" s="396"/>
      <c r="DYP171" s="396"/>
      <c r="DYQ171" s="396"/>
      <c r="DYR171" s="396"/>
      <c r="DYS171" s="396"/>
      <c r="DYT171" s="396"/>
      <c r="DYU171" s="396"/>
      <c r="DYV171" s="396"/>
      <c r="DYW171" s="396"/>
      <c r="DYX171" s="396"/>
      <c r="DYY171" s="396"/>
      <c r="DYZ171" s="396"/>
      <c r="DZA171" s="396"/>
      <c r="DZB171" s="396"/>
      <c r="DZC171" s="396"/>
      <c r="DZD171" s="396"/>
      <c r="DZE171" s="396"/>
      <c r="DZF171" s="396"/>
      <c r="DZG171" s="396"/>
      <c r="DZH171" s="396"/>
      <c r="DZI171" s="396"/>
      <c r="DZJ171" s="396"/>
      <c r="DZK171" s="396"/>
      <c r="DZL171" s="396"/>
      <c r="DZM171" s="396"/>
      <c r="DZN171" s="396"/>
      <c r="DZO171" s="396"/>
      <c r="DZP171" s="396"/>
      <c r="DZQ171" s="396"/>
      <c r="DZR171" s="396"/>
      <c r="DZS171" s="396"/>
      <c r="DZT171" s="396"/>
      <c r="DZU171" s="396"/>
      <c r="DZV171" s="396"/>
      <c r="DZW171" s="396"/>
      <c r="DZX171" s="396"/>
      <c r="DZY171" s="396"/>
      <c r="DZZ171" s="396"/>
      <c r="EAA171" s="396"/>
      <c r="EAB171" s="396"/>
      <c r="EAC171" s="396"/>
      <c r="EAD171" s="396"/>
      <c r="EAE171" s="396"/>
      <c r="EAF171" s="396"/>
      <c r="EAG171" s="396"/>
      <c r="EAH171" s="396"/>
      <c r="EAI171" s="396"/>
      <c r="EAJ171" s="396"/>
      <c r="EAK171" s="396"/>
      <c r="EAL171" s="396"/>
      <c r="EAM171" s="396"/>
      <c r="EAN171" s="396"/>
      <c r="EAO171" s="396"/>
      <c r="EAP171" s="396"/>
      <c r="EAQ171" s="396"/>
      <c r="EAR171" s="396"/>
      <c r="EAS171" s="396"/>
      <c r="EAT171" s="396"/>
      <c r="EAU171" s="396"/>
      <c r="EAV171" s="396"/>
      <c r="EAW171" s="396"/>
      <c r="EAX171" s="396"/>
      <c r="EAY171" s="396"/>
      <c r="EAZ171" s="396"/>
      <c r="EBA171" s="396"/>
      <c r="EBB171" s="396"/>
      <c r="EBC171" s="396"/>
      <c r="EBD171" s="396"/>
      <c r="EBE171" s="396"/>
      <c r="EBF171" s="396"/>
      <c r="EBG171" s="396"/>
      <c r="EBH171" s="396"/>
      <c r="EBI171" s="396"/>
      <c r="EBJ171" s="396"/>
      <c r="EBK171" s="396"/>
      <c r="EBL171" s="396"/>
      <c r="EBM171" s="396"/>
      <c r="EBN171" s="396"/>
      <c r="EBO171" s="396"/>
      <c r="EBP171" s="396"/>
      <c r="EBQ171" s="396"/>
      <c r="EBR171" s="396"/>
      <c r="EBS171" s="396"/>
      <c r="EBT171" s="396"/>
      <c r="EBU171" s="396"/>
      <c r="EBV171" s="396"/>
      <c r="EBW171" s="396"/>
      <c r="EBX171" s="396"/>
      <c r="EBY171" s="396"/>
      <c r="EBZ171" s="396"/>
      <c r="ECA171" s="396"/>
      <c r="ECB171" s="396"/>
      <c r="ECC171" s="396"/>
      <c r="ECD171" s="396"/>
      <c r="ECE171" s="396"/>
      <c r="ECF171" s="396"/>
      <c r="ECG171" s="396"/>
      <c r="ECH171" s="396"/>
      <c r="ECI171" s="396"/>
      <c r="ECJ171" s="396"/>
      <c r="ECK171" s="396"/>
      <c r="ECL171" s="396"/>
      <c r="ECM171" s="396"/>
      <c r="ECN171" s="396"/>
      <c r="ECO171" s="396"/>
      <c r="ECP171" s="396"/>
      <c r="ECQ171" s="396"/>
      <c r="ECR171" s="396"/>
      <c r="ECS171" s="396"/>
      <c r="ECT171" s="396"/>
      <c r="ECU171" s="396"/>
      <c r="ECV171" s="396"/>
      <c r="ECW171" s="396"/>
      <c r="ECX171" s="396"/>
      <c r="ECY171" s="396"/>
      <c r="ECZ171" s="396"/>
      <c r="EDA171" s="396"/>
      <c r="EDB171" s="396"/>
      <c r="EDC171" s="396"/>
      <c r="EDD171" s="396"/>
      <c r="EDE171" s="396"/>
      <c r="EDF171" s="396"/>
      <c r="EDG171" s="396"/>
      <c r="EDH171" s="396"/>
      <c r="EDI171" s="396"/>
      <c r="EDJ171" s="396"/>
      <c r="EDK171" s="396"/>
      <c r="EDL171" s="396"/>
      <c r="EDM171" s="396"/>
      <c r="EDN171" s="396"/>
      <c r="EDO171" s="396"/>
      <c r="EDP171" s="396"/>
      <c r="EDQ171" s="396"/>
      <c r="EDR171" s="396"/>
      <c r="EDS171" s="396"/>
      <c r="EDT171" s="396"/>
      <c r="EDU171" s="396"/>
      <c r="EDV171" s="396"/>
      <c r="EDW171" s="396"/>
      <c r="EDX171" s="396"/>
      <c r="EDY171" s="396"/>
      <c r="EDZ171" s="396"/>
      <c r="EEA171" s="396"/>
      <c r="EEB171" s="396"/>
      <c r="EEC171" s="396"/>
      <c r="EED171" s="396"/>
      <c r="EEE171" s="396"/>
      <c r="EEF171" s="396"/>
      <c r="EEG171" s="396"/>
      <c r="EEH171" s="396"/>
      <c r="EEI171" s="396"/>
      <c r="EEJ171" s="396"/>
      <c r="EEK171" s="396"/>
      <c r="EEL171" s="396"/>
      <c r="EEM171" s="396"/>
      <c r="EEN171" s="396"/>
      <c r="EEO171" s="396"/>
      <c r="EEP171" s="396"/>
      <c r="EEQ171" s="396"/>
      <c r="EER171" s="396"/>
      <c r="EES171" s="396"/>
      <c r="EET171" s="396"/>
      <c r="EEU171" s="396"/>
      <c r="EEV171" s="396"/>
      <c r="EEW171" s="396"/>
      <c r="EEX171" s="396"/>
      <c r="EEY171" s="396"/>
      <c r="EEZ171" s="396"/>
      <c r="EFA171" s="396"/>
      <c r="EFB171" s="396"/>
      <c r="EFC171" s="396"/>
      <c r="EFD171" s="396"/>
      <c r="EFE171" s="396"/>
      <c r="EFF171" s="396"/>
      <c r="EFG171" s="396"/>
      <c r="EFH171" s="396"/>
      <c r="EFI171" s="396"/>
      <c r="EFJ171" s="396"/>
      <c r="EFK171" s="396"/>
      <c r="EFL171" s="396"/>
      <c r="EFM171" s="396"/>
      <c r="EFN171" s="396"/>
      <c r="EFO171" s="396"/>
      <c r="EFP171" s="396"/>
      <c r="EFQ171" s="396"/>
      <c r="EFR171" s="396"/>
      <c r="EFS171" s="396"/>
      <c r="EFT171" s="396"/>
      <c r="EFU171" s="396"/>
      <c r="EFV171" s="396"/>
      <c r="EFW171" s="396"/>
      <c r="EFX171" s="396"/>
      <c r="EFY171" s="396"/>
      <c r="EFZ171" s="396"/>
      <c r="EGA171" s="396"/>
      <c r="EGB171" s="396"/>
      <c r="EGC171" s="396"/>
      <c r="EGD171" s="396"/>
      <c r="EGE171" s="396"/>
      <c r="EGF171" s="396"/>
      <c r="EGG171" s="396"/>
      <c r="EGH171" s="396"/>
      <c r="EGI171" s="396"/>
      <c r="EGJ171" s="396"/>
      <c r="EGK171" s="396"/>
      <c r="EGL171" s="396"/>
      <c r="EGM171" s="396"/>
      <c r="EGN171" s="396"/>
      <c r="EGO171" s="396"/>
      <c r="EGP171" s="396"/>
      <c r="EGQ171" s="396"/>
      <c r="EGR171" s="396"/>
      <c r="EGS171" s="396"/>
      <c r="EGT171" s="396"/>
      <c r="EGU171" s="396"/>
      <c r="EGV171" s="396"/>
      <c r="EGW171" s="396"/>
      <c r="EGX171" s="396"/>
      <c r="EGY171" s="396"/>
      <c r="EGZ171" s="396"/>
      <c r="EHA171" s="396"/>
      <c r="EHB171" s="396"/>
      <c r="EHC171" s="396"/>
      <c r="EHD171" s="396"/>
      <c r="EHE171" s="396"/>
      <c r="EHF171" s="396"/>
      <c r="EHG171" s="396"/>
      <c r="EHH171" s="396"/>
      <c r="EHI171" s="396"/>
      <c r="EHJ171" s="396"/>
      <c r="EHK171" s="396"/>
      <c r="EHL171" s="396"/>
      <c r="EHM171" s="396"/>
      <c r="EHN171" s="396"/>
      <c r="EHO171" s="396"/>
      <c r="EHP171" s="396"/>
      <c r="EHQ171" s="396"/>
      <c r="EHR171" s="396"/>
      <c r="EHS171" s="396"/>
      <c r="EHT171" s="396"/>
      <c r="EHU171" s="396"/>
      <c r="EHV171" s="396"/>
      <c r="EHW171" s="396"/>
      <c r="EHX171" s="396"/>
      <c r="EHY171" s="396"/>
      <c r="EHZ171" s="396"/>
      <c r="EIA171" s="396"/>
      <c r="EIB171" s="396"/>
      <c r="EIC171" s="396"/>
      <c r="EID171" s="396"/>
      <c r="EIE171" s="396"/>
      <c r="EIF171" s="396"/>
      <c r="EIG171" s="396"/>
      <c r="EIH171" s="396"/>
      <c r="EII171" s="396"/>
      <c r="EIJ171" s="396"/>
      <c r="EIK171" s="396"/>
      <c r="EIL171" s="396"/>
      <c r="EIM171" s="396"/>
      <c r="EIN171" s="396"/>
      <c r="EIO171" s="396"/>
      <c r="EIP171" s="396"/>
      <c r="EIQ171" s="396"/>
      <c r="EIR171" s="396"/>
      <c r="EIS171" s="396"/>
      <c r="EIT171" s="396"/>
      <c r="EIU171" s="396"/>
      <c r="EIV171" s="396"/>
      <c r="EIW171" s="396"/>
      <c r="EIX171" s="396"/>
      <c r="EIY171" s="396"/>
      <c r="EIZ171" s="396"/>
      <c r="EJA171" s="396"/>
      <c r="EJB171" s="396"/>
      <c r="EJC171" s="396"/>
      <c r="EJD171" s="396"/>
      <c r="EJE171" s="396"/>
      <c r="EJF171" s="396"/>
      <c r="EJG171" s="396"/>
      <c r="EJH171" s="396"/>
      <c r="EJI171" s="396"/>
      <c r="EJJ171" s="396"/>
      <c r="EJK171" s="396"/>
      <c r="EJL171" s="396"/>
      <c r="EJM171" s="396"/>
      <c r="EJN171" s="396"/>
      <c r="EJO171" s="396"/>
      <c r="EJP171" s="396"/>
      <c r="EJQ171" s="396"/>
      <c r="EJR171" s="396"/>
      <c r="EJS171" s="396"/>
      <c r="EJT171" s="396"/>
      <c r="EJU171" s="396"/>
      <c r="EJV171" s="396"/>
      <c r="EJW171" s="396"/>
      <c r="EJX171" s="396"/>
      <c r="EJY171" s="396"/>
      <c r="EJZ171" s="396"/>
      <c r="EKA171" s="396"/>
      <c r="EKB171" s="396"/>
      <c r="EKC171" s="396"/>
      <c r="EKD171" s="396"/>
      <c r="EKE171" s="396"/>
      <c r="EKF171" s="396"/>
      <c r="EKG171" s="396"/>
      <c r="EKH171" s="396"/>
      <c r="EKI171" s="396"/>
      <c r="EKJ171" s="396"/>
      <c r="EKK171" s="396"/>
      <c r="EKL171" s="396"/>
      <c r="EKM171" s="396"/>
      <c r="EKN171" s="396"/>
      <c r="EKO171" s="396"/>
      <c r="EKP171" s="396"/>
      <c r="EKQ171" s="396"/>
      <c r="EKR171" s="396"/>
      <c r="EKS171" s="396"/>
      <c r="EKT171" s="396"/>
      <c r="EKU171" s="396"/>
      <c r="EKV171" s="396"/>
      <c r="EKW171" s="396"/>
      <c r="EKX171" s="396"/>
      <c r="EKY171" s="396"/>
      <c r="EKZ171" s="396"/>
      <c r="ELA171" s="396"/>
      <c r="ELB171" s="396"/>
      <c r="ELC171" s="396"/>
      <c r="ELD171" s="396"/>
      <c r="ELE171" s="396"/>
      <c r="ELF171" s="396"/>
      <c r="ELG171" s="396"/>
      <c r="ELH171" s="396"/>
      <c r="ELI171" s="396"/>
      <c r="ELJ171" s="396"/>
      <c r="ELK171" s="396"/>
      <c r="ELL171" s="396"/>
      <c r="ELM171" s="396"/>
      <c r="ELN171" s="396"/>
      <c r="ELO171" s="396"/>
      <c r="ELP171" s="396"/>
      <c r="ELQ171" s="396"/>
      <c r="ELR171" s="396"/>
      <c r="ELS171" s="396"/>
      <c r="ELT171" s="396"/>
      <c r="ELU171" s="396"/>
      <c r="ELV171" s="396"/>
      <c r="ELW171" s="396"/>
      <c r="ELX171" s="396"/>
      <c r="ELY171" s="396"/>
      <c r="ELZ171" s="396"/>
      <c r="EMA171" s="396"/>
      <c r="EMB171" s="396"/>
      <c r="EMC171" s="396"/>
      <c r="EMD171" s="396"/>
      <c r="EME171" s="396"/>
      <c r="EMF171" s="396"/>
      <c r="EMG171" s="396"/>
      <c r="EMH171" s="396"/>
      <c r="EMI171" s="396"/>
      <c r="EMJ171" s="396"/>
      <c r="EMK171" s="396"/>
      <c r="EML171" s="396"/>
      <c r="EMM171" s="396"/>
      <c r="EMN171" s="396"/>
      <c r="EMO171" s="396"/>
      <c r="EMP171" s="396"/>
      <c r="EMQ171" s="396"/>
      <c r="EMR171" s="396"/>
      <c r="EMS171" s="396"/>
      <c r="EMT171" s="396"/>
      <c r="EMU171" s="396"/>
      <c r="EMV171" s="396"/>
      <c r="EMW171" s="396"/>
      <c r="EMX171" s="396"/>
      <c r="EMY171" s="396"/>
      <c r="EMZ171" s="396"/>
      <c r="ENA171" s="396"/>
      <c r="ENB171" s="396"/>
      <c r="ENC171" s="396"/>
      <c r="END171" s="396"/>
      <c r="ENE171" s="396"/>
      <c r="ENF171" s="396"/>
      <c r="ENG171" s="396"/>
      <c r="ENH171" s="396"/>
      <c r="ENI171" s="396"/>
      <c r="ENJ171" s="396"/>
      <c r="ENK171" s="396"/>
      <c r="ENL171" s="396"/>
      <c r="ENM171" s="396"/>
      <c r="ENN171" s="396"/>
      <c r="ENO171" s="396"/>
      <c r="ENP171" s="396"/>
      <c r="ENQ171" s="396"/>
      <c r="ENR171" s="396"/>
      <c r="ENS171" s="396"/>
      <c r="ENT171" s="396"/>
      <c r="ENU171" s="396"/>
      <c r="ENV171" s="396"/>
      <c r="ENW171" s="396"/>
      <c r="ENX171" s="396"/>
      <c r="ENY171" s="396"/>
      <c r="ENZ171" s="396"/>
      <c r="EOA171" s="396"/>
      <c r="EOB171" s="396"/>
      <c r="EOC171" s="396"/>
      <c r="EOD171" s="396"/>
      <c r="EOE171" s="396"/>
      <c r="EOF171" s="396"/>
      <c r="EOG171" s="396"/>
      <c r="EOH171" s="396"/>
      <c r="EOI171" s="396"/>
      <c r="EOJ171" s="396"/>
      <c r="EOK171" s="396"/>
      <c r="EOL171" s="396"/>
      <c r="EOM171" s="396"/>
      <c r="EON171" s="396"/>
      <c r="EOO171" s="396"/>
      <c r="EOP171" s="396"/>
      <c r="EOQ171" s="396"/>
      <c r="EOR171" s="396"/>
      <c r="EOS171" s="396"/>
      <c r="EOT171" s="396"/>
      <c r="EOU171" s="396"/>
      <c r="EOV171" s="396"/>
      <c r="EOW171" s="396"/>
      <c r="EOX171" s="396"/>
      <c r="EOY171" s="396"/>
      <c r="EOZ171" s="396"/>
      <c r="EPA171" s="396"/>
      <c r="EPB171" s="396"/>
      <c r="EPC171" s="396"/>
      <c r="EPD171" s="396"/>
      <c r="EPE171" s="396"/>
      <c r="EPF171" s="396"/>
      <c r="EPG171" s="396"/>
      <c r="EPH171" s="396"/>
      <c r="EPI171" s="396"/>
      <c r="EPJ171" s="396"/>
      <c r="EPK171" s="396"/>
      <c r="EPL171" s="396"/>
      <c r="EPM171" s="396"/>
      <c r="EPN171" s="396"/>
      <c r="EPO171" s="396"/>
      <c r="EPP171" s="396"/>
      <c r="EPQ171" s="396"/>
      <c r="EPR171" s="396"/>
      <c r="EPS171" s="396"/>
      <c r="EPT171" s="396"/>
      <c r="EPU171" s="396"/>
      <c r="EPV171" s="396"/>
      <c r="EPW171" s="396"/>
      <c r="EPX171" s="396"/>
      <c r="EPY171" s="396"/>
      <c r="EPZ171" s="396"/>
      <c r="EQA171" s="396"/>
      <c r="EQB171" s="396"/>
      <c r="EQC171" s="396"/>
      <c r="EQD171" s="396"/>
      <c r="EQE171" s="396"/>
      <c r="EQF171" s="396"/>
      <c r="EQG171" s="396"/>
      <c r="EQH171" s="396"/>
      <c r="EQI171" s="396"/>
      <c r="EQJ171" s="396"/>
      <c r="EQK171" s="396"/>
      <c r="EQL171" s="396"/>
      <c r="EQM171" s="396"/>
      <c r="EQN171" s="396"/>
      <c r="EQO171" s="396"/>
      <c r="EQP171" s="396"/>
      <c r="EQQ171" s="396"/>
      <c r="EQR171" s="396"/>
      <c r="EQS171" s="396"/>
      <c r="EQT171" s="396"/>
      <c r="EQU171" s="396"/>
      <c r="EQV171" s="396"/>
      <c r="EQW171" s="396"/>
      <c r="EQX171" s="396"/>
      <c r="EQY171" s="396"/>
      <c r="EQZ171" s="396"/>
      <c r="ERA171" s="396"/>
      <c r="ERB171" s="396"/>
      <c r="ERC171" s="396"/>
      <c r="ERD171" s="396"/>
      <c r="ERE171" s="396"/>
      <c r="ERF171" s="396"/>
      <c r="ERG171" s="396"/>
      <c r="ERH171" s="396"/>
      <c r="ERI171" s="396"/>
      <c r="ERJ171" s="396"/>
      <c r="ERK171" s="396"/>
      <c r="ERL171" s="396"/>
      <c r="ERM171" s="396"/>
      <c r="ERN171" s="396"/>
      <c r="ERO171" s="396"/>
      <c r="ERP171" s="396"/>
      <c r="ERQ171" s="396"/>
      <c r="ERR171" s="396"/>
      <c r="ERS171" s="396"/>
      <c r="ERT171" s="396"/>
      <c r="ERU171" s="396"/>
      <c r="ERV171" s="396"/>
      <c r="ERW171" s="396"/>
      <c r="ERX171" s="396"/>
      <c r="ERY171" s="396"/>
      <c r="ERZ171" s="396"/>
      <c r="ESA171" s="396"/>
      <c r="ESB171" s="396"/>
      <c r="ESC171" s="396"/>
      <c r="ESD171" s="396"/>
      <c r="ESE171" s="396"/>
      <c r="ESF171" s="396"/>
      <c r="ESG171" s="396"/>
      <c r="ESH171" s="396"/>
      <c r="ESI171" s="396"/>
      <c r="ESJ171" s="396"/>
      <c r="ESK171" s="396"/>
      <c r="ESL171" s="396"/>
      <c r="ESM171" s="396"/>
      <c r="ESN171" s="396"/>
      <c r="ESO171" s="396"/>
      <c r="ESP171" s="396"/>
      <c r="ESQ171" s="396"/>
      <c r="ESR171" s="396"/>
      <c r="ESS171" s="396"/>
      <c r="EST171" s="396"/>
      <c r="ESU171" s="396"/>
      <c r="ESV171" s="396"/>
      <c r="ESW171" s="396"/>
      <c r="ESX171" s="396"/>
      <c r="ESY171" s="396"/>
      <c r="ESZ171" s="396"/>
      <c r="ETA171" s="396"/>
      <c r="ETB171" s="396"/>
      <c r="ETC171" s="396"/>
      <c r="ETD171" s="396"/>
      <c r="ETE171" s="396"/>
      <c r="ETF171" s="396"/>
      <c r="ETG171" s="396"/>
      <c r="ETH171" s="396"/>
      <c r="ETI171" s="396"/>
      <c r="ETJ171" s="396"/>
      <c r="ETK171" s="396"/>
      <c r="ETL171" s="396"/>
      <c r="ETM171" s="396"/>
      <c r="ETN171" s="396"/>
      <c r="ETO171" s="396"/>
      <c r="ETP171" s="396"/>
      <c r="ETQ171" s="396"/>
      <c r="ETR171" s="396"/>
      <c r="ETS171" s="396"/>
      <c r="ETT171" s="396"/>
      <c r="ETU171" s="396"/>
      <c r="ETV171" s="396"/>
      <c r="ETW171" s="396"/>
      <c r="ETX171" s="396"/>
      <c r="ETY171" s="396"/>
      <c r="ETZ171" s="396"/>
      <c r="EUA171" s="396"/>
      <c r="EUB171" s="396"/>
      <c r="EUC171" s="396"/>
      <c r="EUD171" s="396"/>
      <c r="EUE171" s="396"/>
      <c r="EUF171" s="396"/>
      <c r="EUG171" s="396"/>
      <c r="EUH171" s="396"/>
      <c r="EUI171" s="396"/>
      <c r="EUJ171" s="396"/>
      <c r="EUK171" s="396"/>
      <c r="EUL171" s="396"/>
      <c r="EUM171" s="396"/>
      <c r="EUN171" s="396"/>
      <c r="EUO171" s="396"/>
      <c r="EUP171" s="396"/>
      <c r="EUQ171" s="396"/>
      <c r="EUR171" s="396"/>
      <c r="EUS171" s="396"/>
      <c r="EUT171" s="396"/>
      <c r="EUU171" s="396"/>
      <c r="EUV171" s="396"/>
      <c r="EUW171" s="396"/>
      <c r="EUX171" s="396"/>
      <c r="EUY171" s="396"/>
      <c r="EUZ171" s="396"/>
      <c r="EVA171" s="396"/>
      <c r="EVB171" s="396"/>
      <c r="EVC171" s="396"/>
      <c r="EVD171" s="396"/>
      <c r="EVE171" s="396"/>
      <c r="EVF171" s="396"/>
      <c r="EVG171" s="396"/>
      <c r="EVH171" s="396"/>
      <c r="EVI171" s="396"/>
      <c r="EVJ171" s="396"/>
      <c r="EVK171" s="396"/>
      <c r="EVL171" s="396"/>
      <c r="EVM171" s="396"/>
      <c r="EVN171" s="396"/>
      <c r="EVO171" s="396"/>
      <c r="EVP171" s="396"/>
      <c r="EVQ171" s="396"/>
      <c r="EVR171" s="396"/>
      <c r="EVS171" s="396"/>
      <c r="EVT171" s="396"/>
      <c r="EVU171" s="396"/>
      <c r="EVV171" s="396"/>
      <c r="EVW171" s="396"/>
      <c r="EVX171" s="396"/>
      <c r="EVY171" s="396"/>
      <c r="EVZ171" s="396"/>
      <c r="EWA171" s="396"/>
      <c r="EWB171" s="396"/>
      <c r="EWC171" s="396"/>
      <c r="EWD171" s="396"/>
      <c r="EWE171" s="396"/>
      <c r="EWF171" s="396"/>
      <c r="EWG171" s="396"/>
      <c r="EWH171" s="396"/>
      <c r="EWI171" s="396"/>
      <c r="EWJ171" s="396"/>
      <c r="EWK171" s="396"/>
      <c r="EWL171" s="396"/>
      <c r="EWM171" s="396"/>
      <c r="EWN171" s="396"/>
      <c r="EWO171" s="396"/>
      <c r="EWP171" s="396"/>
      <c r="EWQ171" s="396"/>
      <c r="EWR171" s="396"/>
      <c r="EWS171" s="396"/>
      <c r="EWT171" s="396"/>
      <c r="EWU171" s="396"/>
      <c r="EWV171" s="396"/>
      <c r="EWW171" s="396"/>
      <c r="EWX171" s="396"/>
      <c r="EWY171" s="396"/>
      <c r="EWZ171" s="396"/>
      <c r="EXA171" s="396"/>
      <c r="EXB171" s="396"/>
      <c r="EXC171" s="396"/>
      <c r="EXD171" s="396"/>
      <c r="EXE171" s="396"/>
      <c r="EXF171" s="396"/>
      <c r="EXG171" s="396"/>
      <c r="EXH171" s="396"/>
      <c r="EXI171" s="396"/>
      <c r="EXJ171" s="396"/>
      <c r="EXK171" s="396"/>
      <c r="EXL171" s="396"/>
      <c r="EXM171" s="396"/>
      <c r="EXN171" s="396"/>
      <c r="EXO171" s="396"/>
      <c r="EXP171" s="396"/>
      <c r="EXQ171" s="396"/>
      <c r="EXR171" s="396"/>
      <c r="EXS171" s="396"/>
      <c r="EXT171" s="396"/>
      <c r="EXU171" s="396"/>
      <c r="EXV171" s="396"/>
      <c r="EXW171" s="396"/>
      <c r="EXX171" s="396"/>
      <c r="EXY171" s="396"/>
      <c r="EXZ171" s="396"/>
      <c r="EYA171" s="396"/>
      <c r="EYB171" s="396"/>
      <c r="EYC171" s="396"/>
      <c r="EYD171" s="396"/>
      <c r="EYE171" s="396"/>
      <c r="EYF171" s="396"/>
      <c r="EYG171" s="396"/>
      <c r="EYH171" s="396"/>
      <c r="EYI171" s="396"/>
      <c r="EYJ171" s="396"/>
      <c r="EYK171" s="396"/>
      <c r="EYL171" s="396"/>
      <c r="EYM171" s="396"/>
      <c r="EYN171" s="396"/>
      <c r="EYO171" s="396"/>
      <c r="EYP171" s="396"/>
      <c r="EYQ171" s="396"/>
      <c r="EYR171" s="396"/>
      <c r="EYS171" s="396"/>
      <c r="EYT171" s="396"/>
      <c r="EYU171" s="396"/>
      <c r="EYV171" s="396"/>
      <c r="EYW171" s="396"/>
      <c r="EYX171" s="396"/>
      <c r="EYY171" s="396"/>
      <c r="EYZ171" s="396"/>
      <c r="EZA171" s="396"/>
      <c r="EZB171" s="396"/>
      <c r="EZC171" s="396"/>
      <c r="EZD171" s="396"/>
      <c r="EZE171" s="396"/>
      <c r="EZF171" s="396"/>
      <c r="EZG171" s="396"/>
      <c r="EZH171" s="396"/>
      <c r="EZI171" s="396"/>
      <c r="EZJ171" s="396"/>
      <c r="EZK171" s="396"/>
      <c r="EZL171" s="396"/>
      <c r="EZM171" s="396"/>
      <c r="EZN171" s="396"/>
      <c r="EZO171" s="396"/>
      <c r="EZP171" s="396"/>
      <c r="EZQ171" s="396"/>
      <c r="EZR171" s="396"/>
      <c r="EZS171" s="396"/>
      <c r="EZT171" s="396"/>
      <c r="EZU171" s="396"/>
      <c r="EZV171" s="396"/>
      <c r="EZW171" s="396"/>
      <c r="EZX171" s="396"/>
      <c r="EZY171" s="396"/>
      <c r="EZZ171" s="396"/>
      <c r="FAA171" s="396"/>
      <c r="FAB171" s="396"/>
      <c r="FAC171" s="396"/>
      <c r="FAD171" s="396"/>
      <c r="FAE171" s="396"/>
      <c r="FAF171" s="396"/>
      <c r="FAG171" s="396"/>
      <c r="FAH171" s="396"/>
      <c r="FAI171" s="396"/>
      <c r="FAJ171" s="396"/>
      <c r="FAK171" s="396"/>
      <c r="FAL171" s="396"/>
      <c r="FAM171" s="396"/>
      <c r="FAN171" s="396"/>
      <c r="FAO171" s="396"/>
      <c r="FAP171" s="396"/>
      <c r="FAQ171" s="396"/>
      <c r="FAR171" s="396"/>
      <c r="FAS171" s="396"/>
      <c r="FAT171" s="396"/>
      <c r="FAU171" s="396"/>
      <c r="FAV171" s="396"/>
      <c r="FAW171" s="396"/>
      <c r="FAX171" s="396"/>
      <c r="FAY171" s="396"/>
      <c r="FAZ171" s="396"/>
      <c r="FBA171" s="396"/>
      <c r="FBB171" s="396"/>
      <c r="FBC171" s="396"/>
      <c r="FBD171" s="396"/>
      <c r="FBE171" s="396"/>
      <c r="FBF171" s="396"/>
      <c r="FBG171" s="396"/>
      <c r="FBH171" s="396"/>
      <c r="FBI171" s="396"/>
      <c r="FBJ171" s="396"/>
      <c r="FBK171" s="396"/>
      <c r="FBL171" s="396"/>
      <c r="FBM171" s="396"/>
      <c r="FBN171" s="396"/>
      <c r="FBO171" s="396"/>
      <c r="FBP171" s="396"/>
      <c r="FBQ171" s="396"/>
      <c r="FBR171" s="396"/>
      <c r="FBS171" s="396"/>
      <c r="FBT171" s="396"/>
      <c r="FBU171" s="396"/>
      <c r="FBV171" s="396"/>
      <c r="FBW171" s="396"/>
      <c r="FBX171" s="396"/>
      <c r="FBY171" s="396"/>
      <c r="FBZ171" s="396"/>
      <c r="FCA171" s="396"/>
      <c r="FCB171" s="396"/>
      <c r="FCC171" s="396"/>
      <c r="FCD171" s="396"/>
      <c r="FCE171" s="396"/>
      <c r="FCF171" s="396"/>
      <c r="FCG171" s="396"/>
      <c r="FCH171" s="396"/>
      <c r="FCI171" s="396"/>
      <c r="FCJ171" s="396"/>
      <c r="FCK171" s="396"/>
      <c r="FCL171" s="396"/>
      <c r="FCM171" s="396"/>
      <c r="FCN171" s="396"/>
      <c r="FCO171" s="396"/>
      <c r="FCP171" s="396"/>
      <c r="FCQ171" s="396"/>
      <c r="FCR171" s="396"/>
      <c r="FCS171" s="396"/>
      <c r="FCT171" s="396"/>
      <c r="FCU171" s="396"/>
      <c r="FCV171" s="396"/>
      <c r="FCW171" s="396"/>
      <c r="FCX171" s="396"/>
      <c r="FCY171" s="396"/>
      <c r="FCZ171" s="396"/>
      <c r="FDA171" s="396"/>
      <c r="FDB171" s="396"/>
      <c r="FDC171" s="396"/>
      <c r="FDD171" s="396"/>
      <c r="FDE171" s="396"/>
      <c r="FDF171" s="396"/>
      <c r="FDG171" s="396"/>
      <c r="FDH171" s="396"/>
      <c r="FDI171" s="396"/>
      <c r="FDJ171" s="396"/>
      <c r="FDK171" s="396"/>
      <c r="FDL171" s="396"/>
      <c r="FDM171" s="396"/>
      <c r="FDN171" s="396"/>
      <c r="FDO171" s="396"/>
      <c r="FDP171" s="396"/>
      <c r="FDQ171" s="396"/>
      <c r="FDR171" s="396"/>
      <c r="FDS171" s="396"/>
      <c r="FDT171" s="396"/>
      <c r="FDU171" s="396"/>
      <c r="FDV171" s="396"/>
      <c r="FDW171" s="396"/>
      <c r="FDX171" s="396"/>
      <c r="FDY171" s="396"/>
      <c r="FDZ171" s="396"/>
      <c r="FEA171" s="396"/>
      <c r="FEB171" s="396"/>
      <c r="FEC171" s="396"/>
      <c r="FED171" s="396"/>
      <c r="FEE171" s="396"/>
      <c r="FEF171" s="396"/>
      <c r="FEG171" s="396"/>
      <c r="FEH171" s="396"/>
      <c r="FEI171" s="396"/>
      <c r="FEJ171" s="396"/>
      <c r="FEK171" s="396"/>
      <c r="FEL171" s="396"/>
      <c r="FEM171" s="396"/>
      <c r="FEN171" s="396"/>
      <c r="FEO171" s="396"/>
      <c r="FEP171" s="396"/>
      <c r="FEQ171" s="396"/>
      <c r="FER171" s="396"/>
      <c r="FES171" s="396"/>
      <c r="FET171" s="396"/>
      <c r="FEU171" s="396"/>
      <c r="FEV171" s="396"/>
      <c r="FEW171" s="396"/>
      <c r="FEX171" s="396"/>
      <c r="FEY171" s="396"/>
      <c r="FEZ171" s="396"/>
      <c r="FFA171" s="396"/>
      <c r="FFB171" s="396"/>
      <c r="FFC171" s="396"/>
      <c r="FFD171" s="396"/>
      <c r="FFE171" s="396"/>
      <c r="FFF171" s="396"/>
      <c r="FFG171" s="396"/>
      <c r="FFH171" s="396"/>
      <c r="FFI171" s="396"/>
      <c r="FFJ171" s="396"/>
      <c r="FFK171" s="396"/>
      <c r="FFL171" s="396"/>
      <c r="FFM171" s="396"/>
      <c r="FFN171" s="396"/>
      <c r="FFO171" s="396"/>
      <c r="FFP171" s="396"/>
      <c r="FFQ171" s="396"/>
      <c r="FFR171" s="396"/>
      <c r="FFS171" s="396"/>
      <c r="FFT171" s="396"/>
      <c r="FFU171" s="396"/>
      <c r="FFV171" s="396"/>
      <c r="FFW171" s="396"/>
      <c r="FFX171" s="396"/>
      <c r="FFY171" s="396"/>
      <c r="FFZ171" s="396"/>
      <c r="FGA171" s="396"/>
      <c r="FGB171" s="396"/>
      <c r="FGC171" s="396"/>
      <c r="FGD171" s="396"/>
      <c r="FGE171" s="396"/>
      <c r="FGF171" s="396"/>
      <c r="FGG171" s="396"/>
      <c r="FGH171" s="396"/>
      <c r="FGI171" s="396"/>
      <c r="FGJ171" s="396"/>
      <c r="FGK171" s="396"/>
      <c r="FGL171" s="396"/>
      <c r="FGM171" s="396"/>
      <c r="FGN171" s="396"/>
      <c r="FGO171" s="396"/>
      <c r="FGP171" s="396"/>
      <c r="FGQ171" s="396"/>
      <c r="FGR171" s="396"/>
      <c r="FGS171" s="396"/>
      <c r="FGT171" s="396"/>
      <c r="FGU171" s="396"/>
      <c r="FGV171" s="396"/>
      <c r="FGW171" s="396"/>
      <c r="FGX171" s="396"/>
      <c r="FGY171" s="396"/>
      <c r="FGZ171" s="396"/>
      <c r="FHA171" s="396"/>
      <c r="FHB171" s="396"/>
      <c r="FHC171" s="396"/>
      <c r="FHD171" s="396"/>
      <c r="FHE171" s="396"/>
      <c r="FHF171" s="396"/>
      <c r="FHG171" s="396"/>
      <c r="FHH171" s="396"/>
      <c r="FHI171" s="396"/>
      <c r="FHJ171" s="396"/>
      <c r="FHK171" s="396"/>
      <c r="FHL171" s="396"/>
      <c r="FHM171" s="396"/>
      <c r="FHN171" s="396"/>
      <c r="FHO171" s="396"/>
      <c r="FHP171" s="396"/>
      <c r="FHQ171" s="396"/>
      <c r="FHR171" s="396"/>
      <c r="FHS171" s="396"/>
      <c r="FHT171" s="396"/>
      <c r="FHU171" s="396"/>
      <c r="FHV171" s="396"/>
      <c r="FHW171" s="396"/>
      <c r="FHX171" s="396"/>
      <c r="FHY171" s="396"/>
      <c r="FHZ171" s="396"/>
      <c r="FIA171" s="396"/>
      <c r="FIB171" s="396"/>
      <c r="FIC171" s="396"/>
      <c r="FID171" s="396"/>
      <c r="FIE171" s="396"/>
      <c r="FIF171" s="396"/>
      <c r="FIG171" s="396"/>
      <c r="FIH171" s="396"/>
      <c r="FII171" s="396"/>
      <c r="FIJ171" s="396"/>
      <c r="FIK171" s="396"/>
      <c r="FIL171" s="396"/>
      <c r="FIM171" s="396"/>
      <c r="FIN171" s="396"/>
      <c r="FIO171" s="396"/>
      <c r="FIP171" s="396"/>
      <c r="FIQ171" s="396"/>
      <c r="FIR171" s="396"/>
      <c r="FIS171" s="396"/>
      <c r="FIT171" s="396"/>
      <c r="FIU171" s="396"/>
      <c r="FIV171" s="396"/>
      <c r="FIW171" s="396"/>
      <c r="FIX171" s="396"/>
      <c r="FIY171" s="396"/>
      <c r="FIZ171" s="396"/>
      <c r="FJA171" s="396"/>
      <c r="FJB171" s="396"/>
      <c r="FJC171" s="396"/>
      <c r="FJD171" s="396"/>
      <c r="FJE171" s="396"/>
      <c r="FJF171" s="396"/>
      <c r="FJG171" s="396"/>
      <c r="FJH171" s="396"/>
      <c r="FJI171" s="396"/>
      <c r="FJJ171" s="396"/>
      <c r="FJK171" s="396"/>
      <c r="FJL171" s="396"/>
      <c r="FJM171" s="396"/>
      <c r="FJN171" s="396"/>
      <c r="FJO171" s="396"/>
      <c r="FJP171" s="396"/>
      <c r="FJQ171" s="396"/>
      <c r="FJR171" s="396"/>
      <c r="FJS171" s="396"/>
      <c r="FJT171" s="396"/>
      <c r="FJU171" s="396"/>
      <c r="FJV171" s="396"/>
      <c r="FJW171" s="396"/>
      <c r="FJX171" s="396"/>
      <c r="FJY171" s="396"/>
      <c r="FJZ171" s="396"/>
      <c r="FKA171" s="396"/>
      <c r="FKB171" s="396"/>
      <c r="FKC171" s="396"/>
      <c r="FKD171" s="396"/>
      <c r="FKE171" s="396"/>
      <c r="FKF171" s="396"/>
      <c r="FKG171" s="396"/>
      <c r="FKH171" s="396"/>
      <c r="FKI171" s="396"/>
      <c r="FKJ171" s="396"/>
      <c r="FKK171" s="396"/>
      <c r="FKL171" s="396"/>
      <c r="FKM171" s="396"/>
      <c r="FKN171" s="396"/>
      <c r="FKO171" s="396"/>
      <c r="FKP171" s="396"/>
      <c r="FKQ171" s="396"/>
      <c r="FKR171" s="396"/>
      <c r="FKS171" s="396"/>
      <c r="FKT171" s="396"/>
      <c r="FKU171" s="396"/>
      <c r="FKV171" s="396"/>
      <c r="FKW171" s="396"/>
      <c r="FKX171" s="396"/>
      <c r="FKY171" s="396"/>
      <c r="FKZ171" s="396"/>
      <c r="FLA171" s="396"/>
      <c r="FLB171" s="396"/>
      <c r="FLC171" s="396"/>
      <c r="FLD171" s="396"/>
      <c r="FLE171" s="396"/>
      <c r="FLF171" s="396"/>
      <c r="FLG171" s="396"/>
      <c r="FLH171" s="396"/>
      <c r="FLI171" s="396"/>
      <c r="FLJ171" s="396"/>
      <c r="FLK171" s="396"/>
      <c r="FLL171" s="396"/>
      <c r="FLM171" s="396"/>
      <c r="FLN171" s="396"/>
      <c r="FLO171" s="396"/>
      <c r="FLP171" s="396"/>
      <c r="FLQ171" s="396"/>
      <c r="FLR171" s="396"/>
      <c r="FLS171" s="396"/>
      <c r="FLT171" s="396"/>
      <c r="FLU171" s="396"/>
      <c r="FLV171" s="396"/>
      <c r="FLW171" s="396"/>
      <c r="FLX171" s="396"/>
      <c r="FLY171" s="396"/>
      <c r="FLZ171" s="396"/>
      <c r="FMA171" s="396"/>
      <c r="FMB171" s="396"/>
      <c r="FMC171" s="396"/>
      <c r="FMD171" s="396"/>
      <c r="FME171" s="396"/>
      <c r="FMF171" s="396"/>
      <c r="FMG171" s="396"/>
      <c r="FMH171" s="396"/>
      <c r="FMI171" s="396"/>
      <c r="FMJ171" s="396"/>
      <c r="FMK171" s="396"/>
      <c r="FML171" s="396"/>
      <c r="FMM171" s="396"/>
      <c r="FMN171" s="396"/>
      <c r="FMO171" s="396"/>
      <c r="FMP171" s="396"/>
      <c r="FMQ171" s="396"/>
      <c r="FMR171" s="396"/>
      <c r="FMS171" s="396"/>
      <c r="FMT171" s="396"/>
      <c r="FMU171" s="396"/>
      <c r="FMV171" s="396"/>
      <c r="FMW171" s="396"/>
      <c r="FMX171" s="396"/>
      <c r="FMY171" s="396"/>
      <c r="FMZ171" s="396"/>
      <c r="FNA171" s="396"/>
      <c r="FNB171" s="396"/>
      <c r="FNC171" s="396"/>
      <c r="FND171" s="396"/>
      <c r="FNE171" s="396"/>
      <c r="FNF171" s="396"/>
      <c r="FNG171" s="396"/>
      <c r="FNH171" s="396"/>
      <c r="FNI171" s="396"/>
      <c r="FNJ171" s="396"/>
      <c r="FNK171" s="396"/>
      <c r="FNL171" s="396"/>
      <c r="FNM171" s="396"/>
      <c r="FNN171" s="396"/>
      <c r="FNO171" s="396"/>
      <c r="FNP171" s="396"/>
      <c r="FNQ171" s="396"/>
      <c r="FNR171" s="396"/>
      <c r="FNS171" s="396"/>
      <c r="FNT171" s="396"/>
      <c r="FNU171" s="396"/>
      <c r="FNV171" s="396"/>
      <c r="FNW171" s="396"/>
      <c r="FNX171" s="396"/>
      <c r="FNY171" s="396"/>
      <c r="FNZ171" s="396"/>
      <c r="FOA171" s="396"/>
      <c r="FOB171" s="396"/>
      <c r="FOC171" s="396"/>
      <c r="FOD171" s="396"/>
      <c r="FOE171" s="396"/>
      <c r="FOF171" s="396"/>
      <c r="FOG171" s="396"/>
      <c r="FOH171" s="396"/>
      <c r="FOI171" s="396"/>
      <c r="FOJ171" s="396"/>
      <c r="FOK171" s="396"/>
      <c r="FOL171" s="396"/>
      <c r="FOM171" s="396"/>
      <c r="FON171" s="396"/>
      <c r="FOO171" s="396"/>
      <c r="FOP171" s="396"/>
      <c r="FOQ171" s="396"/>
      <c r="FOR171" s="396"/>
      <c r="FOS171" s="396"/>
      <c r="FOT171" s="396"/>
      <c r="FOU171" s="396"/>
      <c r="FOV171" s="396"/>
      <c r="FOW171" s="396"/>
      <c r="FOX171" s="396"/>
      <c r="FOY171" s="396"/>
      <c r="FOZ171" s="396"/>
      <c r="FPA171" s="396"/>
      <c r="FPB171" s="396"/>
      <c r="FPC171" s="396"/>
      <c r="FPD171" s="396"/>
      <c r="FPE171" s="396"/>
      <c r="FPF171" s="396"/>
      <c r="FPG171" s="396"/>
      <c r="FPH171" s="396"/>
      <c r="FPI171" s="396"/>
      <c r="FPJ171" s="396"/>
      <c r="FPK171" s="396"/>
      <c r="FPL171" s="396"/>
      <c r="FPM171" s="396"/>
      <c r="FPN171" s="396"/>
      <c r="FPO171" s="396"/>
      <c r="FPP171" s="396"/>
      <c r="FPQ171" s="396"/>
      <c r="FPR171" s="396"/>
      <c r="FPS171" s="396"/>
      <c r="FPT171" s="396"/>
      <c r="FPU171" s="396"/>
      <c r="FPV171" s="396"/>
      <c r="FPW171" s="396"/>
      <c r="FPX171" s="396"/>
      <c r="FPY171" s="396"/>
      <c r="FPZ171" s="396"/>
      <c r="FQA171" s="396"/>
      <c r="FQB171" s="396"/>
      <c r="FQC171" s="396"/>
      <c r="FQD171" s="396"/>
      <c r="FQE171" s="396"/>
      <c r="FQF171" s="396"/>
      <c r="FQG171" s="396"/>
      <c r="FQH171" s="396"/>
      <c r="FQI171" s="396"/>
      <c r="FQJ171" s="396"/>
      <c r="FQK171" s="396"/>
      <c r="FQL171" s="396"/>
      <c r="FQM171" s="396"/>
      <c r="FQN171" s="396"/>
      <c r="FQO171" s="396"/>
      <c r="FQP171" s="396"/>
      <c r="FQQ171" s="396"/>
      <c r="FQR171" s="396"/>
      <c r="FQS171" s="396"/>
      <c r="FQT171" s="396"/>
      <c r="FQU171" s="396"/>
      <c r="FQV171" s="396"/>
      <c r="FQW171" s="396"/>
      <c r="FQX171" s="396"/>
      <c r="FQY171" s="396"/>
      <c r="FQZ171" s="396"/>
      <c r="FRA171" s="396"/>
      <c r="FRB171" s="396"/>
      <c r="FRC171" s="396"/>
      <c r="FRD171" s="396"/>
      <c r="FRE171" s="396"/>
      <c r="FRF171" s="396"/>
      <c r="FRG171" s="396"/>
      <c r="FRH171" s="396"/>
      <c r="FRI171" s="396"/>
      <c r="FRJ171" s="396"/>
      <c r="FRK171" s="396"/>
      <c r="FRL171" s="396"/>
      <c r="FRM171" s="396"/>
      <c r="FRN171" s="396"/>
      <c r="FRO171" s="396"/>
      <c r="FRP171" s="396"/>
      <c r="FRQ171" s="396"/>
      <c r="FRR171" s="396"/>
      <c r="FRS171" s="396"/>
      <c r="FRT171" s="396"/>
      <c r="FRU171" s="396"/>
      <c r="FRV171" s="396"/>
      <c r="FRW171" s="396"/>
      <c r="FRX171" s="396"/>
      <c r="FRY171" s="396"/>
      <c r="FRZ171" s="396"/>
      <c r="FSA171" s="396"/>
      <c r="FSB171" s="396"/>
      <c r="FSC171" s="396"/>
      <c r="FSD171" s="396"/>
      <c r="FSE171" s="396"/>
      <c r="FSF171" s="396"/>
      <c r="FSG171" s="396"/>
      <c r="FSH171" s="396"/>
      <c r="FSI171" s="396"/>
      <c r="FSJ171" s="396"/>
      <c r="FSK171" s="396"/>
      <c r="FSL171" s="396"/>
      <c r="FSM171" s="396"/>
      <c r="FSN171" s="396"/>
      <c r="FSO171" s="396"/>
      <c r="FSP171" s="396"/>
      <c r="FSQ171" s="396"/>
      <c r="FSR171" s="396"/>
      <c r="FSS171" s="396"/>
      <c r="FST171" s="396"/>
      <c r="FSU171" s="396"/>
      <c r="FSV171" s="396"/>
      <c r="FSW171" s="396"/>
      <c r="FSX171" s="396"/>
      <c r="FSY171" s="396"/>
      <c r="FSZ171" s="396"/>
      <c r="FTA171" s="396"/>
      <c r="FTB171" s="396"/>
      <c r="FTC171" s="396"/>
      <c r="FTD171" s="396"/>
      <c r="FTE171" s="396"/>
      <c r="FTF171" s="396"/>
      <c r="FTG171" s="396"/>
      <c r="FTH171" s="396"/>
      <c r="FTI171" s="396"/>
      <c r="FTJ171" s="396"/>
      <c r="FTK171" s="396"/>
      <c r="FTL171" s="396"/>
      <c r="FTM171" s="396"/>
      <c r="FTN171" s="396"/>
      <c r="FTO171" s="396"/>
      <c r="FTP171" s="396"/>
      <c r="FTQ171" s="396"/>
      <c r="FTR171" s="396"/>
      <c r="FTS171" s="396"/>
      <c r="FTT171" s="396"/>
      <c r="FTU171" s="396"/>
      <c r="FTV171" s="396"/>
      <c r="FTW171" s="396"/>
      <c r="FTX171" s="396"/>
      <c r="FTY171" s="396"/>
      <c r="FTZ171" s="396"/>
      <c r="FUA171" s="396"/>
      <c r="FUB171" s="396"/>
      <c r="FUC171" s="396"/>
      <c r="FUD171" s="396"/>
      <c r="FUE171" s="396"/>
      <c r="FUF171" s="396"/>
      <c r="FUG171" s="396"/>
      <c r="FUH171" s="396"/>
      <c r="FUI171" s="396"/>
      <c r="FUJ171" s="396"/>
      <c r="FUK171" s="396"/>
      <c r="FUL171" s="396"/>
      <c r="FUM171" s="396"/>
      <c r="FUN171" s="396"/>
      <c r="FUO171" s="396"/>
      <c r="FUP171" s="396"/>
      <c r="FUQ171" s="396"/>
      <c r="FUR171" s="396"/>
      <c r="FUS171" s="396"/>
      <c r="FUT171" s="396"/>
      <c r="FUU171" s="396"/>
      <c r="FUV171" s="396"/>
      <c r="FUW171" s="396"/>
      <c r="FUX171" s="396"/>
      <c r="FUY171" s="396"/>
      <c r="FUZ171" s="396"/>
      <c r="FVA171" s="396"/>
      <c r="FVB171" s="396"/>
      <c r="FVC171" s="396"/>
      <c r="FVD171" s="396"/>
      <c r="FVE171" s="396"/>
      <c r="FVF171" s="396"/>
      <c r="FVG171" s="396"/>
      <c r="FVH171" s="396"/>
      <c r="FVI171" s="396"/>
      <c r="FVJ171" s="396"/>
      <c r="FVK171" s="396"/>
      <c r="FVL171" s="396"/>
      <c r="FVM171" s="396"/>
      <c r="FVN171" s="396"/>
      <c r="FVO171" s="396"/>
      <c r="FVP171" s="396"/>
      <c r="FVQ171" s="396"/>
      <c r="FVR171" s="396"/>
      <c r="FVS171" s="396"/>
      <c r="FVT171" s="396"/>
      <c r="FVU171" s="396"/>
      <c r="FVV171" s="396"/>
      <c r="FVW171" s="396"/>
      <c r="FVX171" s="396"/>
      <c r="FVY171" s="396"/>
      <c r="FVZ171" s="396"/>
      <c r="FWA171" s="396"/>
      <c r="FWB171" s="396"/>
      <c r="FWC171" s="396"/>
      <c r="FWD171" s="396"/>
      <c r="FWE171" s="396"/>
      <c r="FWF171" s="396"/>
      <c r="FWG171" s="396"/>
      <c r="FWH171" s="396"/>
      <c r="FWI171" s="396"/>
      <c r="FWJ171" s="396"/>
      <c r="FWK171" s="396"/>
      <c r="FWL171" s="396"/>
      <c r="FWM171" s="396"/>
      <c r="FWN171" s="396"/>
      <c r="FWO171" s="396"/>
      <c r="FWP171" s="396"/>
      <c r="FWQ171" s="396"/>
      <c r="FWR171" s="396"/>
      <c r="FWS171" s="396"/>
      <c r="FWT171" s="396"/>
      <c r="FWU171" s="396"/>
      <c r="FWV171" s="396"/>
      <c r="FWW171" s="396"/>
      <c r="FWX171" s="396"/>
      <c r="FWY171" s="396"/>
      <c r="FWZ171" s="396"/>
      <c r="FXA171" s="396"/>
      <c r="FXB171" s="396"/>
      <c r="FXC171" s="396"/>
      <c r="FXD171" s="396"/>
      <c r="FXE171" s="396"/>
      <c r="FXF171" s="396"/>
      <c r="FXG171" s="396"/>
      <c r="FXH171" s="396"/>
      <c r="FXI171" s="396"/>
      <c r="FXJ171" s="396"/>
      <c r="FXK171" s="396"/>
      <c r="FXL171" s="396"/>
      <c r="FXM171" s="396"/>
      <c r="FXN171" s="396"/>
      <c r="FXO171" s="396"/>
      <c r="FXP171" s="396"/>
      <c r="FXQ171" s="396"/>
      <c r="FXR171" s="396"/>
      <c r="FXS171" s="396"/>
      <c r="FXT171" s="396"/>
      <c r="FXU171" s="396"/>
      <c r="FXV171" s="396"/>
      <c r="FXW171" s="396"/>
      <c r="FXX171" s="396"/>
      <c r="FXY171" s="396"/>
      <c r="FXZ171" s="396"/>
      <c r="FYA171" s="396"/>
      <c r="FYB171" s="396"/>
      <c r="FYC171" s="396"/>
      <c r="FYD171" s="396"/>
      <c r="FYE171" s="396"/>
      <c r="FYF171" s="396"/>
      <c r="FYG171" s="396"/>
      <c r="FYH171" s="396"/>
      <c r="FYI171" s="396"/>
      <c r="FYJ171" s="396"/>
      <c r="FYK171" s="396"/>
      <c r="FYL171" s="396"/>
      <c r="FYM171" s="396"/>
      <c r="FYN171" s="396"/>
      <c r="FYO171" s="396"/>
      <c r="FYP171" s="396"/>
      <c r="FYQ171" s="396"/>
      <c r="FYR171" s="396"/>
      <c r="FYS171" s="396"/>
      <c r="FYT171" s="396"/>
      <c r="FYU171" s="396"/>
      <c r="FYV171" s="396"/>
      <c r="FYW171" s="396"/>
      <c r="FYX171" s="396"/>
      <c r="FYY171" s="396"/>
      <c r="FYZ171" s="396"/>
      <c r="FZA171" s="396"/>
      <c r="FZB171" s="396"/>
      <c r="FZC171" s="396"/>
      <c r="FZD171" s="396"/>
      <c r="FZE171" s="396"/>
      <c r="FZF171" s="396"/>
      <c r="FZG171" s="396"/>
      <c r="FZH171" s="396"/>
      <c r="FZI171" s="396"/>
      <c r="FZJ171" s="396"/>
      <c r="FZK171" s="396"/>
      <c r="FZL171" s="396"/>
      <c r="FZM171" s="396"/>
      <c r="FZN171" s="396"/>
      <c r="FZO171" s="396"/>
      <c r="FZP171" s="396"/>
      <c r="FZQ171" s="396"/>
      <c r="FZR171" s="396"/>
      <c r="FZS171" s="396"/>
      <c r="FZT171" s="396"/>
      <c r="FZU171" s="396"/>
      <c r="FZV171" s="396"/>
      <c r="FZW171" s="396"/>
      <c r="FZX171" s="396"/>
      <c r="FZY171" s="396"/>
      <c r="FZZ171" s="396"/>
      <c r="GAA171" s="396"/>
      <c r="GAB171" s="396"/>
      <c r="GAC171" s="396"/>
      <c r="GAD171" s="396"/>
      <c r="GAE171" s="396"/>
      <c r="GAF171" s="396"/>
      <c r="GAG171" s="396"/>
      <c r="GAH171" s="396"/>
      <c r="GAI171" s="396"/>
      <c r="GAJ171" s="396"/>
      <c r="GAK171" s="396"/>
      <c r="GAL171" s="396"/>
      <c r="GAM171" s="396"/>
      <c r="GAN171" s="396"/>
      <c r="GAO171" s="396"/>
      <c r="GAP171" s="396"/>
      <c r="GAQ171" s="396"/>
      <c r="GAR171" s="396"/>
      <c r="GAS171" s="396"/>
      <c r="GAT171" s="396"/>
      <c r="GAU171" s="396"/>
      <c r="GAV171" s="396"/>
      <c r="GAW171" s="396"/>
      <c r="GAX171" s="396"/>
      <c r="GAY171" s="396"/>
      <c r="GAZ171" s="396"/>
      <c r="GBA171" s="396"/>
      <c r="GBB171" s="396"/>
      <c r="GBC171" s="396"/>
      <c r="GBD171" s="396"/>
      <c r="GBE171" s="396"/>
      <c r="GBF171" s="396"/>
      <c r="GBG171" s="396"/>
      <c r="GBH171" s="396"/>
      <c r="GBI171" s="396"/>
      <c r="GBJ171" s="396"/>
      <c r="GBK171" s="396"/>
      <c r="GBL171" s="396"/>
      <c r="GBM171" s="396"/>
      <c r="GBN171" s="396"/>
      <c r="GBO171" s="396"/>
      <c r="GBP171" s="396"/>
      <c r="GBQ171" s="396"/>
      <c r="GBR171" s="396"/>
      <c r="GBS171" s="396"/>
      <c r="GBT171" s="396"/>
      <c r="GBU171" s="396"/>
      <c r="GBV171" s="396"/>
      <c r="GBW171" s="396"/>
      <c r="GBX171" s="396"/>
      <c r="GBY171" s="396"/>
      <c r="GBZ171" s="396"/>
      <c r="GCA171" s="396"/>
      <c r="GCB171" s="396"/>
      <c r="GCC171" s="396"/>
      <c r="GCD171" s="396"/>
      <c r="GCE171" s="396"/>
      <c r="GCF171" s="396"/>
      <c r="GCG171" s="396"/>
      <c r="GCH171" s="396"/>
      <c r="GCI171" s="396"/>
      <c r="GCJ171" s="396"/>
      <c r="GCK171" s="396"/>
      <c r="GCL171" s="396"/>
      <c r="GCM171" s="396"/>
      <c r="GCN171" s="396"/>
      <c r="GCO171" s="396"/>
      <c r="GCP171" s="396"/>
      <c r="GCQ171" s="396"/>
      <c r="GCR171" s="396"/>
      <c r="GCS171" s="396"/>
      <c r="GCT171" s="396"/>
      <c r="GCU171" s="396"/>
      <c r="GCV171" s="396"/>
      <c r="GCW171" s="396"/>
      <c r="GCX171" s="396"/>
      <c r="GCY171" s="396"/>
      <c r="GCZ171" s="396"/>
      <c r="GDA171" s="396"/>
      <c r="GDB171" s="396"/>
      <c r="GDC171" s="396"/>
      <c r="GDD171" s="396"/>
      <c r="GDE171" s="396"/>
      <c r="GDF171" s="396"/>
      <c r="GDG171" s="396"/>
      <c r="GDH171" s="396"/>
      <c r="GDI171" s="396"/>
      <c r="GDJ171" s="396"/>
      <c r="GDK171" s="396"/>
      <c r="GDL171" s="396"/>
      <c r="GDM171" s="396"/>
      <c r="GDN171" s="396"/>
      <c r="GDO171" s="396"/>
      <c r="GDP171" s="396"/>
      <c r="GDQ171" s="396"/>
      <c r="GDR171" s="396"/>
      <c r="GDS171" s="396"/>
      <c r="GDT171" s="396"/>
      <c r="GDU171" s="396"/>
      <c r="GDV171" s="396"/>
      <c r="GDW171" s="396"/>
      <c r="GDX171" s="396"/>
      <c r="GDY171" s="396"/>
      <c r="GDZ171" s="396"/>
      <c r="GEA171" s="396"/>
      <c r="GEB171" s="396"/>
      <c r="GEC171" s="396"/>
      <c r="GED171" s="396"/>
      <c r="GEE171" s="396"/>
      <c r="GEF171" s="396"/>
      <c r="GEG171" s="396"/>
      <c r="GEH171" s="396"/>
      <c r="GEI171" s="396"/>
      <c r="GEJ171" s="396"/>
      <c r="GEK171" s="396"/>
      <c r="GEL171" s="396"/>
      <c r="GEM171" s="396"/>
      <c r="GEN171" s="396"/>
      <c r="GEO171" s="396"/>
      <c r="GEP171" s="396"/>
      <c r="GEQ171" s="396"/>
      <c r="GER171" s="396"/>
      <c r="GES171" s="396"/>
      <c r="GET171" s="396"/>
      <c r="GEU171" s="396"/>
      <c r="GEV171" s="396"/>
      <c r="GEW171" s="396"/>
      <c r="GEX171" s="396"/>
      <c r="GEY171" s="396"/>
      <c r="GEZ171" s="396"/>
      <c r="GFA171" s="396"/>
      <c r="GFB171" s="396"/>
      <c r="GFC171" s="396"/>
      <c r="GFD171" s="396"/>
      <c r="GFE171" s="396"/>
      <c r="GFF171" s="396"/>
      <c r="GFG171" s="396"/>
      <c r="GFH171" s="396"/>
      <c r="GFI171" s="396"/>
      <c r="GFJ171" s="396"/>
      <c r="GFK171" s="396"/>
      <c r="GFL171" s="396"/>
      <c r="GFM171" s="396"/>
      <c r="GFN171" s="396"/>
      <c r="GFO171" s="396"/>
      <c r="GFP171" s="396"/>
      <c r="GFQ171" s="396"/>
      <c r="GFR171" s="396"/>
      <c r="GFS171" s="396"/>
      <c r="GFT171" s="396"/>
      <c r="GFU171" s="396"/>
      <c r="GFV171" s="396"/>
      <c r="GFW171" s="396"/>
      <c r="GFX171" s="396"/>
      <c r="GFY171" s="396"/>
      <c r="GFZ171" s="396"/>
      <c r="GGA171" s="396"/>
      <c r="GGB171" s="396"/>
      <c r="GGC171" s="396"/>
      <c r="GGD171" s="396"/>
      <c r="GGE171" s="396"/>
      <c r="GGF171" s="396"/>
      <c r="GGG171" s="396"/>
      <c r="GGH171" s="396"/>
      <c r="GGI171" s="396"/>
      <c r="GGJ171" s="396"/>
      <c r="GGK171" s="396"/>
      <c r="GGL171" s="396"/>
      <c r="GGM171" s="396"/>
      <c r="GGN171" s="396"/>
      <c r="GGO171" s="396"/>
      <c r="GGP171" s="396"/>
      <c r="GGQ171" s="396"/>
      <c r="GGR171" s="396"/>
      <c r="GGS171" s="396"/>
      <c r="GGT171" s="396"/>
      <c r="GGU171" s="396"/>
      <c r="GGV171" s="396"/>
      <c r="GGW171" s="396"/>
      <c r="GGX171" s="396"/>
      <c r="GGY171" s="396"/>
      <c r="GGZ171" s="396"/>
      <c r="GHA171" s="396"/>
      <c r="GHB171" s="396"/>
      <c r="GHC171" s="396"/>
      <c r="GHD171" s="396"/>
      <c r="GHE171" s="396"/>
      <c r="GHF171" s="396"/>
      <c r="GHG171" s="396"/>
      <c r="GHH171" s="396"/>
      <c r="GHI171" s="396"/>
      <c r="GHJ171" s="396"/>
      <c r="GHK171" s="396"/>
      <c r="GHL171" s="396"/>
      <c r="GHM171" s="396"/>
      <c r="GHN171" s="396"/>
      <c r="GHO171" s="396"/>
      <c r="GHP171" s="396"/>
      <c r="GHQ171" s="396"/>
      <c r="GHR171" s="396"/>
      <c r="GHS171" s="396"/>
      <c r="GHT171" s="396"/>
      <c r="GHU171" s="396"/>
      <c r="GHV171" s="396"/>
      <c r="GHW171" s="396"/>
      <c r="GHX171" s="396"/>
      <c r="GHY171" s="396"/>
      <c r="GHZ171" s="396"/>
      <c r="GIA171" s="396"/>
      <c r="GIB171" s="396"/>
      <c r="GIC171" s="396"/>
      <c r="GID171" s="396"/>
      <c r="GIE171" s="396"/>
      <c r="GIF171" s="396"/>
      <c r="GIG171" s="396"/>
      <c r="GIH171" s="396"/>
      <c r="GII171" s="396"/>
      <c r="GIJ171" s="396"/>
      <c r="GIK171" s="396"/>
      <c r="GIL171" s="396"/>
      <c r="GIM171" s="396"/>
      <c r="GIN171" s="396"/>
      <c r="GIO171" s="396"/>
      <c r="GIP171" s="396"/>
      <c r="GIQ171" s="396"/>
      <c r="GIR171" s="396"/>
      <c r="GIS171" s="396"/>
      <c r="GIT171" s="396"/>
      <c r="GIU171" s="396"/>
      <c r="GIV171" s="396"/>
      <c r="GIW171" s="396"/>
      <c r="GIX171" s="396"/>
      <c r="GIY171" s="396"/>
      <c r="GIZ171" s="396"/>
      <c r="GJA171" s="396"/>
      <c r="GJB171" s="396"/>
      <c r="GJC171" s="396"/>
      <c r="GJD171" s="396"/>
      <c r="GJE171" s="396"/>
      <c r="GJF171" s="396"/>
      <c r="GJG171" s="396"/>
      <c r="GJH171" s="396"/>
      <c r="GJI171" s="396"/>
      <c r="GJJ171" s="396"/>
      <c r="GJK171" s="396"/>
      <c r="GJL171" s="396"/>
      <c r="GJM171" s="396"/>
      <c r="GJN171" s="396"/>
      <c r="GJO171" s="396"/>
      <c r="GJP171" s="396"/>
      <c r="GJQ171" s="396"/>
      <c r="GJR171" s="396"/>
      <c r="GJS171" s="396"/>
      <c r="GJT171" s="396"/>
      <c r="GJU171" s="396"/>
      <c r="GJV171" s="396"/>
      <c r="GJW171" s="396"/>
      <c r="GJX171" s="396"/>
      <c r="GJY171" s="396"/>
      <c r="GJZ171" s="396"/>
      <c r="GKA171" s="396"/>
      <c r="GKB171" s="396"/>
      <c r="GKC171" s="396"/>
      <c r="GKD171" s="396"/>
      <c r="GKE171" s="396"/>
      <c r="GKF171" s="396"/>
      <c r="GKG171" s="396"/>
      <c r="GKH171" s="396"/>
      <c r="GKI171" s="396"/>
      <c r="GKJ171" s="396"/>
      <c r="GKK171" s="396"/>
      <c r="GKL171" s="396"/>
      <c r="GKM171" s="396"/>
      <c r="GKN171" s="396"/>
      <c r="GKO171" s="396"/>
      <c r="GKP171" s="396"/>
      <c r="GKQ171" s="396"/>
      <c r="GKR171" s="396"/>
      <c r="GKS171" s="396"/>
      <c r="GKT171" s="396"/>
      <c r="GKU171" s="396"/>
      <c r="GKV171" s="396"/>
      <c r="GKW171" s="396"/>
      <c r="GKX171" s="396"/>
      <c r="GKY171" s="396"/>
      <c r="GKZ171" s="396"/>
      <c r="GLA171" s="396"/>
      <c r="GLB171" s="396"/>
      <c r="GLC171" s="396"/>
      <c r="GLD171" s="396"/>
      <c r="GLE171" s="396"/>
      <c r="GLF171" s="396"/>
      <c r="GLG171" s="396"/>
      <c r="GLH171" s="396"/>
      <c r="GLI171" s="396"/>
      <c r="GLJ171" s="396"/>
      <c r="GLK171" s="396"/>
      <c r="GLL171" s="396"/>
      <c r="GLM171" s="396"/>
      <c r="GLN171" s="396"/>
      <c r="GLO171" s="396"/>
      <c r="GLP171" s="396"/>
      <c r="GLQ171" s="396"/>
      <c r="GLR171" s="396"/>
      <c r="GLS171" s="396"/>
      <c r="GLT171" s="396"/>
      <c r="GLU171" s="396"/>
      <c r="GLV171" s="396"/>
      <c r="GLW171" s="396"/>
      <c r="GLX171" s="396"/>
      <c r="GLY171" s="396"/>
      <c r="GLZ171" s="396"/>
      <c r="GMA171" s="396"/>
      <c r="GMB171" s="396"/>
      <c r="GMC171" s="396"/>
      <c r="GMD171" s="396"/>
      <c r="GME171" s="396"/>
      <c r="GMF171" s="396"/>
      <c r="GMG171" s="396"/>
      <c r="GMH171" s="396"/>
      <c r="GMI171" s="396"/>
      <c r="GMJ171" s="396"/>
      <c r="GMK171" s="396"/>
      <c r="GML171" s="396"/>
      <c r="GMM171" s="396"/>
      <c r="GMN171" s="396"/>
      <c r="GMO171" s="396"/>
      <c r="GMP171" s="396"/>
      <c r="GMQ171" s="396"/>
      <c r="GMR171" s="396"/>
      <c r="GMS171" s="396"/>
      <c r="GMT171" s="396"/>
      <c r="GMU171" s="396"/>
      <c r="GMV171" s="396"/>
      <c r="GMW171" s="396"/>
      <c r="GMX171" s="396"/>
      <c r="GMY171" s="396"/>
      <c r="GMZ171" s="396"/>
      <c r="GNA171" s="396"/>
      <c r="GNB171" s="396"/>
      <c r="GNC171" s="396"/>
      <c r="GND171" s="396"/>
      <c r="GNE171" s="396"/>
      <c r="GNF171" s="396"/>
      <c r="GNG171" s="396"/>
      <c r="GNH171" s="396"/>
      <c r="GNI171" s="396"/>
      <c r="GNJ171" s="396"/>
      <c r="GNK171" s="396"/>
      <c r="GNL171" s="396"/>
      <c r="GNM171" s="396"/>
      <c r="GNN171" s="396"/>
      <c r="GNO171" s="396"/>
      <c r="GNP171" s="396"/>
      <c r="GNQ171" s="396"/>
      <c r="GNR171" s="396"/>
      <c r="GNS171" s="396"/>
      <c r="GNT171" s="396"/>
      <c r="GNU171" s="396"/>
      <c r="GNV171" s="396"/>
      <c r="GNW171" s="396"/>
      <c r="GNX171" s="396"/>
      <c r="GNY171" s="396"/>
      <c r="GNZ171" s="396"/>
      <c r="GOA171" s="396"/>
      <c r="GOB171" s="396"/>
      <c r="GOC171" s="396"/>
      <c r="GOD171" s="396"/>
      <c r="GOE171" s="396"/>
      <c r="GOF171" s="396"/>
      <c r="GOG171" s="396"/>
      <c r="GOH171" s="396"/>
      <c r="GOI171" s="396"/>
      <c r="GOJ171" s="396"/>
      <c r="GOK171" s="396"/>
      <c r="GOL171" s="396"/>
      <c r="GOM171" s="396"/>
      <c r="GON171" s="396"/>
      <c r="GOO171" s="396"/>
      <c r="GOP171" s="396"/>
      <c r="GOQ171" s="396"/>
      <c r="GOR171" s="396"/>
      <c r="GOS171" s="396"/>
      <c r="GOT171" s="396"/>
      <c r="GOU171" s="396"/>
      <c r="GOV171" s="396"/>
      <c r="GOW171" s="396"/>
      <c r="GOX171" s="396"/>
      <c r="GOY171" s="396"/>
      <c r="GOZ171" s="396"/>
      <c r="GPA171" s="396"/>
      <c r="GPB171" s="396"/>
      <c r="GPC171" s="396"/>
      <c r="GPD171" s="396"/>
      <c r="GPE171" s="396"/>
      <c r="GPF171" s="396"/>
      <c r="GPG171" s="396"/>
      <c r="GPH171" s="396"/>
      <c r="GPI171" s="396"/>
      <c r="GPJ171" s="396"/>
      <c r="GPK171" s="396"/>
      <c r="GPL171" s="396"/>
      <c r="GPM171" s="396"/>
      <c r="GPN171" s="396"/>
      <c r="GPO171" s="396"/>
      <c r="GPP171" s="396"/>
      <c r="GPQ171" s="396"/>
      <c r="GPR171" s="396"/>
      <c r="GPS171" s="396"/>
      <c r="GPT171" s="396"/>
      <c r="GPU171" s="396"/>
      <c r="GPV171" s="396"/>
      <c r="GPW171" s="396"/>
      <c r="GPX171" s="396"/>
      <c r="GPY171" s="396"/>
      <c r="GPZ171" s="396"/>
      <c r="GQA171" s="396"/>
      <c r="GQB171" s="396"/>
      <c r="GQC171" s="396"/>
      <c r="GQD171" s="396"/>
      <c r="GQE171" s="396"/>
      <c r="GQF171" s="396"/>
      <c r="GQG171" s="396"/>
      <c r="GQH171" s="396"/>
      <c r="GQI171" s="396"/>
      <c r="GQJ171" s="396"/>
      <c r="GQK171" s="396"/>
      <c r="GQL171" s="396"/>
      <c r="GQM171" s="396"/>
      <c r="GQN171" s="396"/>
      <c r="GQO171" s="396"/>
      <c r="GQP171" s="396"/>
      <c r="GQQ171" s="396"/>
      <c r="GQR171" s="396"/>
      <c r="GQS171" s="396"/>
      <c r="GQT171" s="396"/>
      <c r="GQU171" s="396"/>
      <c r="GQV171" s="396"/>
      <c r="GQW171" s="396"/>
      <c r="GQX171" s="396"/>
      <c r="GQY171" s="396"/>
      <c r="GQZ171" s="396"/>
      <c r="GRA171" s="396"/>
      <c r="GRB171" s="396"/>
      <c r="GRC171" s="396"/>
      <c r="GRD171" s="396"/>
      <c r="GRE171" s="396"/>
      <c r="GRF171" s="396"/>
      <c r="GRG171" s="396"/>
      <c r="GRH171" s="396"/>
      <c r="GRI171" s="396"/>
      <c r="GRJ171" s="396"/>
      <c r="GRK171" s="396"/>
      <c r="GRL171" s="396"/>
      <c r="GRM171" s="396"/>
      <c r="GRN171" s="396"/>
      <c r="GRO171" s="396"/>
      <c r="GRP171" s="396"/>
      <c r="GRQ171" s="396"/>
      <c r="GRR171" s="396"/>
      <c r="GRS171" s="396"/>
      <c r="GRT171" s="396"/>
      <c r="GRU171" s="396"/>
      <c r="GRV171" s="396"/>
      <c r="GRW171" s="396"/>
      <c r="GRX171" s="396"/>
      <c r="GRY171" s="396"/>
      <c r="GRZ171" s="396"/>
      <c r="GSA171" s="396"/>
      <c r="GSB171" s="396"/>
      <c r="GSC171" s="396"/>
      <c r="GSD171" s="396"/>
      <c r="GSE171" s="396"/>
      <c r="GSF171" s="396"/>
      <c r="GSG171" s="396"/>
      <c r="GSH171" s="396"/>
      <c r="GSI171" s="396"/>
      <c r="GSJ171" s="396"/>
      <c r="GSK171" s="396"/>
      <c r="GSL171" s="396"/>
      <c r="GSM171" s="396"/>
      <c r="GSN171" s="396"/>
      <c r="GSO171" s="396"/>
      <c r="GSP171" s="396"/>
      <c r="GSQ171" s="396"/>
      <c r="GSR171" s="396"/>
      <c r="GSS171" s="396"/>
      <c r="GST171" s="396"/>
      <c r="GSU171" s="396"/>
      <c r="GSV171" s="396"/>
      <c r="GSW171" s="396"/>
      <c r="GSX171" s="396"/>
      <c r="GSY171" s="396"/>
      <c r="GSZ171" s="396"/>
      <c r="GTA171" s="396"/>
      <c r="GTB171" s="396"/>
      <c r="GTC171" s="396"/>
      <c r="GTD171" s="396"/>
      <c r="GTE171" s="396"/>
      <c r="GTF171" s="396"/>
      <c r="GTG171" s="396"/>
      <c r="GTH171" s="396"/>
      <c r="GTI171" s="396"/>
      <c r="GTJ171" s="396"/>
      <c r="GTK171" s="396"/>
      <c r="GTL171" s="396"/>
      <c r="GTM171" s="396"/>
      <c r="GTN171" s="396"/>
      <c r="GTO171" s="396"/>
      <c r="GTP171" s="396"/>
      <c r="GTQ171" s="396"/>
      <c r="GTR171" s="396"/>
      <c r="GTS171" s="396"/>
      <c r="GTT171" s="396"/>
      <c r="GTU171" s="396"/>
      <c r="GTV171" s="396"/>
      <c r="GTW171" s="396"/>
      <c r="GTX171" s="396"/>
      <c r="GTY171" s="396"/>
      <c r="GTZ171" s="396"/>
      <c r="GUA171" s="396"/>
      <c r="GUB171" s="396"/>
      <c r="GUC171" s="396"/>
      <c r="GUD171" s="396"/>
      <c r="GUE171" s="396"/>
      <c r="GUF171" s="396"/>
      <c r="GUG171" s="396"/>
      <c r="GUH171" s="396"/>
      <c r="GUI171" s="396"/>
      <c r="GUJ171" s="396"/>
      <c r="GUK171" s="396"/>
      <c r="GUL171" s="396"/>
      <c r="GUM171" s="396"/>
      <c r="GUN171" s="396"/>
      <c r="GUO171" s="396"/>
      <c r="GUP171" s="396"/>
      <c r="GUQ171" s="396"/>
      <c r="GUR171" s="396"/>
      <c r="GUS171" s="396"/>
      <c r="GUT171" s="396"/>
      <c r="GUU171" s="396"/>
      <c r="GUV171" s="396"/>
      <c r="GUW171" s="396"/>
      <c r="GUX171" s="396"/>
      <c r="GUY171" s="396"/>
      <c r="GUZ171" s="396"/>
      <c r="GVA171" s="396"/>
      <c r="GVB171" s="396"/>
      <c r="GVC171" s="396"/>
      <c r="GVD171" s="396"/>
      <c r="GVE171" s="396"/>
      <c r="GVF171" s="396"/>
      <c r="GVG171" s="396"/>
      <c r="GVH171" s="396"/>
      <c r="GVI171" s="396"/>
      <c r="GVJ171" s="396"/>
      <c r="GVK171" s="396"/>
      <c r="GVL171" s="396"/>
      <c r="GVM171" s="396"/>
      <c r="GVN171" s="396"/>
      <c r="GVO171" s="396"/>
      <c r="GVP171" s="396"/>
      <c r="GVQ171" s="396"/>
      <c r="GVR171" s="396"/>
      <c r="GVS171" s="396"/>
      <c r="GVT171" s="396"/>
      <c r="GVU171" s="396"/>
      <c r="GVV171" s="396"/>
      <c r="GVW171" s="396"/>
      <c r="GVX171" s="396"/>
      <c r="GVY171" s="396"/>
      <c r="GVZ171" s="396"/>
      <c r="GWA171" s="396"/>
      <c r="GWB171" s="396"/>
      <c r="GWC171" s="396"/>
      <c r="GWD171" s="396"/>
      <c r="GWE171" s="396"/>
      <c r="GWF171" s="396"/>
      <c r="GWG171" s="396"/>
      <c r="GWH171" s="396"/>
      <c r="GWI171" s="396"/>
      <c r="GWJ171" s="396"/>
      <c r="GWK171" s="396"/>
      <c r="GWL171" s="396"/>
      <c r="GWM171" s="396"/>
      <c r="GWN171" s="396"/>
      <c r="GWO171" s="396"/>
      <c r="GWP171" s="396"/>
      <c r="GWQ171" s="396"/>
      <c r="GWR171" s="396"/>
      <c r="GWS171" s="396"/>
      <c r="GWT171" s="396"/>
      <c r="GWU171" s="396"/>
      <c r="GWV171" s="396"/>
      <c r="GWW171" s="396"/>
      <c r="GWX171" s="396"/>
      <c r="GWY171" s="396"/>
      <c r="GWZ171" s="396"/>
      <c r="GXA171" s="396"/>
      <c r="GXB171" s="396"/>
      <c r="GXC171" s="396"/>
      <c r="GXD171" s="396"/>
      <c r="GXE171" s="396"/>
      <c r="GXF171" s="396"/>
      <c r="GXG171" s="396"/>
      <c r="GXH171" s="396"/>
      <c r="GXI171" s="396"/>
      <c r="GXJ171" s="396"/>
      <c r="GXK171" s="396"/>
      <c r="GXL171" s="396"/>
      <c r="GXM171" s="396"/>
      <c r="GXN171" s="396"/>
      <c r="GXO171" s="396"/>
      <c r="GXP171" s="396"/>
      <c r="GXQ171" s="396"/>
      <c r="GXR171" s="396"/>
      <c r="GXS171" s="396"/>
      <c r="GXT171" s="396"/>
      <c r="GXU171" s="396"/>
      <c r="GXV171" s="396"/>
      <c r="GXW171" s="396"/>
      <c r="GXX171" s="396"/>
      <c r="GXY171" s="396"/>
      <c r="GXZ171" s="396"/>
      <c r="GYA171" s="396"/>
      <c r="GYB171" s="396"/>
      <c r="GYC171" s="396"/>
      <c r="GYD171" s="396"/>
      <c r="GYE171" s="396"/>
      <c r="GYF171" s="396"/>
      <c r="GYG171" s="396"/>
      <c r="GYH171" s="396"/>
      <c r="GYI171" s="396"/>
      <c r="GYJ171" s="396"/>
      <c r="GYK171" s="396"/>
      <c r="GYL171" s="396"/>
      <c r="GYM171" s="396"/>
      <c r="GYN171" s="396"/>
      <c r="GYO171" s="396"/>
      <c r="GYP171" s="396"/>
      <c r="GYQ171" s="396"/>
      <c r="GYR171" s="396"/>
      <c r="GYS171" s="396"/>
      <c r="GYT171" s="396"/>
      <c r="GYU171" s="396"/>
      <c r="GYV171" s="396"/>
      <c r="GYW171" s="396"/>
      <c r="GYX171" s="396"/>
      <c r="GYY171" s="396"/>
      <c r="GYZ171" s="396"/>
      <c r="GZA171" s="396"/>
      <c r="GZB171" s="396"/>
      <c r="GZC171" s="396"/>
      <c r="GZD171" s="396"/>
      <c r="GZE171" s="396"/>
      <c r="GZF171" s="396"/>
      <c r="GZG171" s="396"/>
      <c r="GZH171" s="396"/>
      <c r="GZI171" s="396"/>
      <c r="GZJ171" s="396"/>
      <c r="GZK171" s="396"/>
      <c r="GZL171" s="396"/>
      <c r="GZM171" s="396"/>
      <c r="GZN171" s="396"/>
      <c r="GZO171" s="396"/>
      <c r="GZP171" s="396"/>
      <c r="GZQ171" s="396"/>
      <c r="GZR171" s="396"/>
      <c r="GZS171" s="396"/>
      <c r="GZT171" s="396"/>
      <c r="GZU171" s="396"/>
      <c r="GZV171" s="396"/>
      <c r="GZW171" s="396"/>
      <c r="GZX171" s="396"/>
      <c r="GZY171" s="396"/>
      <c r="GZZ171" s="396"/>
      <c r="HAA171" s="396"/>
      <c r="HAB171" s="396"/>
      <c r="HAC171" s="396"/>
      <c r="HAD171" s="396"/>
      <c r="HAE171" s="396"/>
      <c r="HAF171" s="396"/>
      <c r="HAG171" s="396"/>
      <c r="HAH171" s="396"/>
      <c r="HAI171" s="396"/>
      <c r="HAJ171" s="396"/>
      <c r="HAK171" s="396"/>
      <c r="HAL171" s="396"/>
      <c r="HAM171" s="396"/>
      <c r="HAN171" s="396"/>
      <c r="HAO171" s="396"/>
      <c r="HAP171" s="396"/>
      <c r="HAQ171" s="396"/>
      <c r="HAR171" s="396"/>
      <c r="HAS171" s="396"/>
      <c r="HAT171" s="396"/>
      <c r="HAU171" s="396"/>
      <c r="HAV171" s="396"/>
      <c r="HAW171" s="396"/>
      <c r="HAX171" s="396"/>
      <c r="HAY171" s="396"/>
      <c r="HAZ171" s="396"/>
      <c r="HBA171" s="396"/>
      <c r="HBB171" s="396"/>
      <c r="HBC171" s="396"/>
      <c r="HBD171" s="396"/>
      <c r="HBE171" s="396"/>
      <c r="HBF171" s="396"/>
      <c r="HBG171" s="396"/>
      <c r="HBH171" s="396"/>
      <c r="HBI171" s="396"/>
      <c r="HBJ171" s="396"/>
      <c r="HBK171" s="396"/>
      <c r="HBL171" s="396"/>
      <c r="HBM171" s="396"/>
      <c r="HBN171" s="396"/>
      <c r="HBO171" s="396"/>
      <c r="HBP171" s="396"/>
      <c r="HBQ171" s="396"/>
      <c r="HBR171" s="396"/>
      <c r="HBS171" s="396"/>
      <c r="HBT171" s="396"/>
      <c r="HBU171" s="396"/>
      <c r="HBV171" s="396"/>
      <c r="HBW171" s="396"/>
      <c r="HBX171" s="396"/>
      <c r="HBY171" s="396"/>
      <c r="HBZ171" s="396"/>
      <c r="HCA171" s="396"/>
      <c r="HCB171" s="396"/>
      <c r="HCC171" s="396"/>
      <c r="HCD171" s="396"/>
      <c r="HCE171" s="396"/>
      <c r="HCF171" s="396"/>
      <c r="HCG171" s="396"/>
      <c r="HCH171" s="396"/>
      <c r="HCI171" s="396"/>
      <c r="HCJ171" s="396"/>
      <c r="HCK171" s="396"/>
      <c r="HCL171" s="396"/>
      <c r="HCM171" s="396"/>
      <c r="HCN171" s="396"/>
      <c r="HCO171" s="396"/>
      <c r="HCP171" s="396"/>
      <c r="HCQ171" s="396"/>
      <c r="HCR171" s="396"/>
      <c r="HCS171" s="396"/>
      <c r="HCT171" s="396"/>
      <c r="HCU171" s="396"/>
      <c r="HCV171" s="396"/>
      <c r="HCW171" s="396"/>
      <c r="HCX171" s="396"/>
      <c r="HCY171" s="396"/>
      <c r="HCZ171" s="396"/>
      <c r="HDA171" s="396"/>
      <c r="HDB171" s="396"/>
      <c r="HDC171" s="396"/>
      <c r="HDD171" s="396"/>
      <c r="HDE171" s="396"/>
      <c r="HDF171" s="396"/>
      <c r="HDG171" s="396"/>
      <c r="HDH171" s="396"/>
      <c r="HDI171" s="396"/>
      <c r="HDJ171" s="396"/>
      <c r="HDK171" s="396"/>
      <c r="HDL171" s="396"/>
      <c r="HDM171" s="396"/>
      <c r="HDN171" s="396"/>
      <c r="HDO171" s="396"/>
      <c r="HDP171" s="396"/>
      <c r="HDQ171" s="396"/>
      <c r="HDR171" s="396"/>
      <c r="HDS171" s="396"/>
      <c r="HDT171" s="396"/>
      <c r="HDU171" s="396"/>
      <c r="HDV171" s="396"/>
      <c r="HDW171" s="396"/>
      <c r="HDX171" s="396"/>
      <c r="HDY171" s="396"/>
      <c r="HDZ171" s="396"/>
      <c r="HEA171" s="396"/>
      <c r="HEB171" s="396"/>
      <c r="HEC171" s="396"/>
      <c r="HED171" s="396"/>
      <c r="HEE171" s="396"/>
      <c r="HEF171" s="396"/>
      <c r="HEG171" s="396"/>
      <c r="HEH171" s="396"/>
      <c r="HEI171" s="396"/>
      <c r="HEJ171" s="396"/>
      <c r="HEK171" s="396"/>
      <c r="HEL171" s="396"/>
      <c r="HEM171" s="396"/>
      <c r="HEN171" s="396"/>
      <c r="HEO171" s="396"/>
      <c r="HEP171" s="396"/>
      <c r="HEQ171" s="396"/>
      <c r="HER171" s="396"/>
      <c r="HES171" s="396"/>
      <c r="HET171" s="396"/>
      <c r="HEU171" s="396"/>
      <c r="HEV171" s="396"/>
      <c r="HEW171" s="396"/>
      <c r="HEX171" s="396"/>
      <c r="HEY171" s="396"/>
      <c r="HEZ171" s="396"/>
      <c r="HFA171" s="396"/>
      <c r="HFB171" s="396"/>
      <c r="HFC171" s="396"/>
      <c r="HFD171" s="396"/>
      <c r="HFE171" s="396"/>
      <c r="HFF171" s="396"/>
      <c r="HFG171" s="396"/>
      <c r="HFH171" s="396"/>
      <c r="HFI171" s="396"/>
      <c r="HFJ171" s="396"/>
      <c r="HFK171" s="396"/>
      <c r="HFL171" s="396"/>
      <c r="HFM171" s="396"/>
      <c r="HFN171" s="396"/>
      <c r="HFO171" s="396"/>
      <c r="HFP171" s="396"/>
      <c r="HFQ171" s="396"/>
      <c r="HFR171" s="396"/>
      <c r="HFS171" s="396"/>
      <c r="HFT171" s="396"/>
      <c r="HFU171" s="396"/>
      <c r="HFV171" s="396"/>
      <c r="HFW171" s="396"/>
      <c r="HFX171" s="396"/>
      <c r="HFY171" s="396"/>
      <c r="HFZ171" s="396"/>
      <c r="HGA171" s="396"/>
      <c r="HGB171" s="396"/>
      <c r="HGC171" s="396"/>
      <c r="HGD171" s="396"/>
      <c r="HGE171" s="396"/>
      <c r="HGF171" s="396"/>
      <c r="HGG171" s="396"/>
      <c r="HGH171" s="396"/>
      <c r="HGI171" s="396"/>
      <c r="HGJ171" s="396"/>
      <c r="HGK171" s="396"/>
      <c r="HGL171" s="396"/>
      <c r="HGM171" s="396"/>
      <c r="HGN171" s="396"/>
      <c r="HGO171" s="396"/>
      <c r="HGP171" s="396"/>
      <c r="HGQ171" s="396"/>
      <c r="HGR171" s="396"/>
      <c r="HGS171" s="396"/>
      <c r="HGT171" s="396"/>
      <c r="HGU171" s="396"/>
      <c r="HGV171" s="396"/>
      <c r="HGW171" s="396"/>
      <c r="HGX171" s="396"/>
      <c r="HGY171" s="396"/>
      <c r="HGZ171" s="396"/>
      <c r="HHA171" s="396"/>
      <c r="HHB171" s="396"/>
      <c r="HHC171" s="396"/>
      <c r="HHD171" s="396"/>
      <c r="HHE171" s="396"/>
      <c r="HHF171" s="396"/>
      <c r="HHG171" s="396"/>
      <c r="HHH171" s="396"/>
      <c r="HHI171" s="396"/>
      <c r="HHJ171" s="396"/>
      <c r="HHK171" s="396"/>
      <c r="HHL171" s="396"/>
      <c r="HHM171" s="396"/>
      <c r="HHN171" s="396"/>
      <c r="HHO171" s="396"/>
      <c r="HHP171" s="396"/>
      <c r="HHQ171" s="396"/>
      <c r="HHR171" s="396"/>
      <c r="HHS171" s="396"/>
      <c r="HHT171" s="396"/>
      <c r="HHU171" s="396"/>
      <c r="HHV171" s="396"/>
      <c r="HHW171" s="396"/>
      <c r="HHX171" s="396"/>
      <c r="HHY171" s="396"/>
      <c r="HHZ171" s="396"/>
      <c r="HIA171" s="396"/>
      <c r="HIB171" s="396"/>
      <c r="HIC171" s="396"/>
      <c r="HID171" s="396"/>
      <c r="HIE171" s="396"/>
      <c r="HIF171" s="396"/>
      <c r="HIG171" s="396"/>
      <c r="HIH171" s="396"/>
      <c r="HII171" s="396"/>
      <c r="HIJ171" s="396"/>
      <c r="HIK171" s="396"/>
      <c r="HIL171" s="396"/>
      <c r="HIM171" s="396"/>
      <c r="HIN171" s="396"/>
      <c r="HIO171" s="396"/>
      <c r="HIP171" s="396"/>
      <c r="HIQ171" s="396"/>
      <c r="HIR171" s="396"/>
      <c r="HIS171" s="396"/>
      <c r="HIT171" s="396"/>
      <c r="HIU171" s="396"/>
      <c r="HIV171" s="396"/>
      <c r="HIW171" s="396"/>
      <c r="HIX171" s="396"/>
      <c r="HIY171" s="396"/>
      <c r="HIZ171" s="396"/>
      <c r="HJA171" s="396"/>
      <c r="HJB171" s="396"/>
      <c r="HJC171" s="396"/>
      <c r="HJD171" s="396"/>
      <c r="HJE171" s="396"/>
      <c r="HJF171" s="396"/>
      <c r="HJG171" s="396"/>
      <c r="HJH171" s="396"/>
      <c r="HJI171" s="396"/>
      <c r="HJJ171" s="396"/>
      <c r="HJK171" s="396"/>
      <c r="HJL171" s="396"/>
      <c r="HJM171" s="396"/>
      <c r="HJN171" s="396"/>
      <c r="HJO171" s="396"/>
      <c r="HJP171" s="396"/>
      <c r="HJQ171" s="396"/>
      <c r="HJR171" s="396"/>
      <c r="HJS171" s="396"/>
      <c r="HJT171" s="396"/>
      <c r="HJU171" s="396"/>
      <c r="HJV171" s="396"/>
      <c r="HJW171" s="396"/>
      <c r="HJX171" s="396"/>
      <c r="HJY171" s="396"/>
      <c r="HJZ171" s="396"/>
      <c r="HKA171" s="396"/>
      <c r="HKB171" s="396"/>
      <c r="HKC171" s="396"/>
      <c r="HKD171" s="396"/>
      <c r="HKE171" s="396"/>
      <c r="HKF171" s="396"/>
      <c r="HKG171" s="396"/>
      <c r="HKH171" s="396"/>
      <c r="HKI171" s="396"/>
      <c r="HKJ171" s="396"/>
      <c r="HKK171" s="396"/>
      <c r="HKL171" s="396"/>
      <c r="HKM171" s="396"/>
      <c r="HKN171" s="396"/>
      <c r="HKO171" s="396"/>
      <c r="HKP171" s="396"/>
      <c r="HKQ171" s="396"/>
      <c r="HKR171" s="396"/>
      <c r="HKS171" s="396"/>
      <c r="HKT171" s="396"/>
      <c r="HKU171" s="396"/>
      <c r="HKV171" s="396"/>
      <c r="HKW171" s="396"/>
      <c r="HKX171" s="396"/>
      <c r="HKY171" s="396"/>
      <c r="HKZ171" s="396"/>
      <c r="HLA171" s="396"/>
      <c r="HLB171" s="396"/>
      <c r="HLC171" s="396"/>
      <c r="HLD171" s="396"/>
      <c r="HLE171" s="396"/>
      <c r="HLF171" s="396"/>
      <c r="HLG171" s="396"/>
      <c r="HLH171" s="396"/>
      <c r="HLI171" s="396"/>
      <c r="HLJ171" s="396"/>
      <c r="HLK171" s="396"/>
      <c r="HLL171" s="396"/>
      <c r="HLM171" s="396"/>
      <c r="HLN171" s="396"/>
      <c r="HLO171" s="396"/>
      <c r="HLP171" s="396"/>
      <c r="HLQ171" s="396"/>
      <c r="HLR171" s="396"/>
      <c r="HLS171" s="396"/>
      <c r="HLT171" s="396"/>
      <c r="HLU171" s="396"/>
      <c r="HLV171" s="396"/>
      <c r="HLW171" s="396"/>
      <c r="HLX171" s="396"/>
      <c r="HLY171" s="396"/>
      <c r="HLZ171" s="396"/>
      <c r="HMA171" s="396"/>
      <c r="HMB171" s="396"/>
      <c r="HMC171" s="396"/>
      <c r="HMD171" s="396"/>
      <c r="HME171" s="396"/>
      <c r="HMF171" s="396"/>
      <c r="HMG171" s="396"/>
      <c r="HMH171" s="396"/>
      <c r="HMI171" s="396"/>
      <c r="HMJ171" s="396"/>
      <c r="HMK171" s="396"/>
      <c r="HML171" s="396"/>
      <c r="HMM171" s="396"/>
      <c r="HMN171" s="396"/>
      <c r="HMO171" s="396"/>
      <c r="HMP171" s="396"/>
      <c r="HMQ171" s="396"/>
      <c r="HMR171" s="396"/>
      <c r="HMS171" s="396"/>
      <c r="HMT171" s="396"/>
      <c r="HMU171" s="396"/>
      <c r="HMV171" s="396"/>
      <c r="HMW171" s="396"/>
      <c r="HMX171" s="396"/>
      <c r="HMY171" s="396"/>
      <c r="HMZ171" s="396"/>
      <c r="HNA171" s="396"/>
      <c r="HNB171" s="396"/>
      <c r="HNC171" s="396"/>
      <c r="HND171" s="396"/>
      <c r="HNE171" s="396"/>
      <c r="HNF171" s="396"/>
      <c r="HNG171" s="396"/>
      <c r="HNH171" s="396"/>
      <c r="HNI171" s="396"/>
      <c r="HNJ171" s="396"/>
      <c r="HNK171" s="396"/>
      <c r="HNL171" s="396"/>
      <c r="HNM171" s="396"/>
      <c r="HNN171" s="396"/>
      <c r="HNO171" s="396"/>
      <c r="HNP171" s="396"/>
      <c r="HNQ171" s="396"/>
      <c r="HNR171" s="396"/>
      <c r="HNS171" s="396"/>
      <c r="HNT171" s="396"/>
      <c r="HNU171" s="396"/>
      <c r="HNV171" s="396"/>
      <c r="HNW171" s="396"/>
      <c r="HNX171" s="396"/>
      <c r="HNY171" s="396"/>
      <c r="HNZ171" s="396"/>
      <c r="HOA171" s="396"/>
      <c r="HOB171" s="396"/>
      <c r="HOC171" s="396"/>
      <c r="HOD171" s="396"/>
      <c r="HOE171" s="396"/>
      <c r="HOF171" s="396"/>
      <c r="HOG171" s="396"/>
      <c r="HOH171" s="396"/>
      <c r="HOI171" s="396"/>
      <c r="HOJ171" s="396"/>
      <c r="HOK171" s="396"/>
      <c r="HOL171" s="396"/>
      <c r="HOM171" s="396"/>
      <c r="HON171" s="396"/>
      <c r="HOO171" s="396"/>
      <c r="HOP171" s="396"/>
      <c r="HOQ171" s="396"/>
      <c r="HOR171" s="396"/>
      <c r="HOS171" s="396"/>
      <c r="HOT171" s="396"/>
      <c r="HOU171" s="396"/>
      <c r="HOV171" s="396"/>
      <c r="HOW171" s="396"/>
      <c r="HOX171" s="396"/>
      <c r="HOY171" s="396"/>
      <c r="HOZ171" s="396"/>
      <c r="HPA171" s="396"/>
      <c r="HPB171" s="396"/>
      <c r="HPC171" s="396"/>
      <c r="HPD171" s="396"/>
      <c r="HPE171" s="396"/>
      <c r="HPF171" s="396"/>
      <c r="HPG171" s="396"/>
      <c r="HPH171" s="396"/>
      <c r="HPI171" s="396"/>
      <c r="HPJ171" s="396"/>
      <c r="HPK171" s="396"/>
      <c r="HPL171" s="396"/>
      <c r="HPM171" s="396"/>
      <c r="HPN171" s="396"/>
      <c r="HPO171" s="396"/>
      <c r="HPP171" s="396"/>
      <c r="HPQ171" s="396"/>
      <c r="HPR171" s="396"/>
      <c r="HPS171" s="396"/>
      <c r="HPT171" s="396"/>
      <c r="HPU171" s="396"/>
      <c r="HPV171" s="396"/>
      <c r="HPW171" s="396"/>
      <c r="HPX171" s="396"/>
      <c r="HPY171" s="396"/>
      <c r="HPZ171" s="396"/>
      <c r="HQA171" s="396"/>
      <c r="HQB171" s="396"/>
      <c r="HQC171" s="396"/>
      <c r="HQD171" s="396"/>
      <c r="HQE171" s="396"/>
      <c r="HQF171" s="396"/>
      <c r="HQG171" s="396"/>
      <c r="HQH171" s="396"/>
      <c r="HQI171" s="396"/>
      <c r="HQJ171" s="396"/>
      <c r="HQK171" s="396"/>
      <c r="HQL171" s="396"/>
      <c r="HQM171" s="396"/>
      <c r="HQN171" s="396"/>
      <c r="HQO171" s="396"/>
      <c r="HQP171" s="396"/>
      <c r="HQQ171" s="396"/>
      <c r="HQR171" s="396"/>
      <c r="HQS171" s="396"/>
      <c r="HQT171" s="396"/>
      <c r="HQU171" s="396"/>
      <c r="HQV171" s="396"/>
      <c r="HQW171" s="396"/>
      <c r="HQX171" s="396"/>
      <c r="HQY171" s="396"/>
      <c r="HQZ171" s="396"/>
      <c r="HRA171" s="396"/>
      <c r="HRB171" s="396"/>
      <c r="HRC171" s="396"/>
      <c r="HRD171" s="396"/>
      <c r="HRE171" s="396"/>
      <c r="HRF171" s="396"/>
      <c r="HRG171" s="396"/>
      <c r="HRH171" s="396"/>
      <c r="HRI171" s="396"/>
      <c r="HRJ171" s="396"/>
      <c r="HRK171" s="396"/>
      <c r="HRL171" s="396"/>
      <c r="HRM171" s="396"/>
      <c r="HRN171" s="396"/>
      <c r="HRO171" s="396"/>
      <c r="HRP171" s="396"/>
      <c r="HRQ171" s="396"/>
      <c r="HRR171" s="396"/>
      <c r="HRS171" s="396"/>
      <c r="HRT171" s="396"/>
      <c r="HRU171" s="396"/>
      <c r="HRV171" s="396"/>
      <c r="HRW171" s="396"/>
      <c r="HRX171" s="396"/>
      <c r="HRY171" s="396"/>
      <c r="HRZ171" s="396"/>
      <c r="HSA171" s="396"/>
      <c r="HSB171" s="396"/>
      <c r="HSC171" s="396"/>
      <c r="HSD171" s="396"/>
      <c r="HSE171" s="396"/>
      <c r="HSF171" s="396"/>
      <c r="HSG171" s="396"/>
      <c r="HSH171" s="396"/>
      <c r="HSI171" s="396"/>
      <c r="HSJ171" s="396"/>
      <c r="HSK171" s="396"/>
      <c r="HSL171" s="396"/>
      <c r="HSM171" s="396"/>
      <c r="HSN171" s="396"/>
      <c r="HSO171" s="396"/>
      <c r="HSP171" s="396"/>
      <c r="HSQ171" s="396"/>
      <c r="HSR171" s="396"/>
      <c r="HSS171" s="396"/>
      <c r="HST171" s="396"/>
      <c r="HSU171" s="396"/>
      <c r="HSV171" s="396"/>
      <c r="HSW171" s="396"/>
      <c r="HSX171" s="396"/>
      <c r="HSY171" s="396"/>
      <c r="HSZ171" s="396"/>
      <c r="HTA171" s="396"/>
      <c r="HTB171" s="396"/>
      <c r="HTC171" s="396"/>
      <c r="HTD171" s="396"/>
      <c r="HTE171" s="396"/>
      <c r="HTF171" s="396"/>
      <c r="HTG171" s="396"/>
      <c r="HTH171" s="396"/>
      <c r="HTI171" s="396"/>
      <c r="HTJ171" s="396"/>
      <c r="HTK171" s="396"/>
      <c r="HTL171" s="396"/>
      <c r="HTM171" s="396"/>
      <c r="HTN171" s="396"/>
      <c r="HTO171" s="396"/>
      <c r="HTP171" s="396"/>
      <c r="HTQ171" s="396"/>
      <c r="HTR171" s="396"/>
      <c r="HTS171" s="396"/>
      <c r="HTT171" s="396"/>
      <c r="HTU171" s="396"/>
      <c r="HTV171" s="396"/>
      <c r="HTW171" s="396"/>
      <c r="HTX171" s="396"/>
      <c r="HTY171" s="396"/>
      <c r="HTZ171" s="396"/>
      <c r="HUA171" s="396"/>
      <c r="HUB171" s="396"/>
      <c r="HUC171" s="396"/>
      <c r="HUD171" s="396"/>
      <c r="HUE171" s="396"/>
      <c r="HUF171" s="396"/>
      <c r="HUG171" s="396"/>
      <c r="HUH171" s="396"/>
      <c r="HUI171" s="396"/>
      <c r="HUJ171" s="396"/>
      <c r="HUK171" s="396"/>
      <c r="HUL171" s="396"/>
      <c r="HUM171" s="396"/>
      <c r="HUN171" s="396"/>
      <c r="HUO171" s="396"/>
      <c r="HUP171" s="396"/>
      <c r="HUQ171" s="396"/>
      <c r="HUR171" s="396"/>
      <c r="HUS171" s="396"/>
      <c r="HUT171" s="396"/>
      <c r="HUU171" s="396"/>
      <c r="HUV171" s="396"/>
      <c r="HUW171" s="396"/>
      <c r="HUX171" s="396"/>
      <c r="HUY171" s="396"/>
      <c r="HUZ171" s="396"/>
      <c r="HVA171" s="396"/>
      <c r="HVB171" s="396"/>
      <c r="HVC171" s="396"/>
      <c r="HVD171" s="396"/>
      <c r="HVE171" s="396"/>
      <c r="HVF171" s="396"/>
      <c r="HVG171" s="396"/>
      <c r="HVH171" s="396"/>
      <c r="HVI171" s="396"/>
      <c r="HVJ171" s="396"/>
      <c r="HVK171" s="396"/>
      <c r="HVL171" s="396"/>
      <c r="HVM171" s="396"/>
      <c r="HVN171" s="396"/>
      <c r="HVO171" s="396"/>
      <c r="HVP171" s="396"/>
      <c r="HVQ171" s="396"/>
      <c r="HVR171" s="396"/>
      <c r="HVS171" s="396"/>
      <c r="HVT171" s="396"/>
      <c r="HVU171" s="396"/>
      <c r="HVV171" s="396"/>
      <c r="HVW171" s="396"/>
      <c r="HVX171" s="396"/>
      <c r="HVY171" s="396"/>
      <c r="HVZ171" s="396"/>
      <c r="HWA171" s="396"/>
      <c r="HWB171" s="396"/>
      <c r="HWC171" s="396"/>
      <c r="HWD171" s="396"/>
      <c r="HWE171" s="396"/>
      <c r="HWF171" s="396"/>
      <c r="HWG171" s="396"/>
      <c r="HWH171" s="396"/>
      <c r="HWI171" s="396"/>
      <c r="HWJ171" s="396"/>
      <c r="HWK171" s="396"/>
      <c r="HWL171" s="396"/>
      <c r="HWM171" s="396"/>
      <c r="HWN171" s="396"/>
      <c r="HWO171" s="396"/>
      <c r="HWP171" s="396"/>
      <c r="HWQ171" s="396"/>
      <c r="HWR171" s="396"/>
      <c r="HWS171" s="396"/>
      <c r="HWT171" s="396"/>
      <c r="HWU171" s="396"/>
      <c r="HWV171" s="396"/>
      <c r="HWW171" s="396"/>
      <c r="HWX171" s="396"/>
      <c r="HWY171" s="396"/>
      <c r="HWZ171" s="396"/>
      <c r="HXA171" s="396"/>
      <c r="HXB171" s="396"/>
      <c r="HXC171" s="396"/>
      <c r="HXD171" s="396"/>
      <c r="HXE171" s="396"/>
      <c r="HXF171" s="396"/>
      <c r="HXG171" s="396"/>
      <c r="HXH171" s="396"/>
      <c r="HXI171" s="396"/>
      <c r="HXJ171" s="396"/>
      <c r="HXK171" s="396"/>
      <c r="HXL171" s="396"/>
      <c r="HXM171" s="396"/>
      <c r="HXN171" s="396"/>
      <c r="HXO171" s="396"/>
      <c r="HXP171" s="396"/>
      <c r="HXQ171" s="396"/>
      <c r="HXR171" s="396"/>
      <c r="HXS171" s="396"/>
      <c r="HXT171" s="396"/>
      <c r="HXU171" s="396"/>
      <c r="HXV171" s="396"/>
      <c r="HXW171" s="396"/>
      <c r="HXX171" s="396"/>
      <c r="HXY171" s="396"/>
      <c r="HXZ171" s="396"/>
      <c r="HYA171" s="396"/>
      <c r="HYB171" s="396"/>
      <c r="HYC171" s="396"/>
      <c r="HYD171" s="396"/>
      <c r="HYE171" s="396"/>
      <c r="HYF171" s="396"/>
      <c r="HYG171" s="396"/>
      <c r="HYH171" s="396"/>
      <c r="HYI171" s="396"/>
      <c r="HYJ171" s="396"/>
      <c r="HYK171" s="396"/>
      <c r="HYL171" s="396"/>
      <c r="HYM171" s="396"/>
      <c r="HYN171" s="396"/>
      <c r="HYO171" s="396"/>
      <c r="HYP171" s="396"/>
      <c r="HYQ171" s="396"/>
      <c r="HYR171" s="396"/>
      <c r="HYS171" s="396"/>
      <c r="HYT171" s="396"/>
      <c r="HYU171" s="396"/>
      <c r="HYV171" s="396"/>
      <c r="HYW171" s="396"/>
      <c r="HYX171" s="396"/>
      <c r="HYY171" s="396"/>
      <c r="HYZ171" s="396"/>
      <c r="HZA171" s="396"/>
      <c r="HZB171" s="396"/>
      <c r="HZC171" s="396"/>
      <c r="HZD171" s="396"/>
      <c r="HZE171" s="396"/>
      <c r="HZF171" s="396"/>
      <c r="HZG171" s="396"/>
      <c r="HZH171" s="396"/>
      <c r="HZI171" s="396"/>
      <c r="HZJ171" s="396"/>
      <c r="HZK171" s="396"/>
      <c r="HZL171" s="396"/>
      <c r="HZM171" s="396"/>
      <c r="HZN171" s="396"/>
      <c r="HZO171" s="396"/>
      <c r="HZP171" s="396"/>
      <c r="HZQ171" s="396"/>
      <c r="HZR171" s="396"/>
      <c r="HZS171" s="396"/>
      <c r="HZT171" s="396"/>
      <c r="HZU171" s="396"/>
      <c r="HZV171" s="396"/>
      <c r="HZW171" s="396"/>
      <c r="HZX171" s="396"/>
      <c r="HZY171" s="396"/>
      <c r="HZZ171" s="396"/>
      <c r="IAA171" s="396"/>
      <c r="IAB171" s="396"/>
      <c r="IAC171" s="396"/>
      <c r="IAD171" s="396"/>
      <c r="IAE171" s="396"/>
      <c r="IAF171" s="396"/>
      <c r="IAG171" s="396"/>
      <c r="IAH171" s="396"/>
      <c r="IAI171" s="396"/>
      <c r="IAJ171" s="396"/>
      <c r="IAK171" s="396"/>
      <c r="IAL171" s="396"/>
      <c r="IAM171" s="396"/>
      <c r="IAN171" s="396"/>
      <c r="IAO171" s="396"/>
      <c r="IAP171" s="396"/>
      <c r="IAQ171" s="396"/>
      <c r="IAR171" s="396"/>
      <c r="IAS171" s="396"/>
      <c r="IAT171" s="396"/>
      <c r="IAU171" s="396"/>
      <c r="IAV171" s="396"/>
      <c r="IAW171" s="396"/>
      <c r="IAX171" s="396"/>
      <c r="IAY171" s="396"/>
      <c r="IAZ171" s="396"/>
      <c r="IBA171" s="396"/>
      <c r="IBB171" s="396"/>
      <c r="IBC171" s="396"/>
      <c r="IBD171" s="396"/>
      <c r="IBE171" s="396"/>
      <c r="IBF171" s="396"/>
      <c r="IBG171" s="396"/>
      <c r="IBH171" s="396"/>
      <c r="IBI171" s="396"/>
      <c r="IBJ171" s="396"/>
      <c r="IBK171" s="396"/>
      <c r="IBL171" s="396"/>
      <c r="IBM171" s="396"/>
      <c r="IBN171" s="396"/>
      <c r="IBO171" s="396"/>
      <c r="IBP171" s="396"/>
      <c r="IBQ171" s="396"/>
      <c r="IBR171" s="396"/>
      <c r="IBS171" s="396"/>
      <c r="IBT171" s="396"/>
      <c r="IBU171" s="396"/>
      <c r="IBV171" s="396"/>
      <c r="IBW171" s="396"/>
      <c r="IBX171" s="396"/>
      <c r="IBY171" s="396"/>
      <c r="IBZ171" s="396"/>
      <c r="ICA171" s="396"/>
      <c r="ICB171" s="396"/>
      <c r="ICC171" s="396"/>
      <c r="ICD171" s="396"/>
      <c r="ICE171" s="396"/>
      <c r="ICF171" s="396"/>
      <c r="ICG171" s="396"/>
      <c r="ICH171" s="396"/>
      <c r="ICI171" s="396"/>
      <c r="ICJ171" s="396"/>
      <c r="ICK171" s="396"/>
      <c r="ICL171" s="396"/>
      <c r="ICM171" s="396"/>
      <c r="ICN171" s="396"/>
      <c r="ICO171" s="396"/>
      <c r="ICP171" s="396"/>
      <c r="ICQ171" s="396"/>
      <c r="ICR171" s="396"/>
      <c r="ICS171" s="396"/>
      <c r="ICT171" s="396"/>
      <c r="ICU171" s="396"/>
      <c r="ICV171" s="396"/>
      <c r="ICW171" s="396"/>
      <c r="ICX171" s="396"/>
      <c r="ICY171" s="396"/>
      <c r="ICZ171" s="396"/>
      <c r="IDA171" s="396"/>
      <c r="IDB171" s="396"/>
      <c r="IDC171" s="396"/>
      <c r="IDD171" s="396"/>
      <c r="IDE171" s="396"/>
      <c r="IDF171" s="396"/>
      <c r="IDG171" s="396"/>
      <c r="IDH171" s="396"/>
      <c r="IDI171" s="396"/>
      <c r="IDJ171" s="396"/>
      <c r="IDK171" s="396"/>
      <c r="IDL171" s="396"/>
      <c r="IDM171" s="396"/>
      <c r="IDN171" s="396"/>
      <c r="IDO171" s="396"/>
      <c r="IDP171" s="396"/>
      <c r="IDQ171" s="396"/>
      <c r="IDR171" s="396"/>
      <c r="IDS171" s="396"/>
      <c r="IDT171" s="396"/>
      <c r="IDU171" s="396"/>
      <c r="IDV171" s="396"/>
      <c r="IDW171" s="396"/>
      <c r="IDX171" s="396"/>
      <c r="IDY171" s="396"/>
      <c r="IDZ171" s="396"/>
      <c r="IEA171" s="396"/>
      <c r="IEB171" s="396"/>
      <c r="IEC171" s="396"/>
      <c r="IED171" s="396"/>
      <c r="IEE171" s="396"/>
      <c r="IEF171" s="396"/>
      <c r="IEG171" s="396"/>
      <c r="IEH171" s="396"/>
      <c r="IEI171" s="396"/>
      <c r="IEJ171" s="396"/>
      <c r="IEK171" s="396"/>
      <c r="IEL171" s="396"/>
      <c r="IEM171" s="396"/>
      <c r="IEN171" s="396"/>
      <c r="IEO171" s="396"/>
      <c r="IEP171" s="396"/>
      <c r="IEQ171" s="396"/>
      <c r="IER171" s="396"/>
      <c r="IES171" s="396"/>
      <c r="IET171" s="396"/>
      <c r="IEU171" s="396"/>
      <c r="IEV171" s="396"/>
      <c r="IEW171" s="396"/>
      <c r="IEX171" s="396"/>
      <c r="IEY171" s="396"/>
      <c r="IEZ171" s="396"/>
      <c r="IFA171" s="396"/>
      <c r="IFB171" s="396"/>
      <c r="IFC171" s="396"/>
      <c r="IFD171" s="396"/>
      <c r="IFE171" s="396"/>
      <c r="IFF171" s="396"/>
      <c r="IFG171" s="396"/>
      <c r="IFH171" s="396"/>
      <c r="IFI171" s="396"/>
      <c r="IFJ171" s="396"/>
      <c r="IFK171" s="396"/>
      <c r="IFL171" s="396"/>
      <c r="IFM171" s="396"/>
      <c r="IFN171" s="396"/>
      <c r="IFO171" s="396"/>
      <c r="IFP171" s="396"/>
      <c r="IFQ171" s="396"/>
      <c r="IFR171" s="396"/>
      <c r="IFS171" s="396"/>
      <c r="IFT171" s="396"/>
      <c r="IFU171" s="396"/>
      <c r="IFV171" s="396"/>
      <c r="IFW171" s="396"/>
      <c r="IFX171" s="396"/>
      <c r="IFY171" s="396"/>
      <c r="IFZ171" s="396"/>
      <c r="IGA171" s="396"/>
      <c r="IGB171" s="396"/>
      <c r="IGC171" s="396"/>
      <c r="IGD171" s="396"/>
      <c r="IGE171" s="396"/>
      <c r="IGF171" s="396"/>
      <c r="IGG171" s="396"/>
      <c r="IGH171" s="396"/>
      <c r="IGI171" s="396"/>
      <c r="IGJ171" s="396"/>
      <c r="IGK171" s="396"/>
      <c r="IGL171" s="396"/>
      <c r="IGM171" s="396"/>
      <c r="IGN171" s="396"/>
      <c r="IGO171" s="396"/>
      <c r="IGP171" s="396"/>
      <c r="IGQ171" s="396"/>
      <c r="IGR171" s="396"/>
      <c r="IGS171" s="396"/>
      <c r="IGT171" s="396"/>
      <c r="IGU171" s="396"/>
      <c r="IGV171" s="396"/>
      <c r="IGW171" s="396"/>
      <c r="IGX171" s="396"/>
      <c r="IGY171" s="396"/>
      <c r="IGZ171" s="396"/>
      <c r="IHA171" s="396"/>
      <c r="IHB171" s="396"/>
      <c r="IHC171" s="396"/>
      <c r="IHD171" s="396"/>
      <c r="IHE171" s="396"/>
      <c r="IHF171" s="396"/>
      <c r="IHG171" s="396"/>
      <c r="IHH171" s="396"/>
      <c r="IHI171" s="396"/>
      <c r="IHJ171" s="396"/>
      <c r="IHK171" s="396"/>
      <c r="IHL171" s="396"/>
      <c r="IHM171" s="396"/>
      <c r="IHN171" s="396"/>
      <c r="IHO171" s="396"/>
      <c r="IHP171" s="396"/>
      <c r="IHQ171" s="396"/>
      <c r="IHR171" s="396"/>
      <c r="IHS171" s="396"/>
      <c r="IHT171" s="396"/>
      <c r="IHU171" s="396"/>
      <c r="IHV171" s="396"/>
      <c r="IHW171" s="396"/>
      <c r="IHX171" s="396"/>
      <c r="IHY171" s="396"/>
      <c r="IHZ171" s="396"/>
      <c r="IIA171" s="396"/>
      <c r="IIB171" s="396"/>
      <c r="IIC171" s="396"/>
      <c r="IID171" s="396"/>
      <c r="IIE171" s="396"/>
      <c r="IIF171" s="396"/>
      <c r="IIG171" s="396"/>
      <c r="IIH171" s="396"/>
      <c r="III171" s="396"/>
      <c r="IIJ171" s="396"/>
      <c r="IIK171" s="396"/>
      <c r="IIL171" s="396"/>
      <c r="IIM171" s="396"/>
      <c r="IIN171" s="396"/>
      <c r="IIO171" s="396"/>
      <c r="IIP171" s="396"/>
      <c r="IIQ171" s="396"/>
      <c r="IIR171" s="396"/>
      <c r="IIS171" s="396"/>
      <c r="IIT171" s="396"/>
      <c r="IIU171" s="396"/>
      <c r="IIV171" s="396"/>
      <c r="IIW171" s="396"/>
      <c r="IIX171" s="396"/>
      <c r="IIY171" s="396"/>
      <c r="IIZ171" s="396"/>
      <c r="IJA171" s="396"/>
      <c r="IJB171" s="396"/>
      <c r="IJC171" s="396"/>
      <c r="IJD171" s="396"/>
      <c r="IJE171" s="396"/>
      <c r="IJF171" s="396"/>
      <c r="IJG171" s="396"/>
      <c r="IJH171" s="396"/>
      <c r="IJI171" s="396"/>
      <c r="IJJ171" s="396"/>
      <c r="IJK171" s="396"/>
      <c r="IJL171" s="396"/>
      <c r="IJM171" s="396"/>
      <c r="IJN171" s="396"/>
      <c r="IJO171" s="396"/>
      <c r="IJP171" s="396"/>
      <c r="IJQ171" s="396"/>
      <c r="IJR171" s="396"/>
      <c r="IJS171" s="396"/>
      <c r="IJT171" s="396"/>
      <c r="IJU171" s="396"/>
      <c r="IJV171" s="396"/>
      <c r="IJW171" s="396"/>
      <c r="IJX171" s="396"/>
      <c r="IJY171" s="396"/>
      <c r="IJZ171" s="396"/>
      <c r="IKA171" s="396"/>
      <c r="IKB171" s="396"/>
      <c r="IKC171" s="396"/>
      <c r="IKD171" s="396"/>
      <c r="IKE171" s="396"/>
      <c r="IKF171" s="396"/>
      <c r="IKG171" s="396"/>
      <c r="IKH171" s="396"/>
      <c r="IKI171" s="396"/>
      <c r="IKJ171" s="396"/>
      <c r="IKK171" s="396"/>
      <c r="IKL171" s="396"/>
      <c r="IKM171" s="396"/>
      <c r="IKN171" s="396"/>
      <c r="IKO171" s="396"/>
      <c r="IKP171" s="396"/>
      <c r="IKQ171" s="396"/>
      <c r="IKR171" s="396"/>
      <c r="IKS171" s="396"/>
      <c r="IKT171" s="396"/>
      <c r="IKU171" s="396"/>
      <c r="IKV171" s="396"/>
      <c r="IKW171" s="396"/>
      <c r="IKX171" s="396"/>
      <c r="IKY171" s="396"/>
      <c r="IKZ171" s="396"/>
      <c r="ILA171" s="396"/>
      <c r="ILB171" s="396"/>
      <c r="ILC171" s="396"/>
      <c r="ILD171" s="396"/>
      <c r="ILE171" s="396"/>
      <c r="ILF171" s="396"/>
      <c r="ILG171" s="396"/>
      <c r="ILH171" s="396"/>
      <c r="ILI171" s="396"/>
      <c r="ILJ171" s="396"/>
      <c r="ILK171" s="396"/>
      <c r="ILL171" s="396"/>
      <c r="ILM171" s="396"/>
      <c r="ILN171" s="396"/>
      <c r="ILO171" s="396"/>
      <c r="ILP171" s="396"/>
      <c r="ILQ171" s="396"/>
      <c r="ILR171" s="396"/>
      <c r="ILS171" s="396"/>
      <c r="ILT171" s="396"/>
      <c r="ILU171" s="396"/>
      <c r="ILV171" s="396"/>
      <c r="ILW171" s="396"/>
      <c r="ILX171" s="396"/>
      <c r="ILY171" s="396"/>
      <c r="ILZ171" s="396"/>
      <c r="IMA171" s="396"/>
      <c r="IMB171" s="396"/>
      <c r="IMC171" s="396"/>
      <c r="IMD171" s="396"/>
      <c r="IME171" s="396"/>
      <c r="IMF171" s="396"/>
      <c r="IMG171" s="396"/>
      <c r="IMH171" s="396"/>
      <c r="IMI171" s="396"/>
      <c r="IMJ171" s="396"/>
      <c r="IMK171" s="396"/>
      <c r="IML171" s="396"/>
      <c r="IMM171" s="396"/>
      <c r="IMN171" s="396"/>
      <c r="IMO171" s="396"/>
      <c r="IMP171" s="396"/>
      <c r="IMQ171" s="396"/>
      <c r="IMR171" s="396"/>
      <c r="IMS171" s="396"/>
      <c r="IMT171" s="396"/>
      <c r="IMU171" s="396"/>
      <c r="IMV171" s="396"/>
      <c r="IMW171" s="396"/>
      <c r="IMX171" s="396"/>
      <c r="IMY171" s="396"/>
      <c r="IMZ171" s="396"/>
      <c r="INA171" s="396"/>
      <c r="INB171" s="396"/>
      <c r="INC171" s="396"/>
      <c r="IND171" s="396"/>
      <c r="INE171" s="396"/>
      <c r="INF171" s="396"/>
      <c r="ING171" s="396"/>
      <c r="INH171" s="396"/>
      <c r="INI171" s="396"/>
      <c r="INJ171" s="396"/>
      <c r="INK171" s="396"/>
      <c r="INL171" s="396"/>
      <c r="INM171" s="396"/>
      <c r="INN171" s="396"/>
      <c r="INO171" s="396"/>
      <c r="INP171" s="396"/>
      <c r="INQ171" s="396"/>
      <c r="INR171" s="396"/>
      <c r="INS171" s="396"/>
      <c r="INT171" s="396"/>
      <c r="INU171" s="396"/>
      <c r="INV171" s="396"/>
      <c r="INW171" s="396"/>
      <c r="INX171" s="396"/>
      <c r="INY171" s="396"/>
      <c r="INZ171" s="396"/>
      <c r="IOA171" s="396"/>
      <c r="IOB171" s="396"/>
      <c r="IOC171" s="396"/>
      <c r="IOD171" s="396"/>
      <c r="IOE171" s="396"/>
      <c r="IOF171" s="396"/>
      <c r="IOG171" s="396"/>
      <c r="IOH171" s="396"/>
      <c r="IOI171" s="396"/>
      <c r="IOJ171" s="396"/>
      <c r="IOK171" s="396"/>
      <c r="IOL171" s="396"/>
      <c r="IOM171" s="396"/>
      <c r="ION171" s="396"/>
      <c r="IOO171" s="396"/>
      <c r="IOP171" s="396"/>
      <c r="IOQ171" s="396"/>
      <c r="IOR171" s="396"/>
      <c r="IOS171" s="396"/>
      <c r="IOT171" s="396"/>
      <c r="IOU171" s="396"/>
      <c r="IOV171" s="396"/>
      <c r="IOW171" s="396"/>
      <c r="IOX171" s="396"/>
      <c r="IOY171" s="396"/>
      <c r="IOZ171" s="396"/>
      <c r="IPA171" s="396"/>
      <c r="IPB171" s="396"/>
      <c r="IPC171" s="396"/>
      <c r="IPD171" s="396"/>
      <c r="IPE171" s="396"/>
      <c r="IPF171" s="396"/>
      <c r="IPG171" s="396"/>
      <c r="IPH171" s="396"/>
      <c r="IPI171" s="396"/>
      <c r="IPJ171" s="396"/>
      <c r="IPK171" s="396"/>
      <c r="IPL171" s="396"/>
      <c r="IPM171" s="396"/>
      <c r="IPN171" s="396"/>
      <c r="IPO171" s="396"/>
      <c r="IPP171" s="396"/>
      <c r="IPQ171" s="396"/>
      <c r="IPR171" s="396"/>
      <c r="IPS171" s="396"/>
      <c r="IPT171" s="396"/>
      <c r="IPU171" s="396"/>
      <c r="IPV171" s="396"/>
      <c r="IPW171" s="396"/>
      <c r="IPX171" s="396"/>
      <c r="IPY171" s="396"/>
      <c r="IPZ171" s="396"/>
      <c r="IQA171" s="396"/>
      <c r="IQB171" s="396"/>
      <c r="IQC171" s="396"/>
      <c r="IQD171" s="396"/>
      <c r="IQE171" s="396"/>
      <c r="IQF171" s="396"/>
      <c r="IQG171" s="396"/>
      <c r="IQH171" s="396"/>
      <c r="IQI171" s="396"/>
      <c r="IQJ171" s="396"/>
      <c r="IQK171" s="396"/>
      <c r="IQL171" s="396"/>
      <c r="IQM171" s="396"/>
      <c r="IQN171" s="396"/>
      <c r="IQO171" s="396"/>
      <c r="IQP171" s="396"/>
      <c r="IQQ171" s="396"/>
      <c r="IQR171" s="396"/>
      <c r="IQS171" s="396"/>
      <c r="IQT171" s="396"/>
      <c r="IQU171" s="396"/>
      <c r="IQV171" s="396"/>
      <c r="IQW171" s="396"/>
      <c r="IQX171" s="396"/>
      <c r="IQY171" s="396"/>
      <c r="IQZ171" s="396"/>
      <c r="IRA171" s="396"/>
      <c r="IRB171" s="396"/>
      <c r="IRC171" s="396"/>
      <c r="IRD171" s="396"/>
      <c r="IRE171" s="396"/>
      <c r="IRF171" s="396"/>
      <c r="IRG171" s="396"/>
      <c r="IRH171" s="396"/>
      <c r="IRI171" s="396"/>
      <c r="IRJ171" s="396"/>
      <c r="IRK171" s="396"/>
      <c r="IRL171" s="396"/>
      <c r="IRM171" s="396"/>
      <c r="IRN171" s="396"/>
      <c r="IRO171" s="396"/>
      <c r="IRP171" s="396"/>
      <c r="IRQ171" s="396"/>
      <c r="IRR171" s="396"/>
      <c r="IRS171" s="396"/>
      <c r="IRT171" s="396"/>
      <c r="IRU171" s="396"/>
      <c r="IRV171" s="396"/>
      <c r="IRW171" s="396"/>
      <c r="IRX171" s="396"/>
      <c r="IRY171" s="396"/>
      <c r="IRZ171" s="396"/>
      <c r="ISA171" s="396"/>
      <c r="ISB171" s="396"/>
      <c r="ISC171" s="396"/>
      <c r="ISD171" s="396"/>
      <c r="ISE171" s="396"/>
      <c r="ISF171" s="396"/>
      <c r="ISG171" s="396"/>
      <c r="ISH171" s="396"/>
      <c r="ISI171" s="396"/>
      <c r="ISJ171" s="396"/>
      <c r="ISK171" s="396"/>
      <c r="ISL171" s="396"/>
      <c r="ISM171" s="396"/>
      <c r="ISN171" s="396"/>
      <c r="ISO171" s="396"/>
      <c r="ISP171" s="396"/>
      <c r="ISQ171" s="396"/>
      <c r="ISR171" s="396"/>
      <c r="ISS171" s="396"/>
      <c r="IST171" s="396"/>
      <c r="ISU171" s="396"/>
      <c r="ISV171" s="396"/>
      <c r="ISW171" s="396"/>
      <c r="ISX171" s="396"/>
      <c r="ISY171" s="396"/>
      <c r="ISZ171" s="396"/>
      <c r="ITA171" s="396"/>
      <c r="ITB171" s="396"/>
      <c r="ITC171" s="396"/>
      <c r="ITD171" s="396"/>
      <c r="ITE171" s="396"/>
      <c r="ITF171" s="396"/>
      <c r="ITG171" s="396"/>
      <c r="ITH171" s="396"/>
      <c r="ITI171" s="396"/>
      <c r="ITJ171" s="396"/>
      <c r="ITK171" s="396"/>
      <c r="ITL171" s="396"/>
      <c r="ITM171" s="396"/>
      <c r="ITN171" s="396"/>
      <c r="ITO171" s="396"/>
      <c r="ITP171" s="396"/>
      <c r="ITQ171" s="396"/>
      <c r="ITR171" s="396"/>
      <c r="ITS171" s="396"/>
      <c r="ITT171" s="396"/>
      <c r="ITU171" s="396"/>
      <c r="ITV171" s="396"/>
      <c r="ITW171" s="396"/>
      <c r="ITX171" s="396"/>
      <c r="ITY171" s="396"/>
      <c r="ITZ171" s="396"/>
      <c r="IUA171" s="396"/>
      <c r="IUB171" s="396"/>
      <c r="IUC171" s="396"/>
      <c r="IUD171" s="396"/>
      <c r="IUE171" s="396"/>
      <c r="IUF171" s="396"/>
      <c r="IUG171" s="396"/>
      <c r="IUH171" s="396"/>
      <c r="IUI171" s="396"/>
      <c r="IUJ171" s="396"/>
      <c r="IUK171" s="396"/>
      <c r="IUL171" s="396"/>
      <c r="IUM171" s="396"/>
      <c r="IUN171" s="396"/>
      <c r="IUO171" s="396"/>
      <c r="IUP171" s="396"/>
      <c r="IUQ171" s="396"/>
      <c r="IUR171" s="396"/>
      <c r="IUS171" s="396"/>
      <c r="IUT171" s="396"/>
      <c r="IUU171" s="396"/>
      <c r="IUV171" s="396"/>
      <c r="IUW171" s="396"/>
      <c r="IUX171" s="396"/>
      <c r="IUY171" s="396"/>
      <c r="IUZ171" s="396"/>
      <c r="IVA171" s="396"/>
      <c r="IVB171" s="396"/>
      <c r="IVC171" s="396"/>
      <c r="IVD171" s="396"/>
      <c r="IVE171" s="396"/>
      <c r="IVF171" s="396"/>
      <c r="IVG171" s="396"/>
      <c r="IVH171" s="396"/>
      <c r="IVI171" s="396"/>
      <c r="IVJ171" s="396"/>
      <c r="IVK171" s="396"/>
      <c r="IVL171" s="396"/>
      <c r="IVM171" s="396"/>
      <c r="IVN171" s="396"/>
      <c r="IVO171" s="396"/>
      <c r="IVP171" s="396"/>
      <c r="IVQ171" s="396"/>
      <c r="IVR171" s="396"/>
      <c r="IVS171" s="396"/>
      <c r="IVT171" s="396"/>
      <c r="IVU171" s="396"/>
      <c r="IVV171" s="396"/>
      <c r="IVW171" s="396"/>
      <c r="IVX171" s="396"/>
      <c r="IVY171" s="396"/>
      <c r="IVZ171" s="396"/>
      <c r="IWA171" s="396"/>
      <c r="IWB171" s="396"/>
      <c r="IWC171" s="396"/>
      <c r="IWD171" s="396"/>
      <c r="IWE171" s="396"/>
      <c r="IWF171" s="396"/>
      <c r="IWG171" s="396"/>
      <c r="IWH171" s="396"/>
      <c r="IWI171" s="396"/>
      <c r="IWJ171" s="396"/>
      <c r="IWK171" s="396"/>
      <c r="IWL171" s="396"/>
      <c r="IWM171" s="396"/>
      <c r="IWN171" s="396"/>
      <c r="IWO171" s="396"/>
      <c r="IWP171" s="396"/>
      <c r="IWQ171" s="396"/>
      <c r="IWR171" s="396"/>
      <c r="IWS171" s="396"/>
      <c r="IWT171" s="396"/>
      <c r="IWU171" s="396"/>
      <c r="IWV171" s="396"/>
      <c r="IWW171" s="396"/>
      <c r="IWX171" s="396"/>
      <c r="IWY171" s="396"/>
      <c r="IWZ171" s="396"/>
      <c r="IXA171" s="396"/>
      <c r="IXB171" s="396"/>
      <c r="IXC171" s="396"/>
      <c r="IXD171" s="396"/>
      <c r="IXE171" s="396"/>
      <c r="IXF171" s="396"/>
      <c r="IXG171" s="396"/>
      <c r="IXH171" s="396"/>
      <c r="IXI171" s="396"/>
      <c r="IXJ171" s="396"/>
      <c r="IXK171" s="396"/>
      <c r="IXL171" s="396"/>
      <c r="IXM171" s="396"/>
      <c r="IXN171" s="396"/>
      <c r="IXO171" s="396"/>
      <c r="IXP171" s="396"/>
      <c r="IXQ171" s="396"/>
      <c r="IXR171" s="396"/>
      <c r="IXS171" s="396"/>
      <c r="IXT171" s="396"/>
      <c r="IXU171" s="396"/>
      <c r="IXV171" s="396"/>
      <c r="IXW171" s="396"/>
      <c r="IXX171" s="396"/>
      <c r="IXY171" s="396"/>
      <c r="IXZ171" s="396"/>
      <c r="IYA171" s="396"/>
      <c r="IYB171" s="396"/>
      <c r="IYC171" s="396"/>
      <c r="IYD171" s="396"/>
      <c r="IYE171" s="396"/>
      <c r="IYF171" s="396"/>
      <c r="IYG171" s="396"/>
      <c r="IYH171" s="396"/>
      <c r="IYI171" s="396"/>
      <c r="IYJ171" s="396"/>
      <c r="IYK171" s="396"/>
      <c r="IYL171" s="396"/>
      <c r="IYM171" s="396"/>
      <c r="IYN171" s="396"/>
      <c r="IYO171" s="396"/>
      <c r="IYP171" s="396"/>
      <c r="IYQ171" s="396"/>
      <c r="IYR171" s="396"/>
      <c r="IYS171" s="396"/>
      <c r="IYT171" s="396"/>
      <c r="IYU171" s="396"/>
      <c r="IYV171" s="396"/>
      <c r="IYW171" s="396"/>
      <c r="IYX171" s="396"/>
      <c r="IYY171" s="396"/>
      <c r="IYZ171" s="396"/>
      <c r="IZA171" s="396"/>
      <c r="IZB171" s="396"/>
      <c r="IZC171" s="396"/>
      <c r="IZD171" s="396"/>
      <c r="IZE171" s="396"/>
      <c r="IZF171" s="396"/>
      <c r="IZG171" s="396"/>
      <c r="IZH171" s="396"/>
      <c r="IZI171" s="396"/>
      <c r="IZJ171" s="396"/>
      <c r="IZK171" s="396"/>
      <c r="IZL171" s="396"/>
      <c r="IZM171" s="396"/>
      <c r="IZN171" s="396"/>
      <c r="IZO171" s="396"/>
      <c r="IZP171" s="396"/>
      <c r="IZQ171" s="396"/>
      <c r="IZR171" s="396"/>
      <c r="IZS171" s="396"/>
      <c r="IZT171" s="396"/>
      <c r="IZU171" s="396"/>
      <c r="IZV171" s="396"/>
      <c r="IZW171" s="396"/>
      <c r="IZX171" s="396"/>
      <c r="IZY171" s="396"/>
      <c r="IZZ171" s="396"/>
      <c r="JAA171" s="396"/>
      <c r="JAB171" s="396"/>
      <c r="JAC171" s="396"/>
      <c r="JAD171" s="396"/>
      <c r="JAE171" s="396"/>
      <c r="JAF171" s="396"/>
      <c r="JAG171" s="396"/>
      <c r="JAH171" s="396"/>
      <c r="JAI171" s="396"/>
      <c r="JAJ171" s="396"/>
      <c r="JAK171" s="396"/>
      <c r="JAL171" s="396"/>
      <c r="JAM171" s="396"/>
      <c r="JAN171" s="396"/>
      <c r="JAO171" s="396"/>
      <c r="JAP171" s="396"/>
      <c r="JAQ171" s="396"/>
      <c r="JAR171" s="396"/>
      <c r="JAS171" s="396"/>
      <c r="JAT171" s="396"/>
      <c r="JAU171" s="396"/>
      <c r="JAV171" s="396"/>
      <c r="JAW171" s="396"/>
      <c r="JAX171" s="396"/>
      <c r="JAY171" s="396"/>
      <c r="JAZ171" s="396"/>
      <c r="JBA171" s="396"/>
      <c r="JBB171" s="396"/>
      <c r="JBC171" s="396"/>
      <c r="JBD171" s="396"/>
      <c r="JBE171" s="396"/>
      <c r="JBF171" s="396"/>
      <c r="JBG171" s="396"/>
      <c r="JBH171" s="396"/>
      <c r="JBI171" s="396"/>
      <c r="JBJ171" s="396"/>
      <c r="JBK171" s="396"/>
      <c r="JBL171" s="396"/>
      <c r="JBM171" s="396"/>
      <c r="JBN171" s="396"/>
      <c r="JBO171" s="396"/>
      <c r="JBP171" s="396"/>
      <c r="JBQ171" s="396"/>
      <c r="JBR171" s="396"/>
      <c r="JBS171" s="396"/>
      <c r="JBT171" s="396"/>
      <c r="JBU171" s="396"/>
      <c r="JBV171" s="396"/>
      <c r="JBW171" s="396"/>
      <c r="JBX171" s="396"/>
      <c r="JBY171" s="396"/>
      <c r="JBZ171" s="396"/>
      <c r="JCA171" s="396"/>
      <c r="JCB171" s="396"/>
      <c r="JCC171" s="396"/>
      <c r="JCD171" s="396"/>
      <c r="JCE171" s="396"/>
      <c r="JCF171" s="396"/>
      <c r="JCG171" s="396"/>
      <c r="JCH171" s="396"/>
      <c r="JCI171" s="396"/>
      <c r="JCJ171" s="396"/>
      <c r="JCK171" s="396"/>
      <c r="JCL171" s="396"/>
      <c r="JCM171" s="396"/>
      <c r="JCN171" s="396"/>
      <c r="JCO171" s="396"/>
      <c r="JCP171" s="396"/>
      <c r="JCQ171" s="396"/>
      <c r="JCR171" s="396"/>
      <c r="JCS171" s="396"/>
      <c r="JCT171" s="396"/>
      <c r="JCU171" s="396"/>
      <c r="JCV171" s="396"/>
      <c r="JCW171" s="396"/>
      <c r="JCX171" s="396"/>
      <c r="JCY171" s="396"/>
      <c r="JCZ171" s="396"/>
      <c r="JDA171" s="396"/>
      <c r="JDB171" s="396"/>
      <c r="JDC171" s="396"/>
      <c r="JDD171" s="396"/>
      <c r="JDE171" s="396"/>
      <c r="JDF171" s="396"/>
      <c r="JDG171" s="396"/>
      <c r="JDH171" s="396"/>
      <c r="JDI171" s="396"/>
      <c r="JDJ171" s="396"/>
      <c r="JDK171" s="396"/>
      <c r="JDL171" s="396"/>
      <c r="JDM171" s="396"/>
      <c r="JDN171" s="396"/>
      <c r="JDO171" s="396"/>
      <c r="JDP171" s="396"/>
      <c r="JDQ171" s="396"/>
      <c r="JDR171" s="396"/>
      <c r="JDS171" s="396"/>
      <c r="JDT171" s="396"/>
      <c r="JDU171" s="396"/>
      <c r="JDV171" s="396"/>
      <c r="JDW171" s="396"/>
      <c r="JDX171" s="396"/>
      <c r="JDY171" s="396"/>
      <c r="JDZ171" s="396"/>
      <c r="JEA171" s="396"/>
      <c r="JEB171" s="396"/>
      <c r="JEC171" s="396"/>
      <c r="JED171" s="396"/>
      <c r="JEE171" s="396"/>
      <c r="JEF171" s="396"/>
      <c r="JEG171" s="396"/>
      <c r="JEH171" s="396"/>
      <c r="JEI171" s="396"/>
      <c r="JEJ171" s="396"/>
      <c r="JEK171" s="396"/>
      <c r="JEL171" s="396"/>
      <c r="JEM171" s="396"/>
      <c r="JEN171" s="396"/>
      <c r="JEO171" s="396"/>
      <c r="JEP171" s="396"/>
      <c r="JEQ171" s="396"/>
      <c r="JER171" s="396"/>
      <c r="JES171" s="396"/>
      <c r="JET171" s="396"/>
      <c r="JEU171" s="396"/>
      <c r="JEV171" s="396"/>
      <c r="JEW171" s="396"/>
      <c r="JEX171" s="396"/>
      <c r="JEY171" s="396"/>
      <c r="JEZ171" s="396"/>
      <c r="JFA171" s="396"/>
      <c r="JFB171" s="396"/>
      <c r="JFC171" s="396"/>
      <c r="JFD171" s="396"/>
      <c r="JFE171" s="396"/>
      <c r="JFF171" s="396"/>
      <c r="JFG171" s="396"/>
      <c r="JFH171" s="396"/>
      <c r="JFI171" s="396"/>
      <c r="JFJ171" s="396"/>
      <c r="JFK171" s="396"/>
      <c r="JFL171" s="396"/>
      <c r="JFM171" s="396"/>
      <c r="JFN171" s="396"/>
      <c r="JFO171" s="396"/>
      <c r="JFP171" s="396"/>
      <c r="JFQ171" s="396"/>
      <c r="JFR171" s="396"/>
      <c r="JFS171" s="396"/>
      <c r="JFT171" s="396"/>
      <c r="JFU171" s="396"/>
      <c r="JFV171" s="396"/>
      <c r="JFW171" s="396"/>
      <c r="JFX171" s="396"/>
      <c r="JFY171" s="396"/>
      <c r="JFZ171" s="396"/>
      <c r="JGA171" s="396"/>
      <c r="JGB171" s="396"/>
      <c r="JGC171" s="396"/>
      <c r="JGD171" s="396"/>
      <c r="JGE171" s="396"/>
      <c r="JGF171" s="396"/>
      <c r="JGG171" s="396"/>
      <c r="JGH171" s="396"/>
      <c r="JGI171" s="396"/>
      <c r="JGJ171" s="396"/>
      <c r="JGK171" s="396"/>
      <c r="JGL171" s="396"/>
      <c r="JGM171" s="396"/>
      <c r="JGN171" s="396"/>
      <c r="JGO171" s="396"/>
      <c r="JGP171" s="396"/>
      <c r="JGQ171" s="396"/>
      <c r="JGR171" s="396"/>
      <c r="JGS171" s="396"/>
      <c r="JGT171" s="396"/>
      <c r="JGU171" s="396"/>
      <c r="JGV171" s="396"/>
      <c r="JGW171" s="396"/>
      <c r="JGX171" s="396"/>
      <c r="JGY171" s="396"/>
      <c r="JGZ171" s="396"/>
      <c r="JHA171" s="396"/>
      <c r="JHB171" s="396"/>
      <c r="JHC171" s="396"/>
      <c r="JHD171" s="396"/>
      <c r="JHE171" s="396"/>
      <c r="JHF171" s="396"/>
      <c r="JHG171" s="396"/>
      <c r="JHH171" s="396"/>
      <c r="JHI171" s="396"/>
      <c r="JHJ171" s="396"/>
      <c r="JHK171" s="396"/>
      <c r="JHL171" s="396"/>
      <c r="JHM171" s="396"/>
      <c r="JHN171" s="396"/>
      <c r="JHO171" s="396"/>
      <c r="JHP171" s="396"/>
      <c r="JHQ171" s="396"/>
      <c r="JHR171" s="396"/>
      <c r="JHS171" s="396"/>
      <c r="JHT171" s="396"/>
      <c r="JHU171" s="396"/>
      <c r="JHV171" s="396"/>
      <c r="JHW171" s="396"/>
      <c r="JHX171" s="396"/>
      <c r="JHY171" s="396"/>
      <c r="JHZ171" s="396"/>
      <c r="JIA171" s="396"/>
      <c r="JIB171" s="396"/>
      <c r="JIC171" s="396"/>
      <c r="JID171" s="396"/>
      <c r="JIE171" s="396"/>
      <c r="JIF171" s="396"/>
      <c r="JIG171" s="396"/>
      <c r="JIH171" s="396"/>
      <c r="JII171" s="396"/>
      <c r="JIJ171" s="396"/>
      <c r="JIK171" s="396"/>
      <c r="JIL171" s="396"/>
      <c r="JIM171" s="396"/>
      <c r="JIN171" s="396"/>
      <c r="JIO171" s="396"/>
      <c r="JIP171" s="396"/>
      <c r="JIQ171" s="396"/>
      <c r="JIR171" s="396"/>
      <c r="JIS171" s="396"/>
      <c r="JIT171" s="396"/>
      <c r="JIU171" s="396"/>
      <c r="JIV171" s="396"/>
      <c r="JIW171" s="396"/>
      <c r="JIX171" s="396"/>
      <c r="JIY171" s="396"/>
      <c r="JIZ171" s="396"/>
      <c r="JJA171" s="396"/>
      <c r="JJB171" s="396"/>
      <c r="JJC171" s="396"/>
      <c r="JJD171" s="396"/>
      <c r="JJE171" s="396"/>
      <c r="JJF171" s="396"/>
      <c r="JJG171" s="396"/>
      <c r="JJH171" s="396"/>
      <c r="JJI171" s="396"/>
      <c r="JJJ171" s="396"/>
      <c r="JJK171" s="396"/>
      <c r="JJL171" s="396"/>
      <c r="JJM171" s="396"/>
      <c r="JJN171" s="396"/>
      <c r="JJO171" s="396"/>
      <c r="JJP171" s="396"/>
      <c r="JJQ171" s="396"/>
      <c r="JJR171" s="396"/>
      <c r="JJS171" s="396"/>
      <c r="JJT171" s="396"/>
      <c r="JJU171" s="396"/>
      <c r="JJV171" s="396"/>
      <c r="JJW171" s="396"/>
      <c r="JJX171" s="396"/>
      <c r="JJY171" s="396"/>
      <c r="JJZ171" s="396"/>
      <c r="JKA171" s="396"/>
      <c r="JKB171" s="396"/>
      <c r="JKC171" s="396"/>
      <c r="JKD171" s="396"/>
      <c r="JKE171" s="396"/>
      <c r="JKF171" s="396"/>
      <c r="JKG171" s="396"/>
      <c r="JKH171" s="396"/>
      <c r="JKI171" s="396"/>
      <c r="JKJ171" s="396"/>
      <c r="JKK171" s="396"/>
      <c r="JKL171" s="396"/>
      <c r="JKM171" s="396"/>
      <c r="JKN171" s="396"/>
      <c r="JKO171" s="396"/>
      <c r="JKP171" s="396"/>
      <c r="JKQ171" s="396"/>
      <c r="JKR171" s="396"/>
      <c r="JKS171" s="396"/>
      <c r="JKT171" s="396"/>
      <c r="JKU171" s="396"/>
      <c r="JKV171" s="396"/>
      <c r="JKW171" s="396"/>
      <c r="JKX171" s="396"/>
      <c r="JKY171" s="396"/>
      <c r="JKZ171" s="396"/>
      <c r="JLA171" s="396"/>
      <c r="JLB171" s="396"/>
      <c r="JLC171" s="396"/>
      <c r="JLD171" s="396"/>
      <c r="JLE171" s="396"/>
      <c r="JLF171" s="396"/>
      <c r="JLG171" s="396"/>
      <c r="JLH171" s="396"/>
      <c r="JLI171" s="396"/>
      <c r="JLJ171" s="396"/>
      <c r="JLK171" s="396"/>
      <c r="JLL171" s="396"/>
      <c r="JLM171" s="396"/>
      <c r="JLN171" s="396"/>
      <c r="JLO171" s="396"/>
      <c r="JLP171" s="396"/>
      <c r="JLQ171" s="396"/>
      <c r="JLR171" s="396"/>
      <c r="JLS171" s="396"/>
      <c r="JLT171" s="396"/>
      <c r="JLU171" s="396"/>
      <c r="JLV171" s="396"/>
      <c r="JLW171" s="396"/>
      <c r="JLX171" s="396"/>
      <c r="JLY171" s="396"/>
      <c r="JLZ171" s="396"/>
      <c r="JMA171" s="396"/>
      <c r="JMB171" s="396"/>
      <c r="JMC171" s="396"/>
      <c r="JMD171" s="396"/>
      <c r="JME171" s="396"/>
      <c r="JMF171" s="396"/>
      <c r="JMG171" s="396"/>
      <c r="JMH171" s="396"/>
      <c r="JMI171" s="396"/>
      <c r="JMJ171" s="396"/>
      <c r="JMK171" s="396"/>
      <c r="JML171" s="396"/>
      <c r="JMM171" s="396"/>
      <c r="JMN171" s="396"/>
      <c r="JMO171" s="396"/>
      <c r="JMP171" s="396"/>
      <c r="JMQ171" s="396"/>
      <c r="JMR171" s="396"/>
      <c r="JMS171" s="396"/>
      <c r="JMT171" s="396"/>
      <c r="JMU171" s="396"/>
      <c r="JMV171" s="396"/>
      <c r="JMW171" s="396"/>
      <c r="JMX171" s="396"/>
      <c r="JMY171" s="396"/>
      <c r="JMZ171" s="396"/>
      <c r="JNA171" s="396"/>
      <c r="JNB171" s="396"/>
      <c r="JNC171" s="396"/>
      <c r="JND171" s="396"/>
      <c r="JNE171" s="396"/>
      <c r="JNF171" s="396"/>
      <c r="JNG171" s="396"/>
      <c r="JNH171" s="396"/>
      <c r="JNI171" s="396"/>
      <c r="JNJ171" s="396"/>
      <c r="JNK171" s="396"/>
      <c r="JNL171" s="396"/>
      <c r="JNM171" s="396"/>
      <c r="JNN171" s="396"/>
      <c r="JNO171" s="396"/>
      <c r="JNP171" s="396"/>
      <c r="JNQ171" s="396"/>
      <c r="JNR171" s="396"/>
      <c r="JNS171" s="396"/>
      <c r="JNT171" s="396"/>
      <c r="JNU171" s="396"/>
      <c r="JNV171" s="396"/>
      <c r="JNW171" s="396"/>
      <c r="JNX171" s="396"/>
      <c r="JNY171" s="396"/>
      <c r="JNZ171" s="396"/>
      <c r="JOA171" s="396"/>
      <c r="JOB171" s="396"/>
      <c r="JOC171" s="396"/>
      <c r="JOD171" s="396"/>
      <c r="JOE171" s="396"/>
      <c r="JOF171" s="396"/>
      <c r="JOG171" s="396"/>
      <c r="JOH171" s="396"/>
      <c r="JOI171" s="396"/>
      <c r="JOJ171" s="396"/>
      <c r="JOK171" s="396"/>
      <c r="JOL171" s="396"/>
      <c r="JOM171" s="396"/>
      <c r="JON171" s="396"/>
      <c r="JOO171" s="396"/>
      <c r="JOP171" s="396"/>
      <c r="JOQ171" s="396"/>
      <c r="JOR171" s="396"/>
      <c r="JOS171" s="396"/>
      <c r="JOT171" s="396"/>
      <c r="JOU171" s="396"/>
      <c r="JOV171" s="396"/>
      <c r="JOW171" s="396"/>
      <c r="JOX171" s="396"/>
      <c r="JOY171" s="396"/>
      <c r="JOZ171" s="396"/>
      <c r="JPA171" s="396"/>
      <c r="JPB171" s="396"/>
      <c r="JPC171" s="396"/>
      <c r="JPD171" s="396"/>
      <c r="JPE171" s="396"/>
      <c r="JPF171" s="396"/>
      <c r="JPG171" s="396"/>
      <c r="JPH171" s="396"/>
      <c r="JPI171" s="396"/>
      <c r="JPJ171" s="396"/>
      <c r="JPK171" s="396"/>
      <c r="JPL171" s="396"/>
      <c r="JPM171" s="396"/>
      <c r="JPN171" s="396"/>
      <c r="JPO171" s="396"/>
      <c r="JPP171" s="396"/>
      <c r="JPQ171" s="396"/>
      <c r="JPR171" s="396"/>
      <c r="JPS171" s="396"/>
      <c r="JPT171" s="396"/>
      <c r="JPU171" s="396"/>
      <c r="JPV171" s="396"/>
      <c r="JPW171" s="396"/>
      <c r="JPX171" s="396"/>
      <c r="JPY171" s="396"/>
      <c r="JPZ171" s="396"/>
      <c r="JQA171" s="396"/>
      <c r="JQB171" s="396"/>
      <c r="JQC171" s="396"/>
      <c r="JQD171" s="396"/>
      <c r="JQE171" s="396"/>
      <c r="JQF171" s="396"/>
      <c r="JQG171" s="396"/>
      <c r="JQH171" s="396"/>
      <c r="JQI171" s="396"/>
      <c r="JQJ171" s="396"/>
      <c r="JQK171" s="396"/>
      <c r="JQL171" s="396"/>
      <c r="JQM171" s="396"/>
      <c r="JQN171" s="396"/>
      <c r="JQO171" s="396"/>
      <c r="JQP171" s="396"/>
      <c r="JQQ171" s="396"/>
      <c r="JQR171" s="396"/>
      <c r="JQS171" s="396"/>
      <c r="JQT171" s="396"/>
      <c r="JQU171" s="396"/>
      <c r="JQV171" s="396"/>
      <c r="JQW171" s="396"/>
      <c r="JQX171" s="396"/>
      <c r="JQY171" s="396"/>
      <c r="JQZ171" s="396"/>
      <c r="JRA171" s="396"/>
      <c r="JRB171" s="396"/>
      <c r="JRC171" s="396"/>
      <c r="JRD171" s="396"/>
      <c r="JRE171" s="396"/>
      <c r="JRF171" s="396"/>
      <c r="JRG171" s="396"/>
      <c r="JRH171" s="396"/>
      <c r="JRI171" s="396"/>
      <c r="JRJ171" s="396"/>
      <c r="JRK171" s="396"/>
      <c r="JRL171" s="396"/>
      <c r="JRM171" s="396"/>
      <c r="JRN171" s="396"/>
      <c r="JRO171" s="396"/>
      <c r="JRP171" s="396"/>
      <c r="JRQ171" s="396"/>
      <c r="JRR171" s="396"/>
      <c r="JRS171" s="396"/>
      <c r="JRT171" s="396"/>
      <c r="JRU171" s="396"/>
      <c r="JRV171" s="396"/>
      <c r="JRW171" s="396"/>
      <c r="JRX171" s="396"/>
      <c r="JRY171" s="396"/>
      <c r="JRZ171" s="396"/>
      <c r="JSA171" s="396"/>
      <c r="JSB171" s="396"/>
      <c r="JSC171" s="396"/>
      <c r="JSD171" s="396"/>
      <c r="JSE171" s="396"/>
      <c r="JSF171" s="396"/>
      <c r="JSG171" s="396"/>
      <c r="JSH171" s="396"/>
      <c r="JSI171" s="396"/>
      <c r="JSJ171" s="396"/>
      <c r="JSK171" s="396"/>
      <c r="JSL171" s="396"/>
      <c r="JSM171" s="396"/>
      <c r="JSN171" s="396"/>
      <c r="JSO171" s="396"/>
      <c r="JSP171" s="396"/>
      <c r="JSQ171" s="396"/>
      <c r="JSR171" s="396"/>
      <c r="JSS171" s="396"/>
      <c r="JST171" s="396"/>
      <c r="JSU171" s="396"/>
      <c r="JSV171" s="396"/>
      <c r="JSW171" s="396"/>
      <c r="JSX171" s="396"/>
      <c r="JSY171" s="396"/>
      <c r="JSZ171" s="396"/>
      <c r="JTA171" s="396"/>
      <c r="JTB171" s="396"/>
      <c r="JTC171" s="396"/>
      <c r="JTD171" s="396"/>
      <c r="JTE171" s="396"/>
      <c r="JTF171" s="396"/>
      <c r="JTG171" s="396"/>
      <c r="JTH171" s="396"/>
      <c r="JTI171" s="396"/>
      <c r="JTJ171" s="396"/>
      <c r="JTK171" s="396"/>
      <c r="JTL171" s="396"/>
      <c r="JTM171" s="396"/>
      <c r="JTN171" s="396"/>
      <c r="JTO171" s="396"/>
      <c r="JTP171" s="396"/>
      <c r="JTQ171" s="396"/>
      <c r="JTR171" s="396"/>
      <c r="JTS171" s="396"/>
      <c r="JTT171" s="396"/>
      <c r="JTU171" s="396"/>
      <c r="JTV171" s="396"/>
      <c r="JTW171" s="396"/>
      <c r="JTX171" s="396"/>
      <c r="JTY171" s="396"/>
      <c r="JTZ171" s="396"/>
      <c r="JUA171" s="396"/>
      <c r="JUB171" s="396"/>
      <c r="JUC171" s="396"/>
      <c r="JUD171" s="396"/>
      <c r="JUE171" s="396"/>
      <c r="JUF171" s="396"/>
      <c r="JUG171" s="396"/>
      <c r="JUH171" s="396"/>
      <c r="JUI171" s="396"/>
      <c r="JUJ171" s="396"/>
      <c r="JUK171" s="396"/>
      <c r="JUL171" s="396"/>
      <c r="JUM171" s="396"/>
      <c r="JUN171" s="396"/>
      <c r="JUO171" s="396"/>
      <c r="JUP171" s="396"/>
      <c r="JUQ171" s="396"/>
      <c r="JUR171" s="396"/>
      <c r="JUS171" s="396"/>
      <c r="JUT171" s="396"/>
      <c r="JUU171" s="396"/>
      <c r="JUV171" s="396"/>
      <c r="JUW171" s="396"/>
      <c r="JUX171" s="396"/>
      <c r="JUY171" s="396"/>
      <c r="JUZ171" s="396"/>
      <c r="JVA171" s="396"/>
      <c r="JVB171" s="396"/>
      <c r="JVC171" s="396"/>
      <c r="JVD171" s="396"/>
      <c r="JVE171" s="396"/>
      <c r="JVF171" s="396"/>
      <c r="JVG171" s="396"/>
      <c r="JVH171" s="396"/>
      <c r="JVI171" s="396"/>
      <c r="JVJ171" s="396"/>
      <c r="JVK171" s="396"/>
      <c r="JVL171" s="396"/>
      <c r="JVM171" s="396"/>
      <c r="JVN171" s="396"/>
      <c r="JVO171" s="396"/>
      <c r="JVP171" s="396"/>
      <c r="JVQ171" s="396"/>
      <c r="JVR171" s="396"/>
      <c r="JVS171" s="396"/>
      <c r="JVT171" s="396"/>
      <c r="JVU171" s="396"/>
      <c r="JVV171" s="396"/>
      <c r="JVW171" s="396"/>
      <c r="JVX171" s="396"/>
      <c r="JVY171" s="396"/>
      <c r="JVZ171" s="396"/>
      <c r="JWA171" s="396"/>
      <c r="JWB171" s="396"/>
      <c r="JWC171" s="396"/>
      <c r="JWD171" s="396"/>
      <c r="JWE171" s="396"/>
      <c r="JWF171" s="396"/>
      <c r="JWG171" s="396"/>
      <c r="JWH171" s="396"/>
      <c r="JWI171" s="396"/>
      <c r="JWJ171" s="396"/>
      <c r="JWK171" s="396"/>
      <c r="JWL171" s="396"/>
      <c r="JWM171" s="396"/>
      <c r="JWN171" s="396"/>
      <c r="JWO171" s="396"/>
      <c r="JWP171" s="396"/>
      <c r="JWQ171" s="396"/>
      <c r="JWR171" s="396"/>
      <c r="JWS171" s="396"/>
      <c r="JWT171" s="396"/>
      <c r="JWU171" s="396"/>
      <c r="JWV171" s="396"/>
      <c r="JWW171" s="396"/>
      <c r="JWX171" s="396"/>
      <c r="JWY171" s="396"/>
      <c r="JWZ171" s="396"/>
      <c r="JXA171" s="396"/>
      <c r="JXB171" s="396"/>
      <c r="JXC171" s="396"/>
      <c r="JXD171" s="396"/>
      <c r="JXE171" s="396"/>
      <c r="JXF171" s="396"/>
      <c r="JXG171" s="396"/>
      <c r="JXH171" s="396"/>
      <c r="JXI171" s="396"/>
      <c r="JXJ171" s="396"/>
      <c r="JXK171" s="396"/>
      <c r="JXL171" s="396"/>
      <c r="JXM171" s="396"/>
      <c r="JXN171" s="396"/>
      <c r="JXO171" s="396"/>
      <c r="JXP171" s="396"/>
      <c r="JXQ171" s="396"/>
      <c r="JXR171" s="396"/>
      <c r="JXS171" s="396"/>
      <c r="JXT171" s="396"/>
      <c r="JXU171" s="396"/>
      <c r="JXV171" s="396"/>
      <c r="JXW171" s="396"/>
      <c r="JXX171" s="396"/>
      <c r="JXY171" s="396"/>
      <c r="JXZ171" s="396"/>
      <c r="JYA171" s="396"/>
      <c r="JYB171" s="396"/>
      <c r="JYC171" s="396"/>
      <c r="JYD171" s="396"/>
      <c r="JYE171" s="396"/>
      <c r="JYF171" s="396"/>
      <c r="JYG171" s="396"/>
      <c r="JYH171" s="396"/>
      <c r="JYI171" s="396"/>
      <c r="JYJ171" s="396"/>
      <c r="JYK171" s="396"/>
      <c r="JYL171" s="396"/>
      <c r="JYM171" s="396"/>
      <c r="JYN171" s="396"/>
      <c r="JYO171" s="396"/>
      <c r="JYP171" s="396"/>
      <c r="JYQ171" s="396"/>
      <c r="JYR171" s="396"/>
      <c r="JYS171" s="396"/>
      <c r="JYT171" s="396"/>
      <c r="JYU171" s="396"/>
      <c r="JYV171" s="396"/>
      <c r="JYW171" s="396"/>
      <c r="JYX171" s="396"/>
      <c r="JYY171" s="396"/>
      <c r="JYZ171" s="396"/>
      <c r="JZA171" s="396"/>
      <c r="JZB171" s="396"/>
      <c r="JZC171" s="396"/>
      <c r="JZD171" s="396"/>
      <c r="JZE171" s="396"/>
      <c r="JZF171" s="396"/>
      <c r="JZG171" s="396"/>
      <c r="JZH171" s="396"/>
      <c r="JZI171" s="396"/>
      <c r="JZJ171" s="396"/>
      <c r="JZK171" s="396"/>
      <c r="JZL171" s="396"/>
      <c r="JZM171" s="396"/>
      <c r="JZN171" s="396"/>
      <c r="JZO171" s="396"/>
      <c r="JZP171" s="396"/>
      <c r="JZQ171" s="396"/>
      <c r="JZR171" s="396"/>
      <c r="JZS171" s="396"/>
      <c r="JZT171" s="396"/>
      <c r="JZU171" s="396"/>
      <c r="JZV171" s="396"/>
      <c r="JZW171" s="396"/>
      <c r="JZX171" s="396"/>
      <c r="JZY171" s="396"/>
      <c r="JZZ171" s="396"/>
      <c r="KAA171" s="396"/>
      <c r="KAB171" s="396"/>
      <c r="KAC171" s="396"/>
      <c r="KAD171" s="396"/>
      <c r="KAE171" s="396"/>
      <c r="KAF171" s="396"/>
      <c r="KAG171" s="396"/>
      <c r="KAH171" s="396"/>
      <c r="KAI171" s="396"/>
      <c r="KAJ171" s="396"/>
      <c r="KAK171" s="396"/>
      <c r="KAL171" s="396"/>
      <c r="KAM171" s="396"/>
      <c r="KAN171" s="396"/>
      <c r="KAO171" s="396"/>
      <c r="KAP171" s="396"/>
      <c r="KAQ171" s="396"/>
      <c r="KAR171" s="396"/>
      <c r="KAS171" s="396"/>
      <c r="KAT171" s="396"/>
      <c r="KAU171" s="396"/>
      <c r="KAV171" s="396"/>
      <c r="KAW171" s="396"/>
      <c r="KAX171" s="396"/>
      <c r="KAY171" s="396"/>
      <c r="KAZ171" s="396"/>
      <c r="KBA171" s="396"/>
      <c r="KBB171" s="396"/>
      <c r="KBC171" s="396"/>
      <c r="KBD171" s="396"/>
      <c r="KBE171" s="396"/>
      <c r="KBF171" s="396"/>
      <c r="KBG171" s="396"/>
      <c r="KBH171" s="396"/>
      <c r="KBI171" s="396"/>
      <c r="KBJ171" s="396"/>
      <c r="KBK171" s="396"/>
      <c r="KBL171" s="396"/>
      <c r="KBM171" s="396"/>
      <c r="KBN171" s="396"/>
      <c r="KBO171" s="396"/>
      <c r="KBP171" s="396"/>
      <c r="KBQ171" s="396"/>
      <c r="KBR171" s="396"/>
      <c r="KBS171" s="396"/>
      <c r="KBT171" s="396"/>
      <c r="KBU171" s="396"/>
      <c r="KBV171" s="396"/>
      <c r="KBW171" s="396"/>
      <c r="KBX171" s="396"/>
      <c r="KBY171" s="396"/>
      <c r="KBZ171" s="396"/>
      <c r="KCA171" s="396"/>
      <c r="KCB171" s="396"/>
      <c r="KCC171" s="396"/>
      <c r="KCD171" s="396"/>
      <c r="KCE171" s="396"/>
      <c r="KCF171" s="396"/>
      <c r="KCG171" s="396"/>
      <c r="KCH171" s="396"/>
      <c r="KCI171" s="396"/>
      <c r="KCJ171" s="396"/>
      <c r="KCK171" s="396"/>
      <c r="KCL171" s="396"/>
      <c r="KCM171" s="396"/>
      <c r="KCN171" s="396"/>
      <c r="KCO171" s="396"/>
      <c r="KCP171" s="396"/>
      <c r="KCQ171" s="396"/>
      <c r="KCR171" s="396"/>
      <c r="KCS171" s="396"/>
      <c r="KCT171" s="396"/>
      <c r="KCU171" s="396"/>
      <c r="KCV171" s="396"/>
      <c r="KCW171" s="396"/>
      <c r="KCX171" s="396"/>
      <c r="KCY171" s="396"/>
      <c r="KCZ171" s="396"/>
      <c r="KDA171" s="396"/>
      <c r="KDB171" s="396"/>
      <c r="KDC171" s="396"/>
      <c r="KDD171" s="396"/>
      <c r="KDE171" s="396"/>
      <c r="KDF171" s="396"/>
      <c r="KDG171" s="396"/>
      <c r="KDH171" s="396"/>
      <c r="KDI171" s="396"/>
      <c r="KDJ171" s="396"/>
      <c r="KDK171" s="396"/>
      <c r="KDL171" s="396"/>
      <c r="KDM171" s="396"/>
      <c r="KDN171" s="396"/>
      <c r="KDO171" s="396"/>
      <c r="KDP171" s="396"/>
      <c r="KDQ171" s="396"/>
      <c r="KDR171" s="396"/>
      <c r="KDS171" s="396"/>
      <c r="KDT171" s="396"/>
      <c r="KDU171" s="396"/>
      <c r="KDV171" s="396"/>
      <c r="KDW171" s="396"/>
      <c r="KDX171" s="396"/>
      <c r="KDY171" s="396"/>
      <c r="KDZ171" s="396"/>
      <c r="KEA171" s="396"/>
      <c r="KEB171" s="396"/>
      <c r="KEC171" s="396"/>
      <c r="KED171" s="396"/>
      <c r="KEE171" s="396"/>
      <c r="KEF171" s="396"/>
      <c r="KEG171" s="396"/>
      <c r="KEH171" s="396"/>
      <c r="KEI171" s="396"/>
      <c r="KEJ171" s="396"/>
      <c r="KEK171" s="396"/>
      <c r="KEL171" s="396"/>
      <c r="KEM171" s="396"/>
      <c r="KEN171" s="396"/>
      <c r="KEO171" s="396"/>
      <c r="KEP171" s="396"/>
      <c r="KEQ171" s="396"/>
      <c r="KER171" s="396"/>
      <c r="KES171" s="396"/>
      <c r="KET171" s="396"/>
      <c r="KEU171" s="396"/>
      <c r="KEV171" s="396"/>
      <c r="KEW171" s="396"/>
      <c r="KEX171" s="396"/>
      <c r="KEY171" s="396"/>
      <c r="KEZ171" s="396"/>
      <c r="KFA171" s="396"/>
      <c r="KFB171" s="396"/>
      <c r="KFC171" s="396"/>
      <c r="KFD171" s="396"/>
      <c r="KFE171" s="396"/>
      <c r="KFF171" s="396"/>
      <c r="KFG171" s="396"/>
      <c r="KFH171" s="396"/>
      <c r="KFI171" s="396"/>
      <c r="KFJ171" s="396"/>
      <c r="KFK171" s="396"/>
      <c r="KFL171" s="396"/>
      <c r="KFM171" s="396"/>
      <c r="KFN171" s="396"/>
      <c r="KFO171" s="396"/>
      <c r="KFP171" s="396"/>
      <c r="KFQ171" s="396"/>
      <c r="KFR171" s="396"/>
      <c r="KFS171" s="396"/>
      <c r="KFT171" s="396"/>
      <c r="KFU171" s="396"/>
      <c r="KFV171" s="396"/>
      <c r="KFW171" s="396"/>
      <c r="KFX171" s="396"/>
      <c r="KFY171" s="396"/>
      <c r="KFZ171" s="396"/>
      <c r="KGA171" s="396"/>
      <c r="KGB171" s="396"/>
      <c r="KGC171" s="396"/>
      <c r="KGD171" s="396"/>
      <c r="KGE171" s="396"/>
      <c r="KGF171" s="396"/>
      <c r="KGG171" s="396"/>
      <c r="KGH171" s="396"/>
      <c r="KGI171" s="396"/>
      <c r="KGJ171" s="396"/>
      <c r="KGK171" s="396"/>
      <c r="KGL171" s="396"/>
      <c r="KGM171" s="396"/>
      <c r="KGN171" s="396"/>
      <c r="KGO171" s="396"/>
      <c r="KGP171" s="396"/>
      <c r="KGQ171" s="396"/>
      <c r="KGR171" s="396"/>
      <c r="KGS171" s="396"/>
      <c r="KGT171" s="396"/>
      <c r="KGU171" s="396"/>
      <c r="KGV171" s="396"/>
      <c r="KGW171" s="396"/>
      <c r="KGX171" s="396"/>
      <c r="KGY171" s="396"/>
      <c r="KGZ171" s="396"/>
      <c r="KHA171" s="396"/>
      <c r="KHB171" s="396"/>
      <c r="KHC171" s="396"/>
      <c r="KHD171" s="396"/>
      <c r="KHE171" s="396"/>
      <c r="KHF171" s="396"/>
      <c r="KHG171" s="396"/>
      <c r="KHH171" s="396"/>
      <c r="KHI171" s="396"/>
      <c r="KHJ171" s="396"/>
      <c r="KHK171" s="396"/>
      <c r="KHL171" s="396"/>
      <c r="KHM171" s="396"/>
      <c r="KHN171" s="396"/>
      <c r="KHO171" s="396"/>
      <c r="KHP171" s="396"/>
      <c r="KHQ171" s="396"/>
      <c r="KHR171" s="396"/>
      <c r="KHS171" s="396"/>
      <c r="KHT171" s="396"/>
      <c r="KHU171" s="396"/>
      <c r="KHV171" s="396"/>
      <c r="KHW171" s="396"/>
      <c r="KHX171" s="396"/>
      <c r="KHY171" s="396"/>
      <c r="KHZ171" s="396"/>
      <c r="KIA171" s="396"/>
      <c r="KIB171" s="396"/>
      <c r="KIC171" s="396"/>
      <c r="KID171" s="396"/>
      <c r="KIE171" s="396"/>
      <c r="KIF171" s="396"/>
      <c r="KIG171" s="396"/>
      <c r="KIH171" s="396"/>
      <c r="KII171" s="396"/>
      <c r="KIJ171" s="396"/>
      <c r="KIK171" s="396"/>
      <c r="KIL171" s="396"/>
      <c r="KIM171" s="396"/>
      <c r="KIN171" s="396"/>
      <c r="KIO171" s="396"/>
      <c r="KIP171" s="396"/>
      <c r="KIQ171" s="396"/>
      <c r="KIR171" s="396"/>
      <c r="KIS171" s="396"/>
      <c r="KIT171" s="396"/>
      <c r="KIU171" s="396"/>
      <c r="KIV171" s="396"/>
      <c r="KIW171" s="396"/>
      <c r="KIX171" s="396"/>
      <c r="KIY171" s="396"/>
      <c r="KIZ171" s="396"/>
      <c r="KJA171" s="396"/>
      <c r="KJB171" s="396"/>
      <c r="KJC171" s="396"/>
      <c r="KJD171" s="396"/>
      <c r="KJE171" s="396"/>
      <c r="KJF171" s="396"/>
      <c r="KJG171" s="396"/>
      <c r="KJH171" s="396"/>
      <c r="KJI171" s="396"/>
      <c r="KJJ171" s="396"/>
      <c r="KJK171" s="396"/>
      <c r="KJL171" s="396"/>
      <c r="KJM171" s="396"/>
      <c r="KJN171" s="396"/>
      <c r="KJO171" s="396"/>
      <c r="KJP171" s="396"/>
      <c r="KJQ171" s="396"/>
      <c r="KJR171" s="396"/>
      <c r="KJS171" s="396"/>
      <c r="KJT171" s="396"/>
      <c r="KJU171" s="396"/>
      <c r="KJV171" s="396"/>
      <c r="KJW171" s="396"/>
      <c r="KJX171" s="396"/>
      <c r="KJY171" s="396"/>
      <c r="KJZ171" s="396"/>
      <c r="KKA171" s="396"/>
      <c r="KKB171" s="396"/>
      <c r="KKC171" s="396"/>
      <c r="KKD171" s="396"/>
      <c r="KKE171" s="396"/>
      <c r="KKF171" s="396"/>
      <c r="KKG171" s="396"/>
      <c r="KKH171" s="396"/>
      <c r="KKI171" s="396"/>
      <c r="KKJ171" s="396"/>
      <c r="KKK171" s="396"/>
      <c r="KKL171" s="396"/>
      <c r="KKM171" s="396"/>
      <c r="KKN171" s="396"/>
      <c r="KKO171" s="396"/>
      <c r="KKP171" s="396"/>
      <c r="KKQ171" s="396"/>
      <c r="KKR171" s="396"/>
      <c r="KKS171" s="396"/>
      <c r="KKT171" s="396"/>
      <c r="KKU171" s="396"/>
      <c r="KKV171" s="396"/>
      <c r="KKW171" s="396"/>
      <c r="KKX171" s="396"/>
      <c r="KKY171" s="396"/>
      <c r="KKZ171" s="396"/>
      <c r="KLA171" s="396"/>
      <c r="KLB171" s="396"/>
      <c r="KLC171" s="396"/>
      <c r="KLD171" s="396"/>
      <c r="KLE171" s="396"/>
      <c r="KLF171" s="396"/>
      <c r="KLG171" s="396"/>
      <c r="KLH171" s="396"/>
      <c r="KLI171" s="396"/>
      <c r="KLJ171" s="396"/>
      <c r="KLK171" s="396"/>
      <c r="KLL171" s="396"/>
      <c r="KLM171" s="396"/>
      <c r="KLN171" s="396"/>
      <c r="KLO171" s="396"/>
      <c r="KLP171" s="396"/>
      <c r="KLQ171" s="396"/>
      <c r="KLR171" s="396"/>
      <c r="KLS171" s="396"/>
      <c r="KLT171" s="396"/>
      <c r="KLU171" s="396"/>
      <c r="KLV171" s="396"/>
      <c r="KLW171" s="396"/>
      <c r="KLX171" s="396"/>
      <c r="KLY171" s="396"/>
      <c r="KLZ171" s="396"/>
      <c r="KMA171" s="396"/>
      <c r="KMB171" s="396"/>
      <c r="KMC171" s="396"/>
      <c r="KMD171" s="396"/>
      <c r="KME171" s="396"/>
      <c r="KMF171" s="396"/>
      <c r="KMG171" s="396"/>
      <c r="KMH171" s="396"/>
      <c r="KMI171" s="396"/>
      <c r="KMJ171" s="396"/>
      <c r="KMK171" s="396"/>
      <c r="KML171" s="396"/>
      <c r="KMM171" s="396"/>
      <c r="KMN171" s="396"/>
      <c r="KMO171" s="396"/>
      <c r="KMP171" s="396"/>
      <c r="KMQ171" s="396"/>
      <c r="KMR171" s="396"/>
      <c r="KMS171" s="396"/>
      <c r="KMT171" s="396"/>
      <c r="KMU171" s="396"/>
      <c r="KMV171" s="396"/>
      <c r="KMW171" s="396"/>
      <c r="KMX171" s="396"/>
      <c r="KMY171" s="396"/>
      <c r="KMZ171" s="396"/>
      <c r="KNA171" s="396"/>
      <c r="KNB171" s="396"/>
      <c r="KNC171" s="396"/>
      <c r="KND171" s="396"/>
      <c r="KNE171" s="396"/>
      <c r="KNF171" s="396"/>
      <c r="KNG171" s="396"/>
      <c r="KNH171" s="396"/>
      <c r="KNI171" s="396"/>
      <c r="KNJ171" s="396"/>
      <c r="KNK171" s="396"/>
      <c r="KNL171" s="396"/>
      <c r="KNM171" s="396"/>
      <c r="KNN171" s="396"/>
      <c r="KNO171" s="396"/>
      <c r="KNP171" s="396"/>
      <c r="KNQ171" s="396"/>
      <c r="KNR171" s="396"/>
      <c r="KNS171" s="396"/>
      <c r="KNT171" s="396"/>
      <c r="KNU171" s="396"/>
      <c r="KNV171" s="396"/>
      <c r="KNW171" s="396"/>
      <c r="KNX171" s="396"/>
      <c r="KNY171" s="396"/>
      <c r="KNZ171" s="396"/>
      <c r="KOA171" s="396"/>
      <c r="KOB171" s="396"/>
      <c r="KOC171" s="396"/>
      <c r="KOD171" s="396"/>
      <c r="KOE171" s="396"/>
      <c r="KOF171" s="396"/>
      <c r="KOG171" s="396"/>
      <c r="KOH171" s="396"/>
      <c r="KOI171" s="396"/>
      <c r="KOJ171" s="396"/>
      <c r="KOK171" s="396"/>
      <c r="KOL171" s="396"/>
      <c r="KOM171" s="396"/>
      <c r="KON171" s="396"/>
      <c r="KOO171" s="396"/>
      <c r="KOP171" s="396"/>
      <c r="KOQ171" s="396"/>
      <c r="KOR171" s="396"/>
      <c r="KOS171" s="396"/>
      <c r="KOT171" s="396"/>
      <c r="KOU171" s="396"/>
      <c r="KOV171" s="396"/>
      <c r="KOW171" s="396"/>
      <c r="KOX171" s="396"/>
      <c r="KOY171" s="396"/>
      <c r="KOZ171" s="396"/>
      <c r="KPA171" s="396"/>
      <c r="KPB171" s="396"/>
      <c r="KPC171" s="396"/>
      <c r="KPD171" s="396"/>
      <c r="KPE171" s="396"/>
      <c r="KPF171" s="396"/>
      <c r="KPG171" s="396"/>
      <c r="KPH171" s="396"/>
      <c r="KPI171" s="396"/>
      <c r="KPJ171" s="396"/>
      <c r="KPK171" s="396"/>
      <c r="KPL171" s="396"/>
      <c r="KPM171" s="396"/>
      <c r="KPN171" s="396"/>
      <c r="KPO171" s="396"/>
      <c r="KPP171" s="396"/>
      <c r="KPQ171" s="396"/>
      <c r="KPR171" s="396"/>
      <c r="KPS171" s="396"/>
      <c r="KPT171" s="396"/>
      <c r="KPU171" s="396"/>
      <c r="KPV171" s="396"/>
      <c r="KPW171" s="396"/>
      <c r="KPX171" s="396"/>
      <c r="KPY171" s="396"/>
      <c r="KPZ171" s="396"/>
      <c r="KQA171" s="396"/>
      <c r="KQB171" s="396"/>
      <c r="KQC171" s="396"/>
      <c r="KQD171" s="396"/>
      <c r="KQE171" s="396"/>
      <c r="KQF171" s="396"/>
      <c r="KQG171" s="396"/>
      <c r="KQH171" s="396"/>
      <c r="KQI171" s="396"/>
      <c r="KQJ171" s="396"/>
      <c r="KQK171" s="396"/>
      <c r="KQL171" s="396"/>
      <c r="KQM171" s="396"/>
      <c r="KQN171" s="396"/>
      <c r="KQO171" s="396"/>
      <c r="KQP171" s="396"/>
      <c r="KQQ171" s="396"/>
      <c r="KQR171" s="396"/>
      <c r="KQS171" s="396"/>
      <c r="KQT171" s="396"/>
      <c r="KQU171" s="396"/>
      <c r="KQV171" s="396"/>
      <c r="KQW171" s="396"/>
      <c r="KQX171" s="396"/>
      <c r="KQY171" s="396"/>
      <c r="KQZ171" s="396"/>
      <c r="KRA171" s="396"/>
      <c r="KRB171" s="396"/>
      <c r="KRC171" s="396"/>
      <c r="KRD171" s="396"/>
      <c r="KRE171" s="396"/>
      <c r="KRF171" s="396"/>
      <c r="KRG171" s="396"/>
      <c r="KRH171" s="396"/>
      <c r="KRI171" s="396"/>
      <c r="KRJ171" s="396"/>
      <c r="KRK171" s="396"/>
      <c r="KRL171" s="396"/>
      <c r="KRM171" s="396"/>
      <c r="KRN171" s="396"/>
      <c r="KRO171" s="396"/>
      <c r="KRP171" s="396"/>
      <c r="KRQ171" s="396"/>
      <c r="KRR171" s="396"/>
      <c r="KRS171" s="396"/>
      <c r="KRT171" s="396"/>
      <c r="KRU171" s="396"/>
      <c r="KRV171" s="396"/>
      <c r="KRW171" s="396"/>
      <c r="KRX171" s="396"/>
      <c r="KRY171" s="396"/>
      <c r="KRZ171" s="396"/>
      <c r="KSA171" s="396"/>
      <c r="KSB171" s="396"/>
      <c r="KSC171" s="396"/>
      <c r="KSD171" s="396"/>
      <c r="KSE171" s="396"/>
      <c r="KSF171" s="396"/>
      <c r="KSG171" s="396"/>
      <c r="KSH171" s="396"/>
      <c r="KSI171" s="396"/>
      <c r="KSJ171" s="396"/>
      <c r="KSK171" s="396"/>
      <c r="KSL171" s="396"/>
      <c r="KSM171" s="396"/>
      <c r="KSN171" s="396"/>
      <c r="KSO171" s="396"/>
      <c r="KSP171" s="396"/>
      <c r="KSQ171" s="396"/>
      <c r="KSR171" s="396"/>
      <c r="KSS171" s="396"/>
      <c r="KST171" s="396"/>
      <c r="KSU171" s="396"/>
      <c r="KSV171" s="396"/>
      <c r="KSW171" s="396"/>
      <c r="KSX171" s="396"/>
      <c r="KSY171" s="396"/>
      <c r="KSZ171" s="396"/>
      <c r="KTA171" s="396"/>
      <c r="KTB171" s="396"/>
      <c r="KTC171" s="396"/>
      <c r="KTD171" s="396"/>
      <c r="KTE171" s="396"/>
      <c r="KTF171" s="396"/>
      <c r="KTG171" s="396"/>
      <c r="KTH171" s="396"/>
      <c r="KTI171" s="396"/>
      <c r="KTJ171" s="396"/>
      <c r="KTK171" s="396"/>
      <c r="KTL171" s="396"/>
      <c r="KTM171" s="396"/>
      <c r="KTN171" s="396"/>
      <c r="KTO171" s="396"/>
      <c r="KTP171" s="396"/>
      <c r="KTQ171" s="396"/>
      <c r="KTR171" s="396"/>
      <c r="KTS171" s="396"/>
      <c r="KTT171" s="396"/>
      <c r="KTU171" s="396"/>
      <c r="KTV171" s="396"/>
      <c r="KTW171" s="396"/>
      <c r="KTX171" s="396"/>
      <c r="KTY171" s="396"/>
      <c r="KTZ171" s="396"/>
      <c r="KUA171" s="396"/>
      <c r="KUB171" s="396"/>
      <c r="KUC171" s="396"/>
      <c r="KUD171" s="396"/>
      <c r="KUE171" s="396"/>
      <c r="KUF171" s="396"/>
      <c r="KUG171" s="396"/>
      <c r="KUH171" s="396"/>
      <c r="KUI171" s="396"/>
      <c r="KUJ171" s="396"/>
      <c r="KUK171" s="396"/>
      <c r="KUL171" s="396"/>
      <c r="KUM171" s="396"/>
      <c r="KUN171" s="396"/>
      <c r="KUO171" s="396"/>
      <c r="KUP171" s="396"/>
      <c r="KUQ171" s="396"/>
      <c r="KUR171" s="396"/>
      <c r="KUS171" s="396"/>
      <c r="KUT171" s="396"/>
      <c r="KUU171" s="396"/>
      <c r="KUV171" s="396"/>
      <c r="KUW171" s="396"/>
      <c r="KUX171" s="396"/>
      <c r="KUY171" s="396"/>
      <c r="KUZ171" s="396"/>
      <c r="KVA171" s="396"/>
      <c r="KVB171" s="396"/>
      <c r="KVC171" s="396"/>
      <c r="KVD171" s="396"/>
      <c r="KVE171" s="396"/>
      <c r="KVF171" s="396"/>
      <c r="KVG171" s="396"/>
      <c r="KVH171" s="396"/>
      <c r="KVI171" s="396"/>
      <c r="KVJ171" s="396"/>
      <c r="KVK171" s="396"/>
      <c r="KVL171" s="396"/>
      <c r="KVM171" s="396"/>
      <c r="KVN171" s="396"/>
      <c r="KVO171" s="396"/>
      <c r="KVP171" s="396"/>
      <c r="KVQ171" s="396"/>
      <c r="KVR171" s="396"/>
      <c r="KVS171" s="396"/>
      <c r="KVT171" s="396"/>
      <c r="KVU171" s="396"/>
      <c r="KVV171" s="396"/>
      <c r="KVW171" s="396"/>
      <c r="KVX171" s="396"/>
      <c r="KVY171" s="396"/>
      <c r="KVZ171" s="396"/>
      <c r="KWA171" s="396"/>
      <c r="KWB171" s="396"/>
      <c r="KWC171" s="396"/>
      <c r="KWD171" s="396"/>
      <c r="KWE171" s="396"/>
      <c r="KWF171" s="396"/>
      <c r="KWG171" s="396"/>
      <c r="KWH171" s="396"/>
      <c r="KWI171" s="396"/>
      <c r="KWJ171" s="396"/>
      <c r="KWK171" s="396"/>
      <c r="KWL171" s="396"/>
      <c r="KWM171" s="396"/>
      <c r="KWN171" s="396"/>
      <c r="KWO171" s="396"/>
      <c r="KWP171" s="396"/>
      <c r="KWQ171" s="396"/>
      <c r="KWR171" s="396"/>
      <c r="KWS171" s="396"/>
      <c r="KWT171" s="396"/>
      <c r="KWU171" s="396"/>
      <c r="KWV171" s="396"/>
      <c r="KWW171" s="396"/>
      <c r="KWX171" s="396"/>
      <c r="KWY171" s="396"/>
      <c r="KWZ171" s="396"/>
      <c r="KXA171" s="396"/>
      <c r="KXB171" s="396"/>
      <c r="KXC171" s="396"/>
      <c r="KXD171" s="396"/>
      <c r="KXE171" s="396"/>
      <c r="KXF171" s="396"/>
      <c r="KXG171" s="396"/>
      <c r="KXH171" s="396"/>
      <c r="KXI171" s="396"/>
      <c r="KXJ171" s="396"/>
      <c r="KXK171" s="396"/>
      <c r="KXL171" s="396"/>
      <c r="KXM171" s="396"/>
      <c r="KXN171" s="396"/>
      <c r="KXO171" s="396"/>
      <c r="KXP171" s="396"/>
      <c r="KXQ171" s="396"/>
      <c r="KXR171" s="396"/>
      <c r="KXS171" s="396"/>
      <c r="KXT171" s="396"/>
      <c r="KXU171" s="396"/>
      <c r="KXV171" s="396"/>
      <c r="KXW171" s="396"/>
      <c r="KXX171" s="396"/>
      <c r="KXY171" s="396"/>
      <c r="KXZ171" s="396"/>
      <c r="KYA171" s="396"/>
      <c r="KYB171" s="396"/>
      <c r="KYC171" s="396"/>
      <c r="KYD171" s="396"/>
      <c r="KYE171" s="396"/>
      <c r="KYF171" s="396"/>
      <c r="KYG171" s="396"/>
      <c r="KYH171" s="396"/>
      <c r="KYI171" s="396"/>
      <c r="KYJ171" s="396"/>
      <c r="KYK171" s="396"/>
      <c r="KYL171" s="396"/>
      <c r="KYM171" s="396"/>
      <c r="KYN171" s="396"/>
      <c r="KYO171" s="396"/>
      <c r="KYP171" s="396"/>
      <c r="KYQ171" s="396"/>
      <c r="KYR171" s="396"/>
      <c r="KYS171" s="396"/>
      <c r="KYT171" s="396"/>
      <c r="KYU171" s="396"/>
      <c r="KYV171" s="396"/>
      <c r="KYW171" s="396"/>
      <c r="KYX171" s="396"/>
      <c r="KYY171" s="396"/>
      <c r="KYZ171" s="396"/>
      <c r="KZA171" s="396"/>
      <c r="KZB171" s="396"/>
      <c r="KZC171" s="396"/>
      <c r="KZD171" s="396"/>
      <c r="KZE171" s="396"/>
      <c r="KZF171" s="396"/>
      <c r="KZG171" s="396"/>
      <c r="KZH171" s="396"/>
      <c r="KZI171" s="396"/>
      <c r="KZJ171" s="396"/>
      <c r="KZK171" s="396"/>
      <c r="KZL171" s="396"/>
      <c r="KZM171" s="396"/>
      <c r="KZN171" s="396"/>
      <c r="KZO171" s="396"/>
      <c r="KZP171" s="396"/>
      <c r="KZQ171" s="396"/>
      <c r="KZR171" s="396"/>
      <c r="KZS171" s="396"/>
      <c r="KZT171" s="396"/>
      <c r="KZU171" s="396"/>
      <c r="KZV171" s="396"/>
      <c r="KZW171" s="396"/>
      <c r="KZX171" s="396"/>
      <c r="KZY171" s="396"/>
      <c r="KZZ171" s="396"/>
      <c r="LAA171" s="396"/>
      <c r="LAB171" s="396"/>
      <c r="LAC171" s="396"/>
      <c r="LAD171" s="396"/>
      <c r="LAE171" s="396"/>
      <c r="LAF171" s="396"/>
      <c r="LAG171" s="396"/>
      <c r="LAH171" s="396"/>
      <c r="LAI171" s="396"/>
      <c r="LAJ171" s="396"/>
      <c r="LAK171" s="396"/>
      <c r="LAL171" s="396"/>
      <c r="LAM171" s="396"/>
      <c r="LAN171" s="396"/>
      <c r="LAO171" s="396"/>
      <c r="LAP171" s="396"/>
      <c r="LAQ171" s="396"/>
      <c r="LAR171" s="396"/>
      <c r="LAS171" s="396"/>
      <c r="LAT171" s="396"/>
      <c r="LAU171" s="396"/>
      <c r="LAV171" s="396"/>
      <c r="LAW171" s="396"/>
      <c r="LAX171" s="396"/>
      <c r="LAY171" s="396"/>
      <c r="LAZ171" s="396"/>
      <c r="LBA171" s="396"/>
      <c r="LBB171" s="396"/>
      <c r="LBC171" s="396"/>
      <c r="LBD171" s="396"/>
      <c r="LBE171" s="396"/>
      <c r="LBF171" s="396"/>
      <c r="LBG171" s="396"/>
      <c r="LBH171" s="396"/>
      <c r="LBI171" s="396"/>
      <c r="LBJ171" s="396"/>
      <c r="LBK171" s="396"/>
      <c r="LBL171" s="396"/>
      <c r="LBM171" s="396"/>
      <c r="LBN171" s="396"/>
      <c r="LBO171" s="396"/>
      <c r="LBP171" s="396"/>
      <c r="LBQ171" s="396"/>
      <c r="LBR171" s="396"/>
      <c r="LBS171" s="396"/>
      <c r="LBT171" s="396"/>
      <c r="LBU171" s="396"/>
      <c r="LBV171" s="396"/>
      <c r="LBW171" s="396"/>
      <c r="LBX171" s="396"/>
      <c r="LBY171" s="396"/>
      <c r="LBZ171" s="396"/>
      <c r="LCA171" s="396"/>
      <c r="LCB171" s="396"/>
      <c r="LCC171" s="396"/>
      <c r="LCD171" s="396"/>
      <c r="LCE171" s="396"/>
      <c r="LCF171" s="396"/>
      <c r="LCG171" s="396"/>
      <c r="LCH171" s="396"/>
      <c r="LCI171" s="396"/>
      <c r="LCJ171" s="396"/>
      <c r="LCK171" s="396"/>
      <c r="LCL171" s="396"/>
      <c r="LCM171" s="396"/>
      <c r="LCN171" s="396"/>
      <c r="LCO171" s="396"/>
      <c r="LCP171" s="396"/>
      <c r="LCQ171" s="396"/>
      <c r="LCR171" s="396"/>
      <c r="LCS171" s="396"/>
      <c r="LCT171" s="396"/>
      <c r="LCU171" s="396"/>
      <c r="LCV171" s="396"/>
      <c r="LCW171" s="396"/>
      <c r="LCX171" s="396"/>
      <c r="LCY171" s="396"/>
      <c r="LCZ171" s="396"/>
      <c r="LDA171" s="396"/>
      <c r="LDB171" s="396"/>
      <c r="LDC171" s="396"/>
      <c r="LDD171" s="396"/>
      <c r="LDE171" s="396"/>
      <c r="LDF171" s="396"/>
      <c r="LDG171" s="396"/>
      <c r="LDH171" s="396"/>
      <c r="LDI171" s="396"/>
      <c r="LDJ171" s="396"/>
      <c r="LDK171" s="396"/>
      <c r="LDL171" s="396"/>
      <c r="LDM171" s="396"/>
      <c r="LDN171" s="396"/>
      <c r="LDO171" s="396"/>
      <c r="LDP171" s="396"/>
      <c r="LDQ171" s="396"/>
      <c r="LDR171" s="396"/>
      <c r="LDS171" s="396"/>
      <c r="LDT171" s="396"/>
      <c r="LDU171" s="396"/>
      <c r="LDV171" s="396"/>
      <c r="LDW171" s="396"/>
      <c r="LDX171" s="396"/>
      <c r="LDY171" s="396"/>
      <c r="LDZ171" s="396"/>
      <c r="LEA171" s="396"/>
      <c r="LEB171" s="396"/>
      <c r="LEC171" s="396"/>
      <c r="LED171" s="396"/>
      <c r="LEE171" s="396"/>
      <c r="LEF171" s="396"/>
      <c r="LEG171" s="396"/>
      <c r="LEH171" s="396"/>
      <c r="LEI171" s="396"/>
      <c r="LEJ171" s="396"/>
      <c r="LEK171" s="396"/>
      <c r="LEL171" s="396"/>
      <c r="LEM171" s="396"/>
      <c r="LEN171" s="396"/>
      <c r="LEO171" s="396"/>
      <c r="LEP171" s="396"/>
      <c r="LEQ171" s="396"/>
      <c r="LER171" s="396"/>
      <c r="LES171" s="396"/>
      <c r="LET171" s="396"/>
      <c r="LEU171" s="396"/>
      <c r="LEV171" s="396"/>
      <c r="LEW171" s="396"/>
      <c r="LEX171" s="396"/>
      <c r="LEY171" s="396"/>
      <c r="LEZ171" s="396"/>
      <c r="LFA171" s="396"/>
      <c r="LFB171" s="396"/>
      <c r="LFC171" s="396"/>
      <c r="LFD171" s="396"/>
      <c r="LFE171" s="396"/>
      <c r="LFF171" s="396"/>
      <c r="LFG171" s="396"/>
      <c r="LFH171" s="396"/>
      <c r="LFI171" s="396"/>
      <c r="LFJ171" s="396"/>
      <c r="LFK171" s="396"/>
      <c r="LFL171" s="396"/>
      <c r="LFM171" s="396"/>
      <c r="LFN171" s="396"/>
      <c r="LFO171" s="396"/>
      <c r="LFP171" s="396"/>
      <c r="LFQ171" s="396"/>
      <c r="LFR171" s="396"/>
      <c r="LFS171" s="396"/>
      <c r="LFT171" s="396"/>
      <c r="LFU171" s="396"/>
      <c r="LFV171" s="396"/>
      <c r="LFW171" s="396"/>
      <c r="LFX171" s="396"/>
      <c r="LFY171" s="396"/>
      <c r="LFZ171" s="396"/>
      <c r="LGA171" s="396"/>
      <c r="LGB171" s="396"/>
      <c r="LGC171" s="396"/>
      <c r="LGD171" s="396"/>
      <c r="LGE171" s="396"/>
      <c r="LGF171" s="396"/>
      <c r="LGG171" s="396"/>
      <c r="LGH171" s="396"/>
      <c r="LGI171" s="396"/>
      <c r="LGJ171" s="396"/>
      <c r="LGK171" s="396"/>
      <c r="LGL171" s="396"/>
      <c r="LGM171" s="396"/>
      <c r="LGN171" s="396"/>
      <c r="LGO171" s="396"/>
      <c r="LGP171" s="396"/>
      <c r="LGQ171" s="396"/>
      <c r="LGR171" s="396"/>
      <c r="LGS171" s="396"/>
      <c r="LGT171" s="396"/>
      <c r="LGU171" s="396"/>
      <c r="LGV171" s="396"/>
      <c r="LGW171" s="396"/>
      <c r="LGX171" s="396"/>
      <c r="LGY171" s="396"/>
      <c r="LGZ171" s="396"/>
      <c r="LHA171" s="396"/>
      <c r="LHB171" s="396"/>
      <c r="LHC171" s="396"/>
      <c r="LHD171" s="396"/>
      <c r="LHE171" s="396"/>
      <c r="LHF171" s="396"/>
      <c r="LHG171" s="396"/>
      <c r="LHH171" s="396"/>
      <c r="LHI171" s="396"/>
      <c r="LHJ171" s="396"/>
      <c r="LHK171" s="396"/>
      <c r="LHL171" s="396"/>
      <c r="LHM171" s="396"/>
      <c r="LHN171" s="396"/>
      <c r="LHO171" s="396"/>
      <c r="LHP171" s="396"/>
      <c r="LHQ171" s="396"/>
      <c r="LHR171" s="396"/>
      <c r="LHS171" s="396"/>
      <c r="LHT171" s="396"/>
      <c r="LHU171" s="396"/>
      <c r="LHV171" s="396"/>
      <c r="LHW171" s="396"/>
      <c r="LHX171" s="396"/>
      <c r="LHY171" s="396"/>
      <c r="LHZ171" s="396"/>
      <c r="LIA171" s="396"/>
      <c r="LIB171" s="396"/>
      <c r="LIC171" s="396"/>
      <c r="LID171" s="396"/>
      <c r="LIE171" s="396"/>
      <c r="LIF171" s="396"/>
      <c r="LIG171" s="396"/>
      <c r="LIH171" s="396"/>
      <c r="LII171" s="396"/>
      <c r="LIJ171" s="396"/>
      <c r="LIK171" s="396"/>
      <c r="LIL171" s="396"/>
      <c r="LIM171" s="396"/>
      <c r="LIN171" s="396"/>
      <c r="LIO171" s="396"/>
      <c r="LIP171" s="396"/>
      <c r="LIQ171" s="396"/>
      <c r="LIR171" s="396"/>
      <c r="LIS171" s="396"/>
      <c r="LIT171" s="396"/>
      <c r="LIU171" s="396"/>
      <c r="LIV171" s="396"/>
      <c r="LIW171" s="396"/>
      <c r="LIX171" s="396"/>
      <c r="LIY171" s="396"/>
      <c r="LIZ171" s="396"/>
      <c r="LJA171" s="396"/>
      <c r="LJB171" s="396"/>
      <c r="LJC171" s="396"/>
      <c r="LJD171" s="396"/>
      <c r="LJE171" s="396"/>
      <c r="LJF171" s="396"/>
      <c r="LJG171" s="396"/>
      <c r="LJH171" s="396"/>
      <c r="LJI171" s="396"/>
      <c r="LJJ171" s="396"/>
      <c r="LJK171" s="396"/>
      <c r="LJL171" s="396"/>
      <c r="LJM171" s="396"/>
      <c r="LJN171" s="396"/>
      <c r="LJO171" s="396"/>
      <c r="LJP171" s="396"/>
      <c r="LJQ171" s="396"/>
      <c r="LJR171" s="396"/>
      <c r="LJS171" s="396"/>
      <c r="LJT171" s="396"/>
      <c r="LJU171" s="396"/>
      <c r="LJV171" s="396"/>
      <c r="LJW171" s="396"/>
      <c r="LJX171" s="396"/>
      <c r="LJY171" s="396"/>
      <c r="LJZ171" s="396"/>
      <c r="LKA171" s="396"/>
      <c r="LKB171" s="396"/>
      <c r="LKC171" s="396"/>
      <c r="LKD171" s="396"/>
      <c r="LKE171" s="396"/>
      <c r="LKF171" s="396"/>
      <c r="LKG171" s="396"/>
      <c r="LKH171" s="396"/>
      <c r="LKI171" s="396"/>
      <c r="LKJ171" s="396"/>
      <c r="LKK171" s="396"/>
      <c r="LKL171" s="396"/>
      <c r="LKM171" s="396"/>
      <c r="LKN171" s="396"/>
      <c r="LKO171" s="396"/>
      <c r="LKP171" s="396"/>
      <c r="LKQ171" s="396"/>
      <c r="LKR171" s="396"/>
      <c r="LKS171" s="396"/>
      <c r="LKT171" s="396"/>
      <c r="LKU171" s="396"/>
      <c r="LKV171" s="396"/>
      <c r="LKW171" s="396"/>
      <c r="LKX171" s="396"/>
      <c r="LKY171" s="396"/>
      <c r="LKZ171" s="396"/>
      <c r="LLA171" s="396"/>
      <c r="LLB171" s="396"/>
      <c r="LLC171" s="396"/>
      <c r="LLD171" s="396"/>
      <c r="LLE171" s="396"/>
      <c r="LLF171" s="396"/>
      <c r="LLG171" s="396"/>
      <c r="LLH171" s="396"/>
      <c r="LLI171" s="396"/>
      <c r="LLJ171" s="396"/>
      <c r="LLK171" s="396"/>
      <c r="LLL171" s="396"/>
      <c r="LLM171" s="396"/>
      <c r="LLN171" s="396"/>
      <c r="LLO171" s="396"/>
      <c r="LLP171" s="396"/>
      <c r="LLQ171" s="396"/>
      <c r="LLR171" s="396"/>
      <c r="LLS171" s="396"/>
      <c r="LLT171" s="396"/>
      <c r="LLU171" s="396"/>
      <c r="LLV171" s="396"/>
      <c r="LLW171" s="396"/>
      <c r="LLX171" s="396"/>
      <c r="LLY171" s="396"/>
      <c r="LLZ171" s="396"/>
      <c r="LMA171" s="396"/>
      <c r="LMB171" s="396"/>
      <c r="LMC171" s="396"/>
      <c r="LMD171" s="396"/>
      <c r="LME171" s="396"/>
      <c r="LMF171" s="396"/>
      <c r="LMG171" s="396"/>
      <c r="LMH171" s="396"/>
      <c r="LMI171" s="396"/>
      <c r="LMJ171" s="396"/>
      <c r="LMK171" s="396"/>
      <c r="LML171" s="396"/>
      <c r="LMM171" s="396"/>
      <c r="LMN171" s="396"/>
      <c r="LMO171" s="396"/>
      <c r="LMP171" s="396"/>
      <c r="LMQ171" s="396"/>
      <c r="LMR171" s="396"/>
      <c r="LMS171" s="396"/>
      <c r="LMT171" s="396"/>
      <c r="LMU171" s="396"/>
      <c r="LMV171" s="396"/>
      <c r="LMW171" s="396"/>
      <c r="LMX171" s="396"/>
      <c r="LMY171" s="396"/>
      <c r="LMZ171" s="396"/>
      <c r="LNA171" s="396"/>
      <c r="LNB171" s="396"/>
      <c r="LNC171" s="396"/>
      <c r="LND171" s="396"/>
      <c r="LNE171" s="396"/>
      <c r="LNF171" s="396"/>
      <c r="LNG171" s="396"/>
      <c r="LNH171" s="396"/>
      <c r="LNI171" s="396"/>
      <c r="LNJ171" s="396"/>
      <c r="LNK171" s="396"/>
      <c r="LNL171" s="396"/>
      <c r="LNM171" s="396"/>
      <c r="LNN171" s="396"/>
      <c r="LNO171" s="396"/>
      <c r="LNP171" s="396"/>
      <c r="LNQ171" s="396"/>
      <c r="LNR171" s="396"/>
      <c r="LNS171" s="396"/>
      <c r="LNT171" s="396"/>
      <c r="LNU171" s="396"/>
      <c r="LNV171" s="396"/>
      <c r="LNW171" s="396"/>
      <c r="LNX171" s="396"/>
      <c r="LNY171" s="396"/>
      <c r="LNZ171" s="396"/>
      <c r="LOA171" s="396"/>
      <c r="LOB171" s="396"/>
      <c r="LOC171" s="396"/>
      <c r="LOD171" s="396"/>
      <c r="LOE171" s="396"/>
      <c r="LOF171" s="396"/>
      <c r="LOG171" s="396"/>
      <c r="LOH171" s="396"/>
      <c r="LOI171" s="396"/>
      <c r="LOJ171" s="396"/>
      <c r="LOK171" s="396"/>
      <c r="LOL171" s="396"/>
      <c r="LOM171" s="396"/>
      <c r="LON171" s="396"/>
      <c r="LOO171" s="396"/>
      <c r="LOP171" s="396"/>
      <c r="LOQ171" s="396"/>
      <c r="LOR171" s="396"/>
      <c r="LOS171" s="396"/>
      <c r="LOT171" s="396"/>
      <c r="LOU171" s="396"/>
      <c r="LOV171" s="396"/>
      <c r="LOW171" s="396"/>
      <c r="LOX171" s="396"/>
      <c r="LOY171" s="396"/>
      <c r="LOZ171" s="396"/>
      <c r="LPA171" s="396"/>
      <c r="LPB171" s="396"/>
      <c r="LPC171" s="396"/>
      <c r="LPD171" s="396"/>
      <c r="LPE171" s="396"/>
      <c r="LPF171" s="396"/>
      <c r="LPG171" s="396"/>
      <c r="LPH171" s="396"/>
      <c r="LPI171" s="396"/>
      <c r="LPJ171" s="396"/>
      <c r="LPK171" s="396"/>
      <c r="LPL171" s="396"/>
      <c r="LPM171" s="396"/>
      <c r="LPN171" s="396"/>
      <c r="LPO171" s="396"/>
      <c r="LPP171" s="396"/>
      <c r="LPQ171" s="396"/>
      <c r="LPR171" s="396"/>
      <c r="LPS171" s="396"/>
      <c r="LPT171" s="396"/>
      <c r="LPU171" s="396"/>
      <c r="LPV171" s="396"/>
      <c r="LPW171" s="396"/>
      <c r="LPX171" s="396"/>
      <c r="LPY171" s="396"/>
      <c r="LPZ171" s="396"/>
      <c r="LQA171" s="396"/>
      <c r="LQB171" s="396"/>
      <c r="LQC171" s="396"/>
      <c r="LQD171" s="396"/>
      <c r="LQE171" s="396"/>
      <c r="LQF171" s="396"/>
      <c r="LQG171" s="396"/>
      <c r="LQH171" s="396"/>
      <c r="LQI171" s="396"/>
      <c r="LQJ171" s="396"/>
      <c r="LQK171" s="396"/>
      <c r="LQL171" s="396"/>
      <c r="LQM171" s="396"/>
      <c r="LQN171" s="396"/>
      <c r="LQO171" s="396"/>
      <c r="LQP171" s="396"/>
      <c r="LQQ171" s="396"/>
      <c r="LQR171" s="396"/>
      <c r="LQS171" s="396"/>
      <c r="LQT171" s="396"/>
      <c r="LQU171" s="396"/>
      <c r="LQV171" s="396"/>
      <c r="LQW171" s="396"/>
      <c r="LQX171" s="396"/>
      <c r="LQY171" s="396"/>
      <c r="LQZ171" s="396"/>
      <c r="LRA171" s="396"/>
      <c r="LRB171" s="396"/>
      <c r="LRC171" s="396"/>
      <c r="LRD171" s="396"/>
      <c r="LRE171" s="396"/>
      <c r="LRF171" s="396"/>
      <c r="LRG171" s="396"/>
      <c r="LRH171" s="396"/>
      <c r="LRI171" s="396"/>
      <c r="LRJ171" s="396"/>
      <c r="LRK171" s="396"/>
      <c r="LRL171" s="396"/>
      <c r="LRM171" s="396"/>
      <c r="LRN171" s="396"/>
      <c r="LRO171" s="396"/>
      <c r="LRP171" s="396"/>
      <c r="LRQ171" s="396"/>
      <c r="LRR171" s="396"/>
      <c r="LRS171" s="396"/>
      <c r="LRT171" s="396"/>
      <c r="LRU171" s="396"/>
      <c r="LRV171" s="396"/>
      <c r="LRW171" s="396"/>
      <c r="LRX171" s="396"/>
      <c r="LRY171" s="396"/>
      <c r="LRZ171" s="396"/>
      <c r="LSA171" s="396"/>
      <c r="LSB171" s="396"/>
      <c r="LSC171" s="396"/>
      <c r="LSD171" s="396"/>
      <c r="LSE171" s="396"/>
      <c r="LSF171" s="396"/>
      <c r="LSG171" s="396"/>
      <c r="LSH171" s="396"/>
      <c r="LSI171" s="396"/>
      <c r="LSJ171" s="396"/>
      <c r="LSK171" s="396"/>
      <c r="LSL171" s="396"/>
      <c r="LSM171" s="396"/>
      <c r="LSN171" s="396"/>
      <c r="LSO171" s="396"/>
      <c r="LSP171" s="396"/>
      <c r="LSQ171" s="396"/>
      <c r="LSR171" s="396"/>
      <c r="LSS171" s="396"/>
      <c r="LST171" s="396"/>
      <c r="LSU171" s="396"/>
      <c r="LSV171" s="396"/>
      <c r="LSW171" s="396"/>
      <c r="LSX171" s="396"/>
      <c r="LSY171" s="396"/>
      <c r="LSZ171" s="396"/>
      <c r="LTA171" s="396"/>
      <c r="LTB171" s="396"/>
      <c r="LTC171" s="396"/>
      <c r="LTD171" s="396"/>
      <c r="LTE171" s="396"/>
      <c r="LTF171" s="396"/>
      <c r="LTG171" s="396"/>
      <c r="LTH171" s="396"/>
      <c r="LTI171" s="396"/>
      <c r="LTJ171" s="396"/>
      <c r="LTK171" s="396"/>
      <c r="LTL171" s="396"/>
      <c r="LTM171" s="396"/>
      <c r="LTN171" s="396"/>
      <c r="LTO171" s="396"/>
      <c r="LTP171" s="396"/>
      <c r="LTQ171" s="396"/>
      <c r="LTR171" s="396"/>
      <c r="LTS171" s="396"/>
      <c r="LTT171" s="396"/>
      <c r="LTU171" s="396"/>
      <c r="LTV171" s="396"/>
      <c r="LTW171" s="396"/>
      <c r="LTX171" s="396"/>
      <c r="LTY171" s="396"/>
      <c r="LTZ171" s="396"/>
      <c r="LUA171" s="396"/>
      <c r="LUB171" s="396"/>
      <c r="LUC171" s="396"/>
      <c r="LUD171" s="396"/>
      <c r="LUE171" s="396"/>
      <c r="LUF171" s="396"/>
      <c r="LUG171" s="396"/>
      <c r="LUH171" s="396"/>
      <c r="LUI171" s="396"/>
      <c r="LUJ171" s="396"/>
      <c r="LUK171" s="396"/>
      <c r="LUL171" s="396"/>
      <c r="LUM171" s="396"/>
      <c r="LUN171" s="396"/>
      <c r="LUO171" s="396"/>
      <c r="LUP171" s="396"/>
      <c r="LUQ171" s="396"/>
      <c r="LUR171" s="396"/>
      <c r="LUS171" s="396"/>
      <c r="LUT171" s="396"/>
      <c r="LUU171" s="396"/>
      <c r="LUV171" s="396"/>
      <c r="LUW171" s="396"/>
      <c r="LUX171" s="396"/>
      <c r="LUY171" s="396"/>
      <c r="LUZ171" s="396"/>
      <c r="LVA171" s="396"/>
      <c r="LVB171" s="396"/>
      <c r="LVC171" s="396"/>
      <c r="LVD171" s="396"/>
      <c r="LVE171" s="396"/>
      <c r="LVF171" s="396"/>
      <c r="LVG171" s="396"/>
      <c r="LVH171" s="396"/>
      <c r="LVI171" s="396"/>
      <c r="LVJ171" s="396"/>
      <c r="LVK171" s="396"/>
      <c r="LVL171" s="396"/>
      <c r="LVM171" s="396"/>
      <c r="LVN171" s="396"/>
      <c r="LVO171" s="396"/>
      <c r="LVP171" s="396"/>
      <c r="LVQ171" s="396"/>
      <c r="LVR171" s="396"/>
      <c r="LVS171" s="396"/>
      <c r="LVT171" s="396"/>
      <c r="LVU171" s="396"/>
      <c r="LVV171" s="396"/>
      <c r="LVW171" s="396"/>
      <c r="LVX171" s="396"/>
      <c r="LVY171" s="396"/>
      <c r="LVZ171" s="396"/>
      <c r="LWA171" s="396"/>
      <c r="LWB171" s="396"/>
      <c r="LWC171" s="396"/>
      <c r="LWD171" s="396"/>
      <c r="LWE171" s="396"/>
      <c r="LWF171" s="396"/>
      <c r="LWG171" s="396"/>
      <c r="LWH171" s="396"/>
      <c r="LWI171" s="396"/>
      <c r="LWJ171" s="396"/>
      <c r="LWK171" s="396"/>
      <c r="LWL171" s="396"/>
      <c r="LWM171" s="396"/>
      <c r="LWN171" s="396"/>
      <c r="LWO171" s="396"/>
      <c r="LWP171" s="396"/>
      <c r="LWQ171" s="396"/>
      <c r="LWR171" s="396"/>
      <c r="LWS171" s="396"/>
      <c r="LWT171" s="396"/>
      <c r="LWU171" s="396"/>
      <c r="LWV171" s="396"/>
      <c r="LWW171" s="396"/>
      <c r="LWX171" s="396"/>
      <c r="LWY171" s="396"/>
      <c r="LWZ171" s="396"/>
      <c r="LXA171" s="396"/>
      <c r="LXB171" s="396"/>
      <c r="LXC171" s="396"/>
      <c r="LXD171" s="396"/>
      <c r="LXE171" s="396"/>
      <c r="LXF171" s="396"/>
      <c r="LXG171" s="396"/>
      <c r="LXH171" s="396"/>
      <c r="LXI171" s="396"/>
      <c r="LXJ171" s="396"/>
      <c r="LXK171" s="396"/>
      <c r="LXL171" s="396"/>
      <c r="LXM171" s="396"/>
      <c r="LXN171" s="396"/>
      <c r="LXO171" s="396"/>
      <c r="LXP171" s="396"/>
      <c r="LXQ171" s="396"/>
      <c r="LXR171" s="396"/>
      <c r="LXS171" s="396"/>
      <c r="LXT171" s="396"/>
      <c r="LXU171" s="396"/>
      <c r="LXV171" s="396"/>
      <c r="LXW171" s="396"/>
      <c r="LXX171" s="396"/>
      <c r="LXY171" s="396"/>
      <c r="LXZ171" s="396"/>
      <c r="LYA171" s="396"/>
      <c r="LYB171" s="396"/>
      <c r="LYC171" s="396"/>
      <c r="LYD171" s="396"/>
      <c r="LYE171" s="396"/>
      <c r="LYF171" s="396"/>
      <c r="LYG171" s="396"/>
      <c r="LYH171" s="396"/>
      <c r="LYI171" s="396"/>
      <c r="LYJ171" s="396"/>
      <c r="LYK171" s="396"/>
      <c r="LYL171" s="396"/>
      <c r="LYM171" s="396"/>
      <c r="LYN171" s="396"/>
      <c r="LYO171" s="396"/>
      <c r="LYP171" s="396"/>
      <c r="LYQ171" s="396"/>
      <c r="LYR171" s="396"/>
      <c r="LYS171" s="396"/>
      <c r="LYT171" s="396"/>
      <c r="LYU171" s="396"/>
      <c r="LYV171" s="396"/>
      <c r="LYW171" s="396"/>
      <c r="LYX171" s="396"/>
      <c r="LYY171" s="396"/>
      <c r="LYZ171" s="396"/>
      <c r="LZA171" s="396"/>
      <c r="LZB171" s="396"/>
      <c r="LZC171" s="396"/>
      <c r="LZD171" s="396"/>
      <c r="LZE171" s="396"/>
      <c r="LZF171" s="396"/>
      <c r="LZG171" s="396"/>
      <c r="LZH171" s="396"/>
      <c r="LZI171" s="396"/>
      <c r="LZJ171" s="396"/>
      <c r="LZK171" s="396"/>
      <c r="LZL171" s="396"/>
      <c r="LZM171" s="396"/>
      <c r="LZN171" s="396"/>
      <c r="LZO171" s="396"/>
      <c r="LZP171" s="396"/>
      <c r="LZQ171" s="396"/>
      <c r="LZR171" s="396"/>
      <c r="LZS171" s="396"/>
      <c r="LZT171" s="396"/>
      <c r="LZU171" s="396"/>
      <c r="LZV171" s="396"/>
      <c r="LZW171" s="396"/>
      <c r="LZX171" s="396"/>
      <c r="LZY171" s="396"/>
      <c r="LZZ171" s="396"/>
      <c r="MAA171" s="396"/>
      <c r="MAB171" s="396"/>
      <c r="MAC171" s="396"/>
      <c r="MAD171" s="396"/>
      <c r="MAE171" s="396"/>
      <c r="MAF171" s="396"/>
      <c r="MAG171" s="396"/>
      <c r="MAH171" s="396"/>
      <c r="MAI171" s="396"/>
      <c r="MAJ171" s="396"/>
      <c r="MAK171" s="396"/>
      <c r="MAL171" s="396"/>
      <c r="MAM171" s="396"/>
      <c r="MAN171" s="396"/>
      <c r="MAO171" s="396"/>
      <c r="MAP171" s="396"/>
      <c r="MAQ171" s="396"/>
      <c r="MAR171" s="396"/>
      <c r="MAS171" s="396"/>
      <c r="MAT171" s="396"/>
      <c r="MAU171" s="396"/>
      <c r="MAV171" s="396"/>
      <c r="MAW171" s="396"/>
      <c r="MAX171" s="396"/>
      <c r="MAY171" s="396"/>
      <c r="MAZ171" s="396"/>
      <c r="MBA171" s="396"/>
      <c r="MBB171" s="396"/>
      <c r="MBC171" s="396"/>
      <c r="MBD171" s="396"/>
      <c r="MBE171" s="396"/>
      <c r="MBF171" s="396"/>
      <c r="MBG171" s="396"/>
      <c r="MBH171" s="396"/>
      <c r="MBI171" s="396"/>
      <c r="MBJ171" s="396"/>
      <c r="MBK171" s="396"/>
      <c r="MBL171" s="396"/>
      <c r="MBM171" s="396"/>
      <c r="MBN171" s="396"/>
      <c r="MBO171" s="396"/>
      <c r="MBP171" s="396"/>
      <c r="MBQ171" s="396"/>
      <c r="MBR171" s="396"/>
      <c r="MBS171" s="396"/>
      <c r="MBT171" s="396"/>
      <c r="MBU171" s="396"/>
      <c r="MBV171" s="396"/>
      <c r="MBW171" s="396"/>
      <c r="MBX171" s="396"/>
      <c r="MBY171" s="396"/>
      <c r="MBZ171" s="396"/>
      <c r="MCA171" s="396"/>
      <c r="MCB171" s="396"/>
      <c r="MCC171" s="396"/>
      <c r="MCD171" s="396"/>
      <c r="MCE171" s="396"/>
      <c r="MCF171" s="396"/>
      <c r="MCG171" s="396"/>
      <c r="MCH171" s="396"/>
      <c r="MCI171" s="396"/>
      <c r="MCJ171" s="396"/>
      <c r="MCK171" s="396"/>
      <c r="MCL171" s="396"/>
      <c r="MCM171" s="396"/>
      <c r="MCN171" s="396"/>
      <c r="MCO171" s="396"/>
      <c r="MCP171" s="396"/>
      <c r="MCQ171" s="396"/>
      <c r="MCR171" s="396"/>
      <c r="MCS171" s="396"/>
      <c r="MCT171" s="396"/>
      <c r="MCU171" s="396"/>
      <c r="MCV171" s="396"/>
      <c r="MCW171" s="396"/>
      <c r="MCX171" s="396"/>
      <c r="MCY171" s="396"/>
      <c r="MCZ171" s="396"/>
      <c r="MDA171" s="396"/>
      <c r="MDB171" s="396"/>
      <c r="MDC171" s="396"/>
      <c r="MDD171" s="396"/>
      <c r="MDE171" s="396"/>
      <c r="MDF171" s="396"/>
      <c r="MDG171" s="396"/>
      <c r="MDH171" s="396"/>
      <c r="MDI171" s="396"/>
      <c r="MDJ171" s="396"/>
      <c r="MDK171" s="396"/>
      <c r="MDL171" s="396"/>
      <c r="MDM171" s="396"/>
      <c r="MDN171" s="396"/>
      <c r="MDO171" s="396"/>
      <c r="MDP171" s="396"/>
      <c r="MDQ171" s="396"/>
      <c r="MDR171" s="396"/>
      <c r="MDS171" s="396"/>
      <c r="MDT171" s="396"/>
      <c r="MDU171" s="396"/>
      <c r="MDV171" s="396"/>
      <c r="MDW171" s="396"/>
      <c r="MDX171" s="396"/>
      <c r="MDY171" s="396"/>
      <c r="MDZ171" s="396"/>
      <c r="MEA171" s="396"/>
      <c r="MEB171" s="396"/>
      <c r="MEC171" s="396"/>
      <c r="MED171" s="396"/>
      <c r="MEE171" s="396"/>
      <c r="MEF171" s="396"/>
      <c r="MEG171" s="396"/>
      <c r="MEH171" s="396"/>
      <c r="MEI171" s="396"/>
      <c r="MEJ171" s="396"/>
      <c r="MEK171" s="396"/>
      <c r="MEL171" s="396"/>
      <c r="MEM171" s="396"/>
      <c r="MEN171" s="396"/>
      <c r="MEO171" s="396"/>
      <c r="MEP171" s="396"/>
      <c r="MEQ171" s="396"/>
      <c r="MER171" s="396"/>
      <c r="MES171" s="396"/>
      <c r="MET171" s="396"/>
      <c r="MEU171" s="396"/>
      <c r="MEV171" s="396"/>
      <c r="MEW171" s="396"/>
      <c r="MEX171" s="396"/>
      <c r="MEY171" s="396"/>
      <c r="MEZ171" s="396"/>
      <c r="MFA171" s="396"/>
      <c r="MFB171" s="396"/>
      <c r="MFC171" s="396"/>
      <c r="MFD171" s="396"/>
      <c r="MFE171" s="396"/>
      <c r="MFF171" s="396"/>
      <c r="MFG171" s="396"/>
      <c r="MFH171" s="396"/>
      <c r="MFI171" s="396"/>
      <c r="MFJ171" s="396"/>
      <c r="MFK171" s="396"/>
      <c r="MFL171" s="396"/>
      <c r="MFM171" s="396"/>
      <c r="MFN171" s="396"/>
      <c r="MFO171" s="396"/>
      <c r="MFP171" s="396"/>
      <c r="MFQ171" s="396"/>
      <c r="MFR171" s="396"/>
      <c r="MFS171" s="396"/>
      <c r="MFT171" s="396"/>
      <c r="MFU171" s="396"/>
      <c r="MFV171" s="396"/>
      <c r="MFW171" s="396"/>
      <c r="MFX171" s="396"/>
      <c r="MFY171" s="396"/>
      <c r="MFZ171" s="396"/>
      <c r="MGA171" s="396"/>
      <c r="MGB171" s="396"/>
      <c r="MGC171" s="396"/>
      <c r="MGD171" s="396"/>
      <c r="MGE171" s="396"/>
      <c r="MGF171" s="396"/>
      <c r="MGG171" s="396"/>
      <c r="MGH171" s="396"/>
      <c r="MGI171" s="396"/>
      <c r="MGJ171" s="396"/>
      <c r="MGK171" s="396"/>
      <c r="MGL171" s="396"/>
      <c r="MGM171" s="396"/>
      <c r="MGN171" s="396"/>
      <c r="MGO171" s="396"/>
      <c r="MGP171" s="396"/>
      <c r="MGQ171" s="396"/>
      <c r="MGR171" s="396"/>
      <c r="MGS171" s="396"/>
      <c r="MGT171" s="396"/>
      <c r="MGU171" s="396"/>
      <c r="MGV171" s="396"/>
      <c r="MGW171" s="396"/>
      <c r="MGX171" s="396"/>
      <c r="MGY171" s="396"/>
      <c r="MGZ171" s="396"/>
      <c r="MHA171" s="396"/>
      <c r="MHB171" s="396"/>
      <c r="MHC171" s="396"/>
      <c r="MHD171" s="396"/>
      <c r="MHE171" s="396"/>
      <c r="MHF171" s="396"/>
      <c r="MHG171" s="396"/>
      <c r="MHH171" s="396"/>
      <c r="MHI171" s="396"/>
      <c r="MHJ171" s="396"/>
      <c r="MHK171" s="396"/>
      <c r="MHL171" s="396"/>
      <c r="MHM171" s="396"/>
      <c r="MHN171" s="396"/>
      <c r="MHO171" s="396"/>
      <c r="MHP171" s="396"/>
      <c r="MHQ171" s="396"/>
      <c r="MHR171" s="396"/>
      <c r="MHS171" s="396"/>
      <c r="MHT171" s="396"/>
      <c r="MHU171" s="396"/>
      <c r="MHV171" s="396"/>
      <c r="MHW171" s="396"/>
      <c r="MHX171" s="396"/>
      <c r="MHY171" s="396"/>
      <c r="MHZ171" s="396"/>
      <c r="MIA171" s="396"/>
      <c r="MIB171" s="396"/>
      <c r="MIC171" s="396"/>
      <c r="MID171" s="396"/>
      <c r="MIE171" s="396"/>
      <c r="MIF171" s="396"/>
      <c r="MIG171" s="396"/>
      <c r="MIH171" s="396"/>
      <c r="MII171" s="396"/>
      <c r="MIJ171" s="396"/>
      <c r="MIK171" s="396"/>
      <c r="MIL171" s="396"/>
      <c r="MIM171" s="396"/>
      <c r="MIN171" s="396"/>
      <c r="MIO171" s="396"/>
      <c r="MIP171" s="396"/>
      <c r="MIQ171" s="396"/>
      <c r="MIR171" s="396"/>
      <c r="MIS171" s="396"/>
      <c r="MIT171" s="396"/>
      <c r="MIU171" s="396"/>
      <c r="MIV171" s="396"/>
      <c r="MIW171" s="396"/>
      <c r="MIX171" s="396"/>
      <c r="MIY171" s="396"/>
      <c r="MIZ171" s="396"/>
      <c r="MJA171" s="396"/>
      <c r="MJB171" s="396"/>
      <c r="MJC171" s="396"/>
      <c r="MJD171" s="396"/>
      <c r="MJE171" s="396"/>
      <c r="MJF171" s="396"/>
      <c r="MJG171" s="396"/>
      <c r="MJH171" s="396"/>
      <c r="MJI171" s="396"/>
      <c r="MJJ171" s="396"/>
      <c r="MJK171" s="396"/>
      <c r="MJL171" s="396"/>
      <c r="MJM171" s="396"/>
      <c r="MJN171" s="396"/>
      <c r="MJO171" s="396"/>
      <c r="MJP171" s="396"/>
      <c r="MJQ171" s="396"/>
      <c r="MJR171" s="396"/>
      <c r="MJS171" s="396"/>
      <c r="MJT171" s="396"/>
      <c r="MJU171" s="396"/>
      <c r="MJV171" s="396"/>
      <c r="MJW171" s="396"/>
      <c r="MJX171" s="396"/>
      <c r="MJY171" s="396"/>
      <c r="MJZ171" s="396"/>
      <c r="MKA171" s="396"/>
      <c r="MKB171" s="396"/>
      <c r="MKC171" s="396"/>
      <c r="MKD171" s="396"/>
      <c r="MKE171" s="396"/>
      <c r="MKF171" s="396"/>
      <c r="MKG171" s="396"/>
      <c r="MKH171" s="396"/>
      <c r="MKI171" s="396"/>
      <c r="MKJ171" s="396"/>
      <c r="MKK171" s="396"/>
      <c r="MKL171" s="396"/>
      <c r="MKM171" s="396"/>
      <c r="MKN171" s="396"/>
      <c r="MKO171" s="396"/>
      <c r="MKP171" s="396"/>
      <c r="MKQ171" s="396"/>
      <c r="MKR171" s="396"/>
      <c r="MKS171" s="396"/>
      <c r="MKT171" s="396"/>
      <c r="MKU171" s="396"/>
      <c r="MKV171" s="396"/>
      <c r="MKW171" s="396"/>
      <c r="MKX171" s="396"/>
      <c r="MKY171" s="396"/>
      <c r="MKZ171" s="396"/>
      <c r="MLA171" s="396"/>
      <c r="MLB171" s="396"/>
      <c r="MLC171" s="396"/>
      <c r="MLD171" s="396"/>
      <c r="MLE171" s="396"/>
      <c r="MLF171" s="396"/>
      <c r="MLG171" s="396"/>
      <c r="MLH171" s="396"/>
      <c r="MLI171" s="396"/>
      <c r="MLJ171" s="396"/>
      <c r="MLK171" s="396"/>
      <c r="MLL171" s="396"/>
      <c r="MLM171" s="396"/>
      <c r="MLN171" s="396"/>
      <c r="MLO171" s="396"/>
      <c r="MLP171" s="396"/>
      <c r="MLQ171" s="396"/>
      <c r="MLR171" s="396"/>
      <c r="MLS171" s="396"/>
      <c r="MLT171" s="396"/>
      <c r="MLU171" s="396"/>
      <c r="MLV171" s="396"/>
      <c r="MLW171" s="396"/>
      <c r="MLX171" s="396"/>
      <c r="MLY171" s="396"/>
      <c r="MLZ171" s="396"/>
      <c r="MMA171" s="396"/>
      <c r="MMB171" s="396"/>
      <c r="MMC171" s="396"/>
      <c r="MMD171" s="396"/>
      <c r="MME171" s="396"/>
      <c r="MMF171" s="396"/>
      <c r="MMG171" s="396"/>
      <c r="MMH171" s="396"/>
      <c r="MMI171" s="396"/>
      <c r="MMJ171" s="396"/>
      <c r="MMK171" s="396"/>
      <c r="MML171" s="396"/>
      <c r="MMM171" s="396"/>
      <c r="MMN171" s="396"/>
      <c r="MMO171" s="396"/>
      <c r="MMP171" s="396"/>
      <c r="MMQ171" s="396"/>
      <c r="MMR171" s="396"/>
      <c r="MMS171" s="396"/>
      <c r="MMT171" s="396"/>
      <c r="MMU171" s="396"/>
      <c r="MMV171" s="396"/>
      <c r="MMW171" s="396"/>
      <c r="MMX171" s="396"/>
      <c r="MMY171" s="396"/>
      <c r="MMZ171" s="396"/>
      <c r="MNA171" s="396"/>
      <c r="MNB171" s="396"/>
      <c r="MNC171" s="396"/>
      <c r="MND171" s="396"/>
      <c r="MNE171" s="396"/>
      <c r="MNF171" s="396"/>
      <c r="MNG171" s="396"/>
      <c r="MNH171" s="396"/>
      <c r="MNI171" s="396"/>
      <c r="MNJ171" s="396"/>
      <c r="MNK171" s="396"/>
      <c r="MNL171" s="396"/>
      <c r="MNM171" s="396"/>
      <c r="MNN171" s="396"/>
      <c r="MNO171" s="396"/>
      <c r="MNP171" s="396"/>
      <c r="MNQ171" s="396"/>
      <c r="MNR171" s="396"/>
      <c r="MNS171" s="396"/>
      <c r="MNT171" s="396"/>
      <c r="MNU171" s="396"/>
      <c r="MNV171" s="396"/>
      <c r="MNW171" s="396"/>
      <c r="MNX171" s="396"/>
      <c r="MNY171" s="396"/>
      <c r="MNZ171" s="396"/>
      <c r="MOA171" s="396"/>
      <c r="MOB171" s="396"/>
      <c r="MOC171" s="396"/>
      <c r="MOD171" s="396"/>
      <c r="MOE171" s="396"/>
      <c r="MOF171" s="396"/>
      <c r="MOG171" s="396"/>
      <c r="MOH171" s="396"/>
      <c r="MOI171" s="396"/>
      <c r="MOJ171" s="396"/>
      <c r="MOK171" s="396"/>
      <c r="MOL171" s="396"/>
      <c r="MOM171" s="396"/>
      <c r="MON171" s="396"/>
      <c r="MOO171" s="396"/>
      <c r="MOP171" s="396"/>
      <c r="MOQ171" s="396"/>
      <c r="MOR171" s="396"/>
      <c r="MOS171" s="396"/>
      <c r="MOT171" s="396"/>
      <c r="MOU171" s="396"/>
      <c r="MOV171" s="396"/>
      <c r="MOW171" s="396"/>
      <c r="MOX171" s="396"/>
      <c r="MOY171" s="396"/>
      <c r="MOZ171" s="396"/>
      <c r="MPA171" s="396"/>
      <c r="MPB171" s="396"/>
      <c r="MPC171" s="396"/>
      <c r="MPD171" s="396"/>
      <c r="MPE171" s="396"/>
      <c r="MPF171" s="396"/>
      <c r="MPG171" s="396"/>
      <c r="MPH171" s="396"/>
      <c r="MPI171" s="396"/>
      <c r="MPJ171" s="396"/>
      <c r="MPK171" s="396"/>
      <c r="MPL171" s="396"/>
      <c r="MPM171" s="396"/>
      <c r="MPN171" s="396"/>
      <c r="MPO171" s="396"/>
      <c r="MPP171" s="396"/>
      <c r="MPQ171" s="396"/>
      <c r="MPR171" s="396"/>
      <c r="MPS171" s="396"/>
      <c r="MPT171" s="396"/>
      <c r="MPU171" s="396"/>
      <c r="MPV171" s="396"/>
      <c r="MPW171" s="396"/>
      <c r="MPX171" s="396"/>
      <c r="MPY171" s="396"/>
      <c r="MPZ171" s="396"/>
      <c r="MQA171" s="396"/>
      <c r="MQB171" s="396"/>
      <c r="MQC171" s="396"/>
      <c r="MQD171" s="396"/>
      <c r="MQE171" s="396"/>
      <c r="MQF171" s="396"/>
      <c r="MQG171" s="396"/>
      <c r="MQH171" s="396"/>
      <c r="MQI171" s="396"/>
      <c r="MQJ171" s="396"/>
      <c r="MQK171" s="396"/>
      <c r="MQL171" s="396"/>
      <c r="MQM171" s="396"/>
      <c r="MQN171" s="396"/>
      <c r="MQO171" s="396"/>
      <c r="MQP171" s="396"/>
      <c r="MQQ171" s="396"/>
      <c r="MQR171" s="396"/>
      <c r="MQS171" s="396"/>
      <c r="MQT171" s="396"/>
      <c r="MQU171" s="396"/>
      <c r="MQV171" s="396"/>
      <c r="MQW171" s="396"/>
      <c r="MQX171" s="396"/>
      <c r="MQY171" s="396"/>
      <c r="MQZ171" s="396"/>
      <c r="MRA171" s="396"/>
      <c r="MRB171" s="396"/>
      <c r="MRC171" s="396"/>
      <c r="MRD171" s="396"/>
      <c r="MRE171" s="396"/>
      <c r="MRF171" s="396"/>
      <c r="MRG171" s="396"/>
      <c r="MRH171" s="396"/>
      <c r="MRI171" s="396"/>
      <c r="MRJ171" s="396"/>
      <c r="MRK171" s="396"/>
      <c r="MRL171" s="396"/>
      <c r="MRM171" s="396"/>
      <c r="MRN171" s="396"/>
      <c r="MRO171" s="396"/>
      <c r="MRP171" s="396"/>
      <c r="MRQ171" s="396"/>
      <c r="MRR171" s="396"/>
      <c r="MRS171" s="396"/>
      <c r="MRT171" s="396"/>
      <c r="MRU171" s="396"/>
      <c r="MRV171" s="396"/>
      <c r="MRW171" s="396"/>
      <c r="MRX171" s="396"/>
      <c r="MRY171" s="396"/>
      <c r="MRZ171" s="396"/>
      <c r="MSA171" s="396"/>
      <c r="MSB171" s="396"/>
      <c r="MSC171" s="396"/>
      <c r="MSD171" s="396"/>
      <c r="MSE171" s="396"/>
      <c r="MSF171" s="396"/>
      <c r="MSG171" s="396"/>
      <c r="MSH171" s="396"/>
      <c r="MSI171" s="396"/>
      <c r="MSJ171" s="396"/>
      <c r="MSK171" s="396"/>
      <c r="MSL171" s="396"/>
      <c r="MSM171" s="396"/>
      <c r="MSN171" s="396"/>
      <c r="MSO171" s="396"/>
      <c r="MSP171" s="396"/>
      <c r="MSQ171" s="396"/>
      <c r="MSR171" s="396"/>
      <c r="MSS171" s="396"/>
      <c r="MST171" s="396"/>
      <c r="MSU171" s="396"/>
      <c r="MSV171" s="396"/>
      <c r="MSW171" s="396"/>
      <c r="MSX171" s="396"/>
      <c r="MSY171" s="396"/>
      <c r="MSZ171" s="396"/>
      <c r="MTA171" s="396"/>
      <c r="MTB171" s="396"/>
      <c r="MTC171" s="396"/>
      <c r="MTD171" s="396"/>
      <c r="MTE171" s="396"/>
      <c r="MTF171" s="396"/>
      <c r="MTG171" s="396"/>
      <c r="MTH171" s="396"/>
      <c r="MTI171" s="396"/>
      <c r="MTJ171" s="396"/>
      <c r="MTK171" s="396"/>
      <c r="MTL171" s="396"/>
      <c r="MTM171" s="396"/>
      <c r="MTN171" s="396"/>
      <c r="MTO171" s="396"/>
      <c r="MTP171" s="396"/>
      <c r="MTQ171" s="396"/>
      <c r="MTR171" s="396"/>
      <c r="MTS171" s="396"/>
      <c r="MTT171" s="396"/>
      <c r="MTU171" s="396"/>
      <c r="MTV171" s="396"/>
      <c r="MTW171" s="396"/>
      <c r="MTX171" s="396"/>
      <c r="MTY171" s="396"/>
      <c r="MTZ171" s="396"/>
      <c r="MUA171" s="396"/>
      <c r="MUB171" s="396"/>
      <c r="MUC171" s="396"/>
      <c r="MUD171" s="396"/>
      <c r="MUE171" s="396"/>
      <c r="MUF171" s="396"/>
      <c r="MUG171" s="396"/>
      <c r="MUH171" s="396"/>
      <c r="MUI171" s="396"/>
      <c r="MUJ171" s="396"/>
      <c r="MUK171" s="396"/>
      <c r="MUL171" s="396"/>
      <c r="MUM171" s="396"/>
      <c r="MUN171" s="396"/>
      <c r="MUO171" s="396"/>
      <c r="MUP171" s="396"/>
      <c r="MUQ171" s="396"/>
      <c r="MUR171" s="396"/>
      <c r="MUS171" s="396"/>
      <c r="MUT171" s="396"/>
      <c r="MUU171" s="396"/>
      <c r="MUV171" s="396"/>
      <c r="MUW171" s="396"/>
      <c r="MUX171" s="396"/>
      <c r="MUY171" s="396"/>
      <c r="MUZ171" s="396"/>
      <c r="MVA171" s="396"/>
      <c r="MVB171" s="396"/>
      <c r="MVC171" s="396"/>
      <c r="MVD171" s="396"/>
      <c r="MVE171" s="396"/>
      <c r="MVF171" s="396"/>
      <c r="MVG171" s="396"/>
      <c r="MVH171" s="396"/>
      <c r="MVI171" s="396"/>
      <c r="MVJ171" s="396"/>
      <c r="MVK171" s="396"/>
      <c r="MVL171" s="396"/>
      <c r="MVM171" s="396"/>
      <c r="MVN171" s="396"/>
      <c r="MVO171" s="396"/>
      <c r="MVP171" s="396"/>
      <c r="MVQ171" s="396"/>
      <c r="MVR171" s="396"/>
      <c r="MVS171" s="396"/>
      <c r="MVT171" s="396"/>
      <c r="MVU171" s="396"/>
      <c r="MVV171" s="396"/>
      <c r="MVW171" s="396"/>
      <c r="MVX171" s="396"/>
      <c r="MVY171" s="396"/>
      <c r="MVZ171" s="396"/>
      <c r="MWA171" s="396"/>
      <c r="MWB171" s="396"/>
      <c r="MWC171" s="396"/>
      <c r="MWD171" s="396"/>
      <c r="MWE171" s="396"/>
      <c r="MWF171" s="396"/>
      <c r="MWG171" s="396"/>
      <c r="MWH171" s="396"/>
      <c r="MWI171" s="396"/>
      <c r="MWJ171" s="396"/>
      <c r="MWK171" s="396"/>
      <c r="MWL171" s="396"/>
      <c r="MWM171" s="396"/>
      <c r="MWN171" s="396"/>
      <c r="MWO171" s="396"/>
      <c r="MWP171" s="396"/>
      <c r="MWQ171" s="396"/>
      <c r="MWR171" s="396"/>
      <c r="MWS171" s="396"/>
      <c r="MWT171" s="396"/>
      <c r="MWU171" s="396"/>
      <c r="MWV171" s="396"/>
      <c r="MWW171" s="396"/>
      <c r="MWX171" s="396"/>
      <c r="MWY171" s="396"/>
      <c r="MWZ171" s="396"/>
      <c r="MXA171" s="396"/>
      <c r="MXB171" s="396"/>
      <c r="MXC171" s="396"/>
      <c r="MXD171" s="396"/>
      <c r="MXE171" s="396"/>
      <c r="MXF171" s="396"/>
      <c r="MXG171" s="396"/>
      <c r="MXH171" s="396"/>
      <c r="MXI171" s="396"/>
      <c r="MXJ171" s="396"/>
      <c r="MXK171" s="396"/>
      <c r="MXL171" s="396"/>
      <c r="MXM171" s="396"/>
      <c r="MXN171" s="396"/>
      <c r="MXO171" s="396"/>
      <c r="MXP171" s="396"/>
      <c r="MXQ171" s="396"/>
      <c r="MXR171" s="396"/>
      <c r="MXS171" s="396"/>
      <c r="MXT171" s="396"/>
      <c r="MXU171" s="396"/>
      <c r="MXV171" s="396"/>
      <c r="MXW171" s="396"/>
      <c r="MXX171" s="396"/>
      <c r="MXY171" s="396"/>
      <c r="MXZ171" s="396"/>
      <c r="MYA171" s="396"/>
      <c r="MYB171" s="396"/>
      <c r="MYC171" s="396"/>
      <c r="MYD171" s="396"/>
      <c r="MYE171" s="396"/>
      <c r="MYF171" s="396"/>
      <c r="MYG171" s="396"/>
      <c r="MYH171" s="396"/>
      <c r="MYI171" s="396"/>
      <c r="MYJ171" s="396"/>
      <c r="MYK171" s="396"/>
      <c r="MYL171" s="396"/>
      <c r="MYM171" s="396"/>
      <c r="MYN171" s="396"/>
      <c r="MYO171" s="396"/>
      <c r="MYP171" s="396"/>
      <c r="MYQ171" s="396"/>
      <c r="MYR171" s="396"/>
      <c r="MYS171" s="396"/>
      <c r="MYT171" s="396"/>
      <c r="MYU171" s="396"/>
      <c r="MYV171" s="396"/>
      <c r="MYW171" s="396"/>
      <c r="MYX171" s="396"/>
      <c r="MYY171" s="396"/>
      <c r="MYZ171" s="396"/>
      <c r="MZA171" s="396"/>
      <c r="MZB171" s="396"/>
      <c r="MZC171" s="396"/>
      <c r="MZD171" s="396"/>
      <c r="MZE171" s="396"/>
      <c r="MZF171" s="396"/>
      <c r="MZG171" s="396"/>
      <c r="MZH171" s="396"/>
      <c r="MZI171" s="396"/>
      <c r="MZJ171" s="396"/>
      <c r="MZK171" s="396"/>
      <c r="MZL171" s="396"/>
      <c r="MZM171" s="396"/>
      <c r="MZN171" s="396"/>
      <c r="MZO171" s="396"/>
      <c r="MZP171" s="396"/>
      <c r="MZQ171" s="396"/>
      <c r="MZR171" s="396"/>
      <c r="MZS171" s="396"/>
      <c r="MZT171" s="396"/>
      <c r="MZU171" s="396"/>
      <c r="MZV171" s="396"/>
      <c r="MZW171" s="396"/>
      <c r="MZX171" s="396"/>
      <c r="MZY171" s="396"/>
      <c r="MZZ171" s="396"/>
      <c r="NAA171" s="396"/>
      <c r="NAB171" s="396"/>
      <c r="NAC171" s="396"/>
      <c r="NAD171" s="396"/>
      <c r="NAE171" s="396"/>
      <c r="NAF171" s="396"/>
      <c r="NAG171" s="396"/>
      <c r="NAH171" s="396"/>
      <c r="NAI171" s="396"/>
      <c r="NAJ171" s="396"/>
      <c r="NAK171" s="396"/>
      <c r="NAL171" s="396"/>
      <c r="NAM171" s="396"/>
      <c r="NAN171" s="396"/>
      <c r="NAO171" s="396"/>
      <c r="NAP171" s="396"/>
      <c r="NAQ171" s="396"/>
      <c r="NAR171" s="396"/>
      <c r="NAS171" s="396"/>
      <c r="NAT171" s="396"/>
      <c r="NAU171" s="396"/>
      <c r="NAV171" s="396"/>
      <c r="NAW171" s="396"/>
      <c r="NAX171" s="396"/>
      <c r="NAY171" s="396"/>
      <c r="NAZ171" s="396"/>
      <c r="NBA171" s="396"/>
      <c r="NBB171" s="396"/>
      <c r="NBC171" s="396"/>
      <c r="NBD171" s="396"/>
      <c r="NBE171" s="396"/>
      <c r="NBF171" s="396"/>
      <c r="NBG171" s="396"/>
      <c r="NBH171" s="396"/>
      <c r="NBI171" s="396"/>
      <c r="NBJ171" s="396"/>
      <c r="NBK171" s="396"/>
      <c r="NBL171" s="396"/>
      <c r="NBM171" s="396"/>
      <c r="NBN171" s="396"/>
      <c r="NBO171" s="396"/>
      <c r="NBP171" s="396"/>
      <c r="NBQ171" s="396"/>
      <c r="NBR171" s="396"/>
      <c r="NBS171" s="396"/>
      <c r="NBT171" s="396"/>
      <c r="NBU171" s="396"/>
      <c r="NBV171" s="396"/>
      <c r="NBW171" s="396"/>
      <c r="NBX171" s="396"/>
      <c r="NBY171" s="396"/>
      <c r="NBZ171" s="396"/>
      <c r="NCA171" s="396"/>
      <c r="NCB171" s="396"/>
      <c r="NCC171" s="396"/>
      <c r="NCD171" s="396"/>
      <c r="NCE171" s="396"/>
      <c r="NCF171" s="396"/>
      <c r="NCG171" s="396"/>
      <c r="NCH171" s="396"/>
      <c r="NCI171" s="396"/>
      <c r="NCJ171" s="396"/>
      <c r="NCK171" s="396"/>
      <c r="NCL171" s="396"/>
      <c r="NCM171" s="396"/>
      <c r="NCN171" s="396"/>
      <c r="NCO171" s="396"/>
      <c r="NCP171" s="396"/>
      <c r="NCQ171" s="396"/>
      <c r="NCR171" s="396"/>
      <c r="NCS171" s="396"/>
      <c r="NCT171" s="396"/>
      <c r="NCU171" s="396"/>
      <c r="NCV171" s="396"/>
      <c r="NCW171" s="396"/>
      <c r="NCX171" s="396"/>
      <c r="NCY171" s="396"/>
      <c r="NCZ171" s="396"/>
      <c r="NDA171" s="396"/>
      <c r="NDB171" s="396"/>
      <c r="NDC171" s="396"/>
      <c r="NDD171" s="396"/>
      <c r="NDE171" s="396"/>
      <c r="NDF171" s="396"/>
      <c r="NDG171" s="396"/>
      <c r="NDH171" s="396"/>
      <c r="NDI171" s="396"/>
      <c r="NDJ171" s="396"/>
      <c r="NDK171" s="396"/>
      <c r="NDL171" s="396"/>
      <c r="NDM171" s="396"/>
      <c r="NDN171" s="396"/>
      <c r="NDO171" s="396"/>
      <c r="NDP171" s="396"/>
      <c r="NDQ171" s="396"/>
      <c r="NDR171" s="396"/>
      <c r="NDS171" s="396"/>
      <c r="NDT171" s="396"/>
      <c r="NDU171" s="396"/>
      <c r="NDV171" s="396"/>
      <c r="NDW171" s="396"/>
      <c r="NDX171" s="396"/>
      <c r="NDY171" s="396"/>
      <c r="NDZ171" s="396"/>
      <c r="NEA171" s="396"/>
      <c r="NEB171" s="396"/>
      <c r="NEC171" s="396"/>
      <c r="NED171" s="396"/>
      <c r="NEE171" s="396"/>
      <c r="NEF171" s="396"/>
      <c r="NEG171" s="396"/>
      <c r="NEH171" s="396"/>
      <c r="NEI171" s="396"/>
      <c r="NEJ171" s="396"/>
      <c r="NEK171" s="396"/>
      <c r="NEL171" s="396"/>
      <c r="NEM171" s="396"/>
      <c r="NEN171" s="396"/>
      <c r="NEO171" s="396"/>
      <c r="NEP171" s="396"/>
      <c r="NEQ171" s="396"/>
      <c r="NER171" s="396"/>
      <c r="NES171" s="396"/>
      <c r="NET171" s="396"/>
      <c r="NEU171" s="396"/>
      <c r="NEV171" s="396"/>
      <c r="NEW171" s="396"/>
      <c r="NEX171" s="396"/>
      <c r="NEY171" s="396"/>
      <c r="NEZ171" s="396"/>
      <c r="NFA171" s="396"/>
      <c r="NFB171" s="396"/>
      <c r="NFC171" s="396"/>
      <c r="NFD171" s="396"/>
      <c r="NFE171" s="396"/>
      <c r="NFF171" s="396"/>
      <c r="NFG171" s="396"/>
      <c r="NFH171" s="396"/>
      <c r="NFI171" s="396"/>
      <c r="NFJ171" s="396"/>
      <c r="NFK171" s="396"/>
      <c r="NFL171" s="396"/>
      <c r="NFM171" s="396"/>
      <c r="NFN171" s="396"/>
      <c r="NFO171" s="396"/>
      <c r="NFP171" s="396"/>
      <c r="NFQ171" s="396"/>
      <c r="NFR171" s="396"/>
      <c r="NFS171" s="396"/>
      <c r="NFT171" s="396"/>
      <c r="NFU171" s="396"/>
      <c r="NFV171" s="396"/>
      <c r="NFW171" s="396"/>
      <c r="NFX171" s="396"/>
      <c r="NFY171" s="396"/>
      <c r="NFZ171" s="396"/>
      <c r="NGA171" s="396"/>
      <c r="NGB171" s="396"/>
      <c r="NGC171" s="396"/>
      <c r="NGD171" s="396"/>
      <c r="NGE171" s="396"/>
      <c r="NGF171" s="396"/>
      <c r="NGG171" s="396"/>
      <c r="NGH171" s="396"/>
      <c r="NGI171" s="396"/>
      <c r="NGJ171" s="396"/>
      <c r="NGK171" s="396"/>
      <c r="NGL171" s="396"/>
      <c r="NGM171" s="396"/>
      <c r="NGN171" s="396"/>
      <c r="NGO171" s="396"/>
      <c r="NGP171" s="396"/>
      <c r="NGQ171" s="396"/>
      <c r="NGR171" s="396"/>
      <c r="NGS171" s="396"/>
      <c r="NGT171" s="396"/>
      <c r="NGU171" s="396"/>
      <c r="NGV171" s="396"/>
      <c r="NGW171" s="396"/>
      <c r="NGX171" s="396"/>
      <c r="NGY171" s="396"/>
      <c r="NGZ171" s="396"/>
      <c r="NHA171" s="396"/>
      <c r="NHB171" s="396"/>
      <c r="NHC171" s="396"/>
      <c r="NHD171" s="396"/>
      <c r="NHE171" s="396"/>
      <c r="NHF171" s="396"/>
      <c r="NHG171" s="396"/>
      <c r="NHH171" s="396"/>
      <c r="NHI171" s="396"/>
      <c r="NHJ171" s="396"/>
      <c r="NHK171" s="396"/>
      <c r="NHL171" s="396"/>
      <c r="NHM171" s="396"/>
      <c r="NHN171" s="396"/>
      <c r="NHO171" s="396"/>
      <c r="NHP171" s="396"/>
      <c r="NHQ171" s="396"/>
      <c r="NHR171" s="396"/>
      <c r="NHS171" s="396"/>
      <c r="NHT171" s="396"/>
      <c r="NHU171" s="396"/>
      <c r="NHV171" s="396"/>
      <c r="NHW171" s="396"/>
      <c r="NHX171" s="396"/>
      <c r="NHY171" s="396"/>
      <c r="NHZ171" s="396"/>
      <c r="NIA171" s="396"/>
      <c r="NIB171" s="396"/>
      <c r="NIC171" s="396"/>
      <c r="NID171" s="396"/>
      <c r="NIE171" s="396"/>
      <c r="NIF171" s="396"/>
      <c r="NIG171" s="396"/>
      <c r="NIH171" s="396"/>
      <c r="NII171" s="396"/>
      <c r="NIJ171" s="396"/>
      <c r="NIK171" s="396"/>
      <c r="NIL171" s="396"/>
      <c r="NIM171" s="396"/>
      <c r="NIN171" s="396"/>
      <c r="NIO171" s="396"/>
      <c r="NIP171" s="396"/>
      <c r="NIQ171" s="396"/>
      <c r="NIR171" s="396"/>
      <c r="NIS171" s="396"/>
      <c r="NIT171" s="396"/>
      <c r="NIU171" s="396"/>
      <c r="NIV171" s="396"/>
      <c r="NIW171" s="396"/>
      <c r="NIX171" s="396"/>
      <c r="NIY171" s="396"/>
      <c r="NIZ171" s="396"/>
      <c r="NJA171" s="396"/>
      <c r="NJB171" s="396"/>
      <c r="NJC171" s="396"/>
      <c r="NJD171" s="396"/>
      <c r="NJE171" s="396"/>
      <c r="NJF171" s="396"/>
      <c r="NJG171" s="396"/>
      <c r="NJH171" s="396"/>
      <c r="NJI171" s="396"/>
      <c r="NJJ171" s="396"/>
      <c r="NJK171" s="396"/>
      <c r="NJL171" s="396"/>
      <c r="NJM171" s="396"/>
      <c r="NJN171" s="396"/>
      <c r="NJO171" s="396"/>
      <c r="NJP171" s="396"/>
      <c r="NJQ171" s="396"/>
      <c r="NJR171" s="396"/>
      <c r="NJS171" s="396"/>
      <c r="NJT171" s="396"/>
      <c r="NJU171" s="396"/>
      <c r="NJV171" s="396"/>
      <c r="NJW171" s="396"/>
      <c r="NJX171" s="396"/>
      <c r="NJY171" s="396"/>
      <c r="NJZ171" s="396"/>
      <c r="NKA171" s="396"/>
      <c r="NKB171" s="396"/>
      <c r="NKC171" s="396"/>
      <c r="NKD171" s="396"/>
      <c r="NKE171" s="396"/>
      <c r="NKF171" s="396"/>
      <c r="NKG171" s="396"/>
      <c r="NKH171" s="396"/>
      <c r="NKI171" s="396"/>
      <c r="NKJ171" s="396"/>
      <c r="NKK171" s="396"/>
      <c r="NKL171" s="396"/>
      <c r="NKM171" s="396"/>
      <c r="NKN171" s="396"/>
      <c r="NKO171" s="396"/>
      <c r="NKP171" s="396"/>
      <c r="NKQ171" s="396"/>
      <c r="NKR171" s="396"/>
      <c r="NKS171" s="396"/>
      <c r="NKT171" s="396"/>
      <c r="NKU171" s="396"/>
      <c r="NKV171" s="396"/>
      <c r="NKW171" s="396"/>
      <c r="NKX171" s="396"/>
      <c r="NKY171" s="396"/>
      <c r="NKZ171" s="396"/>
      <c r="NLA171" s="396"/>
      <c r="NLB171" s="396"/>
      <c r="NLC171" s="396"/>
      <c r="NLD171" s="396"/>
      <c r="NLE171" s="396"/>
      <c r="NLF171" s="396"/>
      <c r="NLG171" s="396"/>
      <c r="NLH171" s="396"/>
      <c r="NLI171" s="396"/>
      <c r="NLJ171" s="396"/>
      <c r="NLK171" s="396"/>
      <c r="NLL171" s="396"/>
      <c r="NLM171" s="396"/>
      <c r="NLN171" s="396"/>
      <c r="NLO171" s="396"/>
      <c r="NLP171" s="396"/>
      <c r="NLQ171" s="396"/>
      <c r="NLR171" s="396"/>
      <c r="NLS171" s="396"/>
      <c r="NLT171" s="396"/>
      <c r="NLU171" s="396"/>
      <c r="NLV171" s="396"/>
      <c r="NLW171" s="396"/>
      <c r="NLX171" s="396"/>
      <c r="NLY171" s="396"/>
      <c r="NLZ171" s="396"/>
      <c r="NMA171" s="396"/>
      <c r="NMB171" s="396"/>
      <c r="NMC171" s="396"/>
      <c r="NMD171" s="396"/>
      <c r="NME171" s="396"/>
      <c r="NMF171" s="396"/>
      <c r="NMG171" s="396"/>
      <c r="NMH171" s="396"/>
      <c r="NMI171" s="396"/>
      <c r="NMJ171" s="396"/>
      <c r="NMK171" s="396"/>
      <c r="NML171" s="396"/>
      <c r="NMM171" s="396"/>
      <c r="NMN171" s="396"/>
      <c r="NMO171" s="396"/>
      <c r="NMP171" s="396"/>
      <c r="NMQ171" s="396"/>
      <c r="NMR171" s="396"/>
      <c r="NMS171" s="396"/>
      <c r="NMT171" s="396"/>
      <c r="NMU171" s="396"/>
      <c r="NMV171" s="396"/>
      <c r="NMW171" s="396"/>
      <c r="NMX171" s="396"/>
      <c r="NMY171" s="396"/>
      <c r="NMZ171" s="396"/>
      <c r="NNA171" s="396"/>
      <c r="NNB171" s="396"/>
      <c r="NNC171" s="396"/>
      <c r="NND171" s="396"/>
      <c r="NNE171" s="396"/>
      <c r="NNF171" s="396"/>
      <c r="NNG171" s="396"/>
      <c r="NNH171" s="396"/>
      <c r="NNI171" s="396"/>
      <c r="NNJ171" s="396"/>
      <c r="NNK171" s="396"/>
      <c r="NNL171" s="396"/>
      <c r="NNM171" s="396"/>
      <c r="NNN171" s="396"/>
      <c r="NNO171" s="396"/>
      <c r="NNP171" s="396"/>
      <c r="NNQ171" s="396"/>
      <c r="NNR171" s="396"/>
      <c r="NNS171" s="396"/>
      <c r="NNT171" s="396"/>
      <c r="NNU171" s="396"/>
      <c r="NNV171" s="396"/>
      <c r="NNW171" s="396"/>
      <c r="NNX171" s="396"/>
      <c r="NNY171" s="396"/>
      <c r="NNZ171" s="396"/>
      <c r="NOA171" s="396"/>
      <c r="NOB171" s="396"/>
      <c r="NOC171" s="396"/>
      <c r="NOD171" s="396"/>
      <c r="NOE171" s="396"/>
      <c r="NOF171" s="396"/>
      <c r="NOG171" s="396"/>
      <c r="NOH171" s="396"/>
      <c r="NOI171" s="396"/>
      <c r="NOJ171" s="396"/>
      <c r="NOK171" s="396"/>
      <c r="NOL171" s="396"/>
      <c r="NOM171" s="396"/>
      <c r="NON171" s="396"/>
      <c r="NOO171" s="396"/>
      <c r="NOP171" s="396"/>
      <c r="NOQ171" s="396"/>
      <c r="NOR171" s="396"/>
      <c r="NOS171" s="396"/>
      <c r="NOT171" s="396"/>
      <c r="NOU171" s="396"/>
      <c r="NOV171" s="396"/>
      <c r="NOW171" s="396"/>
      <c r="NOX171" s="396"/>
      <c r="NOY171" s="396"/>
      <c r="NOZ171" s="396"/>
      <c r="NPA171" s="396"/>
      <c r="NPB171" s="396"/>
      <c r="NPC171" s="396"/>
      <c r="NPD171" s="396"/>
      <c r="NPE171" s="396"/>
      <c r="NPF171" s="396"/>
      <c r="NPG171" s="396"/>
      <c r="NPH171" s="396"/>
      <c r="NPI171" s="396"/>
      <c r="NPJ171" s="396"/>
      <c r="NPK171" s="396"/>
      <c r="NPL171" s="396"/>
      <c r="NPM171" s="396"/>
      <c r="NPN171" s="396"/>
      <c r="NPO171" s="396"/>
      <c r="NPP171" s="396"/>
      <c r="NPQ171" s="396"/>
      <c r="NPR171" s="396"/>
      <c r="NPS171" s="396"/>
      <c r="NPT171" s="396"/>
      <c r="NPU171" s="396"/>
      <c r="NPV171" s="396"/>
      <c r="NPW171" s="396"/>
      <c r="NPX171" s="396"/>
      <c r="NPY171" s="396"/>
      <c r="NPZ171" s="396"/>
      <c r="NQA171" s="396"/>
      <c r="NQB171" s="396"/>
      <c r="NQC171" s="396"/>
      <c r="NQD171" s="396"/>
      <c r="NQE171" s="396"/>
      <c r="NQF171" s="396"/>
      <c r="NQG171" s="396"/>
      <c r="NQH171" s="396"/>
      <c r="NQI171" s="396"/>
      <c r="NQJ171" s="396"/>
      <c r="NQK171" s="396"/>
      <c r="NQL171" s="396"/>
      <c r="NQM171" s="396"/>
      <c r="NQN171" s="396"/>
      <c r="NQO171" s="396"/>
      <c r="NQP171" s="396"/>
      <c r="NQQ171" s="396"/>
      <c r="NQR171" s="396"/>
      <c r="NQS171" s="396"/>
      <c r="NQT171" s="396"/>
      <c r="NQU171" s="396"/>
      <c r="NQV171" s="396"/>
      <c r="NQW171" s="396"/>
      <c r="NQX171" s="396"/>
      <c r="NQY171" s="396"/>
      <c r="NQZ171" s="396"/>
      <c r="NRA171" s="396"/>
      <c r="NRB171" s="396"/>
      <c r="NRC171" s="396"/>
      <c r="NRD171" s="396"/>
      <c r="NRE171" s="396"/>
      <c r="NRF171" s="396"/>
      <c r="NRG171" s="396"/>
      <c r="NRH171" s="396"/>
      <c r="NRI171" s="396"/>
      <c r="NRJ171" s="396"/>
      <c r="NRK171" s="396"/>
      <c r="NRL171" s="396"/>
      <c r="NRM171" s="396"/>
      <c r="NRN171" s="396"/>
      <c r="NRO171" s="396"/>
      <c r="NRP171" s="396"/>
      <c r="NRQ171" s="396"/>
      <c r="NRR171" s="396"/>
      <c r="NRS171" s="396"/>
      <c r="NRT171" s="396"/>
      <c r="NRU171" s="396"/>
      <c r="NRV171" s="396"/>
      <c r="NRW171" s="396"/>
      <c r="NRX171" s="396"/>
      <c r="NRY171" s="396"/>
      <c r="NRZ171" s="396"/>
      <c r="NSA171" s="396"/>
      <c r="NSB171" s="396"/>
      <c r="NSC171" s="396"/>
      <c r="NSD171" s="396"/>
      <c r="NSE171" s="396"/>
      <c r="NSF171" s="396"/>
      <c r="NSG171" s="396"/>
      <c r="NSH171" s="396"/>
      <c r="NSI171" s="396"/>
      <c r="NSJ171" s="396"/>
      <c r="NSK171" s="396"/>
      <c r="NSL171" s="396"/>
      <c r="NSM171" s="396"/>
      <c r="NSN171" s="396"/>
      <c r="NSO171" s="396"/>
      <c r="NSP171" s="396"/>
      <c r="NSQ171" s="396"/>
      <c r="NSR171" s="396"/>
      <c r="NSS171" s="396"/>
      <c r="NST171" s="396"/>
      <c r="NSU171" s="396"/>
      <c r="NSV171" s="396"/>
      <c r="NSW171" s="396"/>
      <c r="NSX171" s="396"/>
      <c r="NSY171" s="396"/>
      <c r="NSZ171" s="396"/>
      <c r="NTA171" s="396"/>
      <c r="NTB171" s="396"/>
      <c r="NTC171" s="396"/>
      <c r="NTD171" s="396"/>
      <c r="NTE171" s="396"/>
      <c r="NTF171" s="396"/>
      <c r="NTG171" s="396"/>
      <c r="NTH171" s="396"/>
      <c r="NTI171" s="396"/>
      <c r="NTJ171" s="396"/>
      <c r="NTK171" s="396"/>
      <c r="NTL171" s="396"/>
      <c r="NTM171" s="396"/>
      <c r="NTN171" s="396"/>
      <c r="NTO171" s="396"/>
      <c r="NTP171" s="396"/>
      <c r="NTQ171" s="396"/>
      <c r="NTR171" s="396"/>
      <c r="NTS171" s="396"/>
      <c r="NTT171" s="396"/>
      <c r="NTU171" s="396"/>
      <c r="NTV171" s="396"/>
      <c r="NTW171" s="396"/>
      <c r="NTX171" s="396"/>
      <c r="NTY171" s="396"/>
      <c r="NTZ171" s="396"/>
      <c r="NUA171" s="396"/>
      <c r="NUB171" s="396"/>
      <c r="NUC171" s="396"/>
      <c r="NUD171" s="396"/>
      <c r="NUE171" s="396"/>
      <c r="NUF171" s="396"/>
      <c r="NUG171" s="396"/>
      <c r="NUH171" s="396"/>
      <c r="NUI171" s="396"/>
      <c r="NUJ171" s="396"/>
      <c r="NUK171" s="396"/>
      <c r="NUL171" s="396"/>
      <c r="NUM171" s="396"/>
      <c r="NUN171" s="396"/>
      <c r="NUO171" s="396"/>
      <c r="NUP171" s="396"/>
      <c r="NUQ171" s="396"/>
      <c r="NUR171" s="396"/>
      <c r="NUS171" s="396"/>
      <c r="NUT171" s="396"/>
      <c r="NUU171" s="396"/>
      <c r="NUV171" s="396"/>
      <c r="NUW171" s="396"/>
      <c r="NUX171" s="396"/>
      <c r="NUY171" s="396"/>
      <c r="NUZ171" s="396"/>
      <c r="NVA171" s="396"/>
      <c r="NVB171" s="396"/>
      <c r="NVC171" s="396"/>
      <c r="NVD171" s="396"/>
      <c r="NVE171" s="396"/>
      <c r="NVF171" s="396"/>
      <c r="NVG171" s="396"/>
      <c r="NVH171" s="396"/>
      <c r="NVI171" s="396"/>
      <c r="NVJ171" s="396"/>
      <c r="NVK171" s="396"/>
      <c r="NVL171" s="396"/>
      <c r="NVM171" s="396"/>
      <c r="NVN171" s="396"/>
      <c r="NVO171" s="396"/>
      <c r="NVP171" s="396"/>
      <c r="NVQ171" s="396"/>
      <c r="NVR171" s="396"/>
      <c r="NVS171" s="396"/>
      <c r="NVT171" s="396"/>
      <c r="NVU171" s="396"/>
      <c r="NVV171" s="396"/>
      <c r="NVW171" s="396"/>
      <c r="NVX171" s="396"/>
      <c r="NVY171" s="396"/>
      <c r="NVZ171" s="396"/>
      <c r="NWA171" s="396"/>
      <c r="NWB171" s="396"/>
      <c r="NWC171" s="396"/>
      <c r="NWD171" s="396"/>
      <c r="NWE171" s="396"/>
      <c r="NWF171" s="396"/>
      <c r="NWG171" s="396"/>
      <c r="NWH171" s="396"/>
      <c r="NWI171" s="396"/>
      <c r="NWJ171" s="396"/>
      <c r="NWK171" s="396"/>
      <c r="NWL171" s="396"/>
      <c r="NWM171" s="396"/>
      <c r="NWN171" s="396"/>
      <c r="NWO171" s="396"/>
      <c r="NWP171" s="396"/>
      <c r="NWQ171" s="396"/>
      <c r="NWR171" s="396"/>
      <c r="NWS171" s="396"/>
      <c r="NWT171" s="396"/>
      <c r="NWU171" s="396"/>
      <c r="NWV171" s="396"/>
      <c r="NWW171" s="396"/>
      <c r="NWX171" s="396"/>
      <c r="NWY171" s="396"/>
      <c r="NWZ171" s="396"/>
      <c r="NXA171" s="396"/>
      <c r="NXB171" s="396"/>
      <c r="NXC171" s="396"/>
      <c r="NXD171" s="396"/>
      <c r="NXE171" s="396"/>
      <c r="NXF171" s="396"/>
      <c r="NXG171" s="396"/>
      <c r="NXH171" s="396"/>
      <c r="NXI171" s="396"/>
      <c r="NXJ171" s="396"/>
      <c r="NXK171" s="396"/>
      <c r="NXL171" s="396"/>
      <c r="NXM171" s="396"/>
      <c r="NXN171" s="396"/>
      <c r="NXO171" s="396"/>
      <c r="NXP171" s="396"/>
      <c r="NXQ171" s="396"/>
      <c r="NXR171" s="396"/>
      <c r="NXS171" s="396"/>
      <c r="NXT171" s="396"/>
      <c r="NXU171" s="396"/>
      <c r="NXV171" s="396"/>
      <c r="NXW171" s="396"/>
      <c r="NXX171" s="396"/>
      <c r="NXY171" s="396"/>
      <c r="NXZ171" s="396"/>
      <c r="NYA171" s="396"/>
      <c r="NYB171" s="396"/>
      <c r="NYC171" s="396"/>
      <c r="NYD171" s="396"/>
      <c r="NYE171" s="396"/>
      <c r="NYF171" s="396"/>
      <c r="NYG171" s="396"/>
      <c r="NYH171" s="396"/>
      <c r="NYI171" s="396"/>
      <c r="NYJ171" s="396"/>
      <c r="NYK171" s="396"/>
      <c r="NYL171" s="396"/>
      <c r="NYM171" s="396"/>
      <c r="NYN171" s="396"/>
      <c r="NYO171" s="396"/>
      <c r="NYP171" s="396"/>
      <c r="NYQ171" s="396"/>
      <c r="NYR171" s="396"/>
      <c r="NYS171" s="396"/>
      <c r="NYT171" s="396"/>
      <c r="NYU171" s="396"/>
      <c r="NYV171" s="396"/>
      <c r="NYW171" s="396"/>
      <c r="NYX171" s="396"/>
      <c r="NYY171" s="396"/>
      <c r="NYZ171" s="396"/>
      <c r="NZA171" s="396"/>
      <c r="NZB171" s="396"/>
      <c r="NZC171" s="396"/>
      <c r="NZD171" s="396"/>
      <c r="NZE171" s="396"/>
      <c r="NZF171" s="396"/>
      <c r="NZG171" s="396"/>
      <c r="NZH171" s="396"/>
      <c r="NZI171" s="396"/>
      <c r="NZJ171" s="396"/>
      <c r="NZK171" s="396"/>
      <c r="NZL171" s="396"/>
      <c r="NZM171" s="396"/>
      <c r="NZN171" s="396"/>
      <c r="NZO171" s="396"/>
      <c r="NZP171" s="396"/>
      <c r="NZQ171" s="396"/>
      <c r="NZR171" s="396"/>
      <c r="NZS171" s="396"/>
      <c r="NZT171" s="396"/>
      <c r="NZU171" s="396"/>
      <c r="NZV171" s="396"/>
      <c r="NZW171" s="396"/>
      <c r="NZX171" s="396"/>
      <c r="NZY171" s="396"/>
      <c r="NZZ171" s="396"/>
      <c r="OAA171" s="396"/>
      <c r="OAB171" s="396"/>
      <c r="OAC171" s="396"/>
      <c r="OAD171" s="396"/>
      <c r="OAE171" s="396"/>
      <c r="OAF171" s="396"/>
      <c r="OAG171" s="396"/>
      <c r="OAH171" s="396"/>
      <c r="OAI171" s="396"/>
      <c r="OAJ171" s="396"/>
      <c r="OAK171" s="396"/>
      <c r="OAL171" s="396"/>
      <c r="OAM171" s="396"/>
      <c r="OAN171" s="396"/>
      <c r="OAO171" s="396"/>
      <c r="OAP171" s="396"/>
      <c r="OAQ171" s="396"/>
      <c r="OAR171" s="396"/>
      <c r="OAS171" s="396"/>
      <c r="OAT171" s="396"/>
      <c r="OAU171" s="396"/>
      <c r="OAV171" s="396"/>
      <c r="OAW171" s="396"/>
      <c r="OAX171" s="396"/>
      <c r="OAY171" s="396"/>
      <c r="OAZ171" s="396"/>
      <c r="OBA171" s="396"/>
      <c r="OBB171" s="396"/>
      <c r="OBC171" s="396"/>
      <c r="OBD171" s="396"/>
      <c r="OBE171" s="396"/>
      <c r="OBF171" s="396"/>
      <c r="OBG171" s="396"/>
      <c r="OBH171" s="396"/>
      <c r="OBI171" s="396"/>
      <c r="OBJ171" s="396"/>
      <c r="OBK171" s="396"/>
      <c r="OBL171" s="396"/>
      <c r="OBM171" s="396"/>
      <c r="OBN171" s="396"/>
      <c r="OBO171" s="396"/>
      <c r="OBP171" s="396"/>
      <c r="OBQ171" s="396"/>
      <c r="OBR171" s="396"/>
      <c r="OBS171" s="396"/>
      <c r="OBT171" s="396"/>
      <c r="OBU171" s="396"/>
      <c r="OBV171" s="396"/>
      <c r="OBW171" s="396"/>
      <c r="OBX171" s="396"/>
      <c r="OBY171" s="396"/>
      <c r="OBZ171" s="396"/>
      <c r="OCA171" s="396"/>
      <c r="OCB171" s="396"/>
      <c r="OCC171" s="396"/>
      <c r="OCD171" s="396"/>
      <c r="OCE171" s="396"/>
      <c r="OCF171" s="396"/>
      <c r="OCG171" s="396"/>
      <c r="OCH171" s="396"/>
      <c r="OCI171" s="396"/>
      <c r="OCJ171" s="396"/>
      <c r="OCK171" s="396"/>
      <c r="OCL171" s="396"/>
      <c r="OCM171" s="396"/>
      <c r="OCN171" s="396"/>
      <c r="OCO171" s="396"/>
      <c r="OCP171" s="396"/>
      <c r="OCQ171" s="396"/>
      <c r="OCR171" s="396"/>
      <c r="OCS171" s="396"/>
      <c r="OCT171" s="396"/>
      <c r="OCU171" s="396"/>
      <c r="OCV171" s="396"/>
      <c r="OCW171" s="396"/>
      <c r="OCX171" s="396"/>
      <c r="OCY171" s="396"/>
      <c r="OCZ171" s="396"/>
      <c r="ODA171" s="396"/>
      <c r="ODB171" s="396"/>
      <c r="ODC171" s="396"/>
      <c r="ODD171" s="396"/>
      <c r="ODE171" s="396"/>
      <c r="ODF171" s="396"/>
      <c r="ODG171" s="396"/>
      <c r="ODH171" s="396"/>
      <c r="ODI171" s="396"/>
      <c r="ODJ171" s="396"/>
      <c r="ODK171" s="396"/>
      <c r="ODL171" s="396"/>
      <c r="ODM171" s="396"/>
      <c r="ODN171" s="396"/>
      <c r="ODO171" s="396"/>
      <c r="ODP171" s="396"/>
      <c r="ODQ171" s="396"/>
      <c r="ODR171" s="396"/>
      <c r="ODS171" s="396"/>
      <c r="ODT171" s="396"/>
      <c r="ODU171" s="396"/>
      <c r="ODV171" s="396"/>
      <c r="ODW171" s="396"/>
      <c r="ODX171" s="396"/>
      <c r="ODY171" s="396"/>
      <c r="ODZ171" s="396"/>
      <c r="OEA171" s="396"/>
      <c r="OEB171" s="396"/>
      <c r="OEC171" s="396"/>
      <c r="OED171" s="396"/>
      <c r="OEE171" s="396"/>
      <c r="OEF171" s="396"/>
      <c r="OEG171" s="396"/>
      <c r="OEH171" s="396"/>
      <c r="OEI171" s="396"/>
      <c r="OEJ171" s="396"/>
      <c r="OEK171" s="396"/>
      <c r="OEL171" s="396"/>
      <c r="OEM171" s="396"/>
      <c r="OEN171" s="396"/>
      <c r="OEO171" s="396"/>
      <c r="OEP171" s="396"/>
      <c r="OEQ171" s="396"/>
      <c r="OER171" s="396"/>
      <c r="OES171" s="396"/>
      <c r="OET171" s="396"/>
      <c r="OEU171" s="396"/>
      <c r="OEV171" s="396"/>
      <c r="OEW171" s="396"/>
      <c r="OEX171" s="396"/>
      <c r="OEY171" s="396"/>
      <c r="OEZ171" s="396"/>
      <c r="OFA171" s="396"/>
      <c r="OFB171" s="396"/>
      <c r="OFC171" s="396"/>
      <c r="OFD171" s="396"/>
      <c r="OFE171" s="396"/>
      <c r="OFF171" s="396"/>
      <c r="OFG171" s="396"/>
      <c r="OFH171" s="396"/>
      <c r="OFI171" s="396"/>
      <c r="OFJ171" s="396"/>
      <c r="OFK171" s="396"/>
      <c r="OFL171" s="396"/>
      <c r="OFM171" s="396"/>
      <c r="OFN171" s="396"/>
      <c r="OFO171" s="396"/>
      <c r="OFP171" s="396"/>
      <c r="OFQ171" s="396"/>
      <c r="OFR171" s="396"/>
      <c r="OFS171" s="396"/>
      <c r="OFT171" s="396"/>
      <c r="OFU171" s="396"/>
      <c r="OFV171" s="396"/>
      <c r="OFW171" s="396"/>
      <c r="OFX171" s="396"/>
      <c r="OFY171" s="396"/>
      <c r="OFZ171" s="396"/>
      <c r="OGA171" s="396"/>
      <c r="OGB171" s="396"/>
      <c r="OGC171" s="396"/>
      <c r="OGD171" s="396"/>
      <c r="OGE171" s="396"/>
      <c r="OGF171" s="396"/>
      <c r="OGG171" s="396"/>
      <c r="OGH171" s="396"/>
      <c r="OGI171" s="396"/>
      <c r="OGJ171" s="396"/>
      <c r="OGK171" s="396"/>
      <c r="OGL171" s="396"/>
      <c r="OGM171" s="396"/>
      <c r="OGN171" s="396"/>
      <c r="OGO171" s="396"/>
      <c r="OGP171" s="396"/>
      <c r="OGQ171" s="396"/>
      <c r="OGR171" s="396"/>
      <c r="OGS171" s="396"/>
      <c r="OGT171" s="396"/>
      <c r="OGU171" s="396"/>
      <c r="OGV171" s="396"/>
      <c r="OGW171" s="396"/>
      <c r="OGX171" s="396"/>
      <c r="OGY171" s="396"/>
      <c r="OGZ171" s="396"/>
      <c r="OHA171" s="396"/>
      <c r="OHB171" s="396"/>
      <c r="OHC171" s="396"/>
      <c r="OHD171" s="396"/>
      <c r="OHE171" s="396"/>
      <c r="OHF171" s="396"/>
      <c r="OHG171" s="396"/>
      <c r="OHH171" s="396"/>
      <c r="OHI171" s="396"/>
      <c r="OHJ171" s="396"/>
      <c r="OHK171" s="396"/>
      <c r="OHL171" s="396"/>
      <c r="OHM171" s="396"/>
      <c r="OHN171" s="396"/>
      <c r="OHO171" s="396"/>
      <c r="OHP171" s="396"/>
      <c r="OHQ171" s="396"/>
      <c r="OHR171" s="396"/>
      <c r="OHS171" s="396"/>
      <c r="OHT171" s="396"/>
      <c r="OHU171" s="396"/>
      <c r="OHV171" s="396"/>
      <c r="OHW171" s="396"/>
      <c r="OHX171" s="396"/>
      <c r="OHY171" s="396"/>
      <c r="OHZ171" s="396"/>
      <c r="OIA171" s="396"/>
      <c r="OIB171" s="396"/>
      <c r="OIC171" s="396"/>
      <c r="OID171" s="396"/>
      <c r="OIE171" s="396"/>
      <c r="OIF171" s="396"/>
      <c r="OIG171" s="396"/>
      <c r="OIH171" s="396"/>
      <c r="OII171" s="396"/>
      <c r="OIJ171" s="396"/>
      <c r="OIK171" s="396"/>
      <c r="OIL171" s="396"/>
      <c r="OIM171" s="396"/>
      <c r="OIN171" s="396"/>
      <c r="OIO171" s="396"/>
      <c r="OIP171" s="396"/>
      <c r="OIQ171" s="396"/>
      <c r="OIR171" s="396"/>
      <c r="OIS171" s="396"/>
      <c r="OIT171" s="396"/>
      <c r="OIU171" s="396"/>
      <c r="OIV171" s="396"/>
      <c r="OIW171" s="396"/>
      <c r="OIX171" s="396"/>
      <c r="OIY171" s="396"/>
      <c r="OIZ171" s="396"/>
      <c r="OJA171" s="396"/>
      <c r="OJB171" s="396"/>
      <c r="OJC171" s="396"/>
      <c r="OJD171" s="396"/>
      <c r="OJE171" s="396"/>
      <c r="OJF171" s="396"/>
      <c r="OJG171" s="396"/>
      <c r="OJH171" s="396"/>
      <c r="OJI171" s="396"/>
      <c r="OJJ171" s="396"/>
      <c r="OJK171" s="396"/>
      <c r="OJL171" s="396"/>
      <c r="OJM171" s="396"/>
      <c r="OJN171" s="396"/>
      <c r="OJO171" s="396"/>
      <c r="OJP171" s="396"/>
      <c r="OJQ171" s="396"/>
      <c r="OJR171" s="396"/>
      <c r="OJS171" s="396"/>
      <c r="OJT171" s="396"/>
      <c r="OJU171" s="396"/>
      <c r="OJV171" s="396"/>
      <c r="OJW171" s="396"/>
      <c r="OJX171" s="396"/>
      <c r="OJY171" s="396"/>
      <c r="OJZ171" s="396"/>
      <c r="OKA171" s="396"/>
      <c r="OKB171" s="396"/>
      <c r="OKC171" s="396"/>
      <c r="OKD171" s="396"/>
      <c r="OKE171" s="396"/>
      <c r="OKF171" s="396"/>
      <c r="OKG171" s="396"/>
      <c r="OKH171" s="396"/>
      <c r="OKI171" s="396"/>
      <c r="OKJ171" s="396"/>
      <c r="OKK171" s="396"/>
      <c r="OKL171" s="396"/>
      <c r="OKM171" s="396"/>
      <c r="OKN171" s="396"/>
      <c r="OKO171" s="396"/>
      <c r="OKP171" s="396"/>
      <c r="OKQ171" s="396"/>
      <c r="OKR171" s="396"/>
      <c r="OKS171" s="396"/>
      <c r="OKT171" s="396"/>
      <c r="OKU171" s="396"/>
      <c r="OKV171" s="396"/>
      <c r="OKW171" s="396"/>
      <c r="OKX171" s="396"/>
      <c r="OKY171" s="396"/>
      <c r="OKZ171" s="396"/>
      <c r="OLA171" s="396"/>
      <c r="OLB171" s="396"/>
      <c r="OLC171" s="396"/>
      <c r="OLD171" s="396"/>
      <c r="OLE171" s="396"/>
      <c r="OLF171" s="396"/>
      <c r="OLG171" s="396"/>
      <c r="OLH171" s="396"/>
      <c r="OLI171" s="396"/>
      <c r="OLJ171" s="396"/>
      <c r="OLK171" s="396"/>
      <c r="OLL171" s="396"/>
      <c r="OLM171" s="396"/>
      <c r="OLN171" s="396"/>
      <c r="OLO171" s="396"/>
      <c r="OLP171" s="396"/>
      <c r="OLQ171" s="396"/>
      <c r="OLR171" s="396"/>
      <c r="OLS171" s="396"/>
      <c r="OLT171" s="396"/>
      <c r="OLU171" s="396"/>
      <c r="OLV171" s="396"/>
      <c r="OLW171" s="396"/>
      <c r="OLX171" s="396"/>
      <c r="OLY171" s="396"/>
      <c r="OLZ171" s="396"/>
      <c r="OMA171" s="396"/>
      <c r="OMB171" s="396"/>
      <c r="OMC171" s="396"/>
      <c r="OMD171" s="396"/>
      <c r="OME171" s="396"/>
      <c r="OMF171" s="396"/>
      <c r="OMG171" s="396"/>
      <c r="OMH171" s="396"/>
      <c r="OMI171" s="396"/>
      <c r="OMJ171" s="396"/>
      <c r="OMK171" s="396"/>
      <c r="OML171" s="396"/>
      <c r="OMM171" s="396"/>
      <c r="OMN171" s="396"/>
      <c r="OMO171" s="396"/>
      <c r="OMP171" s="396"/>
      <c r="OMQ171" s="396"/>
      <c r="OMR171" s="396"/>
      <c r="OMS171" s="396"/>
      <c r="OMT171" s="396"/>
      <c r="OMU171" s="396"/>
      <c r="OMV171" s="396"/>
      <c r="OMW171" s="396"/>
      <c r="OMX171" s="396"/>
      <c r="OMY171" s="396"/>
      <c r="OMZ171" s="396"/>
      <c r="ONA171" s="396"/>
      <c r="ONB171" s="396"/>
      <c r="ONC171" s="396"/>
      <c r="OND171" s="396"/>
      <c r="ONE171" s="396"/>
      <c r="ONF171" s="396"/>
      <c r="ONG171" s="396"/>
      <c r="ONH171" s="396"/>
      <c r="ONI171" s="396"/>
      <c r="ONJ171" s="396"/>
      <c r="ONK171" s="396"/>
      <c r="ONL171" s="396"/>
      <c r="ONM171" s="396"/>
      <c r="ONN171" s="396"/>
      <c r="ONO171" s="396"/>
      <c r="ONP171" s="396"/>
      <c r="ONQ171" s="396"/>
      <c r="ONR171" s="396"/>
      <c r="ONS171" s="396"/>
      <c r="ONT171" s="396"/>
      <c r="ONU171" s="396"/>
      <c r="ONV171" s="396"/>
      <c r="ONW171" s="396"/>
      <c r="ONX171" s="396"/>
      <c r="ONY171" s="396"/>
      <c r="ONZ171" s="396"/>
      <c r="OOA171" s="396"/>
      <c r="OOB171" s="396"/>
      <c r="OOC171" s="396"/>
      <c r="OOD171" s="396"/>
      <c r="OOE171" s="396"/>
      <c r="OOF171" s="396"/>
      <c r="OOG171" s="396"/>
      <c r="OOH171" s="396"/>
      <c r="OOI171" s="396"/>
      <c r="OOJ171" s="396"/>
      <c r="OOK171" s="396"/>
      <c r="OOL171" s="396"/>
      <c r="OOM171" s="396"/>
      <c r="OON171" s="396"/>
      <c r="OOO171" s="396"/>
      <c r="OOP171" s="396"/>
      <c r="OOQ171" s="396"/>
      <c r="OOR171" s="396"/>
      <c r="OOS171" s="396"/>
      <c r="OOT171" s="396"/>
      <c r="OOU171" s="396"/>
      <c r="OOV171" s="396"/>
      <c r="OOW171" s="396"/>
      <c r="OOX171" s="396"/>
      <c r="OOY171" s="396"/>
      <c r="OOZ171" s="396"/>
      <c r="OPA171" s="396"/>
      <c r="OPB171" s="396"/>
      <c r="OPC171" s="396"/>
      <c r="OPD171" s="396"/>
      <c r="OPE171" s="396"/>
      <c r="OPF171" s="396"/>
      <c r="OPG171" s="396"/>
      <c r="OPH171" s="396"/>
      <c r="OPI171" s="396"/>
      <c r="OPJ171" s="396"/>
      <c r="OPK171" s="396"/>
      <c r="OPL171" s="396"/>
      <c r="OPM171" s="396"/>
      <c r="OPN171" s="396"/>
      <c r="OPO171" s="396"/>
      <c r="OPP171" s="396"/>
      <c r="OPQ171" s="396"/>
      <c r="OPR171" s="396"/>
      <c r="OPS171" s="396"/>
      <c r="OPT171" s="396"/>
      <c r="OPU171" s="396"/>
      <c r="OPV171" s="396"/>
      <c r="OPW171" s="396"/>
      <c r="OPX171" s="396"/>
      <c r="OPY171" s="396"/>
      <c r="OPZ171" s="396"/>
      <c r="OQA171" s="396"/>
      <c r="OQB171" s="396"/>
      <c r="OQC171" s="396"/>
      <c r="OQD171" s="396"/>
      <c r="OQE171" s="396"/>
      <c r="OQF171" s="396"/>
      <c r="OQG171" s="396"/>
      <c r="OQH171" s="396"/>
      <c r="OQI171" s="396"/>
      <c r="OQJ171" s="396"/>
      <c r="OQK171" s="396"/>
      <c r="OQL171" s="396"/>
      <c r="OQM171" s="396"/>
      <c r="OQN171" s="396"/>
      <c r="OQO171" s="396"/>
      <c r="OQP171" s="396"/>
      <c r="OQQ171" s="396"/>
      <c r="OQR171" s="396"/>
      <c r="OQS171" s="396"/>
      <c r="OQT171" s="396"/>
      <c r="OQU171" s="396"/>
      <c r="OQV171" s="396"/>
      <c r="OQW171" s="396"/>
      <c r="OQX171" s="396"/>
      <c r="OQY171" s="396"/>
      <c r="OQZ171" s="396"/>
      <c r="ORA171" s="396"/>
      <c r="ORB171" s="396"/>
      <c r="ORC171" s="396"/>
      <c r="ORD171" s="396"/>
      <c r="ORE171" s="396"/>
      <c r="ORF171" s="396"/>
      <c r="ORG171" s="396"/>
      <c r="ORH171" s="396"/>
      <c r="ORI171" s="396"/>
      <c r="ORJ171" s="396"/>
      <c r="ORK171" s="396"/>
      <c r="ORL171" s="396"/>
      <c r="ORM171" s="396"/>
      <c r="ORN171" s="396"/>
      <c r="ORO171" s="396"/>
      <c r="ORP171" s="396"/>
      <c r="ORQ171" s="396"/>
      <c r="ORR171" s="396"/>
      <c r="ORS171" s="396"/>
      <c r="ORT171" s="396"/>
      <c r="ORU171" s="396"/>
      <c r="ORV171" s="396"/>
      <c r="ORW171" s="396"/>
      <c r="ORX171" s="396"/>
      <c r="ORY171" s="396"/>
      <c r="ORZ171" s="396"/>
      <c r="OSA171" s="396"/>
      <c r="OSB171" s="396"/>
      <c r="OSC171" s="396"/>
      <c r="OSD171" s="396"/>
      <c r="OSE171" s="396"/>
      <c r="OSF171" s="396"/>
      <c r="OSG171" s="396"/>
      <c r="OSH171" s="396"/>
      <c r="OSI171" s="396"/>
      <c r="OSJ171" s="396"/>
      <c r="OSK171" s="396"/>
      <c r="OSL171" s="396"/>
      <c r="OSM171" s="396"/>
      <c r="OSN171" s="396"/>
      <c r="OSO171" s="396"/>
      <c r="OSP171" s="396"/>
      <c r="OSQ171" s="396"/>
      <c r="OSR171" s="396"/>
      <c r="OSS171" s="396"/>
      <c r="OST171" s="396"/>
      <c r="OSU171" s="396"/>
      <c r="OSV171" s="396"/>
      <c r="OSW171" s="396"/>
      <c r="OSX171" s="396"/>
      <c r="OSY171" s="396"/>
      <c r="OSZ171" s="396"/>
      <c r="OTA171" s="396"/>
      <c r="OTB171" s="396"/>
      <c r="OTC171" s="396"/>
      <c r="OTD171" s="396"/>
      <c r="OTE171" s="396"/>
      <c r="OTF171" s="396"/>
      <c r="OTG171" s="396"/>
      <c r="OTH171" s="396"/>
      <c r="OTI171" s="396"/>
      <c r="OTJ171" s="396"/>
      <c r="OTK171" s="396"/>
      <c r="OTL171" s="396"/>
      <c r="OTM171" s="396"/>
      <c r="OTN171" s="396"/>
      <c r="OTO171" s="396"/>
      <c r="OTP171" s="396"/>
      <c r="OTQ171" s="396"/>
      <c r="OTR171" s="396"/>
      <c r="OTS171" s="396"/>
      <c r="OTT171" s="396"/>
      <c r="OTU171" s="396"/>
      <c r="OTV171" s="396"/>
      <c r="OTW171" s="396"/>
      <c r="OTX171" s="396"/>
      <c r="OTY171" s="396"/>
      <c r="OTZ171" s="396"/>
      <c r="OUA171" s="396"/>
      <c r="OUB171" s="396"/>
      <c r="OUC171" s="396"/>
      <c r="OUD171" s="396"/>
      <c r="OUE171" s="396"/>
      <c r="OUF171" s="396"/>
      <c r="OUG171" s="396"/>
      <c r="OUH171" s="396"/>
      <c r="OUI171" s="396"/>
      <c r="OUJ171" s="396"/>
      <c r="OUK171" s="396"/>
      <c r="OUL171" s="396"/>
      <c r="OUM171" s="396"/>
      <c r="OUN171" s="396"/>
      <c r="OUO171" s="396"/>
      <c r="OUP171" s="396"/>
      <c r="OUQ171" s="396"/>
      <c r="OUR171" s="396"/>
      <c r="OUS171" s="396"/>
      <c r="OUT171" s="396"/>
      <c r="OUU171" s="396"/>
      <c r="OUV171" s="396"/>
      <c r="OUW171" s="396"/>
      <c r="OUX171" s="396"/>
      <c r="OUY171" s="396"/>
      <c r="OUZ171" s="396"/>
      <c r="OVA171" s="396"/>
      <c r="OVB171" s="396"/>
      <c r="OVC171" s="396"/>
      <c r="OVD171" s="396"/>
      <c r="OVE171" s="396"/>
      <c r="OVF171" s="396"/>
      <c r="OVG171" s="396"/>
      <c r="OVH171" s="396"/>
      <c r="OVI171" s="396"/>
      <c r="OVJ171" s="396"/>
      <c r="OVK171" s="396"/>
      <c r="OVL171" s="396"/>
      <c r="OVM171" s="396"/>
      <c r="OVN171" s="396"/>
      <c r="OVO171" s="396"/>
      <c r="OVP171" s="396"/>
      <c r="OVQ171" s="396"/>
      <c r="OVR171" s="396"/>
      <c r="OVS171" s="396"/>
      <c r="OVT171" s="396"/>
      <c r="OVU171" s="396"/>
      <c r="OVV171" s="396"/>
      <c r="OVW171" s="396"/>
      <c r="OVX171" s="396"/>
      <c r="OVY171" s="396"/>
      <c r="OVZ171" s="396"/>
      <c r="OWA171" s="396"/>
      <c r="OWB171" s="396"/>
      <c r="OWC171" s="396"/>
      <c r="OWD171" s="396"/>
      <c r="OWE171" s="396"/>
      <c r="OWF171" s="396"/>
      <c r="OWG171" s="396"/>
      <c r="OWH171" s="396"/>
      <c r="OWI171" s="396"/>
      <c r="OWJ171" s="396"/>
      <c r="OWK171" s="396"/>
      <c r="OWL171" s="396"/>
      <c r="OWM171" s="396"/>
      <c r="OWN171" s="396"/>
      <c r="OWO171" s="396"/>
      <c r="OWP171" s="396"/>
      <c r="OWQ171" s="396"/>
      <c r="OWR171" s="396"/>
      <c r="OWS171" s="396"/>
      <c r="OWT171" s="396"/>
      <c r="OWU171" s="396"/>
      <c r="OWV171" s="396"/>
      <c r="OWW171" s="396"/>
      <c r="OWX171" s="396"/>
      <c r="OWY171" s="396"/>
      <c r="OWZ171" s="396"/>
      <c r="OXA171" s="396"/>
      <c r="OXB171" s="396"/>
      <c r="OXC171" s="396"/>
      <c r="OXD171" s="396"/>
      <c r="OXE171" s="396"/>
      <c r="OXF171" s="396"/>
      <c r="OXG171" s="396"/>
      <c r="OXH171" s="396"/>
      <c r="OXI171" s="396"/>
      <c r="OXJ171" s="396"/>
      <c r="OXK171" s="396"/>
      <c r="OXL171" s="396"/>
      <c r="OXM171" s="396"/>
      <c r="OXN171" s="396"/>
      <c r="OXO171" s="396"/>
      <c r="OXP171" s="396"/>
      <c r="OXQ171" s="396"/>
      <c r="OXR171" s="396"/>
      <c r="OXS171" s="396"/>
      <c r="OXT171" s="396"/>
      <c r="OXU171" s="396"/>
      <c r="OXV171" s="396"/>
      <c r="OXW171" s="396"/>
      <c r="OXX171" s="396"/>
      <c r="OXY171" s="396"/>
      <c r="OXZ171" s="396"/>
      <c r="OYA171" s="396"/>
      <c r="OYB171" s="396"/>
      <c r="OYC171" s="396"/>
      <c r="OYD171" s="396"/>
      <c r="OYE171" s="396"/>
      <c r="OYF171" s="396"/>
      <c r="OYG171" s="396"/>
      <c r="OYH171" s="396"/>
      <c r="OYI171" s="396"/>
      <c r="OYJ171" s="396"/>
      <c r="OYK171" s="396"/>
      <c r="OYL171" s="396"/>
      <c r="OYM171" s="396"/>
      <c r="OYN171" s="396"/>
      <c r="OYO171" s="396"/>
      <c r="OYP171" s="396"/>
      <c r="OYQ171" s="396"/>
      <c r="OYR171" s="396"/>
      <c r="OYS171" s="396"/>
      <c r="OYT171" s="396"/>
      <c r="OYU171" s="396"/>
      <c r="OYV171" s="396"/>
      <c r="OYW171" s="396"/>
      <c r="OYX171" s="396"/>
      <c r="OYY171" s="396"/>
      <c r="OYZ171" s="396"/>
      <c r="OZA171" s="396"/>
      <c r="OZB171" s="396"/>
      <c r="OZC171" s="396"/>
      <c r="OZD171" s="396"/>
      <c r="OZE171" s="396"/>
      <c r="OZF171" s="396"/>
      <c r="OZG171" s="396"/>
      <c r="OZH171" s="396"/>
      <c r="OZI171" s="396"/>
      <c r="OZJ171" s="396"/>
      <c r="OZK171" s="396"/>
      <c r="OZL171" s="396"/>
      <c r="OZM171" s="396"/>
      <c r="OZN171" s="396"/>
      <c r="OZO171" s="396"/>
      <c r="OZP171" s="396"/>
      <c r="OZQ171" s="396"/>
      <c r="OZR171" s="396"/>
      <c r="OZS171" s="396"/>
      <c r="OZT171" s="396"/>
      <c r="OZU171" s="396"/>
      <c r="OZV171" s="396"/>
      <c r="OZW171" s="396"/>
      <c r="OZX171" s="396"/>
      <c r="OZY171" s="396"/>
      <c r="OZZ171" s="396"/>
      <c r="PAA171" s="396"/>
      <c r="PAB171" s="396"/>
      <c r="PAC171" s="396"/>
      <c r="PAD171" s="396"/>
      <c r="PAE171" s="396"/>
      <c r="PAF171" s="396"/>
      <c r="PAG171" s="396"/>
      <c r="PAH171" s="396"/>
      <c r="PAI171" s="396"/>
      <c r="PAJ171" s="396"/>
      <c r="PAK171" s="396"/>
      <c r="PAL171" s="396"/>
      <c r="PAM171" s="396"/>
      <c r="PAN171" s="396"/>
      <c r="PAO171" s="396"/>
      <c r="PAP171" s="396"/>
      <c r="PAQ171" s="396"/>
      <c r="PAR171" s="396"/>
      <c r="PAS171" s="396"/>
      <c r="PAT171" s="396"/>
      <c r="PAU171" s="396"/>
      <c r="PAV171" s="396"/>
      <c r="PAW171" s="396"/>
      <c r="PAX171" s="396"/>
      <c r="PAY171" s="396"/>
      <c r="PAZ171" s="396"/>
      <c r="PBA171" s="396"/>
      <c r="PBB171" s="396"/>
      <c r="PBC171" s="396"/>
      <c r="PBD171" s="396"/>
      <c r="PBE171" s="396"/>
      <c r="PBF171" s="396"/>
      <c r="PBG171" s="396"/>
      <c r="PBH171" s="396"/>
      <c r="PBI171" s="396"/>
      <c r="PBJ171" s="396"/>
      <c r="PBK171" s="396"/>
      <c r="PBL171" s="396"/>
      <c r="PBM171" s="396"/>
      <c r="PBN171" s="396"/>
      <c r="PBO171" s="396"/>
      <c r="PBP171" s="396"/>
      <c r="PBQ171" s="396"/>
      <c r="PBR171" s="396"/>
      <c r="PBS171" s="396"/>
      <c r="PBT171" s="396"/>
      <c r="PBU171" s="396"/>
      <c r="PBV171" s="396"/>
      <c r="PBW171" s="396"/>
      <c r="PBX171" s="396"/>
      <c r="PBY171" s="396"/>
      <c r="PBZ171" s="396"/>
      <c r="PCA171" s="396"/>
      <c r="PCB171" s="396"/>
      <c r="PCC171" s="396"/>
      <c r="PCD171" s="396"/>
      <c r="PCE171" s="396"/>
      <c r="PCF171" s="396"/>
      <c r="PCG171" s="396"/>
      <c r="PCH171" s="396"/>
      <c r="PCI171" s="396"/>
      <c r="PCJ171" s="396"/>
      <c r="PCK171" s="396"/>
      <c r="PCL171" s="396"/>
      <c r="PCM171" s="396"/>
      <c r="PCN171" s="396"/>
      <c r="PCO171" s="396"/>
      <c r="PCP171" s="396"/>
      <c r="PCQ171" s="396"/>
      <c r="PCR171" s="396"/>
      <c r="PCS171" s="396"/>
      <c r="PCT171" s="396"/>
      <c r="PCU171" s="396"/>
      <c r="PCV171" s="396"/>
      <c r="PCW171" s="396"/>
      <c r="PCX171" s="396"/>
      <c r="PCY171" s="396"/>
      <c r="PCZ171" s="396"/>
      <c r="PDA171" s="396"/>
      <c r="PDB171" s="396"/>
      <c r="PDC171" s="396"/>
      <c r="PDD171" s="396"/>
      <c r="PDE171" s="396"/>
      <c r="PDF171" s="396"/>
      <c r="PDG171" s="396"/>
      <c r="PDH171" s="396"/>
      <c r="PDI171" s="396"/>
      <c r="PDJ171" s="396"/>
      <c r="PDK171" s="396"/>
      <c r="PDL171" s="396"/>
      <c r="PDM171" s="396"/>
      <c r="PDN171" s="396"/>
      <c r="PDO171" s="396"/>
      <c r="PDP171" s="396"/>
      <c r="PDQ171" s="396"/>
      <c r="PDR171" s="396"/>
      <c r="PDS171" s="396"/>
      <c r="PDT171" s="396"/>
      <c r="PDU171" s="396"/>
      <c r="PDV171" s="396"/>
      <c r="PDW171" s="396"/>
      <c r="PDX171" s="396"/>
      <c r="PDY171" s="396"/>
      <c r="PDZ171" s="396"/>
      <c r="PEA171" s="396"/>
      <c r="PEB171" s="396"/>
      <c r="PEC171" s="396"/>
      <c r="PED171" s="396"/>
      <c r="PEE171" s="396"/>
      <c r="PEF171" s="396"/>
      <c r="PEG171" s="396"/>
      <c r="PEH171" s="396"/>
      <c r="PEI171" s="396"/>
      <c r="PEJ171" s="396"/>
      <c r="PEK171" s="396"/>
      <c r="PEL171" s="396"/>
      <c r="PEM171" s="396"/>
      <c r="PEN171" s="396"/>
      <c r="PEO171" s="396"/>
      <c r="PEP171" s="396"/>
      <c r="PEQ171" s="396"/>
      <c r="PER171" s="396"/>
      <c r="PES171" s="396"/>
      <c r="PET171" s="396"/>
      <c r="PEU171" s="396"/>
      <c r="PEV171" s="396"/>
      <c r="PEW171" s="396"/>
      <c r="PEX171" s="396"/>
      <c r="PEY171" s="396"/>
      <c r="PEZ171" s="396"/>
      <c r="PFA171" s="396"/>
      <c r="PFB171" s="396"/>
      <c r="PFC171" s="396"/>
      <c r="PFD171" s="396"/>
      <c r="PFE171" s="396"/>
      <c r="PFF171" s="396"/>
      <c r="PFG171" s="396"/>
      <c r="PFH171" s="396"/>
      <c r="PFI171" s="396"/>
      <c r="PFJ171" s="396"/>
      <c r="PFK171" s="396"/>
      <c r="PFL171" s="396"/>
      <c r="PFM171" s="396"/>
      <c r="PFN171" s="396"/>
      <c r="PFO171" s="396"/>
      <c r="PFP171" s="396"/>
      <c r="PFQ171" s="396"/>
      <c r="PFR171" s="396"/>
      <c r="PFS171" s="396"/>
      <c r="PFT171" s="396"/>
      <c r="PFU171" s="396"/>
      <c r="PFV171" s="396"/>
      <c r="PFW171" s="396"/>
      <c r="PFX171" s="396"/>
      <c r="PFY171" s="396"/>
      <c r="PFZ171" s="396"/>
      <c r="PGA171" s="396"/>
      <c r="PGB171" s="396"/>
      <c r="PGC171" s="396"/>
      <c r="PGD171" s="396"/>
      <c r="PGE171" s="396"/>
      <c r="PGF171" s="396"/>
      <c r="PGG171" s="396"/>
      <c r="PGH171" s="396"/>
      <c r="PGI171" s="396"/>
      <c r="PGJ171" s="396"/>
      <c r="PGK171" s="396"/>
      <c r="PGL171" s="396"/>
      <c r="PGM171" s="396"/>
      <c r="PGN171" s="396"/>
      <c r="PGO171" s="396"/>
      <c r="PGP171" s="396"/>
      <c r="PGQ171" s="396"/>
      <c r="PGR171" s="396"/>
      <c r="PGS171" s="396"/>
      <c r="PGT171" s="396"/>
      <c r="PGU171" s="396"/>
      <c r="PGV171" s="396"/>
      <c r="PGW171" s="396"/>
      <c r="PGX171" s="396"/>
      <c r="PGY171" s="396"/>
      <c r="PGZ171" s="396"/>
      <c r="PHA171" s="396"/>
      <c r="PHB171" s="396"/>
      <c r="PHC171" s="396"/>
      <c r="PHD171" s="396"/>
      <c r="PHE171" s="396"/>
      <c r="PHF171" s="396"/>
      <c r="PHG171" s="396"/>
      <c r="PHH171" s="396"/>
      <c r="PHI171" s="396"/>
      <c r="PHJ171" s="396"/>
      <c r="PHK171" s="396"/>
      <c r="PHL171" s="396"/>
      <c r="PHM171" s="396"/>
      <c r="PHN171" s="396"/>
      <c r="PHO171" s="396"/>
      <c r="PHP171" s="396"/>
      <c r="PHQ171" s="396"/>
      <c r="PHR171" s="396"/>
      <c r="PHS171" s="396"/>
      <c r="PHT171" s="396"/>
      <c r="PHU171" s="396"/>
      <c r="PHV171" s="396"/>
      <c r="PHW171" s="396"/>
      <c r="PHX171" s="396"/>
      <c r="PHY171" s="396"/>
      <c r="PHZ171" s="396"/>
      <c r="PIA171" s="396"/>
      <c r="PIB171" s="396"/>
      <c r="PIC171" s="396"/>
      <c r="PID171" s="396"/>
      <c r="PIE171" s="396"/>
      <c r="PIF171" s="396"/>
      <c r="PIG171" s="396"/>
      <c r="PIH171" s="396"/>
      <c r="PII171" s="396"/>
      <c r="PIJ171" s="396"/>
      <c r="PIK171" s="396"/>
      <c r="PIL171" s="396"/>
      <c r="PIM171" s="396"/>
      <c r="PIN171" s="396"/>
      <c r="PIO171" s="396"/>
      <c r="PIP171" s="396"/>
      <c r="PIQ171" s="396"/>
      <c r="PIR171" s="396"/>
      <c r="PIS171" s="396"/>
      <c r="PIT171" s="396"/>
      <c r="PIU171" s="396"/>
      <c r="PIV171" s="396"/>
      <c r="PIW171" s="396"/>
      <c r="PIX171" s="396"/>
      <c r="PIY171" s="396"/>
      <c r="PIZ171" s="396"/>
      <c r="PJA171" s="396"/>
      <c r="PJB171" s="396"/>
      <c r="PJC171" s="396"/>
      <c r="PJD171" s="396"/>
      <c r="PJE171" s="396"/>
      <c r="PJF171" s="396"/>
      <c r="PJG171" s="396"/>
      <c r="PJH171" s="396"/>
      <c r="PJI171" s="396"/>
      <c r="PJJ171" s="396"/>
      <c r="PJK171" s="396"/>
      <c r="PJL171" s="396"/>
      <c r="PJM171" s="396"/>
      <c r="PJN171" s="396"/>
      <c r="PJO171" s="396"/>
      <c r="PJP171" s="396"/>
      <c r="PJQ171" s="396"/>
      <c r="PJR171" s="396"/>
      <c r="PJS171" s="396"/>
      <c r="PJT171" s="396"/>
      <c r="PJU171" s="396"/>
      <c r="PJV171" s="396"/>
      <c r="PJW171" s="396"/>
      <c r="PJX171" s="396"/>
      <c r="PJY171" s="396"/>
      <c r="PJZ171" s="396"/>
      <c r="PKA171" s="396"/>
      <c r="PKB171" s="396"/>
      <c r="PKC171" s="396"/>
      <c r="PKD171" s="396"/>
      <c r="PKE171" s="396"/>
      <c r="PKF171" s="396"/>
      <c r="PKG171" s="396"/>
      <c r="PKH171" s="396"/>
      <c r="PKI171" s="396"/>
      <c r="PKJ171" s="396"/>
      <c r="PKK171" s="396"/>
      <c r="PKL171" s="396"/>
      <c r="PKM171" s="396"/>
      <c r="PKN171" s="396"/>
      <c r="PKO171" s="396"/>
      <c r="PKP171" s="396"/>
      <c r="PKQ171" s="396"/>
      <c r="PKR171" s="396"/>
      <c r="PKS171" s="396"/>
      <c r="PKT171" s="396"/>
      <c r="PKU171" s="396"/>
      <c r="PKV171" s="396"/>
      <c r="PKW171" s="396"/>
      <c r="PKX171" s="396"/>
      <c r="PKY171" s="396"/>
      <c r="PKZ171" s="396"/>
      <c r="PLA171" s="396"/>
      <c r="PLB171" s="396"/>
      <c r="PLC171" s="396"/>
      <c r="PLD171" s="396"/>
      <c r="PLE171" s="396"/>
      <c r="PLF171" s="396"/>
      <c r="PLG171" s="396"/>
      <c r="PLH171" s="396"/>
      <c r="PLI171" s="396"/>
      <c r="PLJ171" s="396"/>
      <c r="PLK171" s="396"/>
      <c r="PLL171" s="396"/>
      <c r="PLM171" s="396"/>
      <c r="PLN171" s="396"/>
      <c r="PLO171" s="396"/>
      <c r="PLP171" s="396"/>
      <c r="PLQ171" s="396"/>
      <c r="PLR171" s="396"/>
      <c r="PLS171" s="396"/>
      <c r="PLT171" s="396"/>
      <c r="PLU171" s="396"/>
      <c r="PLV171" s="396"/>
      <c r="PLW171" s="396"/>
      <c r="PLX171" s="396"/>
      <c r="PLY171" s="396"/>
      <c r="PLZ171" s="396"/>
      <c r="PMA171" s="396"/>
      <c r="PMB171" s="396"/>
      <c r="PMC171" s="396"/>
      <c r="PMD171" s="396"/>
      <c r="PME171" s="396"/>
      <c r="PMF171" s="396"/>
      <c r="PMG171" s="396"/>
      <c r="PMH171" s="396"/>
      <c r="PMI171" s="396"/>
      <c r="PMJ171" s="396"/>
      <c r="PMK171" s="396"/>
      <c r="PML171" s="396"/>
      <c r="PMM171" s="396"/>
      <c r="PMN171" s="396"/>
      <c r="PMO171" s="396"/>
      <c r="PMP171" s="396"/>
      <c r="PMQ171" s="396"/>
      <c r="PMR171" s="396"/>
      <c r="PMS171" s="396"/>
      <c r="PMT171" s="396"/>
      <c r="PMU171" s="396"/>
      <c r="PMV171" s="396"/>
      <c r="PMW171" s="396"/>
      <c r="PMX171" s="396"/>
      <c r="PMY171" s="396"/>
      <c r="PMZ171" s="396"/>
      <c r="PNA171" s="396"/>
      <c r="PNB171" s="396"/>
      <c r="PNC171" s="396"/>
      <c r="PND171" s="396"/>
      <c r="PNE171" s="396"/>
      <c r="PNF171" s="396"/>
      <c r="PNG171" s="396"/>
      <c r="PNH171" s="396"/>
      <c r="PNI171" s="396"/>
      <c r="PNJ171" s="396"/>
      <c r="PNK171" s="396"/>
      <c r="PNL171" s="396"/>
      <c r="PNM171" s="396"/>
      <c r="PNN171" s="396"/>
      <c r="PNO171" s="396"/>
      <c r="PNP171" s="396"/>
      <c r="PNQ171" s="396"/>
      <c r="PNR171" s="396"/>
      <c r="PNS171" s="396"/>
      <c r="PNT171" s="396"/>
      <c r="PNU171" s="396"/>
      <c r="PNV171" s="396"/>
      <c r="PNW171" s="396"/>
      <c r="PNX171" s="396"/>
      <c r="PNY171" s="396"/>
      <c r="PNZ171" s="396"/>
      <c r="POA171" s="396"/>
      <c r="POB171" s="396"/>
      <c r="POC171" s="396"/>
      <c r="POD171" s="396"/>
      <c r="POE171" s="396"/>
      <c r="POF171" s="396"/>
      <c r="POG171" s="396"/>
      <c r="POH171" s="396"/>
      <c r="POI171" s="396"/>
      <c r="POJ171" s="396"/>
      <c r="POK171" s="396"/>
      <c r="POL171" s="396"/>
      <c r="POM171" s="396"/>
      <c r="PON171" s="396"/>
      <c r="POO171" s="396"/>
      <c r="POP171" s="396"/>
      <c r="POQ171" s="396"/>
      <c r="POR171" s="396"/>
      <c r="POS171" s="396"/>
      <c r="POT171" s="396"/>
      <c r="POU171" s="396"/>
      <c r="POV171" s="396"/>
      <c r="POW171" s="396"/>
      <c r="POX171" s="396"/>
      <c r="POY171" s="396"/>
      <c r="POZ171" s="396"/>
      <c r="PPA171" s="396"/>
      <c r="PPB171" s="396"/>
      <c r="PPC171" s="396"/>
      <c r="PPD171" s="396"/>
      <c r="PPE171" s="396"/>
      <c r="PPF171" s="396"/>
      <c r="PPG171" s="396"/>
      <c r="PPH171" s="396"/>
      <c r="PPI171" s="396"/>
      <c r="PPJ171" s="396"/>
      <c r="PPK171" s="396"/>
      <c r="PPL171" s="396"/>
      <c r="PPM171" s="396"/>
      <c r="PPN171" s="396"/>
      <c r="PPO171" s="396"/>
      <c r="PPP171" s="396"/>
      <c r="PPQ171" s="396"/>
      <c r="PPR171" s="396"/>
      <c r="PPS171" s="396"/>
      <c r="PPT171" s="396"/>
      <c r="PPU171" s="396"/>
      <c r="PPV171" s="396"/>
      <c r="PPW171" s="396"/>
      <c r="PPX171" s="396"/>
      <c r="PPY171" s="396"/>
      <c r="PPZ171" s="396"/>
      <c r="PQA171" s="396"/>
      <c r="PQB171" s="396"/>
      <c r="PQC171" s="396"/>
      <c r="PQD171" s="396"/>
      <c r="PQE171" s="396"/>
      <c r="PQF171" s="396"/>
      <c r="PQG171" s="396"/>
      <c r="PQH171" s="396"/>
      <c r="PQI171" s="396"/>
      <c r="PQJ171" s="396"/>
      <c r="PQK171" s="396"/>
      <c r="PQL171" s="396"/>
      <c r="PQM171" s="396"/>
      <c r="PQN171" s="396"/>
      <c r="PQO171" s="396"/>
      <c r="PQP171" s="396"/>
      <c r="PQQ171" s="396"/>
      <c r="PQR171" s="396"/>
      <c r="PQS171" s="396"/>
      <c r="PQT171" s="396"/>
      <c r="PQU171" s="396"/>
      <c r="PQV171" s="396"/>
      <c r="PQW171" s="396"/>
      <c r="PQX171" s="396"/>
      <c r="PQY171" s="396"/>
      <c r="PQZ171" s="396"/>
      <c r="PRA171" s="396"/>
      <c r="PRB171" s="396"/>
      <c r="PRC171" s="396"/>
      <c r="PRD171" s="396"/>
      <c r="PRE171" s="396"/>
      <c r="PRF171" s="396"/>
      <c r="PRG171" s="396"/>
      <c r="PRH171" s="396"/>
      <c r="PRI171" s="396"/>
      <c r="PRJ171" s="396"/>
      <c r="PRK171" s="396"/>
      <c r="PRL171" s="396"/>
      <c r="PRM171" s="396"/>
      <c r="PRN171" s="396"/>
      <c r="PRO171" s="396"/>
      <c r="PRP171" s="396"/>
      <c r="PRQ171" s="396"/>
      <c r="PRR171" s="396"/>
      <c r="PRS171" s="396"/>
      <c r="PRT171" s="396"/>
      <c r="PRU171" s="396"/>
      <c r="PRV171" s="396"/>
      <c r="PRW171" s="396"/>
      <c r="PRX171" s="396"/>
      <c r="PRY171" s="396"/>
      <c r="PRZ171" s="396"/>
      <c r="PSA171" s="396"/>
      <c r="PSB171" s="396"/>
      <c r="PSC171" s="396"/>
      <c r="PSD171" s="396"/>
      <c r="PSE171" s="396"/>
      <c r="PSF171" s="396"/>
      <c r="PSG171" s="396"/>
      <c r="PSH171" s="396"/>
      <c r="PSI171" s="396"/>
      <c r="PSJ171" s="396"/>
      <c r="PSK171" s="396"/>
      <c r="PSL171" s="396"/>
      <c r="PSM171" s="396"/>
      <c r="PSN171" s="396"/>
      <c r="PSO171" s="396"/>
      <c r="PSP171" s="396"/>
      <c r="PSQ171" s="396"/>
      <c r="PSR171" s="396"/>
      <c r="PSS171" s="396"/>
      <c r="PST171" s="396"/>
      <c r="PSU171" s="396"/>
      <c r="PSV171" s="396"/>
      <c r="PSW171" s="396"/>
      <c r="PSX171" s="396"/>
      <c r="PSY171" s="396"/>
      <c r="PSZ171" s="396"/>
      <c r="PTA171" s="396"/>
      <c r="PTB171" s="396"/>
      <c r="PTC171" s="396"/>
      <c r="PTD171" s="396"/>
      <c r="PTE171" s="396"/>
      <c r="PTF171" s="396"/>
      <c r="PTG171" s="396"/>
      <c r="PTH171" s="396"/>
      <c r="PTI171" s="396"/>
      <c r="PTJ171" s="396"/>
      <c r="PTK171" s="396"/>
      <c r="PTL171" s="396"/>
      <c r="PTM171" s="396"/>
      <c r="PTN171" s="396"/>
      <c r="PTO171" s="396"/>
      <c r="PTP171" s="396"/>
      <c r="PTQ171" s="396"/>
      <c r="PTR171" s="396"/>
      <c r="PTS171" s="396"/>
      <c r="PTT171" s="396"/>
      <c r="PTU171" s="396"/>
      <c r="PTV171" s="396"/>
      <c r="PTW171" s="396"/>
      <c r="PTX171" s="396"/>
      <c r="PTY171" s="396"/>
      <c r="PTZ171" s="396"/>
      <c r="PUA171" s="396"/>
      <c r="PUB171" s="396"/>
      <c r="PUC171" s="396"/>
      <c r="PUD171" s="396"/>
      <c r="PUE171" s="396"/>
      <c r="PUF171" s="396"/>
      <c r="PUG171" s="396"/>
      <c r="PUH171" s="396"/>
      <c r="PUI171" s="396"/>
      <c r="PUJ171" s="396"/>
      <c r="PUK171" s="396"/>
      <c r="PUL171" s="396"/>
      <c r="PUM171" s="396"/>
      <c r="PUN171" s="396"/>
      <c r="PUO171" s="396"/>
      <c r="PUP171" s="396"/>
      <c r="PUQ171" s="396"/>
      <c r="PUR171" s="396"/>
      <c r="PUS171" s="396"/>
      <c r="PUT171" s="396"/>
      <c r="PUU171" s="396"/>
      <c r="PUV171" s="396"/>
      <c r="PUW171" s="396"/>
      <c r="PUX171" s="396"/>
      <c r="PUY171" s="396"/>
      <c r="PUZ171" s="396"/>
      <c r="PVA171" s="396"/>
      <c r="PVB171" s="396"/>
      <c r="PVC171" s="396"/>
      <c r="PVD171" s="396"/>
      <c r="PVE171" s="396"/>
      <c r="PVF171" s="396"/>
      <c r="PVG171" s="396"/>
      <c r="PVH171" s="396"/>
      <c r="PVI171" s="396"/>
      <c r="PVJ171" s="396"/>
      <c r="PVK171" s="396"/>
      <c r="PVL171" s="396"/>
      <c r="PVM171" s="396"/>
      <c r="PVN171" s="396"/>
      <c r="PVO171" s="396"/>
      <c r="PVP171" s="396"/>
      <c r="PVQ171" s="396"/>
      <c r="PVR171" s="396"/>
      <c r="PVS171" s="396"/>
      <c r="PVT171" s="396"/>
      <c r="PVU171" s="396"/>
      <c r="PVV171" s="396"/>
      <c r="PVW171" s="396"/>
      <c r="PVX171" s="396"/>
      <c r="PVY171" s="396"/>
      <c r="PVZ171" s="396"/>
      <c r="PWA171" s="396"/>
      <c r="PWB171" s="396"/>
      <c r="PWC171" s="396"/>
      <c r="PWD171" s="396"/>
      <c r="PWE171" s="396"/>
      <c r="PWF171" s="396"/>
      <c r="PWG171" s="396"/>
      <c r="PWH171" s="396"/>
      <c r="PWI171" s="396"/>
      <c r="PWJ171" s="396"/>
      <c r="PWK171" s="396"/>
      <c r="PWL171" s="396"/>
      <c r="PWM171" s="396"/>
      <c r="PWN171" s="396"/>
      <c r="PWO171" s="396"/>
      <c r="PWP171" s="396"/>
      <c r="PWQ171" s="396"/>
      <c r="PWR171" s="396"/>
      <c r="PWS171" s="396"/>
      <c r="PWT171" s="396"/>
      <c r="PWU171" s="396"/>
      <c r="PWV171" s="396"/>
      <c r="PWW171" s="396"/>
      <c r="PWX171" s="396"/>
      <c r="PWY171" s="396"/>
      <c r="PWZ171" s="396"/>
      <c r="PXA171" s="396"/>
      <c r="PXB171" s="396"/>
      <c r="PXC171" s="396"/>
      <c r="PXD171" s="396"/>
      <c r="PXE171" s="396"/>
      <c r="PXF171" s="396"/>
      <c r="PXG171" s="396"/>
      <c r="PXH171" s="396"/>
      <c r="PXI171" s="396"/>
      <c r="PXJ171" s="396"/>
      <c r="PXK171" s="396"/>
      <c r="PXL171" s="396"/>
      <c r="PXM171" s="396"/>
      <c r="PXN171" s="396"/>
      <c r="PXO171" s="396"/>
      <c r="PXP171" s="396"/>
      <c r="PXQ171" s="396"/>
      <c r="PXR171" s="396"/>
      <c r="PXS171" s="396"/>
      <c r="PXT171" s="396"/>
      <c r="PXU171" s="396"/>
      <c r="PXV171" s="396"/>
      <c r="PXW171" s="396"/>
      <c r="PXX171" s="396"/>
      <c r="PXY171" s="396"/>
      <c r="PXZ171" s="396"/>
      <c r="PYA171" s="396"/>
      <c r="PYB171" s="396"/>
      <c r="PYC171" s="396"/>
      <c r="PYD171" s="396"/>
      <c r="PYE171" s="396"/>
      <c r="PYF171" s="396"/>
      <c r="PYG171" s="396"/>
      <c r="PYH171" s="396"/>
      <c r="PYI171" s="396"/>
      <c r="PYJ171" s="396"/>
      <c r="PYK171" s="396"/>
      <c r="PYL171" s="396"/>
      <c r="PYM171" s="396"/>
      <c r="PYN171" s="396"/>
      <c r="PYO171" s="396"/>
      <c r="PYP171" s="396"/>
      <c r="PYQ171" s="396"/>
      <c r="PYR171" s="396"/>
      <c r="PYS171" s="396"/>
      <c r="PYT171" s="396"/>
      <c r="PYU171" s="396"/>
      <c r="PYV171" s="396"/>
      <c r="PYW171" s="396"/>
      <c r="PYX171" s="396"/>
      <c r="PYY171" s="396"/>
      <c r="PYZ171" s="396"/>
      <c r="PZA171" s="396"/>
      <c r="PZB171" s="396"/>
      <c r="PZC171" s="396"/>
      <c r="PZD171" s="396"/>
      <c r="PZE171" s="396"/>
      <c r="PZF171" s="396"/>
      <c r="PZG171" s="396"/>
      <c r="PZH171" s="396"/>
      <c r="PZI171" s="396"/>
      <c r="PZJ171" s="396"/>
      <c r="PZK171" s="396"/>
      <c r="PZL171" s="396"/>
      <c r="PZM171" s="396"/>
      <c r="PZN171" s="396"/>
      <c r="PZO171" s="396"/>
      <c r="PZP171" s="396"/>
      <c r="PZQ171" s="396"/>
      <c r="PZR171" s="396"/>
      <c r="PZS171" s="396"/>
      <c r="PZT171" s="396"/>
      <c r="PZU171" s="396"/>
      <c r="PZV171" s="396"/>
      <c r="PZW171" s="396"/>
      <c r="PZX171" s="396"/>
      <c r="PZY171" s="396"/>
      <c r="PZZ171" s="396"/>
      <c r="QAA171" s="396"/>
      <c r="QAB171" s="396"/>
      <c r="QAC171" s="396"/>
      <c r="QAD171" s="396"/>
      <c r="QAE171" s="396"/>
      <c r="QAF171" s="396"/>
      <c r="QAG171" s="396"/>
      <c r="QAH171" s="396"/>
      <c r="QAI171" s="396"/>
      <c r="QAJ171" s="396"/>
      <c r="QAK171" s="396"/>
      <c r="QAL171" s="396"/>
      <c r="QAM171" s="396"/>
      <c r="QAN171" s="396"/>
      <c r="QAO171" s="396"/>
      <c r="QAP171" s="396"/>
      <c r="QAQ171" s="396"/>
      <c r="QAR171" s="396"/>
      <c r="QAS171" s="396"/>
      <c r="QAT171" s="396"/>
      <c r="QAU171" s="396"/>
      <c r="QAV171" s="396"/>
      <c r="QAW171" s="396"/>
      <c r="QAX171" s="396"/>
      <c r="QAY171" s="396"/>
      <c r="QAZ171" s="396"/>
      <c r="QBA171" s="396"/>
      <c r="QBB171" s="396"/>
      <c r="QBC171" s="396"/>
      <c r="QBD171" s="396"/>
      <c r="QBE171" s="396"/>
      <c r="QBF171" s="396"/>
      <c r="QBG171" s="396"/>
      <c r="QBH171" s="396"/>
      <c r="QBI171" s="396"/>
      <c r="QBJ171" s="396"/>
      <c r="QBK171" s="396"/>
      <c r="QBL171" s="396"/>
      <c r="QBM171" s="396"/>
      <c r="QBN171" s="396"/>
      <c r="QBO171" s="396"/>
      <c r="QBP171" s="396"/>
      <c r="QBQ171" s="396"/>
      <c r="QBR171" s="396"/>
      <c r="QBS171" s="396"/>
      <c r="QBT171" s="396"/>
      <c r="QBU171" s="396"/>
      <c r="QBV171" s="396"/>
      <c r="QBW171" s="396"/>
      <c r="QBX171" s="396"/>
      <c r="QBY171" s="396"/>
      <c r="QBZ171" s="396"/>
      <c r="QCA171" s="396"/>
      <c r="QCB171" s="396"/>
      <c r="QCC171" s="396"/>
      <c r="QCD171" s="396"/>
      <c r="QCE171" s="396"/>
      <c r="QCF171" s="396"/>
      <c r="QCG171" s="396"/>
      <c r="QCH171" s="396"/>
      <c r="QCI171" s="396"/>
      <c r="QCJ171" s="396"/>
      <c r="QCK171" s="396"/>
      <c r="QCL171" s="396"/>
      <c r="QCM171" s="396"/>
      <c r="QCN171" s="396"/>
      <c r="QCO171" s="396"/>
      <c r="QCP171" s="396"/>
      <c r="QCQ171" s="396"/>
      <c r="QCR171" s="396"/>
      <c r="QCS171" s="396"/>
      <c r="QCT171" s="396"/>
      <c r="QCU171" s="396"/>
      <c r="QCV171" s="396"/>
      <c r="QCW171" s="396"/>
      <c r="QCX171" s="396"/>
      <c r="QCY171" s="396"/>
      <c r="QCZ171" s="396"/>
      <c r="QDA171" s="396"/>
      <c r="QDB171" s="396"/>
      <c r="QDC171" s="396"/>
      <c r="QDD171" s="396"/>
      <c r="QDE171" s="396"/>
      <c r="QDF171" s="396"/>
      <c r="QDG171" s="396"/>
      <c r="QDH171" s="396"/>
      <c r="QDI171" s="396"/>
      <c r="QDJ171" s="396"/>
      <c r="QDK171" s="396"/>
      <c r="QDL171" s="396"/>
      <c r="QDM171" s="396"/>
      <c r="QDN171" s="396"/>
      <c r="QDO171" s="396"/>
      <c r="QDP171" s="396"/>
      <c r="QDQ171" s="396"/>
      <c r="QDR171" s="396"/>
      <c r="QDS171" s="396"/>
      <c r="QDT171" s="396"/>
      <c r="QDU171" s="396"/>
      <c r="QDV171" s="396"/>
      <c r="QDW171" s="396"/>
      <c r="QDX171" s="396"/>
      <c r="QDY171" s="396"/>
      <c r="QDZ171" s="396"/>
      <c r="QEA171" s="396"/>
      <c r="QEB171" s="396"/>
      <c r="QEC171" s="396"/>
      <c r="QED171" s="396"/>
      <c r="QEE171" s="396"/>
      <c r="QEF171" s="396"/>
      <c r="QEG171" s="396"/>
      <c r="QEH171" s="396"/>
      <c r="QEI171" s="396"/>
      <c r="QEJ171" s="396"/>
      <c r="QEK171" s="396"/>
      <c r="QEL171" s="396"/>
      <c r="QEM171" s="396"/>
      <c r="QEN171" s="396"/>
      <c r="QEO171" s="396"/>
      <c r="QEP171" s="396"/>
      <c r="QEQ171" s="396"/>
      <c r="QER171" s="396"/>
      <c r="QES171" s="396"/>
      <c r="QET171" s="396"/>
      <c r="QEU171" s="396"/>
      <c r="QEV171" s="396"/>
      <c r="QEW171" s="396"/>
      <c r="QEX171" s="396"/>
      <c r="QEY171" s="396"/>
      <c r="QEZ171" s="396"/>
      <c r="QFA171" s="396"/>
      <c r="QFB171" s="396"/>
      <c r="QFC171" s="396"/>
      <c r="QFD171" s="396"/>
      <c r="QFE171" s="396"/>
      <c r="QFF171" s="396"/>
      <c r="QFG171" s="396"/>
      <c r="QFH171" s="396"/>
      <c r="QFI171" s="396"/>
      <c r="QFJ171" s="396"/>
      <c r="QFK171" s="396"/>
      <c r="QFL171" s="396"/>
      <c r="QFM171" s="396"/>
      <c r="QFN171" s="396"/>
      <c r="QFO171" s="396"/>
      <c r="QFP171" s="396"/>
      <c r="QFQ171" s="396"/>
      <c r="QFR171" s="396"/>
      <c r="QFS171" s="396"/>
      <c r="QFT171" s="396"/>
      <c r="QFU171" s="396"/>
      <c r="QFV171" s="396"/>
      <c r="QFW171" s="396"/>
      <c r="QFX171" s="396"/>
      <c r="QFY171" s="396"/>
      <c r="QFZ171" s="396"/>
      <c r="QGA171" s="396"/>
      <c r="QGB171" s="396"/>
      <c r="QGC171" s="396"/>
      <c r="QGD171" s="396"/>
      <c r="QGE171" s="396"/>
      <c r="QGF171" s="396"/>
      <c r="QGG171" s="396"/>
      <c r="QGH171" s="396"/>
      <c r="QGI171" s="396"/>
      <c r="QGJ171" s="396"/>
      <c r="QGK171" s="396"/>
      <c r="QGL171" s="396"/>
      <c r="QGM171" s="396"/>
      <c r="QGN171" s="396"/>
      <c r="QGO171" s="396"/>
      <c r="QGP171" s="396"/>
      <c r="QGQ171" s="396"/>
      <c r="QGR171" s="396"/>
      <c r="QGS171" s="396"/>
      <c r="QGT171" s="396"/>
      <c r="QGU171" s="396"/>
      <c r="QGV171" s="396"/>
      <c r="QGW171" s="396"/>
      <c r="QGX171" s="396"/>
      <c r="QGY171" s="396"/>
      <c r="QGZ171" s="396"/>
      <c r="QHA171" s="396"/>
      <c r="QHB171" s="396"/>
      <c r="QHC171" s="396"/>
      <c r="QHD171" s="396"/>
      <c r="QHE171" s="396"/>
      <c r="QHF171" s="396"/>
      <c r="QHG171" s="396"/>
      <c r="QHH171" s="396"/>
      <c r="QHI171" s="396"/>
      <c r="QHJ171" s="396"/>
      <c r="QHK171" s="396"/>
      <c r="QHL171" s="396"/>
      <c r="QHM171" s="396"/>
      <c r="QHN171" s="396"/>
      <c r="QHO171" s="396"/>
      <c r="QHP171" s="396"/>
      <c r="QHQ171" s="396"/>
      <c r="QHR171" s="396"/>
      <c r="QHS171" s="396"/>
      <c r="QHT171" s="396"/>
      <c r="QHU171" s="396"/>
      <c r="QHV171" s="396"/>
      <c r="QHW171" s="396"/>
      <c r="QHX171" s="396"/>
      <c r="QHY171" s="396"/>
      <c r="QHZ171" s="396"/>
      <c r="QIA171" s="396"/>
      <c r="QIB171" s="396"/>
      <c r="QIC171" s="396"/>
      <c r="QID171" s="396"/>
      <c r="QIE171" s="396"/>
      <c r="QIF171" s="396"/>
      <c r="QIG171" s="396"/>
      <c r="QIH171" s="396"/>
      <c r="QII171" s="396"/>
      <c r="QIJ171" s="396"/>
      <c r="QIK171" s="396"/>
      <c r="QIL171" s="396"/>
      <c r="QIM171" s="396"/>
      <c r="QIN171" s="396"/>
      <c r="QIO171" s="396"/>
      <c r="QIP171" s="396"/>
      <c r="QIQ171" s="396"/>
      <c r="QIR171" s="396"/>
      <c r="QIS171" s="396"/>
      <c r="QIT171" s="396"/>
      <c r="QIU171" s="396"/>
      <c r="QIV171" s="396"/>
      <c r="QIW171" s="396"/>
      <c r="QIX171" s="396"/>
      <c r="QIY171" s="396"/>
      <c r="QIZ171" s="396"/>
      <c r="QJA171" s="396"/>
      <c r="QJB171" s="396"/>
      <c r="QJC171" s="396"/>
      <c r="QJD171" s="396"/>
      <c r="QJE171" s="396"/>
      <c r="QJF171" s="396"/>
      <c r="QJG171" s="396"/>
      <c r="QJH171" s="396"/>
      <c r="QJI171" s="396"/>
      <c r="QJJ171" s="396"/>
      <c r="QJK171" s="396"/>
      <c r="QJL171" s="396"/>
      <c r="QJM171" s="396"/>
      <c r="QJN171" s="396"/>
      <c r="QJO171" s="396"/>
      <c r="QJP171" s="396"/>
      <c r="QJQ171" s="396"/>
      <c r="QJR171" s="396"/>
      <c r="QJS171" s="396"/>
      <c r="QJT171" s="396"/>
      <c r="QJU171" s="396"/>
      <c r="QJV171" s="396"/>
      <c r="QJW171" s="396"/>
      <c r="QJX171" s="396"/>
      <c r="QJY171" s="396"/>
      <c r="QJZ171" s="396"/>
      <c r="QKA171" s="396"/>
      <c r="QKB171" s="396"/>
      <c r="QKC171" s="396"/>
      <c r="QKD171" s="396"/>
      <c r="QKE171" s="396"/>
      <c r="QKF171" s="396"/>
      <c r="QKG171" s="396"/>
      <c r="QKH171" s="396"/>
      <c r="QKI171" s="396"/>
      <c r="QKJ171" s="396"/>
      <c r="QKK171" s="396"/>
      <c r="QKL171" s="396"/>
      <c r="QKM171" s="396"/>
      <c r="QKN171" s="396"/>
      <c r="QKO171" s="396"/>
      <c r="QKP171" s="396"/>
      <c r="QKQ171" s="396"/>
      <c r="QKR171" s="396"/>
      <c r="QKS171" s="396"/>
      <c r="QKT171" s="396"/>
      <c r="QKU171" s="396"/>
      <c r="QKV171" s="396"/>
      <c r="QKW171" s="396"/>
      <c r="QKX171" s="396"/>
      <c r="QKY171" s="396"/>
      <c r="QKZ171" s="396"/>
      <c r="QLA171" s="396"/>
      <c r="QLB171" s="396"/>
      <c r="QLC171" s="396"/>
      <c r="QLD171" s="396"/>
      <c r="QLE171" s="396"/>
      <c r="QLF171" s="396"/>
      <c r="QLG171" s="396"/>
      <c r="QLH171" s="396"/>
      <c r="QLI171" s="396"/>
      <c r="QLJ171" s="396"/>
      <c r="QLK171" s="396"/>
      <c r="QLL171" s="396"/>
      <c r="QLM171" s="396"/>
      <c r="QLN171" s="396"/>
      <c r="QLO171" s="396"/>
      <c r="QLP171" s="396"/>
      <c r="QLQ171" s="396"/>
      <c r="QLR171" s="396"/>
      <c r="QLS171" s="396"/>
      <c r="QLT171" s="396"/>
      <c r="QLU171" s="396"/>
      <c r="QLV171" s="396"/>
      <c r="QLW171" s="396"/>
      <c r="QLX171" s="396"/>
      <c r="QLY171" s="396"/>
      <c r="QLZ171" s="396"/>
      <c r="QMA171" s="396"/>
      <c r="QMB171" s="396"/>
      <c r="QMC171" s="396"/>
      <c r="QMD171" s="396"/>
      <c r="QME171" s="396"/>
      <c r="QMF171" s="396"/>
      <c r="QMG171" s="396"/>
      <c r="QMH171" s="396"/>
      <c r="QMI171" s="396"/>
      <c r="QMJ171" s="396"/>
      <c r="QMK171" s="396"/>
      <c r="QML171" s="396"/>
      <c r="QMM171" s="396"/>
      <c r="QMN171" s="396"/>
      <c r="QMO171" s="396"/>
      <c r="QMP171" s="396"/>
      <c r="QMQ171" s="396"/>
      <c r="QMR171" s="396"/>
      <c r="QMS171" s="396"/>
      <c r="QMT171" s="396"/>
      <c r="QMU171" s="396"/>
      <c r="QMV171" s="396"/>
      <c r="QMW171" s="396"/>
      <c r="QMX171" s="396"/>
      <c r="QMY171" s="396"/>
      <c r="QMZ171" s="396"/>
      <c r="QNA171" s="396"/>
      <c r="QNB171" s="396"/>
      <c r="QNC171" s="396"/>
      <c r="QND171" s="396"/>
      <c r="QNE171" s="396"/>
      <c r="QNF171" s="396"/>
      <c r="QNG171" s="396"/>
      <c r="QNH171" s="396"/>
      <c r="QNI171" s="396"/>
      <c r="QNJ171" s="396"/>
      <c r="QNK171" s="396"/>
      <c r="QNL171" s="396"/>
      <c r="QNM171" s="396"/>
      <c r="QNN171" s="396"/>
      <c r="QNO171" s="396"/>
      <c r="QNP171" s="396"/>
      <c r="QNQ171" s="396"/>
      <c r="QNR171" s="396"/>
      <c r="QNS171" s="396"/>
      <c r="QNT171" s="396"/>
      <c r="QNU171" s="396"/>
      <c r="QNV171" s="396"/>
      <c r="QNW171" s="396"/>
      <c r="QNX171" s="396"/>
      <c r="QNY171" s="396"/>
      <c r="QNZ171" s="396"/>
      <c r="QOA171" s="396"/>
      <c r="QOB171" s="396"/>
      <c r="QOC171" s="396"/>
      <c r="QOD171" s="396"/>
      <c r="QOE171" s="396"/>
      <c r="QOF171" s="396"/>
      <c r="QOG171" s="396"/>
      <c r="QOH171" s="396"/>
      <c r="QOI171" s="396"/>
      <c r="QOJ171" s="396"/>
      <c r="QOK171" s="396"/>
      <c r="QOL171" s="396"/>
      <c r="QOM171" s="396"/>
      <c r="QON171" s="396"/>
      <c r="QOO171" s="396"/>
      <c r="QOP171" s="396"/>
      <c r="QOQ171" s="396"/>
      <c r="QOR171" s="396"/>
      <c r="QOS171" s="396"/>
      <c r="QOT171" s="396"/>
      <c r="QOU171" s="396"/>
      <c r="QOV171" s="396"/>
      <c r="QOW171" s="396"/>
      <c r="QOX171" s="396"/>
      <c r="QOY171" s="396"/>
      <c r="QOZ171" s="396"/>
      <c r="QPA171" s="396"/>
      <c r="QPB171" s="396"/>
      <c r="QPC171" s="396"/>
      <c r="QPD171" s="396"/>
      <c r="QPE171" s="396"/>
      <c r="QPF171" s="396"/>
      <c r="QPG171" s="396"/>
      <c r="QPH171" s="396"/>
      <c r="QPI171" s="396"/>
      <c r="QPJ171" s="396"/>
      <c r="QPK171" s="396"/>
      <c r="QPL171" s="396"/>
      <c r="QPM171" s="396"/>
      <c r="QPN171" s="396"/>
      <c r="QPO171" s="396"/>
      <c r="QPP171" s="396"/>
      <c r="QPQ171" s="396"/>
      <c r="QPR171" s="396"/>
      <c r="QPS171" s="396"/>
      <c r="QPT171" s="396"/>
      <c r="QPU171" s="396"/>
      <c r="QPV171" s="396"/>
      <c r="QPW171" s="396"/>
      <c r="QPX171" s="396"/>
      <c r="QPY171" s="396"/>
      <c r="QPZ171" s="396"/>
      <c r="QQA171" s="396"/>
      <c r="QQB171" s="396"/>
      <c r="QQC171" s="396"/>
      <c r="QQD171" s="396"/>
      <c r="QQE171" s="396"/>
      <c r="QQF171" s="396"/>
      <c r="QQG171" s="396"/>
      <c r="QQH171" s="396"/>
      <c r="QQI171" s="396"/>
      <c r="QQJ171" s="396"/>
      <c r="QQK171" s="396"/>
      <c r="QQL171" s="396"/>
      <c r="QQM171" s="396"/>
      <c r="QQN171" s="396"/>
      <c r="QQO171" s="396"/>
      <c r="QQP171" s="396"/>
      <c r="QQQ171" s="396"/>
      <c r="QQR171" s="396"/>
      <c r="QQS171" s="396"/>
      <c r="QQT171" s="396"/>
      <c r="QQU171" s="396"/>
      <c r="QQV171" s="396"/>
      <c r="QQW171" s="396"/>
      <c r="QQX171" s="396"/>
      <c r="QQY171" s="396"/>
      <c r="QQZ171" s="396"/>
      <c r="QRA171" s="396"/>
      <c r="QRB171" s="396"/>
      <c r="QRC171" s="396"/>
      <c r="QRD171" s="396"/>
      <c r="QRE171" s="396"/>
      <c r="QRF171" s="396"/>
      <c r="QRG171" s="396"/>
      <c r="QRH171" s="396"/>
      <c r="QRI171" s="396"/>
      <c r="QRJ171" s="396"/>
      <c r="QRK171" s="396"/>
      <c r="QRL171" s="396"/>
      <c r="QRM171" s="396"/>
      <c r="QRN171" s="396"/>
      <c r="QRO171" s="396"/>
      <c r="QRP171" s="396"/>
      <c r="QRQ171" s="396"/>
      <c r="QRR171" s="396"/>
      <c r="QRS171" s="396"/>
      <c r="QRT171" s="396"/>
      <c r="QRU171" s="396"/>
      <c r="QRV171" s="396"/>
      <c r="QRW171" s="396"/>
      <c r="QRX171" s="396"/>
      <c r="QRY171" s="396"/>
      <c r="QRZ171" s="396"/>
      <c r="QSA171" s="396"/>
      <c r="QSB171" s="396"/>
      <c r="QSC171" s="396"/>
      <c r="QSD171" s="396"/>
      <c r="QSE171" s="396"/>
      <c r="QSF171" s="396"/>
      <c r="QSG171" s="396"/>
      <c r="QSH171" s="396"/>
      <c r="QSI171" s="396"/>
      <c r="QSJ171" s="396"/>
      <c r="QSK171" s="396"/>
      <c r="QSL171" s="396"/>
      <c r="QSM171" s="396"/>
      <c r="QSN171" s="396"/>
      <c r="QSO171" s="396"/>
      <c r="QSP171" s="396"/>
      <c r="QSQ171" s="396"/>
      <c r="QSR171" s="396"/>
      <c r="QSS171" s="396"/>
      <c r="QST171" s="396"/>
      <c r="QSU171" s="396"/>
      <c r="QSV171" s="396"/>
      <c r="QSW171" s="396"/>
      <c r="QSX171" s="396"/>
      <c r="QSY171" s="396"/>
      <c r="QSZ171" s="396"/>
      <c r="QTA171" s="396"/>
      <c r="QTB171" s="396"/>
      <c r="QTC171" s="396"/>
      <c r="QTD171" s="396"/>
      <c r="QTE171" s="396"/>
      <c r="QTF171" s="396"/>
      <c r="QTG171" s="396"/>
      <c r="QTH171" s="396"/>
      <c r="QTI171" s="396"/>
      <c r="QTJ171" s="396"/>
      <c r="QTK171" s="396"/>
      <c r="QTL171" s="396"/>
      <c r="QTM171" s="396"/>
      <c r="QTN171" s="396"/>
      <c r="QTO171" s="396"/>
      <c r="QTP171" s="396"/>
      <c r="QTQ171" s="396"/>
      <c r="QTR171" s="396"/>
      <c r="QTS171" s="396"/>
      <c r="QTT171" s="396"/>
      <c r="QTU171" s="396"/>
      <c r="QTV171" s="396"/>
      <c r="QTW171" s="396"/>
      <c r="QTX171" s="396"/>
      <c r="QTY171" s="396"/>
      <c r="QTZ171" s="396"/>
      <c r="QUA171" s="396"/>
      <c r="QUB171" s="396"/>
      <c r="QUC171" s="396"/>
      <c r="QUD171" s="396"/>
      <c r="QUE171" s="396"/>
      <c r="QUF171" s="396"/>
      <c r="QUG171" s="396"/>
      <c r="QUH171" s="396"/>
      <c r="QUI171" s="396"/>
      <c r="QUJ171" s="396"/>
      <c r="QUK171" s="396"/>
      <c r="QUL171" s="396"/>
      <c r="QUM171" s="396"/>
      <c r="QUN171" s="396"/>
      <c r="QUO171" s="396"/>
      <c r="QUP171" s="396"/>
      <c r="QUQ171" s="396"/>
      <c r="QUR171" s="396"/>
      <c r="QUS171" s="396"/>
      <c r="QUT171" s="396"/>
      <c r="QUU171" s="396"/>
      <c r="QUV171" s="396"/>
      <c r="QUW171" s="396"/>
      <c r="QUX171" s="396"/>
      <c r="QUY171" s="396"/>
      <c r="QUZ171" s="396"/>
      <c r="QVA171" s="396"/>
      <c r="QVB171" s="396"/>
      <c r="QVC171" s="396"/>
      <c r="QVD171" s="396"/>
      <c r="QVE171" s="396"/>
      <c r="QVF171" s="396"/>
      <c r="QVG171" s="396"/>
      <c r="QVH171" s="396"/>
      <c r="QVI171" s="396"/>
      <c r="QVJ171" s="396"/>
      <c r="QVK171" s="396"/>
      <c r="QVL171" s="396"/>
      <c r="QVM171" s="396"/>
      <c r="QVN171" s="396"/>
      <c r="QVO171" s="396"/>
      <c r="QVP171" s="396"/>
      <c r="QVQ171" s="396"/>
      <c r="QVR171" s="396"/>
      <c r="QVS171" s="396"/>
      <c r="QVT171" s="396"/>
      <c r="QVU171" s="396"/>
      <c r="QVV171" s="396"/>
      <c r="QVW171" s="396"/>
      <c r="QVX171" s="396"/>
      <c r="QVY171" s="396"/>
      <c r="QVZ171" s="396"/>
      <c r="QWA171" s="396"/>
      <c r="QWB171" s="396"/>
      <c r="QWC171" s="396"/>
      <c r="QWD171" s="396"/>
      <c r="QWE171" s="396"/>
      <c r="QWF171" s="396"/>
      <c r="QWG171" s="396"/>
      <c r="QWH171" s="396"/>
      <c r="QWI171" s="396"/>
      <c r="QWJ171" s="396"/>
      <c r="QWK171" s="396"/>
      <c r="QWL171" s="396"/>
      <c r="QWM171" s="396"/>
      <c r="QWN171" s="396"/>
      <c r="QWO171" s="396"/>
      <c r="QWP171" s="396"/>
      <c r="QWQ171" s="396"/>
      <c r="QWR171" s="396"/>
      <c r="QWS171" s="396"/>
      <c r="QWT171" s="396"/>
      <c r="QWU171" s="396"/>
      <c r="QWV171" s="396"/>
      <c r="QWW171" s="396"/>
      <c r="QWX171" s="396"/>
      <c r="QWY171" s="396"/>
      <c r="QWZ171" s="396"/>
      <c r="QXA171" s="396"/>
      <c r="QXB171" s="396"/>
      <c r="QXC171" s="396"/>
      <c r="QXD171" s="396"/>
      <c r="QXE171" s="396"/>
      <c r="QXF171" s="396"/>
      <c r="QXG171" s="396"/>
      <c r="QXH171" s="396"/>
      <c r="QXI171" s="396"/>
      <c r="QXJ171" s="396"/>
      <c r="QXK171" s="396"/>
      <c r="QXL171" s="396"/>
      <c r="QXM171" s="396"/>
      <c r="QXN171" s="396"/>
      <c r="QXO171" s="396"/>
      <c r="QXP171" s="396"/>
      <c r="QXQ171" s="396"/>
      <c r="QXR171" s="396"/>
      <c r="QXS171" s="396"/>
      <c r="QXT171" s="396"/>
      <c r="QXU171" s="396"/>
      <c r="QXV171" s="396"/>
      <c r="QXW171" s="396"/>
      <c r="QXX171" s="396"/>
      <c r="QXY171" s="396"/>
      <c r="QXZ171" s="396"/>
      <c r="QYA171" s="396"/>
      <c r="QYB171" s="396"/>
      <c r="QYC171" s="396"/>
      <c r="QYD171" s="396"/>
      <c r="QYE171" s="396"/>
      <c r="QYF171" s="396"/>
      <c r="QYG171" s="396"/>
      <c r="QYH171" s="396"/>
      <c r="QYI171" s="396"/>
      <c r="QYJ171" s="396"/>
      <c r="QYK171" s="396"/>
      <c r="QYL171" s="396"/>
      <c r="QYM171" s="396"/>
      <c r="QYN171" s="396"/>
      <c r="QYO171" s="396"/>
      <c r="QYP171" s="396"/>
      <c r="QYQ171" s="396"/>
      <c r="QYR171" s="396"/>
      <c r="QYS171" s="396"/>
      <c r="QYT171" s="396"/>
      <c r="QYU171" s="396"/>
      <c r="QYV171" s="396"/>
      <c r="QYW171" s="396"/>
      <c r="QYX171" s="396"/>
      <c r="QYY171" s="396"/>
      <c r="QYZ171" s="396"/>
      <c r="QZA171" s="396"/>
      <c r="QZB171" s="396"/>
      <c r="QZC171" s="396"/>
      <c r="QZD171" s="396"/>
      <c r="QZE171" s="396"/>
      <c r="QZF171" s="396"/>
      <c r="QZG171" s="396"/>
      <c r="QZH171" s="396"/>
      <c r="QZI171" s="396"/>
      <c r="QZJ171" s="396"/>
      <c r="QZK171" s="396"/>
      <c r="QZL171" s="396"/>
      <c r="QZM171" s="396"/>
      <c r="QZN171" s="396"/>
      <c r="QZO171" s="396"/>
      <c r="QZP171" s="396"/>
      <c r="QZQ171" s="396"/>
      <c r="QZR171" s="396"/>
      <c r="QZS171" s="396"/>
      <c r="QZT171" s="396"/>
      <c r="QZU171" s="396"/>
      <c r="QZV171" s="396"/>
      <c r="QZW171" s="396"/>
      <c r="QZX171" s="396"/>
      <c r="QZY171" s="396"/>
      <c r="QZZ171" s="396"/>
      <c r="RAA171" s="396"/>
      <c r="RAB171" s="396"/>
      <c r="RAC171" s="396"/>
      <c r="RAD171" s="396"/>
      <c r="RAE171" s="396"/>
      <c r="RAF171" s="396"/>
      <c r="RAG171" s="396"/>
      <c r="RAH171" s="396"/>
      <c r="RAI171" s="396"/>
      <c r="RAJ171" s="396"/>
      <c r="RAK171" s="396"/>
      <c r="RAL171" s="396"/>
      <c r="RAM171" s="396"/>
      <c r="RAN171" s="396"/>
      <c r="RAO171" s="396"/>
      <c r="RAP171" s="396"/>
      <c r="RAQ171" s="396"/>
      <c r="RAR171" s="396"/>
      <c r="RAS171" s="396"/>
      <c r="RAT171" s="396"/>
      <c r="RAU171" s="396"/>
      <c r="RAV171" s="396"/>
      <c r="RAW171" s="396"/>
      <c r="RAX171" s="396"/>
      <c r="RAY171" s="396"/>
      <c r="RAZ171" s="396"/>
      <c r="RBA171" s="396"/>
      <c r="RBB171" s="396"/>
      <c r="RBC171" s="396"/>
      <c r="RBD171" s="396"/>
      <c r="RBE171" s="396"/>
      <c r="RBF171" s="396"/>
      <c r="RBG171" s="396"/>
      <c r="RBH171" s="396"/>
      <c r="RBI171" s="396"/>
      <c r="RBJ171" s="396"/>
      <c r="RBK171" s="396"/>
      <c r="RBL171" s="396"/>
      <c r="RBM171" s="396"/>
      <c r="RBN171" s="396"/>
      <c r="RBO171" s="396"/>
      <c r="RBP171" s="396"/>
      <c r="RBQ171" s="396"/>
      <c r="RBR171" s="396"/>
      <c r="RBS171" s="396"/>
      <c r="RBT171" s="396"/>
      <c r="RBU171" s="396"/>
      <c r="RBV171" s="396"/>
      <c r="RBW171" s="396"/>
      <c r="RBX171" s="396"/>
      <c r="RBY171" s="396"/>
      <c r="RBZ171" s="396"/>
      <c r="RCA171" s="396"/>
      <c r="RCB171" s="396"/>
      <c r="RCC171" s="396"/>
      <c r="RCD171" s="396"/>
      <c r="RCE171" s="396"/>
      <c r="RCF171" s="396"/>
      <c r="RCG171" s="396"/>
      <c r="RCH171" s="396"/>
      <c r="RCI171" s="396"/>
      <c r="RCJ171" s="396"/>
      <c r="RCK171" s="396"/>
      <c r="RCL171" s="396"/>
      <c r="RCM171" s="396"/>
      <c r="RCN171" s="396"/>
      <c r="RCO171" s="396"/>
      <c r="RCP171" s="396"/>
      <c r="RCQ171" s="396"/>
      <c r="RCR171" s="396"/>
      <c r="RCS171" s="396"/>
      <c r="RCT171" s="396"/>
      <c r="RCU171" s="396"/>
      <c r="RCV171" s="396"/>
      <c r="RCW171" s="396"/>
      <c r="RCX171" s="396"/>
      <c r="RCY171" s="396"/>
      <c r="RCZ171" s="396"/>
      <c r="RDA171" s="396"/>
      <c r="RDB171" s="396"/>
      <c r="RDC171" s="396"/>
      <c r="RDD171" s="396"/>
      <c r="RDE171" s="396"/>
      <c r="RDF171" s="396"/>
      <c r="RDG171" s="396"/>
      <c r="RDH171" s="396"/>
      <c r="RDI171" s="396"/>
      <c r="RDJ171" s="396"/>
      <c r="RDK171" s="396"/>
      <c r="RDL171" s="396"/>
      <c r="RDM171" s="396"/>
      <c r="RDN171" s="396"/>
      <c r="RDO171" s="396"/>
      <c r="RDP171" s="396"/>
      <c r="RDQ171" s="396"/>
      <c r="RDR171" s="396"/>
      <c r="RDS171" s="396"/>
      <c r="RDT171" s="396"/>
      <c r="RDU171" s="396"/>
      <c r="RDV171" s="396"/>
      <c r="RDW171" s="396"/>
      <c r="RDX171" s="396"/>
      <c r="RDY171" s="396"/>
      <c r="RDZ171" s="396"/>
      <c r="REA171" s="396"/>
      <c r="REB171" s="396"/>
      <c r="REC171" s="396"/>
      <c r="RED171" s="396"/>
      <c r="REE171" s="396"/>
      <c r="REF171" s="396"/>
      <c r="REG171" s="396"/>
      <c r="REH171" s="396"/>
      <c r="REI171" s="396"/>
      <c r="REJ171" s="396"/>
      <c r="REK171" s="396"/>
      <c r="REL171" s="396"/>
      <c r="REM171" s="396"/>
      <c r="REN171" s="396"/>
      <c r="REO171" s="396"/>
      <c r="REP171" s="396"/>
      <c r="REQ171" s="396"/>
      <c r="RER171" s="396"/>
      <c r="RES171" s="396"/>
      <c r="RET171" s="396"/>
      <c r="REU171" s="396"/>
      <c r="REV171" s="396"/>
      <c r="REW171" s="396"/>
      <c r="REX171" s="396"/>
      <c r="REY171" s="396"/>
      <c r="REZ171" s="396"/>
      <c r="RFA171" s="396"/>
      <c r="RFB171" s="396"/>
      <c r="RFC171" s="396"/>
      <c r="RFD171" s="396"/>
      <c r="RFE171" s="396"/>
      <c r="RFF171" s="396"/>
      <c r="RFG171" s="396"/>
      <c r="RFH171" s="396"/>
      <c r="RFI171" s="396"/>
      <c r="RFJ171" s="396"/>
      <c r="RFK171" s="396"/>
      <c r="RFL171" s="396"/>
      <c r="RFM171" s="396"/>
      <c r="RFN171" s="396"/>
      <c r="RFO171" s="396"/>
      <c r="RFP171" s="396"/>
      <c r="RFQ171" s="396"/>
      <c r="RFR171" s="396"/>
      <c r="RFS171" s="396"/>
      <c r="RFT171" s="396"/>
      <c r="RFU171" s="396"/>
      <c r="RFV171" s="396"/>
      <c r="RFW171" s="396"/>
      <c r="RFX171" s="396"/>
      <c r="RFY171" s="396"/>
      <c r="RFZ171" s="396"/>
      <c r="RGA171" s="396"/>
      <c r="RGB171" s="396"/>
      <c r="RGC171" s="396"/>
      <c r="RGD171" s="396"/>
      <c r="RGE171" s="396"/>
      <c r="RGF171" s="396"/>
      <c r="RGG171" s="396"/>
      <c r="RGH171" s="396"/>
      <c r="RGI171" s="396"/>
      <c r="RGJ171" s="396"/>
      <c r="RGK171" s="396"/>
      <c r="RGL171" s="396"/>
      <c r="RGM171" s="396"/>
      <c r="RGN171" s="396"/>
      <c r="RGO171" s="396"/>
      <c r="RGP171" s="396"/>
      <c r="RGQ171" s="396"/>
      <c r="RGR171" s="396"/>
      <c r="RGS171" s="396"/>
      <c r="RGT171" s="396"/>
      <c r="RGU171" s="396"/>
      <c r="RGV171" s="396"/>
      <c r="RGW171" s="396"/>
      <c r="RGX171" s="396"/>
      <c r="RGY171" s="396"/>
      <c r="RGZ171" s="396"/>
      <c r="RHA171" s="396"/>
      <c r="RHB171" s="396"/>
      <c r="RHC171" s="396"/>
      <c r="RHD171" s="396"/>
      <c r="RHE171" s="396"/>
      <c r="RHF171" s="396"/>
      <c r="RHG171" s="396"/>
      <c r="RHH171" s="396"/>
      <c r="RHI171" s="396"/>
      <c r="RHJ171" s="396"/>
      <c r="RHK171" s="396"/>
      <c r="RHL171" s="396"/>
      <c r="RHM171" s="396"/>
      <c r="RHN171" s="396"/>
      <c r="RHO171" s="396"/>
      <c r="RHP171" s="396"/>
      <c r="RHQ171" s="396"/>
      <c r="RHR171" s="396"/>
      <c r="RHS171" s="396"/>
      <c r="RHT171" s="396"/>
      <c r="RHU171" s="396"/>
      <c r="RHV171" s="396"/>
      <c r="RHW171" s="396"/>
      <c r="RHX171" s="396"/>
      <c r="RHY171" s="396"/>
      <c r="RHZ171" s="396"/>
      <c r="RIA171" s="396"/>
      <c r="RIB171" s="396"/>
      <c r="RIC171" s="396"/>
      <c r="RID171" s="396"/>
      <c r="RIE171" s="396"/>
      <c r="RIF171" s="396"/>
      <c r="RIG171" s="396"/>
      <c r="RIH171" s="396"/>
      <c r="RII171" s="396"/>
      <c r="RIJ171" s="396"/>
      <c r="RIK171" s="396"/>
      <c r="RIL171" s="396"/>
      <c r="RIM171" s="396"/>
      <c r="RIN171" s="396"/>
      <c r="RIO171" s="396"/>
      <c r="RIP171" s="396"/>
      <c r="RIQ171" s="396"/>
      <c r="RIR171" s="396"/>
      <c r="RIS171" s="396"/>
      <c r="RIT171" s="396"/>
      <c r="RIU171" s="396"/>
      <c r="RIV171" s="396"/>
      <c r="RIW171" s="396"/>
      <c r="RIX171" s="396"/>
      <c r="RIY171" s="396"/>
      <c r="RIZ171" s="396"/>
      <c r="RJA171" s="396"/>
      <c r="RJB171" s="396"/>
      <c r="RJC171" s="396"/>
      <c r="RJD171" s="396"/>
      <c r="RJE171" s="396"/>
      <c r="RJF171" s="396"/>
      <c r="RJG171" s="396"/>
      <c r="RJH171" s="396"/>
      <c r="RJI171" s="396"/>
      <c r="RJJ171" s="396"/>
      <c r="RJK171" s="396"/>
      <c r="RJL171" s="396"/>
      <c r="RJM171" s="396"/>
      <c r="RJN171" s="396"/>
      <c r="RJO171" s="396"/>
      <c r="RJP171" s="396"/>
      <c r="RJQ171" s="396"/>
      <c r="RJR171" s="396"/>
      <c r="RJS171" s="396"/>
      <c r="RJT171" s="396"/>
      <c r="RJU171" s="396"/>
      <c r="RJV171" s="396"/>
      <c r="RJW171" s="396"/>
      <c r="RJX171" s="396"/>
      <c r="RJY171" s="396"/>
      <c r="RJZ171" s="396"/>
      <c r="RKA171" s="396"/>
      <c r="RKB171" s="396"/>
      <c r="RKC171" s="396"/>
      <c r="RKD171" s="396"/>
      <c r="RKE171" s="396"/>
      <c r="RKF171" s="396"/>
      <c r="RKG171" s="396"/>
      <c r="RKH171" s="396"/>
      <c r="RKI171" s="396"/>
      <c r="RKJ171" s="396"/>
      <c r="RKK171" s="396"/>
      <c r="RKL171" s="396"/>
      <c r="RKM171" s="396"/>
      <c r="RKN171" s="396"/>
      <c r="RKO171" s="396"/>
      <c r="RKP171" s="396"/>
      <c r="RKQ171" s="396"/>
      <c r="RKR171" s="396"/>
      <c r="RKS171" s="396"/>
      <c r="RKT171" s="396"/>
      <c r="RKU171" s="396"/>
      <c r="RKV171" s="396"/>
      <c r="RKW171" s="396"/>
      <c r="RKX171" s="396"/>
      <c r="RKY171" s="396"/>
      <c r="RKZ171" s="396"/>
      <c r="RLA171" s="396"/>
      <c r="RLB171" s="396"/>
      <c r="RLC171" s="396"/>
      <c r="RLD171" s="396"/>
      <c r="RLE171" s="396"/>
      <c r="RLF171" s="396"/>
      <c r="RLG171" s="396"/>
      <c r="RLH171" s="396"/>
      <c r="RLI171" s="396"/>
      <c r="RLJ171" s="396"/>
      <c r="RLK171" s="396"/>
      <c r="RLL171" s="396"/>
      <c r="RLM171" s="396"/>
      <c r="RLN171" s="396"/>
      <c r="RLO171" s="396"/>
      <c r="RLP171" s="396"/>
      <c r="RLQ171" s="396"/>
      <c r="RLR171" s="396"/>
      <c r="RLS171" s="396"/>
      <c r="RLT171" s="396"/>
      <c r="RLU171" s="396"/>
      <c r="RLV171" s="396"/>
      <c r="RLW171" s="396"/>
      <c r="RLX171" s="396"/>
      <c r="RLY171" s="396"/>
      <c r="RLZ171" s="396"/>
      <c r="RMA171" s="396"/>
      <c r="RMB171" s="396"/>
      <c r="RMC171" s="396"/>
      <c r="RMD171" s="396"/>
      <c r="RME171" s="396"/>
      <c r="RMF171" s="396"/>
      <c r="RMG171" s="396"/>
      <c r="RMH171" s="396"/>
      <c r="RMI171" s="396"/>
      <c r="RMJ171" s="396"/>
      <c r="RMK171" s="396"/>
      <c r="RML171" s="396"/>
      <c r="RMM171" s="396"/>
      <c r="RMN171" s="396"/>
      <c r="RMO171" s="396"/>
      <c r="RMP171" s="396"/>
      <c r="RMQ171" s="396"/>
      <c r="RMR171" s="396"/>
      <c r="RMS171" s="396"/>
      <c r="RMT171" s="396"/>
      <c r="RMU171" s="396"/>
      <c r="RMV171" s="396"/>
      <c r="RMW171" s="396"/>
      <c r="RMX171" s="396"/>
      <c r="RMY171" s="396"/>
      <c r="RMZ171" s="396"/>
      <c r="RNA171" s="396"/>
      <c r="RNB171" s="396"/>
      <c r="RNC171" s="396"/>
      <c r="RND171" s="396"/>
      <c r="RNE171" s="396"/>
      <c r="RNF171" s="396"/>
      <c r="RNG171" s="396"/>
      <c r="RNH171" s="396"/>
      <c r="RNI171" s="396"/>
      <c r="RNJ171" s="396"/>
      <c r="RNK171" s="396"/>
      <c r="RNL171" s="396"/>
      <c r="RNM171" s="396"/>
      <c r="RNN171" s="396"/>
      <c r="RNO171" s="396"/>
      <c r="RNP171" s="396"/>
      <c r="RNQ171" s="396"/>
      <c r="RNR171" s="396"/>
      <c r="RNS171" s="396"/>
      <c r="RNT171" s="396"/>
      <c r="RNU171" s="396"/>
      <c r="RNV171" s="396"/>
      <c r="RNW171" s="396"/>
      <c r="RNX171" s="396"/>
      <c r="RNY171" s="396"/>
      <c r="RNZ171" s="396"/>
      <c r="ROA171" s="396"/>
      <c r="ROB171" s="396"/>
      <c r="ROC171" s="396"/>
      <c r="ROD171" s="396"/>
      <c r="ROE171" s="396"/>
      <c r="ROF171" s="396"/>
      <c r="ROG171" s="396"/>
      <c r="ROH171" s="396"/>
      <c r="ROI171" s="396"/>
      <c r="ROJ171" s="396"/>
      <c r="ROK171" s="396"/>
      <c r="ROL171" s="396"/>
      <c r="ROM171" s="396"/>
      <c r="RON171" s="396"/>
      <c r="ROO171" s="396"/>
      <c r="ROP171" s="396"/>
      <c r="ROQ171" s="396"/>
      <c r="ROR171" s="396"/>
      <c r="ROS171" s="396"/>
      <c r="ROT171" s="396"/>
      <c r="ROU171" s="396"/>
      <c r="ROV171" s="396"/>
      <c r="ROW171" s="396"/>
      <c r="ROX171" s="396"/>
      <c r="ROY171" s="396"/>
      <c r="ROZ171" s="396"/>
      <c r="RPA171" s="396"/>
      <c r="RPB171" s="396"/>
      <c r="RPC171" s="396"/>
      <c r="RPD171" s="396"/>
      <c r="RPE171" s="396"/>
      <c r="RPF171" s="396"/>
      <c r="RPG171" s="396"/>
      <c r="RPH171" s="396"/>
      <c r="RPI171" s="396"/>
      <c r="RPJ171" s="396"/>
      <c r="RPK171" s="396"/>
      <c r="RPL171" s="396"/>
      <c r="RPM171" s="396"/>
      <c r="RPN171" s="396"/>
      <c r="RPO171" s="396"/>
      <c r="RPP171" s="396"/>
      <c r="RPQ171" s="396"/>
      <c r="RPR171" s="396"/>
      <c r="RPS171" s="396"/>
      <c r="RPT171" s="396"/>
      <c r="RPU171" s="396"/>
      <c r="RPV171" s="396"/>
      <c r="RPW171" s="396"/>
      <c r="RPX171" s="396"/>
      <c r="RPY171" s="396"/>
      <c r="RPZ171" s="396"/>
      <c r="RQA171" s="396"/>
      <c r="RQB171" s="396"/>
      <c r="RQC171" s="396"/>
      <c r="RQD171" s="396"/>
      <c r="RQE171" s="396"/>
      <c r="RQF171" s="396"/>
      <c r="RQG171" s="396"/>
      <c r="RQH171" s="396"/>
      <c r="RQI171" s="396"/>
      <c r="RQJ171" s="396"/>
      <c r="RQK171" s="396"/>
      <c r="RQL171" s="396"/>
      <c r="RQM171" s="396"/>
      <c r="RQN171" s="396"/>
      <c r="RQO171" s="396"/>
      <c r="RQP171" s="396"/>
      <c r="RQQ171" s="396"/>
      <c r="RQR171" s="396"/>
      <c r="RQS171" s="396"/>
      <c r="RQT171" s="396"/>
      <c r="RQU171" s="396"/>
      <c r="RQV171" s="396"/>
      <c r="RQW171" s="396"/>
      <c r="RQX171" s="396"/>
      <c r="RQY171" s="396"/>
      <c r="RQZ171" s="396"/>
      <c r="RRA171" s="396"/>
      <c r="RRB171" s="396"/>
      <c r="RRC171" s="396"/>
      <c r="RRD171" s="396"/>
      <c r="RRE171" s="396"/>
      <c r="RRF171" s="396"/>
      <c r="RRG171" s="396"/>
      <c r="RRH171" s="396"/>
      <c r="RRI171" s="396"/>
      <c r="RRJ171" s="396"/>
      <c r="RRK171" s="396"/>
      <c r="RRL171" s="396"/>
      <c r="RRM171" s="396"/>
      <c r="RRN171" s="396"/>
      <c r="RRO171" s="396"/>
      <c r="RRP171" s="396"/>
      <c r="RRQ171" s="396"/>
      <c r="RRR171" s="396"/>
      <c r="RRS171" s="396"/>
      <c r="RRT171" s="396"/>
      <c r="RRU171" s="396"/>
      <c r="RRV171" s="396"/>
      <c r="RRW171" s="396"/>
      <c r="RRX171" s="396"/>
      <c r="RRY171" s="396"/>
      <c r="RRZ171" s="396"/>
      <c r="RSA171" s="396"/>
      <c r="RSB171" s="396"/>
      <c r="RSC171" s="396"/>
      <c r="RSD171" s="396"/>
      <c r="RSE171" s="396"/>
      <c r="RSF171" s="396"/>
      <c r="RSG171" s="396"/>
      <c r="RSH171" s="396"/>
      <c r="RSI171" s="396"/>
      <c r="RSJ171" s="396"/>
      <c r="RSK171" s="396"/>
      <c r="RSL171" s="396"/>
      <c r="RSM171" s="396"/>
      <c r="RSN171" s="396"/>
      <c r="RSO171" s="396"/>
      <c r="RSP171" s="396"/>
      <c r="RSQ171" s="396"/>
      <c r="RSR171" s="396"/>
      <c r="RSS171" s="396"/>
      <c r="RST171" s="396"/>
      <c r="RSU171" s="396"/>
      <c r="RSV171" s="396"/>
      <c r="RSW171" s="396"/>
      <c r="RSX171" s="396"/>
      <c r="RSY171" s="396"/>
      <c r="RSZ171" s="396"/>
      <c r="RTA171" s="396"/>
      <c r="RTB171" s="396"/>
      <c r="RTC171" s="396"/>
      <c r="RTD171" s="396"/>
      <c r="RTE171" s="396"/>
      <c r="RTF171" s="396"/>
      <c r="RTG171" s="396"/>
      <c r="RTH171" s="396"/>
      <c r="RTI171" s="396"/>
      <c r="RTJ171" s="396"/>
      <c r="RTK171" s="396"/>
      <c r="RTL171" s="396"/>
      <c r="RTM171" s="396"/>
      <c r="RTN171" s="396"/>
      <c r="RTO171" s="396"/>
      <c r="RTP171" s="396"/>
      <c r="RTQ171" s="396"/>
      <c r="RTR171" s="396"/>
      <c r="RTS171" s="396"/>
      <c r="RTT171" s="396"/>
      <c r="RTU171" s="396"/>
      <c r="RTV171" s="396"/>
      <c r="RTW171" s="396"/>
      <c r="RTX171" s="396"/>
      <c r="RTY171" s="396"/>
      <c r="RTZ171" s="396"/>
      <c r="RUA171" s="396"/>
      <c r="RUB171" s="396"/>
      <c r="RUC171" s="396"/>
      <c r="RUD171" s="396"/>
      <c r="RUE171" s="396"/>
      <c r="RUF171" s="396"/>
      <c r="RUG171" s="396"/>
      <c r="RUH171" s="396"/>
      <c r="RUI171" s="396"/>
      <c r="RUJ171" s="396"/>
      <c r="RUK171" s="396"/>
      <c r="RUL171" s="396"/>
      <c r="RUM171" s="396"/>
      <c r="RUN171" s="396"/>
      <c r="RUO171" s="396"/>
      <c r="RUP171" s="396"/>
      <c r="RUQ171" s="396"/>
      <c r="RUR171" s="396"/>
      <c r="RUS171" s="396"/>
      <c r="RUT171" s="396"/>
      <c r="RUU171" s="396"/>
      <c r="RUV171" s="396"/>
      <c r="RUW171" s="396"/>
      <c r="RUX171" s="396"/>
      <c r="RUY171" s="396"/>
      <c r="RUZ171" s="396"/>
      <c r="RVA171" s="396"/>
      <c r="RVB171" s="396"/>
      <c r="RVC171" s="396"/>
      <c r="RVD171" s="396"/>
      <c r="RVE171" s="396"/>
      <c r="RVF171" s="396"/>
      <c r="RVG171" s="396"/>
      <c r="RVH171" s="396"/>
      <c r="RVI171" s="396"/>
      <c r="RVJ171" s="396"/>
      <c r="RVK171" s="396"/>
      <c r="RVL171" s="396"/>
      <c r="RVM171" s="396"/>
      <c r="RVN171" s="396"/>
      <c r="RVO171" s="396"/>
      <c r="RVP171" s="396"/>
      <c r="RVQ171" s="396"/>
      <c r="RVR171" s="396"/>
      <c r="RVS171" s="396"/>
      <c r="RVT171" s="396"/>
      <c r="RVU171" s="396"/>
      <c r="RVV171" s="396"/>
      <c r="RVW171" s="396"/>
      <c r="RVX171" s="396"/>
      <c r="RVY171" s="396"/>
      <c r="RVZ171" s="396"/>
      <c r="RWA171" s="396"/>
      <c r="RWB171" s="396"/>
      <c r="RWC171" s="396"/>
      <c r="RWD171" s="396"/>
      <c r="RWE171" s="396"/>
      <c r="RWF171" s="396"/>
      <c r="RWG171" s="396"/>
      <c r="RWH171" s="396"/>
      <c r="RWI171" s="396"/>
      <c r="RWJ171" s="396"/>
      <c r="RWK171" s="396"/>
      <c r="RWL171" s="396"/>
      <c r="RWM171" s="396"/>
      <c r="RWN171" s="396"/>
      <c r="RWO171" s="396"/>
      <c r="RWP171" s="396"/>
      <c r="RWQ171" s="396"/>
      <c r="RWR171" s="396"/>
      <c r="RWS171" s="396"/>
      <c r="RWT171" s="396"/>
      <c r="RWU171" s="396"/>
      <c r="RWV171" s="396"/>
      <c r="RWW171" s="396"/>
      <c r="RWX171" s="396"/>
      <c r="RWY171" s="396"/>
      <c r="RWZ171" s="396"/>
      <c r="RXA171" s="396"/>
      <c r="RXB171" s="396"/>
      <c r="RXC171" s="396"/>
      <c r="RXD171" s="396"/>
      <c r="RXE171" s="396"/>
      <c r="RXF171" s="396"/>
      <c r="RXG171" s="396"/>
      <c r="RXH171" s="396"/>
      <c r="RXI171" s="396"/>
      <c r="RXJ171" s="396"/>
      <c r="RXK171" s="396"/>
      <c r="RXL171" s="396"/>
      <c r="RXM171" s="396"/>
      <c r="RXN171" s="396"/>
      <c r="RXO171" s="396"/>
      <c r="RXP171" s="396"/>
      <c r="RXQ171" s="396"/>
      <c r="RXR171" s="396"/>
      <c r="RXS171" s="396"/>
      <c r="RXT171" s="396"/>
      <c r="RXU171" s="396"/>
      <c r="RXV171" s="396"/>
      <c r="RXW171" s="396"/>
      <c r="RXX171" s="396"/>
      <c r="RXY171" s="396"/>
      <c r="RXZ171" s="396"/>
      <c r="RYA171" s="396"/>
      <c r="RYB171" s="396"/>
      <c r="RYC171" s="396"/>
      <c r="RYD171" s="396"/>
      <c r="RYE171" s="396"/>
      <c r="RYF171" s="396"/>
      <c r="RYG171" s="396"/>
      <c r="RYH171" s="396"/>
      <c r="RYI171" s="396"/>
      <c r="RYJ171" s="396"/>
      <c r="RYK171" s="396"/>
      <c r="RYL171" s="396"/>
      <c r="RYM171" s="396"/>
      <c r="RYN171" s="396"/>
      <c r="RYO171" s="396"/>
      <c r="RYP171" s="396"/>
      <c r="RYQ171" s="396"/>
      <c r="RYR171" s="396"/>
      <c r="RYS171" s="396"/>
      <c r="RYT171" s="396"/>
      <c r="RYU171" s="396"/>
      <c r="RYV171" s="396"/>
      <c r="RYW171" s="396"/>
      <c r="RYX171" s="396"/>
      <c r="RYY171" s="396"/>
      <c r="RYZ171" s="396"/>
      <c r="RZA171" s="396"/>
      <c r="RZB171" s="396"/>
      <c r="RZC171" s="396"/>
      <c r="RZD171" s="396"/>
      <c r="RZE171" s="396"/>
      <c r="RZF171" s="396"/>
      <c r="RZG171" s="396"/>
      <c r="RZH171" s="396"/>
      <c r="RZI171" s="396"/>
      <c r="RZJ171" s="396"/>
      <c r="RZK171" s="396"/>
      <c r="RZL171" s="396"/>
      <c r="RZM171" s="396"/>
      <c r="RZN171" s="396"/>
      <c r="RZO171" s="396"/>
      <c r="RZP171" s="396"/>
      <c r="RZQ171" s="396"/>
      <c r="RZR171" s="396"/>
      <c r="RZS171" s="396"/>
      <c r="RZT171" s="396"/>
      <c r="RZU171" s="396"/>
      <c r="RZV171" s="396"/>
      <c r="RZW171" s="396"/>
      <c r="RZX171" s="396"/>
      <c r="RZY171" s="396"/>
      <c r="RZZ171" s="396"/>
      <c r="SAA171" s="396"/>
      <c r="SAB171" s="396"/>
      <c r="SAC171" s="396"/>
      <c r="SAD171" s="396"/>
      <c r="SAE171" s="396"/>
      <c r="SAF171" s="396"/>
      <c r="SAG171" s="396"/>
      <c r="SAH171" s="396"/>
      <c r="SAI171" s="396"/>
      <c r="SAJ171" s="396"/>
      <c r="SAK171" s="396"/>
      <c r="SAL171" s="396"/>
      <c r="SAM171" s="396"/>
      <c r="SAN171" s="396"/>
      <c r="SAO171" s="396"/>
      <c r="SAP171" s="396"/>
      <c r="SAQ171" s="396"/>
      <c r="SAR171" s="396"/>
      <c r="SAS171" s="396"/>
      <c r="SAT171" s="396"/>
      <c r="SAU171" s="396"/>
      <c r="SAV171" s="396"/>
      <c r="SAW171" s="396"/>
      <c r="SAX171" s="396"/>
      <c r="SAY171" s="396"/>
      <c r="SAZ171" s="396"/>
      <c r="SBA171" s="396"/>
      <c r="SBB171" s="396"/>
      <c r="SBC171" s="396"/>
      <c r="SBD171" s="396"/>
      <c r="SBE171" s="396"/>
      <c r="SBF171" s="396"/>
      <c r="SBG171" s="396"/>
      <c r="SBH171" s="396"/>
      <c r="SBI171" s="396"/>
      <c r="SBJ171" s="396"/>
      <c r="SBK171" s="396"/>
      <c r="SBL171" s="396"/>
      <c r="SBM171" s="396"/>
      <c r="SBN171" s="396"/>
      <c r="SBO171" s="396"/>
      <c r="SBP171" s="396"/>
      <c r="SBQ171" s="396"/>
      <c r="SBR171" s="396"/>
      <c r="SBS171" s="396"/>
      <c r="SBT171" s="396"/>
      <c r="SBU171" s="396"/>
      <c r="SBV171" s="396"/>
      <c r="SBW171" s="396"/>
      <c r="SBX171" s="396"/>
      <c r="SBY171" s="396"/>
      <c r="SBZ171" s="396"/>
      <c r="SCA171" s="396"/>
      <c r="SCB171" s="396"/>
      <c r="SCC171" s="396"/>
      <c r="SCD171" s="396"/>
      <c r="SCE171" s="396"/>
      <c r="SCF171" s="396"/>
      <c r="SCG171" s="396"/>
      <c r="SCH171" s="396"/>
      <c r="SCI171" s="396"/>
      <c r="SCJ171" s="396"/>
      <c r="SCK171" s="396"/>
      <c r="SCL171" s="396"/>
      <c r="SCM171" s="396"/>
      <c r="SCN171" s="396"/>
      <c r="SCO171" s="396"/>
      <c r="SCP171" s="396"/>
      <c r="SCQ171" s="396"/>
      <c r="SCR171" s="396"/>
      <c r="SCS171" s="396"/>
      <c r="SCT171" s="396"/>
      <c r="SCU171" s="396"/>
      <c r="SCV171" s="396"/>
      <c r="SCW171" s="396"/>
      <c r="SCX171" s="396"/>
      <c r="SCY171" s="396"/>
      <c r="SCZ171" s="396"/>
      <c r="SDA171" s="396"/>
      <c r="SDB171" s="396"/>
      <c r="SDC171" s="396"/>
      <c r="SDD171" s="396"/>
      <c r="SDE171" s="396"/>
      <c r="SDF171" s="396"/>
      <c r="SDG171" s="396"/>
      <c r="SDH171" s="396"/>
      <c r="SDI171" s="396"/>
      <c r="SDJ171" s="396"/>
      <c r="SDK171" s="396"/>
      <c r="SDL171" s="396"/>
      <c r="SDM171" s="396"/>
      <c r="SDN171" s="396"/>
      <c r="SDO171" s="396"/>
      <c r="SDP171" s="396"/>
      <c r="SDQ171" s="396"/>
      <c r="SDR171" s="396"/>
      <c r="SDS171" s="396"/>
      <c r="SDT171" s="396"/>
      <c r="SDU171" s="396"/>
      <c r="SDV171" s="396"/>
      <c r="SDW171" s="396"/>
      <c r="SDX171" s="396"/>
      <c r="SDY171" s="396"/>
      <c r="SDZ171" s="396"/>
      <c r="SEA171" s="396"/>
      <c r="SEB171" s="396"/>
      <c r="SEC171" s="396"/>
      <c r="SED171" s="396"/>
      <c r="SEE171" s="396"/>
      <c r="SEF171" s="396"/>
      <c r="SEG171" s="396"/>
      <c r="SEH171" s="396"/>
      <c r="SEI171" s="396"/>
      <c r="SEJ171" s="396"/>
      <c r="SEK171" s="396"/>
      <c r="SEL171" s="396"/>
      <c r="SEM171" s="396"/>
      <c r="SEN171" s="396"/>
      <c r="SEO171" s="396"/>
      <c r="SEP171" s="396"/>
      <c r="SEQ171" s="396"/>
      <c r="SER171" s="396"/>
      <c r="SES171" s="396"/>
      <c r="SET171" s="396"/>
      <c r="SEU171" s="396"/>
      <c r="SEV171" s="396"/>
      <c r="SEW171" s="396"/>
      <c r="SEX171" s="396"/>
      <c r="SEY171" s="396"/>
      <c r="SEZ171" s="396"/>
      <c r="SFA171" s="396"/>
      <c r="SFB171" s="396"/>
      <c r="SFC171" s="396"/>
      <c r="SFD171" s="396"/>
      <c r="SFE171" s="396"/>
      <c r="SFF171" s="396"/>
      <c r="SFG171" s="396"/>
      <c r="SFH171" s="396"/>
      <c r="SFI171" s="396"/>
      <c r="SFJ171" s="396"/>
      <c r="SFK171" s="396"/>
      <c r="SFL171" s="396"/>
      <c r="SFM171" s="396"/>
      <c r="SFN171" s="396"/>
      <c r="SFO171" s="396"/>
      <c r="SFP171" s="396"/>
      <c r="SFQ171" s="396"/>
      <c r="SFR171" s="396"/>
      <c r="SFS171" s="396"/>
      <c r="SFT171" s="396"/>
      <c r="SFU171" s="396"/>
      <c r="SFV171" s="396"/>
      <c r="SFW171" s="396"/>
      <c r="SFX171" s="396"/>
      <c r="SFY171" s="396"/>
      <c r="SFZ171" s="396"/>
      <c r="SGA171" s="396"/>
      <c r="SGB171" s="396"/>
      <c r="SGC171" s="396"/>
      <c r="SGD171" s="396"/>
      <c r="SGE171" s="396"/>
      <c r="SGF171" s="396"/>
      <c r="SGG171" s="396"/>
      <c r="SGH171" s="396"/>
      <c r="SGI171" s="396"/>
      <c r="SGJ171" s="396"/>
      <c r="SGK171" s="396"/>
      <c r="SGL171" s="396"/>
      <c r="SGM171" s="396"/>
      <c r="SGN171" s="396"/>
      <c r="SGO171" s="396"/>
      <c r="SGP171" s="396"/>
      <c r="SGQ171" s="396"/>
      <c r="SGR171" s="396"/>
      <c r="SGS171" s="396"/>
      <c r="SGT171" s="396"/>
      <c r="SGU171" s="396"/>
      <c r="SGV171" s="396"/>
      <c r="SGW171" s="396"/>
      <c r="SGX171" s="396"/>
      <c r="SGY171" s="396"/>
      <c r="SGZ171" s="396"/>
      <c r="SHA171" s="396"/>
      <c r="SHB171" s="396"/>
      <c r="SHC171" s="396"/>
      <c r="SHD171" s="396"/>
      <c r="SHE171" s="396"/>
      <c r="SHF171" s="396"/>
      <c r="SHG171" s="396"/>
      <c r="SHH171" s="396"/>
      <c r="SHI171" s="396"/>
      <c r="SHJ171" s="396"/>
      <c r="SHK171" s="396"/>
      <c r="SHL171" s="396"/>
      <c r="SHM171" s="396"/>
      <c r="SHN171" s="396"/>
      <c r="SHO171" s="396"/>
      <c r="SHP171" s="396"/>
      <c r="SHQ171" s="396"/>
      <c r="SHR171" s="396"/>
      <c r="SHS171" s="396"/>
      <c r="SHT171" s="396"/>
      <c r="SHU171" s="396"/>
      <c r="SHV171" s="396"/>
      <c r="SHW171" s="396"/>
      <c r="SHX171" s="396"/>
      <c r="SHY171" s="396"/>
      <c r="SHZ171" s="396"/>
      <c r="SIA171" s="396"/>
      <c r="SIB171" s="396"/>
      <c r="SIC171" s="396"/>
      <c r="SID171" s="396"/>
      <c r="SIE171" s="396"/>
      <c r="SIF171" s="396"/>
      <c r="SIG171" s="396"/>
      <c r="SIH171" s="396"/>
      <c r="SII171" s="396"/>
      <c r="SIJ171" s="396"/>
      <c r="SIK171" s="396"/>
      <c r="SIL171" s="396"/>
      <c r="SIM171" s="396"/>
      <c r="SIN171" s="396"/>
      <c r="SIO171" s="396"/>
      <c r="SIP171" s="396"/>
      <c r="SIQ171" s="396"/>
      <c r="SIR171" s="396"/>
      <c r="SIS171" s="396"/>
      <c r="SIT171" s="396"/>
      <c r="SIU171" s="396"/>
      <c r="SIV171" s="396"/>
      <c r="SIW171" s="396"/>
      <c r="SIX171" s="396"/>
      <c r="SIY171" s="396"/>
      <c r="SIZ171" s="396"/>
      <c r="SJA171" s="396"/>
      <c r="SJB171" s="396"/>
      <c r="SJC171" s="396"/>
      <c r="SJD171" s="396"/>
      <c r="SJE171" s="396"/>
      <c r="SJF171" s="396"/>
      <c r="SJG171" s="396"/>
      <c r="SJH171" s="396"/>
      <c r="SJI171" s="396"/>
      <c r="SJJ171" s="396"/>
      <c r="SJK171" s="396"/>
      <c r="SJL171" s="396"/>
      <c r="SJM171" s="396"/>
      <c r="SJN171" s="396"/>
      <c r="SJO171" s="396"/>
      <c r="SJP171" s="396"/>
      <c r="SJQ171" s="396"/>
      <c r="SJR171" s="396"/>
      <c r="SJS171" s="396"/>
      <c r="SJT171" s="396"/>
      <c r="SJU171" s="396"/>
      <c r="SJV171" s="396"/>
      <c r="SJW171" s="396"/>
      <c r="SJX171" s="396"/>
      <c r="SJY171" s="396"/>
      <c r="SJZ171" s="396"/>
      <c r="SKA171" s="396"/>
      <c r="SKB171" s="396"/>
      <c r="SKC171" s="396"/>
      <c r="SKD171" s="396"/>
      <c r="SKE171" s="396"/>
      <c r="SKF171" s="396"/>
      <c r="SKG171" s="396"/>
      <c r="SKH171" s="396"/>
      <c r="SKI171" s="396"/>
      <c r="SKJ171" s="396"/>
      <c r="SKK171" s="396"/>
      <c r="SKL171" s="396"/>
      <c r="SKM171" s="396"/>
      <c r="SKN171" s="396"/>
      <c r="SKO171" s="396"/>
      <c r="SKP171" s="396"/>
      <c r="SKQ171" s="396"/>
      <c r="SKR171" s="396"/>
      <c r="SKS171" s="396"/>
      <c r="SKT171" s="396"/>
      <c r="SKU171" s="396"/>
      <c r="SKV171" s="396"/>
      <c r="SKW171" s="396"/>
      <c r="SKX171" s="396"/>
      <c r="SKY171" s="396"/>
      <c r="SKZ171" s="396"/>
      <c r="SLA171" s="396"/>
      <c r="SLB171" s="396"/>
      <c r="SLC171" s="396"/>
      <c r="SLD171" s="396"/>
      <c r="SLE171" s="396"/>
      <c r="SLF171" s="396"/>
      <c r="SLG171" s="396"/>
      <c r="SLH171" s="396"/>
      <c r="SLI171" s="396"/>
      <c r="SLJ171" s="396"/>
      <c r="SLK171" s="396"/>
      <c r="SLL171" s="396"/>
      <c r="SLM171" s="396"/>
      <c r="SLN171" s="396"/>
      <c r="SLO171" s="396"/>
      <c r="SLP171" s="396"/>
      <c r="SLQ171" s="396"/>
      <c r="SLR171" s="396"/>
      <c r="SLS171" s="396"/>
      <c r="SLT171" s="396"/>
      <c r="SLU171" s="396"/>
      <c r="SLV171" s="396"/>
      <c r="SLW171" s="396"/>
      <c r="SLX171" s="396"/>
      <c r="SLY171" s="396"/>
      <c r="SLZ171" s="396"/>
      <c r="SMA171" s="396"/>
      <c r="SMB171" s="396"/>
      <c r="SMC171" s="396"/>
      <c r="SMD171" s="396"/>
      <c r="SME171" s="396"/>
      <c r="SMF171" s="396"/>
      <c r="SMG171" s="396"/>
      <c r="SMH171" s="396"/>
      <c r="SMI171" s="396"/>
      <c r="SMJ171" s="396"/>
      <c r="SMK171" s="396"/>
      <c r="SML171" s="396"/>
      <c r="SMM171" s="396"/>
      <c r="SMN171" s="396"/>
      <c r="SMO171" s="396"/>
      <c r="SMP171" s="396"/>
      <c r="SMQ171" s="396"/>
      <c r="SMR171" s="396"/>
      <c r="SMS171" s="396"/>
      <c r="SMT171" s="396"/>
      <c r="SMU171" s="396"/>
      <c r="SMV171" s="396"/>
      <c r="SMW171" s="396"/>
      <c r="SMX171" s="396"/>
      <c r="SMY171" s="396"/>
      <c r="SMZ171" s="396"/>
      <c r="SNA171" s="396"/>
      <c r="SNB171" s="396"/>
      <c r="SNC171" s="396"/>
      <c r="SND171" s="396"/>
      <c r="SNE171" s="396"/>
      <c r="SNF171" s="396"/>
      <c r="SNG171" s="396"/>
      <c r="SNH171" s="396"/>
      <c r="SNI171" s="396"/>
      <c r="SNJ171" s="396"/>
      <c r="SNK171" s="396"/>
      <c r="SNL171" s="396"/>
      <c r="SNM171" s="396"/>
      <c r="SNN171" s="396"/>
      <c r="SNO171" s="396"/>
      <c r="SNP171" s="396"/>
      <c r="SNQ171" s="396"/>
      <c r="SNR171" s="396"/>
      <c r="SNS171" s="396"/>
      <c r="SNT171" s="396"/>
      <c r="SNU171" s="396"/>
      <c r="SNV171" s="396"/>
      <c r="SNW171" s="396"/>
      <c r="SNX171" s="396"/>
      <c r="SNY171" s="396"/>
      <c r="SNZ171" s="396"/>
      <c r="SOA171" s="396"/>
      <c r="SOB171" s="396"/>
      <c r="SOC171" s="396"/>
      <c r="SOD171" s="396"/>
      <c r="SOE171" s="396"/>
      <c r="SOF171" s="396"/>
      <c r="SOG171" s="396"/>
      <c r="SOH171" s="396"/>
      <c r="SOI171" s="396"/>
      <c r="SOJ171" s="396"/>
      <c r="SOK171" s="396"/>
      <c r="SOL171" s="396"/>
      <c r="SOM171" s="396"/>
      <c r="SON171" s="396"/>
      <c r="SOO171" s="396"/>
      <c r="SOP171" s="396"/>
      <c r="SOQ171" s="396"/>
      <c r="SOR171" s="396"/>
      <c r="SOS171" s="396"/>
      <c r="SOT171" s="396"/>
      <c r="SOU171" s="396"/>
      <c r="SOV171" s="396"/>
      <c r="SOW171" s="396"/>
      <c r="SOX171" s="396"/>
      <c r="SOY171" s="396"/>
      <c r="SOZ171" s="396"/>
      <c r="SPA171" s="396"/>
      <c r="SPB171" s="396"/>
      <c r="SPC171" s="396"/>
      <c r="SPD171" s="396"/>
      <c r="SPE171" s="396"/>
      <c r="SPF171" s="396"/>
      <c r="SPG171" s="396"/>
      <c r="SPH171" s="396"/>
      <c r="SPI171" s="396"/>
      <c r="SPJ171" s="396"/>
      <c r="SPK171" s="396"/>
      <c r="SPL171" s="396"/>
      <c r="SPM171" s="396"/>
      <c r="SPN171" s="396"/>
      <c r="SPO171" s="396"/>
      <c r="SPP171" s="396"/>
      <c r="SPQ171" s="396"/>
      <c r="SPR171" s="396"/>
      <c r="SPS171" s="396"/>
      <c r="SPT171" s="396"/>
      <c r="SPU171" s="396"/>
      <c r="SPV171" s="396"/>
      <c r="SPW171" s="396"/>
      <c r="SPX171" s="396"/>
      <c r="SPY171" s="396"/>
      <c r="SPZ171" s="396"/>
      <c r="SQA171" s="396"/>
      <c r="SQB171" s="396"/>
      <c r="SQC171" s="396"/>
      <c r="SQD171" s="396"/>
      <c r="SQE171" s="396"/>
      <c r="SQF171" s="396"/>
      <c r="SQG171" s="396"/>
      <c r="SQH171" s="396"/>
      <c r="SQI171" s="396"/>
      <c r="SQJ171" s="396"/>
      <c r="SQK171" s="396"/>
      <c r="SQL171" s="396"/>
      <c r="SQM171" s="396"/>
      <c r="SQN171" s="396"/>
      <c r="SQO171" s="396"/>
      <c r="SQP171" s="396"/>
      <c r="SQQ171" s="396"/>
      <c r="SQR171" s="396"/>
      <c r="SQS171" s="396"/>
      <c r="SQT171" s="396"/>
      <c r="SQU171" s="396"/>
      <c r="SQV171" s="396"/>
      <c r="SQW171" s="396"/>
      <c r="SQX171" s="396"/>
      <c r="SQY171" s="396"/>
      <c r="SQZ171" s="396"/>
      <c r="SRA171" s="396"/>
      <c r="SRB171" s="396"/>
      <c r="SRC171" s="396"/>
      <c r="SRD171" s="396"/>
      <c r="SRE171" s="396"/>
      <c r="SRF171" s="396"/>
      <c r="SRG171" s="396"/>
      <c r="SRH171" s="396"/>
      <c r="SRI171" s="396"/>
      <c r="SRJ171" s="396"/>
      <c r="SRK171" s="396"/>
      <c r="SRL171" s="396"/>
      <c r="SRM171" s="396"/>
      <c r="SRN171" s="396"/>
      <c r="SRO171" s="396"/>
      <c r="SRP171" s="396"/>
      <c r="SRQ171" s="396"/>
      <c r="SRR171" s="396"/>
      <c r="SRS171" s="396"/>
      <c r="SRT171" s="396"/>
      <c r="SRU171" s="396"/>
      <c r="SRV171" s="396"/>
      <c r="SRW171" s="396"/>
      <c r="SRX171" s="396"/>
      <c r="SRY171" s="396"/>
      <c r="SRZ171" s="396"/>
      <c r="SSA171" s="396"/>
      <c r="SSB171" s="396"/>
      <c r="SSC171" s="396"/>
      <c r="SSD171" s="396"/>
      <c r="SSE171" s="396"/>
      <c r="SSF171" s="396"/>
      <c r="SSG171" s="396"/>
      <c r="SSH171" s="396"/>
      <c r="SSI171" s="396"/>
      <c r="SSJ171" s="396"/>
      <c r="SSK171" s="396"/>
      <c r="SSL171" s="396"/>
      <c r="SSM171" s="396"/>
      <c r="SSN171" s="396"/>
      <c r="SSO171" s="396"/>
      <c r="SSP171" s="396"/>
      <c r="SSQ171" s="396"/>
      <c r="SSR171" s="396"/>
      <c r="SSS171" s="396"/>
      <c r="SST171" s="396"/>
      <c r="SSU171" s="396"/>
      <c r="SSV171" s="396"/>
      <c r="SSW171" s="396"/>
      <c r="SSX171" s="396"/>
      <c r="SSY171" s="396"/>
      <c r="SSZ171" s="396"/>
      <c r="STA171" s="396"/>
      <c r="STB171" s="396"/>
      <c r="STC171" s="396"/>
      <c r="STD171" s="396"/>
      <c r="STE171" s="396"/>
      <c r="STF171" s="396"/>
      <c r="STG171" s="396"/>
      <c r="STH171" s="396"/>
      <c r="STI171" s="396"/>
      <c r="STJ171" s="396"/>
      <c r="STK171" s="396"/>
      <c r="STL171" s="396"/>
      <c r="STM171" s="396"/>
      <c r="STN171" s="396"/>
      <c r="STO171" s="396"/>
      <c r="STP171" s="396"/>
      <c r="STQ171" s="396"/>
      <c r="STR171" s="396"/>
      <c r="STS171" s="396"/>
      <c r="STT171" s="396"/>
      <c r="STU171" s="396"/>
      <c r="STV171" s="396"/>
      <c r="STW171" s="396"/>
      <c r="STX171" s="396"/>
      <c r="STY171" s="396"/>
      <c r="STZ171" s="396"/>
      <c r="SUA171" s="396"/>
      <c r="SUB171" s="396"/>
      <c r="SUC171" s="396"/>
      <c r="SUD171" s="396"/>
      <c r="SUE171" s="396"/>
      <c r="SUF171" s="396"/>
      <c r="SUG171" s="396"/>
      <c r="SUH171" s="396"/>
      <c r="SUI171" s="396"/>
      <c r="SUJ171" s="396"/>
      <c r="SUK171" s="396"/>
      <c r="SUL171" s="396"/>
      <c r="SUM171" s="396"/>
      <c r="SUN171" s="396"/>
      <c r="SUO171" s="396"/>
      <c r="SUP171" s="396"/>
      <c r="SUQ171" s="396"/>
      <c r="SUR171" s="396"/>
      <c r="SUS171" s="396"/>
      <c r="SUT171" s="396"/>
      <c r="SUU171" s="396"/>
      <c r="SUV171" s="396"/>
      <c r="SUW171" s="396"/>
      <c r="SUX171" s="396"/>
      <c r="SUY171" s="396"/>
      <c r="SUZ171" s="396"/>
      <c r="SVA171" s="396"/>
      <c r="SVB171" s="396"/>
      <c r="SVC171" s="396"/>
      <c r="SVD171" s="396"/>
      <c r="SVE171" s="396"/>
      <c r="SVF171" s="396"/>
      <c r="SVG171" s="396"/>
      <c r="SVH171" s="396"/>
      <c r="SVI171" s="396"/>
      <c r="SVJ171" s="396"/>
      <c r="SVK171" s="396"/>
      <c r="SVL171" s="396"/>
      <c r="SVM171" s="396"/>
      <c r="SVN171" s="396"/>
      <c r="SVO171" s="396"/>
      <c r="SVP171" s="396"/>
      <c r="SVQ171" s="396"/>
      <c r="SVR171" s="396"/>
      <c r="SVS171" s="396"/>
      <c r="SVT171" s="396"/>
      <c r="SVU171" s="396"/>
      <c r="SVV171" s="396"/>
      <c r="SVW171" s="396"/>
      <c r="SVX171" s="396"/>
      <c r="SVY171" s="396"/>
      <c r="SVZ171" s="396"/>
      <c r="SWA171" s="396"/>
      <c r="SWB171" s="396"/>
      <c r="SWC171" s="396"/>
      <c r="SWD171" s="396"/>
      <c r="SWE171" s="396"/>
      <c r="SWF171" s="396"/>
      <c r="SWG171" s="396"/>
      <c r="SWH171" s="396"/>
      <c r="SWI171" s="396"/>
      <c r="SWJ171" s="396"/>
      <c r="SWK171" s="396"/>
      <c r="SWL171" s="396"/>
      <c r="SWM171" s="396"/>
      <c r="SWN171" s="396"/>
      <c r="SWO171" s="396"/>
      <c r="SWP171" s="396"/>
      <c r="SWQ171" s="396"/>
      <c r="SWR171" s="396"/>
      <c r="SWS171" s="396"/>
      <c r="SWT171" s="396"/>
      <c r="SWU171" s="396"/>
      <c r="SWV171" s="396"/>
      <c r="SWW171" s="396"/>
      <c r="SWX171" s="396"/>
      <c r="SWY171" s="396"/>
      <c r="SWZ171" s="396"/>
      <c r="SXA171" s="396"/>
      <c r="SXB171" s="396"/>
      <c r="SXC171" s="396"/>
      <c r="SXD171" s="396"/>
      <c r="SXE171" s="396"/>
      <c r="SXF171" s="396"/>
      <c r="SXG171" s="396"/>
      <c r="SXH171" s="396"/>
      <c r="SXI171" s="396"/>
      <c r="SXJ171" s="396"/>
      <c r="SXK171" s="396"/>
      <c r="SXL171" s="396"/>
      <c r="SXM171" s="396"/>
      <c r="SXN171" s="396"/>
      <c r="SXO171" s="396"/>
      <c r="SXP171" s="396"/>
      <c r="SXQ171" s="396"/>
      <c r="SXR171" s="396"/>
      <c r="SXS171" s="396"/>
      <c r="SXT171" s="396"/>
      <c r="SXU171" s="396"/>
      <c r="SXV171" s="396"/>
      <c r="SXW171" s="396"/>
      <c r="SXX171" s="396"/>
      <c r="SXY171" s="396"/>
      <c r="SXZ171" s="396"/>
      <c r="SYA171" s="396"/>
      <c r="SYB171" s="396"/>
      <c r="SYC171" s="396"/>
      <c r="SYD171" s="396"/>
      <c r="SYE171" s="396"/>
      <c r="SYF171" s="396"/>
      <c r="SYG171" s="396"/>
      <c r="SYH171" s="396"/>
      <c r="SYI171" s="396"/>
      <c r="SYJ171" s="396"/>
      <c r="SYK171" s="396"/>
      <c r="SYL171" s="396"/>
      <c r="SYM171" s="396"/>
      <c r="SYN171" s="396"/>
      <c r="SYO171" s="396"/>
      <c r="SYP171" s="396"/>
      <c r="SYQ171" s="396"/>
      <c r="SYR171" s="396"/>
      <c r="SYS171" s="396"/>
      <c r="SYT171" s="396"/>
      <c r="SYU171" s="396"/>
      <c r="SYV171" s="396"/>
      <c r="SYW171" s="396"/>
      <c r="SYX171" s="396"/>
      <c r="SYY171" s="396"/>
      <c r="SYZ171" s="396"/>
      <c r="SZA171" s="396"/>
      <c r="SZB171" s="396"/>
      <c r="SZC171" s="396"/>
      <c r="SZD171" s="396"/>
      <c r="SZE171" s="396"/>
      <c r="SZF171" s="396"/>
      <c r="SZG171" s="396"/>
      <c r="SZH171" s="396"/>
      <c r="SZI171" s="396"/>
      <c r="SZJ171" s="396"/>
      <c r="SZK171" s="396"/>
      <c r="SZL171" s="396"/>
      <c r="SZM171" s="396"/>
      <c r="SZN171" s="396"/>
      <c r="SZO171" s="396"/>
      <c r="SZP171" s="396"/>
      <c r="SZQ171" s="396"/>
      <c r="SZR171" s="396"/>
      <c r="SZS171" s="396"/>
      <c r="SZT171" s="396"/>
      <c r="SZU171" s="396"/>
      <c r="SZV171" s="396"/>
      <c r="SZW171" s="396"/>
      <c r="SZX171" s="396"/>
      <c r="SZY171" s="396"/>
      <c r="SZZ171" s="396"/>
      <c r="TAA171" s="396"/>
      <c r="TAB171" s="396"/>
      <c r="TAC171" s="396"/>
      <c r="TAD171" s="396"/>
      <c r="TAE171" s="396"/>
      <c r="TAF171" s="396"/>
      <c r="TAG171" s="396"/>
      <c r="TAH171" s="396"/>
      <c r="TAI171" s="396"/>
      <c r="TAJ171" s="396"/>
      <c r="TAK171" s="396"/>
      <c r="TAL171" s="396"/>
      <c r="TAM171" s="396"/>
      <c r="TAN171" s="396"/>
      <c r="TAO171" s="396"/>
      <c r="TAP171" s="396"/>
      <c r="TAQ171" s="396"/>
      <c r="TAR171" s="396"/>
      <c r="TAS171" s="396"/>
      <c r="TAT171" s="396"/>
      <c r="TAU171" s="396"/>
      <c r="TAV171" s="396"/>
      <c r="TAW171" s="396"/>
      <c r="TAX171" s="396"/>
      <c r="TAY171" s="396"/>
      <c r="TAZ171" s="396"/>
      <c r="TBA171" s="396"/>
      <c r="TBB171" s="396"/>
      <c r="TBC171" s="396"/>
      <c r="TBD171" s="396"/>
      <c r="TBE171" s="396"/>
      <c r="TBF171" s="396"/>
      <c r="TBG171" s="396"/>
      <c r="TBH171" s="396"/>
      <c r="TBI171" s="396"/>
      <c r="TBJ171" s="396"/>
      <c r="TBK171" s="396"/>
      <c r="TBL171" s="396"/>
      <c r="TBM171" s="396"/>
      <c r="TBN171" s="396"/>
      <c r="TBO171" s="396"/>
      <c r="TBP171" s="396"/>
      <c r="TBQ171" s="396"/>
      <c r="TBR171" s="396"/>
      <c r="TBS171" s="396"/>
      <c r="TBT171" s="396"/>
      <c r="TBU171" s="396"/>
      <c r="TBV171" s="396"/>
      <c r="TBW171" s="396"/>
      <c r="TBX171" s="396"/>
      <c r="TBY171" s="396"/>
      <c r="TBZ171" s="396"/>
      <c r="TCA171" s="396"/>
      <c r="TCB171" s="396"/>
      <c r="TCC171" s="396"/>
      <c r="TCD171" s="396"/>
      <c r="TCE171" s="396"/>
      <c r="TCF171" s="396"/>
      <c r="TCG171" s="396"/>
      <c r="TCH171" s="396"/>
      <c r="TCI171" s="396"/>
      <c r="TCJ171" s="396"/>
      <c r="TCK171" s="396"/>
      <c r="TCL171" s="396"/>
      <c r="TCM171" s="396"/>
      <c r="TCN171" s="396"/>
      <c r="TCO171" s="396"/>
      <c r="TCP171" s="396"/>
      <c r="TCQ171" s="396"/>
      <c r="TCR171" s="396"/>
      <c r="TCS171" s="396"/>
      <c r="TCT171" s="396"/>
      <c r="TCU171" s="396"/>
      <c r="TCV171" s="396"/>
      <c r="TCW171" s="396"/>
      <c r="TCX171" s="396"/>
      <c r="TCY171" s="396"/>
      <c r="TCZ171" s="396"/>
      <c r="TDA171" s="396"/>
      <c r="TDB171" s="396"/>
      <c r="TDC171" s="396"/>
      <c r="TDD171" s="396"/>
      <c r="TDE171" s="396"/>
      <c r="TDF171" s="396"/>
      <c r="TDG171" s="396"/>
      <c r="TDH171" s="396"/>
      <c r="TDI171" s="396"/>
      <c r="TDJ171" s="396"/>
      <c r="TDK171" s="396"/>
      <c r="TDL171" s="396"/>
      <c r="TDM171" s="396"/>
      <c r="TDN171" s="396"/>
      <c r="TDO171" s="396"/>
      <c r="TDP171" s="396"/>
      <c r="TDQ171" s="396"/>
      <c r="TDR171" s="396"/>
      <c r="TDS171" s="396"/>
      <c r="TDT171" s="396"/>
      <c r="TDU171" s="396"/>
      <c r="TDV171" s="396"/>
      <c r="TDW171" s="396"/>
      <c r="TDX171" s="396"/>
      <c r="TDY171" s="396"/>
      <c r="TDZ171" s="396"/>
      <c r="TEA171" s="396"/>
      <c r="TEB171" s="396"/>
      <c r="TEC171" s="396"/>
      <c r="TED171" s="396"/>
      <c r="TEE171" s="396"/>
      <c r="TEF171" s="396"/>
      <c r="TEG171" s="396"/>
      <c r="TEH171" s="396"/>
      <c r="TEI171" s="396"/>
      <c r="TEJ171" s="396"/>
      <c r="TEK171" s="396"/>
      <c r="TEL171" s="396"/>
      <c r="TEM171" s="396"/>
      <c r="TEN171" s="396"/>
      <c r="TEO171" s="396"/>
      <c r="TEP171" s="396"/>
      <c r="TEQ171" s="396"/>
      <c r="TER171" s="396"/>
      <c r="TES171" s="396"/>
      <c r="TET171" s="396"/>
      <c r="TEU171" s="396"/>
      <c r="TEV171" s="396"/>
      <c r="TEW171" s="396"/>
      <c r="TEX171" s="396"/>
      <c r="TEY171" s="396"/>
      <c r="TEZ171" s="396"/>
      <c r="TFA171" s="396"/>
      <c r="TFB171" s="396"/>
      <c r="TFC171" s="396"/>
      <c r="TFD171" s="396"/>
      <c r="TFE171" s="396"/>
      <c r="TFF171" s="396"/>
      <c r="TFG171" s="396"/>
      <c r="TFH171" s="396"/>
      <c r="TFI171" s="396"/>
      <c r="TFJ171" s="396"/>
      <c r="TFK171" s="396"/>
      <c r="TFL171" s="396"/>
      <c r="TFM171" s="396"/>
      <c r="TFN171" s="396"/>
      <c r="TFO171" s="396"/>
      <c r="TFP171" s="396"/>
      <c r="TFQ171" s="396"/>
      <c r="TFR171" s="396"/>
      <c r="TFS171" s="396"/>
      <c r="TFT171" s="396"/>
      <c r="TFU171" s="396"/>
      <c r="TFV171" s="396"/>
      <c r="TFW171" s="396"/>
      <c r="TFX171" s="396"/>
      <c r="TFY171" s="396"/>
      <c r="TFZ171" s="396"/>
      <c r="TGA171" s="396"/>
      <c r="TGB171" s="396"/>
      <c r="TGC171" s="396"/>
      <c r="TGD171" s="396"/>
      <c r="TGE171" s="396"/>
      <c r="TGF171" s="396"/>
      <c r="TGG171" s="396"/>
      <c r="TGH171" s="396"/>
      <c r="TGI171" s="396"/>
      <c r="TGJ171" s="396"/>
      <c r="TGK171" s="396"/>
      <c r="TGL171" s="396"/>
      <c r="TGM171" s="396"/>
      <c r="TGN171" s="396"/>
      <c r="TGO171" s="396"/>
      <c r="TGP171" s="396"/>
      <c r="TGQ171" s="396"/>
      <c r="TGR171" s="396"/>
      <c r="TGS171" s="396"/>
      <c r="TGT171" s="396"/>
      <c r="TGU171" s="396"/>
      <c r="TGV171" s="396"/>
      <c r="TGW171" s="396"/>
      <c r="TGX171" s="396"/>
      <c r="TGY171" s="396"/>
      <c r="TGZ171" s="396"/>
      <c r="THA171" s="396"/>
      <c r="THB171" s="396"/>
      <c r="THC171" s="396"/>
      <c r="THD171" s="396"/>
      <c r="THE171" s="396"/>
      <c r="THF171" s="396"/>
      <c r="THG171" s="396"/>
      <c r="THH171" s="396"/>
      <c r="THI171" s="396"/>
      <c r="THJ171" s="396"/>
      <c r="THK171" s="396"/>
      <c r="THL171" s="396"/>
      <c r="THM171" s="396"/>
      <c r="THN171" s="396"/>
      <c r="THO171" s="396"/>
      <c r="THP171" s="396"/>
      <c r="THQ171" s="396"/>
      <c r="THR171" s="396"/>
      <c r="THS171" s="396"/>
      <c r="THT171" s="396"/>
      <c r="THU171" s="396"/>
      <c r="THV171" s="396"/>
      <c r="THW171" s="396"/>
      <c r="THX171" s="396"/>
      <c r="THY171" s="396"/>
      <c r="THZ171" s="396"/>
      <c r="TIA171" s="396"/>
      <c r="TIB171" s="396"/>
      <c r="TIC171" s="396"/>
      <c r="TID171" s="396"/>
      <c r="TIE171" s="396"/>
      <c r="TIF171" s="396"/>
      <c r="TIG171" s="396"/>
      <c r="TIH171" s="396"/>
      <c r="TII171" s="396"/>
      <c r="TIJ171" s="396"/>
      <c r="TIK171" s="396"/>
      <c r="TIL171" s="396"/>
      <c r="TIM171" s="396"/>
      <c r="TIN171" s="396"/>
      <c r="TIO171" s="396"/>
      <c r="TIP171" s="396"/>
      <c r="TIQ171" s="396"/>
      <c r="TIR171" s="396"/>
      <c r="TIS171" s="396"/>
      <c r="TIT171" s="396"/>
      <c r="TIU171" s="396"/>
      <c r="TIV171" s="396"/>
      <c r="TIW171" s="396"/>
      <c r="TIX171" s="396"/>
      <c r="TIY171" s="396"/>
      <c r="TIZ171" s="396"/>
      <c r="TJA171" s="396"/>
      <c r="TJB171" s="396"/>
      <c r="TJC171" s="396"/>
      <c r="TJD171" s="396"/>
      <c r="TJE171" s="396"/>
      <c r="TJF171" s="396"/>
      <c r="TJG171" s="396"/>
      <c r="TJH171" s="396"/>
      <c r="TJI171" s="396"/>
      <c r="TJJ171" s="396"/>
      <c r="TJK171" s="396"/>
      <c r="TJL171" s="396"/>
      <c r="TJM171" s="396"/>
      <c r="TJN171" s="396"/>
      <c r="TJO171" s="396"/>
      <c r="TJP171" s="396"/>
      <c r="TJQ171" s="396"/>
      <c r="TJR171" s="396"/>
      <c r="TJS171" s="396"/>
      <c r="TJT171" s="396"/>
      <c r="TJU171" s="396"/>
      <c r="TJV171" s="396"/>
      <c r="TJW171" s="396"/>
      <c r="TJX171" s="396"/>
      <c r="TJY171" s="396"/>
      <c r="TJZ171" s="396"/>
      <c r="TKA171" s="396"/>
      <c r="TKB171" s="396"/>
      <c r="TKC171" s="396"/>
      <c r="TKD171" s="396"/>
      <c r="TKE171" s="396"/>
      <c r="TKF171" s="396"/>
      <c r="TKG171" s="396"/>
      <c r="TKH171" s="396"/>
      <c r="TKI171" s="396"/>
      <c r="TKJ171" s="396"/>
      <c r="TKK171" s="396"/>
      <c r="TKL171" s="396"/>
      <c r="TKM171" s="396"/>
      <c r="TKN171" s="396"/>
      <c r="TKO171" s="396"/>
      <c r="TKP171" s="396"/>
      <c r="TKQ171" s="396"/>
      <c r="TKR171" s="396"/>
      <c r="TKS171" s="396"/>
      <c r="TKT171" s="396"/>
      <c r="TKU171" s="396"/>
      <c r="TKV171" s="396"/>
      <c r="TKW171" s="396"/>
      <c r="TKX171" s="396"/>
      <c r="TKY171" s="396"/>
      <c r="TKZ171" s="396"/>
      <c r="TLA171" s="396"/>
      <c r="TLB171" s="396"/>
      <c r="TLC171" s="396"/>
      <c r="TLD171" s="396"/>
      <c r="TLE171" s="396"/>
      <c r="TLF171" s="396"/>
      <c r="TLG171" s="396"/>
      <c r="TLH171" s="396"/>
      <c r="TLI171" s="396"/>
      <c r="TLJ171" s="396"/>
      <c r="TLK171" s="396"/>
      <c r="TLL171" s="396"/>
      <c r="TLM171" s="396"/>
      <c r="TLN171" s="396"/>
      <c r="TLO171" s="396"/>
      <c r="TLP171" s="396"/>
      <c r="TLQ171" s="396"/>
      <c r="TLR171" s="396"/>
      <c r="TLS171" s="396"/>
      <c r="TLT171" s="396"/>
      <c r="TLU171" s="396"/>
      <c r="TLV171" s="396"/>
      <c r="TLW171" s="396"/>
      <c r="TLX171" s="396"/>
      <c r="TLY171" s="396"/>
      <c r="TLZ171" s="396"/>
      <c r="TMA171" s="396"/>
      <c r="TMB171" s="396"/>
      <c r="TMC171" s="396"/>
      <c r="TMD171" s="396"/>
      <c r="TME171" s="396"/>
      <c r="TMF171" s="396"/>
      <c r="TMG171" s="396"/>
      <c r="TMH171" s="396"/>
      <c r="TMI171" s="396"/>
      <c r="TMJ171" s="396"/>
      <c r="TMK171" s="396"/>
      <c r="TML171" s="396"/>
      <c r="TMM171" s="396"/>
      <c r="TMN171" s="396"/>
      <c r="TMO171" s="396"/>
      <c r="TMP171" s="396"/>
      <c r="TMQ171" s="396"/>
      <c r="TMR171" s="396"/>
      <c r="TMS171" s="396"/>
      <c r="TMT171" s="396"/>
      <c r="TMU171" s="396"/>
      <c r="TMV171" s="396"/>
      <c r="TMW171" s="396"/>
      <c r="TMX171" s="396"/>
      <c r="TMY171" s="396"/>
      <c r="TMZ171" s="396"/>
      <c r="TNA171" s="396"/>
      <c r="TNB171" s="396"/>
      <c r="TNC171" s="396"/>
      <c r="TND171" s="396"/>
      <c r="TNE171" s="396"/>
      <c r="TNF171" s="396"/>
      <c r="TNG171" s="396"/>
      <c r="TNH171" s="396"/>
      <c r="TNI171" s="396"/>
      <c r="TNJ171" s="396"/>
      <c r="TNK171" s="396"/>
      <c r="TNL171" s="396"/>
      <c r="TNM171" s="396"/>
      <c r="TNN171" s="396"/>
      <c r="TNO171" s="396"/>
      <c r="TNP171" s="396"/>
      <c r="TNQ171" s="396"/>
      <c r="TNR171" s="396"/>
      <c r="TNS171" s="396"/>
      <c r="TNT171" s="396"/>
      <c r="TNU171" s="396"/>
      <c r="TNV171" s="396"/>
      <c r="TNW171" s="396"/>
      <c r="TNX171" s="396"/>
      <c r="TNY171" s="396"/>
      <c r="TNZ171" s="396"/>
      <c r="TOA171" s="396"/>
      <c r="TOB171" s="396"/>
      <c r="TOC171" s="396"/>
      <c r="TOD171" s="396"/>
      <c r="TOE171" s="396"/>
      <c r="TOF171" s="396"/>
      <c r="TOG171" s="396"/>
      <c r="TOH171" s="396"/>
      <c r="TOI171" s="396"/>
      <c r="TOJ171" s="396"/>
      <c r="TOK171" s="396"/>
      <c r="TOL171" s="396"/>
      <c r="TOM171" s="396"/>
      <c r="TON171" s="396"/>
      <c r="TOO171" s="396"/>
      <c r="TOP171" s="396"/>
      <c r="TOQ171" s="396"/>
      <c r="TOR171" s="396"/>
      <c r="TOS171" s="396"/>
      <c r="TOT171" s="396"/>
      <c r="TOU171" s="396"/>
      <c r="TOV171" s="396"/>
      <c r="TOW171" s="396"/>
      <c r="TOX171" s="396"/>
      <c r="TOY171" s="396"/>
      <c r="TOZ171" s="396"/>
      <c r="TPA171" s="396"/>
      <c r="TPB171" s="396"/>
      <c r="TPC171" s="396"/>
      <c r="TPD171" s="396"/>
      <c r="TPE171" s="396"/>
      <c r="TPF171" s="396"/>
      <c r="TPG171" s="396"/>
      <c r="TPH171" s="396"/>
      <c r="TPI171" s="396"/>
      <c r="TPJ171" s="396"/>
      <c r="TPK171" s="396"/>
      <c r="TPL171" s="396"/>
      <c r="TPM171" s="396"/>
      <c r="TPN171" s="396"/>
      <c r="TPO171" s="396"/>
      <c r="TPP171" s="396"/>
      <c r="TPQ171" s="396"/>
      <c r="TPR171" s="396"/>
      <c r="TPS171" s="396"/>
      <c r="TPT171" s="396"/>
      <c r="TPU171" s="396"/>
      <c r="TPV171" s="396"/>
      <c r="TPW171" s="396"/>
      <c r="TPX171" s="396"/>
      <c r="TPY171" s="396"/>
      <c r="TPZ171" s="396"/>
      <c r="TQA171" s="396"/>
      <c r="TQB171" s="396"/>
      <c r="TQC171" s="396"/>
      <c r="TQD171" s="396"/>
      <c r="TQE171" s="396"/>
      <c r="TQF171" s="396"/>
      <c r="TQG171" s="396"/>
      <c r="TQH171" s="396"/>
      <c r="TQI171" s="396"/>
      <c r="TQJ171" s="396"/>
      <c r="TQK171" s="396"/>
      <c r="TQL171" s="396"/>
      <c r="TQM171" s="396"/>
      <c r="TQN171" s="396"/>
      <c r="TQO171" s="396"/>
      <c r="TQP171" s="396"/>
      <c r="TQQ171" s="396"/>
      <c r="TQR171" s="396"/>
      <c r="TQS171" s="396"/>
      <c r="TQT171" s="396"/>
      <c r="TQU171" s="396"/>
      <c r="TQV171" s="396"/>
      <c r="TQW171" s="396"/>
      <c r="TQX171" s="396"/>
      <c r="TQY171" s="396"/>
      <c r="TQZ171" s="396"/>
      <c r="TRA171" s="396"/>
      <c r="TRB171" s="396"/>
      <c r="TRC171" s="396"/>
      <c r="TRD171" s="396"/>
      <c r="TRE171" s="396"/>
      <c r="TRF171" s="396"/>
      <c r="TRG171" s="396"/>
      <c r="TRH171" s="396"/>
      <c r="TRI171" s="396"/>
      <c r="TRJ171" s="396"/>
      <c r="TRK171" s="396"/>
      <c r="TRL171" s="396"/>
      <c r="TRM171" s="396"/>
      <c r="TRN171" s="396"/>
      <c r="TRO171" s="396"/>
      <c r="TRP171" s="396"/>
      <c r="TRQ171" s="396"/>
      <c r="TRR171" s="396"/>
      <c r="TRS171" s="396"/>
      <c r="TRT171" s="396"/>
      <c r="TRU171" s="396"/>
      <c r="TRV171" s="396"/>
      <c r="TRW171" s="396"/>
      <c r="TRX171" s="396"/>
      <c r="TRY171" s="396"/>
      <c r="TRZ171" s="396"/>
      <c r="TSA171" s="396"/>
      <c r="TSB171" s="396"/>
      <c r="TSC171" s="396"/>
      <c r="TSD171" s="396"/>
      <c r="TSE171" s="396"/>
      <c r="TSF171" s="396"/>
      <c r="TSG171" s="396"/>
      <c r="TSH171" s="396"/>
      <c r="TSI171" s="396"/>
      <c r="TSJ171" s="396"/>
      <c r="TSK171" s="396"/>
      <c r="TSL171" s="396"/>
      <c r="TSM171" s="396"/>
      <c r="TSN171" s="396"/>
      <c r="TSO171" s="396"/>
      <c r="TSP171" s="396"/>
      <c r="TSQ171" s="396"/>
      <c r="TSR171" s="396"/>
      <c r="TSS171" s="396"/>
      <c r="TST171" s="396"/>
      <c r="TSU171" s="396"/>
      <c r="TSV171" s="396"/>
      <c r="TSW171" s="396"/>
      <c r="TSX171" s="396"/>
      <c r="TSY171" s="396"/>
      <c r="TSZ171" s="396"/>
      <c r="TTA171" s="396"/>
      <c r="TTB171" s="396"/>
      <c r="TTC171" s="396"/>
      <c r="TTD171" s="396"/>
      <c r="TTE171" s="396"/>
      <c r="TTF171" s="396"/>
      <c r="TTG171" s="396"/>
      <c r="TTH171" s="396"/>
      <c r="TTI171" s="396"/>
      <c r="TTJ171" s="396"/>
      <c r="TTK171" s="396"/>
      <c r="TTL171" s="396"/>
      <c r="TTM171" s="396"/>
      <c r="TTN171" s="396"/>
      <c r="TTO171" s="396"/>
      <c r="TTP171" s="396"/>
      <c r="TTQ171" s="396"/>
      <c r="TTR171" s="396"/>
      <c r="TTS171" s="396"/>
      <c r="TTT171" s="396"/>
      <c r="TTU171" s="396"/>
      <c r="TTV171" s="396"/>
      <c r="TTW171" s="396"/>
      <c r="TTX171" s="396"/>
      <c r="TTY171" s="396"/>
      <c r="TTZ171" s="396"/>
      <c r="TUA171" s="396"/>
      <c r="TUB171" s="396"/>
      <c r="TUC171" s="396"/>
      <c r="TUD171" s="396"/>
      <c r="TUE171" s="396"/>
      <c r="TUF171" s="396"/>
      <c r="TUG171" s="396"/>
      <c r="TUH171" s="396"/>
      <c r="TUI171" s="396"/>
      <c r="TUJ171" s="396"/>
      <c r="TUK171" s="396"/>
      <c r="TUL171" s="396"/>
      <c r="TUM171" s="396"/>
      <c r="TUN171" s="396"/>
      <c r="TUO171" s="396"/>
      <c r="TUP171" s="396"/>
      <c r="TUQ171" s="396"/>
      <c r="TUR171" s="396"/>
      <c r="TUS171" s="396"/>
      <c r="TUT171" s="396"/>
      <c r="TUU171" s="396"/>
      <c r="TUV171" s="396"/>
      <c r="TUW171" s="396"/>
      <c r="TUX171" s="396"/>
      <c r="TUY171" s="396"/>
      <c r="TUZ171" s="396"/>
      <c r="TVA171" s="396"/>
      <c r="TVB171" s="396"/>
      <c r="TVC171" s="396"/>
      <c r="TVD171" s="396"/>
      <c r="TVE171" s="396"/>
      <c r="TVF171" s="396"/>
      <c r="TVG171" s="396"/>
      <c r="TVH171" s="396"/>
      <c r="TVI171" s="396"/>
      <c r="TVJ171" s="396"/>
      <c r="TVK171" s="396"/>
      <c r="TVL171" s="396"/>
      <c r="TVM171" s="396"/>
      <c r="TVN171" s="396"/>
      <c r="TVO171" s="396"/>
      <c r="TVP171" s="396"/>
      <c r="TVQ171" s="396"/>
      <c r="TVR171" s="396"/>
      <c r="TVS171" s="396"/>
      <c r="TVT171" s="396"/>
      <c r="TVU171" s="396"/>
      <c r="TVV171" s="396"/>
      <c r="TVW171" s="396"/>
      <c r="TVX171" s="396"/>
      <c r="TVY171" s="396"/>
      <c r="TVZ171" s="396"/>
      <c r="TWA171" s="396"/>
      <c r="TWB171" s="396"/>
      <c r="TWC171" s="396"/>
      <c r="TWD171" s="396"/>
      <c r="TWE171" s="396"/>
      <c r="TWF171" s="396"/>
      <c r="TWG171" s="396"/>
      <c r="TWH171" s="396"/>
      <c r="TWI171" s="396"/>
      <c r="TWJ171" s="396"/>
      <c r="TWK171" s="396"/>
      <c r="TWL171" s="396"/>
      <c r="TWM171" s="396"/>
      <c r="TWN171" s="396"/>
      <c r="TWO171" s="396"/>
      <c r="TWP171" s="396"/>
      <c r="TWQ171" s="396"/>
      <c r="TWR171" s="396"/>
      <c r="TWS171" s="396"/>
      <c r="TWT171" s="396"/>
      <c r="TWU171" s="396"/>
      <c r="TWV171" s="396"/>
      <c r="TWW171" s="396"/>
      <c r="TWX171" s="396"/>
      <c r="TWY171" s="396"/>
      <c r="TWZ171" s="396"/>
      <c r="TXA171" s="396"/>
      <c r="TXB171" s="396"/>
      <c r="TXC171" s="396"/>
      <c r="TXD171" s="396"/>
      <c r="TXE171" s="396"/>
      <c r="TXF171" s="396"/>
      <c r="TXG171" s="396"/>
      <c r="TXH171" s="396"/>
      <c r="TXI171" s="396"/>
      <c r="TXJ171" s="396"/>
      <c r="TXK171" s="396"/>
      <c r="TXL171" s="396"/>
      <c r="TXM171" s="396"/>
      <c r="TXN171" s="396"/>
      <c r="TXO171" s="396"/>
      <c r="TXP171" s="396"/>
      <c r="TXQ171" s="396"/>
      <c r="TXR171" s="396"/>
      <c r="TXS171" s="396"/>
      <c r="TXT171" s="396"/>
      <c r="TXU171" s="396"/>
      <c r="TXV171" s="396"/>
      <c r="TXW171" s="396"/>
      <c r="TXX171" s="396"/>
      <c r="TXY171" s="396"/>
      <c r="TXZ171" s="396"/>
      <c r="TYA171" s="396"/>
      <c r="TYB171" s="396"/>
      <c r="TYC171" s="396"/>
      <c r="TYD171" s="396"/>
      <c r="TYE171" s="396"/>
      <c r="TYF171" s="396"/>
      <c r="TYG171" s="396"/>
      <c r="TYH171" s="396"/>
      <c r="TYI171" s="396"/>
      <c r="TYJ171" s="396"/>
      <c r="TYK171" s="396"/>
      <c r="TYL171" s="396"/>
      <c r="TYM171" s="396"/>
      <c r="TYN171" s="396"/>
      <c r="TYO171" s="396"/>
      <c r="TYP171" s="396"/>
      <c r="TYQ171" s="396"/>
      <c r="TYR171" s="396"/>
      <c r="TYS171" s="396"/>
      <c r="TYT171" s="396"/>
      <c r="TYU171" s="396"/>
      <c r="TYV171" s="396"/>
      <c r="TYW171" s="396"/>
      <c r="TYX171" s="396"/>
      <c r="TYY171" s="396"/>
      <c r="TYZ171" s="396"/>
      <c r="TZA171" s="396"/>
      <c r="TZB171" s="396"/>
      <c r="TZC171" s="396"/>
      <c r="TZD171" s="396"/>
      <c r="TZE171" s="396"/>
      <c r="TZF171" s="396"/>
      <c r="TZG171" s="396"/>
      <c r="TZH171" s="396"/>
      <c r="TZI171" s="396"/>
      <c r="TZJ171" s="396"/>
      <c r="TZK171" s="396"/>
      <c r="TZL171" s="396"/>
      <c r="TZM171" s="396"/>
      <c r="TZN171" s="396"/>
      <c r="TZO171" s="396"/>
      <c r="TZP171" s="396"/>
      <c r="TZQ171" s="396"/>
      <c r="TZR171" s="396"/>
      <c r="TZS171" s="396"/>
      <c r="TZT171" s="396"/>
      <c r="TZU171" s="396"/>
      <c r="TZV171" s="396"/>
      <c r="TZW171" s="396"/>
      <c r="TZX171" s="396"/>
      <c r="TZY171" s="396"/>
      <c r="TZZ171" s="396"/>
      <c r="UAA171" s="396"/>
      <c r="UAB171" s="396"/>
      <c r="UAC171" s="396"/>
      <c r="UAD171" s="396"/>
      <c r="UAE171" s="396"/>
      <c r="UAF171" s="396"/>
      <c r="UAG171" s="396"/>
      <c r="UAH171" s="396"/>
      <c r="UAI171" s="396"/>
      <c r="UAJ171" s="396"/>
      <c r="UAK171" s="396"/>
      <c r="UAL171" s="396"/>
      <c r="UAM171" s="396"/>
      <c r="UAN171" s="396"/>
      <c r="UAO171" s="396"/>
      <c r="UAP171" s="396"/>
      <c r="UAQ171" s="396"/>
      <c r="UAR171" s="396"/>
      <c r="UAS171" s="396"/>
      <c r="UAT171" s="396"/>
      <c r="UAU171" s="396"/>
      <c r="UAV171" s="396"/>
      <c r="UAW171" s="396"/>
      <c r="UAX171" s="396"/>
      <c r="UAY171" s="396"/>
      <c r="UAZ171" s="396"/>
      <c r="UBA171" s="396"/>
      <c r="UBB171" s="396"/>
      <c r="UBC171" s="396"/>
      <c r="UBD171" s="396"/>
      <c r="UBE171" s="396"/>
      <c r="UBF171" s="396"/>
      <c r="UBG171" s="396"/>
      <c r="UBH171" s="396"/>
      <c r="UBI171" s="396"/>
      <c r="UBJ171" s="396"/>
      <c r="UBK171" s="396"/>
      <c r="UBL171" s="396"/>
      <c r="UBM171" s="396"/>
      <c r="UBN171" s="396"/>
      <c r="UBO171" s="396"/>
      <c r="UBP171" s="396"/>
      <c r="UBQ171" s="396"/>
      <c r="UBR171" s="396"/>
      <c r="UBS171" s="396"/>
      <c r="UBT171" s="396"/>
      <c r="UBU171" s="396"/>
      <c r="UBV171" s="396"/>
      <c r="UBW171" s="396"/>
      <c r="UBX171" s="396"/>
      <c r="UBY171" s="396"/>
      <c r="UBZ171" s="396"/>
      <c r="UCA171" s="396"/>
      <c r="UCB171" s="396"/>
      <c r="UCC171" s="396"/>
      <c r="UCD171" s="396"/>
      <c r="UCE171" s="396"/>
      <c r="UCF171" s="396"/>
      <c r="UCG171" s="396"/>
      <c r="UCH171" s="396"/>
      <c r="UCI171" s="396"/>
      <c r="UCJ171" s="396"/>
      <c r="UCK171" s="396"/>
      <c r="UCL171" s="396"/>
      <c r="UCM171" s="396"/>
      <c r="UCN171" s="396"/>
      <c r="UCO171" s="396"/>
      <c r="UCP171" s="396"/>
      <c r="UCQ171" s="396"/>
      <c r="UCR171" s="396"/>
      <c r="UCS171" s="396"/>
      <c r="UCT171" s="396"/>
      <c r="UCU171" s="396"/>
      <c r="UCV171" s="396"/>
      <c r="UCW171" s="396"/>
      <c r="UCX171" s="396"/>
      <c r="UCY171" s="396"/>
      <c r="UCZ171" s="396"/>
      <c r="UDA171" s="396"/>
      <c r="UDB171" s="396"/>
      <c r="UDC171" s="396"/>
      <c r="UDD171" s="396"/>
      <c r="UDE171" s="396"/>
      <c r="UDF171" s="396"/>
      <c r="UDG171" s="396"/>
      <c r="UDH171" s="396"/>
      <c r="UDI171" s="396"/>
      <c r="UDJ171" s="396"/>
      <c r="UDK171" s="396"/>
      <c r="UDL171" s="396"/>
      <c r="UDM171" s="396"/>
      <c r="UDN171" s="396"/>
      <c r="UDO171" s="396"/>
      <c r="UDP171" s="396"/>
      <c r="UDQ171" s="396"/>
      <c r="UDR171" s="396"/>
      <c r="UDS171" s="396"/>
      <c r="UDT171" s="396"/>
      <c r="UDU171" s="396"/>
      <c r="UDV171" s="396"/>
      <c r="UDW171" s="396"/>
      <c r="UDX171" s="396"/>
      <c r="UDY171" s="396"/>
      <c r="UDZ171" s="396"/>
      <c r="UEA171" s="396"/>
      <c r="UEB171" s="396"/>
      <c r="UEC171" s="396"/>
      <c r="UED171" s="396"/>
      <c r="UEE171" s="396"/>
      <c r="UEF171" s="396"/>
      <c r="UEG171" s="396"/>
      <c r="UEH171" s="396"/>
      <c r="UEI171" s="396"/>
      <c r="UEJ171" s="396"/>
      <c r="UEK171" s="396"/>
      <c r="UEL171" s="396"/>
      <c r="UEM171" s="396"/>
      <c r="UEN171" s="396"/>
      <c r="UEO171" s="396"/>
      <c r="UEP171" s="396"/>
      <c r="UEQ171" s="396"/>
      <c r="UER171" s="396"/>
      <c r="UES171" s="396"/>
      <c r="UET171" s="396"/>
      <c r="UEU171" s="396"/>
      <c r="UEV171" s="396"/>
      <c r="UEW171" s="396"/>
      <c r="UEX171" s="396"/>
      <c r="UEY171" s="396"/>
      <c r="UEZ171" s="396"/>
      <c r="UFA171" s="396"/>
      <c r="UFB171" s="396"/>
      <c r="UFC171" s="396"/>
      <c r="UFD171" s="396"/>
      <c r="UFE171" s="396"/>
      <c r="UFF171" s="396"/>
      <c r="UFG171" s="396"/>
      <c r="UFH171" s="396"/>
      <c r="UFI171" s="396"/>
      <c r="UFJ171" s="396"/>
      <c r="UFK171" s="396"/>
      <c r="UFL171" s="396"/>
      <c r="UFM171" s="396"/>
      <c r="UFN171" s="396"/>
      <c r="UFO171" s="396"/>
      <c r="UFP171" s="396"/>
      <c r="UFQ171" s="396"/>
      <c r="UFR171" s="396"/>
      <c r="UFS171" s="396"/>
      <c r="UFT171" s="396"/>
      <c r="UFU171" s="396"/>
      <c r="UFV171" s="396"/>
      <c r="UFW171" s="396"/>
      <c r="UFX171" s="396"/>
      <c r="UFY171" s="396"/>
      <c r="UFZ171" s="396"/>
      <c r="UGA171" s="396"/>
      <c r="UGB171" s="396"/>
      <c r="UGC171" s="396"/>
      <c r="UGD171" s="396"/>
      <c r="UGE171" s="396"/>
      <c r="UGF171" s="396"/>
      <c r="UGG171" s="396"/>
      <c r="UGH171" s="396"/>
      <c r="UGI171" s="396"/>
      <c r="UGJ171" s="396"/>
      <c r="UGK171" s="396"/>
      <c r="UGL171" s="396"/>
      <c r="UGM171" s="396"/>
      <c r="UGN171" s="396"/>
      <c r="UGO171" s="396"/>
      <c r="UGP171" s="396"/>
      <c r="UGQ171" s="396"/>
      <c r="UGR171" s="396"/>
      <c r="UGS171" s="396"/>
      <c r="UGT171" s="396"/>
      <c r="UGU171" s="396"/>
      <c r="UGV171" s="396"/>
      <c r="UGW171" s="396"/>
      <c r="UGX171" s="396"/>
      <c r="UGY171" s="396"/>
      <c r="UGZ171" s="396"/>
      <c r="UHA171" s="396"/>
      <c r="UHB171" s="396"/>
      <c r="UHC171" s="396"/>
      <c r="UHD171" s="396"/>
      <c r="UHE171" s="396"/>
      <c r="UHF171" s="396"/>
      <c r="UHG171" s="396"/>
      <c r="UHH171" s="396"/>
      <c r="UHI171" s="396"/>
      <c r="UHJ171" s="396"/>
      <c r="UHK171" s="396"/>
      <c r="UHL171" s="396"/>
      <c r="UHM171" s="396"/>
      <c r="UHN171" s="396"/>
      <c r="UHO171" s="396"/>
      <c r="UHP171" s="396"/>
      <c r="UHQ171" s="396"/>
      <c r="UHR171" s="396"/>
      <c r="UHS171" s="396"/>
      <c r="UHT171" s="396"/>
      <c r="UHU171" s="396"/>
      <c r="UHV171" s="396"/>
      <c r="UHW171" s="396"/>
      <c r="UHX171" s="396"/>
      <c r="UHY171" s="396"/>
      <c r="UHZ171" s="396"/>
      <c r="UIA171" s="396"/>
      <c r="UIB171" s="396"/>
      <c r="UIC171" s="396"/>
      <c r="UID171" s="396"/>
      <c r="UIE171" s="396"/>
      <c r="UIF171" s="396"/>
      <c r="UIG171" s="396"/>
      <c r="UIH171" s="396"/>
      <c r="UII171" s="396"/>
      <c r="UIJ171" s="396"/>
      <c r="UIK171" s="396"/>
      <c r="UIL171" s="396"/>
      <c r="UIM171" s="396"/>
      <c r="UIN171" s="396"/>
      <c r="UIO171" s="396"/>
      <c r="UIP171" s="396"/>
      <c r="UIQ171" s="396"/>
      <c r="UIR171" s="396"/>
      <c r="UIS171" s="396"/>
      <c r="UIT171" s="396"/>
      <c r="UIU171" s="396"/>
      <c r="UIV171" s="396"/>
      <c r="UIW171" s="396"/>
      <c r="UIX171" s="396"/>
      <c r="UIY171" s="396"/>
      <c r="UIZ171" s="396"/>
      <c r="UJA171" s="396"/>
      <c r="UJB171" s="396"/>
      <c r="UJC171" s="396"/>
      <c r="UJD171" s="396"/>
      <c r="UJE171" s="396"/>
      <c r="UJF171" s="396"/>
      <c r="UJG171" s="396"/>
      <c r="UJH171" s="396"/>
      <c r="UJI171" s="396"/>
      <c r="UJJ171" s="396"/>
      <c r="UJK171" s="396"/>
      <c r="UJL171" s="396"/>
      <c r="UJM171" s="396"/>
      <c r="UJN171" s="396"/>
      <c r="UJO171" s="396"/>
      <c r="UJP171" s="396"/>
      <c r="UJQ171" s="396"/>
      <c r="UJR171" s="396"/>
      <c r="UJS171" s="396"/>
      <c r="UJT171" s="396"/>
      <c r="UJU171" s="396"/>
      <c r="UJV171" s="396"/>
      <c r="UJW171" s="396"/>
      <c r="UJX171" s="396"/>
      <c r="UJY171" s="396"/>
      <c r="UJZ171" s="396"/>
      <c r="UKA171" s="396"/>
      <c r="UKB171" s="396"/>
      <c r="UKC171" s="396"/>
      <c r="UKD171" s="396"/>
      <c r="UKE171" s="396"/>
      <c r="UKF171" s="396"/>
      <c r="UKG171" s="396"/>
      <c r="UKH171" s="396"/>
      <c r="UKI171" s="396"/>
      <c r="UKJ171" s="396"/>
      <c r="UKK171" s="396"/>
      <c r="UKL171" s="396"/>
      <c r="UKM171" s="396"/>
      <c r="UKN171" s="396"/>
      <c r="UKO171" s="396"/>
      <c r="UKP171" s="396"/>
      <c r="UKQ171" s="396"/>
      <c r="UKR171" s="396"/>
      <c r="UKS171" s="396"/>
      <c r="UKT171" s="396"/>
      <c r="UKU171" s="396"/>
      <c r="UKV171" s="396"/>
      <c r="UKW171" s="396"/>
      <c r="UKX171" s="396"/>
      <c r="UKY171" s="396"/>
      <c r="UKZ171" s="396"/>
      <c r="ULA171" s="396"/>
      <c r="ULB171" s="396"/>
      <c r="ULC171" s="396"/>
      <c r="ULD171" s="396"/>
      <c r="ULE171" s="396"/>
      <c r="ULF171" s="396"/>
      <c r="ULG171" s="396"/>
      <c r="ULH171" s="396"/>
      <c r="ULI171" s="396"/>
      <c r="ULJ171" s="396"/>
      <c r="ULK171" s="396"/>
      <c r="ULL171" s="396"/>
      <c r="ULM171" s="396"/>
      <c r="ULN171" s="396"/>
      <c r="ULO171" s="396"/>
      <c r="ULP171" s="396"/>
      <c r="ULQ171" s="396"/>
      <c r="ULR171" s="396"/>
      <c r="ULS171" s="396"/>
      <c r="ULT171" s="396"/>
      <c r="ULU171" s="396"/>
      <c r="ULV171" s="396"/>
      <c r="ULW171" s="396"/>
      <c r="ULX171" s="396"/>
      <c r="ULY171" s="396"/>
      <c r="ULZ171" s="396"/>
      <c r="UMA171" s="396"/>
      <c r="UMB171" s="396"/>
      <c r="UMC171" s="396"/>
      <c r="UMD171" s="396"/>
      <c r="UME171" s="396"/>
      <c r="UMF171" s="396"/>
      <c r="UMG171" s="396"/>
      <c r="UMH171" s="396"/>
      <c r="UMI171" s="396"/>
      <c r="UMJ171" s="396"/>
      <c r="UMK171" s="396"/>
      <c r="UML171" s="396"/>
      <c r="UMM171" s="396"/>
      <c r="UMN171" s="396"/>
      <c r="UMO171" s="396"/>
      <c r="UMP171" s="396"/>
      <c r="UMQ171" s="396"/>
      <c r="UMR171" s="396"/>
      <c r="UMS171" s="396"/>
      <c r="UMT171" s="396"/>
      <c r="UMU171" s="396"/>
      <c r="UMV171" s="396"/>
      <c r="UMW171" s="396"/>
      <c r="UMX171" s="396"/>
      <c r="UMY171" s="396"/>
      <c r="UMZ171" s="396"/>
      <c r="UNA171" s="396"/>
      <c r="UNB171" s="396"/>
      <c r="UNC171" s="396"/>
      <c r="UND171" s="396"/>
      <c r="UNE171" s="396"/>
      <c r="UNF171" s="396"/>
      <c r="UNG171" s="396"/>
      <c r="UNH171" s="396"/>
      <c r="UNI171" s="396"/>
      <c r="UNJ171" s="396"/>
      <c r="UNK171" s="396"/>
      <c r="UNL171" s="396"/>
      <c r="UNM171" s="396"/>
      <c r="UNN171" s="396"/>
      <c r="UNO171" s="396"/>
      <c r="UNP171" s="396"/>
      <c r="UNQ171" s="396"/>
      <c r="UNR171" s="396"/>
      <c r="UNS171" s="396"/>
      <c r="UNT171" s="396"/>
      <c r="UNU171" s="396"/>
      <c r="UNV171" s="396"/>
      <c r="UNW171" s="396"/>
      <c r="UNX171" s="396"/>
      <c r="UNY171" s="396"/>
      <c r="UNZ171" s="396"/>
      <c r="UOA171" s="396"/>
      <c r="UOB171" s="396"/>
      <c r="UOC171" s="396"/>
      <c r="UOD171" s="396"/>
      <c r="UOE171" s="396"/>
      <c r="UOF171" s="396"/>
      <c r="UOG171" s="396"/>
      <c r="UOH171" s="396"/>
      <c r="UOI171" s="396"/>
      <c r="UOJ171" s="396"/>
      <c r="UOK171" s="396"/>
      <c r="UOL171" s="396"/>
      <c r="UOM171" s="396"/>
      <c r="UON171" s="396"/>
      <c r="UOO171" s="396"/>
      <c r="UOP171" s="396"/>
      <c r="UOQ171" s="396"/>
      <c r="UOR171" s="396"/>
      <c r="UOS171" s="396"/>
      <c r="UOT171" s="396"/>
      <c r="UOU171" s="396"/>
      <c r="UOV171" s="396"/>
      <c r="UOW171" s="396"/>
      <c r="UOX171" s="396"/>
      <c r="UOY171" s="396"/>
      <c r="UOZ171" s="396"/>
      <c r="UPA171" s="396"/>
      <c r="UPB171" s="396"/>
      <c r="UPC171" s="396"/>
      <c r="UPD171" s="396"/>
      <c r="UPE171" s="396"/>
      <c r="UPF171" s="396"/>
      <c r="UPG171" s="396"/>
      <c r="UPH171" s="396"/>
      <c r="UPI171" s="396"/>
      <c r="UPJ171" s="396"/>
      <c r="UPK171" s="396"/>
      <c r="UPL171" s="396"/>
      <c r="UPM171" s="396"/>
      <c r="UPN171" s="396"/>
      <c r="UPO171" s="396"/>
      <c r="UPP171" s="396"/>
      <c r="UPQ171" s="396"/>
      <c r="UPR171" s="396"/>
      <c r="UPS171" s="396"/>
      <c r="UPT171" s="396"/>
      <c r="UPU171" s="396"/>
      <c r="UPV171" s="396"/>
      <c r="UPW171" s="396"/>
      <c r="UPX171" s="396"/>
      <c r="UPY171" s="396"/>
      <c r="UPZ171" s="396"/>
      <c r="UQA171" s="396"/>
      <c r="UQB171" s="396"/>
      <c r="UQC171" s="396"/>
      <c r="UQD171" s="396"/>
      <c r="UQE171" s="396"/>
      <c r="UQF171" s="396"/>
      <c r="UQG171" s="396"/>
      <c r="UQH171" s="396"/>
      <c r="UQI171" s="396"/>
      <c r="UQJ171" s="396"/>
      <c r="UQK171" s="396"/>
      <c r="UQL171" s="396"/>
      <c r="UQM171" s="396"/>
      <c r="UQN171" s="396"/>
      <c r="UQO171" s="396"/>
      <c r="UQP171" s="396"/>
      <c r="UQQ171" s="396"/>
      <c r="UQR171" s="396"/>
      <c r="UQS171" s="396"/>
      <c r="UQT171" s="396"/>
      <c r="UQU171" s="396"/>
      <c r="UQV171" s="396"/>
      <c r="UQW171" s="396"/>
      <c r="UQX171" s="396"/>
      <c r="UQY171" s="396"/>
      <c r="UQZ171" s="396"/>
      <c r="URA171" s="396"/>
      <c r="URB171" s="396"/>
      <c r="URC171" s="396"/>
      <c r="URD171" s="396"/>
      <c r="URE171" s="396"/>
      <c r="URF171" s="396"/>
      <c r="URG171" s="396"/>
      <c r="URH171" s="396"/>
      <c r="URI171" s="396"/>
      <c r="URJ171" s="396"/>
      <c r="URK171" s="396"/>
      <c r="URL171" s="396"/>
      <c r="URM171" s="396"/>
      <c r="URN171" s="396"/>
      <c r="URO171" s="396"/>
      <c r="URP171" s="396"/>
      <c r="URQ171" s="396"/>
      <c r="URR171" s="396"/>
      <c r="URS171" s="396"/>
      <c r="URT171" s="396"/>
      <c r="URU171" s="396"/>
      <c r="URV171" s="396"/>
      <c r="URW171" s="396"/>
      <c r="URX171" s="396"/>
      <c r="URY171" s="396"/>
      <c r="URZ171" s="396"/>
      <c r="USA171" s="396"/>
      <c r="USB171" s="396"/>
      <c r="USC171" s="396"/>
      <c r="USD171" s="396"/>
      <c r="USE171" s="396"/>
      <c r="USF171" s="396"/>
      <c r="USG171" s="396"/>
      <c r="USH171" s="396"/>
      <c r="USI171" s="396"/>
      <c r="USJ171" s="396"/>
      <c r="USK171" s="396"/>
      <c r="USL171" s="396"/>
      <c r="USM171" s="396"/>
      <c r="USN171" s="396"/>
      <c r="USO171" s="396"/>
      <c r="USP171" s="396"/>
      <c r="USQ171" s="396"/>
      <c r="USR171" s="396"/>
      <c r="USS171" s="396"/>
      <c r="UST171" s="396"/>
      <c r="USU171" s="396"/>
      <c r="USV171" s="396"/>
      <c r="USW171" s="396"/>
      <c r="USX171" s="396"/>
      <c r="USY171" s="396"/>
      <c r="USZ171" s="396"/>
      <c r="UTA171" s="396"/>
      <c r="UTB171" s="396"/>
      <c r="UTC171" s="396"/>
      <c r="UTD171" s="396"/>
      <c r="UTE171" s="396"/>
      <c r="UTF171" s="396"/>
      <c r="UTG171" s="396"/>
      <c r="UTH171" s="396"/>
      <c r="UTI171" s="396"/>
      <c r="UTJ171" s="396"/>
      <c r="UTK171" s="396"/>
      <c r="UTL171" s="396"/>
      <c r="UTM171" s="396"/>
      <c r="UTN171" s="396"/>
      <c r="UTO171" s="396"/>
      <c r="UTP171" s="396"/>
      <c r="UTQ171" s="396"/>
      <c r="UTR171" s="396"/>
      <c r="UTS171" s="396"/>
      <c r="UTT171" s="396"/>
      <c r="UTU171" s="396"/>
      <c r="UTV171" s="396"/>
      <c r="UTW171" s="396"/>
      <c r="UTX171" s="396"/>
      <c r="UTY171" s="396"/>
      <c r="UTZ171" s="396"/>
      <c r="UUA171" s="396"/>
      <c r="UUB171" s="396"/>
      <c r="UUC171" s="396"/>
      <c r="UUD171" s="396"/>
      <c r="UUE171" s="396"/>
      <c r="UUF171" s="396"/>
      <c r="UUG171" s="396"/>
      <c r="UUH171" s="396"/>
      <c r="UUI171" s="396"/>
      <c r="UUJ171" s="396"/>
      <c r="UUK171" s="396"/>
      <c r="UUL171" s="396"/>
      <c r="UUM171" s="396"/>
      <c r="UUN171" s="396"/>
      <c r="UUO171" s="396"/>
      <c r="UUP171" s="396"/>
      <c r="UUQ171" s="396"/>
      <c r="UUR171" s="396"/>
      <c r="UUS171" s="396"/>
      <c r="UUT171" s="396"/>
      <c r="UUU171" s="396"/>
      <c r="UUV171" s="396"/>
      <c r="UUW171" s="396"/>
      <c r="UUX171" s="396"/>
      <c r="UUY171" s="396"/>
      <c r="UUZ171" s="396"/>
      <c r="UVA171" s="396"/>
      <c r="UVB171" s="396"/>
      <c r="UVC171" s="396"/>
      <c r="UVD171" s="396"/>
      <c r="UVE171" s="396"/>
      <c r="UVF171" s="396"/>
      <c r="UVG171" s="396"/>
      <c r="UVH171" s="396"/>
      <c r="UVI171" s="396"/>
      <c r="UVJ171" s="396"/>
      <c r="UVK171" s="396"/>
      <c r="UVL171" s="396"/>
      <c r="UVM171" s="396"/>
      <c r="UVN171" s="396"/>
      <c r="UVO171" s="396"/>
      <c r="UVP171" s="396"/>
      <c r="UVQ171" s="396"/>
      <c r="UVR171" s="396"/>
      <c r="UVS171" s="396"/>
      <c r="UVT171" s="396"/>
      <c r="UVU171" s="396"/>
      <c r="UVV171" s="396"/>
      <c r="UVW171" s="396"/>
      <c r="UVX171" s="396"/>
      <c r="UVY171" s="396"/>
      <c r="UVZ171" s="396"/>
      <c r="UWA171" s="396"/>
      <c r="UWB171" s="396"/>
      <c r="UWC171" s="396"/>
      <c r="UWD171" s="396"/>
      <c r="UWE171" s="396"/>
      <c r="UWF171" s="396"/>
      <c r="UWG171" s="396"/>
      <c r="UWH171" s="396"/>
      <c r="UWI171" s="396"/>
      <c r="UWJ171" s="396"/>
      <c r="UWK171" s="396"/>
      <c r="UWL171" s="396"/>
      <c r="UWM171" s="396"/>
      <c r="UWN171" s="396"/>
      <c r="UWO171" s="396"/>
      <c r="UWP171" s="396"/>
      <c r="UWQ171" s="396"/>
      <c r="UWR171" s="396"/>
      <c r="UWS171" s="396"/>
      <c r="UWT171" s="396"/>
      <c r="UWU171" s="396"/>
      <c r="UWV171" s="396"/>
      <c r="UWW171" s="396"/>
      <c r="UWX171" s="396"/>
      <c r="UWY171" s="396"/>
      <c r="UWZ171" s="396"/>
      <c r="UXA171" s="396"/>
      <c r="UXB171" s="396"/>
      <c r="UXC171" s="396"/>
      <c r="UXD171" s="396"/>
      <c r="UXE171" s="396"/>
      <c r="UXF171" s="396"/>
      <c r="UXG171" s="396"/>
      <c r="UXH171" s="396"/>
      <c r="UXI171" s="396"/>
      <c r="UXJ171" s="396"/>
      <c r="UXK171" s="396"/>
      <c r="UXL171" s="396"/>
      <c r="UXM171" s="396"/>
      <c r="UXN171" s="396"/>
      <c r="UXO171" s="396"/>
      <c r="UXP171" s="396"/>
      <c r="UXQ171" s="396"/>
      <c r="UXR171" s="396"/>
      <c r="UXS171" s="396"/>
      <c r="UXT171" s="396"/>
      <c r="UXU171" s="396"/>
      <c r="UXV171" s="396"/>
      <c r="UXW171" s="396"/>
      <c r="UXX171" s="396"/>
      <c r="UXY171" s="396"/>
      <c r="UXZ171" s="396"/>
      <c r="UYA171" s="396"/>
      <c r="UYB171" s="396"/>
      <c r="UYC171" s="396"/>
      <c r="UYD171" s="396"/>
      <c r="UYE171" s="396"/>
      <c r="UYF171" s="396"/>
      <c r="UYG171" s="396"/>
      <c r="UYH171" s="396"/>
      <c r="UYI171" s="396"/>
      <c r="UYJ171" s="396"/>
      <c r="UYK171" s="396"/>
      <c r="UYL171" s="396"/>
      <c r="UYM171" s="396"/>
      <c r="UYN171" s="396"/>
      <c r="UYO171" s="396"/>
      <c r="UYP171" s="396"/>
      <c r="UYQ171" s="396"/>
      <c r="UYR171" s="396"/>
      <c r="UYS171" s="396"/>
      <c r="UYT171" s="396"/>
      <c r="UYU171" s="396"/>
      <c r="UYV171" s="396"/>
      <c r="UYW171" s="396"/>
      <c r="UYX171" s="396"/>
      <c r="UYY171" s="396"/>
      <c r="UYZ171" s="396"/>
      <c r="UZA171" s="396"/>
      <c r="UZB171" s="396"/>
      <c r="UZC171" s="396"/>
      <c r="UZD171" s="396"/>
      <c r="UZE171" s="396"/>
      <c r="UZF171" s="396"/>
      <c r="UZG171" s="396"/>
      <c r="UZH171" s="396"/>
      <c r="UZI171" s="396"/>
      <c r="UZJ171" s="396"/>
      <c r="UZK171" s="396"/>
      <c r="UZL171" s="396"/>
      <c r="UZM171" s="396"/>
      <c r="UZN171" s="396"/>
      <c r="UZO171" s="396"/>
      <c r="UZP171" s="396"/>
      <c r="UZQ171" s="396"/>
      <c r="UZR171" s="396"/>
      <c r="UZS171" s="396"/>
      <c r="UZT171" s="396"/>
      <c r="UZU171" s="396"/>
      <c r="UZV171" s="396"/>
      <c r="UZW171" s="396"/>
      <c r="UZX171" s="396"/>
      <c r="UZY171" s="396"/>
      <c r="UZZ171" s="396"/>
      <c r="VAA171" s="396"/>
      <c r="VAB171" s="396"/>
      <c r="VAC171" s="396"/>
      <c r="VAD171" s="396"/>
      <c r="VAE171" s="396"/>
      <c r="VAF171" s="396"/>
      <c r="VAG171" s="396"/>
      <c r="VAH171" s="396"/>
      <c r="VAI171" s="396"/>
      <c r="VAJ171" s="396"/>
      <c r="VAK171" s="396"/>
      <c r="VAL171" s="396"/>
      <c r="VAM171" s="396"/>
      <c r="VAN171" s="396"/>
      <c r="VAO171" s="396"/>
      <c r="VAP171" s="396"/>
      <c r="VAQ171" s="396"/>
      <c r="VAR171" s="396"/>
      <c r="VAS171" s="396"/>
      <c r="VAT171" s="396"/>
      <c r="VAU171" s="396"/>
      <c r="VAV171" s="396"/>
      <c r="VAW171" s="396"/>
      <c r="VAX171" s="396"/>
      <c r="VAY171" s="396"/>
      <c r="VAZ171" s="396"/>
      <c r="VBA171" s="396"/>
      <c r="VBB171" s="396"/>
      <c r="VBC171" s="396"/>
      <c r="VBD171" s="396"/>
      <c r="VBE171" s="396"/>
      <c r="VBF171" s="396"/>
      <c r="VBG171" s="396"/>
      <c r="VBH171" s="396"/>
      <c r="VBI171" s="396"/>
      <c r="VBJ171" s="396"/>
      <c r="VBK171" s="396"/>
      <c r="VBL171" s="396"/>
      <c r="VBM171" s="396"/>
      <c r="VBN171" s="396"/>
      <c r="VBO171" s="396"/>
      <c r="VBP171" s="396"/>
      <c r="VBQ171" s="396"/>
      <c r="VBR171" s="396"/>
      <c r="VBS171" s="396"/>
      <c r="VBT171" s="396"/>
      <c r="VBU171" s="396"/>
      <c r="VBV171" s="396"/>
      <c r="VBW171" s="396"/>
      <c r="VBX171" s="396"/>
      <c r="VBY171" s="396"/>
      <c r="VBZ171" s="396"/>
      <c r="VCA171" s="396"/>
      <c r="VCB171" s="396"/>
      <c r="VCC171" s="396"/>
      <c r="VCD171" s="396"/>
      <c r="VCE171" s="396"/>
      <c r="VCF171" s="396"/>
      <c r="VCG171" s="396"/>
      <c r="VCH171" s="396"/>
      <c r="VCI171" s="396"/>
      <c r="VCJ171" s="396"/>
      <c r="VCK171" s="396"/>
      <c r="VCL171" s="396"/>
      <c r="VCM171" s="396"/>
      <c r="VCN171" s="396"/>
      <c r="VCO171" s="396"/>
      <c r="VCP171" s="396"/>
      <c r="VCQ171" s="396"/>
      <c r="VCR171" s="396"/>
      <c r="VCS171" s="396"/>
      <c r="VCT171" s="396"/>
      <c r="VCU171" s="396"/>
      <c r="VCV171" s="396"/>
      <c r="VCW171" s="396"/>
      <c r="VCX171" s="396"/>
      <c r="VCY171" s="396"/>
      <c r="VCZ171" s="396"/>
      <c r="VDA171" s="396"/>
      <c r="VDB171" s="396"/>
      <c r="VDC171" s="396"/>
      <c r="VDD171" s="396"/>
      <c r="VDE171" s="396"/>
      <c r="VDF171" s="396"/>
      <c r="VDG171" s="396"/>
      <c r="VDH171" s="396"/>
      <c r="VDI171" s="396"/>
      <c r="VDJ171" s="396"/>
      <c r="VDK171" s="396"/>
      <c r="VDL171" s="396"/>
      <c r="VDM171" s="396"/>
      <c r="VDN171" s="396"/>
      <c r="VDO171" s="396"/>
      <c r="VDP171" s="396"/>
      <c r="VDQ171" s="396"/>
      <c r="VDR171" s="396"/>
      <c r="VDS171" s="396"/>
      <c r="VDT171" s="396"/>
      <c r="VDU171" s="396"/>
      <c r="VDV171" s="396"/>
      <c r="VDW171" s="396"/>
      <c r="VDX171" s="396"/>
      <c r="VDY171" s="396"/>
      <c r="VDZ171" s="396"/>
      <c r="VEA171" s="396"/>
      <c r="VEB171" s="396"/>
      <c r="VEC171" s="396"/>
      <c r="VED171" s="396"/>
      <c r="VEE171" s="396"/>
      <c r="VEF171" s="396"/>
      <c r="VEG171" s="396"/>
      <c r="VEH171" s="396"/>
      <c r="VEI171" s="396"/>
      <c r="VEJ171" s="396"/>
      <c r="VEK171" s="396"/>
      <c r="VEL171" s="396"/>
      <c r="VEM171" s="396"/>
      <c r="VEN171" s="396"/>
      <c r="VEO171" s="396"/>
      <c r="VEP171" s="396"/>
      <c r="VEQ171" s="396"/>
      <c r="VER171" s="396"/>
      <c r="VES171" s="396"/>
      <c r="VET171" s="396"/>
      <c r="VEU171" s="396"/>
      <c r="VEV171" s="396"/>
      <c r="VEW171" s="396"/>
      <c r="VEX171" s="396"/>
      <c r="VEY171" s="396"/>
      <c r="VEZ171" s="396"/>
      <c r="VFA171" s="396"/>
      <c r="VFB171" s="396"/>
      <c r="VFC171" s="396"/>
      <c r="VFD171" s="396"/>
      <c r="VFE171" s="396"/>
      <c r="VFF171" s="396"/>
      <c r="VFG171" s="396"/>
      <c r="VFH171" s="396"/>
      <c r="VFI171" s="396"/>
      <c r="VFJ171" s="396"/>
      <c r="VFK171" s="396"/>
      <c r="VFL171" s="396"/>
      <c r="VFM171" s="396"/>
      <c r="VFN171" s="396"/>
      <c r="VFO171" s="396"/>
      <c r="VFP171" s="396"/>
      <c r="VFQ171" s="396"/>
      <c r="VFR171" s="396"/>
      <c r="VFS171" s="396"/>
      <c r="VFT171" s="396"/>
      <c r="VFU171" s="396"/>
      <c r="VFV171" s="396"/>
      <c r="VFW171" s="396"/>
      <c r="VFX171" s="396"/>
      <c r="VFY171" s="396"/>
      <c r="VFZ171" s="396"/>
      <c r="VGA171" s="396"/>
      <c r="VGB171" s="396"/>
      <c r="VGC171" s="396"/>
      <c r="VGD171" s="396"/>
      <c r="VGE171" s="396"/>
      <c r="VGF171" s="396"/>
      <c r="VGG171" s="396"/>
      <c r="VGH171" s="396"/>
      <c r="VGI171" s="396"/>
      <c r="VGJ171" s="396"/>
      <c r="VGK171" s="396"/>
      <c r="VGL171" s="396"/>
      <c r="VGM171" s="396"/>
      <c r="VGN171" s="396"/>
      <c r="VGO171" s="396"/>
      <c r="VGP171" s="396"/>
      <c r="VGQ171" s="396"/>
      <c r="VGR171" s="396"/>
      <c r="VGS171" s="396"/>
      <c r="VGT171" s="396"/>
      <c r="VGU171" s="396"/>
      <c r="VGV171" s="396"/>
      <c r="VGW171" s="396"/>
      <c r="VGX171" s="396"/>
      <c r="VGY171" s="396"/>
      <c r="VGZ171" s="396"/>
      <c r="VHA171" s="396"/>
      <c r="VHB171" s="396"/>
      <c r="VHC171" s="396"/>
      <c r="VHD171" s="396"/>
      <c r="VHE171" s="396"/>
      <c r="VHF171" s="396"/>
      <c r="VHG171" s="396"/>
      <c r="VHH171" s="396"/>
      <c r="VHI171" s="396"/>
      <c r="VHJ171" s="396"/>
      <c r="VHK171" s="396"/>
      <c r="VHL171" s="396"/>
      <c r="VHM171" s="396"/>
      <c r="VHN171" s="396"/>
      <c r="VHO171" s="396"/>
      <c r="VHP171" s="396"/>
      <c r="VHQ171" s="396"/>
      <c r="VHR171" s="396"/>
      <c r="VHS171" s="396"/>
      <c r="VHT171" s="396"/>
      <c r="VHU171" s="396"/>
      <c r="VHV171" s="396"/>
      <c r="VHW171" s="396"/>
      <c r="VHX171" s="396"/>
      <c r="VHY171" s="396"/>
      <c r="VHZ171" s="396"/>
      <c r="VIA171" s="396"/>
      <c r="VIB171" s="396"/>
      <c r="VIC171" s="396"/>
      <c r="VID171" s="396"/>
      <c r="VIE171" s="396"/>
      <c r="VIF171" s="396"/>
      <c r="VIG171" s="396"/>
      <c r="VIH171" s="396"/>
      <c r="VII171" s="396"/>
      <c r="VIJ171" s="396"/>
      <c r="VIK171" s="396"/>
      <c r="VIL171" s="396"/>
      <c r="VIM171" s="396"/>
      <c r="VIN171" s="396"/>
      <c r="VIO171" s="396"/>
      <c r="VIP171" s="396"/>
      <c r="VIQ171" s="396"/>
      <c r="VIR171" s="396"/>
      <c r="VIS171" s="396"/>
      <c r="VIT171" s="396"/>
      <c r="VIU171" s="396"/>
      <c r="VIV171" s="396"/>
      <c r="VIW171" s="396"/>
      <c r="VIX171" s="396"/>
      <c r="VIY171" s="396"/>
      <c r="VIZ171" s="396"/>
      <c r="VJA171" s="396"/>
      <c r="VJB171" s="396"/>
      <c r="VJC171" s="396"/>
      <c r="VJD171" s="396"/>
      <c r="VJE171" s="396"/>
      <c r="VJF171" s="396"/>
      <c r="VJG171" s="396"/>
      <c r="VJH171" s="396"/>
      <c r="VJI171" s="396"/>
      <c r="VJJ171" s="396"/>
      <c r="VJK171" s="396"/>
      <c r="VJL171" s="396"/>
      <c r="VJM171" s="396"/>
      <c r="VJN171" s="396"/>
      <c r="VJO171" s="396"/>
      <c r="VJP171" s="396"/>
      <c r="VJQ171" s="396"/>
      <c r="VJR171" s="396"/>
      <c r="VJS171" s="396"/>
      <c r="VJT171" s="396"/>
      <c r="VJU171" s="396"/>
      <c r="VJV171" s="396"/>
      <c r="VJW171" s="396"/>
      <c r="VJX171" s="396"/>
      <c r="VJY171" s="396"/>
      <c r="VJZ171" s="396"/>
      <c r="VKA171" s="396"/>
      <c r="VKB171" s="396"/>
      <c r="VKC171" s="396"/>
      <c r="VKD171" s="396"/>
      <c r="VKE171" s="396"/>
      <c r="VKF171" s="396"/>
      <c r="VKG171" s="396"/>
      <c r="VKH171" s="396"/>
      <c r="VKI171" s="396"/>
      <c r="VKJ171" s="396"/>
      <c r="VKK171" s="396"/>
      <c r="VKL171" s="396"/>
      <c r="VKM171" s="396"/>
      <c r="VKN171" s="396"/>
      <c r="VKO171" s="396"/>
      <c r="VKP171" s="396"/>
      <c r="VKQ171" s="396"/>
      <c r="VKR171" s="396"/>
      <c r="VKS171" s="396"/>
      <c r="VKT171" s="396"/>
      <c r="VKU171" s="396"/>
      <c r="VKV171" s="396"/>
      <c r="VKW171" s="396"/>
      <c r="VKX171" s="396"/>
      <c r="VKY171" s="396"/>
      <c r="VKZ171" s="396"/>
      <c r="VLA171" s="396"/>
      <c r="VLB171" s="396"/>
      <c r="VLC171" s="396"/>
      <c r="VLD171" s="396"/>
      <c r="VLE171" s="396"/>
      <c r="VLF171" s="396"/>
      <c r="VLG171" s="396"/>
      <c r="VLH171" s="396"/>
      <c r="VLI171" s="396"/>
      <c r="VLJ171" s="396"/>
      <c r="VLK171" s="396"/>
      <c r="VLL171" s="396"/>
      <c r="VLM171" s="396"/>
      <c r="VLN171" s="396"/>
      <c r="VLO171" s="396"/>
      <c r="VLP171" s="396"/>
      <c r="VLQ171" s="396"/>
      <c r="VLR171" s="396"/>
      <c r="VLS171" s="396"/>
      <c r="VLT171" s="396"/>
      <c r="VLU171" s="396"/>
      <c r="VLV171" s="396"/>
      <c r="VLW171" s="396"/>
      <c r="VLX171" s="396"/>
      <c r="VLY171" s="396"/>
      <c r="VLZ171" s="396"/>
      <c r="VMA171" s="396"/>
      <c r="VMB171" s="396"/>
      <c r="VMC171" s="396"/>
      <c r="VMD171" s="396"/>
      <c r="VME171" s="396"/>
      <c r="VMF171" s="396"/>
      <c r="VMG171" s="396"/>
      <c r="VMH171" s="396"/>
      <c r="VMI171" s="396"/>
      <c r="VMJ171" s="396"/>
      <c r="VMK171" s="396"/>
      <c r="VML171" s="396"/>
      <c r="VMM171" s="396"/>
      <c r="VMN171" s="396"/>
      <c r="VMO171" s="396"/>
      <c r="VMP171" s="396"/>
      <c r="VMQ171" s="396"/>
      <c r="VMR171" s="396"/>
      <c r="VMS171" s="396"/>
      <c r="VMT171" s="396"/>
      <c r="VMU171" s="396"/>
      <c r="VMV171" s="396"/>
      <c r="VMW171" s="396"/>
      <c r="VMX171" s="396"/>
      <c r="VMY171" s="396"/>
      <c r="VMZ171" s="396"/>
      <c r="VNA171" s="396"/>
      <c r="VNB171" s="396"/>
      <c r="VNC171" s="396"/>
      <c r="VND171" s="396"/>
      <c r="VNE171" s="396"/>
      <c r="VNF171" s="396"/>
      <c r="VNG171" s="396"/>
      <c r="VNH171" s="396"/>
      <c r="VNI171" s="396"/>
      <c r="VNJ171" s="396"/>
      <c r="VNK171" s="396"/>
      <c r="VNL171" s="396"/>
      <c r="VNM171" s="396"/>
      <c r="VNN171" s="396"/>
      <c r="VNO171" s="396"/>
      <c r="VNP171" s="396"/>
      <c r="VNQ171" s="396"/>
      <c r="VNR171" s="396"/>
      <c r="VNS171" s="396"/>
      <c r="VNT171" s="396"/>
      <c r="VNU171" s="396"/>
      <c r="VNV171" s="396"/>
      <c r="VNW171" s="396"/>
      <c r="VNX171" s="396"/>
      <c r="VNY171" s="396"/>
      <c r="VNZ171" s="396"/>
      <c r="VOA171" s="396"/>
      <c r="VOB171" s="396"/>
      <c r="VOC171" s="396"/>
      <c r="VOD171" s="396"/>
      <c r="VOE171" s="396"/>
      <c r="VOF171" s="396"/>
      <c r="VOG171" s="396"/>
      <c r="VOH171" s="396"/>
      <c r="VOI171" s="396"/>
      <c r="VOJ171" s="396"/>
      <c r="VOK171" s="396"/>
      <c r="VOL171" s="396"/>
      <c r="VOM171" s="396"/>
      <c r="VON171" s="396"/>
      <c r="VOO171" s="396"/>
      <c r="VOP171" s="396"/>
      <c r="VOQ171" s="396"/>
      <c r="VOR171" s="396"/>
      <c r="VOS171" s="396"/>
      <c r="VOT171" s="396"/>
      <c r="VOU171" s="396"/>
      <c r="VOV171" s="396"/>
      <c r="VOW171" s="396"/>
      <c r="VOX171" s="396"/>
      <c r="VOY171" s="396"/>
      <c r="VOZ171" s="396"/>
      <c r="VPA171" s="396"/>
      <c r="VPB171" s="396"/>
      <c r="VPC171" s="396"/>
      <c r="VPD171" s="396"/>
      <c r="VPE171" s="396"/>
      <c r="VPF171" s="396"/>
      <c r="VPG171" s="396"/>
      <c r="VPH171" s="396"/>
      <c r="VPI171" s="396"/>
      <c r="VPJ171" s="396"/>
      <c r="VPK171" s="396"/>
      <c r="VPL171" s="396"/>
      <c r="VPM171" s="396"/>
      <c r="VPN171" s="396"/>
      <c r="VPO171" s="396"/>
      <c r="VPP171" s="396"/>
      <c r="VPQ171" s="396"/>
      <c r="VPR171" s="396"/>
      <c r="VPS171" s="396"/>
      <c r="VPT171" s="396"/>
      <c r="VPU171" s="396"/>
      <c r="VPV171" s="396"/>
      <c r="VPW171" s="396"/>
      <c r="VPX171" s="396"/>
      <c r="VPY171" s="396"/>
      <c r="VPZ171" s="396"/>
      <c r="VQA171" s="396"/>
      <c r="VQB171" s="396"/>
      <c r="VQC171" s="396"/>
      <c r="VQD171" s="396"/>
      <c r="VQE171" s="396"/>
      <c r="VQF171" s="396"/>
      <c r="VQG171" s="396"/>
      <c r="VQH171" s="396"/>
      <c r="VQI171" s="396"/>
      <c r="VQJ171" s="396"/>
      <c r="VQK171" s="396"/>
      <c r="VQL171" s="396"/>
      <c r="VQM171" s="396"/>
      <c r="VQN171" s="396"/>
      <c r="VQO171" s="396"/>
      <c r="VQP171" s="396"/>
      <c r="VQQ171" s="396"/>
      <c r="VQR171" s="396"/>
      <c r="VQS171" s="396"/>
      <c r="VQT171" s="396"/>
      <c r="VQU171" s="396"/>
      <c r="VQV171" s="396"/>
      <c r="VQW171" s="396"/>
      <c r="VQX171" s="396"/>
      <c r="VQY171" s="396"/>
      <c r="VQZ171" s="396"/>
      <c r="VRA171" s="396"/>
      <c r="VRB171" s="396"/>
      <c r="VRC171" s="396"/>
      <c r="VRD171" s="396"/>
      <c r="VRE171" s="396"/>
      <c r="VRF171" s="396"/>
      <c r="VRG171" s="396"/>
      <c r="VRH171" s="396"/>
      <c r="VRI171" s="396"/>
      <c r="VRJ171" s="396"/>
      <c r="VRK171" s="396"/>
      <c r="VRL171" s="396"/>
      <c r="VRM171" s="396"/>
      <c r="VRN171" s="396"/>
      <c r="VRO171" s="396"/>
      <c r="VRP171" s="396"/>
      <c r="VRQ171" s="396"/>
      <c r="VRR171" s="396"/>
      <c r="VRS171" s="396"/>
      <c r="VRT171" s="396"/>
      <c r="VRU171" s="396"/>
      <c r="VRV171" s="396"/>
      <c r="VRW171" s="396"/>
      <c r="VRX171" s="396"/>
      <c r="VRY171" s="396"/>
      <c r="VRZ171" s="396"/>
      <c r="VSA171" s="396"/>
      <c r="VSB171" s="396"/>
      <c r="VSC171" s="396"/>
      <c r="VSD171" s="396"/>
      <c r="VSE171" s="396"/>
      <c r="VSF171" s="396"/>
      <c r="VSG171" s="396"/>
      <c r="VSH171" s="396"/>
      <c r="VSI171" s="396"/>
      <c r="VSJ171" s="396"/>
      <c r="VSK171" s="396"/>
      <c r="VSL171" s="396"/>
      <c r="VSM171" s="396"/>
      <c r="VSN171" s="396"/>
      <c r="VSO171" s="396"/>
      <c r="VSP171" s="396"/>
      <c r="VSQ171" s="396"/>
      <c r="VSR171" s="396"/>
      <c r="VSS171" s="396"/>
      <c r="VST171" s="396"/>
      <c r="VSU171" s="396"/>
      <c r="VSV171" s="396"/>
      <c r="VSW171" s="396"/>
      <c r="VSX171" s="396"/>
      <c r="VSY171" s="396"/>
      <c r="VSZ171" s="396"/>
      <c r="VTA171" s="396"/>
      <c r="VTB171" s="396"/>
      <c r="VTC171" s="396"/>
      <c r="VTD171" s="396"/>
      <c r="VTE171" s="396"/>
      <c r="VTF171" s="396"/>
      <c r="VTG171" s="396"/>
      <c r="VTH171" s="396"/>
      <c r="VTI171" s="396"/>
      <c r="VTJ171" s="396"/>
      <c r="VTK171" s="396"/>
      <c r="VTL171" s="396"/>
      <c r="VTM171" s="396"/>
      <c r="VTN171" s="396"/>
      <c r="VTO171" s="396"/>
      <c r="VTP171" s="396"/>
      <c r="VTQ171" s="396"/>
      <c r="VTR171" s="396"/>
      <c r="VTS171" s="396"/>
      <c r="VTT171" s="396"/>
      <c r="VTU171" s="396"/>
      <c r="VTV171" s="396"/>
      <c r="VTW171" s="396"/>
      <c r="VTX171" s="396"/>
      <c r="VTY171" s="396"/>
      <c r="VTZ171" s="396"/>
      <c r="VUA171" s="396"/>
      <c r="VUB171" s="396"/>
      <c r="VUC171" s="396"/>
      <c r="VUD171" s="396"/>
      <c r="VUE171" s="396"/>
      <c r="VUF171" s="396"/>
      <c r="VUG171" s="396"/>
      <c r="VUH171" s="396"/>
      <c r="VUI171" s="396"/>
      <c r="VUJ171" s="396"/>
      <c r="VUK171" s="396"/>
      <c r="VUL171" s="396"/>
      <c r="VUM171" s="396"/>
      <c r="VUN171" s="396"/>
      <c r="VUO171" s="396"/>
      <c r="VUP171" s="396"/>
      <c r="VUQ171" s="396"/>
      <c r="VUR171" s="396"/>
      <c r="VUS171" s="396"/>
      <c r="VUT171" s="396"/>
      <c r="VUU171" s="396"/>
      <c r="VUV171" s="396"/>
      <c r="VUW171" s="396"/>
      <c r="VUX171" s="396"/>
      <c r="VUY171" s="396"/>
      <c r="VUZ171" s="396"/>
      <c r="VVA171" s="396"/>
      <c r="VVB171" s="396"/>
      <c r="VVC171" s="396"/>
      <c r="VVD171" s="396"/>
      <c r="VVE171" s="396"/>
      <c r="VVF171" s="396"/>
      <c r="VVG171" s="396"/>
      <c r="VVH171" s="396"/>
      <c r="VVI171" s="396"/>
      <c r="VVJ171" s="396"/>
      <c r="VVK171" s="396"/>
      <c r="VVL171" s="396"/>
      <c r="VVM171" s="396"/>
      <c r="VVN171" s="396"/>
      <c r="VVO171" s="396"/>
      <c r="VVP171" s="396"/>
      <c r="VVQ171" s="396"/>
      <c r="VVR171" s="396"/>
      <c r="VVS171" s="396"/>
      <c r="VVT171" s="396"/>
      <c r="VVU171" s="396"/>
      <c r="VVV171" s="396"/>
      <c r="VVW171" s="396"/>
      <c r="VVX171" s="396"/>
      <c r="VVY171" s="396"/>
      <c r="VVZ171" s="396"/>
      <c r="VWA171" s="396"/>
      <c r="VWB171" s="396"/>
      <c r="VWC171" s="396"/>
      <c r="VWD171" s="396"/>
      <c r="VWE171" s="396"/>
      <c r="VWF171" s="396"/>
      <c r="VWG171" s="396"/>
      <c r="VWH171" s="396"/>
      <c r="VWI171" s="396"/>
      <c r="VWJ171" s="396"/>
      <c r="VWK171" s="396"/>
      <c r="VWL171" s="396"/>
      <c r="VWM171" s="396"/>
      <c r="VWN171" s="396"/>
      <c r="VWO171" s="396"/>
      <c r="VWP171" s="396"/>
      <c r="VWQ171" s="396"/>
      <c r="VWR171" s="396"/>
      <c r="VWS171" s="396"/>
      <c r="VWT171" s="396"/>
      <c r="VWU171" s="396"/>
      <c r="VWV171" s="396"/>
      <c r="VWW171" s="396"/>
      <c r="VWX171" s="396"/>
      <c r="VWY171" s="396"/>
      <c r="VWZ171" s="396"/>
      <c r="VXA171" s="396"/>
      <c r="VXB171" s="396"/>
      <c r="VXC171" s="396"/>
      <c r="VXD171" s="396"/>
      <c r="VXE171" s="396"/>
      <c r="VXF171" s="396"/>
      <c r="VXG171" s="396"/>
      <c r="VXH171" s="396"/>
      <c r="VXI171" s="396"/>
      <c r="VXJ171" s="396"/>
      <c r="VXK171" s="396"/>
      <c r="VXL171" s="396"/>
      <c r="VXM171" s="396"/>
      <c r="VXN171" s="396"/>
      <c r="VXO171" s="396"/>
      <c r="VXP171" s="396"/>
      <c r="VXQ171" s="396"/>
      <c r="VXR171" s="396"/>
      <c r="VXS171" s="396"/>
      <c r="VXT171" s="396"/>
      <c r="VXU171" s="396"/>
      <c r="VXV171" s="396"/>
      <c r="VXW171" s="396"/>
      <c r="VXX171" s="396"/>
      <c r="VXY171" s="396"/>
      <c r="VXZ171" s="396"/>
      <c r="VYA171" s="396"/>
      <c r="VYB171" s="396"/>
      <c r="VYC171" s="396"/>
      <c r="VYD171" s="396"/>
      <c r="VYE171" s="396"/>
      <c r="VYF171" s="396"/>
      <c r="VYG171" s="396"/>
      <c r="VYH171" s="396"/>
      <c r="VYI171" s="396"/>
      <c r="VYJ171" s="396"/>
      <c r="VYK171" s="396"/>
      <c r="VYL171" s="396"/>
      <c r="VYM171" s="396"/>
      <c r="VYN171" s="396"/>
      <c r="VYO171" s="396"/>
      <c r="VYP171" s="396"/>
      <c r="VYQ171" s="396"/>
      <c r="VYR171" s="396"/>
      <c r="VYS171" s="396"/>
      <c r="VYT171" s="396"/>
      <c r="VYU171" s="396"/>
      <c r="VYV171" s="396"/>
      <c r="VYW171" s="396"/>
      <c r="VYX171" s="396"/>
      <c r="VYY171" s="396"/>
      <c r="VYZ171" s="396"/>
      <c r="VZA171" s="396"/>
      <c r="VZB171" s="396"/>
      <c r="VZC171" s="396"/>
      <c r="VZD171" s="396"/>
      <c r="VZE171" s="396"/>
      <c r="VZF171" s="396"/>
      <c r="VZG171" s="396"/>
      <c r="VZH171" s="396"/>
      <c r="VZI171" s="396"/>
      <c r="VZJ171" s="396"/>
      <c r="VZK171" s="396"/>
      <c r="VZL171" s="396"/>
      <c r="VZM171" s="396"/>
      <c r="VZN171" s="396"/>
      <c r="VZO171" s="396"/>
      <c r="VZP171" s="396"/>
      <c r="VZQ171" s="396"/>
      <c r="VZR171" s="396"/>
      <c r="VZS171" s="396"/>
      <c r="VZT171" s="396"/>
      <c r="VZU171" s="396"/>
      <c r="VZV171" s="396"/>
      <c r="VZW171" s="396"/>
      <c r="VZX171" s="396"/>
      <c r="VZY171" s="396"/>
      <c r="VZZ171" s="396"/>
      <c r="WAA171" s="396"/>
      <c r="WAB171" s="396"/>
      <c r="WAC171" s="396"/>
      <c r="WAD171" s="396"/>
      <c r="WAE171" s="396"/>
      <c r="WAF171" s="396"/>
      <c r="WAG171" s="396"/>
      <c r="WAH171" s="396"/>
      <c r="WAI171" s="396"/>
      <c r="WAJ171" s="396"/>
      <c r="WAK171" s="396"/>
      <c r="WAL171" s="396"/>
      <c r="WAM171" s="396"/>
      <c r="WAN171" s="396"/>
      <c r="WAO171" s="396"/>
      <c r="WAP171" s="396"/>
      <c r="WAQ171" s="396"/>
      <c r="WAR171" s="396"/>
      <c r="WAS171" s="396"/>
      <c r="WAT171" s="396"/>
      <c r="WAU171" s="396"/>
      <c r="WAV171" s="396"/>
      <c r="WAW171" s="396"/>
      <c r="WAX171" s="396"/>
      <c r="WAY171" s="396"/>
      <c r="WAZ171" s="396"/>
      <c r="WBA171" s="396"/>
      <c r="WBB171" s="396"/>
      <c r="WBC171" s="396"/>
      <c r="WBD171" s="396"/>
      <c r="WBE171" s="396"/>
      <c r="WBF171" s="396"/>
      <c r="WBG171" s="396"/>
      <c r="WBH171" s="396"/>
      <c r="WBI171" s="396"/>
      <c r="WBJ171" s="396"/>
      <c r="WBK171" s="396"/>
      <c r="WBL171" s="396"/>
      <c r="WBM171" s="396"/>
      <c r="WBN171" s="396"/>
      <c r="WBO171" s="396"/>
      <c r="WBP171" s="396"/>
      <c r="WBQ171" s="396"/>
      <c r="WBR171" s="396"/>
      <c r="WBS171" s="396"/>
      <c r="WBT171" s="396"/>
      <c r="WBU171" s="396"/>
      <c r="WBV171" s="396"/>
      <c r="WBW171" s="396"/>
      <c r="WBX171" s="396"/>
      <c r="WBY171" s="396"/>
      <c r="WBZ171" s="396"/>
      <c r="WCA171" s="396"/>
      <c r="WCB171" s="396"/>
      <c r="WCC171" s="396"/>
      <c r="WCD171" s="396"/>
      <c r="WCE171" s="396"/>
      <c r="WCF171" s="396"/>
      <c r="WCG171" s="396"/>
      <c r="WCH171" s="396"/>
      <c r="WCI171" s="396"/>
      <c r="WCJ171" s="396"/>
      <c r="WCK171" s="396"/>
      <c r="WCL171" s="396"/>
      <c r="WCM171" s="396"/>
      <c r="WCN171" s="396"/>
      <c r="WCO171" s="396"/>
      <c r="WCP171" s="396"/>
      <c r="WCQ171" s="396"/>
      <c r="WCR171" s="396"/>
      <c r="WCS171" s="396"/>
      <c r="WCT171" s="396"/>
      <c r="WCU171" s="396"/>
      <c r="WCV171" s="396"/>
      <c r="WCW171" s="396"/>
      <c r="WCX171" s="396"/>
      <c r="WCY171" s="396"/>
      <c r="WCZ171" s="396"/>
      <c r="WDA171" s="396"/>
      <c r="WDB171" s="396"/>
      <c r="WDC171" s="396"/>
      <c r="WDD171" s="396"/>
      <c r="WDE171" s="396"/>
      <c r="WDF171" s="396"/>
      <c r="WDG171" s="396"/>
      <c r="WDH171" s="396"/>
      <c r="WDI171" s="396"/>
      <c r="WDJ171" s="396"/>
      <c r="WDK171" s="396"/>
      <c r="WDL171" s="396"/>
      <c r="WDM171" s="396"/>
      <c r="WDN171" s="396"/>
      <c r="WDO171" s="396"/>
      <c r="WDP171" s="396"/>
      <c r="WDQ171" s="396"/>
      <c r="WDR171" s="396"/>
      <c r="WDS171" s="396"/>
      <c r="WDT171" s="396"/>
      <c r="WDU171" s="396"/>
      <c r="WDV171" s="396"/>
      <c r="WDW171" s="396"/>
      <c r="WDX171" s="396"/>
      <c r="WDY171" s="396"/>
      <c r="WDZ171" s="396"/>
      <c r="WEA171" s="396"/>
      <c r="WEB171" s="396"/>
      <c r="WEC171" s="396"/>
      <c r="WED171" s="396"/>
      <c r="WEE171" s="396"/>
      <c r="WEF171" s="396"/>
      <c r="WEG171" s="396"/>
      <c r="WEH171" s="396"/>
      <c r="WEI171" s="396"/>
      <c r="WEJ171" s="396"/>
      <c r="WEK171" s="396"/>
      <c r="WEL171" s="396"/>
      <c r="WEM171" s="396"/>
      <c r="WEN171" s="396"/>
      <c r="WEO171" s="396"/>
      <c r="WEP171" s="396"/>
      <c r="WEQ171" s="396"/>
      <c r="WER171" s="396"/>
      <c r="WES171" s="396"/>
      <c r="WET171" s="396"/>
      <c r="WEU171" s="396"/>
      <c r="WEV171" s="396"/>
      <c r="WEW171" s="396"/>
      <c r="WEX171" s="396"/>
      <c r="WEY171" s="396"/>
      <c r="WEZ171" s="396"/>
      <c r="WFA171" s="396"/>
      <c r="WFB171" s="396"/>
      <c r="WFC171" s="396"/>
      <c r="WFD171" s="396"/>
      <c r="WFE171" s="396"/>
      <c r="WFF171" s="396"/>
      <c r="WFG171" s="396"/>
      <c r="WFH171" s="396"/>
      <c r="WFI171" s="396"/>
      <c r="WFJ171" s="396"/>
      <c r="WFK171" s="396"/>
      <c r="WFL171" s="396"/>
      <c r="WFM171" s="396"/>
      <c r="WFN171" s="396"/>
      <c r="WFO171" s="396"/>
      <c r="WFP171" s="396"/>
      <c r="WFQ171" s="396"/>
      <c r="WFR171" s="396"/>
      <c r="WFS171" s="396"/>
      <c r="WFT171" s="396"/>
      <c r="WFU171" s="396"/>
      <c r="WFV171" s="396"/>
      <c r="WFW171" s="396"/>
      <c r="WFX171" s="396"/>
      <c r="WFY171" s="396"/>
      <c r="WFZ171" s="396"/>
      <c r="WGA171" s="396"/>
      <c r="WGB171" s="396"/>
      <c r="WGC171" s="396"/>
      <c r="WGD171" s="396"/>
      <c r="WGE171" s="396"/>
      <c r="WGF171" s="396"/>
      <c r="WGG171" s="396"/>
      <c r="WGH171" s="396"/>
      <c r="WGI171" s="396"/>
      <c r="WGJ171" s="396"/>
      <c r="WGK171" s="396"/>
      <c r="WGL171" s="396"/>
      <c r="WGM171" s="396"/>
      <c r="WGN171" s="396"/>
      <c r="WGO171" s="396"/>
      <c r="WGP171" s="396"/>
      <c r="WGQ171" s="396"/>
      <c r="WGR171" s="396"/>
      <c r="WGS171" s="396"/>
      <c r="WGT171" s="396"/>
      <c r="WGU171" s="396"/>
      <c r="WGV171" s="396"/>
      <c r="WGW171" s="396"/>
      <c r="WGX171" s="396"/>
      <c r="WGY171" s="396"/>
      <c r="WGZ171" s="396"/>
      <c r="WHA171" s="396"/>
      <c r="WHB171" s="396"/>
      <c r="WHC171" s="396"/>
      <c r="WHD171" s="396"/>
      <c r="WHE171" s="396"/>
      <c r="WHF171" s="396"/>
      <c r="WHG171" s="396"/>
      <c r="WHH171" s="396"/>
      <c r="WHI171" s="396"/>
      <c r="WHJ171" s="396"/>
      <c r="WHK171" s="396"/>
      <c r="WHL171" s="396"/>
      <c r="WHM171" s="396"/>
      <c r="WHN171" s="396"/>
      <c r="WHO171" s="396"/>
      <c r="WHP171" s="396"/>
      <c r="WHQ171" s="396"/>
      <c r="WHR171" s="396"/>
      <c r="WHS171" s="396"/>
      <c r="WHT171" s="396"/>
      <c r="WHU171" s="396"/>
      <c r="WHV171" s="396"/>
      <c r="WHW171" s="396"/>
      <c r="WHX171" s="396"/>
      <c r="WHY171" s="396"/>
      <c r="WHZ171" s="396"/>
      <c r="WIA171" s="396"/>
      <c r="WIB171" s="396"/>
      <c r="WIC171" s="396"/>
      <c r="WID171" s="396"/>
      <c r="WIE171" s="396"/>
      <c r="WIF171" s="396"/>
      <c r="WIG171" s="396"/>
      <c r="WIH171" s="396"/>
      <c r="WII171" s="396"/>
      <c r="WIJ171" s="396"/>
      <c r="WIK171" s="396"/>
      <c r="WIL171" s="396"/>
      <c r="WIM171" s="396"/>
      <c r="WIN171" s="396"/>
      <c r="WIO171" s="396"/>
      <c r="WIP171" s="396"/>
      <c r="WIQ171" s="396"/>
      <c r="WIR171" s="396"/>
      <c r="WIS171" s="396"/>
      <c r="WIT171" s="396"/>
      <c r="WIU171" s="396"/>
      <c r="WIV171" s="396"/>
      <c r="WIW171" s="396"/>
      <c r="WIX171" s="396"/>
      <c r="WIY171" s="396"/>
      <c r="WIZ171" s="396"/>
      <c r="WJA171" s="396"/>
      <c r="WJB171" s="396"/>
      <c r="WJC171" s="396"/>
      <c r="WJD171" s="396"/>
      <c r="WJE171" s="396"/>
      <c r="WJF171" s="396"/>
      <c r="WJG171" s="396"/>
      <c r="WJH171" s="396"/>
      <c r="WJI171" s="396"/>
      <c r="WJJ171" s="396"/>
      <c r="WJK171" s="396"/>
      <c r="WJL171" s="396"/>
      <c r="WJM171" s="396"/>
      <c r="WJN171" s="396"/>
      <c r="WJO171" s="396"/>
      <c r="WJP171" s="396"/>
      <c r="WJQ171" s="396"/>
      <c r="WJR171" s="396"/>
      <c r="WJS171" s="396"/>
      <c r="WJT171" s="396"/>
      <c r="WJU171" s="396"/>
      <c r="WJV171" s="396"/>
      <c r="WJW171" s="396"/>
      <c r="WJX171" s="396"/>
      <c r="WJY171" s="396"/>
      <c r="WJZ171" s="396"/>
      <c r="WKA171" s="396"/>
      <c r="WKB171" s="396"/>
      <c r="WKC171" s="396"/>
      <c r="WKD171" s="396"/>
      <c r="WKE171" s="396"/>
      <c r="WKF171" s="396"/>
      <c r="WKG171" s="396"/>
      <c r="WKH171" s="396"/>
      <c r="WKI171" s="396"/>
      <c r="WKJ171" s="396"/>
      <c r="WKK171" s="396"/>
      <c r="WKL171" s="396"/>
      <c r="WKM171" s="396"/>
      <c r="WKN171" s="396"/>
      <c r="WKO171" s="396"/>
      <c r="WKP171" s="396"/>
      <c r="WKQ171" s="396"/>
      <c r="WKR171" s="396"/>
      <c r="WKS171" s="396"/>
      <c r="WKT171" s="396"/>
      <c r="WKU171" s="396"/>
      <c r="WKV171" s="396"/>
      <c r="WKW171" s="396"/>
      <c r="WKX171" s="396"/>
      <c r="WKY171" s="396"/>
      <c r="WKZ171" s="396"/>
      <c r="WLA171" s="396"/>
      <c r="WLB171" s="396"/>
      <c r="WLC171" s="396"/>
      <c r="WLD171" s="396"/>
      <c r="WLE171" s="396"/>
      <c r="WLF171" s="396"/>
      <c r="WLG171" s="396"/>
      <c r="WLH171" s="396"/>
      <c r="WLI171" s="396"/>
      <c r="WLJ171" s="396"/>
      <c r="WLK171" s="396"/>
      <c r="WLL171" s="396"/>
      <c r="WLM171" s="396"/>
      <c r="WLN171" s="396"/>
      <c r="WLO171" s="396"/>
      <c r="WLP171" s="396"/>
      <c r="WLQ171" s="396"/>
      <c r="WLR171" s="396"/>
      <c r="WLS171" s="396"/>
      <c r="WLT171" s="396"/>
      <c r="WLU171" s="396"/>
      <c r="WLV171" s="396"/>
      <c r="WLW171" s="396"/>
      <c r="WLX171" s="396"/>
      <c r="WLY171" s="396"/>
      <c r="WLZ171" s="396"/>
      <c r="WMA171" s="396"/>
      <c r="WMB171" s="396"/>
      <c r="WMC171" s="396"/>
      <c r="WMD171" s="396"/>
      <c r="WME171" s="396"/>
      <c r="WMF171" s="396"/>
      <c r="WMG171" s="396"/>
      <c r="WMH171" s="396"/>
      <c r="WMI171" s="396"/>
      <c r="WMJ171" s="396"/>
      <c r="WMK171" s="396"/>
      <c r="WML171" s="396"/>
      <c r="WMM171" s="396"/>
      <c r="WMN171" s="396"/>
      <c r="WMO171" s="396"/>
      <c r="WMP171" s="396"/>
      <c r="WMQ171" s="396"/>
      <c r="WMR171" s="396"/>
      <c r="WMS171" s="396"/>
      <c r="WMT171" s="396"/>
      <c r="WMU171" s="396"/>
      <c r="WMV171" s="396"/>
      <c r="WMW171" s="396"/>
      <c r="WMX171" s="396"/>
      <c r="WMY171" s="396"/>
      <c r="WMZ171" s="396"/>
      <c r="WNA171" s="396"/>
      <c r="WNB171" s="396"/>
      <c r="WNC171" s="396"/>
      <c r="WND171" s="396"/>
      <c r="WNE171" s="396"/>
      <c r="WNF171" s="396"/>
      <c r="WNG171" s="396"/>
      <c r="WNH171" s="396"/>
      <c r="WNI171" s="396"/>
      <c r="WNJ171" s="396"/>
      <c r="WNK171" s="396"/>
      <c r="WNL171" s="396"/>
      <c r="WNM171" s="396"/>
      <c r="WNN171" s="396"/>
      <c r="WNO171" s="396"/>
      <c r="WNP171" s="396"/>
      <c r="WNQ171" s="396"/>
      <c r="WNR171" s="396"/>
      <c r="WNS171" s="396"/>
      <c r="WNT171" s="396"/>
      <c r="WNU171" s="396"/>
      <c r="WNV171" s="396"/>
      <c r="WNW171" s="396"/>
      <c r="WNX171" s="396"/>
      <c r="WNY171" s="396"/>
      <c r="WNZ171" s="396"/>
      <c r="WOA171" s="396"/>
      <c r="WOB171" s="396"/>
      <c r="WOC171" s="396"/>
      <c r="WOD171" s="396"/>
      <c r="WOE171" s="396"/>
      <c r="WOF171" s="396"/>
      <c r="WOG171" s="396"/>
      <c r="WOH171" s="396"/>
      <c r="WOI171" s="396"/>
      <c r="WOJ171" s="396"/>
      <c r="WOK171" s="396"/>
      <c r="WOL171" s="396"/>
      <c r="WOM171" s="396"/>
      <c r="WON171" s="396"/>
      <c r="WOO171" s="396"/>
      <c r="WOP171" s="396"/>
      <c r="WOQ171" s="396"/>
      <c r="WOR171" s="396"/>
      <c r="WOS171" s="396"/>
      <c r="WOT171" s="396"/>
      <c r="WOU171" s="396"/>
      <c r="WOV171" s="396"/>
      <c r="WOW171" s="396"/>
      <c r="WOX171" s="396"/>
      <c r="WOY171" s="396"/>
      <c r="WOZ171" s="396"/>
      <c r="WPA171" s="396"/>
      <c r="WPB171" s="396"/>
      <c r="WPC171" s="396"/>
      <c r="WPD171" s="396"/>
      <c r="WPE171" s="396"/>
      <c r="WPF171" s="396"/>
      <c r="WPG171" s="396"/>
      <c r="WPH171" s="396"/>
      <c r="WPI171" s="396"/>
      <c r="WPJ171" s="396"/>
      <c r="WPK171" s="396"/>
      <c r="WPL171" s="396"/>
      <c r="WPM171" s="396"/>
      <c r="WPN171" s="396"/>
      <c r="WPO171" s="396"/>
      <c r="WPP171" s="396"/>
      <c r="WPQ171" s="396"/>
      <c r="WPR171" s="396"/>
      <c r="WPS171" s="396"/>
      <c r="WPT171" s="396"/>
      <c r="WPU171" s="396"/>
      <c r="WPV171" s="396"/>
      <c r="WPW171" s="396"/>
      <c r="WPX171" s="396"/>
      <c r="WPY171" s="396"/>
      <c r="WPZ171" s="396"/>
      <c r="WQA171" s="396"/>
      <c r="WQB171" s="396"/>
      <c r="WQC171" s="396"/>
      <c r="WQD171" s="396"/>
      <c r="WQE171" s="396"/>
      <c r="WQF171" s="396"/>
      <c r="WQG171" s="396"/>
      <c r="WQH171" s="396"/>
      <c r="WQI171" s="396"/>
      <c r="WQJ171" s="396"/>
      <c r="WQK171" s="396"/>
      <c r="WQL171" s="396"/>
      <c r="WQM171" s="396"/>
      <c r="WQN171" s="396"/>
      <c r="WQO171" s="396"/>
      <c r="WQP171" s="396"/>
      <c r="WQQ171" s="396"/>
      <c r="WQR171" s="396"/>
      <c r="WQS171" s="396"/>
      <c r="WQT171" s="396"/>
      <c r="WQU171" s="396"/>
      <c r="WQV171" s="396"/>
      <c r="WQW171" s="396"/>
      <c r="WQX171" s="396"/>
      <c r="WQY171" s="396"/>
      <c r="WQZ171" s="396"/>
      <c r="WRA171" s="396"/>
      <c r="WRB171" s="396"/>
      <c r="WRC171" s="396"/>
      <c r="WRD171" s="396"/>
      <c r="WRE171" s="396"/>
      <c r="WRF171" s="396"/>
      <c r="WRG171" s="396"/>
      <c r="WRH171" s="396"/>
      <c r="WRI171" s="396"/>
      <c r="WRJ171" s="396"/>
      <c r="WRK171" s="396"/>
      <c r="WRL171" s="396"/>
      <c r="WRM171" s="396"/>
      <c r="WRN171" s="396"/>
      <c r="WRO171" s="396"/>
      <c r="WRP171" s="396"/>
      <c r="WRQ171" s="396"/>
      <c r="WRR171" s="396"/>
      <c r="WRS171" s="396"/>
      <c r="WRT171" s="396"/>
      <c r="WRU171" s="396"/>
      <c r="WRV171" s="396"/>
      <c r="WRW171" s="396"/>
      <c r="WRX171" s="396"/>
      <c r="WRY171" s="396"/>
      <c r="WRZ171" s="396"/>
      <c r="WSA171" s="396"/>
      <c r="WSB171" s="396"/>
      <c r="WSC171" s="396"/>
      <c r="WSD171" s="396"/>
      <c r="WSE171" s="396"/>
      <c r="WSF171" s="396"/>
      <c r="WSG171" s="396"/>
      <c r="WSH171" s="396"/>
      <c r="WSI171" s="396"/>
      <c r="WSJ171" s="396"/>
      <c r="WSK171" s="396"/>
      <c r="WSL171" s="396"/>
      <c r="WSM171" s="396"/>
      <c r="WSN171" s="396"/>
      <c r="WSO171" s="396"/>
      <c r="WSP171" s="396"/>
      <c r="WSQ171" s="396"/>
      <c r="WSR171" s="396"/>
      <c r="WSS171" s="396"/>
      <c r="WST171" s="396"/>
      <c r="WSU171" s="396"/>
      <c r="WSV171" s="396"/>
      <c r="WSW171" s="396"/>
      <c r="WSX171" s="396"/>
      <c r="WSY171" s="396"/>
      <c r="WSZ171" s="396"/>
      <c r="WTA171" s="396"/>
      <c r="WTB171" s="396"/>
      <c r="WTC171" s="396"/>
      <c r="WTD171" s="396"/>
      <c r="WTE171" s="396"/>
      <c r="WTF171" s="396"/>
      <c r="WTG171" s="396"/>
      <c r="WTH171" s="396"/>
      <c r="WTI171" s="396"/>
      <c r="WTJ171" s="396"/>
      <c r="WTK171" s="396"/>
      <c r="WTL171" s="396"/>
      <c r="WTM171" s="396"/>
      <c r="WTN171" s="396"/>
      <c r="WTO171" s="396"/>
      <c r="WTP171" s="396"/>
      <c r="WTQ171" s="396"/>
      <c r="WTR171" s="396"/>
      <c r="WTS171" s="396"/>
      <c r="WTT171" s="396"/>
      <c r="WTU171" s="396"/>
      <c r="WTV171" s="396"/>
      <c r="WTW171" s="396"/>
      <c r="WTX171" s="396"/>
      <c r="WTY171" s="396"/>
      <c r="WTZ171" s="396"/>
      <c r="WUA171" s="396"/>
      <c r="WUB171" s="396"/>
      <c r="WUC171" s="396"/>
      <c r="WUD171" s="396"/>
      <c r="WUE171" s="396"/>
      <c r="WUF171" s="396"/>
      <c r="WUG171" s="396"/>
      <c r="WUH171" s="396"/>
      <c r="WUI171" s="396"/>
      <c r="WUJ171" s="396"/>
      <c r="WUK171" s="396"/>
      <c r="WUL171" s="396"/>
      <c r="WUM171" s="396"/>
      <c r="WUN171" s="396"/>
      <c r="WUO171" s="396"/>
      <c r="WUP171" s="396"/>
      <c r="WUQ171" s="396"/>
      <c r="WUR171" s="396"/>
      <c r="WUS171" s="396"/>
      <c r="WUT171" s="396"/>
      <c r="WUU171" s="396"/>
      <c r="WUV171" s="396"/>
      <c r="WUW171" s="396"/>
      <c r="WUX171" s="396"/>
      <c r="WUY171" s="396"/>
      <c r="WUZ171" s="396"/>
      <c r="WVA171" s="396"/>
      <c r="WVB171" s="396"/>
      <c r="WVC171" s="396"/>
      <c r="WVD171" s="396"/>
      <c r="WVE171" s="396"/>
      <c r="WVF171" s="396"/>
      <c r="WVG171" s="396"/>
      <c r="WVH171" s="396"/>
      <c r="WVI171" s="396"/>
      <c r="WVJ171" s="396"/>
      <c r="WVK171" s="396"/>
      <c r="WVL171" s="396"/>
      <c r="WVM171" s="396"/>
      <c r="WVN171" s="396"/>
      <c r="WVO171" s="396"/>
      <c r="WVP171" s="396"/>
      <c r="WVQ171" s="396"/>
      <c r="WVR171" s="396"/>
      <c r="WVS171" s="396"/>
      <c r="WVT171" s="396"/>
      <c r="WVU171" s="396"/>
      <c r="WVV171" s="396"/>
      <c r="WVW171" s="396"/>
      <c r="WVX171" s="396"/>
      <c r="WVY171" s="396"/>
      <c r="WVZ171" s="396"/>
      <c r="WWA171" s="396"/>
      <c r="WWB171" s="396"/>
      <c r="WWC171" s="396"/>
      <c r="WWD171" s="396"/>
      <c r="WWE171" s="396"/>
      <c r="WWF171" s="396"/>
      <c r="WWG171" s="396"/>
      <c r="WWH171" s="396"/>
      <c r="WWI171" s="396"/>
      <c r="WWJ171" s="396"/>
      <c r="WWK171" s="396"/>
      <c r="WWL171" s="396"/>
      <c r="WWM171" s="396"/>
      <c r="WWN171" s="396"/>
      <c r="WWO171" s="396"/>
      <c r="WWP171" s="396"/>
      <c r="WWQ171" s="396"/>
      <c r="WWR171" s="396"/>
      <c r="WWS171" s="396"/>
      <c r="WWT171" s="396"/>
      <c r="WWU171" s="396"/>
      <c r="WWV171" s="396"/>
      <c r="WWW171" s="396"/>
      <c r="WWX171" s="396"/>
      <c r="WWY171" s="396"/>
      <c r="WWZ171" s="396"/>
      <c r="WXA171" s="396"/>
      <c r="WXB171" s="396"/>
      <c r="WXC171" s="396"/>
      <c r="WXD171" s="396"/>
      <c r="WXE171" s="396"/>
      <c r="WXF171" s="396"/>
      <c r="WXG171" s="396"/>
      <c r="WXH171" s="396"/>
      <c r="WXI171" s="396"/>
      <c r="WXJ171" s="396"/>
      <c r="WXK171" s="396"/>
      <c r="WXL171" s="396"/>
      <c r="WXM171" s="396"/>
      <c r="WXN171" s="396"/>
      <c r="WXO171" s="396"/>
      <c r="WXP171" s="396"/>
      <c r="WXQ171" s="396"/>
      <c r="WXR171" s="396"/>
      <c r="WXS171" s="396"/>
      <c r="WXT171" s="396"/>
      <c r="WXU171" s="396"/>
      <c r="WXV171" s="396"/>
      <c r="WXW171" s="396"/>
      <c r="WXX171" s="396"/>
      <c r="WXY171" s="396"/>
      <c r="WXZ171" s="396"/>
      <c r="WYA171" s="396"/>
      <c r="WYB171" s="396"/>
      <c r="WYC171" s="396"/>
      <c r="WYD171" s="396"/>
      <c r="WYE171" s="396"/>
      <c r="WYF171" s="396"/>
      <c r="WYG171" s="396"/>
      <c r="WYH171" s="396"/>
      <c r="WYI171" s="396"/>
      <c r="WYJ171" s="396"/>
      <c r="WYK171" s="396"/>
      <c r="WYL171" s="396"/>
      <c r="WYM171" s="396"/>
      <c r="WYN171" s="396"/>
      <c r="WYO171" s="396"/>
      <c r="WYP171" s="396"/>
      <c r="WYQ171" s="396"/>
      <c r="WYR171" s="396"/>
      <c r="WYS171" s="396"/>
      <c r="WYT171" s="396"/>
      <c r="WYU171" s="396"/>
      <c r="WYV171" s="396"/>
      <c r="WYW171" s="396"/>
      <c r="WYX171" s="396"/>
      <c r="WYY171" s="396"/>
      <c r="WYZ171" s="396"/>
      <c r="WZA171" s="396"/>
      <c r="WZB171" s="396"/>
      <c r="WZC171" s="396"/>
      <c r="WZD171" s="396"/>
      <c r="WZE171" s="396"/>
      <c r="WZF171" s="396"/>
      <c r="WZG171" s="396"/>
      <c r="WZH171" s="396"/>
      <c r="WZI171" s="396"/>
      <c r="WZJ171" s="396"/>
      <c r="WZK171" s="396"/>
      <c r="WZL171" s="396"/>
      <c r="WZM171" s="396"/>
      <c r="WZN171" s="396"/>
      <c r="WZO171" s="396"/>
      <c r="WZP171" s="396"/>
      <c r="WZQ171" s="396"/>
      <c r="WZR171" s="396"/>
      <c r="WZS171" s="396"/>
      <c r="WZT171" s="396"/>
      <c r="WZU171" s="396"/>
      <c r="WZV171" s="396"/>
      <c r="WZW171" s="396"/>
      <c r="WZX171" s="396"/>
      <c r="WZY171" s="396"/>
      <c r="WZZ171" s="396"/>
      <c r="XAA171" s="396"/>
      <c r="XAB171" s="396"/>
      <c r="XAC171" s="396"/>
      <c r="XAD171" s="396"/>
      <c r="XAE171" s="396"/>
      <c r="XAF171" s="396"/>
      <c r="XAG171" s="396"/>
      <c r="XAH171" s="396"/>
      <c r="XAI171" s="396"/>
      <c r="XAJ171" s="396"/>
      <c r="XAK171" s="396"/>
      <c r="XAL171" s="396"/>
      <c r="XAM171" s="396"/>
      <c r="XAN171" s="396"/>
      <c r="XAO171" s="396"/>
      <c r="XAP171" s="396"/>
      <c r="XAQ171" s="396"/>
      <c r="XAR171" s="396"/>
      <c r="XAS171" s="396"/>
      <c r="XAT171" s="396"/>
      <c r="XAU171" s="396"/>
      <c r="XAV171" s="396"/>
      <c r="XAW171" s="396"/>
      <c r="XAX171" s="396"/>
      <c r="XAY171" s="396"/>
      <c r="XAZ171" s="396"/>
      <c r="XBA171" s="396"/>
      <c r="XBB171" s="396"/>
      <c r="XBC171" s="396"/>
      <c r="XBD171" s="396"/>
      <c r="XBE171" s="396"/>
      <c r="XBF171" s="396"/>
      <c r="XBG171" s="396"/>
      <c r="XBH171" s="396"/>
      <c r="XBI171" s="396"/>
      <c r="XBJ171" s="396"/>
      <c r="XBK171" s="396"/>
      <c r="XBL171" s="396"/>
      <c r="XBM171" s="396"/>
      <c r="XBN171" s="396"/>
      <c r="XBO171" s="396"/>
      <c r="XBP171" s="396"/>
      <c r="XBQ171" s="396"/>
      <c r="XBR171" s="396"/>
      <c r="XBS171" s="396"/>
      <c r="XBT171" s="396"/>
      <c r="XBU171" s="396"/>
      <c r="XBV171" s="396"/>
      <c r="XBW171" s="396"/>
      <c r="XBX171" s="396"/>
      <c r="XBY171" s="396"/>
      <c r="XBZ171" s="396"/>
      <c r="XCA171" s="396"/>
      <c r="XCB171" s="396"/>
      <c r="XCC171" s="396"/>
      <c r="XCD171" s="396"/>
      <c r="XCE171" s="396"/>
      <c r="XCF171" s="396"/>
      <c r="XCG171" s="396"/>
      <c r="XCH171" s="396"/>
      <c r="XCI171" s="396"/>
      <c r="XCJ171" s="396"/>
      <c r="XCK171" s="396"/>
      <c r="XCL171" s="396"/>
      <c r="XCM171" s="396"/>
      <c r="XCN171" s="396"/>
      <c r="XCO171" s="396"/>
      <c r="XCP171" s="396"/>
      <c r="XCQ171" s="396"/>
      <c r="XCR171" s="396"/>
      <c r="XCS171" s="396"/>
      <c r="XCT171" s="396"/>
      <c r="XCU171" s="396"/>
      <c r="XCV171" s="396"/>
      <c r="XCW171" s="396"/>
      <c r="XCX171" s="396"/>
      <c r="XCY171" s="396"/>
      <c r="XCZ171" s="396"/>
      <c r="XDA171" s="396"/>
      <c r="XDB171" s="396"/>
      <c r="XDC171" s="396"/>
      <c r="XDD171" s="396"/>
      <c r="XDE171" s="396"/>
      <c r="XDF171" s="396"/>
      <c r="XDG171" s="396"/>
      <c r="XDH171" s="396"/>
      <c r="XDI171" s="396"/>
      <c r="XDJ171" s="396"/>
      <c r="XDK171" s="396"/>
      <c r="XDL171" s="396"/>
      <c r="XDM171" s="396"/>
      <c r="XDN171" s="396"/>
      <c r="XDO171" s="396"/>
      <c r="XDP171" s="396"/>
      <c r="XDQ171" s="396"/>
      <c r="XDR171" s="396"/>
      <c r="XDS171" s="396"/>
      <c r="XDT171" s="396"/>
      <c r="XDU171" s="396"/>
      <c r="XDV171" s="396"/>
      <c r="XDW171" s="396"/>
      <c r="XDX171" s="396"/>
      <c r="XDY171" s="396"/>
      <c r="XDZ171" s="396"/>
      <c r="XEA171" s="396"/>
      <c r="XEB171" s="396"/>
      <c r="XEC171" s="396"/>
      <c r="XEE171" s="396"/>
      <c r="XEF171" s="125"/>
      <c r="XEG171" s="369"/>
      <c r="XEH171" s="272"/>
      <c r="XEI171" s="273"/>
      <c r="XEJ171" s="272"/>
      <c r="XEK171" s="272"/>
      <c r="XEL171" s="272"/>
      <c r="XEM171" s="272"/>
      <c r="XEN171" s="133"/>
      <c r="XEO171" s="114"/>
      <c r="XEP171" s="114"/>
    </row>
    <row r="172" spans="1:16370" s="387" customFormat="1" ht="62.4">
      <c r="A172" s="387" t="s">
        <v>40</v>
      </c>
      <c r="B172" s="396"/>
      <c r="C172" s="125">
        <v>108</v>
      </c>
      <c r="D172" s="369" t="s">
        <v>3185</v>
      </c>
      <c r="E172" s="465"/>
      <c r="F172" s="273">
        <f>3.2*0.8</f>
        <v>2.5600000000000005</v>
      </c>
      <c r="G172" s="272"/>
      <c r="H172" s="272">
        <v>2.56</v>
      </c>
      <c r="I172" s="272">
        <f t="shared" si="87"/>
        <v>1.536</v>
      </c>
      <c r="J172" s="272">
        <f t="shared" si="88"/>
        <v>0</v>
      </c>
      <c r="K172" s="272">
        <f t="shared" si="89"/>
        <v>1.024</v>
      </c>
      <c r="L172" s="114" t="s">
        <v>2276</v>
      </c>
      <c r="M172" s="114">
        <f t="shared" si="62"/>
        <v>0</v>
      </c>
      <c r="N172" s="410">
        <f t="shared" si="63"/>
        <v>2.56</v>
      </c>
      <c r="O172" s="411">
        <f t="shared" si="64"/>
        <v>1.536</v>
      </c>
      <c r="P172" s="114"/>
      <c r="Q172" s="114"/>
      <c r="R172" s="114">
        <f>2.56*R167</f>
        <v>0.51200000000000001</v>
      </c>
      <c r="S172" s="114">
        <f>2.56*S167</f>
        <v>0.76800000000000002</v>
      </c>
      <c r="T172" s="114">
        <f>2.56*T167</f>
        <v>0</v>
      </c>
      <c r="U172" s="114">
        <f>2.56*U167</f>
        <v>0</v>
      </c>
      <c r="V172" s="114">
        <f>2.56*V167</f>
        <v>0.25600000000000001</v>
      </c>
      <c r="W172" s="466"/>
      <c r="X172" s="466"/>
      <c r="Y172" s="411">
        <f t="shared" si="65"/>
        <v>0</v>
      </c>
      <c r="Z172" s="466"/>
      <c r="AA172" s="466"/>
      <c r="AB172" s="466"/>
      <c r="AC172" s="466"/>
      <c r="AD172" s="466"/>
      <c r="AE172" s="466"/>
      <c r="AF172" s="466"/>
      <c r="AG172" s="466"/>
      <c r="AH172" s="466"/>
      <c r="AI172" s="466"/>
      <c r="AJ172" s="466"/>
      <c r="AK172" s="466"/>
      <c r="AL172" s="466"/>
      <c r="AM172" s="466"/>
      <c r="AN172" s="466"/>
      <c r="AO172" s="466"/>
      <c r="AP172" s="466"/>
      <c r="AQ172" s="466"/>
      <c r="AR172" s="466"/>
      <c r="AS172" s="466"/>
      <c r="AT172" s="466"/>
      <c r="AU172" s="466"/>
      <c r="AV172" s="466"/>
      <c r="AW172" s="411">
        <f t="shared" si="66"/>
        <v>1.024</v>
      </c>
      <c r="AX172" s="466"/>
      <c r="AY172" s="114">
        <f>2.56*AY167</f>
        <v>1.024</v>
      </c>
      <c r="AZ172" s="125" t="s">
        <v>3186</v>
      </c>
      <c r="BA172" s="125" t="s">
        <v>3187</v>
      </c>
      <c r="BB172" s="467"/>
      <c r="BC172" s="467"/>
      <c r="BD172" s="401">
        <f t="shared" si="67"/>
        <v>0</v>
      </c>
      <c r="BE172" s="467"/>
      <c r="BF172" s="467"/>
      <c r="BG172" s="467"/>
      <c r="BH172" s="401">
        <f t="shared" si="68"/>
        <v>0</v>
      </c>
      <c r="BI172" s="467"/>
      <c r="BJ172" s="467"/>
      <c r="BK172" s="467"/>
      <c r="BL172" s="125" t="s">
        <v>2756</v>
      </c>
      <c r="BM172" s="466"/>
      <c r="BN172" s="125" t="s">
        <v>3177</v>
      </c>
      <c r="BO172" s="125" t="s">
        <v>3168</v>
      </c>
      <c r="BP172" s="125" t="s">
        <v>72</v>
      </c>
      <c r="BQ172" s="125" t="s">
        <v>72</v>
      </c>
      <c r="BR172" s="396"/>
      <c r="BS172" s="396"/>
      <c r="BT172" s="396"/>
      <c r="BU172" s="396"/>
      <c r="BV172" s="396"/>
      <c r="BW172" s="396"/>
      <c r="BX172" s="396"/>
      <c r="BY172" s="396"/>
      <c r="BZ172" s="396"/>
      <c r="CA172" s="396"/>
      <c r="CB172" s="396"/>
      <c r="CC172" s="396"/>
      <c r="CD172" s="396"/>
      <c r="CE172" s="396"/>
      <c r="CF172" s="396"/>
      <c r="CG172" s="396"/>
      <c r="CH172" s="396"/>
      <c r="CI172" s="396"/>
      <c r="CJ172" s="396"/>
      <c r="CK172" s="396"/>
      <c r="CL172" s="396"/>
      <c r="CM172" s="396"/>
      <c r="CN172" s="396"/>
      <c r="CO172" s="396"/>
      <c r="CP172" s="396"/>
      <c r="CQ172" s="396"/>
      <c r="CR172" s="396"/>
      <c r="CS172" s="396"/>
      <c r="CT172" s="396"/>
      <c r="CU172" s="396"/>
      <c r="CV172" s="396"/>
      <c r="CW172" s="396"/>
      <c r="CX172" s="396"/>
      <c r="CY172" s="396"/>
      <c r="CZ172" s="396"/>
      <c r="DA172" s="396"/>
      <c r="DB172" s="396"/>
      <c r="DC172" s="396"/>
      <c r="DD172" s="396"/>
      <c r="DE172" s="396"/>
      <c r="DF172" s="396"/>
      <c r="DG172" s="396"/>
      <c r="DH172" s="396"/>
      <c r="DI172" s="396"/>
      <c r="DJ172" s="396"/>
      <c r="DK172" s="396"/>
      <c r="DL172" s="396"/>
      <c r="DM172" s="396"/>
      <c r="DN172" s="396"/>
      <c r="DO172" s="396"/>
      <c r="DP172" s="396"/>
      <c r="DQ172" s="396"/>
      <c r="DR172" s="396"/>
      <c r="DS172" s="396"/>
      <c r="DT172" s="396"/>
      <c r="DU172" s="396"/>
      <c r="DV172" s="396"/>
      <c r="DW172" s="396"/>
      <c r="DX172" s="396"/>
      <c r="DY172" s="396"/>
      <c r="DZ172" s="396"/>
      <c r="EA172" s="396"/>
      <c r="EB172" s="396"/>
      <c r="EC172" s="396"/>
      <c r="ED172" s="396"/>
      <c r="EE172" s="396"/>
      <c r="EF172" s="396"/>
      <c r="EG172" s="396"/>
      <c r="EH172" s="396"/>
      <c r="EI172" s="396"/>
      <c r="EJ172" s="396"/>
      <c r="EK172" s="396"/>
      <c r="EL172" s="396"/>
      <c r="EM172" s="396"/>
      <c r="EN172" s="396"/>
      <c r="EO172" s="396"/>
      <c r="EP172" s="396"/>
      <c r="EQ172" s="396"/>
      <c r="ER172" s="396"/>
      <c r="ES172" s="396"/>
      <c r="ET172" s="396"/>
      <c r="EU172" s="396"/>
      <c r="EV172" s="396"/>
      <c r="EW172" s="396"/>
      <c r="EX172" s="396"/>
      <c r="EY172" s="396"/>
      <c r="EZ172" s="396"/>
      <c r="FA172" s="396"/>
      <c r="FB172" s="396"/>
      <c r="FC172" s="396"/>
      <c r="FD172" s="396"/>
      <c r="FE172" s="396"/>
      <c r="FF172" s="396"/>
      <c r="FG172" s="396"/>
      <c r="FH172" s="396"/>
      <c r="FI172" s="396"/>
      <c r="FJ172" s="396"/>
      <c r="FK172" s="396"/>
      <c r="FL172" s="396"/>
      <c r="FM172" s="396"/>
      <c r="FN172" s="396"/>
      <c r="FO172" s="396"/>
      <c r="FP172" s="396"/>
      <c r="FQ172" s="396"/>
      <c r="FR172" s="396"/>
      <c r="FS172" s="396"/>
      <c r="FT172" s="396"/>
      <c r="FU172" s="396"/>
      <c r="FV172" s="396"/>
      <c r="FW172" s="396"/>
      <c r="FX172" s="396"/>
      <c r="FY172" s="396"/>
      <c r="FZ172" s="396"/>
      <c r="GA172" s="396"/>
      <c r="GB172" s="396"/>
      <c r="GC172" s="396"/>
      <c r="GD172" s="396"/>
      <c r="GE172" s="396"/>
      <c r="GF172" s="396"/>
      <c r="GG172" s="396"/>
      <c r="GH172" s="396"/>
      <c r="GI172" s="396"/>
      <c r="GJ172" s="396"/>
      <c r="GK172" s="396"/>
      <c r="GL172" s="396"/>
      <c r="GM172" s="396"/>
      <c r="GN172" s="396"/>
      <c r="GO172" s="396"/>
      <c r="GP172" s="396"/>
      <c r="GQ172" s="396"/>
      <c r="GR172" s="396"/>
      <c r="GS172" s="396"/>
      <c r="GT172" s="396"/>
      <c r="GU172" s="396"/>
      <c r="GV172" s="396"/>
      <c r="GW172" s="396"/>
      <c r="GX172" s="396"/>
      <c r="GY172" s="396"/>
      <c r="GZ172" s="396"/>
      <c r="HA172" s="396"/>
      <c r="HB172" s="396"/>
      <c r="HC172" s="396"/>
      <c r="HD172" s="396"/>
      <c r="HE172" s="396"/>
      <c r="HF172" s="396"/>
      <c r="HG172" s="396"/>
      <c r="HH172" s="396"/>
      <c r="HI172" s="396"/>
      <c r="HJ172" s="396"/>
      <c r="HK172" s="396"/>
      <c r="HL172" s="396"/>
      <c r="HM172" s="396"/>
      <c r="HN172" s="396"/>
      <c r="HO172" s="396"/>
      <c r="HP172" s="396"/>
      <c r="HQ172" s="396"/>
      <c r="HR172" s="396"/>
      <c r="HS172" s="396"/>
      <c r="HT172" s="396"/>
      <c r="HU172" s="396"/>
      <c r="HV172" s="396"/>
      <c r="HW172" s="396"/>
      <c r="HX172" s="396"/>
      <c r="HY172" s="396"/>
      <c r="HZ172" s="396"/>
      <c r="IA172" s="396"/>
      <c r="IB172" s="396"/>
      <c r="IC172" s="396"/>
      <c r="ID172" s="396"/>
      <c r="IE172" s="396"/>
      <c r="IF172" s="396"/>
      <c r="IG172" s="396"/>
      <c r="IH172" s="396"/>
      <c r="II172" s="396"/>
      <c r="IJ172" s="396"/>
      <c r="IK172" s="396"/>
      <c r="IL172" s="396"/>
      <c r="IM172" s="396"/>
      <c r="IN172" s="396"/>
      <c r="IO172" s="396"/>
      <c r="IP172" s="396"/>
      <c r="IQ172" s="396"/>
      <c r="IR172" s="396"/>
      <c r="IS172" s="396"/>
      <c r="IT172" s="396"/>
      <c r="IU172" s="396"/>
      <c r="IV172" s="396"/>
      <c r="IW172" s="396"/>
      <c r="IX172" s="396"/>
      <c r="IY172" s="396"/>
      <c r="IZ172" s="396"/>
      <c r="JA172" s="396"/>
      <c r="JB172" s="396"/>
      <c r="JC172" s="396"/>
      <c r="JD172" s="396"/>
      <c r="JE172" s="396"/>
      <c r="JF172" s="396"/>
      <c r="JG172" s="396"/>
      <c r="JH172" s="396"/>
      <c r="JI172" s="396"/>
      <c r="JJ172" s="396"/>
      <c r="JK172" s="396"/>
      <c r="JL172" s="396"/>
      <c r="JM172" s="396"/>
      <c r="JN172" s="396"/>
      <c r="JO172" s="396"/>
      <c r="JP172" s="396"/>
      <c r="JQ172" s="396"/>
      <c r="JR172" s="396"/>
      <c r="JS172" s="396"/>
      <c r="JT172" s="396"/>
      <c r="JU172" s="396"/>
      <c r="JV172" s="396"/>
      <c r="JW172" s="396"/>
      <c r="JX172" s="396"/>
      <c r="JY172" s="396"/>
      <c r="JZ172" s="396"/>
      <c r="KA172" s="396"/>
      <c r="KB172" s="396"/>
      <c r="KC172" s="396"/>
      <c r="KD172" s="396"/>
      <c r="KE172" s="396"/>
      <c r="KF172" s="396"/>
      <c r="KG172" s="396"/>
      <c r="KH172" s="396"/>
      <c r="KI172" s="396"/>
      <c r="KJ172" s="396"/>
      <c r="KK172" s="396"/>
      <c r="KL172" s="396"/>
      <c r="KM172" s="396"/>
      <c r="KN172" s="396"/>
      <c r="KO172" s="396"/>
      <c r="KP172" s="396"/>
      <c r="KQ172" s="396"/>
      <c r="KR172" s="396"/>
      <c r="KS172" s="396"/>
      <c r="KT172" s="396"/>
      <c r="KU172" s="396"/>
      <c r="KV172" s="396"/>
      <c r="KW172" s="396"/>
      <c r="KX172" s="396"/>
      <c r="KY172" s="396"/>
      <c r="KZ172" s="396"/>
      <c r="LA172" s="396"/>
      <c r="LB172" s="396"/>
      <c r="LC172" s="396"/>
      <c r="LD172" s="396"/>
      <c r="LE172" s="396"/>
      <c r="LF172" s="396"/>
      <c r="LG172" s="396"/>
      <c r="LH172" s="396"/>
      <c r="LI172" s="396"/>
      <c r="LJ172" s="396"/>
      <c r="LK172" s="396"/>
      <c r="LL172" s="396"/>
      <c r="LM172" s="396"/>
      <c r="LN172" s="396"/>
      <c r="LO172" s="396"/>
      <c r="LP172" s="396"/>
      <c r="LQ172" s="396"/>
      <c r="LR172" s="396"/>
      <c r="LS172" s="396"/>
      <c r="LT172" s="396"/>
      <c r="LU172" s="396"/>
      <c r="LV172" s="396"/>
      <c r="LW172" s="396"/>
      <c r="LX172" s="396"/>
      <c r="LY172" s="396"/>
      <c r="LZ172" s="396"/>
      <c r="MA172" s="396"/>
      <c r="MB172" s="396"/>
      <c r="MC172" s="396"/>
      <c r="MD172" s="396"/>
      <c r="ME172" s="396"/>
      <c r="MF172" s="396"/>
      <c r="MG172" s="396"/>
      <c r="MH172" s="396"/>
      <c r="MI172" s="396"/>
      <c r="MJ172" s="396"/>
      <c r="MK172" s="396"/>
      <c r="ML172" s="396"/>
      <c r="MM172" s="396"/>
      <c r="MN172" s="396"/>
      <c r="MO172" s="396"/>
      <c r="MP172" s="396"/>
      <c r="MQ172" s="396"/>
      <c r="MR172" s="396"/>
      <c r="MS172" s="396"/>
      <c r="MT172" s="396"/>
      <c r="MU172" s="396"/>
      <c r="MV172" s="396"/>
      <c r="MW172" s="396"/>
      <c r="MX172" s="396"/>
      <c r="MY172" s="396"/>
      <c r="MZ172" s="396"/>
      <c r="NA172" s="396"/>
      <c r="NB172" s="396"/>
      <c r="NC172" s="396"/>
      <c r="ND172" s="396"/>
      <c r="NE172" s="396"/>
      <c r="NF172" s="396"/>
      <c r="NG172" s="396"/>
      <c r="NH172" s="396"/>
      <c r="NI172" s="396"/>
      <c r="NJ172" s="396"/>
      <c r="NK172" s="396"/>
      <c r="NL172" s="396"/>
      <c r="NM172" s="396"/>
      <c r="NN172" s="396"/>
      <c r="NO172" s="396"/>
      <c r="NP172" s="396"/>
      <c r="NQ172" s="396"/>
      <c r="NR172" s="396"/>
      <c r="NS172" s="396"/>
      <c r="NT172" s="396"/>
      <c r="NU172" s="396"/>
      <c r="NV172" s="396"/>
      <c r="NW172" s="396"/>
      <c r="NX172" s="396"/>
      <c r="NY172" s="396"/>
      <c r="NZ172" s="396"/>
      <c r="OA172" s="396"/>
      <c r="OB172" s="396"/>
      <c r="OC172" s="396"/>
      <c r="OD172" s="396"/>
      <c r="OE172" s="396"/>
      <c r="OF172" s="396"/>
      <c r="OG172" s="396"/>
      <c r="OH172" s="396"/>
      <c r="OI172" s="396"/>
      <c r="OJ172" s="396"/>
      <c r="OK172" s="396"/>
      <c r="OL172" s="396"/>
      <c r="OM172" s="396"/>
      <c r="ON172" s="396"/>
      <c r="OO172" s="396"/>
      <c r="OP172" s="396"/>
      <c r="OQ172" s="396"/>
      <c r="OR172" s="396"/>
      <c r="OS172" s="396"/>
      <c r="OT172" s="396"/>
      <c r="OU172" s="396"/>
      <c r="OV172" s="396"/>
      <c r="OW172" s="396"/>
      <c r="OX172" s="396"/>
      <c r="OY172" s="396"/>
      <c r="OZ172" s="396"/>
      <c r="PA172" s="396"/>
      <c r="PB172" s="396"/>
      <c r="PC172" s="396"/>
      <c r="PD172" s="396"/>
      <c r="PE172" s="396"/>
      <c r="PF172" s="396"/>
      <c r="PG172" s="396"/>
      <c r="PH172" s="396"/>
      <c r="PI172" s="396"/>
      <c r="PJ172" s="396"/>
      <c r="PK172" s="396"/>
      <c r="PL172" s="396"/>
      <c r="PM172" s="396"/>
      <c r="PN172" s="396"/>
      <c r="PO172" s="396"/>
      <c r="PP172" s="396"/>
      <c r="PQ172" s="396"/>
      <c r="PR172" s="396"/>
      <c r="PS172" s="396"/>
      <c r="PT172" s="396"/>
      <c r="PU172" s="396"/>
      <c r="PV172" s="396"/>
      <c r="PW172" s="396"/>
      <c r="PX172" s="396"/>
      <c r="PY172" s="396"/>
      <c r="PZ172" s="396"/>
      <c r="QA172" s="396"/>
      <c r="QB172" s="396"/>
      <c r="QC172" s="396"/>
      <c r="QD172" s="396"/>
      <c r="QE172" s="396"/>
      <c r="QF172" s="396"/>
      <c r="QG172" s="396"/>
      <c r="QH172" s="396"/>
      <c r="QI172" s="396"/>
      <c r="QJ172" s="396"/>
      <c r="QK172" s="396"/>
      <c r="QL172" s="396"/>
      <c r="QM172" s="396"/>
      <c r="QN172" s="396"/>
      <c r="QO172" s="396"/>
      <c r="QP172" s="396"/>
      <c r="QQ172" s="396"/>
      <c r="QR172" s="396"/>
      <c r="QS172" s="396"/>
      <c r="QT172" s="396"/>
      <c r="QU172" s="396"/>
      <c r="QV172" s="396"/>
      <c r="QW172" s="396"/>
      <c r="QX172" s="396"/>
      <c r="QY172" s="396"/>
      <c r="QZ172" s="396"/>
      <c r="RA172" s="396"/>
      <c r="RB172" s="396"/>
      <c r="RC172" s="396"/>
      <c r="RD172" s="396"/>
      <c r="RE172" s="396"/>
      <c r="RF172" s="396"/>
      <c r="RG172" s="396"/>
      <c r="RH172" s="396"/>
      <c r="RI172" s="396"/>
      <c r="RJ172" s="396"/>
      <c r="RK172" s="396"/>
      <c r="RL172" s="396"/>
      <c r="RM172" s="396"/>
      <c r="RN172" s="396"/>
      <c r="RO172" s="396"/>
      <c r="RP172" s="396"/>
      <c r="RQ172" s="396"/>
      <c r="RR172" s="396"/>
      <c r="RS172" s="396"/>
      <c r="RT172" s="396"/>
      <c r="RU172" s="396"/>
      <c r="RV172" s="396"/>
      <c r="RW172" s="396"/>
      <c r="RX172" s="396"/>
      <c r="RY172" s="396"/>
      <c r="RZ172" s="396"/>
      <c r="SA172" s="396"/>
      <c r="SB172" s="396"/>
      <c r="SC172" s="396"/>
      <c r="SD172" s="396"/>
      <c r="SE172" s="396"/>
      <c r="SF172" s="396"/>
      <c r="SG172" s="396"/>
      <c r="SH172" s="396"/>
      <c r="SI172" s="396"/>
      <c r="SJ172" s="396"/>
      <c r="SK172" s="396"/>
      <c r="SL172" s="396"/>
      <c r="SM172" s="396"/>
      <c r="SN172" s="396"/>
      <c r="SO172" s="396"/>
      <c r="SP172" s="396"/>
      <c r="SQ172" s="396"/>
      <c r="SR172" s="396"/>
      <c r="SS172" s="396"/>
      <c r="ST172" s="396"/>
      <c r="SU172" s="396"/>
      <c r="SV172" s="396"/>
      <c r="SW172" s="396"/>
      <c r="SX172" s="396"/>
      <c r="SY172" s="396"/>
      <c r="SZ172" s="396"/>
      <c r="TA172" s="396"/>
      <c r="TB172" s="396"/>
      <c r="TC172" s="396"/>
      <c r="TD172" s="396"/>
      <c r="TE172" s="396"/>
      <c r="TF172" s="396"/>
      <c r="TG172" s="396"/>
      <c r="TH172" s="396"/>
      <c r="TI172" s="396"/>
      <c r="TJ172" s="396"/>
      <c r="TK172" s="396"/>
      <c r="TL172" s="396"/>
      <c r="TM172" s="396"/>
      <c r="TN172" s="396"/>
      <c r="TO172" s="396"/>
      <c r="TP172" s="396"/>
      <c r="TQ172" s="396"/>
      <c r="TR172" s="396"/>
      <c r="TS172" s="396"/>
      <c r="TT172" s="396"/>
      <c r="TU172" s="396"/>
      <c r="TV172" s="396"/>
      <c r="TW172" s="396"/>
      <c r="TX172" s="396"/>
      <c r="TY172" s="396"/>
      <c r="TZ172" s="396"/>
      <c r="UA172" s="396"/>
      <c r="UB172" s="396"/>
      <c r="UC172" s="396"/>
      <c r="UD172" s="396"/>
      <c r="UE172" s="396"/>
      <c r="UF172" s="396"/>
      <c r="UG172" s="396"/>
      <c r="UH172" s="396"/>
      <c r="UI172" s="396"/>
      <c r="UJ172" s="396"/>
      <c r="UK172" s="396"/>
      <c r="UL172" s="396"/>
      <c r="UM172" s="396"/>
      <c r="UN172" s="396"/>
      <c r="UO172" s="396"/>
      <c r="UP172" s="396"/>
      <c r="UQ172" s="396"/>
      <c r="UR172" s="396"/>
      <c r="US172" s="396"/>
      <c r="UT172" s="396"/>
      <c r="UU172" s="396"/>
      <c r="UV172" s="396"/>
      <c r="UW172" s="396"/>
      <c r="UX172" s="396"/>
      <c r="UY172" s="396"/>
      <c r="UZ172" s="396"/>
      <c r="VA172" s="396"/>
      <c r="VB172" s="396"/>
      <c r="VC172" s="396"/>
      <c r="VD172" s="396"/>
      <c r="VE172" s="396"/>
      <c r="VF172" s="396"/>
      <c r="VG172" s="396"/>
      <c r="VH172" s="396"/>
      <c r="VI172" s="396"/>
      <c r="VJ172" s="396"/>
      <c r="VK172" s="396"/>
      <c r="VL172" s="396"/>
      <c r="VM172" s="396"/>
      <c r="VN172" s="396"/>
      <c r="VO172" s="396"/>
      <c r="VP172" s="396"/>
      <c r="VQ172" s="396"/>
      <c r="VR172" s="396"/>
      <c r="VS172" s="396"/>
      <c r="VT172" s="396"/>
      <c r="VU172" s="396"/>
      <c r="VV172" s="396"/>
      <c r="VW172" s="396"/>
      <c r="VX172" s="396"/>
      <c r="VY172" s="396"/>
      <c r="VZ172" s="396"/>
      <c r="WA172" s="396"/>
      <c r="WB172" s="396"/>
      <c r="WC172" s="396"/>
      <c r="WD172" s="396"/>
      <c r="WE172" s="396"/>
      <c r="WF172" s="396"/>
      <c r="WG172" s="396"/>
      <c r="WH172" s="396"/>
      <c r="WI172" s="396"/>
      <c r="WJ172" s="396"/>
      <c r="WK172" s="396"/>
      <c r="WL172" s="396"/>
      <c r="WM172" s="396"/>
      <c r="WN172" s="396"/>
      <c r="WO172" s="396"/>
      <c r="WP172" s="396"/>
      <c r="WQ172" s="396"/>
      <c r="WR172" s="396"/>
      <c r="WS172" s="396"/>
      <c r="WT172" s="396"/>
      <c r="WU172" s="396"/>
      <c r="WV172" s="396"/>
      <c r="WW172" s="396"/>
      <c r="WX172" s="396"/>
      <c r="WY172" s="396"/>
      <c r="WZ172" s="396"/>
      <c r="XA172" s="396"/>
      <c r="XB172" s="396"/>
      <c r="XC172" s="396"/>
      <c r="XD172" s="396"/>
      <c r="XE172" s="396"/>
      <c r="XF172" s="396"/>
      <c r="XG172" s="396"/>
      <c r="XH172" s="396"/>
      <c r="XI172" s="396"/>
      <c r="XJ172" s="396"/>
      <c r="XK172" s="396"/>
      <c r="XL172" s="396"/>
      <c r="XM172" s="396"/>
      <c r="XN172" s="396"/>
      <c r="XO172" s="396"/>
      <c r="XP172" s="396"/>
      <c r="XQ172" s="396"/>
      <c r="XR172" s="396"/>
      <c r="XS172" s="396"/>
      <c r="XT172" s="396"/>
      <c r="XU172" s="396"/>
      <c r="XV172" s="396"/>
      <c r="XW172" s="396"/>
      <c r="XX172" s="396"/>
      <c r="XY172" s="396"/>
      <c r="XZ172" s="396"/>
      <c r="YA172" s="396"/>
      <c r="YB172" s="396"/>
      <c r="YC172" s="396"/>
      <c r="YD172" s="396"/>
      <c r="YE172" s="396"/>
      <c r="YF172" s="396"/>
      <c r="YG172" s="396"/>
      <c r="YH172" s="396"/>
      <c r="YI172" s="396"/>
      <c r="YJ172" s="396"/>
      <c r="YK172" s="396"/>
      <c r="YL172" s="396"/>
      <c r="YM172" s="396"/>
      <c r="YN172" s="396"/>
      <c r="YO172" s="396"/>
      <c r="YP172" s="396"/>
      <c r="YQ172" s="396"/>
      <c r="YR172" s="396"/>
      <c r="YS172" s="396"/>
      <c r="YT172" s="396"/>
      <c r="YU172" s="396"/>
      <c r="YV172" s="396"/>
      <c r="YW172" s="396"/>
      <c r="YX172" s="396"/>
      <c r="YY172" s="396"/>
      <c r="YZ172" s="396"/>
      <c r="ZA172" s="396"/>
      <c r="ZB172" s="396"/>
      <c r="ZC172" s="396"/>
      <c r="ZD172" s="396"/>
      <c r="ZE172" s="396"/>
      <c r="ZF172" s="396"/>
      <c r="ZG172" s="396"/>
      <c r="ZH172" s="396"/>
      <c r="ZI172" s="396"/>
      <c r="ZJ172" s="396"/>
      <c r="ZK172" s="396"/>
      <c r="ZL172" s="396"/>
      <c r="ZM172" s="396"/>
      <c r="ZN172" s="396"/>
      <c r="ZO172" s="396"/>
      <c r="ZP172" s="396"/>
      <c r="ZQ172" s="396"/>
      <c r="ZR172" s="396"/>
      <c r="ZS172" s="396"/>
      <c r="ZT172" s="396"/>
      <c r="ZU172" s="396"/>
      <c r="ZV172" s="396"/>
      <c r="ZW172" s="396"/>
      <c r="ZX172" s="396"/>
      <c r="ZY172" s="396"/>
      <c r="ZZ172" s="396"/>
      <c r="AAA172" s="396"/>
      <c r="AAB172" s="396"/>
      <c r="AAC172" s="396"/>
      <c r="AAD172" s="396"/>
      <c r="AAE172" s="396"/>
      <c r="AAF172" s="396"/>
      <c r="AAG172" s="396"/>
      <c r="AAH172" s="396"/>
      <c r="AAI172" s="396"/>
      <c r="AAJ172" s="396"/>
      <c r="AAK172" s="396"/>
      <c r="AAL172" s="396"/>
      <c r="AAM172" s="396"/>
      <c r="AAN172" s="396"/>
      <c r="AAO172" s="396"/>
      <c r="AAP172" s="396"/>
      <c r="AAQ172" s="396"/>
      <c r="AAR172" s="396"/>
      <c r="AAS172" s="396"/>
      <c r="AAT172" s="396"/>
      <c r="AAU172" s="396"/>
      <c r="AAV172" s="396"/>
      <c r="AAW172" s="396"/>
      <c r="AAX172" s="396"/>
      <c r="AAY172" s="396"/>
      <c r="AAZ172" s="396"/>
      <c r="ABA172" s="396"/>
      <c r="ABB172" s="396"/>
      <c r="ABC172" s="396"/>
      <c r="ABD172" s="396"/>
      <c r="ABE172" s="396"/>
      <c r="ABF172" s="396"/>
      <c r="ABG172" s="396"/>
      <c r="ABH172" s="396"/>
      <c r="ABI172" s="396"/>
      <c r="ABJ172" s="396"/>
      <c r="ABK172" s="396"/>
      <c r="ABL172" s="396"/>
      <c r="ABM172" s="396"/>
      <c r="ABN172" s="396"/>
      <c r="ABO172" s="396"/>
      <c r="ABP172" s="396"/>
      <c r="ABQ172" s="396"/>
      <c r="ABR172" s="396"/>
      <c r="ABS172" s="396"/>
      <c r="ABT172" s="396"/>
      <c r="ABU172" s="396"/>
      <c r="ABV172" s="396"/>
      <c r="ABW172" s="396"/>
      <c r="ABX172" s="396"/>
      <c r="ABY172" s="396"/>
      <c r="ABZ172" s="396"/>
      <c r="ACA172" s="396"/>
      <c r="ACB172" s="396"/>
      <c r="ACC172" s="396"/>
      <c r="ACD172" s="396"/>
      <c r="ACE172" s="396"/>
      <c r="ACF172" s="396"/>
      <c r="ACG172" s="396"/>
      <c r="ACH172" s="396"/>
      <c r="ACI172" s="396"/>
      <c r="ACJ172" s="396"/>
      <c r="ACK172" s="396"/>
      <c r="ACL172" s="396"/>
      <c r="ACM172" s="396"/>
      <c r="ACN172" s="396"/>
      <c r="ACO172" s="396"/>
      <c r="ACP172" s="396"/>
      <c r="ACQ172" s="396"/>
      <c r="ACR172" s="396"/>
      <c r="ACS172" s="396"/>
      <c r="ACT172" s="396"/>
      <c r="ACU172" s="396"/>
      <c r="ACV172" s="396"/>
      <c r="ACW172" s="396"/>
      <c r="ACX172" s="396"/>
      <c r="ACY172" s="396"/>
      <c r="ACZ172" s="396"/>
      <c r="ADA172" s="396"/>
      <c r="ADB172" s="396"/>
      <c r="ADC172" s="396"/>
      <c r="ADD172" s="396"/>
      <c r="ADE172" s="396"/>
      <c r="ADF172" s="396"/>
      <c r="ADG172" s="396"/>
      <c r="ADH172" s="396"/>
      <c r="ADI172" s="396"/>
      <c r="ADJ172" s="396"/>
      <c r="ADK172" s="396"/>
      <c r="ADL172" s="396"/>
      <c r="ADM172" s="396"/>
      <c r="ADN172" s="396"/>
      <c r="ADO172" s="396"/>
      <c r="ADP172" s="396"/>
      <c r="ADQ172" s="396"/>
      <c r="ADR172" s="396"/>
      <c r="ADS172" s="396"/>
      <c r="ADT172" s="396"/>
      <c r="ADU172" s="396"/>
      <c r="ADV172" s="396"/>
      <c r="ADW172" s="396"/>
      <c r="ADX172" s="396"/>
      <c r="ADY172" s="396"/>
      <c r="ADZ172" s="396"/>
      <c r="AEA172" s="396"/>
      <c r="AEB172" s="396"/>
      <c r="AEC172" s="396"/>
      <c r="AED172" s="396"/>
      <c r="AEE172" s="396"/>
      <c r="AEF172" s="396"/>
      <c r="AEG172" s="396"/>
      <c r="AEH172" s="396"/>
      <c r="AEI172" s="396"/>
      <c r="AEJ172" s="396"/>
      <c r="AEK172" s="396"/>
      <c r="AEL172" s="396"/>
      <c r="AEM172" s="396"/>
      <c r="AEN172" s="396"/>
      <c r="AEO172" s="396"/>
      <c r="AEP172" s="396"/>
      <c r="AEQ172" s="396"/>
      <c r="AER172" s="396"/>
      <c r="AES172" s="396"/>
      <c r="AET172" s="396"/>
      <c r="AEU172" s="396"/>
      <c r="AEV172" s="396"/>
      <c r="AEW172" s="396"/>
      <c r="AEX172" s="396"/>
      <c r="AEY172" s="396"/>
      <c r="AEZ172" s="396"/>
      <c r="AFA172" s="396"/>
      <c r="AFB172" s="396"/>
      <c r="AFC172" s="396"/>
      <c r="AFD172" s="396"/>
      <c r="AFE172" s="396"/>
      <c r="AFF172" s="396"/>
      <c r="AFG172" s="396"/>
      <c r="AFH172" s="396"/>
      <c r="AFI172" s="396"/>
      <c r="AFJ172" s="396"/>
      <c r="AFK172" s="396"/>
      <c r="AFL172" s="396"/>
      <c r="AFM172" s="396"/>
      <c r="AFN172" s="396"/>
      <c r="AFO172" s="396"/>
      <c r="AFP172" s="396"/>
      <c r="AFQ172" s="396"/>
      <c r="AFR172" s="396"/>
      <c r="AFS172" s="396"/>
      <c r="AFT172" s="396"/>
      <c r="AFU172" s="396"/>
      <c r="AFV172" s="396"/>
      <c r="AFW172" s="396"/>
      <c r="AFX172" s="396"/>
      <c r="AFY172" s="396"/>
      <c r="AFZ172" s="396"/>
      <c r="AGA172" s="396"/>
      <c r="AGB172" s="396"/>
      <c r="AGC172" s="396"/>
      <c r="AGD172" s="396"/>
      <c r="AGE172" s="396"/>
      <c r="AGF172" s="396"/>
      <c r="AGG172" s="396"/>
      <c r="AGH172" s="396"/>
      <c r="AGI172" s="396"/>
      <c r="AGJ172" s="396"/>
      <c r="AGK172" s="396"/>
      <c r="AGL172" s="396"/>
      <c r="AGM172" s="396"/>
      <c r="AGN172" s="396"/>
      <c r="AGO172" s="396"/>
      <c r="AGP172" s="396"/>
      <c r="AGQ172" s="396"/>
      <c r="AGR172" s="396"/>
      <c r="AGS172" s="396"/>
      <c r="AGT172" s="396"/>
      <c r="AGU172" s="396"/>
      <c r="AGV172" s="396"/>
      <c r="AGW172" s="396"/>
      <c r="AGX172" s="396"/>
      <c r="AGY172" s="396"/>
      <c r="AGZ172" s="396"/>
      <c r="AHA172" s="396"/>
      <c r="AHB172" s="396"/>
      <c r="AHC172" s="396"/>
      <c r="AHD172" s="396"/>
      <c r="AHE172" s="396"/>
      <c r="AHF172" s="396"/>
      <c r="AHG172" s="396"/>
      <c r="AHH172" s="396"/>
      <c r="AHI172" s="396"/>
      <c r="AHJ172" s="396"/>
      <c r="AHK172" s="396"/>
      <c r="AHL172" s="396"/>
      <c r="AHM172" s="396"/>
      <c r="AHN172" s="396"/>
      <c r="AHO172" s="396"/>
      <c r="AHP172" s="396"/>
      <c r="AHQ172" s="396"/>
      <c r="AHR172" s="396"/>
      <c r="AHS172" s="396"/>
      <c r="AHT172" s="396"/>
      <c r="AHU172" s="396"/>
      <c r="AHV172" s="396"/>
      <c r="AHW172" s="396"/>
      <c r="AHX172" s="396"/>
      <c r="AHY172" s="396"/>
      <c r="AHZ172" s="396"/>
      <c r="AIA172" s="396"/>
      <c r="AIB172" s="396"/>
      <c r="AIC172" s="396"/>
      <c r="AID172" s="396"/>
      <c r="AIE172" s="396"/>
      <c r="AIF172" s="396"/>
      <c r="AIG172" s="396"/>
      <c r="AIH172" s="396"/>
      <c r="AII172" s="396"/>
      <c r="AIJ172" s="396"/>
      <c r="AIK172" s="396"/>
      <c r="AIL172" s="396"/>
      <c r="AIM172" s="396"/>
      <c r="AIN172" s="396"/>
      <c r="AIO172" s="396"/>
      <c r="AIP172" s="396"/>
      <c r="AIQ172" s="396"/>
      <c r="AIR172" s="396"/>
      <c r="AIS172" s="396"/>
      <c r="AIT172" s="396"/>
      <c r="AIU172" s="396"/>
      <c r="AIV172" s="396"/>
      <c r="AIW172" s="396"/>
      <c r="AIX172" s="396"/>
      <c r="AIY172" s="396"/>
      <c r="AIZ172" s="396"/>
      <c r="AJA172" s="396"/>
      <c r="AJB172" s="396"/>
      <c r="AJC172" s="396"/>
      <c r="AJD172" s="396"/>
      <c r="AJE172" s="396"/>
      <c r="AJF172" s="396"/>
      <c r="AJG172" s="396"/>
      <c r="AJH172" s="396"/>
      <c r="AJI172" s="396"/>
      <c r="AJJ172" s="396"/>
      <c r="AJK172" s="396"/>
      <c r="AJL172" s="396"/>
      <c r="AJM172" s="396"/>
      <c r="AJN172" s="396"/>
      <c r="AJO172" s="396"/>
      <c r="AJP172" s="396"/>
      <c r="AJQ172" s="396"/>
      <c r="AJR172" s="396"/>
      <c r="AJS172" s="396"/>
      <c r="AJT172" s="396"/>
      <c r="AJU172" s="396"/>
      <c r="AJV172" s="396"/>
      <c r="AJW172" s="396"/>
      <c r="AJX172" s="396"/>
      <c r="AJY172" s="396"/>
      <c r="AJZ172" s="396"/>
      <c r="AKA172" s="396"/>
      <c r="AKB172" s="396"/>
      <c r="AKC172" s="396"/>
      <c r="AKD172" s="396"/>
      <c r="AKE172" s="396"/>
      <c r="AKF172" s="396"/>
      <c r="AKG172" s="396"/>
      <c r="AKH172" s="396"/>
      <c r="AKI172" s="396"/>
      <c r="AKJ172" s="396"/>
      <c r="AKK172" s="396"/>
      <c r="AKL172" s="396"/>
      <c r="AKM172" s="396"/>
      <c r="AKN172" s="396"/>
      <c r="AKO172" s="396"/>
      <c r="AKP172" s="396"/>
      <c r="AKQ172" s="396"/>
      <c r="AKR172" s="396"/>
      <c r="AKS172" s="396"/>
      <c r="AKT172" s="396"/>
      <c r="AKU172" s="396"/>
      <c r="AKV172" s="396"/>
      <c r="AKW172" s="396"/>
      <c r="AKX172" s="396"/>
      <c r="AKY172" s="396"/>
      <c r="AKZ172" s="396"/>
      <c r="ALA172" s="396"/>
      <c r="ALB172" s="396"/>
      <c r="ALC172" s="396"/>
      <c r="ALD172" s="396"/>
      <c r="ALE172" s="396"/>
      <c r="ALF172" s="396"/>
      <c r="ALG172" s="396"/>
      <c r="ALH172" s="396"/>
      <c r="ALI172" s="396"/>
      <c r="ALJ172" s="396"/>
      <c r="ALK172" s="396"/>
      <c r="ALL172" s="396"/>
      <c r="ALM172" s="396"/>
      <c r="ALN172" s="396"/>
      <c r="ALO172" s="396"/>
      <c r="ALP172" s="396"/>
      <c r="ALQ172" s="396"/>
      <c r="ALR172" s="396"/>
      <c r="ALS172" s="396"/>
      <c r="ALT172" s="396"/>
      <c r="ALU172" s="396"/>
      <c r="ALV172" s="396"/>
      <c r="ALW172" s="396"/>
      <c r="ALX172" s="396"/>
      <c r="ALY172" s="396"/>
      <c r="ALZ172" s="396"/>
      <c r="AMA172" s="396"/>
      <c r="AMB172" s="396"/>
      <c r="AMC172" s="396"/>
      <c r="AMD172" s="396"/>
      <c r="AME172" s="396"/>
      <c r="AMF172" s="396"/>
      <c r="AMG172" s="396"/>
      <c r="AMH172" s="396"/>
      <c r="AMI172" s="396"/>
      <c r="AMJ172" s="396"/>
      <c r="AMK172" s="396"/>
      <c r="AML172" s="396"/>
      <c r="AMM172" s="396"/>
      <c r="AMN172" s="396"/>
      <c r="AMO172" s="396"/>
      <c r="AMP172" s="396"/>
      <c r="AMQ172" s="396"/>
      <c r="AMR172" s="396"/>
      <c r="AMS172" s="396"/>
      <c r="AMT172" s="396"/>
      <c r="AMU172" s="396"/>
      <c r="AMV172" s="396"/>
      <c r="AMW172" s="396"/>
      <c r="AMX172" s="396"/>
      <c r="AMY172" s="396"/>
      <c r="AMZ172" s="396"/>
      <c r="ANA172" s="396"/>
      <c r="ANB172" s="396"/>
      <c r="ANC172" s="396"/>
      <c r="AND172" s="396"/>
      <c r="ANE172" s="396"/>
      <c r="ANF172" s="396"/>
      <c r="ANG172" s="396"/>
      <c r="ANH172" s="396"/>
      <c r="ANI172" s="396"/>
      <c r="ANJ172" s="396"/>
      <c r="ANK172" s="396"/>
      <c r="ANL172" s="396"/>
      <c r="ANM172" s="396"/>
      <c r="ANN172" s="396"/>
      <c r="ANO172" s="396"/>
      <c r="ANP172" s="396"/>
      <c r="ANQ172" s="396"/>
      <c r="ANR172" s="396"/>
      <c r="ANS172" s="396"/>
      <c r="ANT172" s="396"/>
      <c r="ANU172" s="396"/>
      <c r="ANV172" s="396"/>
      <c r="ANW172" s="396"/>
      <c r="ANX172" s="396"/>
      <c r="ANY172" s="396"/>
      <c r="ANZ172" s="396"/>
      <c r="AOA172" s="396"/>
      <c r="AOB172" s="396"/>
      <c r="AOC172" s="396"/>
      <c r="AOD172" s="396"/>
      <c r="AOE172" s="396"/>
      <c r="AOF172" s="396"/>
      <c r="AOG172" s="396"/>
      <c r="AOH172" s="396"/>
      <c r="AOI172" s="396"/>
      <c r="AOJ172" s="396"/>
      <c r="AOK172" s="396"/>
      <c r="AOL172" s="396"/>
      <c r="AOM172" s="396"/>
      <c r="AON172" s="396"/>
      <c r="AOO172" s="396"/>
      <c r="AOP172" s="396"/>
      <c r="AOQ172" s="396"/>
      <c r="AOR172" s="396"/>
      <c r="AOS172" s="396"/>
      <c r="AOT172" s="396"/>
      <c r="AOU172" s="396"/>
      <c r="AOV172" s="396"/>
      <c r="AOW172" s="396"/>
      <c r="AOX172" s="396"/>
      <c r="AOY172" s="396"/>
      <c r="AOZ172" s="396"/>
      <c r="APA172" s="396"/>
      <c r="APB172" s="396"/>
      <c r="APC172" s="396"/>
      <c r="APD172" s="396"/>
      <c r="APE172" s="396"/>
      <c r="APF172" s="396"/>
      <c r="APG172" s="396"/>
      <c r="APH172" s="396"/>
      <c r="API172" s="396"/>
      <c r="APJ172" s="396"/>
      <c r="APK172" s="396"/>
      <c r="APL172" s="396"/>
      <c r="APM172" s="396"/>
      <c r="APN172" s="396"/>
      <c r="APO172" s="396"/>
      <c r="APP172" s="396"/>
      <c r="APQ172" s="396"/>
      <c r="APR172" s="396"/>
      <c r="APS172" s="396"/>
      <c r="APT172" s="396"/>
      <c r="APU172" s="396"/>
      <c r="APV172" s="396"/>
      <c r="APW172" s="396"/>
      <c r="APX172" s="396"/>
      <c r="APY172" s="396"/>
      <c r="APZ172" s="396"/>
      <c r="AQA172" s="396"/>
      <c r="AQB172" s="396"/>
      <c r="AQC172" s="396"/>
      <c r="AQD172" s="396"/>
      <c r="AQE172" s="396"/>
      <c r="AQF172" s="396"/>
      <c r="AQG172" s="396"/>
      <c r="AQH172" s="396"/>
      <c r="AQI172" s="396"/>
      <c r="AQJ172" s="396"/>
      <c r="AQK172" s="396"/>
      <c r="AQL172" s="396"/>
      <c r="AQM172" s="396"/>
      <c r="AQN172" s="396"/>
      <c r="AQO172" s="396"/>
      <c r="AQP172" s="396"/>
      <c r="AQQ172" s="396"/>
      <c r="AQR172" s="396"/>
      <c r="AQS172" s="396"/>
      <c r="AQT172" s="396"/>
      <c r="AQU172" s="396"/>
      <c r="AQV172" s="396"/>
      <c r="AQW172" s="396"/>
      <c r="AQX172" s="396"/>
      <c r="AQY172" s="396"/>
      <c r="AQZ172" s="396"/>
      <c r="ARA172" s="396"/>
      <c r="ARB172" s="396"/>
      <c r="ARC172" s="396"/>
      <c r="ARD172" s="396"/>
      <c r="ARE172" s="396"/>
      <c r="ARF172" s="396"/>
      <c r="ARG172" s="396"/>
      <c r="ARH172" s="396"/>
      <c r="ARI172" s="396"/>
      <c r="ARJ172" s="396"/>
      <c r="ARK172" s="396"/>
      <c r="ARL172" s="396"/>
      <c r="ARM172" s="396"/>
      <c r="ARN172" s="396"/>
      <c r="ARO172" s="396"/>
      <c r="ARP172" s="396"/>
      <c r="ARQ172" s="396"/>
      <c r="ARR172" s="396"/>
      <c r="ARS172" s="396"/>
      <c r="ART172" s="396"/>
      <c r="ARU172" s="396"/>
      <c r="ARV172" s="396"/>
      <c r="ARW172" s="396"/>
      <c r="ARX172" s="396"/>
      <c r="ARY172" s="396"/>
      <c r="ARZ172" s="396"/>
      <c r="ASA172" s="396"/>
      <c r="ASB172" s="396"/>
      <c r="ASC172" s="396"/>
      <c r="ASD172" s="396"/>
      <c r="ASE172" s="396"/>
      <c r="ASF172" s="396"/>
      <c r="ASG172" s="396"/>
      <c r="ASH172" s="396"/>
      <c r="ASI172" s="396"/>
      <c r="ASJ172" s="396"/>
      <c r="ASK172" s="396"/>
      <c r="ASL172" s="396"/>
      <c r="ASM172" s="396"/>
      <c r="ASN172" s="396"/>
      <c r="ASO172" s="396"/>
      <c r="ASP172" s="396"/>
      <c r="ASQ172" s="396"/>
      <c r="ASR172" s="396"/>
      <c r="ASS172" s="396"/>
      <c r="AST172" s="396"/>
      <c r="ASU172" s="396"/>
      <c r="ASV172" s="396"/>
      <c r="ASW172" s="396"/>
      <c r="ASX172" s="396"/>
      <c r="ASY172" s="396"/>
      <c r="ASZ172" s="396"/>
      <c r="ATA172" s="396"/>
      <c r="ATB172" s="396"/>
      <c r="ATC172" s="396"/>
      <c r="ATD172" s="396"/>
      <c r="ATE172" s="396"/>
      <c r="ATF172" s="396"/>
      <c r="ATG172" s="396"/>
      <c r="ATH172" s="396"/>
      <c r="ATI172" s="396"/>
      <c r="ATJ172" s="396"/>
      <c r="ATK172" s="396"/>
      <c r="ATL172" s="396"/>
      <c r="ATM172" s="396"/>
      <c r="ATN172" s="396"/>
      <c r="ATO172" s="396"/>
      <c r="ATP172" s="396"/>
      <c r="ATQ172" s="396"/>
      <c r="ATR172" s="396"/>
      <c r="ATS172" s="396"/>
      <c r="ATT172" s="396"/>
      <c r="ATU172" s="396"/>
      <c r="ATV172" s="396"/>
      <c r="ATW172" s="396"/>
      <c r="ATX172" s="396"/>
      <c r="ATY172" s="396"/>
      <c r="ATZ172" s="396"/>
      <c r="AUA172" s="396"/>
      <c r="AUB172" s="396"/>
      <c r="AUC172" s="396"/>
      <c r="AUD172" s="396"/>
      <c r="AUE172" s="396"/>
      <c r="AUF172" s="396"/>
      <c r="AUG172" s="396"/>
      <c r="AUH172" s="396"/>
      <c r="AUI172" s="396"/>
      <c r="AUJ172" s="396"/>
      <c r="AUK172" s="396"/>
      <c r="AUL172" s="396"/>
      <c r="AUM172" s="396"/>
      <c r="AUN172" s="396"/>
      <c r="AUO172" s="396"/>
      <c r="AUP172" s="396"/>
      <c r="AUQ172" s="396"/>
      <c r="AUR172" s="396"/>
      <c r="AUS172" s="396"/>
      <c r="AUT172" s="396"/>
      <c r="AUU172" s="396"/>
      <c r="AUV172" s="396"/>
      <c r="AUW172" s="396"/>
      <c r="AUX172" s="396"/>
      <c r="AUY172" s="396"/>
      <c r="AUZ172" s="396"/>
      <c r="AVA172" s="396"/>
      <c r="AVB172" s="396"/>
      <c r="AVC172" s="396"/>
      <c r="AVD172" s="396"/>
      <c r="AVE172" s="396"/>
      <c r="AVF172" s="396"/>
      <c r="AVG172" s="396"/>
      <c r="AVH172" s="396"/>
      <c r="AVI172" s="396"/>
      <c r="AVJ172" s="396"/>
      <c r="AVK172" s="396"/>
      <c r="AVL172" s="396"/>
      <c r="AVM172" s="396"/>
      <c r="AVN172" s="396"/>
      <c r="AVO172" s="396"/>
      <c r="AVP172" s="396"/>
      <c r="AVQ172" s="396"/>
      <c r="AVR172" s="396"/>
      <c r="AVS172" s="396"/>
      <c r="AVT172" s="396"/>
      <c r="AVU172" s="396"/>
      <c r="AVV172" s="396"/>
      <c r="AVW172" s="396"/>
      <c r="AVX172" s="396"/>
      <c r="AVY172" s="396"/>
      <c r="AVZ172" s="396"/>
      <c r="AWA172" s="396"/>
      <c r="AWB172" s="396"/>
      <c r="AWC172" s="396"/>
      <c r="AWD172" s="396"/>
      <c r="AWE172" s="396"/>
      <c r="AWF172" s="396"/>
      <c r="AWG172" s="396"/>
      <c r="AWH172" s="396"/>
      <c r="AWI172" s="396"/>
      <c r="AWJ172" s="396"/>
      <c r="AWK172" s="396"/>
      <c r="AWL172" s="396"/>
      <c r="AWM172" s="396"/>
      <c r="AWN172" s="396"/>
      <c r="AWO172" s="396"/>
      <c r="AWP172" s="396"/>
      <c r="AWQ172" s="396"/>
      <c r="AWR172" s="396"/>
      <c r="AWS172" s="396"/>
      <c r="AWT172" s="396"/>
      <c r="AWU172" s="396"/>
      <c r="AWV172" s="396"/>
      <c r="AWW172" s="396"/>
      <c r="AWX172" s="396"/>
      <c r="AWY172" s="396"/>
      <c r="AWZ172" s="396"/>
      <c r="AXA172" s="396"/>
      <c r="AXB172" s="396"/>
      <c r="AXC172" s="396"/>
      <c r="AXD172" s="396"/>
      <c r="AXE172" s="396"/>
      <c r="AXF172" s="396"/>
      <c r="AXG172" s="396"/>
      <c r="AXH172" s="396"/>
      <c r="AXI172" s="396"/>
      <c r="AXJ172" s="396"/>
      <c r="AXK172" s="396"/>
      <c r="AXL172" s="396"/>
      <c r="AXM172" s="396"/>
      <c r="AXN172" s="396"/>
      <c r="AXO172" s="396"/>
      <c r="AXP172" s="396"/>
      <c r="AXQ172" s="396"/>
      <c r="AXR172" s="396"/>
      <c r="AXS172" s="396"/>
      <c r="AXT172" s="396"/>
      <c r="AXU172" s="396"/>
      <c r="AXV172" s="396"/>
      <c r="AXW172" s="396"/>
      <c r="AXX172" s="396"/>
      <c r="AXY172" s="396"/>
      <c r="AXZ172" s="396"/>
      <c r="AYA172" s="396"/>
      <c r="AYB172" s="396"/>
      <c r="AYC172" s="396"/>
      <c r="AYD172" s="396"/>
      <c r="AYE172" s="396"/>
      <c r="AYF172" s="396"/>
      <c r="AYG172" s="396"/>
      <c r="AYH172" s="396"/>
      <c r="AYI172" s="396"/>
      <c r="AYJ172" s="396"/>
      <c r="AYK172" s="396"/>
      <c r="AYL172" s="396"/>
      <c r="AYM172" s="396"/>
      <c r="AYN172" s="396"/>
      <c r="AYO172" s="396"/>
      <c r="AYP172" s="396"/>
      <c r="AYQ172" s="396"/>
      <c r="AYR172" s="396"/>
      <c r="AYS172" s="396"/>
      <c r="AYT172" s="396"/>
      <c r="AYU172" s="396"/>
      <c r="AYV172" s="396"/>
      <c r="AYW172" s="396"/>
      <c r="AYX172" s="396"/>
      <c r="AYY172" s="396"/>
      <c r="AYZ172" s="396"/>
      <c r="AZA172" s="396"/>
      <c r="AZB172" s="396"/>
      <c r="AZC172" s="396"/>
      <c r="AZD172" s="396"/>
      <c r="AZE172" s="396"/>
      <c r="AZF172" s="396"/>
      <c r="AZG172" s="396"/>
      <c r="AZH172" s="396"/>
      <c r="AZI172" s="396"/>
      <c r="AZJ172" s="396"/>
      <c r="AZK172" s="396"/>
      <c r="AZL172" s="396"/>
      <c r="AZM172" s="396"/>
      <c r="AZN172" s="396"/>
      <c r="AZO172" s="396"/>
      <c r="AZP172" s="396"/>
      <c r="AZQ172" s="396"/>
      <c r="AZR172" s="396"/>
      <c r="AZS172" s="396"/>
      <c r="AZT172" s="396"/>
      <c r="AZU172" s="396"/>
      <c r="AZV172" s="396"/>
      <c r="AZW172" s="396"/>
      <c r="AZX172" s="396"/>
      <c r="AZY172" s="396"/>
      <c r="AZZ172" s="396"/>
      <c r="BAA172" s="396"/>
      <c r="BAB172" s="396"/>
      <c r="BAC172" s="396"/>
      <c r="BAD172" s="396"/>
      <c r="BAE172" s="396"/>
      <c r="BAF172" s="396"/>
      <c r="BAG172" s="396"/>
      <c r="BAH172" s="396"/>
      <c r="BAI172" s="396"/>
      <c r="BAJ172" s="396"/>
      <c r="BAK172" s="396"/>
      <c r="BAL172" s="396"/>
      <c r="BAM172" s="396"/>
      <c r="BAN172" s="396"/>
      <c r="BAO172" s="396"/>
      <c r="BAP172" s="396"/>
      <c r="BAQ172" s="396"/>
      <c r="BAR172" s="396"/>
      <c r="BAS172" s="396"/>
      <c r="BAT172" s="396"/>
      <c r="BAU172" s="396"/>
      <c r="BAV172" s="396"/>
      <c r="BAW172" s="396"/>
      <c r="BAX172" s="396"/>
      <c r="BAY172" s="396"/>
      <c r="BAZ172" s="396"/>
      <c r="BBA172" s="396"/>
      <c r="BBB172" s="396"/>
      <c r="BBC172" s="396"/>
      <c r="BBD172" s="396"/>
      <c r="BBE172" s="396"/>
      <c r="BBF172" s="396"/>
      <c r="BBG172" s="396"/>
      <c r="BBH172" s="396"/>
      <c r="BBI172" s="396"/>
      <c r="BBJ172" s="396"/>
      <c r="BBK172" s="396"/>
      <c r="BBL172" s="396"/>
      <c r="BBM172" s="396"/>
      <c r="BBN172" s="396"/>
      <c r="BBO172" s="396"/>
      <c r="BBP172" s="396"/>
      <c r="BBQ172" s="396"/>
      <c r="BBR172" s="396"/>
      <c r="BBS172" s="396"/>
      <c r="BBT172" s="396"/>
      <c r="BBU172" s="396"/>
      <c r="BBV172" s="396"/>
      <c r="BBW172" s="396"/>
      <c r="BBX172" s="396"/>
      <c r="BBY172" s="396"/>
      <c r="BBZ172" s="396"/>
      <c r="BCA172" s="396"/>
      <c r="BCB172" s="396"/>
      <c r="BCC172" s="396"/>
      <c r="BCD172" s="396"/>
      <c r="BCE172" s="396"/>
      <c r="BCF172" s="396"/>
      <c r="BCG172" s="396"/>
      <c r="BCH172" s="396"/>
      <c r="BCI172" s="396"/>
      <c r="BCJ172" s="396"/>
      <c r="BCK172" s="396"/>
      <c r="BCL172" s="396"/>
      <c r="BCM172" s="396"/>
      <c r="BCN172" s="396"/>
      <c r="BCO172" s="396"/>
      <c r="BCP172" s="396"/>
      <c r="BCQ172" s="396"/>
      <c r="BCR172" s="396"/>
      <c r="BCS172" s="396"/>
      <c r="BCT172" s="396"/>
      <c r="BCU172" s="396"/>
      <c r="BCV172" s="396"/>
      <c r="BCW172" s="396"/>
      <c r="BCX172" s="396"/>
      <c r="BCY172" s="396"/>
      <c r="BCZ172" s="396"/>
      <c r="BDA172" s="396"/>
      <c r="BDB172" s="396"/>
      <c r="BDC172" s="396"/>
      <c r="BDD172" s="396"/>
      <c r="BDE172" s="396"/>
      <c r="BDF172" s="396"/>
      <c r="BDG172" s="396"/>
      <c r="BDH172" s="396"/>
      <c r="BDI172" s="396"/>
      <c r="BDJ172" s="396"/>
      <c r="BDK172" s="396"/>
      <c r="BDL172" s="396"/>
      <c r="BDM172" s="396"/>
      <c r="BDN172" s="396"/>
      <c r="BDO172" s="396"/>
      <c r="BDP172" s="396"/>
      <c r="BDQ172" s="396"/>
      <c r="BDR172" s="396"/>
      <c r="BDS172" s="396"/>
      <c r="BDT172" s="396"/>
      <c r="BDU172" s="396"/>
      <c r="BDV172" s="396"/>
      <c r="BDW172" s="396"/>
      <c r="BDX172" s="396"/>
      <c r="BDY172" s="396"/>
      <c r="BDZ172" s="396"/>
      <c r="BEA172" s="396"/>
      <c r="BEB172" s="396"/>
      <c r="BEC172" s="396"/>
      <c r="BED172" s="396"/>
      <c r="BEE172" s="396"/>
      <c r="BEF172" s="396"/>
      <c r="BEG172" s="396"/>
      <c r="BEH172" s="396"/>
      <c r="BEI172" s="396"/>
      <c r="BEJ172" s="396"/>
      <c r="BEK172" s="396"/>
      <c r="BEL172" s="396"/>
      <c r="BEM172" s="396"/>
      <c r="BEN172" s="396"/>
      <c r="BEO172" s="396"/>
      <c r="BEP172" s="396"/>
      <c r="BEQ172" s="396"/>
      <c r="BER172" s="396"/>
      <c r="BES172" s="396"/>
      <c r="BET172" s="396"/>
      <c r="BEU172" s="396"/>
      <c r="BEV172" s="396"/>
      <c r="BEW172" s="396"/>
      <c r="BEX172" s="396"/>
      <c r="BEY172" s="396"/>
      <c r="BEZ172" s="396"/>
      <c r="BFA172" s="396"/>
      <c r="BFB172" s="396"/>
      <c r="BFC172" s="396"/>
      <c r="BFD172" s="396"/>
      <c r="BFE172" s="396"/>
      <c r="BFF172" s="396"/>
      <c r="BFG172" s="396"/>
      <c r="BFH172" s="396"/>
      <c r="BFI172" s="396"/>
      <c r="BFJ172" s="396"/>
      <c r="BFK172" s="396"/>
      <c r="BFL172" s="396"/>
      <c r="BFM172" s="396"/>
      <c r="BFN172" s="396"/>
      <c r="BFO172" s="396"/>
      <c r="BFP172" s="396"/>
      <c r="BFQ172" s="396"/>
      <c r="BFR172" s="396"/>
      <c r="BFS172" s="396"/>
      <c r="BFT172" s="396"/>
      <c r="BFU172" s="396"/>
      <c r="BFV172" s="396"/>
      <c r="BFW172" s="396"/>
      <c r="BFX172" s="396"/>
      <c r="BFY172" s="396"/>
      <c r="BFZ172" s="396"/>
      <c r="BGA172" s="396"/>
      <c r="BGB172" s="396"/>
      <c r="BGC172" s="396"/>
      <c r="BGD172" s="396"/>
      <c r="BGE172" s="396"/>
      <c r="BGF172" s="396"/>
      <c r="BGG172" s="396"/>
      <c r="BGH172" s="396"/>
      <c r="BGI172" s="396"/>
      <c r="BGJ172" s="396"/>
      <c r="BGK172" s="396"/>
      <c r="BGL172" s="396"/>
      <c r="BGM172" s="396"/>
      <c r="BGN172" s="396"/>
      <c r="BGO172" s="396"/>
      <c r="BGP172" s="396"/>
      <c r="BGQ172" s="396"/>
      <c r="BGR172" s="396"/>
      <c r="BGS172" s="396"/>
      <c r="BGT172" s="396"/>
      <c r="BGU172" s="396"/>
      <c r="BGV172" s="396"/>
      <c r="BGW172" s="396"/>
      <c r="BGX172" s="396"/>
      <c r="BGY172" s="396"/>
      <c r="BGZ172" s="396"/>
      <c r="BHA172" s="396"/>
      <c r="BHB172" s="396"/>
      <c r="BHC172" s="396"/>
      <c r="BHD172" s="396"/>
      <c r="BHE172" s="396"/>
      <c r="BHF172" s="396"/>
      <c r="BHG172" s="396"/>
      <c r="BHH172" s="396"/>
      <c r="BHI172" s="396"/>
      <c r="BHJ172" s="396"/>
      <c r="BHK172" s="396"/>
      <c r="BHL172" s="396"/>
      <c r="BHM172" s="396"/>
      <c r="BHN172" s="396"/>
      <c r="BHO172" s="396"/>
      <c r="BHP172" s="396"/>
      <c r="BHQ172" s="396"/>
      <c r="BHR172" s="396"/>
      <c r="BHS172" s="396"/>
      <c r="BHT172" s="396"/>
      <c r="BHU172" s="396"/>
      <c r="BHV172" s="396"/>
      <c r="BHW172" s="396"/>
      <c r="BHX172" s="396"/>
      <c r="BHY172" s="396"/>
      <c r="BHZ172" s="396"/>
      <c r="BIA172" s="396"/>
      <c r="BIB172" s="396"/>
      <c r="BIC172" s="396"/>
      <c r="BID172" s="396"/>
      <c r="BIE172" s="396"/>
      <c r="BIF172" s="396"/>
      <c r="BIG172" s="396"/>
      <c r="BIH172" s="396"/>
      <c r="BII172" s="396"/>
      <c r="BIJ172" s="396"/>
      <c r="BIK172" s="396"/>
      <c r="BIL172" s="396"/>
      <c r="BIM172" s="396"/>
      <c r="BIN172" s="396"/>
      <c r="BIO172" s="396"/>
      <c r="BIP172" s="396"/>
      <c r="BIQ172" s="396"/>
      <c r="BIR172" s="396"/>
      <c r="BIS172" s="396"/>
      <c r="BIT172" s="396"/>
      <c r="BIU172" s="396"/>
      <c r="BIV172" s="396"/>
      <c r="BIW172" s="396"/>
      <c r="BIX172" s="396"/>
      <c r="BIY172" s="396"/>
      <c r="BIZ172" s="396"/>
      <c r="BJA172" s="396"/>
      <c r="BJB172" s="396"/>
      <c r="BJC172" s="396"/>
      <c r="BJD172" s="396"/>
      <c r="BJE172" s="396"/>
      <c r="BJF172" s="396"/>
      <c r="BJG172" s="396"/>
      <c r="BJH172" s="396"/>
      <c r="BJI172" s="396"/>
      <c r="BJJ172" s="396"/>
      <c r="BJK172" s="396"/>
      <c r="BJL172" s="396"/>
      <c r="BJM172" s="396"/>
      <c r="BJN172" s="396"/>
      <c r="BJO172" s="396"/>
      <c r="BJP172" s="396"/>
      <c r="BJQ172" s="396"/>
      <c r="BJR172" s="396"/>
      <c r="BJS172" s="396"/>
      <c r="BJT172" s="396"/>
      <c r="BJU172" s="396"/>
      <c r="BJV172" s="396"/>
      <c r="BJW172" s="396"/>
      <c r="BJX172" s="396"/>
      <c r="BJY172" s="396"/>
      <c r="BJZ172" s="396"/>
      <c r="BKA172" s="396"/>
      <c r="BKB172" s="396"/>
      <c r="BKC172" s="396"/>
      <c r="BKD172" s="396"/>
      <c r="BKE172" s="396"/>
      <c r="BKF172" s="396"/>
      <c r="BKG172" s="396"/>
      <c r="BKH172" s="396"/>
      <c r="BKI172" s="396"/>
      <c r="BKJ172" s="396"/>
      <c r="BKK172" s="396"/>
      <c r="BKL172" s="396"/>
      <c r="BKM172" s="396"/>
      <c r="BKN172" s="396"/>
      <c r="BKO172" s="396"/>
      <c r="BKP172" s="396"/>
      <c r="BKQ172" s="396"/>
      <c r="BKR172" s="396"/>
      <c r="BKS172" s="396"/>
      <c r="BKT172" s="396"/>
      <c r="BKU172" s="396"/>
      <c r="BKV172" s="396"/>
      <c r="BKW172" s="396"/>
      <c r="BKX172" s="396"/>
      <c r="BKY172" s="396"/>
      <c r="BKZ172" s="396"/>
      <c r="BLA172" s="396"/>
      <c r="BLB172" s="396"/>
      <c r="BLC172" s="396"/>
      <c r="BLD172" s="396"/>
      <c r="BLE172" s="396"/>
      <c r="BLF172" s="396"/>
      <c r="BLG172" s="396"/>
      <c r="BLH172" s="396"/>
      <c r="BLI172" s="396"/>
      <c r="BLJ172" s="396"/>
      <c r="BLK172" s="396"/>
      <c r="BLL172" s="396"/>
      <c r="BLM172" s="396"/>
      <c r="BLN172" s="396"/>
      <c r="BLO172" s="396"/>
      <c r="BLP172" s="396"/>
      <c r="BLQ172" s="396"/>
      <c r="BLR172" s="396"/>
      <c r="BLS172" s="396"/>
      <c r="BLT172" s="396"/>
      <c r="BLU172" s="396"/>
      <c r="BLV172" s="396"/>
      <c r="BLW172" s="396"/>
      <c r="BLX172" s="396"/>
      <c r="BLY172" s="396"/>
      <c r="BLZ172" s="396"/>
      <c r="BMA172" s="396"/>
      <c r="BMB172" s="396"/>
      <c r="BMC172" s="396"/>
      <c r="BMD172" s="396"/>
      <c r="BME172" s="396"/>
      <c r="BMF172" s="396"/>
      <c r="BMG172" s="396"/>
      <c r="BMH172" s="396"/>
      <c r="BMI172" s="396"/>
      <c r="BMJ172" s="396"/>
      <c r="BMK172" s="396"/>
      <c r="BML172" s="396"/>
      <c r="BMM172" s="396"/>
      <c r="BMN172" s="396"/>
      <c r="BMO172" s="396"/>
      <c r="BMP172" s="396"/>
      <c r="BMQ172" s="396"/>
      <c r="BMR172" s="396"/>
      <c r="BMS172" s="396"/>
      <c r="BMT172" s="396"/>
      <c r="BMU172" s="396"/>
      <c r="BMV172" s="396"/>
      <c r="BMW172" s="396"/>
      <c r="BMX172" s="396"/>
      <c r="BMY172" s="396"/>
      <c r="BMZ172" s="396"/>
      <c r="BNA172" s="396"/>
      <c r="BNB172" s="396"/>
      <c r="BNC172" s="396"/>
      <c r="BND172" s="396"/>
      <c r="BNE172" s="396"/>
      <c r="BNF172" s="396"/>
      <c r="BNG172" s="396"/>
      <c r="BNH172" s="396"/>
      <c r="BNI172" s="396"/>
      <c r="BNJ172" s="396"/>
      <c r="BNK172" s="396"/>
      <c r="BNL172" s="396"/>
      <c r="BNM172" s="396"/>
      <c r="BNN172" s="396"/>
      <c r="BNO172" s="396"/>
      <c r="BNP172" s="396"/>
      <c r="BNQ172" s="396"/>
      <c r="BNR172" s="396"/>
      <c r="BNS172" s="396"/>
      <c r="BNT172" s="396"/>
      <c r="BNU172" s="396"/>
      <c r="BNV172" s="396"/>
      <c r="BNW172" s="396"/>
      <c r="BNX172" s="396"/>
      <c r="BNY172" s="396"/>
      <c r="BNZ172" s="396"/>
      <c r="BOA172" s="396"/>
      <c r="BOB172" s="396"/>
      <c r="BOC172" s="396"/>
      <c r="BOD172" s="396"/>
      <c r="BOE172" s="396"/>
      <c r="BOF172" s="396"/>
      <c r="BOG172" s="396"/>
      <c r="BOH172" s="396"/>
      <c r="BOI172" s="396"/>
      <c r="BOJ172" s="396"/>
      <c r="BOK172" s="396"/>
      <c r="BOL172" s="396"/>
      <c r="BOM172" s="396"/>
      <c r="BON172" s="396"/>
      <c r="BOO172" s="396"/>
      <c r="BOP172" s="396"/>
      <c r="BOQ172" s="396"/>
      <c r="BOR172" s="396"/>
      <c r="BOS172" s="396"/>
      <c r="BOT172" s="396"/>
      <c r="BOU172" s="396"/>
      <c r="BOV172" s="396"/>
      <c r="BOW172" s="396"/>
      <c r="BOX172" s="396"/>
      <c r="BOY172" s="396"/>
      <c r="BOZ172" s="396"/>
      <c r="BPA172" s="396"/>
      <c r="BPB172" s="396"/>
      <c r="BPC172" s="396"/>
      <c r="BPD172" s="396"/>
      <c r="BPE172" s="396"/>
      <c r="BPF172" s="396"/>
      <c r="BPG172" s="396"/>
      <c r="BPH172" s="396"/>
      <c r="BPI172" s="396"/>
      <c r="BPJ172" s="396"/>
      <c r="BPK172" s="396"/>
      <c r="BPL172" s="396"/>
      <c r="BPM172" s="396"/>
      <c r="BPN172" s="396"/>
      <c r="BPO172" s="396"/>
      <c r="BPP172" s="396"/>
      <c r="BPQ172" s="396"/>
      <c r="BPR172" s="396"/>
      <c r="BPS172" s="396"/>
      <c r="BPT172" s="396"/>
      <c r="BPU172" s="396"/>
      <c r="BPV172" s="396"/>
      <c r="BPW172" s="396"/>
      <c r="BPX172" s="396"/>
      <c r="BPY172" s="396"/>
      <c r="BPZ172" s="396"/>
      <c r="BQA172" s="396"/>
      <c r="BQB172" s="396"/>
      <c r="BQC172" s="396"/>
      <c r="BQD172" s="396"/>
      <c r="BQE172" s="396"/>
      <c r="BQF172" s="396"/>
      <c r="BQG172" s="396"/>
      <c r="BQH172" s="396"/>
      <c r="BQI172" s="396"/>
      <c r="BQJ172" s="396"/>
      <c r="BQK172" s="396"/>
      <c r="BQL172" s="396"/>
      <c r="BQM172" s="396"/>
      <c r="BQN172" s="396"/>
      <c r="BQO172" s="396"/>
      <c r="BQP172" s="396"/>
      <c r="BQQ172" s="396"/>
      <c r="BQR172" s="396"/>
      <c r="BQS172" s="396"/>
      <c r="BQT172" s="396"/>
      <c r="BQU172" s="396"/>
      <c r="BQV172" s="396"/>
      <c r="BQW172" s="396"/>
      <c r="BQX172" s="396"/>
      <c r="BQY172" s="396"/>
      <c r="BQZ172" s="396"/>
      <c r="BRA172" s="396"/>
      <c r="BRB172" s="396"/>
      <c r="BRC172" s="396"/>
      <c r="BRD172" s="396"/>
      <c r="BRE172" s="396"/>
      <c r="BRF172" s="396"/>
      <c r="BRG172" s="396"/>
      <c r="BRH172" s="396"/>
      <c r="BRI172" s="396"/>
      <c r="BRJ172" s="396"/>
      <c r="BRK172" s="396"/>
      <c r="BRL172" s="396"/>
      <c r="BRM172" s="396"/>
      <c r="BRN172" s="396"/>
      <c r="BRO172" s="396"/>
      <c r="BRP172" s="396"/>
      <c r="BRQ172" s="396"/>
      <c r="BRR172" s="396"/>
      <c r="BRS172" s="396"/>
      <c r="BRT172" s="396"/>
      <c r="BRU172" s="396"/>
      <c r="BRV172" s="396"/>
      <c r="BRW172" s="396"/>
      <c r="BRX172" s="396"/>
      <c r="BRY172" s="396"/>
      <c r="BRZ172" s="396"/>
      <c r="BSA172" s="396"/>
      <c r="BSB172" s="396"/>
      <c r="BSC172" s="396"/>
      <c r="BSD172" s="396"/>
      <c r="BSE172" s="396"/>
      <c r="BSF172" s="396"/>
      <c r="BSG172" s="396"/>
      <c r="BSH172" s="396"/>
      <c r="BSI172" s="396"/>
      <c r="BSJ172" s="396"/>
      <c r="BSK172" s="396"/>
      <c r="BSL172" s="396"/>
      <c r="BSM172" s="396"/>
      <c r="BSN172" s="396"/>
      <c r="BSO172" s="396"/>
      <c r="BSP172" s="396"/>
      <c r="BSQ172" s="396"/>
      <c r="BSR172" s="396"/>
      <c r="BSS172" s="396"/>
      <c r="BST172" s="396"/>
      <c r="BSU172" s="396"/>
      <c r="BSV172" s="396"/>
      <c r="BSW172" s="396"/>
      <c r="BSX172" s="396"/>
      <c r="BSY172" s="396"/>
      <c r="BSZ172" s="396"/>
      <c r="BTA172" s="396"/>
      <c r="BTB172" s="396"/>
      <c r="BTC172" s="396"/>
      <c r="BTD172" s="396"/>
      <c r="BTE172" s="396"/>
      <c r="BTF172" s="396"/>
      <c r="BTG172" s="396"/>
      <c r="BTH172" s="396"/>
      <c r="BTI172" s="396"/>
      <c r="BTJ172" s="396"/>
      <c r="BTK172" s="396"/>
      <c r="BTL172" s="396"/>
      <c r="BTM172" s="396"/>
      <c r="BTN172" s="396"/>
      <c r="BTO172" s="396"/>
      <c r="BTP172" s="396"/>
      <c r="BTQ172" s="396"/>
      <c r="BTR172" s="396"/>
      <c r="BTS172" s="396"/>
      <c r="BTT172" s="396"/>
      <c r="BTU172" s="396"/>
      <c r="BTV172" s="396"/>
      <c r="BTW172" s="396"/>
      <c r="BTX172" s="396"/>
      <c r="BTY172" s="396"/>
      <c r="BTZ172" s="396"/>
      <c r="BUA172" s="396"/>
      <c r="BUB172" s="396"/>
      <c r="BUC172" s="396"/>
      <c r="BUD172" s="396"/>
      <c r="BUE172" s="396"/>
      <c r="BUF172" s="396"/>
      <c r="BUG172" s="396"/>
      <c r="BUH172" s="396"/>
      <c r="BUI172" s="396"/>
      <c r="BUJ172" s="396"/>
      <c r="BUK172" s="396"/>
      <c r="BUL172" s="396"/>
      <c r="BUM172" s="396"/>
      <c r="BUN172" s="396"/>
      <c r="BUO172" s="396"/>
      <c r="BUP172" s="396"/>
      <c r="BUQ172" s="396"/>
      <c r="BUR172" s="396"/>
      <c r="BUS172" s="396"/>
      <c r="BUT172" s="396"/>
      <c r="BUU172" s="396"/>
      <c r="BUV172" s="396"/>
      <c r="BUW172" s="396"/>
      <c r="BUX172" s="396"/>
      <c r="BUY172" s="396"/>
      <c r="BUZ172" s="396"/>
      <c r="BVA172" s="396"/>
      <c r="BVB172" s="396"/>
      <c r="BVC172" s="396"/>
      <c r="BVD172" s="396"/>
      <c r="BVE172" s="396"/>
      <c r="BVF172" s="396"/>
      <c r="BVG172" s="396"/>
      <c r="BVH172" s="396"/>
      <c r="BVI172" s="396"/>
      <c r="BVJ172" s="396"/>
      <c r="BVK172" s="396"/>
      <c r="BVL172" s="396"/>
      <c r="BVM172" s="396"/>
      <c r="BVN172" s="396"/>
      <c r="BVO172" s="396"/>
      <c r="BVP172" s="396"/>
      <c r="BVQ172" s="396"/>
      <c r="BVR172" s="396"/>
      <c r="BVS172" s="396"/>
      <c r="BVT172" s="396"/>
      <c r="BVU172" s="396"/>
      <c r="BVV172" s="396"/>
      <c r="BVW172" s="396"/>
      <c r="BVX172" s="396"/>
      <c r="BVY172" s="396"/>
      <c r="BVZ172" s="396"/>
      <c r="BWA172" s="396"/>
      <c r="BWB172" s="396"/>
      <c r="BWC172" s="396"/>
      <c r="BWD172" s="396"/>
      <c r="BWE172" s="396"/>
      <c r="BWF172" s="396"/>
      <c r="BWG172" s="396"/>
      <c r="BWH172" s="396"/>
      <c r="BWI172" s="396"/>
      <c r="BWJ172" s="396"/>
      <c r="BWK172" s="396"/>
      <c r="BWL172" s="396"/>
      <c r="BWM172" s="396"/>
      <c r="BWN172" s="396"/>
      <c r="BWO172" s="396"/>
      <c r="BWP172" s="396"/>
      <c r="BWQ172" s="396"/>
      <c r="BWR172" s="396"/>
      <c r="BWS172" s="396"/>
      <c r="BWT172" s="396"/>
      <c r="BWU172" s="396"/>
      <c r="BWV172" s="396"/>
      <c r="BWW172" s="396"/>
      <c r="BWX172" s="396"/>
      <c r="BWY172" s="396"/>
      <c r="BWZ172" s="396"/>
      <c r="BXA172" s="396"/>
      <c r="BXB172" s="396"/>
      <c r="BXC172" s="396"/>
      <c r="BXD172" s="396"/>
      <c r="BXE172" s="396"/>
      <c r="BXF172" s="396"/>
      <c r="BXG172" s="396"/>
      <c r="BXH172" s="396"/>
      <c r="BXI172" s="396"/>
      <c r="BXJ172" s="396"/>
      <c r="BXK172" s="396"/>
      <c r="BXL172" s="396"/>
      <c r="BXM172" s="396"/>
      <c r="BXN172" s="396"/>
      <c r="BXO172" s="396"/>
      <c r="BXP172" s="396"/>
      <c r="BXQ172" s="396"/>
      <c r="BXR172" s="396"/>
      <c r="BXS172" s="396"/>
      <c r="BXT172" s="396"/>
      <c r="BXU172" s="396"/>
      <c r="BXV172" s="396"/>
      <c r="BXW172" s="396"/>
      <c r="BXX172" s="396"/>
      <c r="BXY172" s="396"/>
      <c r="BXZ172" s="396"/>
      <c r="BYA172" s="396"/>
      <c r="BYB172" s="396"/>
      <c r="BYC172" s="396"/>
      <c r="BYD172" s="396"/>
      <c r="BYE172" s="396"/>
      <c r="BYF172" s="396"/>
      <c r="BYG172" s="396"/>
      <c r="BYH172" s="396"/>
      <c r="BYI172" s="396"/>
      <c r="BYJ172" s="396"/>
      <c r="BYK172" s="396"/>
      <c r="BYL172" s="396"/>
      <c r="BYM172" s="396"/>
      <c r="BYN172" s="396"/>
      <c r="BYO172" s="396"/>
      <c r="BYP172" s="396"/>
      <c r="BYQ172" s="396"/>
      <c r="BYR172" s="396"/>
      <c r="BYS172" s="396"/>
      <c r="BYT172" s="396"/>
      <c r="BYU172" s="396"/>
      <c r="BYV172" s="396"/>
      <c r="BYW172" s="396"/>
      <c r="BYX172" s="396"/>
      <c r="BYY172" s="396"/>
      <c r="BYZ172" s="396"/>
      <c r="BZA172" s="396"/>
      <c r="BZB172" s="396"/>
      <c r="BZC172" s="396"/>
      <c r="BZD172" s="396"/>
      <c r="BZE172" s="396"/>
      <c r="BZF172" s="396"/>
      <c r="BZG172" s="396"/>
      <c r="BZH172" s="396"/>
      <c r="BZI172" s="396"/>
      <c r="BZJ172" s="396"/>
      <c r="BZK172" s="396"/>
      <c r="BZL172" s="396"/>
      <c r="BZM172" s="396"/>
      <c r="BZN172" s="396"/>
      <c r="BZO172" s="396"/>
      <c r="BZP172" s="396"/>
      <c r="BZQ172" s="396"/>
      <c r="BZR172" s="396"/>
      <c r="BZS172" s="396"/>
      <c r="BZT172" s="396"/>
      <c r="BZU172" s="396"/>
      <c r="BZV172" s="396"/>
      <c r="BZW172" s="396"/>
      <c r="BZX172" s="396"/>
      <c r="BZY172" s="396"/>
      <c r="BZZ172" s="396"/>
      <c r="CAA172" s="396"/>
      <c r="CAB172" s="396"/>
      <c r="CAC172" s="396"/>
      <c r="CAD172" s="396"/>
      <c r="CAE172" s="396"/>
      <c r="CAF172" s="396"/>
      <c r="CAG172" s="396"/>
      <c r="CAH172" s="396"/>
      <c r="CAI172" s="396"/>
      <c r="CAJ172" s="396"/>
      <c r="CAK172" s="396"/>
      <c r="CAL172" s="396"/>
      <c r="CAM172" s="396"/>
      <c r="CAN172" s="396"/>
      <c r="CAO172" s="396"/>
      <c r="CAP172" s="396"/>
      <c r="CAQ172" s="396"/>
      <c r="CAR172" s="396"/>
      <c r="CAS172" s="396"/>
      <c r="CAT172" s="396"/>
      <c r="CAU172" s="396"/>
      <c r="CAV172" s="396"/>
      <c r="CAW172" s="396"/>
      <c r="CAX172" s="396"/>
      <c r="CAY172" s="396"/>
      <c r="CAZ172" s="396"/>
      <c r="CBA172" s="396"/>
      <c r="CBB172" s="396"/>
      <c r="CBC172" s="396"/>
      <c r="CBD172" s="396"/>
      <c r="CBE172" s="396"/>
      <c r="CBF172" s="396"/>
      <c r="CBG172" s="396"/>
      <c r="CBH172" s="396"/>
      <c r="CBI172" s="396"/>
      <c r="CBJ172" s="396"/>
      <c r="CBK172" s="396"/>
      <c r="CBL172" s="396"/>
      <c r="CBM172" s="396"/>
      <c r="CBN172" s="396"/>
      <c r="CBO172" s="396"/>
      <c r="CBP172" s="396"/>
      <c r="CBQ172" s="396"/>
      <c r="CBR172" s="396"/>
      <c r="CBS172" s="396"/>
      <c r="CBT172" s="396"/>
      <c r="CBU172" s="396"/>
      <c r="CBV172" s="396"/>
      <c r="CBW172" s="396"/>
      <c r="CBX172" s="396"/>
      <c r="CBY172" s="396"/>
      <c r="CBZ172" s="396"/>
      <c r="CCA172" s="396"/>
      <c r="CCB172" s="396"/>
      <c r="CCC172" s="396"/>
      <c r="CCD172" s="396"/>
      <c r="CCE172" s="396"/>
      <c r="CCF172" s="396"/>
      <c r="CCG172" s="396"/>
      <c r="CCH172" s="396"/>
      <c r="CCI172" s="396"/>
      <c r="CCJ172" s="396"/>
      <c r="CCK172" s="396"/>
      <c r="CCL172" s="396"/>
      <c r="CCM172" s="396"/>
      <c r="CCN172" s="396"/>
      <c r="CCO172" s="396"/>
      <c r="CCP172" s="396"/>
      <c r="CCQ172" s="396"/>
      <c r="CCR172" s="396"/>
      <c r="CCS172" s="396"/>
      <c r="CCT172" s="396"/>
      <c r="CCU172" s="396"/>
      <c r="CCV172" s="396"/>
      <c r="CCW172" s="396"/>
      <c r="CCX172" s="396"/>
      <c r="CCY172" s="396"/>
      <c r="CCZ172" s="396"/>
      <c r="CDA172" s="396"/>
      <c r="CDB172" s="396"/>
      <c r="CDC172" s="396"/>
      <c r="CDD172" s="396"/>
      <c r="CDE172" s="396"/>
      <c r="CDF172" s="396"/>
      <c r="CDG172" s="396"/>
      <c r="CDH172" s="396"/>
      <c r="CDI172" s="396"/>
      <c r="CDJ172" s="396"/>
      <c r="CDK172" s="396"/>
      <c r="CDL172" s="396"/>
      <c r="CDM172" s="396"/>
      <c r="CDN172" s="396"/>
      <c r="CDO172" s="396"/>
      <c r="CDP172" s="396"/>
      <c r="CDQ172" s="396"/>
      <c r="CDR172" s="396"/>
      <c r="CDS172" s="396"/>
      <c r="CDT172" s="396"/>
      <c r="CDU172" s="396"/>
      <c r="CDV172" s="396"/>
      <c r="CDW172" s="396"/>
      <c r="CDX172" s="396"/>
      <c r="CDY172" s="396"/>
      <c r="CDZ172" s="396"/>
      <c r="CEA172" s="396"/>
      <c r="CEB172" s="396"/>
      <c r="CEC172" s="396"/>
      <c r="CED172" s="396"/>
      <c r="CEE172" s="396"/>
      <c r="CEF172" s="396"/>
      <c r="CEG172" s="396"/>
      <c r="CEH172" s="396"/>
      <c r="CEI172" s="396"/>
      <c r="CEJ172" s="396"/>
      <c r="CEK172" s="396"/>
      <c r="CEL172" s="396"/>
      <c r="CEM172" s="396"/>
      <c r="CEN172" s="396"/>
      <c r="CEO172" s="396"/>
      <c r="CEP172" s="396"/>
      <c r="CEQ172" s="396"/>
      <c r="CER172" s="396"/>
      <c r="CES172" s="396"/>
      <c r="CET172" s="396"/>
      <c r="CEU172" s="396"/>
      <c r="CEV172" s="396"/>
      <c r="CEW172" s="396"/>
      <c r="CEX172" s="396"/>
      <c r="CEY172" s="396"/>
      <c r="CEZ172" s="396"/>
      <c r="CFA172" s="396"/>
      <c r="CFB172" s="396"/>
      <c r="CFC172" s="396"/>
      <c r="CFD172" s="396"/>
      <c r="CFE172" s="396"/>
      <c r="CFF172" s="396"/>
      <c r="CFG172" s="396"/>
      <c r="CFH172" s="396"/>
      <c r="CFI172" s="396"/>
      <c r="CFJ172" s="396"/>
      <c r="CFK172" s="396"/>
      <c r="CFL172" s="396"/>
      <c r="CFM172" s="396"/>
      <c r="CFN172" s="396"/>
      <c r="CFO172" s="396"/>
      <c r="CFP172" s="396"/>
      <c r="CFQ172" s="396"/>
      <c r="CFR172" s="396"/>
      <c r="CFS172" s="396"/>
      <c r="CFT172" s="396"/>
      <c r="CFU172" s="396"/>
      <c r="CFV172" s="396"/>
      <c r="CFW172" s="396"/>
      <c r="CFX172" s="396"/>
      <c r="CFY172" s="396"/>
      <c r="CFZ172" s="396"/>
      <c r="CGA172" s="396"/>
      <c r="CGB172" s="396"/>
      <c r="CGC172" s="396"/>
      <c r="CGD172" s="396"/>
      <c r="CGE172" s="396"/>
      <c r="CGF172" s="396"/>
      <c r="CGG172" s="396"/>
      <c r="CGH172" s="396"/>
      <c r="CGI172" s="396"/>
      <c r="CGJ172" s="396"/>
      <c r="CGK172" s="396"/>
      <c r="CGL172" s="396"/>
      <c r="CGM172" s="396"/>
      <c r="CGN172" s="396"/>
      <c r="CGO172" s="396"/>
      <c r="CGP172" s="396"/>
      <c r="CGQ172" s="396"/>
      <c r="CGR172" s="396"/>
      <c r="CGS172" s="396"/>
      <c r="CGT172" s="396"/>
      <c r="CGU172" s="396"/>
      <c r="CGV172" s="396"/>
      <c r="CGW172" s="396"/>
      <c r="CGX172" s="396"/>
      <c r="CGY172" s="396"/>
      <c r="CGZ172" s="396"/>
      <c r="CHA172" s="396"/>
      <c r="CHB172" s="396"/>
      <c r="CHC172" s="396"/>
      <c r="CHD172" s="396"/>
      <c r="CHE172" s="396"/>
      <c r="CHF172" s="396"/>
      <c r="CHG172" s="396"/>
      <c r="CHH172" s="396"/>
      <c r="CHI172" s="396"/>
      <c r="CHJ172" s="396"/>
      <c r="CHK172" s="396"/>
      <c r="CHL172" s="396"/>
      <c r="CHM172" s="396"/>
      <c r="CHN172" s="396"/>
      <c r="CHO172" s="396"/>
      <c r="CHP172" s="396"/>
      <c r="CHQ172" s="396"/>
      <c r="CHR172" s="396"/>
      <c r="CHS172" s="396"/>
      <c r="CHT172" s="396"/>
      <c r="CHU172" s="396"/>
      <c r="CHV172" s="396"/>
      <c r="CHW172" s="396"/>
      <c r="CHX172" s="396"/>
      <c r="CHY172" s="396"/>
      <c r="CHZ172" s="396"/>
      <c r="CIA172" s="396"/>
      <c r="CIB172" s="396"/>
      <c r="CIC172" s="396"/>
      <c r="CID172" s="396"/>
      <c r="CIE172" s="396"/>
      <c r="CIF172" s="396"/>
      <c r="CIG172" s="396"/>
      <c r="CIH172" s="396"/>
      <c r="CII172" s="396"/>
      <c r="CIJ172" s="396"/>
      <c r="CIK172" s="396"/>
      <c r="CIL172" s="396"/>
      <c r="CIM172" s="396"/>
      <c r="CIN172" s="396"/>
      <c r="CIO172" s="396"/>
      <c r="CIP172" s="396"/>
      <c r="CIQ172" s="396"/>
      <c r="CIR172" s="396"/>
      <c r="CIS172" s="396"/>
      <c r="CIT172" s="396"/>
      <c r="CIU172" s="396"/>
      <c r="CIV172" s="396"/>
      <c r="CIW172" s="396"/>
      <c r="CIX172" s="396"/>
      <c r="CIY172" s="396"/>
      <c r="CIZ172" s="396"/>
      <c r="CJA172" s="396"/>
      <c r="CJB172" s="396"/>
      <c r="CJC172" s="396"/>
      <c r="CJD172" s="396"/>
      <c r="CJE172" s="396"/>
      <c r="CJF172" s="396"/>
      <c r="CJG172" s="396"/>
      <c r="CJH172" s="396"/>
      <c r="CJI172" s="396"/>
      <c r="CJJ172" s="396"/>
      <c r="CJK172" s="396"/>
      <c r="CJL172" s="396"/>
      <c r="CJM172" s="396"/>
      <c r="CJN172" s="396"/>
      <c r="CJO172" s="396"/>
      <c r="CJP172" s="396"/>
      <c r="CJQ172" s="396"/>
      <c r="CJR172" s="396"/>
      <c r="CJS172" s="396"/>
      <c r="CJT172" s="396"/>
      <c r="CJU172" s="396"/>
      <c r="CJV172" s="396"/>
      <c r="CJW172" s="396"/>
      <c r="CJX172" s="396"/>
      <c r="CJY172" s="396"/>
      <c r="CJZ172" s="396"/>
      <c r="CKA172" s="396"/>
      <c r="CKB172" s="396"/>
      <c r="CKC172" s="396"/>
      <c r="CKD172" s="396"/>
      <c r="CKE172" s="396"/>
      <c r="CKF172" s="396"/>
      <c r="CKG172" s="396"/>
      <c r="CKH172" s="396"/>
      <c r="CKI172" s="396"/>
      <c r="CKJ172" s="396"/>
      <c r="CKK172" s="396"/>
      <c r="CKL172" s="396"/>
      <c r="CKM172" s="396"/>
      <c r="CKN172" s="396"/>
      <c r="CKO172" s="396"/>
      <c r="CKP172" s="396"/>
      <c r="CKQ172" s="396"/>
      <c r="CKR172" s="396"/>
      <c r="CKS172" s="396"/>
      <c r="CKT172" s="396"/>
      <c r="CKU172" s="396"/>
      <c r="CKV172" s="396"/>
      <c r="CKW172" s="396"/>
      <c r="CKX172" s="396"/>
      <c r="CKY172" s="396"/>
      <c r="CKZ172" s="396"/>
      <c r="CLA172" s="396"/>
      <c r="CLB172" s="396"/>
      <c r="CLC172" s="396"/>
      <c r="CLD172" s="396"/>
      <c r="CLE172" s="396"/>
      <c r="CLF172" s="396"/>
      <c r="CLG172" s="396"/>
      <c r="CLH172" s="396"/>
      <c r="CLI172" s="396"/>
      <c r="CLJ172" s="396"/>
      <c r="CLK172" s="396"/>
      <c r="CLL172" s="396"/>
      <c r="CLM172" s="396"/>
      <c r="CLN172" s="396"/>
      <c r="CLO172" s="396"/>
      <c r="CLP172" s="396"/>
      <c r="CLQ172" s="396"/>
      <c r="CLR172" s="396"/>
      <c r="CLS172" s="396"/>
      <c r="CLT172" s="396"/>
      <c r="CLU172" s="396"/>
      <c r="CLV172" s="396"/>
      <c r="CLW172" s="396"/>
      <c r="CLX172" s="396"/>
      <c r="CLY172" s="396"/>
      <c r="CLZ172" s="396"/>
      <c r="CMA172" s="396"/>
      <c r="CMB172" s="396"/>
      <c r="CMC172" s="396"/>
      <c r="CMD172" s="396"/>
      <c r="CME172" s="396"/>
      <c r="CMF172" s="396"/>
      <c r="CMG172" s="396"/>
      <c r="CMH172" s="396"/>
      <c r="CMI172" s="396"/>
      <c r="CMJ172" s="396"/>
      <c r="CMK172" s="396"/>
      <c r="CML172" s="396"/>
      <c r="CMM172" s="396"/>
      <c r="CMN172" s="396"/>
      <c r="CMO172" s="396"/>
      <c r="CMP172" s="396"/>
      <c r="CMQ172" s="396"/>
      <c r="CMR172" s="396"/>
      <c r="CMS172" s="396"/>
      <c r="CMT172" s="396"/>
      <c r="CMU172" s="396"/>
      <c r="CMV172" s="396"/>
      <c r="CMW172" s="396"/>
      <c r="CMX172" s="396"/>
      <c r="CMY172" s="396"/>
      <c r="CMZ172" s="396"/>
      <c r="CNA172" s="396"/>
      <c r="CNB172" s="396"/>
      <c r="CNC172" s="396"/>
      <c r="CND172" s="396"/>
      <c r="CNE172" s="396"/>
      <c r="CNF172" s="396"/>
      <c r="CNG172" s="396"/>
      <c r="CNH172" s="396"/>
      <c r="CNI172" s="396"/>
      <c r="CNJ172" s="396"/>
      <c r="CNK172" s="396"/>
      <c r="CNL172" s="396"/>
      <c r="CNM172" s="396"/>
      <c r="CNN172" s="396"/>
      <c r="CNO172" s="396"/>
      <c r="CNP172" s="396"/>
      <c r="CNQ172" s="396"/>
      <c r="CNR172" s="396"/>
      <c r="CNS172" s="396"/>
      <c r="CNT172" s="396"/>
      <c r="CNU172" s="396"/>
      <c r="CNV172" s="396"/>
      <c r="CNW172" s="396"/>
      <c r="CNX172" s="396"/>
      <c r="CNY172" s="396"/>
      <c r="CNZ172" s="396"/>
      <c r="COA172" s="396"/>
      <c r="COB172" s="396"/>
      <c r="COC172" s="396"/>
      <c r="COD172" s="396"/>
      <c r="COE172" s="396"/>
      <c r="COF172" s="396"/>
      <c r="COG172" s="396"/>
      <c r="COH172" s="396"/>
      <c r="COI172" s="396"/>
      <c r="COJ172" s="396"/>
      <c r="COK172" s="396"/>
      <c r="COL172" s="396"/>
      <c r="COM172" s="396"/>
      <c r="CON172" s="396"/>
      <c r="COO172" s="396"/>
      <c r="COP172" s="396"/>
      <c r="COQ172" s="396"/>
      <c r="COR172" s="396"/>
      <c r="COS172" s="396"/>
      <c r="COT172" s="396"/>
      <c r="COU172" s="396"/>
      <c r="COV172" s="396"/>
      <c r="COW172" s="396"/>
      <c r="COX172" s="396"/>
      <c r="COY172" s="396"/>
      <c r="COZ172" s="396"/>
      <c r="CPA172" s="396"/>
      <c r="CPB172" s="396"/>
      <c r="CPC172" s="396"/>
      <c r="CPD172" s="396"/>
      <c r="CPE172" s="396"/>
      <c r="CPF172" s="396"/>
      <c r="CPG172" s="396"/>
      <c r="CPH172" s="396"/>
      <c r="CPI172" s="396"/>
      <c r="CPJ172" s="396"/>
      <c r="CPK172" s="396"/>
      <c r="CPL172" s="396"/>
      <c r="CPM172" s="396"/>
      <c r="CPN172" s="396"/>
      <c r="CPO172" s="396"/>
      <c r="CPP172" s="396"/>
      <c r="CPQ172" s="396"/>
      <c r="CPR172" s="396"/>
      <c r="CPS172" s="396"/>
      <c r="CPT172" s="396"/>
      <c r="CPU172" s="396"/>
      <c r="CPV172" s="396"/>
      <c r="CPW172" s="396"/>
      <c r="CPX172" s="396"/>
      <c r="CPY172" s="396"/>
      <c r="CPZ172" s="396"/>
      <c r="CQA172" s="396"/>
      <c r="CQB172" s="396"/>
      <c r="CQC172" s="396"/>
      <c r="CQD172" s="396"/>
      <c r="CQE172" s="396"/>
      <c r="CQF172" s="396"/>
      <c r="CQG172" s="396"/>
      <c r="CQH172" s="396"/>
      <c r="CQI172" s="396"/>
      <c r="CQJ172" s="396"/>
      <c r="CQK172" s="396"/>
      <c r="CQL172" s="396"/>
      <c r="CQM172" s="396"/>
      <c r="CQN172" s="396"/>
      <c r="CQO172" s="396"/>
      <c r="CQP172" s="396"/>
      <c r="CQQ172" s="396"/>
      <c r="CQR172" s="396"/>
      <c r="CQS172" s="396"/>
      <c r="CQT172" s="396"/>
      <c r="CQU172" s="396"/>
      <c r="CQV172" s="396"/>
      <c r="CQW172" s="396"/>
      <c r="CQX172" s="396"/>
      <c r="CQY172" s="396"/>
      <c r="CQZ172" s="396"/>
      <c r="CRA172" s="396"/>
      <c r="CRB172" s="396"/>
      <c r="CRC172" s="396"/>
      <c r="CRD172" s="396"/>
      <c r="CRE172" s="396"/>
      <c r="CRF172" s="396"/>
      <c r="CRG172" s="396"/>
      <c r="CRH172" s="396"/>
      <c r="CRI172" s="396"/>
      <c r="CRJ172" s="396"/>
      <c r="CRK172" s="396"/>
      <c r="CRL172" s="396"/>
      <c r="CRM172" s="396"/>
      <c r="CRN172" s="396"/>
      <c r="CRO172" s="396"/>
      <c r="CRP172" s="396"/>
      <c r="CRQ172" s="396"/>
      <c r="CRR172" s="396"/>
      <c r="CRS172" s="396"/>
      <c r="CRT172" s="396"/>
      <c r="CRU172" s="396"/>
      <c r="CRV172" s="396"/>
      <c r="CRW172" s="396"/>
      <c r="CRX172" s="396"/>
      <c r="CRY172" s="396"/>
      <c r="CRZ172" s="396"/>
      <c r="CSA172" s="396"/>
      <c r="CSB172" s="396"/>
      <c r="CSC172" s="396"/>
      <c r="CSD172" s="396"/>
      <c r="CSE172" s="396"/>
      <c r="CSF172" s="396"/>
      <c r="CSG172" s="396"/>
      <c r="CSH172" s="396"/>
      <c r="CSI172" s="396"/>
      <c r="CSJ172" s="396"/>
      <c r="CSK172" s="396"/>
      <c r="CSL172" s="396"/>
      <c r="CSM172" s="396"/>
      <c r="CSN172" s="396"/>
      <c r="CSO172" s="396"/>
      <c r="CSP172" s="396"/>
      <c r="CSQ172" s="396"/>
      <c r="CSR172" s="396"/>
      <c r="CSS172" s="396"/>
      <c r="CST172" s="396"/>
      <c r="CSU172" s="396"/>
      <c r="CSV172" s="396"/>
      <c r="CSW172" s="396"/>
      <c r="CSX172" s="396"/>
      <c r="CSY172" s="396"/>
      <c r="CSZ172" s="396"/>
      <c r="CTA172" s="396"/>
      <c r="CTB172" s="396"/>
      <c r="CTC172" s="396"/>
      <c r="CTD172" s="396"/>
      <c r="CTE172" s="396"/>
      <c r="CTF172" s="396"/>
      <c r="CTG172" s="396"/>
      <c r="CTH172" s="396"/>
      <c r="CTI172" s="396"/>
      <c r="CTJ172" s="396"/>
      <c r="CTK172" s="396"/>
      <c r="CTL172" s="396"/>
      <c r="CTM172" s="396"/>
      <c r="CTN172" s="396"/>
      <c r="CTO172" s="396"/>
      <c r="CTP172" s="396"/>
      <c r="CTQ172" s="396"/>
      <c r="CTR172" s="396"/>
      <c r="CTS172" s="396"/>
      <c r="CTT172" s="396"/>
      <c r="CTU172" s="396"/>
      <c r="CTV172" s="396"/>
      <c r="CTW172" s="396"/>
      <c r="CTX172" s="396"/>
      <c r="CTY172" s="396"/>
      <c r="CTZ172" s="396"/>
      <c r="CUA172" s="396"/>
      <c r="CUB172" s="396"/>
      <c r="CUC172" s="396"/>
      <c r="CUD172" s="396"/>
      <c r="CUE172" s="396"/>
      <c r="CUF172" s="396"/>
      <c r="CUG172" s="396"/>
      <c r="CUH172" s="396"/>
      <c r="CUI172" s="396"/>
      <c r="CUJ172" s="396"/>
      <c r="CUK172" s="396"/>
      <c r="CUL172" s="396"/>
      <c r="CUM172" s="396"/>
      <c r="CUN172" s="396"/>
      <c r="CUO172" s="396"/>
      <c r="CUP172" s="396"/>
      <c r="CUQ172" s="396"/>
      <c r="CUR172" s="396"/>
      <c r="CUS172" s="396"/>
      <c r="CUT172" s="396"/>
      <c r="CUU172" s="396"/>
      <c r="CUV172" s="396"/>
      <c r="CUW172" s="396"/>
      <c r="CUX172" s="396"/>
      <c r="CUY172" s="396"/>
      <c r="CUZ172" s="396"/>
      <c r="CVA172" s="396"/>
      <c r="CVB172" s="396"/>
      <c r="CVC172" s="396"/>
      <c r="CVD172" s="396"/>
      <c r="CVE172" s="396"/>
      <c r="CVF172" s="396"/>
      <c r="CVG172" s="396"/>
      <c r="CVH172" s="396"/>
      <c r="CVI172" s="396"/>
      <c r="CVJ172" s="396"/>
      <c r="CVK172" s="396"/>
      <c r="CVL172" s="396"/>
      <c r="CVM172" s="396"/>
      <c r="CVN172" s="396"/>
      <c r="CVO172" s="396"/>
      <c r="CVP172" s="396"/>
      <c r="CVQ172" s="396"/>
      <c r="CVR172" s="396"/>
      <c r="CVS172" s="396"/>
      <c r="CVT172" s="396"/>
      <c r="CVU172" s="396"/>
      <c r="CVV172" s="396"/>
      <c r="CVW172" s="396"/>
      <c r="CVX172" s="396"/>
      <c r="CVY172" s="396"/>
      <c r="CVZ172" s="396"/>
      <c r="CWA172" s="396"/>
      <c r="CWB172" s="396"/>
      <c r="CWC172" s="396"/>
      <c r="CWD172" s="396"/>
      <c r="CWE172" s="396"/>
      <c r="CWF172" s="396"/>
      <c r="CWG172" s="396"/>
      <c r="CWH172" s="396"/>
      <c r="CWI172" s="396"/>
      <c r="CWJ172" s="396"/>
      <c r="CWK172" s="396"/>
      <c r="CWL172" s="396"/>
      <c r="CWM172" s="396"/>
      <c r="CWN172" s="396"/>
      <c r="CWO172" s="396"/>
      <c r="CWP172" s="396"/>
      <c r="CWQ172" s="396"/>
      <c r="CWR172" s="396"/>
      <c r="CWS172" s="396"/>
      <c r="CWT172" s="396"/>
      <c r="CWU172" s="396"/>
      <c r="CWV172" s="396"/>
      <c r="CWW172" s="396"/>
      <c r="CWX172" s="396"/>
      <c r="CWY172" s="396"/>
      <c r="CWZ172" s="396"/>
      <c r="CXA172" s="396"/>
      <c r="CXB172" s="396"/>
      <c r="CXC172" s="396"/>
      <c r="CXD172" s="396"/>
      <c r="CXE172" s="396"/>
      <c r="CXF172" s="396"/>
      <c r="CXG172" s="396"/>
      <c r="CXH172" s="396"/>
      <c r="CXI172" s="396"/>
      <c r="CXJ172" s="396"/>
      <c r="CXK172" s="396"/>
      <c r="CXL172" s="396"/>
      <c r="CXM172" s="396"/>
      <c r="CXN172" s="396"/>
      <c r="CXO172" s="396"/>
      <c r="CXP172" s="396"/>
      <c r="CXQ172" s="396"/>
      <c r="CXR172" s="396"/>
      <c r="CXS172" s="396"/>
      <c r="CXT172" s="396"/>
      <c r="CXU172" s="396"/>
      <c r="CXV172" s="396"/>
      <c r="CXW172" s="396"/>
      <c r="CXX172" s="396"/>
      <c r="CXY172" s="396"/>
      <c r="CXZ172" s="396"/>
      <c r="CYA172" s="396"/>
      <c r="CYB172" s="396"/>
      <c r="CYC172" s="396"/>
      <c r="CYD172" s="396"/>
      <c r="CYE172" s="396"/>
      <c r="CYF172" s="396"/>
      <c r="CYG172" s="396"/>
      <c r="CYH172" s="396"/>
      <c r="CYI172" s="396"/>
      <c r="CYJ172" s="396"/>
      <c r="CYK172" s="396"/>
      <c r="CYL172" s="396"/>
      <c r="CYM172" s="396"/>
      <c r="CYN172" s="396"/>
      <c r="CYO172" s="396"/>
      <c r="CYP172" s="396"/>
      <c r="CYQ172" s="396"/>
      <c r="CYR172" s="396"/>
      <c r="CYS172" s="396"/>
      <c r="CYT172" s="396"/>
      <c r="CYU172" s="396"/>
      <c r="CYV172" s="396"/>
      <c r="CYW172" s="396"/>
      <c r="CYX172" s="396"/>
      <c r="CYY172" s="396"/>
      <c r="CYZ172" s="396"/>
      <c r="CZA172" s="396"/>
      <c r="CZB172" s="396"/>
      <c r="CZC172" s="396"/>
      <c r="CZD172" s="396"/>
      <c r="CZE172" s="396"/>
      <c r="CZF172" s="396"/>
      <c r="CZG172" s="396"/>
      <c r="CZH172" s="396"/>
      <c r="CZI172" s="396"/>
      <c r="CZJ172" s="396"/>
      <c r="CZK172" s="396"/>
      <c r="CZL172" s="396"/>
      <c r="CZM172" s="396"/>
      <c r="CZN172" s="396"/>
      <c r="CZO172" s="396"/>
      <c r="CZP172" s="396"/>
      <c r="CZQ172" s="396"/>
      <c r="CZR172" s="396"/>
      <c r="CZS172" s="396"/>
      <c r="CZT172" s="396"/>
      <c r="CZU172" s="396"/>
      <c r="CZV172" s="396"/>
      <c r="CZW172" s="396"/>
      <c r="CZX172" s="396"/>
      <c r="CZY172" s="396"/>
      <c r="CZZ172" s="396"/>
      <c r="DAA172" s="396"/>
      <c r="DAB172" s="396"/>
      <c r="DAC172" s="396"/>
      <c r="DAD172" s="396"/>
      <c r="DAE172" s="396"/>
      <c r="DAF172" s="396"/>
      <c r="DAG172" s="396"/>
      <c r="DAH172" s="396"/>
      <c r="DAI172" s="396"/>
      <c r="DAJ172" s="396"/>
      <c r="DAK172" s="396"/>
      <c r="DAL172" s="396"/>
      <c r="DAM172" s="396"/>
      <c r="DAN172" s="396"/>
      <c r="DAO172" s="396"/>
      <c r="DAP172" s="396"/>
      <c r="DAQ172" s="396"/>
      <c r="DAR172" s="396"/>
      <c r="DAS172" s="396"/>
      <c r="DAT172" s="396"/>
      <c r="DAU172" s="396"/>
      <c r="DAV172" s="396"/>
      <c r="DAW172" s="396"/>
      <c r="DAX172" s="396"/>
      <c r="DAY172" s="396"/>
      <c r="DAZ172" s="396"/>
      <c r="DBA172" s="396"/>
      <c r="DBB172" s="396"/>
      <c r="DBC172" s="396"/>
      <c r="DBD172" s="396"/>
      <c r="DBE172" s="396"/>
      <c r="DBF172" s="396"/>
      <c r="DBG172" s="396"/>
      <c r="DBH172" s="396"/>
      <c r="DBI172" s="396"/>
      <c r="DBJ172" s="396"/>
      <c r="DBK172" s="396"/>
      <c r="DBL172" s="396"/>
      <c r="DBM172" s="396"/>
      <c r="DBN172" s="396"/>
      <c r="DBO172" s="396"/>
      <c r="DBP172" s="396"/>
      <c r="DBQ172" s="396"/>
      <c r="DBR172" s="396"/>
      <c r="DBS172" s="396"/>
      <c r="DBT172" s="396"/>
      <c r="DBU172" s="396"/>
      <c r="DBV172" s="396"/>
      <c r="DBW172" s="396"/>
      <c r="DBX172" s="396"/>
      <c r="DBY172" s="396"/>
      <c r="DBZ172" s="396"/>
      <c r="DCA172" s="396"/>
      <c r="DCB172" s="396"/>
      <c r="DCC172" s="396"/>
      <c r="DCD172" s="396"/>
      <c r="DCE172" s="396"/>
      <c r="DCF172" s="396"/>
      <c r="DCG172" s="396"/>
      <c r="DCH172" s="396"/>
      <c r="DCI172" s="396"/>
      <c r="DCJ172" s="396"/>
      <c r="DCK172" s="396"/>
      <c r="DCL172" s="396"/>
      <c r="DCM172" s="396"/>
      <c r="DCN172" s="396"/>
      <c r="DCO172" s="396"/>
      <c r="DCP172" s="396"/>
      <c r="DCQ172" s="396"/>
      <c r="DCR172" s="396"/>
      <c r="DCS172" s="396"/>
      <c r="DCT172" s="396"/>
      <c r="DCU172" s="396"/>
      <c r="DCV172" s="396"/>
      <c r="DCW172" s="396"/>
      <c r="DCX172" s="396"/>
      <c r="DCY172" s="396"/>
      <c r="DCZ172" s="396"/>
      <c r="DDA172" s="396"/>
      <c r="DDB172" s="396"/>
      <c r="DDC172" s="396"/>
      <c r="DDD172" s="396"/>
      <c r="DDE172" s="396"/>
      <c r="DDF172" s="396"/>
      <c r="DDG172" s="396"/>
      <c r="DDH172" s="396"/>
      <c r="DDI172" s="396"/>
      <c r="DDJ172" s="396"/>
      <c r="DDK172" s="396"/>
      <c r="DDL172" s="396"/>
      <c r="DDM172" s="396"/>
      <c r="DDN172" s="396"/>
      <c r="DDO172" s="396"/>
      <c r="DDP172" s="396"/>
      <c r="DDQ172" s="396"/>
      <c r="DDR172" s="396"/>
      <c r="DDS172" s="396"/>
      <c r="DDT172" s="396"/>
      <c r="DDU172" s="396"/>
      <c r="DDV172" s="396"/>
      <c r="DDW172" s="396"/>
      <c r="DDX172" s="396"/>
      <c r="DDY172" s="396"/>
      <c r="DDZ172" s="396"/>
      <c r="DEA172" s="396"/>
      <c r="DEB172" s="396"/>
      <c r="DEC172" s="396"/>
      <c r="DED172" s="396"/>
      <c r="DEE172" s="396"/>
      <c r="DEF172" s="396"/>
      <c r="DEG172" s="396"/>
      <c r="DEH172" s="396"/>
      <c r="DEI172" s="396"/>
      <c r="DEJ172" s="396"/>
      <c r="DEK172" s="396"/>
      <c r="DEL172" s="396"/>
      <c r="DEM172" s="396"/>
      <c r="DEN172" s="396"/>
      <c r="DEO172" s="396"/>
      <c r="DEP172" s="396"/>
      <c r="DEQ172" s="396"/>
      <c r="DER172" s="396"/>
      <c r="DES172" s="396"/>
      <c r="DET172" s="396"/>
      <c r="DEU172" s="396"/>
      <c r="DEV172" s="396"/>
      <c r="DEW172" s="396"/>
      <c r="DEX172" s="396"/>
      <c r="DEY172" s="396"/>
      <c r="DEZ172" s="396"/>
      <c r="DFA172" s="396"/>
      <c r="DFB172" s="396"/>
      <c r="DFC172" s="396"/>
      <c r="DFD172" s="396"/>
      <c r="DFE172" s="396"/>
      <c r="DFF172" s="396"/>
      <c r="DFG172" s="396"/>
      <c r="DFH172" s="396"/>
      <c r="DFI172" s="396"/>
      <c r="DFJ172" s="396"/>
      <c r="DFK172" s="396"/>
      <c r="DFL172" s="396"/>
      <c r="DFM172" s="396"/>
      <c r="DFN172" s="396"/>
      <c r="DFO172" s="396"/>
      <c r="DFP172" s="396"/>
      <c r="DFQ172" s="396"/>
      <c r="DFR172" s="396"/>
      <c r="DFS172" s="396"/>
      <c r="DFT172" s="396"/>
      <c r="DFU172" s="396"/>
      <c r="DFV172" s="396"/>
      <c r="DFW172" s="396"/>
      <c r="DFX172" s="396"/>
      <c r="DFY172" s="396"/>
      <c r="DFZ172" s="396"/>
      <c r="DGA172" s="396"/>
      <c r="DGB172" s="396"/>
      <c r="DGC172" s="396"/>
      <c r="DGD172" s="396"/>
      <c r="DGE172" s="396"/>
      <c r="DGF172" s="396"/>
      <c r="DGG172" s="396"/>
      <c r="DGH172" s="396"/>
      <c r="DGI172" s="396"/>
      <c r="DGJ172" s="396"/>
      <c r="DGK172" s="396"/>
      <c r="DGL172" s="396"/>
      <c r="DGM172" s="396"/>
      <c r="DGN172" s="396"/>
      <c r="DGO172" s="396"/>
      <c r="DGP172" s="396"/>
      <c r="DGQ172" s="396"/>
      <c r="DGR172" s="396"/>
      <c r="DGS172" s="396"/>
      <c r="DGT172" s="396"/>
      <c r="DGU172" s="396"/>
      <c r="DGV172" s="396"/>
      <c r="DGW172" s="396"/>
      <c r="DGX172" s="396"/>
      <c r="DGY172" s="396"/>
      <c r="DGZ172" s="396"/>
      <c r="DHA172" s="396"/>
      <c r="DHB172" s="396"/>
      <c r="DHC172" s="396"/>
      <c r="DHD172" s="396"/>
      <c r="DHE172" s="396"/>
      <c r="DHF172" s="396"/>
      <c r="DHG172" s="396"/>
      <c r="DHH172" s="396"/>
      <c r="DHI172" s="396"/>
      <c r="DHJ172" s="396"/>
      <c r="DHK172" s="396"/>
      <c r="DHL172" s="396"/>
      <c r="DHM172" s="396"/>
      <c r="DHN172" s="396"/>
      <c r="DHO172" s="396"/>
      <c r="DHP172" s="396"/>
      <c r="DHQ172" s="396"/>
      <c r="DHR172" s="396"/>
      <c r="DHS172" s="396"/>
      <c r="DHT172" s="396"/>
      <c r="DHU172" s="396"/>
      <c r="DHV172" s="396"/>
      <c r="DHW172" s="396"/>
      <c r="DHX172" s="396"/>
      <c r="DHY172" s="396"/>
      <c r="DHZ172" s="396"/>
      <c r="DIA172" s="396"/>
      <c r="DIB172" s="396"/>
      <c r="DIC172" s="396"/>
      <c r="DID172" s="396"/>
      <c r="DIE172" s="396"/>
      <c r="DIF172" s="396"/>
      <c r="DIG172" s="396"/>
      <c r="DIH172" s="396"/>
      <c r="DII172" s="396"/>
      <c r="DIJ172" s="396"/>
      <c r="DIK172" s="396"/>
      <c r="DIL172" s="396"/>
      <c r="DIM172" s="396"/>
      <c r="DIN172" s="396"/>
      <c r="DIO172" s="396"/>
      <c r="DIP172" s="396"/>
      <c r="DIQ172" s="396"/>
      <c r="DIR172" s="396"/>
      <c r="DIS172" s="396"/>
      <c r="DIT172" s="396"/>
      <c r="DIU172" s="396"/>
      <c r="DIV172" s="396"/>
      <c r="DIW172" s="396"/>
      <c r="DIX172" s="396"/>
      <c r="DIY172" s="396"/>
      <c r="DIZ172" s="396"/>
      <c r="DJA172" s="396"/>
      <c r="DJB172" s="396"/>
      <c r="DJC172" s="396"/>
      <c r="DJD172" s="396"/>
      <c r="DJE172" s="396"/>
      <c r="DJF172" s="396"/>
      <c r="DJG172" s="396"/>
      <c r="DJH172" s="396"/>
      <c r="DJI172" s="396"/>
      <c r="DJJ172" s="396"/>
      <c r="DJK172" s="396"/>
      <c r="DJL172" s="396"/>
      <c r="DJM172" s="396"/>
      <c r="DJN172" s="396"/>
      <c r="DJO172" s="396"/>
      <c r="DJP172" s="396"/>
      <c r="DJQ172" s="396"/>
      <c r="DJR172" s="396"/>
      <c r="DJS172" s="396"/>
      <c r="DJT172" s="396"/>
      <c r="DJU172" s="396"/>
      <c r="DJV172" s="396"/>
      <c r="DJW172" s="396"/>
      <c r="DJX172" s="396"/>
      <c r="DJY172" s="396"/>
      <c r="DJZ172" s="396"/>
      <c r="DKA172" s="396"/>
      <c r="DKB172" s="396"/>
      <c r="DKC172" s="396"/>
      <c r="DKD172" s="396"/>
      <c r="DKE172" s="396"/>
      <c r="DKF172" s="396"/>
      <c r="DKG172" s="396"/>
      <c r="DKH172" s="396"/>
      <c r="DKI172" s="396"/>
      <c r="DKJ172" s="396"/>
      <c r="DKK172" s="396"/>
      <c r="DKL172" s="396"/>
      <c r="DKM172" s="396"/>
      <c r="DKN172" s="396"/>
      <c r="DKO172" s="396"/>
      <c r="DKP172" s="396"/>
      <c r="DKQ172" s="396"/>
      <c r="DKR172" s="396"/>
      <c r="DKS172" s="396"/>
      <c r="DKT172" s="396"/>
      <c r="DKU172" s="396"/>
      <c r="DKV172" s="396"/>
      <c r="DKW172" s="396"/>
      <c r="DKX172" s="396"/>
      <c r="DKY172" s="396"/>
      <c r="DKZ172" s="396"/>
      <c r="DLA172" s="396"/>
      <c r="DLB172" s="396"/>
      <c r="DLC172" s="396"/>
      <c r="DLD172" s="396"/>
      <c r="DLE172" s="396"/>
      <c r="DLF172" s="396"/>
      <c r="DLG172" s="396"/>
      <c r="DLH172" s="396"/>
      <c r="DLI172" s="396"/>
      <c r="DLJ172" s="396"/>
      <c r="DLK172" s="396"/>
      <c r="DLL172" s="396"/>
      <c r="DLM172" s="396"/>
      <c r="DLN172" s="396"/>
      <c r="DLO172" s="396"/>
      <c r="DLP172" s="396"/>
      <c r="DLQ172" s="396"/>
      <c r="DLR172" s="396"/>
      <c r="DLS172" s="396"/>
      <c r="DLT172" s="396"/>
      <c r="DLU172" s="396"/>
      <c r="DLV172" s="396"/>
      <c r="DLW172" s="396"/>
      <c r="DLX172" s="396"/>
      <c r="DLY172" s="396"/>
      <c r="DLZ172" s="396"/>
      <c r="DMA172" s="396"/>
      <c r="DMB172" s="396"/>
      <c r="DMC172" s="396"/>
      <c r="DMD172" s="396"/>
      <c r="DME172" s="396"/>
      <c r="DMF172" s="396"/>
      <c r="DMG172" s="396"/>
      <c r="DMH172" s="396"/>
      <c r="DMI172" s="396"/>
      <c r="DMJ172" s="396"/>
      <c r="DMK172" s="396"/>
      <c r="DML172" s="396"/>
      <c r="DMM172" s="396"/>
      <c r="DMN172" s="396"/>
      <c r="DMO172" s="396"/>
      <c r="DMP172" s="396"/>
      <c r="DMQ172" s="396"/>
      <c r="DMR172" s="396"/>
      <c r="DMS172" s="396"/>
      <c r="DMT172" s="396"/>
      <c r="DMU172" s="396"/>
      <c r="DMV172" s="396"/>
      <c r="DMW172" s="396"/>
      <c r="DMX172" s="396"/>
      <c r="DMY172" s="396"/>
      <c r="DMZ172" s="396"/>
      <c r="DNA172" s="396"/>
      <c r="DNB172" s="396"/>
      <c r="DNC172" s="396"/>
      <c r="DND172" s="396"/>
      <c r="DNE172" s="396"/>
      <c r="DNF172" s="396"/>
      <c r="DNG172" s="396"/>
      <c r="DNH172" s="396"/>
      <c r="DNI172" s="396"/>
      <c r="DNJ172" s="396"/>
      <c r="DNK172" s="396"/>
      <c r="DNL172" s="396"/>
      <c r="DNM172" s="396"/>
      <c r="DNN172" s="396"/>
      <c r="DNO172" s="396"/>
      <c r="DNP172" s="396"/>
      <c r="DNQ172" s="396"/>
      <c r="DNR172" s="396"/>
      <c r="DNS172" s="396"/>
      <c r="DNT172" s="396"/>
      <c r="DNU172" s="396"/>
      <c r="DNV172" s="396"/>
      <c r="DNW172" s="396"/>
      <c r="DNX172" s="396"/>
      <c r="DNY172" s="396"/>
      <c r="DNZ172" s="396"/>
      <c r="DOA172" s="396"/>
      <c r="DOB172" s="396"/>
      <c r="DOC172" s="396"/>
      <c r="DOD172" s="396"/>
      <c r="DOE172" s="396"/>
      <c r="DOF172" s="396"/>
      <c r="DOG172" s="396"/>
      <c r="DOH172" s="396"/>
      <c r="DOI172" s="396"/>
      <c r="DOJ172" s="396"/>
      <c r="DOK172" s="396"/>
      <c r="DOL172" s="396"/>
      <c r="DOM172" s="396"/>
      <c r="DON172" s="396"/>
      <c r="DOO172" s="396"/>
      <c r="DOP172" s="396"/>
      <c r="DOQ172" s="396"/>
      <c r="DOR172" s="396"/>
      <c r="DOS172" s="396"/>
      <c r="DOT172" s="396"/>
      <c r="DOU172" s="396"/>
      <c r="DOV172" s="396"/>
      <c r="DOW172" s="396"/>
      <c r="DOX172" s="396"/>
      <c r="DOY172" s="396"/>
      <c r="DOZ172" s="396"/>
      <c r="DPA172" s="396"/>
      <c r="DPB172" s="396"/>
      <c r="DPC172" s="396"/>
      <c r="DPD172" s="396"/>
      <c r="DPE172" s="396"/>
      <c r="DPF172" s="396"/>
      <c r="DPG172" s="396"/>
      <c r="DPH172" s="396"/>
      <c r="DPI172" s="396"/>
      <c r="DPJ172" s="396"/>
      <c r="DPK172" s="396"/>
      <c r="DPL172" s="396"/>
      <c r="DPM172" s="396"/>
      <c r="DPN172" s="396"/>
      <c r="DPO172" s="396"/>
      <c r="DPP172" s="396"/>
      <c r="DPQ172" s="396"/>
      <c r="DPR172" s="396"/>
      <c r="DPS172" s="396"/>
      <c r="DPT172" s="396"/>
      <c r="DPU172" s="396"/>
      <c r="DPV172" s="396"/>
      <c r="DPW172" s="396"/>
      <c r="DPX172" s="396"/>
      <c r="DPY172" s="396"/>
      <c r="DPZ172" s="396"/>
      <c r="DQA172" s="396"/>
      <c r="DQB172" s="396"/>
      <c r="DQC172" s="396"/>
      <c r="DQD172" s="396"/>
      <c r="DQE172" s="396"/>
      <c r="DQF172" s="396"/>
      <c r="DQG172" s="396"/>
      <c r="DQH172" s="396"/>
      <c r="DQI172" s="396"/>
      <c r="DQJ172" s="396"/>
      <c r="DQK172" s="396"/>
      <c r="DQL172" s="396"/>
      <c r="DQM172" s="396"/>
      <c r="DQN172" s="396"/>
      <c r="DQO172" s="396"/>
      <c r="DQP172" s="396"/>
      <c r="DQQ172" s="396"/>
      <c r="DQR172" s="396"/>
      <c r="DQS172" s="396"/>
      <c r="DQT172" s="396"/>
      <c r="DQU172" s="396"/>
      <c r="DQV172" s="396"/>
      <c r="DQW172" s="396"/>
      <c r="DQX172" s="396"/>
      <c r="DQY172" s="396"/>
      <c r="DQZ172" s="396"/>
      <c r="DRA172" s="396"/>
      <c r="DRB172" s="396"/>
      <c r="DRC172" s="396"/>
      <c r="DRD172" s="396"/>
      <c r="DRE172" s="396"/>
      <c r="DRF172" s="396"/>
      <c r="DRG172" s="396"/>
      <c r="DRH172" s="396"/>
      <c r="DRI172" s="396"/>
      <c r="DRJ172" s="396"/>
      <c r="DRK172" s="396"/>
      <c r="DRL172" s="396"/>
      <c r="DRM172" s="396"/>
      <c r="DRN172" s="396"/>
      <c r="DRO172" s="396"/>
      <c r="DRP172" s="396"/>
      <c r="DRQ172" s="396"/>
      <c r="DRR172" s="396"/>
      <c r="DRS172" s="396"/>
      <c r="DRT172" s="396"/>
      <c r="DRU172" s="396"/>
      <c r="DRV172" s="396"/>
      <c r="DRW172" s="396"/>
      <c r="DRX172" s="396"/>
      <c r="DRY172" s="396"/>
      <c r="DRZ172" s="396"/>
      <c r="DSA172" s="396"/>
      <c r="DSB172" s="396"/>
      <c r="DSC172" s="396"/>
      <c r="DSD172" s="396"/>
      <c r="DSE172" s="396"/>
      <c r="DSF172" s="396"/>
      <c r="DSG172" s="396"/>
      <c r="DSH172" s="396"/>
      <c r="DSI172" s="396"/>
      <c r="DSJ172" s="396"/>
      <c r="DSK172" s="396"/>
      <c r="DSL172" s="396"/>
      <c r="DSM172" s="396"/>
      <c r="DSN172" s="396"/>
      <c r="DSO172" s="396"/>
      <c r="DSP172" s="396"/>
      <c r="DSQ172" s="396"/>
      <c r="DSR172" s="396"/>
      <c r="DSS172" s="396"/>
      <c r="DST172" s="396"/>
      <c r="DSU172" s="396"/>
      <c r="DSV172" s="396"/>
      <c r="DSW172" s="396"/>
      <c r="DSX172" s="396"/>
      <c r="DSY172" s="396"/>
      <c r="DSZ172" s="396"/>
      <c r="DTA172" s="396"/>
      <c r="DTB172" s="396"/>
      <c r="DTC172" s="396"/>
      <c r="DTD172" s="396"/>
      <c r="DTE172" s="396"/>
      <c r="DTF172" s="396"/>
      <c r="DTG172" s="396"/>
      <c r="DTH172" s="396"/>
      <c r="DTI172" s="396"/>
      <c r="DTJ172" s="396"/>
      <c r="DTK172" s="396"/>
      <c r="DTL172" s="396"/>
      <c r="DTM172" s="396"/>
      <c r="DTN172" s="396"/>
      <c r="DTO172" s="396"/>
      <c r="DTP172" s="396"/>
      <c r="DTQ172" s="396"/>
      <c r="DTR172" s="396"/>
      <c r="DTS172" s="396"/>
      <c r="DTT172" s="396"/>
      <c r="DTU172" s="396"/>
      <c r="DTV172" s="396"/>
      <c r="DTW172" s="396"/>
      <c r="DTX172" s="396"/>
      <c r="DTY172" s="396"/>
      <c r="DTZ172" s="396"/>
      <c r="DUA172" s="396"/>
      <c r="DUB172" s="396"/>
      <c r="DUC172" s="396"/>
      <c r="DUD172" s="396"/>
      <c r="DUE172" s="396"/>
      <c r="DUF172" s="396"/>
      <c r="DUG172" s="396"/>
      <c r="DUH172" s="396"/>
      <c r="DUI172" s="396"/>
      <c r="DUJ172" s="396"/>
      <c r="DUK172" s="396"/>
      <c r="DUL172" s="396"/>
      <c r="DUM172" s="396"/>
      <c r="DUN172" s="396"/>
      <c r="DUO172" s="396"/>
      <c r="DUP172" s="396"/>
      <c r="DUQ172" s="396"/>
      <c r="DUR172" s="396"/>
      <c r="DUS172" s="396"/>
      <c r="DUT172" s="396"/>
      <c r="DUU172" s="396"/>
      <c r="DUV172" s="396"/>
      <c r="DUW172" s="396"/>
      <c r="DUX172" s="396"/>
      <c r="DUY172" s="396"/>
      <c r="DUZ172" s="396"/>
      <c r="DVA172" s="396"/>
      <c r="DVB172" s="396"/>
      <c r="DVC172" s="396"/>
      <c r="DVD172" s="396"/>
      <c r="DVE172" s="396"/>
      <c r="DVF172" s="396"/>
      <c r="DVG172" s="396"/>
      <c r="DVH172" s="396"/>
      <c r="DVI172" s="396"/>
      <c r="DVJ172" s="396"/>
      <c r="DVK172" s="396"/>
      <c r="DVL172" s="396"/>
      <c r="DVM172" s="396"/>
      <c r="DVN172" s="396"/>
      <c r="DVO172" s="396"/>
      <c r="DVP172" s="396"/>
      <c r="DVQ172" s="396"/>
      <c r="DVR172" s="396"/>
      <c r="DVS172" s="396"/>
      <c r="DVT172" s="396"/>
      <c r="DVU172" s="396"/>
      <c r="DVV172" s="396"/>
      <c r="DVW172" s="396"/>
      <c r="DVX172" s="396"/>
      <c r="DVY172" s="396"/>
      <c r="DVZ172" s="396"/>
      <c r="DWA172" s="396"/>
      <c r="DWB172" s="396"/>
      <c r="DWC172" s="396"/>
      <c r="DWD172" s="396"/>
      <c r="DWE172" s="396"/>
      <c r="DWF172" s="396"/>
      <c r="DWG172" s="396"/>
      <c r="DWH172" s="396"/>
      <c r="DWI172" s="396"/>
      <c r="DWJ172" s="396"/>
      <c r="DWK172" s="396"/>
      <c r="DWL172" s="396"/>
      <c r="DWM172" s="396"/>
      <c r="DWN172" s="396"/>
      <c r="DWO172" s="396"/>
      <c r="DWP172" s="396"/>
      <c r="DWQ172" s="396"/>
      <c r="DWR172" s="396"/>
      <c r="DWS172" s="396"/>
      <c r="DWT172" s="396"/>
      <c r="DWU172" s="396"/>
      <c r="DWV172" s="396"/>
      <c r="DWW172" s="396"/>
      <c r="DWX172" s="396"/>
      <c r="DWY172" s="396"/>
      <c r="DWZ172" s="396"/>
      <c r="DXA172" s="396"/>
      <c r="DXB172" s="396"/>
      <c r="DXC172" s="396"/>
      <c r="DXD172" s="396"/>
      <c r="DXE172" s="396"/>
      <c r="DXF172" s="396"/>
      <c r="DXG172" s="396"/>
      <c r="DXH172" s="396"/>
      <c r="DXI172" s="396"/>
      <c r="DXJ172" s="396"/>
      <c r="DXK172" s="396"/>
      <c r="DXL172" s="396"/>
      <c r="DXM172" s="396"/>
      <c r="DXN172" s="396"/>
      <c r="DXO172" s="396"/>
      <c r="DXP172" s="396"/>
      <c r="DXQ172" s="396"/>
      <c r="DXR172" s="396"/>
      <c r="DXS172" s="396"/>
      <c r="DXT172" s="396"/>
      <c r="DXU172" s="396"/>
      <c r="DXV172" s="396"/>
      <c r="DXW172" s="396"/>
      <c r="DXX172" s="396"/>
      <c r="DXY172" s="396"/>
      <c r="DXZ172" s="396"/>
      <c r="DYA172" s="396"/>
      <c r="DYB172" s="396"/>
      <c r="DYC172" s="396"/>
      <c r="DYD172" s="396"/>
      <c r="DYE172" s="396"/>
      <c r="DYF172" s="396"/>
      <c r="DYG172" s="396"/>
      <c r="DYH172" s="396"/>
      <c r="DYI172" s="396"/>
      <c r="DYJ172" s="396"/>
      <c r="DYK172" s="396"/>
      <c r="DYL172" s="396"/>
      <c r="DYM172" s="396"/>
      <c r="DYN172" s="396"/>
      <c r="DYO172" s="396"/>
      <c r="DYP172" s="396"/>
      <c r="DYQ172" s="396"/>
      <c r="DYR172" s="396"/>
      <c r="DYS172" s="396"/>
      <c r="DYT172" s="396"/>
      <c r="DYU172" s="396"/>
      <c r="DYV172" s="396"/>
      <c r="DYW172" s="396"/>
      <c r="DYX172" s="396"/>
      <c r="DYY172" s="396"/>
      <c r="DYZ172" s="396"/>
      <c r="DZA172" s="396"/>
      <c r="DZB172" s="396"/>
      <c r="DZC172" s="396"/>
      <c r="DZD172" s="396"/>
      <c r="DZE172" s="396"/>
      <c r="DZF172" s="396"/>
      <c r="DZG172" s="396"/>
      <c r="DZH172" s="396"/>
      <c r="DZI172" s="396"/>
      <c r="DZJ172" s="396"/>
      <c r="DZK172" s="396"/>
      <c r="DZL172" s="396"/>
      <c r="DZM172" s="396"/>
      <c r="DZN172" s="396"/>
      <c r="DZO172" s="396"/>
      <c r="DZP172" s="396"/>
      <c r="DZQ172" s="396"/>
      <c r="DZR172" s="396"/>
      <c r="DZS172" s="396"/>
      <c r="DZT172" s="396"/>
      <c r="DZU172" s="396"/>
      <c r="DZV172" s="396"/>
      <c r="DZW172" s="396"/>
      <c r="DZX172" s="396"/>
      <c r="DZY172" s="396"/>
      <c r="DZZ172" s="396"/>
      <c r="EAA172" s="396"/>
      <c r="EAB172" s="396"/>
      <c r="EAC172" s="396"/>
      <c r="EAD172" s="396"/>
      <c r="EAE172" s="396"/>
      <c r="EAF172" s="396"/>
      <c r="EAG172" s="396"/>
      <c r="EAH172" s="396"/>
      <c r="EAI172" s="396"/>
      <c r="EAJ172" s="396"/>
      <c r="EAK172" s="396"/>
      <c r="EAL172" s="396"/>
      <c r="EAM172" s="396"/>
      <c r="EAN172" s="396"/>
      <c r="EAO172" s="396"/>
      <c r="EAP172" s="396"/>
      <c r="EAQ172" s="396"/>
      <c r="EAR172" s="396"/>
      <c r="EAS172" s="396"/>
      <c r="EAT172" s="396"/>
      <c r="EAU172" s="396"/>
      <c r="EAV172" s="396"/>
      <c r="EAW172" s="396"/>
      <c r="EAX172" s="396"/>
      <c r="EAY172" s="396"/>
      <c r="EAZ172" s="396"/>
      <c r="EBA172" s="396"/>
      <c r="EBB172" s="396"/>
      <c r="EBC172" s="396"/>
      <c r="EBD172" s="396"/>
      <c r="EBE172" s="396"/>
      <c r="EBF172" s="396"/>
      <c r="EBG172" s="396"/>
      <c r="EBH172" s="396"/>
      <c r="EBI172" s="396"/>
      <c r="EBJ172" s="396"/>
      <c r="EBK172" s="396"/>
      <c r="EBL172" s="396"/>
      <c r="EBM172" s="396"/>
      <c r="EBN172" s="396"/>
      <c r="EBO172" s="396"/>
      <c r="EBP172" s="396"/>
      <c r="EBQ172" s="396"/>
      <c r="EBR172" s="396"/>
      <c r="EBS172" s="396"/>
      <c r="EBT172" s="396"/>
      <c r="EBU172" s="396"/>
      <c r="EBV172" s="396"/>
      <c r="EBW172" s="396"/>
      <c r="EBX172" s="396"/>
      <c r="EBY172" s="396"/>
      <c r="EBZ172" s="396"/>
      <c r="ECA172" s="396"/>
      <c r="ECB172" s="396"/>
      <c r="ECC172" s="396"/>
      <c r="ECD172" s="396"/>
      <c r="ECE172" s="396"/>
      <c r="ECF172" s="396"/>
      <c r="ECG172" s="396"/>
      <c r="ECH172" s="396"/>
      <c r="ECI172" s="396"/>
      <c r="ECJ172" s="396"/>
      <c r="ECK172" s="396"/>
      <c r="ECL172" s="396"/>
      <c r="ECM172" s="396"/>
      <c r="ECN172" s="396"/>
      <c r="ECO172" s="396"/>
      <c r="ECP172" s="396"/>
      <c r="ECQ172" s="396"/>
      <c r="ECR172" s="396"/>
      <c r="ECS172" s="396"/>
      <c r="ECT172" s="396"/>
      <c r="ECU172" s="396"/>
      <c r="ECV172" s="396"/>
      <c r="ECW172" s="396"/>
      <c r="ECX172" s="396"/>
      <c r="ECY172" s="396"/>
      <c r="ECZ172" s="396"/>
      <c r="EDA172" s="396"/>
      <c r="EDB172" s="396"/>
      <c r="EDC172" s="396"/>
      <c r="EDD172" s="396"/>
      <c r="EDE172" s="396"/>
      <c r="EDF172" s="396"/>
      <c r="EDG172" s="396"/>
      <c r="EDH172" s="396"/>
      <c r="EDI172" s="396"/>
      <c r="EDJ172" s="396"/>
      <c r="EDK172" s="396"/>
      <c r="EDL172" s="396"/>
      <c r="EDM172" s="396"/>
      <c r="EDN172" s="396"/>
      <c r="EDO172" s="396"/>
      <c r="EDP172" s="396"/>
      <c r="EDQ172" s="396"/>
      <c r="EDR172" s="396"/>
      <c r="EDS172" s="396"/>
      <c r="EDT172" s="396"/>
      <c r="EDU172" s="396"/>
      <c r="EDV172" s="396"/>
      <c r="EDW172" s="396"/>
      <c r="EDX172" s="396"/>
      <c r="EDY172" s="396"/>
      <c r="EDZ172" s="396"/>
      <c r="EEA172" s="396"/>
      <c r="EEB172" s="396"/>
      <c r="EEC172" s="396"/>
      <c r="EED172" s="396"/>
      <c r="EEE172" s="396"/>
      <c r="EEF172" s="396"/>
      <c r="EEG172" s="396"/>
      <c r="EEH172" s="396"/>
      <c r="EEI172" s="396"/>
      <c r="EEJ172" s="396"/>
      <c r="EEK172" s="396"/>
      <c r="EEL172" s="396"/>
      <c r="EEM172" s="396"/>
      <c r="EEN172" s="396"/>
      <c r="EEO172" s="396"/>
      <c r="EEP172" s="396"/>
      <c r="EEQ172" s="396"/>
      <c r="EER172" s="396"/>
      <c r="EES172" s="396"/>
      <c r="EET172" s="396"/>
      <c r="EEU172" s="396"/>
      <c r="EEV172" s="396"/>
      <c r="EEW172" s="396"/>
      <c r="EEX172" s="396"/>
      <c r="EEY172" s="396"/>
      <c r="EEZ172" s="396"/>
      <c r="EFA172" s="396"/>
      <c r="EFB172" s="396"/>
      <c r="EFC172" s="396"/>
      <c r="EFD172" s="396"/>
      <c r="EFE172" s="396"/>
      <c r="EFF172" s="396"/>
      <c r="EFG172" s="396"/>
      <c r="EFH172" s="396"/>
      <c r="EFI172" s="396"/>
      <c r="EFJ172" s="396"/>
      <c r="EFK172" s="396"/>
      <c r="EFL172" s="396"/>
      <c r="EFM172" s="396"/>
      <c r="EFN172" s="396"/>
      <c r="EFO172" s="396"/>
      <c r="EFP172" s="396"/>
      <c r="EFQ172" s="396"/>
      <c r="EFR172" s="396"/>
      <c r="EFS172" s="396"/>
      <c r="EFT172" s="396"/>
      <c r="EFU172" s="396"/>
      <c r="EFV172" s="396"/>
      <c r="EFW172" s="396"/>
      <c r="EFX172" s="396"/>
      <c r="EFY172" s="396"/>
      <c r="EFZ172" s="396"/>
      <c r="EGA172" s="396"/>
      <c r="EGB172" s="396"/>
      <c r="EGC172" s="396"/>
      <c r="EGD172" s="396"/>
      <c r="EGE172" s="396"/>
      <c r="EGF172" s="396"/>
      <c r="EGG172" s="396"/>
      <c r="EGH172" s="396"/>
      <c r="EGI172" s="396"/>
      <c r="EGJ172" s="396"/>
      <c r="EGK172" s="396"/>
      <c r="EGL172" s="396"/>
      <c r="EGM172" s="396"/>
      <c r="EGN172" s="396"/>
      <c r="EGO172" s="396"/>
      <c r="EGP172" s="396"/>
      <c r="EGQ172" s="396"/>
      <c r="EGR172" s="396"/>
      <c r="EGS172" s="396"/>
      <c r="EGT172" s="396"/>
      <c r="EGU172" s="396"/>
      <c r="EGV172" s="396"/>
      <c r="EGW172" s="396"/>
      <c r="EGX172" s="396"/>
      <c r="EGY172" s="396"/>
      <c r="EGZ172" s="396"/>
      <c r="EHA172" s="396"/>
      <c r="EHB172" s="396"/>
      <c r="EHC172" s="396"/>
      <c r="EHD172" s="396"/>
      <c r="EHE172" s="396"/>
      <c r="EHF172" s="396"/>
      <c r="EHG172" s="396"/>
      <c r="EHH172" s="396"/>
      <c r="EHI172" s="396"/>
      <c r="EHJ172" s="396"/>
      <c r="EHK172" s="396"/>
      <c r="EHL172" s="396"/>
      <c r="EHM172" s="396"/>
      <c r="EHN172" s="396"/>
      <c r="EHO172" s="396"/>
      <c r="EHP172" s="396"/>
      <c r="EHQ172" s="396"/>
      <c r="EHR172" s="396"/>
      <c r="EHS172" s="396"/>
      <c r="EHT172" s="396"/>
      <c r="EHU172" s="396"/>
      <c r="EHV172" s="396"/>
      <c r="EHW172" s="396"/>
      <c r="EHX172" s="396"/>
      <c r="EHY172" s="396"/>
      <c r="EHZ172" s="396"/>
      <c r="EIA172" s="396"/>
      <c r="EIB172" s="396"/>
      <c r="EIC172" s="396"/>
      <c r="EID172" s="396"/>
      <c r="EIE172" s="396"/>
      <c r="EIF172" s="396"/>
      <c r="EIG172" s="396"/>
      <c r="EIH172" s="396"/>
      <c r="EII172" s="396"/>
      <c r="EIJ172" s="396"/>
      <c r="EIK172" s="396"/>
      <c r="EIL172" s="396"/>
      <c r="EIM172" s="396"/>
      <c r="EIN172" s="396"/>
      <c r="EIO172" s="396"/>
      <c r="EIP172" s="396"/>
      <c r="EIQ172" s="396"/>
      <c r="EIR172" s="396"/>
      <c r="EIS172" s="396"/>
      <c r="EIT172" s="396"/>
      <c r="EIU172" s="396"/>
      <c r="EIV172" s="396"/>
      <c r="EIW172" s="396"/>
      <c r="EIX172" s="396"/>
      <c r="EIY172" s="396"/>
      <c r="EIZ172" s="396"/>
      <c r="EJA172" s="396"/>
      <c r="EJB172" s="396"/>
      <c r="EJC172" s="396"/>
      <c r="EJD172" s="396"/>
      <c r="EJE172" s="396"/>
      <c r="EJF172" s="396"/>
      <c r="EJG172" s="396"/>
      <c r="EJH172" s="396"/>
      <c r="EJI172" s="396"/>
      <c r="EJJ172" s="396"/>
      <c r="EJK172" s="396"/>
      <c r="EJL172" s="396"/>
      <c r="EJM172" s="396"/>
      <c r="EJN172" s="396"/>
      <c r="EJO172" s="396"/>
      <c r="EJP172" s="396"/>
      <c r="EJQ172" s="396"/>
      <c r="EJR172" s="396"/>
      <c r="EJS172" s="396"/>
      <c r="EJT172" s="396"/>
      <c r="EJU172" s="396"/>
      <c r="EJV172" s="396"/>
      <c r="EJW172" s="396"/>
      <c r="EJX172" s="396"/>
      <c r="EJY172" s="396"/>
      <c r="EJZ172" s="396"/>
      <c r="EKA172" s="396"/>
      <c r="EKB172" s="396"/>
      <c r="EKC172" s="396"/>
      <c r="EKD172" s="396"/>
      <c r="EKE172" s="396"/>
      <c r="EKF172" s="396"/>
      <c r="EKG172" s="396"/>
      <c r="EKH172" s="396"/>
      <c r="EKI172" s="396"/>
      <c r="EKJ172" s="396"/>
      <c r="EKK172" s="396"/>
      <c r="EKL172" s="396"/>
      <c r="EKM172" s="396"/>
      <c r="EKN172" s="396"/>
      <c r="EKO172" s="396"/>
      <c r="EKP172" s="396"/>
      <c r="EKQ172" s="396"/>
      <c r="EKR172" s="396"/>
      <c r="EKS172" s="396"/>
      <c r="EKT172" s="396"/>
      <c r="EKU172" s="396"/>
      <c r="EKV172" s="396"/>
      <c r="EKW172" s="396"/>
      <c r="EKX172" s="396"/>
      <c r="EKY172" s="396"/>
      <c r="EKZ172" s="396"/>
      <c r="ELA172" s="396"/>
      <c r="ELB172" s="396"/>
      <c r="ELC172" s="396"/>
      <c r="ELD172" s="396"/>
      <c r="ELE172" s="396"/>
      <c r="ELF172" s="396"/>
      <c r="ELG172" s="396"/>
      <c r="ELH172" s="396"/>
      <c r="ELI172" s="396"/>
      <c r="ELJ172" s="396"/>
      <c r="ELK172" s="396"/>
      <c r="ELL172" s="396"/>
      <c r="ELM172" s="396"/>
      <c r="ELN172" s="396"/>
      <c r="ELO172" s="396"/>
      <c r="ELP172" s="396"/>
      <c r="ELQ172" s="396"/>
      <c r="ELR172" s="396"/>
      <c r="ELS172" s="396"/>
      <c r="ELT172" s="396"/>
      <c r="ELU172" s="396"/>
      <c r="ELV172" s="396"/>
      <c r="ELW172" s="396"/>
      <c r="ELX172" s="396"/>
      <c r="ELY172" s="396"/>
      <c r="ELZ172" s="396"/>
      <c r="EMA172" s="396"/>
      <c r="EMB172" s="396"/>
      <c r="EMC172" s="396"/>
      <c r="EMD172" s="396"/>
      <c r="EME172" s="396"/>
      <c r="EMF172" s="396"/>
      <c r="EMG172" s="396"/>
      <c r="EMH172" s="396"/>
      <c r="EMI172" s="396"/>
      <c r="EMJ172" s="396"/>
      <c r="EMK172" s="396"/>
      <c r="EML172" s="396"/>
      <c r="EMM172" s="396"/>
      <c r="EMN172" s="396"/>
      <c r="EMO172" s="396"/>
      <c r="EMP172" s="396"/>
      <c r="EMQ172" s="396"/>
      <c r="EMR172" s="396"/>
      <c r="EMS172" s="396"/>
      <c r="EMT172" s="396"/>
      <c r="EMU172" s="396"/>
      <c r="EMV172" s="396"/>
      <c r="EMW172" s="396"/>
      <c r="EMX172" s="396"/>
      <c r="EMY172" s="396"/>
      <c r="EMZ172" s="396"/>
      <c r="ENA172" s="396"/>
      <c r="ENB172" s="396"/>
      <c r="ENC172" s="396"/>
      <c r="END172" s="396"/>
      <c r="ENE172" s="396"/>
      <c r="ENF172" s="396"/>
      <c r="ENG172" s="396"/>
      <c r="ENH172" s="396"/>
      <c r="ENI172" s="396"/>
      <c r="ENJ172" s="396"/>
      <c r="ENK172" s="396"/>
      <c r="ENL172" s="396"/>
      <c r="ENM172" s="396"/>
      <c r="ENN172" s="396"/>
      <c r="ENO172" s="396"/>
      <c r="ENP172" s="396"/>
      <c r="ENQ172" s="396"/>
      <c r="ENR172" s="396"/>
      <c r="ENS172" s="396"/>
      <c r="ENT172" s="396"/>
      <c r="ENU172" s="396"/>
      <c r="ENV172" s="396"/>
      <c r="ENW172" s="396"/>
      <c r="ENX172" s="396"/>
      <c r="ENY172" s="396"/>
      <c r="ENZ172" s="396"/>
      <c r="EOA172" s="396"/>
      <c r="EOB172" s="396"/>
      <c r="EOC172" s="396"/>
      <c r="EOD172" s="396"/>
      <c r="EOE172" s="396"/>
      <c r="EOF172" s="396"/>
      <c r="EOG172" s="396"/>
      <c r="EOH172" s="396"/>
      <c r="EOI172" s="396"/>
      <c r="EOJ172" s="396"/>
      <c r="EOK172" s="396"/>
      <c r="EOL172" s="396"/>
      <c r="EOM172" s="396"/>
      <c r="EON172" s="396"/>
      <c r="EOO172" s="396"/>
      <c r="EOP172" s="396"/>
      <c r="EOQ172" s="396"/>
      <c r="EOR172" s="396"/>
      <c r="EOS172" s="396"/>
      <c r="EOT172" s="396"/>
      <c r="EOU172" s="396"/>
      <c r="EOV172" s="396"/>
      <c r="EOW172" s="396"/>
      <c r="EOX172" s="396"/>
      <c r="EOY172" s="396"/>
      <c r="EOZ172" s="396"/>
      <c r="EPA172" s="396"/>
      <c r="EPB172" s="396"/>
      <c r="EPC172" s="396"/>
      <c r="EPD172" s="396"/>
      <c r="EPE172" s="396"/>
      <c r="EPF172" s="396"/>
      <c r="EPG172" s="396"/>
      <c r="EPH172" s="396"/>
      <c r="EPI172" s="396"/>
      <c r="EPJ172" s="396"/>
      <c r="EPK172" s="396"/>
      <c r="EPL172" s="396"/>
      <c r="EPM172" s="396"/>
      <c r="EPN172" s="396"/>
      <c r="EPO172" s="396"/>
      <c r="EPP172" s="396"/>
      <c r="EPQ172" s="396"/>
      <c r="EPR172" s="396"/>
      <c r="EPS172" s="396"/>
      <c r="EPT172" s="396"/>
      <c r="EPU172" s="396"/>
      <c r="EPV172" s="396"/>
      <c r="EPW172" s="396"/>
      <c r="EPX172" s="396"/>
      <c r="EPY172" s="396"/>
      <c r="EPZ172" s="396"/>
      <c r="EQA172" s="396"/>
      <c r="EQB172" s="396"/>
      <c r="EQC172" s="396"/>
      <c r="EQD172" s="396"/>
      <c r="EQE172" s="396"/>
      <c r="EQF172" s="396"/>
      <c r="EQG172" s="396"/>
      <c r="EQH172" s="396"/>
      <c r="EQI172" s="396"/>
      <c r="EQJ172" s="396"/>
      <c r="EQK172" s="396"/>
      <c r="EQL172" s="396"/>
      <c r="EQM172" s="396"/>
      <c r="EQN172" s="396"/>
      <c r="EQO172" s="396"/>
      <c r="EQP172" s="396"/>
      <c r="EQQ172" s="396"/>
      <c r="EQR172" s="396"/>
      <c r="EQS172" s="396"/>
      <c r="EQT172" s="396"/>
      <c r="EQU172" s="396"/>
      <c r="EQV172" s="396"/>
      <c r="EQW172" s="396"/>
      <c r="EQX172" s="396"/>
      <c r="EQY172" s="396"/>
      <c r="EQZ172" s="396"/>
      <c r="ERA172" s="396"/>
      <c r="ERB172" s="396"/>
      <c r="ERC172" s="396"/>
      <c r="ERD172" s="396"/>
      <c r="ERE172" s="396"/>
      <c r="ERF172" s="396"/>
      <c r="ERG172" s="396"/>
      <c r="ERH172" s="396"/>
      <c r="ERI172" s="396"/>
      <c r="ERJ172" s="396"/>
      <c r="ERK172" s="396"/>
      <c r="ERL172" s="396"/>
      <c r="ERM172" s="396"/>
      <c r="ERN172" s="396"/>
      <c r="ERO172" s="396"/>
      <c r="ERP172" s="396"/>
      <c r="ERQ172" s="396"/>
      <c r="ERR172" s="396"/>
      <c r="ERS172" s="396"/>
      <c r="ERT172" s="396"/>
      <c r="ERU172" s="396"/>
      <c r="ERV172" s="396"/>
      <c r="ERW172" s="396"/>
      <c r="ERX172" s="396"/>
      <c r="ERY172" s="396"/>
      <c r="ERZ172" s="396"/>
      <c r="ESA172" s="396"/>
      <c r="ESB172" s="396"/>
      <c r="ESC172" s="396"/>
      <c r="ESD172" s="396"/>
      <c r="ESE172" s="396"/>
      <c r="ESF172" s="396"/>
      <c r="ESG172" s="396"/>
      <c r="ESH172" s="396"/>
      <c r="ESI172" s="396"/>
      <c r="ESJ172" s="396"/>
      <c r="ESK172" s="396"/>
      <c r="ESL172" s="396"/>
      <c r="ESM172" s="396"/>
      <c r="ESN172" s="396"/>
      <c r="ESO172" s="396"/>
      <c r="ESP172" s="396"/>
      <c r="ESQ172" s="396"/>
      <c r="ESR172" s="396"/>
      <c r="ESS172" s="396"/>
      <c r="EST172" s="396"/>
      <c r="ESU172" s="396"/>
      <c r="ESV172" s="396"/>
      <c r="ESW172" s="396"/>
      <c r="ESX172" s="396"/>
      <c r="ESY172" s="396"/>
      <c r="ESZ172" s="396"/>
      <c r="ETA172" s="396"/>
      <c r="ETB172" s="396"/>
      <c r="ETC172" s="396"/>
      <c r="ETD172" s="396"/>
      <c r="ETE172" s="396"/>
      <c r="ETF172" s="396"/>
      <c r="ETG172" s="396"/>
      <c r="ETH172" s="396"/>
      <c r="ETI172" s="396"/>
      <c r="ETJ172" s="396"/>
      <c r="ETK172" s="396"/>
      <c r="ETL172" s="396"/>
      <c r="ETM172" s="396"/>
      <c r="ETN172" s="396"/>
      <c r="ETO172" s="396"/>
      <c r="ETP172" s="396"/>
      <c r="ETQ172" s="396"/>
      <c r="ETR172" s="396"/>
      <c r="ETS172" s="396"/>
      <c r="ETT172" s="396"/>
      <c r="ETU172" s="396"/>
      <c r="ETV172" s="396"/>
      <c r="ETW172" s="396"/>
      <c r="ETX172" s="396"/>
      <c r="ETY172" s="396"/>
      <c r="ETZ172" s="396"/>
      <c r="EUA172" s="396"/>
      <c r="EUB172" s="396"/>
      <c r="EUC172" s="396"/>
      <c r="EUD172" s="396"/>
      <c r="EUE172" s="396"/>
      <c r="EUF172" s="396"/>
      <c r="EUG172" s="396"/>
      <c r="EUH172" s="396"/>
      <c r="EUI172" s="396"/>
      <c r="EUJ172" s="396"/>
      <c r="EUK172" s="396"/>
      <c r="EUL172" s="396"/>
      <c r="EUM172" s="396"/>
      <c r="EUN172" s="396"/>
      <c r="EUO172" s="396"/>
      <c r="EUP172" s="396"/>
      <c r="EUQ172" s="396"/>
      <c r="EUR172" s="396"/>
      <c r="EUS172" s="396"/>
      <c r="EUT172" s="396"/>
      <c r="EUU172" s="396"/>
      <c r="EUV172" s="396"/>
      <c r="EUW172" s="396"/>
      <c r="EUX172" s="396"/>
      <c r="EUY172" s="396"/>
      <c r="EUZ172" s="396"/>
      <c r="EVA172" s="396"/>
      <c r="EVB172" s="396"/>
      <c r="EVC172" s="396"/>
      <c r="EVD172" s="396"/>
      <c r="EVE172" s="396"/>
      <c r="EVF172" s="396"/>
      <c r="EVG172" s="396"/>
      <c r="EVH172" s="396"/>
      <c r="EVI172" s="396"/>
      <c r="EVJ172" s="396"/>
      <c r="EVK172" s="396"/>
      <c r="EVL172" s="396"/>
      <c r="EVM172" s="396"/>
      <c r="EVN172" s="396"/>
      <c r="EVO172" s="396"/>
      <c r="EVP172" s="396"/>
      <c r="EVQ172" s="396"/>
      <c r="EVR172" s="396"/>
      <c r="EVS172" s="396"/>
      <c r="EVT172" s="396"/>
      <c r="EVU172" s="396"/>
      <c r="EVV172" s="396"/>
      <c r="EVW172" s="396"/>
      <c r="EVX172" s="396"/>
      <c r="EVY172" s="396"/>
      <c r="EVZ172" s="396"/>
      <c r="EWA172" s="396"/>
      <c r="EWB172" s="396"/>
      <c r="EWC172" s="396"/>
      <c r="EWD172" s="396"/>
      <c r="EWE172" s="396"/>
      <c r="EWF172" s="396"/>
      <c r="EWG172" s="396"/>
      <c r="EWH172" s="396"/>
      <c r="EWI172" s="396"/>
      <c r="EWJ172" s="396"/>
      <c r="EWK172" s="396"/>
      <c r="EWL172" s="396"/>
      <c r="EWM172" s="396"/>
      <c r="EWN172" s="396"/>
      <c r="EWO172" s="396"/>
      <c r="EWP172" s="396"/>
      <c r="EWQ172" s="396"/>
      <c r="EWR172" s="396"/>
      <c r="EWS172" s="396"/>
      <c r="EWT172" s="396"/>
      <c r="EWU172" s="396"/>
      <c r="EWV172" s="396"/>
      <c r="EWW172" s="396"/>
      <c r="EWX172" s="396"/>
      <c r="EWY172" s="396"/>
      <c r="EWZ172" s="396"/>
      <c r="EXA172" s="396"/>
      <c r="EXB172" s="396"/>
      <c r="EXC172" s="396"/>
      <c r="EXD172" s="396"/>
      <c r="EXE172" s="396"/>
      <c r="EXF172" s="396"/>
      <c r="EXG172" s="396"/>
      <c r="EXH172" s="396"/>
      <c r="EXI172" s="396"/>
      <c r="EXJ172" s="396"/>
      <c r="EXK172" s="396"/>
      <c r="EXL172" s="396"/>
      <c r="EXM172" s="396"/>
      <c r="EXN172" s="396"/>
      <c r="EXO172" s="396"/>
      <c r="EXP172" s="396"/>
      <c r="EXQ172" s="396"/>
      <c r="EXR172" s="396"/>
      <c r="EXS172" s="396"/>
      <c r="EXT172" s="396"/>
      <c r="EXU172" s="396"/>
      <c r="EXV172" s="396"/>
      <c r="EXW172" s="396"/>
      <c r="EXX172" s="396"/>
      <c r="EXY172" s="396"/>
      <c r="EXZ172" s="396"/>
      <c r="EYA172" s="396"/>
      <c r="EYB172" s="396"/>
      <c r="EYC172" s="396"/>
      <c r="EYD172" s="396"/>
      <c r="EYE172" s="396"/>
      <c r="EYF172" s="396"/>
      <c r="EYG172" s="396"/>
      <c r="EYH172" s="396"/>
      <c r="EYI172" s="396"/>
      <c r="EYJ172" s="396"/>
      <c r="EYK172" s="396"/>
      <c r="EYL172" s="396"/>
      <c r="EYM172" s="396"/>
      <c r="EYN172" s="396"/>
      <c r="EYO172" s="396"/>
      <c r="EYP172" s="396"/>
      <c r="EYQ172" s="396"/>
      <c r="EYR172" s="396"/>
      <c r="EYS172" s="396"/>
      <c r="EYT172" s="396"/>
      <c r="EYU172" s="396"/>
      <c r="EYV172" s="396"/>
      <c r="EYW172" s="396"/>
      <c r="EYX172" s="396"/>
      <c r="EYY172" s="396"/>
      <c r="EYZ172" s="396"/>
      <c r="EZA172" s="396"/>
      <c r="EZB172" s="396"/>
      <c r="EZC172" s="396"/>
      <c r="EZD172" s="396"/>
      <c r="EZE172" s="396"/>
      <c r="EZF172" s="396"/>
      <c r="EZG172" s="396"/>
      <c r="EZH172" s="396"/>
      <c r="EZI172" s="396"/>
      <c r="EZJ172" s="396"/>
      <c r="EZK172" s="396"/>
      <c r="EZL172" s="396"/>
      <c r="EZM172" s="396"/>
      <c r="EZN172" s="396"/>
      <c r="EZO172" s="396"/>
      <c r="EZP172" s="396"/>
      <c r="EZQ172" s="396"/>
      <c r="EZR172" s="396"/>
      <c r="EZS172" s="396"/>
      <c r="EZT172" s="396"/>
      <c r="EZU172" s="396"/>
      <c r="EZV172" s="396"/>
      <c r="EZW172" s="396"/>
      <c r="EZX172" s="396"/>
      <c r="EZY172" s="396"/>
      <c r="EZZ172" s="396"/>
      <c r="FAA172" s="396"/>
      <c r="FAB172" s="396"/>
      <c r="FAC172" s="396"/>
      <c r="FAD172" s="396"/>
      <c r="FAE172" s="396"/>
      <c r="FAF172" s="396"/>
      <c r="FAG172" s="396"/>
      <c r="FAH172" s="396"/>
      <c r="FAI172" s="396"/>
      <c r="FAJ172" s="396"/>
      <c r="FAK172" s="396"/>
      <c r="FAL172" s="396"/>
      <c r="FAM172" s="396"/>
      <c r="FAN172" s="396"/>
      <c r="FAO172" s="396"/>
      <c r="FAP172" s="396"/>
      <c r="FAQ172" s="396"/>
      <c r="FAR172" s="396"/>
      <c r="FAS172" s="396"/>
      <c r="FAT172" s="396"/>
      <c r="FAU172" s="396"/>
      <c r="FAV172" s="396"/>
      <c r="FAW172" s="396"/>
      <c r="FAX172" s="396"/>
      <c r="FAY172" s="396"/>
      <c r="FAZ172" s="396"/>
      <c r="FBA172" s="396"/>
      <c r="FBB172" s="396"/>
      <c r="FBC172" s="396"/>
      <c r="FBD172" s="396"/>
      <c r="FBE172" s="396"/>
      <c r="FBF172" s="396"/>
      <c r="FBG172" s="396"/>
      <c r="FBH172" s="396"/>
      <c r="FBI172" s="396"/>
      <c r="FBJ172" s="396"/>
      <c r="FBK172" s="396"/>
      <c r="FBL172" s="396"/>
      <c r="FBM172" s="396"/>
      <c r="FBN172" s="396"/>
      <c r="FBO172" s="396"/>
      <c r="FBP172" s="396"/>
      <c r="FBQ172" s="396"/>
      <c r="FBR172" s="396"/>
      <c r="FBS172" s="396"/>
      <c r="FBT172" s="396"/>
      <c r="FBU172" s="396"/>
      <c r="FBV172" s="396"/>
      <c r="FBW172" s="396"/>
      <c r="FBX172" s="396"/>
      <c r="FBY172" s="396"/>
      <c r="FBZ172" s="396"/>
      <c r="FCA172" s="396"/>
      <c r="FCB172" s="396"/>
      <c r="FCC172" s="396"/>
      <c r="FCD172" s="396"/>
      <c r="FCE172" s="396"/>
      <c r="FCF172" s="396"/>
      <c r="FCG172" s="396"/>
      <c r="FCH172" s="396"/>
      <c r="FCI172" s="396"/>
      <c r="FCJ172" s="396"/>
      <c r="FCK172" s="396"/>
      <c r="FCL172" s="396"/>
      <c r="FCM172" s="396"/>
      <c r="FCN172" s="396"/>
      <c r="FCO172" s="396"/>
      <c r="FCP172" s="396"/>
      <c r="FCQ172" s="396"/>
      <c r="FCR172" s="396"/>
      <c r="FCS172" s="396"/>
      <c r="FCT172" s="396"/>
      <c r="FCU172" s="396"/>
      <c r="FCV172" s="396"/>
      <c r="FCW172" s="396"/>
      <c r="FCX172" s="396"/>
      <c r="FCY172" s="396"/>
      <c r="FCZ172" s="396"/>
      <c r="FDA172" s="396"/>
      <c r="FDB172" s="396"/>
      <c r="FDC172" s="396"/>
      <c r="FDD172" s="396"/>
      <c r="FDE172" s="396"/>
      <c r="FDF172" s="396"/>
      <c r="FDG172" s="396"/>
      <c r="FDH172" s="396"/>
      <c r="FDI172" s="396"/>
      <c r="FDJ172" s="396"/>
      <c r="FDK172" s="396"/>
      <c r="FDL172" s="396"/>
      <c r="FDM172" s="396"/>
      <c r="FDN172" s="396"/>
      <c r="FDO172" s="396"/>
      <c r="FDP172" s="396"/>
      <c r="FDQ172" s="396"/>
      <c r="FDR172" s="396"/>
      <c r="FDS172" s="396"/>
      <c r="FDT172" s="396"/>
      <c r="FDU172" s="396"/>
      <c r="FDV172" s="396"/>
      <c r="FDW172" s="396"/>
      <c r="FDX172" s="396"/>
      <c r="FDY172" s="396"/>
      <c r="FDZ172" s="396"/>
      <c r="FEA172" s="396"/>
      <c r="FEB172" s="396"/>
      <c r="FEC172" s="396"/>
      <c r="FED172" s="396"/>
      <c r="FEE172" s="396"/>
      <c r="FEF172" s="396"/>
      <c r="FEG172" s="396"/>
      <c r="FEH172" s="396"/>
      <c r="FEI172" s="396"/>
      <c r="FEJ172" s="396"/>
      <c r="FEK172" s="396"/>
      <c r="FEL172" s="396"/>
      <c r="FEM172" s="396"/>
      <c r="FEN172" s="396"/>
      <c r="FEO172" s="396"/>
      <c r="FEP172" s="396"/>
      <c r="FEQ172" s="396"/>
      <c r="FER172" s="396"/>
      <c r="FES172" s="396"/>
      <c r="FET172" s="396"/>
      <c r="FEU172" s="396"/>
      <c r="FEV172" s="396"/>
      <c r="FEW172" s="396"/>
      <c r="FEX172" s="396"/>
      <c r="FEY172" s="396"/>
      <c r="FEZ172" s="396"/>
      <c r="FFA172" s="396"/>
      <c r="FFB172" s="396"/>
      <c r="FFC172" s="396"/>
      <c r="FFD172" s="396"/>
      <c r="FFE172" s="396"/>
      <c r="FFF172" s="396"/>
      <c r="FFG172" s="396"/>
      <c r="FFH172" s="396"/>
      <c r="FFI172" s="396"/>
      <c r="FFJ172" s="396"/>
      <c r="FFK172" s="396"/>
      <c r="FFL172" s="396"/>
      <c r="FFM172" s="396"/>
      <c r="FFN172" s="396"/>
      <c r="FFO172" s="396"/>
      <c r="FFP172" s="396"/>
      <c r="FFQ172" s="396"/>
      <c r="FFR172" s="396"/>
      <c r="FFS172" s="396"/>
      <c r="FFT172" s="396"/>
      <c r="FFU172" s="396"/>
      <c r="FFV172" s="396"/>
      <c r="FFW172" s="396"/>
      <c r="FFX172" s="396"/>
      <c r="FFY172" s="396"/>
      <c r="FFZ172" s="396"/>
      <c r="FGA172" s="396"/>
      <c r="FGB172" s="396"/>
      <c r="FGC172" s="396"/>
      <c r="FGD172" s="396"/>
      <c r="FGE172" s="396"/>
      <c r="FGF172" s="396"/>
      <c r="FGG172" s="396"/>
      <c r="FGH172" s="396"/>
      <c r="FGI172" s="396"/>
      <c r="FGJ172" s="396"/>
      <c r="FGK172" s="396"/>
      <c r="FGL172" s="396"/>
      <c r="FGM172" s="396"/>
      <c r="FGN172" s="396"/>
      <c r="FGO172" s="396"/>
      <c r="FGP172" s="396"/>
      <c r="FGQ172" s="396"/>
      <c r="FGR172" s="396"/>
      <c r="FGS172" s="396"/>
      <c r="FGT172" s="396"/>
      <c r="FGU172" s="396"/>
      <c r="FGV172" s="396"/>
      <c r="FGW172" s="396"/>
      <c r="FGX172" s="396"/>
      <c r="FGY172" s="396"/>
      <c r="FGZ172" s="396"/>
      <c r="FHA172" s="396"/>
      <c r="FHB172" s="396"/>
      <c r="FHC172" s="396"/>
      <c r="FHD172" s="396"/>
      <c r="FHE172" s="396"/>
      <c r="FHF172" s="396"/>
      <c r="FHG172" s="396"/>
      <c r="FHH172" s="396"/>
      <c r="FHI172" s="396"/>
      <c r="FHJ172" s="396"/>
      <c r="FHK172" s="396"/>
      <c r="FHL172" s="396"/>
      <c r="FHM172" s="396"/>
      <c r="FHN172" s="396"/>
      <c r="FHO172" s="396"/>
      <c r="FHP172" s="396"/>
      <c r="FHQ172" s="396"/>
      <c r="FHR172" s="396"/>
      <c r="FHS172" s="396"/>
      <c r="FHT172" s="396"/>
      <c r="FHU172" s="396"/>
      <c r="FHV172" s="396"/>
      <c r="FHW172" s="396"/>
      <c r="FHX172" s="396"/>
      <c r="FHY172" s="396"/>
      <c r="FHZ172" s="396"/>
      <c r="FIA172" s="396"/>
      <c r="FIB172" s="396"/>
      <c r="FIC172" s="396"/>
      <c r="FID172" s="396"/>
      <c r="FIE172" s="396"/>
      <c r="FIF172" s="396"/>
      <c r="FIG172" s="396"/>
      <c r="FIH172" s="396"/>
      <c r="FII172" s="396"/>
      <c r="FIJ172" s="396"/>
      <c r="FIK172" s="396"/>
      <c r="FIL172" s="396"/>
      <c r="FIM172" s="396"/>
      <c r="FIN172" s="396"/>
      <c r="FIO172" s="396"/>
      <c r="FIP172" s="396"/>
      <c r="FIQ172" s="396"/>
      <c r="FIR172" s="396"/>
      <c r="FIS172" s="396"/>
      <c r="FIT172" s="396"/>
      <c r="FIU172" s="396"/>
      <c r="FIV172" s="396"/>
      <c r="FIW172" s="396"/>
      <c r="FIX172" s="396"/>
      <c r="FIY172" s="396"/>
      <c r="FIZ172" s="396"/>
      <c r="FJA172" s="396"/>
      <c r="FJB172" s="396"/>
      <c r="FJC172" s="396"/>
      <c r="FJD172" s="396"/>
      <c r="FJE172" s="396"/>
      <c r="FJF172" s="396"/>
      <c r="FJG172" s="396"/>
      <c r="FJH172" s="396"/>
      <c r="FJI172" s="396"/>
      <c r="FJJ172" s="396"/>
      <c r="FJK172" s="396"/>
      <c r="FJL172" s="396"/>
      <c r="FJM172" s="396"/>
      <c r="FJN172" s="396"/>
      <c r="FJO172" s="396"/>
      <c r="FJP172" s="396"/>
      <c r="FJQ172" s="396"/>
      <c r="FJR172" s="396"/>
      <c r="FJS172" s="396"/>
      <c r="FJT172" s="396"/>
      <c r="FJU172" s="396"/>
      <c r="FJV172" s="396"/>
      <c r="FJW172" s="396"/>
      <c r="FJX172" s="396"/>
      <c r="FJY172" s="396"/>
      <c r="FJZ172" s="396"/>
      <c r="FKA172" s="396"/>
      <c r="FKB172" s="396"/>
      <c r="FKC172" s="396"/>
      <c r="FKD172" s="396"/>
      <c r="FKE172" s="396"/>
      <c r="FKF172" s="396"/>
      <c r="FKG172" s="396"/>
      <c r="FKH172" s="396"/>
      <c r="FKI172" s="396"/>
      <c r="FKJ172" s="396"/>
      <c r="FKK172" s="396"/>
      <c r="FKL172" s="396"/>
      <c r="FKM172" s="396"/>
      <c r="FKN172" s="396"/>
      <c r="FKO172" s="396"/>
      <c r="FKP172" s="396"/>
      <c r="FKQ172" s="396"/>
      <c r="FKR172" s="396"/>
      <c r="FKS172" s="396"/>
      <c r="FKT172" s="396"/>
      <c r="FKU172" s="396"/>
      <c r="FKV172" s="396"/>
      <c r="FKW172" s="396"/>
      <c r="FKX172" s="396"/>
      <c r="FKY172" s="396"/>
      <c r="FKZ172" s="396"/>
      <c r="FLA172" s="396"/>
      <c r="FLB172" s="396"/>
      <c r="FLC172" s="396"/>
      <c r="FLD172" s="396"/>
      <c r="FLE172" s="396"/>
      <c r="FLF172" s="396"/>
      <c r="FLG172" s="396"/>
      <c r="FLH172" s="396"/>
      <c r="FLI172" s="396"/>
      <c r="FLJ172" s="396"/>
      <c r="FLK172" s="396"/>
      <c r="FLL172" s="396"/>
      <c r="FLM172" s="396"/>
      <c r="FLN172" s="396"/>
      <c r="FLO172" s="396"/>
      <c r="FLP172" s="396"/>
      <c r="FLQ172" s="396"/>
      <c r="FLR172" s="396"/>
      <c r="FLS172" s="396"/>
      <c r="FLT172" s="396"/>
      <c r="FLU172" s="396"/>
      <c r="FLV172" s="396"/>
      <c r="FLW172" s="396"/>
      <c r="FLX172" s="396"/>
      <c r="FLY172" s="396"/>
      <c r="FLZ172" s="396"/>
      <c r="FMA172" s="396"/>
      <c r="FMB172" s="396"/>
      <c r="FMC172" s="396"/>
      <c r="FMD172" s="396"/>
      <c r="FME172" s="396"/>
      <c r="FMF172" s="396"/>
      <c r="FMG172" s="396"/>
      <c r="FMH172" s="396"/>
      <c r="FMI172" s="396"/>
      <c r="FMJ172" s="396"/>
      <c r="FMK172" s="396"/>
      <c r="FML172" s="396"/>
      <c r="FMM172" s="396"/>
      <c r="FMN172" s="396"/>
      <c r="FMO172" s="396"/>
      <c r="FMP172" s="396"/>
      <c r="FMQ172" s="396"/>
      <c r="FMR172" s="396"/>
      <c r="FMS172" s="396"/>
      <c r="FMT172" s="396"/>
      <c r="FMU172" s="396"/>
      <c r="FMV172" s="396"/>
      <c r="FMW172" s="396"/>
      <c r="FMX172" s="396"/>
      <c r="FMY172" s="396"/>
      <c r="FMZ172" s="396"/>
      <c r="FNA172" s="396"/>
      <c r="FNB172" s="396"/>
      <c r="FNC172" s="396"/>
      <c r="FND172" s="396"/>
      <c r="FNE172" s="396"/>
      <c r="FNF172" s="396"/>
      <c r="FNG172" s="396"/>
      <c r="FNH172" s="396"/>
      <c r="FNI172" s="396"/>
      <c r="FNJ172" s="396"/>
      <c r="FNK172" s="396"/>
      <c r="FNL172" s="396"/>
      <c r="FNM172" s="396"/>
      <c r="FNN172" s="396"/>
      <c r="FNO172" s="396"/>
      <c r="FNP172" s="396"/>
      <c r="FNQ172" s="396"/>
      <c r="FNR172" s="396"/>
      <c r="FNS172" s="396"/>
      <c r="FNT172" s="396"/>
      <c r="FNU172" s="396"/>
      <c r="FNV172" s="396"/>
      <c r="FNW172" s="396"/>
      <c r="FNX172" s="396"/>
      <c r="FNY172" s="396"/>
      <c r="FNZ172" s="396"/>
      <c r="FOA172" s="396"/>
      <c r="FOB172" s="396"/>
      <c r="FOC172" s="396"/>
      <c r="FOD172" s="396"/>
      <c r="FOE172" s="396"/>
      <c r="FOF172" s="396"/>
      <c r="FOG172" s="396"/>
      <c r="FOH172" s="396"/>
      <c r="FOI172" s="396"/>
      <c r="FOJ172" s="396"/>
      <c r="FOK172" s="396"/>
      <c r="FOL172" s="396"/>
      <c r="FOM172" s="396"/>
      <c r="FON172" s="396"/>
      <c r="FOO172" s="396"/>
      <c r="FOP172" s="396"/>
      <c r="FOQ172" s="396"/>
      <c r="FOR172" s="396"/>
      <c r="FOS172" s="396"/>
      <c r="FOT172" s="396"/>
      <c r="FOU172" s="396"/>
      <c r="FOV172" s="396"/>
      <c r="FOW172" s="396"/>
      <c r="FOX172" s="396"/>
      <c r="FOY172" s="396"/>
      <c r="FOZ172" s="396"/>
      <c r="FPA172" s="396"/>
      <c r="FPB172" s="396"/>
      <c r="FPC172" s="396"/>
      <c r="FPD172" s="396"/>
      <c r="FPE172" s="396"/>
      <c r="FPF172" s="396"/>
      <c r="FPG172" s="396"/>
      <c r="FPH172" s="396"/>
      <c r="FPI172" s="396"/>
      <c r="FPJ172" s="396"/>
      <c r="FPK172" s="396"/>
      <c r="FPL172" s="396"/>
      <c r="FPM172" s="396"/>
      <c r="FPN172" s="396"/>
      <c r="FPO172" s="396"/>
      <c r="FPP172" s="396"/>
      <c r="FPQ172" s="396"/>
      <c r="FPR172" s="396"/>
      <c r="FPS172" s="396"/>
      <c r="FPT172" s="396"/>
      <c r="FPU172" s="396"/>
      <c r="FPV172" s="396"/>
      <c r="FPW172" s="396"/>
      <c r="FPX172" s="396"/>
      <c r="FPY172" s="396"/>
      <c r="FPZ172" s="396"/>
      <c r="FQA172" s="396"/>
      <c r="FQB172" s="396"/>
      <c r="FQC172" s="396"/>
      <c r="FQD172" s="396"/>
      <c r="FQE172" s="396"/>
      <c r="FQF172" s="396"/>
      <c r="FQG172" s="396"/>
      <c r="FQH172" s="396"/>
      <c r="FQI172" s="396"/>
      <c r="FQJ172" s="396"/>
      <c r="FQK172" s="396"/>
      <c r="FQL172" s="396"/>
      <c r="FQM172" s="396"/>
      <c r="FQN172" s="396"/>
      <c r="FQO172" s="396"/>
      <c r="FQP172" s="396"/>
      <c r="FQQ172" s="396"/>
      <c r="FQR172" s="396"/>
      <c r="FQS172" s="396"/>
      <c r="FQT172" s="396"/>
      <c r="FQU172" s="396"/>
      <c r="FQV172" s="396"/>
      <c r="FQW172" s="396"/>
      <c r="FQX172" s="396"/>
      <c r="FQY172" s="396"/>
      <c r="FQZ172" s="396"/>
      <c r="FRA172" s="396"/>
      <c r="FRB172" s="396"/>
      <c r="FRC172" s="396"/>
      <c r="FRD172" s="396"/>
      <c r="FRE172" s="396"/>
      <c r="FRF172" s="396"/>
      <c r="FRG172" s="396"/>
      <c r="FRH172" s="396"/>
      <c r="FRI172" s="396"/>
      <c r="FRJ172" s="396"/>
      <c r="FRK172" s="396"/>
      <c r="FRL172" s="396"/>
      <c r="FRM172" s="396"/>
      <c r="FRN172" s="396"/>
      <c r="FRO172" s="396"/>
      <c r="FRP172" s="396"/>
      <c r="FRQ172" s="396"/>
      <c r="FRR172" s="396"/>
      <c r="FRS172" s="396"/>
      <c r="FRT172" s="396"/>
      <c r="FRU172" s="396"/>
      <c r="FRV172" s="396"/>
      <c r="FRW172" s="396"/>
      <c r="FRX172" s="396"/>
      <c r="FRY172" s="396"/>
      <c r="FRZ172" s="396"/>
      <c r="FSA172" s="396"/>
      <c r="FSB172" s="396"/>
      <c r="FSC172" s="396"/>
      <c r="FSD172" s="396"/>
      <c r="FSE172" s="396"/>
      <c r="FSF172" s="396"/>
      <c r="FSG172" s="396"/>
      <c r="FSH172" s="396"/>
      <c r="FSI172" s="396"/>
      <c r="FSJ172" s="396"/>
      <c r="FSK172" s="396"/>
      <c r="FSL172" s="396"/>
      <c r="FSM172" s="396"/>
      <c r="FSN172" s="396"/>
      <c r="FSO172" s="396"/>
      <c r="FSP172" s="396"/>
      <c r="FSQ172" s="396"/>
      <c r="FSR172" s="396"/>
      <c r="FSS172" s="396"/>
      <c r="FST172" s="396"/>
      <c r="FSU172" s="396"/>
      <c r="FSV172" s="396"/>
      <c r="FSW172" s="396"/>
      <c r="FSX172" s="396"/>
      <c r="FSY172" s="396"/>
      <c r="FSZ172" s="396"/>
      <c r="FTA172" s="396"/>
      <c r="FTB172" s="396"/>
      <c r="FTC172" s="396"/>
      <c r="FTD172" s="396"/>
      <c r="FTE172" s="396"/>
      <c r="FTF172" s="396"/>
      <c r="FTG172" s="396"/>
      <c r="FTH172" s="396"/>
      <c r="FTI172" s="396"/>
      <c r="FTJ172" s="396"/>
      <c r="FTK172" s="396"/>
      <c r="FTL172" s="396"/>
      <c r="FTM172" s="396"/>
      <c r="FTN172" s="396"/>
      <c r="FTO172" s="396"/>
      <c r="FTP172" s="396"/>
      <c r="FTQ172" s="396"/>
      <c r="FTR172" s="396"/>
      <c r="FTS172" s="396"/>
      <c r="FTT172" s="396"/>
      <c r="FTU172" s="396"/>
      <c r="FTV172" s="396"/>
      <c r="FTW172" s="396"/>
      <c r="FTX172" s="396"/>
      <c r="FTY172" s="396"/>
      <c r="FTZ172" s="396"/>
      <c r="FUA172" s="396"/>
      <c r="FUB172" s="396"/>
      <c r="FUC172" s="396"/>
      <c r="FUD172" s="396"/>
      <c r="FUE172" s="396"/>
      <c r="FUF172" s="396"/>
      <c r="FUG172" s="396"/>
      <c r="FUH172" s="396"/>
      <c r="FUI172" s="396"/>
      <c r="FUJ172" s="396"/>
      <c r="FUK172" s="396"/>
      <c r="FUL172" s="396"/>
      <c r="FUM172" s="396"/>
      <c r="FUN172" s="396"/>
      <c r="FUO172" s="396"/>
      <c r="FUP172" s="396"/>
      <c r="FUQ172" s="396"/>
      <c r="FUR172" s="396"/>
      <c r="FUS172" s="396"/>
      <c r="FUT172" s="396"/>
      <c r="FUU172" s="396"/>
      <c r="FUV172" s="396"/>
      <c r="FUW172" s="396"/>
      <c r="FUX172" s="396"/>
      <c r="FUY172" s="396"/>
      <c r="FUZ172" s="396"/>
      <c r="FVA172" s="396"/>
      <c r="FVB172" s="396"/>
      <c r="FVC172" s="396"/>
      <c r="FVD172" s="396"/>
      <c r="FVE172" s="396"/>
      <c r="FVF172" s="396"/>
      <c r="FVG172" s="396"/>
      <c r="FVH172" s="396"/>
      <c r="FVI172" s="396"/>
      <c r="FVJ172" s="396"/>
      <c r="FVK172" s="396"/>
      <c r="FVL172" s="396"/>
      <c r="FVM172" s="396"/>
      <c r="FVN172" s="396"/>
      <c r="FVO172" s="396"/>
      <c r="FVP172" s="396"/>
      <c r="FVQ172" s="396"/>
      <c r="FVR172" s="396"/>
      <c r="FVS172" s="396"/>
      <c r="FVT172" s="396"/>
      <c r="FVU172" s="396"/>
      <c r="FVV172" s="396"/>
      <c r="FVW172" s="396"/>
      <c r="FVX172" s="396"/>
      <c r="FVY172" s="396"/>
      <c r="FVZ172" s="396"/>
      <c r="FWA172" s="396"/>
      <c r="FWB172" s="396"/>
      <c r="FWC172" s="396"/>
      <c r="FWD172" s="396"/>
      <c r="FWE172" s="396"/>
      <c r="FWF172" s="396"/>
      <c r="FWG172" s="396"/>
      <c r="FWH172" s="396"/>
      <c r="FWI172" s="396"/>
      <c r="FWJ172" s="396"/>
      <c r="FWK172" s="396"/>
      <c r="FWL172" s="396"/>
      <c r="FWM172" s="396"/>
      <c r="FWN172" s="396"/>
      <c r="FWO172" s="396"/>
      <c r="FWP172" s="396"/>
      <c r="FWQ172" s="396"/>
      <c r="FWR172" s="396"/>
      <c r="FWS172" s="396"/>
      <c r="FWT172" s="396"/>
      <c r="FWU172" s="396"/>
      <c r="FWV172" s="396"/>
      <c r="FWW172" s="396"/>
      <c r="FWX172" s="396"/>
      <c r="FWY172" s="396"/>
      <c r="FWZ172" s="396"/>
      <c r="FXA172" s="396"/>
      <c r="FXB172" s="396"/>
      <c r="FXC172" s="396"/>
      <c r="FXD172" s="396"/>
      <c r="FXE172" s="396"/>
      <c r="FXF172" s="396"/>
      <c r="FXG172" s="396"/>
      <c r="FXH172" s="396"/>
      <c r="FXI172" s="396"/>
      <c r="FXJ172" s="396"/>
      <c r="FXK172" s="396"/>
      <c r="FXL172" s="396"/>
      <c r="FXM172" s="396"/>
      <c r="FXN172" s="396"/>
      <c r="FXO172" s="396"/>
      <c r="FXP172" s="396"/>
      <c r="FXQ172" s="396"/>
      <c r="FXR172" s="396"/>
      <c r="FXS172" s="396"/>
      <c r="FXT172" s="396"/>
      <c r="FXU172" s="396"/>
      <c r="FXV172" s="396"/>
      <c r="FXW172" s="396"/>
      <c r="FXX172" s="396"/>
      <c r="FXY172" s="396"/>
      <c r="FXZ172" s="396"/>
      <c r="FYA172" s="396"/>
      <c r="FYB172" s="396"/>
      <c r="FYC172" s="396"/>
      <c r="FYD172" s="396"/>
      <c r="FYE172" s="396"/>
      <c r="FYF172" s="396"/>
      <c r="FYG172" s="396"/>
      <c r="FYH172" s="396"/>
      <c r="FYI172" s="396"/>
      <c r="FYJ172" s="396"/>
      <c r="FYK172" s="396"/>
      <c r="FYL172" s="396"/>
      <c r="FYM172" s="396"/>
      <c r="FYN172" s="396"/>
      <c r="FYO172" s="396"/>
      <c r="FYP172" s="396"/>
      <c r="FYQ172" s="396"/>
      <c r="FYR172" s="396"/>
      <c r="FYS172" s="396"/>
      <c r="FYT172" s="396"/>
      <c r="FYU172" s="396"/>
      <c r="FYV172" s="396"/>
      <c r="FYW172" s="396"/>
      <c r="FYX172" s="396"/>
      <c r="FYY172" s="396"/>
      <c r="FYZ172" s="396"/>
      <c r="FZA172" s="396"/>
      <c r="FZB172" s="396"/>
      <c r="FZC172" s="396"/>
      <c r="FZD172" s="396"/>
      <c r="FZE172" s="396"/>
      <c r="FZF172" s="396"/>
      <c r="FZG172" s="396"/>
      <c r="FZH172" s="396"/>
      <c r="FZI172" s="396"/>
      <c r="FZJ172" s="396"/>
      <c r="FZK172" s="396"/>
      <c r="FZL172" s="396"/>
      <c r="FZM172" s="396"/>
      <c r="FZN172" s="396"/>
      <c r="FZO172" s="396"/>
      <c r="FZP172" s="396"/>
      <c r="FZQ172" s="396"/>
      <c r="FZR172" s="396"/>
      <c r="FZS172" s="396"/>
      <c r="FZT172" s="396"/>
      <c r="FZU172" s="396"/>
      <c r="FZV172" s="396"/>
      <c r="FZW172" s="396"/>
      <c r="FZX172" s="396"/>
      <c r="FZY172" s="396"/>
      <c r="FZZ172" s="396"/>
      <c r="GAA172" s="396"/>
      <c r="GAB172" s="396"/>
      <c r="GAC172" s="396"/>
      <c r="GAD172" s="396"/>
      <c r="GAE172" s="396"/>
      <c r="GAF172" s="396"/>
      <c r="GAG172" s="396"/>
      <c r="GAH172" s="396"/>
      <c r="GAI172" s="396"/>
      <c r="GAJ172" s="396"/>
      <c r="GAK172" s="396"/>
      <c r="GAL172" s="396"/>
      <c r="GAM172" s="396"/>
      <c r="GAN172" s="396"/>
      <c r="GAO172" s="396"/>
      <c r="GAP172" s="396"/>
      <c r="GAQ172" s="396"/>
      <c r="GAR172" s="396"/>
      <c r="GAS172" s="396"/>
      <c r="GAT172" s="396"/>
      <c r="GAU172" s="396"/>
      <c r="GAV172" s="396"/>
      <c r="GAW172" s="396"/>
      <c r="GAX172" s="396"/>
      <c r="GAY172" s="396"/>
      <c r="GAZ172" s="396"/>
      <c r="GBA172" s="396"/>
      <c r="GBB172" s="396"/>
      <c r="GBC172" s="396"/>
      <c r="GBD172" s="396"/>
      <c r="GBE172" s="396"/>
      <c r="GBF172" s="396"/>
      <c r="GBG172" s="396"/>
      <c r="GBH172" s="396"/>
      <c r="GBI172" s="396"/>
      <c r="GBJ172" s="396"/>
      <c r="GBK172" s="396"/>
      <c r="GBL172" s="396"/>
      <c r="GBM172" s="396"/>
      <c r="GBN172" s="396"/>
      <c r="GBO172" s="396"/>
      <c r="GBP172" s="396"/>
      <c r="GBQ172" s="396"/>
      <c r="GBR172" s="396"/>
      <c r="GBS172" s="396"/>
      <c r="GBT172" s="396"/>
      <c r="GBU172" s="396"/>
      <c r="GBV172" s="396"/>
      <c r="GBW172" s="396"/>
      <c r="GBX172" s="396"/>
      <c r="GBY172" s="396"/>
      <c r="GBZ172" s="396"/>
      <c r="GCA172" s="396"/>
      <c r="GCB172" s="396"/>
      <c r="GCC172" s="396"/>
      <c r="GCD172" s="396"/>
      <c r="GCE172" s="396"/>
      <c r="GCF172" s="396"/>
      <c r="GCG172" s="396"/>
      <c r="GCH172" s="396"/>
      <c r="GCI172" s="396"/>
      <c r="GCJ172" s="396"/>
      <c r="GCK172" s="396"/>
      <c r="GCL172" s="396"/>
      <c r="GCM172" s="396"/>
      <c r="GCN172" s="396"/>
      <c r="GCO172" s="396"/>
      <c r="GCP172" s="396"/>
      <c r="GCQ172" s="396"/>
      <c r="GCR172" s="396"/>
      <c r="GCS172" s="396"/>
      <c r="GCT172" s="396"/>
      <c r="GCU172" s="396"/>
      <c r="GCV172" s="396"/>
      <c r="GCW172" s="396"/>
      <c r="GCX172" s="396"/>
      <c r="GCY172" s="396"/>
      <c r="GCZ172" s="396"/>
      <c r="GDA172" s="396"/>
      <c r="GDB172" s="396"/>
      <c r="GDC172" s="396"/>
      <c r="GDD172" s="396"/>
      <c r="GDE172" s="396"/>
      <c r="GDF172" s="396"/>
      <c r="GDG172" s="396"/>
      <c r="GDH172" s="396"/>
      <c r="GDI172" s="396"/>
      <c r="GDJ172" s="396"/>
      <c r="GDK172" s="396"/>
      <c r="GDL172" s="396"/>
      <c r="GDM172" s="396"/>
      <c r="GDN172" s="396"/>
      <c r="GDO172" s="396"/>
      <c r="GDP172" s="396"/>
      <c r="GDQ172" s="396"/>
      <c r="GDR172" s="396"/>
      <c r="GDS172" s="396"/>
      <c r="GDT172" s="396"/>
      <c r="GDU172" s="396"/>
      <c r="GDV172" s="396"/>
      <c r="GDW172" s="396"/>
      <c r="GDX172" s="396"/>
      <c r="GDY172" s="396"/>
      <c r="GDZ172" s="396"/>
      <c r="GEA172" s="396"/>
      <c r="GEB172" s="396"/>
      <c r="GEC172" s="396"/>
      <c r="GED172" s="396"/>
      <c r="GEE172" s="396"/>
      <c r="GEF172" s="396"/>
      <c r="GEG172" s="396"/>
      <c r="GEH172" s="396"/>
      <c r="GEI172" s="396"/>
      <c r="GEJ172" s="396"/>
      <c r="GEK172" s="396"/>
      <c r="GEL172" s="396"/>
      <c r="GEM172" s="396"/>
      <c r="GEN172" s="396"/>
      <c r="GEO172" s="396"/>
      <c r="GEP172" s="396"/>
      <c r="GEQ172" s="396"/>
      <c r="GER172" s="396"/>
      <c r="GES172" s="396"/>
      <c r="GET172" s="396"/>
      <c r="GEU172" s="396"/>
      <c r="GEV172" s="396"/>
      <c r="GEW172" s="396"/>
      <c r="GEX172" s="396"/>
      <c r="GEY172" s="396"/>
      <c r="GEZ172" s="396"/>
      <c r="GFA172" s="396"/>
      <c r="GFB172" s="396"/>
      <c r="GFC172" s="396"/>
      <c r="GFD172" s="396"/>
      <c r="GFE172" s="396"/>
      <c r="GFF172" s="396"/>
      <c r="GFG172" s="396"/>
      <c r="GFH172" s="396"/>
      <c r="GFI172" s="396"/>
      <c r="GFJ172" s="396"/>
      <c r="GFK172" s="396"/>
      <c r="GFL172" s="396"/>
      <c r="GFM172" s="396"/>
      <c r="GFN172" s="396"/>
      <c r="GFO172" s="396"/>
      <c r="GFP172" s="396"/>
      <c r="GFQ172" s="396"/>
      <c r="GFR172" s="396"/>
      <c r="GFS172" s="396"/>
      <c r="GFT172" s="396"/>
      <c r="GFU172" s="396"/>
      <c r="GFV172" s="396"/>
      <c r="GFW172" s="396"/>
      <c r="GFX172" s="396"/>
      <c r="GFY172" s="396"/>
      <c r="GFZ172" s="396"/>
      <c r="GGA172" s="396"/>
      <c r="GGB172" s="396"/>
      <c r="GGC172" s="396"/>
      <c r="GGD172" s="396"/>
      <c r="GGE172" s="396"/>
      <c r="GGF172" s="396"/>
      <c r="GGG172" s="396"/>
      <c r="GGH172" s="396"/>
      <c r="GGI172" s="396"/>
      <c r="GGJ172" s="396"/>
      <c r="GGK172" s="396"/>
      <c r="GGL172" s="396"/>
      <c r="GGM172" s="396"/>
      <c r="GGN172" s="396"/>
      <c r="GGO172" s="396"/>
      <c r="GGP172" s="396"/>
      <c r="GGQ172" s="396"/>
      <c r="GGR172" s="396"/>
      <c r="GGS172" s="396"/>
      <c r="GGT172" s="396"/>
      <c r="GGU172" s="396"/>
      <c r="GGV172" s="396"/>
      <c r="GGW172" s="396"/>
      <c r="GGX172" s="396"/>
      <c r="GGY172" s="396"/>
      <c r="GGZ172" s="396"/>
      <c r="GHA172" s="396"/>
      <c r="GHB172" s="396"/>
      <c r="GHC172" s="396"/>
      <c r="GHD172" s="396"/>
      <c r="GHE172" s="396"/>
      <c r="GHF172" s="396"/>
      <c r="GHG172" s="396"/>
      <c r="GHH172" s="396"/>
      <c r="GHI172" s="396"/>
      <c r="GHJ172" s="396"/>
      <c r="GHK172" s="396"/>
      <c r="GHL172" s="396"/>
      <c r="GHM172" s="396"/>
      <c r="GHN172" s="396"/>
      <c r="GHO172" s="396"/>
      <c r="GHP172" s="396"/>
      <c r="GHQ172" s="396"/>
      <c r="GHR172" s="396"/>
      <c r="GHS172" s="396"/>
      <c r="GHT172" s="396"/>
      <c r="GHU172" s="396"/>
      <c r="GHV172" s="396"/>
      <c r="GHW172" s="396"/>
      <c r="GHX172" s="396"/>
      <c r="GHY172" s="396"/>
      <c r="GHZ172" s="396"/>
      <c r="GIA172" s="396"/>
      <c r="GIB172" s="396"/>
      <c r="GIC172" s="396"/>
      <c r="GID172" s="396"/>
      <c r="GIE172" s="396"/>
      <c r="GIF172" s="396"/>
      <c r="GIG172" s="396"/>
      <c r="GIH172" s="396"/>
      <c r="GII172" s="396"/>
      <c r="GIJ172" s="396"/>
      <c r="GIK172" s="396"/>
      <c r="GIL172" s="396"/>
      <c r="GIM172" s="396"/>
      <c r="GIN172" s="396"/>
      <c r="GIO172" s="396"/>
      <c r="GIP172" s="396"/>
      <c r="GIQ172" s="396"/>
      <c r="GIR172" s="396"/>
      <c r="GIS172" s="396"/>
      <c r="GIT172" s="396"/>
      <c r="GIU172" s="396"/>
      <c r="GIV172" s="396"/>
      <c r="GIW172" s="396"/>
      <c r="GIX172" s="396"/>
      <c r="GIY172" s="396"/>
      <c r="GIZ172" s="396"/>
      <c r="GJA172" s="396"/>
      <c r="GJB172" s="396"/>
      <c r="GJC172" s="396"/>
      <c r="GJD172" s="396"/>
      <c r="GJE172" s="396"/>
      <c r="GJF172" s="396"/>
      <c r="GJG172" s="396"/>
      <c r="GJH172" s="396"/>
      <c r="GJI172" s="396"/>
      <c r="GJJ172" s="396"/>
      <c r="GJK172" s="396"/>
      <c r="GJL172" s="396"/>
      <c r="GJM172" s="396"/>
      <c r="GJN172" s="396"/>
      <c r="GJO172" s="396"/>
      <c r="GJP172" s="396"/>
      <c r="GJQ172" s="396"/>
      <c r="GJR172" s="396"/>
      <c r="GJS172" s="396"/>
      <c r="GJT172" s="396"/>
      <c r="GJU172" s="396"/>
      <c r="GJV172" s="396"/>
      <c r="GJW172" s="396"/>
      <c r="GJX172" s="396"/>
      <c r="GJY172" s="396"/>
      <c r="GJZ172" s="396"/>
      <c r="GKA172" s="396"/>
      <c r="GKB172" s="396"/>
      <c r="GKC172" s="396"/>
      <c r="GKD172" s="396"/>
      <c r="GKE172" s="396"/>
      <c r="GKF172" s="396"/>
      <c r="GKG172" s="396"/>
      <c r="GKH172" s="396"/>
      <c r="GKI172" s="396"/>
      <c r="GKJ172" s="396"/>
      <c r="GKK172" s="396"/>
      <c r="GKL172" s="396"/>
      <c r="GKM172" s="396"/>
      <c r="GKN172" s="396"/>
      <c r="GKO172" s="396"/>
      <c r="GKP172" s="396"/>
      <c r="GKQ172" s="396"/>
      <c r="GKR172" s="396"/>
      <c r="GKS172" s="396"/>
      <c r="GKT172" s="396"/>
      <c r="GKU172" s="396"/>
      <c r="GKV172" s="396"/>
      <c r="GKW172" s="396"/>
      <c r="GKX172" s="396"/>
      <c r="GKY172" s="396"/>
      <c r="GKZ172" s="396"/>
      <c r="GLA172" s="396"/>
      <c r="GLB172" s="396"/>
      <c r="GLC172" s="396"/>
      <c r="GLD172" s="396"/>
      <c r="GLE172" s="396"/>
      <c r="GLF172" s="396"/>
      <c r="GLG172" s="396"/>
      <c r="GLH172" s="396"/>
      <c r="GLI172" s="396"/>
      <c r="GLJ172" s="396"/>
      <c r="GLK172" s="396"/>
      <c r="GLL172" s="396"/>
      <c r="GLM172" s="396"/>
      <c r="GLN172" s="396"/>
      <c r="GLO172" s="396"/>
      <c r="GLP172" s="396"/>
      <c r="GLQ172" s="396"/>
      <c r="GLR172" s="396"/>
      <c r="GLS172" s="396"/>
      <c r="GLT172" s="396"/>
      <c r="GLU172" s="396"/>
      <c r="GLV172" s="396"/>
      <c r="GLW172" s="396"/>
      <c r="GLX172" s="396"/>
      <c r="GLY172" s="396"/>
      <c r="GLZ172" s="396"/>
      <c r="GMA172" s="396"/>
      <c r="GMB172" s="396"/>
      <c r="GMC172" s="396"/>
      <c r="GMD172" s="396"/>
      <c r="GME172" s="396"/>
      <c r="GMF172" s="396"/>
      <c r="GMG172" s="396"/>
      <c r="GMH172" s="396"/>
      <c r="GMI172" s="396"/>
      <c r="GMJ172" s="396"/>
      <c r="GMK172" s="396"/>
      <c r="GML172" s="396"/>
      <c r="GMM172" s="396"/>
      <c r="GMN172" s="396"/>
      <c r="GMO172" s="396"/>
      <c r="GMP172" s="396"/>
      <c r="GMQ172" s="396"/>
      <c r="GMR172" s="396"/>
      <c r="GMS172" s="396"/>
      <c r="GMT172" s="396"/>
      <c r="GMU172" s="396"/>
      <c r="GMV172" s="396"/>
      <c r="GMW172" s="396"/>
      <c r="GMX172" s="396"/>
      <c r="GMY172" s="396"/>
      <c r="GMZ172" s="396"/>
      <c r="GNA172" s="396"/>
      <c r="GNB172" s="396"/>
      <c r="GNC172" s="396"/>
      <c r="GND172" s="396"/>
      <c r="GNE172" s="396"/>
      <c r="GNF172" s="396"/>
      <c r="GNG172" s="396"/>
      <c r="GNH172" s="396"/>
      <c r="GNI172" s="396"/>
      <c r="GNJ172" s="396"/>
      <c r="GNK172" s="396"/>
      <c r="GNL172" s="396"/>
      <c r="GNM172" s="396"/>
      <c r="GNN172" s="396"/>
      <c r="GNO172" s="396"/>
      <c r="GNP172" s="396"/>
      <c r="GNQ172" s="396"/>
      <c r="GNR172" s="396"/>
      <c r="GNS172" s="396"/>
      <c r="GNT172" s="396"/>
      <c r="GNU172" s="396"/>
      <c r="GNV172" s="396"/>
      <c r="GNW172" s="396"/>
      <c r="GNX172" s="396"/>
      <c r="GNY172" s="396"/>
      <c r="GNZ172" s="396"/>
      <c r="GOA172" s="396"/>
      <c r="GOB172" s="396"/>
      <c r="GOC172" s="396"/>
      <c r="GOD172" s="396"/>
      <c r="GOE172" s="396"/>
      <c r="GOF172" s="396"/>
      <c r="GOG172" s="396"/>
      <c r="GOH172" s="396"/>
      <c r="GOI172" s="396"/>
      <c r="GOJ172" s="396"/>
      <c r="GOK172" s="396"/>
      <c r="GOL172" s="396"/>
      <c r="GOM172" s="396"/>
      <c r="GON172" s="396"/>
      <c r="GOO172" s="396"/>
      <c r="GOP172" s="396"/>
      <c r="GOQ172" s="396"/>
      <c r="GOR172" s="396"/>
      <c r="GOS172" s="396"/>
      <c r="GOT172" s="396"/>
      <c r="GOU172" s="396"/>
      <c r="GOV172" s="396"/>
      <c r="GOW172" s="396"/>
      <c r="GOX172" s="396"/>
      <c r="GOY172" s="396"/>
      <c r="GOZ172" s="396"/>
      <c r="GPA172" s="396"/>
      <c r="GPB172" s="396"/>
      <c r="GPC172" s="396"/>
      <c r="GPD172" s="396"/>
      <c r="GPE172" s="396"/>
      <c r="GPF172" s="396"/>
      <c r="GPG172" s="396"/>
      <c r="GPH172" s="396"/>
      <c r="GPI172" s="396"/>
      <c r="GPJ172" s="396"/>
      <c r="GPK172" s="396"/>
      <c r="GPL172" s="396"/>
      <c r="GPM172" s="396"/>
      <c r="GPN172" s="396"/>
      <c r="GPO172" s="396"/>
      <c r="GPP172" s="396"/>
      <c r="GPQ172" s="396"/>
      <c r="GPR172" s="396"/>
      <c r="GPS172" s="396"/>
      <c r="GPT172" s="396"/>
      <c r="GPU172" s="396"/>
      <c r="GPV172" s="396"/>
      <c r="GPW172" s="396"/>
      <c r="GPX172" s="396"/>
      <c r="GPY172" s="396"/>
      <c r="GPZ172" s="396"/>
      <c r="GQA172" s="396"/>
      <c r="GQB172" s="396"/>
      <c r="GQC172" s="396"/>
      <c r="GQD172" s="396"/>
      <c r="GQE172" s="396"/>
      <c r="GQF172" s="396"/>
      <c r="GQG172" s="396"/>
      <c r="GQH172" s="396"/>
      <c r="GQI172" s="396"/>
      <c r="GQJ172" s="396"/>
      <c r="GQK172" s="396"/>
      <c r="GQL172" s="396"/>
      <c r="GQM172" s="396"/>
      <c r="GQN172" s="396"/>
      <c r="GQO172" s="396"/>
      <c r="GQP172" s="396"/>
      <c r="GQQ172" s="396"/>
      <c r="GQR172" s="396"/>
      <c r="GQS172" s="396"/>
      <c r="GQT172" s="396"/>
      <c r="GQU172" s="396"/>
      <c r="GQV172" s="396"/>
      <c r="GQW172" s="396"/>
      <c r="GQX172" s="396"/>
      <c r="GQY172" s="396"/>
      <c r="GQZ172" s="396"/>
      <c r="GRA172" s="396"/>
      <c r="GRB172" s="396"/>
      <c r="GRC172" s="396"/>
      <c r="GRD172" s="396"/>
      <c r="GRE172" s="396"/>
      <c r="GRF172" s="396"/>
      <c r="GRG172" s="396"/>
      <c r="GRH172" s="396"/>
      <c r="GRI172" s="396"/>
      <c r="GRJ172" s="396"/>
      <c r="GRK172" s="396"/>
      <c r="GRL172" s="396"/>
      <c r="GRM172" s="396"/>
      <c r="GRN172" s="396"/>
      <c r="GRO172" s="396"/>
      <c r="GRP172" s="396"/>
      <c r="GRQ172" s="396"/>
      <c r="GRR172" s="396"/>
      <c r="GRS172" s="396"/>
      <c r="GRT172" s="396"/>
      <c r="GRU172" s="396"/>
      <c r="GRV172" s="396"/>
      <c r="GRW172" s="396"/>
      <c r="GRX172" s="396"/>
      <c r="GRY172" s="396"/>
      <c r="GRZ172" s="396"/>
      <c r="GSA172" s="396"/>
      <c r="GSB172" s="396"/>
      <c r="GSC172" s="396"/>
      <c r="GSD172" s="396"/>
      <c r="GSE172" s="396"/>
      <c r="GSF172" s="396"/>
      <c r="GSG172" s="396"/>
      <c r="GSH172" s="396"/>
      <c r="GSI172" s="396"/>
      <c r="GSJ172" s="396"/>
      <c r="GSK172" s="396"/>
      <c r="GSL172" s="396"/>
      <c r="GSM172" s="396"/>
      <c r="GSN172" s="396"/>
      <c r="GSO172" s="396"/>
      <c r="GSP172" s="396"/>
      <c r="GSQ172" s="396"/>
      <c r="GSR172" s="396"/>
      <c r="GSS172" s="396"/>
      <c r="GST172" s="396"/>
      <c r="GSU172" s="396"/>
      <c r="GSV172" s="396"/>
      <c r="GSW172" s="396"/>
      <c r="GSX172" s="396"/>
      <c r="GSY172" s="396"/>
      <c r="GSZ172" s="396"/>
      <c r="GTA172" s="396"/>
      <c r="GTB172" s="396"/>
      <c r="GTC172" s="396"/>
      <c r="GTD172" s="396"/>
      <c r="GTE172" s="396"/>
      <c r="GTF172" s="396"/>
      <c r="GTG172" s="396"/>
      <c r="GTH172" s="396"/>
      <c r="GTI172" s="396"/>
      <c r="GTJ172" s="396"/>
      <c r="GTK172" s="396"/>
      <c r="GTL172" s="396"/>
      <c r="GTM172" s="396"/>
      <c r="GTN172" s="396"/>
      <c r="GTO172" s="396"/>
      <c r="GTP172" s="396"/>
      <c r="GTQ172" s="396"/>
      <c r="GTR172" s="396"/>
      <c r="GTS172" s="396"/>
      <c r="GTT172" s="396"/>
      <c r="GTU172" s="396"/>
      <c r="GTV172" s="396"/>
      <c r="GTW172" s="396"/>
      <c r="GTX172" s="396"/>
      <c r="GTY172" s="396"/>
      <c r="GTZ172" s="396"/>
      <c r="GUA172" s="396"/>
      <c r="GUB172" s="396"/>
      <c r="GUC172" s="396"/>
      <c r="GUD172" s="396"/>
      <c r="GUE172" s="396"/>
      <c r="GUF172" s="396"/>
      <c r="GUG172" s="396"/>
      <c r="GUH172" s="396"/>
      <c r="GUI172" s="396"/>
      <c r="GUJ172" s="396"/>
      <c r="GUK172" s="396"/>
      <c r="GUL172" s="396"/>
      <c r="GUM172" s="396"/>
      <c r="GUN172" s="396"/>
      <c r="GUO172" s="396"/>
      <c r="GUP172" s="396"/>
      <c r="GUQ172" s="396"/>
      <c r="GUR172" s="396"/>
      <c r="GUS172" s="396"/>
      <c r="GUT172" s="396"/>
      <c r="GUU172" s="396"/>
      <c r="GUV172" s="396"/>
      <c r="GUW172" s="396"/>
      <c r="GUX172" s="396"/>
      <c r="GUY172" s="396"/>
      <c r="GUZ172" s="396"/>
      <c r="GVA172" s="396"/>
      <c r="GVB172" s="396"/>
      <c r="GVC172" s="396"/>
      <c r="GVD172" s="396"/>
      <c r="GVE172" s="396"/>
      <c r="GVF172" s="396"/>
      <c r="GVG172" s="396"/>
      <c r="GVH172" s="396"/>
      <c r="GVI172" s="396"/>
      <c r="GVJ172" s="396"/>
      <c r="GVK172" s="396"/>
      <c r="GVL172" s="396"/>
      <c r="GVM172" s="396"/>
      <c r="GVN172" s="396"/>
      <c r="GVO172" s="396"/>
      <c r="GVP172" s="396"/>
      <c r="GVQ172" s="396"/>
      <c r="GVR172" s="396"/>
      <c r="GVS172" s="396"/>
      <c r="GVT172" s="396"/>
      <c r="GVU172" s="396"/>
      <c r="GVV172" s="396"/>
      <c r="GVW172" s="396"/>
      <c r="GVX172" s="396"/>
      <c r="GVY172" s="396"/>
      <c r="GVZ172" s="396"/>
      <c r="GWA172" s="396"/>
      <c r="GWB172" s="396"/>
      <c r="GWC172" s="396"/>
      <c r="GWD172" s="396"/>
      <c r="GWE172" s="396"/>
      <c r="GWF172" s="396"/>
      <c r="GWG172" s="396"/>
      <c r="GWH172" s="396"/>
      <c r="GWI172" s="396"/>
      <c r="GWJ172" s="396"/>
      <c r="GWK172" s="396"/>
      <c r="GWL172" s="396"/>
      <c r="GWM172" s="396"/>
      <c r="GWN172" s="396"/>
      <c r="GWO172" s="396"/>
      <c r="GWP172" s="396"/>
      <c r="GWQ172" s="396"/>
      <c r="GWR172" s="396"/>
      <c r="GWS172" s="396"/>
      <c r="GWT172" s="396"/>
      <c r="GWU172" s="396"/>
      <c r="GWV172" s="396"/>
      <c r="GWW172" s="396"/>
      <c r="GWX172" s="396"/>
      <c r="GWY172" s="396"/>
      <c r="GWZ172" s="396"/>
      <c r="GXA172" s="396"/>
      <c r="GXB172" s="396"/>
      <c r="GXC172" s="396"/>
      <c r="GXD172" s="396"/>
      <c r="GXE172" s="396"/>
      <c r="GXF172" s="396"/>
      <c r="GXG172" s="396"/>
      <c r="GXH172" s="396"/>
      <c r="GXI172" s="396"/>
      <c r="GXJ172" s="396"/>
      <c r="GXK172" s="396"/>
      <c r="GXL172" s="396"/>
      <c r="GXM172" s="396"/>
      <c r="GXN172" s="396"/>
      <c r="GXO172" s="396"/>
      <c r="GXP172" s="396"/>
      <c r="GXQ172" s="396"/>
      <c r="GXR172" s="396"/>
      <c r="GXS172" s="396"/>
      <c r="GXT172" s="396"/>
      <c r="GXU172" s="396"/>
      <c r="GXV172" s="396"/>
      <c r="GXW172" s="396"/>
      <c r="GXX172" s="396"/>
      <c r="GXY172" s="396"/>
      <c r="GXZ172" s="396"/>
      <c r="GYA172" s="396"/>
      <c r="GYB172" s="396"/>
      <c r="GYC172" s="396"/>
      <c r="GYD172" s="396"/>
      <c r="GYE172" s="396"/>
      <c r="GYF172" s="396"/>
      <c r="GYG172" s="396"/>
      <c r="GYH172" s="396"/>
      <c r="GYI172" s="396"/>
      <c r="GYJ172" s="396"/>
      <c r="GYK172" s="396"/>
      <c r="GYL172" s="396"/>
      <c r="GYM172" s="396"/>
      <c r="GYN172" s="396"/>
      <c r="GYO172" s="396"/>
      <c r="GYP172" s="396"/>
      <c r="GYQ172" s="396"/>
      <c r="GYR172" s="396"/>
      <c r="GYS172" s="396"/>
      <c r="GYT172" s="396"/>
      <c r="GYU172" s="396"/>
      <c r="GYV172" s="396"/>
      <c r="GYW172" s="396"/>
      <c r="GYX172" s="396"/>
      <c r="GYY172" s="396"/>
      <c r="GYZ172" s="396"/>
      <c r="GZA172" s="396"/>
      <c r="GZB172" s="396"/>
      <c r="GZC172" s="396"/>
      <c r="GZD172" s="396"/>
      <c r="GZE172" s="396"/>
      <c r="GZF172" s="396"/>
      <c r="GZG172" s="396"/>
      <c r="GZH172" s="396"/>
      <c r="GZI172" s="396"/>
      <c r="GZJ172" s="396"/>
      <c r="GZK172" s="396"/>
      <c r="GZL172" s="396"/>
      <c r="GZM172" s="396"/>
      <c r="GZN172" s="396"/>
      <c r="GZO172" s="396"/>
      <c r="GZP172" s="396"/>
      <c r="GZQ172" s="396"/>
      <c r="GZR172" s="396"/>
      <c r="GZS172" s="396"/>
      <c r="GZT172" s="396"/>
      <c r="GZU172" s="396"/>
      <c r="GZV172" s="396"/>
      <c r="GZW172" s="396"/>
      <c r="GZX172" s="396"/>
      <c r="GZY172" s="396"/>
      <c r="GZZ172" s="396"/>
      <c r="HAA172" s="396"/>
      <c r="HAB172" s="396"/>
      <c r="HAC172" s="396"/>
      <c r="HAD172" s="396"/>
      <c r="HAE172" s="396"/>
      <c r="HAF172" s="396"/>
      <c r="HAG172" s="396"/>
      <c r="HAH172" s="396"/>
      <c r="HAI172" s="396"/>
      <c r="HAJ172" s="396"/>
      <c r="HAK172" s="396"/>
      <c r="HAL172" s="396"/>
      <c r="HAM172" s="396"/>
      <c r="HAN172" s="396"/>
      <c r="HAO172" s="396"/>
      <c r="HAP172" s="396"/>
      <c r="HAQ172" s="396"/>
      <c r="HAR172" s="396"/>
      <c r="HAS172" s="396"/>
      <c r="HAT172" s="396"/>
      <c r="HAU172" s="396"/>
      <c r="HAV172" s="396"/>
      <c r="HAW172" s="396"/>
      <c r="HAX172" s="396"/>
      <c r="HAY172" s="396"/>
      <c r="HAZ172" s="396"/>
      <c r="HBA172" s="396"/>
      <c r="HBB172" s="396"/>
      <c r="HBC172" s="396"/>
      <c r="HBD172" s="396"/>
      <c r="HBE172" s="396"/>
      <c r="HBF172" s="396"/>
      <c r="HBG172" s="396"/>
      <c r="HBH172" s="396"/>
      <c r="HBI172" s="396"/>
      <c r="HBJ172" s="396"/>
      <c r="HBK172" s="396"/>
      <c r="HBL172" s="396"/>
      <c r="HBM172" s="396"/>
      <c r="HBN172" s="396"/>
      <c r="HBO172" s="396"/>
      <c r="HBP172" s="396"/>
      <c r="HBQ172" s="396"/>
      <c r="HBR172" s="396"/>
      <c r="HBS172" s="396"/>
      <c r="HBT172" s="396"/>
      <c r="HBU172" s="396"/>
      <c r="HBV172" s="396"/>
      <c r="HBW172" s="396"/>
      <c r="HBX172" s="396"/>
      <c r="HBY172" s="396"/>
      <c r="HBZ172" s="396"/>
      <c r="HCA172" s="396"/>
      <c r="HCB172" s="396"/>
      <c r="HCC172" s="396"/>
      <c r="HCD172" s="396"/>
      <c r="HCE172" s="396"/>
      <c r="HCF172" s="396"/>
      <c r="HCG172" s="396"/>
      <c r="HCH172" s="396"/>
      <c r="HCI172" s="396"/>
      <c r="HCJ172" s="396"/>
      <c r="HCK172" s="396"/>
      <c r="HCL172" s="396"/>
      <c r="HCM172" s="396"/>
      <c r="HCN172" s="396"/>
      <c r="HCO172" s="396"/>
      <c r="HCP172" s="396"/>
      <c r="HCQ172" s="396"/>
      <c r="HCR172" s="396"/>
      <c r="HCS172" s="396"/>
      <c r="HCT172" s="396"/>
      <c r="HCU172" s="396"/>
      <c r="HCV172" s="396"/>
      <c r="HCW172" s="396"/>
      <c r="HCX172" s="396"/>
      <c r="HCY172" s="396"/>
      <c r="HCZ172" s="396"/>
      <c r="HDA172" s="396"/>
      <c r="HDB172" s="396"/>
      <c r="HDC172" s="396"/>
      <c r="HDD172" s="396"/>
      <c r="HDE172" s="396"/>
      <c r="HDF172" s="396"/>
      <c r="HDG172" s="396"/>
      <c r="HDH172" s="396"/>
      <c r="HDI172" s="396"/>
      <c r="HDJ172" s="396"/>
      <c r="HDK172" s="396"/>
      <c r="HDL172" s="396"/>
      <c r="HDM172" s="396"/>
      <c r="HDN172" s="396"/>
      <c r="HDO172" s="396"/>
      <c r="HDP172" s="396"/>
      <c r="HDQ172" s="396"/>
      <c r="HDR172" s="396"/>
      <c r="HDS172" s="396"/>
      <c r="HDT172" s="396"/>
      <c r="HDU172" s="396"/>
      <c r="HDV172" s="396"/>
      <c r="HDW172" s="396"/>
      <c r="HDX172" s="396"/>
      <c r="HDY172" s="396"/>
      <c r="HDZ172" s="396"/>
      <c r="HEA172" s="396"/>
      <c r="HEB172" s="396"/>
      <c r="HEC172" s="396"/>
      <c r="HED172" s="396"/>
      <c r="HEE172" s="396"/>
      <c r="HEF172" s="396"/>
      <c r="HEG172" s="396"/>
      <c r="HEH172" s="396"/>
      <c r="HEI172" s="396"/>
      <c r="HEJ172" s="396"/>
      <c r="HEK172" s="396"/>
      <c r="HEL172" s="396"/>
      <c r="HEM172" s="396"/>
      <c r="HEN172" s="396"/>
      <c r="HEO172" s="396"/>
      <c r="HEP172" s="396"/>
      <c r="HEQ172" s="396"/>
      <c r="HER172" s="396"/>
      <c r="HES172" s="396"/>
      <c r="HET172" s="396"/>
      <c r="HEU172" s="396"/>
      <c r="HEV172" s="396"/>
      <c r="HEW172" s="396"/>
      <c r="HEX172" s="396"/>
      <c r="HEY172" s="396"/>
      <c r="HEZ172" s="396"/>
      <c r="HFA172" s="396"/>
      <c r="HFB172" s="396"/>
      <c r="HFC172" s="396"/>
      <c r="HFD172" s="396"/>
      <c r="HFE172" s="396"/>
      <c r="HFF172" s="396"/>
      <c r="HFG172" s="396"/>
      <c r="HFH172" s="396"/>
      <c r="HFI172" s="396"/>
      <c r="HFJ172" s="396"/>
      <c r="HFK172" s="396"/>
      <c r="HFL172" s="396"/>
      <c r="HFM172" s="396"/>
      <c r="HFN172" s="396"/>
      <c r="HFO172" s="396"/>
      <c r="HFP172" s="396"/>
      <c r="HFQ172" s="396"/>
      <c r="HFR172" s="396"/>
      <c r="HFS172" s="396"/>
      <c r="HFT172" s="396"/>
      <c r="HFU172" s="396"/>
      <c r="HFV172" s="396"/>
      <c r="HFW172" s="396"/>
      <c r="HFX172" s="396"/>
      <c r="HFY172" s="396"/>
      <c r="HFZ172" s="396"/>
      <c r="HGA172" s="396"/>
      <c r="HGB172" s="396"/>
      <c r="HGC172" s="396"/>
      <c r="HGD172" s="396"/>
      <c r="HGE172" s="396"/>
      <c r="HGF172" s="396"/>
      <c r="HGG172" s="396"/>
      <c r="HGH172" s="396"/>
      <c r="HGI172" s="396"/>
      <c r="HGJ172" s="396"/>
      <c r="HGK172" s="396"/>
      <c r="HGL172" s="396"/>
      <c r="HGM172" s="396"/>
      <c r="HGN172" s="396"/>
      <c r="HGO172" s="396"/>
      <c r="HGP172" s="396"/>
      <c r="HGQ172" s="396"/>
      <c r="HGR172" s="396"/>
      <c r="HGS172" s="396"/>
      <c r="HGT172" s="396"/>
      <c r="HGU172" s="396"/>
      <c r="HGV172" s="396"/>
      <c r="HGW172" s="396"/>
      <c r="HGX172" s="396"/>
      <c r="HGY172" s="396"/>
      <c r="HGZ172" s="396"/>
      <c r="HHA172" s="396"/>
      <c r="HHB172" s="396"/>
      <c r="HHC172" s="396"/>
      <c r="HHD172" s="396"/>
      <c r="HHE172" s="396"/>
      <c r="HHF172" s="396"/>
      <c r="HHG172" s="396"/>
      <c r="HHH172" s="396"/>
      <c r="HHI172" s="396"/>
      <c r="HHJ172" s="396"/>
      <c r="HHK172" s="396"/>
      <c r="HHL172" s="396"/>
      <c r="HHM172" s="396"/>
      <c r="HHN172" s="396"/>
      <c r="HHO172" s="396"/>
      <c r="HHP172" s="396"/>
      <c r="HHQ172" s="396"/>
      <c r="HHR172" s="396"/>
      <c r="HHS172" s="396"/>
      <c r="HHT172" s="396"/>
      <c r="HHU172" s="396"/>
      <c r="HHV172" s="396"/>
      <c r="HHW172" s="396"/>
      <c r="HHX172" s="396"/>
      <c r="HHY172" s="396"/>
      <c r="HHZ172" s="396"/>
      <c r="HIA172" s="396"/>
      <c r="HIB172" s="396"/>
      <c r="HIC172" s="396"/>
      <c r="HID172" s="396"/>
      <c r="HIE172" s="396"/>
      <c r="HIF172" s="396"/>
      <c r="HIG172" s="396"/>
      <c r="HIH172" s="396"/>
      <c r="HII172" s="396"/>
      <c r="HIJ172" s="396"/>
      <c r="HIK172" s="396"/>
      <c r="HIL172" s="396"/>
      <c r="HIM172" s="396"/>
      <c r="HIN172" s="396"/>
      <c r="HIO172" s="396"/>
      <c r="HIP172" s="396"/>
      <c r="HIQ172" s="396"/>
      <c r="HIR172" s="396"/>
      <c r="HIS172" s="396"/>
      <c r="HIT172" s="396"/>
      <c r="HIU172" s="396"/>
      <c r="HIV172" s="396"/>
      <c r="HIW172" s="396"/>
      <c r="HIX172" s="396"/>
      <c r="HIY172" s="396"/>
      <c r="HIZ172" s="396"/>
      <c r="HJA172" s="396"/>
      <c r="HJB172" s="396"/>
      <c r="HJC172" s="396"/>
      <c r="HJD172" s="396"/>
      <c r="HJE172" s="396"/>
      <c r="HJF172" s="396"/>
      <c r="HJG172" s="396"/>
      <c r="HJH172" s="396"/>
      <c r="HJI172" s="396"/>
      <c r="HJJ172" s="396"/>
      <c r="HJK172" s="396"/>
      <c r="HJL172" s="396"/>
      <c r="HJM172" s="396"/>
      <c r="HJN172" s="396"/>
      <c r="HJO172" s="396"/>
      <c r="HJP172" s="396"/>
      <c r="HJQ172" s="396"/>
      <c r="HJR172" s="396"/>
      <c r="HJS172" s="396"/>
      <c r="HJT172" s="396"/>
      <c r="HJU172" s="396"/>
      <c r="HJV172" s="396"/>
      <c r="HJW172" s="396"/>
      <c r="HJX172" s="396"/>
      <c r="HJY172" s="396"/>
      <c r="HJZ172" s="396"/>
      <c r="HKA172" s="396"/>
      <c r="HKB172" s="396"/>
      <c r="HKC172" s="396"/>
      <c r="HKD172" s="396"/>
      <c r="HKE172" s="396"/>
      <c r="HKF172" s="396"/>
      <c r="HKG172" s="396"/>
      <c r="HKH172" s="396"/>
      <c r="HKI172" s="396"/>
      <c r="HKJ172" s="396"/>
      <c r="HKK172" s="396"/>
      <c r="HKL172" s="396"/>
      <c r="HKM172" s="396"/>
      <c r="HKN172" s="396"/>
      <c r="HKO172" s="396"/>
      <c r="HKP172" s="396"/>
      <c r="HKQ172" s="396"/>
      <c r="HKR172" s="396"/>
      <c r="HKS172" s="396"/>
      <c r="HKT172" s="396"/>
      <c r="HKU172" s="396"/>
      <c r="HKV172" s="396"/>
      <c r="HKW172" s="396"/>
      <c r="HKX172" s="396"/>
      <c r="HKY172" s="396"/>
      <c r="HKZ172" s="396"/>
      <c r="HLA172" s="396"/>
      <c r="HLB172" s="396"/>
      <c r="HLC172" s="396"/>
      <c r="HLD172" s="396"/>
      <c r="HLE172" s="396"/>
      <c r="HLF172" s="396"/>
      <c r="HLG172" s="396"/>
      <c r="HLH172" s="396"/>
      <c r="HLI172" s="396"/>
      <c r="HLJ172" s="396"/>
      <c r="HLK172" s="396"/>
      <c r="HLL172" s="396"/>
      <c r="HLM172" s="396"/>
      <c r="HLN172" s="396"/>
      <c r="HLO172" s="396"/>
      <c r="HLP172" s="396"/>
      <c r="HLQ172" s="396"/>
      <c r="HLR172" s="396"/>
      <c r="HLS172" s="396"/>
      <c r="HLT172" s="396"/>
      <c r="HLU172" s="396"/>
      <c r="HLV172" s="396"/>
      <c r="HLW172" s="396"/>
      <c r="HLX172" s="396"/>
      <c r="HLY172" s="396"/>
      <c r="HLZ172" s="396"/>
      <c r="HMA172" s="396"/>
      <c r="HMB172" s="396"/>
      <c r="HMC172" s="396"/>
      <c r="HMD172" s="396"/>
      <c r="HME172" s="396"/>
      <c r="HMF172" s="396"/>
      <c r="HMG172" s="396"/>
      <c r="HMH172" s="396"/>
      <c r="HMI172" s="396"/>
      <c r="HMJ172" s="396"/>
      <c r="HMK172" s="396"/>
      <c r="HML172" s="396"/>
      <c r="HMM172" s="396"/>
      <c r="HMN172" s="396"/>
      <c r="HMO172" s="396"/>
      <c r="HMP172" s="396"/>
      <c r="HMQ172" s="396"/>
      <c r="HMR172" s="396"/>
      <c r="HMS172" s="396"/>
      <c r="HMT172" s="396"/>
      <c r="HMU172" s="396"/>
      <c r="HMV172" s="396"/>
      <c r="HMW172" s="396"/>
      <c r="HMX172" s="396"/>
      <c r="HMY172" s="396"/>
      <c r="HMZ172" s="396"/>
      <c r="HNA172" s="396"/>
      <c r="HNB172" s="396"/>
      <c r="HNC172" s="396"/>
      <c r="HND172" s="396"/>
      <c r="HNE172" s="396"/>
      <c r="HNF172" s="396"/>
      <c r="HNG172" s="396"/>
      <c r="HNH172" s="396"/>
      <c r="HNI172" s="396"/>
      <c r="HNJ172" s="396"/>
      <c r="HNK172" s="396"/>
      <c r="HNL172" s="396"/>
      <c r="HNM172" s="396"/>
      <c r="HNN172" s="396"/>
      <c r="HNO172" s="396"/>
      <c r="HNP172" s="396"/>
      <c r="HNQ172" s="396"/>
      <c r="HNR172" s="396"/>
      <c r="HNS172" s="396"/>
      <c r="HNT172" s="396"/>
      <c r="HNU172" s="396"/>
      <c r="HNV172" s="396"/>
      <c r="HNW172" s="396"/>
      <c r="HNX172" s="396"/>
      <c r="HNY172" s="396"/>
      <c r="HNZ172" s="396"/>
      <c r="HOA172" s="396"/>
      <c r="HOB172" s="396"/>
      <c r="HOC172" s="396"/>
      <c r="HOD172" s="396"/>
      <c r="HOE172" s="396"/>
      <c r="HOF172" s="396"/>
      <c r="HOG172" s="396"/>
      <c r="HOH172" s="396"/>
      <c r="HOI172" s="396"/>
      <c r="HOJ172" s="396"/>
      <c r="HOK172" s="396"/>
      <c r="HOL172" s="396"/>
      <c r="HOM172" s="396"/>
      <c r="HON172" s="396"/>
      <c r="HOO172" s="396"/>
      <c r="HOP172" s="396"/>
      <c r="HOQ172" s="396"/>
      <c r="HOR172" s="396"/>
      <c r="HOS172" s="396"/>
      <c r="HOT172" s="396"/>
      <c r="HOU172" s="396"/>
      <c r="HOV172" s="396"/>
      <c r="HOW172" s="396"/>
      <c r="HOX172" s="396"/>
      <c r="HOY172" s="396"/>
      <c r="HOZ172" s="396"/>
      <c r="HPA172" s="396"/>
      <c r="HPB172" s="396"/>
      <c r="HPC172" s="396"/>
      <c r="HPD172" s="396"/>
      <c r="HPE172" s="396"/>
      <c r="HPF172" s="396"/>
      <c r="HPG172" s="396"/>
      <c r="HPH172" s="396"/>
      <c r="HPI172" s="396"/>
      <c r="HPJ172" s="396"/>
      <c r="HPK172" s="396"/>
      <c r="HPL172" s="396"/>
      <c r="HPM172" s="396"/>
      <c r="HPN172" s="396"/>
      <c r="HPO172" s="396"/>
      <c r="HPP172" s="396"/>
      <c r="HPQ172" s="396"/>
      <c r="HPR172" s="396"/>
      <c r="HPS172" s="396"/>
      <c r="HPT172" s="396"/>
      <c r="HPU172" s="396"/>
      <c r="HPV172" s="396"/>
      <c r="HPW172" s="396"/>
      <c r="HPX172" s="396"/>
      <c r="HPY172" s="396"/>
      <c r="HPZ172" s="396"/>
      <c r="HQA172" s="396"/>
      <c r="HQB172" s="396"/>
      <c r="HQC172" s="396"/>
      <c r="HQD172" s="396"/>
      <c r="HQE172" s="396"/>
      <c r="HQF172" s="396"/>
      <c r="HQG172" s="396"/>
      <c r="HQH172" s="396"/>
      <c r="HQI172" s="396"/>
      <c r="HQJ172" s="396"/>
      <c r="HQK172" s="396"/>
      <c r="HQL172" s="396"/>
      <c r="HQM172" s="396"/>
      <c r="HQN172" s="396"/>
      <c r="HQO172" s="396"/>
      <c r="HQP172" s="396"/>
      <c r="HQQ172" s="396"/>
      <c r="HQR172" s="396"/>
      <c r="HQS172" s="396"/>
      <c r="HQT172" s="396"/>
      <c r="HQU172" s="396"/>
      <c r="HQV172" s="396"/>
      <c r="HQW172" s="396"/>
      <c r="HQX172" s="396"/>
      <c r="HQY172" s="396"/>
      <c r="HQZ172" s="396"/>
      <c r="HRA172" s="396"/>
      <c r="HRB172" s="396"/>
      <c r="HRC172" s="396"/>
      <c r="HRD172" s="396"/>
      <c r="HRE172" s="396"/>
      <c r="HRF172" s="396"/>
      <c r="HRG172" s="396"/>
      <c r="HRH172" s="396"/>
      <c r="HRI172" s="396"/>
      <c r="HRJ172" s="396"/>
      <c r="HRK172" s="396"/>
      <c r="HRL172" s="396"/>
      <c r="HRM172" s="396"/>
      <c r="HRN172" s="396"/>
      <c r="HRO172" s="396"/>
      <c r="HRP172" s="396"/>
      <c r="HRQ172" s="396"/>
      <c r="HRR172" s="396"/>
      <c r="HRS172" s="396"/>
      <c r="HRT172" s="396"/>
      <c r="HRU172" s="396"/>
      <c r="HRV172" s="396"/>
      <c r="HRW172" s="396"/>
      <c r="HRX172" s="396"/>
      <c r="HRY172" s="396"/>
      <c r="HRZ172" s="396"/>
      <c r="HSA172" s="396"/>
      <c r="HSB172" s="396"/>
      <c r="HSC172" s="396"/>
      <c r="HSD172" s="396"/>
      <c r="HSE172" s="396"/>
      <c r="HSF172" s="396"/>
      <c r="HSG172" s="396"/>
      <c r="HSH172" s="396"/>
      <c r="HSI172" s="396"/>
      <c r="HSJ172" s="396"/>
      <c r="HSK172" s="396"/>
      <c r="HSL172" s="396"/>
      <c r="HSM172" s="396"/>
      <c r="HSN172" s="396"/>
      <c r="HSO172" s="396"/>
      <c r="HSP172" s="396"/>
      <c r="HSQ172" s="396"/>
      <c r="HSR172" s="396"/>
      <c r="HSS172" s="396"/>
      <c r="HST172" s="396"/>
      <c r="HSU172" s="396"/>
      <c r="HSV172" s="396"/>
      <c r="HSW172" s="396"/>
      <c r="HSX172" s="396"/>
      <c r="HSY172" s="396"/>
      <c r="HSZ172" s="396"/>
      <c r="HTA172" s="396"/>
      <c r="HTB172" s="396"/>
      <c r="HTC172" s="396"/>
      <c r="HTD172" s="396"/>
      <c r="HTE172" s="396"/>
      <c r="HTF172" s="396"/>
      <c r="HTG172" s="396"/>
      <c r="HTH172" s="396"/>
      <c r="HTI172" s="396"/>
      <c r="HTJ172" s="396"/>
      <c r="HTK172" s="396"/>
      <c r="HTL172" s="396"/>
      <c r="HTM172" s="396"/>
      <c r="HTN172" s="396"/>
      <c r="HTO172" s="396"/>
      <c r="HTP172" s="396"/>
      <c r="HTQ172" s="396"/>
      <c r="HTR172" s="396"/>
      <c r="HTS172" s="396"/>
      <c r="HTT172" s="396"/>
      <c r="HTU172" s="396"/>
      <c r="HTV172" s="396"/>
      <c r="HTW172" s="396"/>
      <c r="HTX172" s="396"/>
      <c r="HTY172" s="396"/>
      <c r="HTZ172" s="396"/>
      <c r="HUA172" s="396"/>
      <c r="HUB172" s="396"/>
      <c r="HUC172" s="396"/>
      <c r="HUD172" s="396"/>
      <c r="HUE172" s="396"/>
      <c r="HUF172" s="396"/>
      <c r="HUG172" s="396"/>
      <c r="HUH172" s="396"/>
      <c r="HUI172" s="396"/>
      <c r="HUJ172" s="396"/>
      <c r="HUK172" s="396"/>
      <c r="HUL172" s="396"/>
      <c r="HUM172" s="396"/>
      <c r="HUN172" s="396"/>
      <c r="HUO172" s="396"/>
      <c r="HUP172" s="396"/>
      <c r="HUQ172" s="396"/>
      <c r="HUR172" s="396"/>
      <c r="HUS172" s="396"/>
      <c r="HUT172" s="396"/>
      <c r="HUU172" s="396"/>
      <c r="HUV172" s="396"/>
      <c r="HUW172" s="396"/>
      <c r="HUX172" s="396"/>
      <c r="HUY172" s="396"/>
      <c r="HUZ172" s="396"/>
      <c r="HVA172" s="396"/>
      <c r="HVB172" s="396"/>
      <c r="HVC172" s="396"/>
      <c r="HVD172" s="396"/>
      <c r="HVE172" s="396"/>
      <c r="HVF172" s="396"/>
      <c r="HVG172" s="396"/>
      <c r="HVH172" s="396"/>
      <c r="HVI172" s="396"/>
      <c r="HVJ172" s="396"/>
      <c r="HVK172" s="396"/>
      <c r="HVL172" s="396"/>
      <c r="HVM172" s="396"/>
      <c r="HVN172" s="396"/>
      <c r="HVO172" s="396"/>
      <c r="HVP172" s="396"/>
      <c r="HVQ172" s="396"/>
      <c r="HVR172" s="396"/>
      <c r="HVS172" s="396"/>
      <c r="HVT172" s="396"/>
      <c r="HVU172" s="396"/>
      <c r="HVV172" s="396"/>
      <c r="HVW172" s="396"/>
      <c r="HVX172" s="396"/>
      <c r="HVY172" s="396"/>
      <c r="HVZ172" s="396"/>
      <c r="HWA172" s="396"/>
      <c r="HWB172" s="396"/>
      <c r="HWC172" s="396"/>
      <c r="HWD172" s="396"/>
      <c r="HWE172" s="396"/>
      <c r="HWF172" s="396"/>
      <c r="HWG172" s="396"/>
      <c r="HWH172" s="396"/>
      <c r="HWI172" s="396"/>
      <c r="HWJ172" s="396"/>
      <c r="HWK172" s="396"/>
      <c r="HWL172" s="396"/>
      <c r="HWM172" s="396"/>
      <c r="HWN172" s="396"/>
      <c r="HWO172" s="396"/>
      <c r="HWP172" s="396"/>
      <c r="HWQ172" s="396"/>
      <c r="HWR172" s="396"/>
      <c r="HWS172" s="396"/>
      <c r="HWT172" s="396"/>
      <c r="HWU172" s="396"/>
      <c r="HWV172" s="396"/>
      <c r="HWW172" s="396"/>
      <c r="HWX172" s="396"/>
      <c r="HWY172" s="396"/>
      <c r="HWZ172" s="396"/>
      <c r="HXA172" s="396"/>
      <c r="HXB172" s="396"/>
      <c r="HXC172" s="396"/>
      <c r="HXD172" s="396"/>
      <c r="HXE172" s="396"/>
      <c r="HXF172" s="396"/>
      <c r="HXG172" s="396"/>
      <c r="HXH172" s="396"/>
      <c r="HXI172" s="396"/>
      <c r="HXJ172" s="396"/>
      <c r="HXK172" s="396"/>
      <c r="HXL172" s="396"/>
      <c r="HXM172" s="396"/>
      <c r="HXN172" s="396"/>
      <c r="HXO172" s="396"/>
      <c r="HXP172" s="396"/>
      <c r="HXQ172" s="396"/>
      <c r="HXR172" s="396"/>
      <c r="HXS172" s="396"/>
      <c r="HXT172" s="396"/>
      <c r="HXU172" s="396"/>
      <c r="HXV172" s="396"/>
      <c r="HXW172" s="396"/>
      <c r="HXX172" s="396"/>
      <c r="HXY172" s="396"/>
      <c r="HXZ172" s="396"/>
      <c r="HYA172" s="396"/>
      <c r="HYB172" s="396"/>
      <c r="HYC172" s="396"/>
      <c r="HYD172" s="396"/>
      <c r="HYE172" s="396"/>
      <c r="HYF172" s="396"/>
      <c r="HYG172" s="396"/>
      <c r="HYH172" s="396"/>
      <c r="HYI172" s="396"/>
      <c r="HYJ172" s="396"/>
      <c r="HYK172" s="396"/>
      <c r="HYL172" s="396"/>
      <c r="HYM172" s="396"/>
      <c r="HYN172" s="396"/>
      <c r="HYO172" s="396"/>
      <c r="HYP172" s="396"/>
      <c r="HYQ172" s="396"/>
      <c r="HYR172" s="396"/>
      <c r="HYS172" s="396"/>
      <c r="HYT172" s="396"/>
      <c r="HYU172" s="396"/>
      <c r="HYV172" s="396"/>
      <c r="HYW172" s="396"/>
      <c r="HYX172" s="396"/>
      <c r="HYY172" s="396"/>
      <c r="HYZ172" s="396"/>
      <c r="HZA172" s="396"/>
      <c r="HZB172" s="396"/>
      <c r="HZC172" s="396"/>
      <c r="HZD172" s="396"/>
      <c r="HZE172" s="396"/>
      <c r="HZF172" s="396"/>
      <c r="HZG172" s="396"/>
      <c r="HZH172" s="396"/>
      <c r="HZI172" s="396"/>
      <c r="HZJ172" s="396"/>
      <c r="HZK172" s="396"/>
      <c r="HZL172" s="396"/>
      <c r="HZM172" s="396"/>
      <c r="HZN172" s="396"/>
      <c r="HZO172" s="396"/>
      <c r="HZP172" s="396"/>
      <c r="HZQ172" s="396"/>
      <c r="HZR172" s="396"/>
      <c r="HZS172" s="396"/>
      <c r="HZT172" s="396"/>
      <c r="HZU172" s="396"/>
      <c r="HZV172" s="396"/>
      <c r="HZW172" s="396"/>
      <c r="HZX172" s="396"/>
      <c r="HZY172" s="396"/>
      <c r="HZZ172" s="396"/>
      <c r="IAA172" s="396"/>
      <c r="IAB172" s="396"/>
      <c r="IAC172" s="396"/>
      <c r="IAD172" s="396"/>
      <c r="IAE172" s="396"/>
      <c r="IAF172" s="396"/>
      <c r="IAG172" s="396"/>
      <c r="IAH172" s="396"/>
      <c r="IAI172" s="396"/>
      <c r="IAJ172" s="396"/>
      <c r="IAK172" s="396"/>
      <c r="IAL172" s="396"/>
      <c r="IAM172" s="396"/>
      <c r="IAN172" s="396"/>
      <c r="IAO172" s="396"/>
      <c r="IAP172" s="396"/>
      <c r="IAQ172" s="396"/>
      <c r="IAR172" s="396"/>
      <c r="IAS172" s="396"/>
      <c r="IAT172" s="396"/>
      <c r="IAU172" s="396"/>
      <c r="IAV172" s="396"/>
      <c r="IAW172" s="396"/>
      <c r="IAX172" s="396"/>
      <c r="IAY172" s="396"/>
      <c r="IAZ172" s="396"/>
      <c r="IBA172" s="396"/>
      <c r="IBB172" s="396"/>
      <c r="IBC172" s="396"/>
      <c r="IBD172" s="396"/>
      <c r="IBE172" s="396"/>
      <c r="IBF172" s="396"/>
      <c r="IBG172" s="396"/>
      <c r="IBH172" s="396"/>
      <c r="IBI172" s="396"/>
      <c r="IBJ172" s="396"/>
      <c r="IBK172" s="396"/>
      <c r="IBL172" s="396"/>
      <c r="IBM172" s="396"/>
      <c r="IBN172" s="396"/>
      <c r="IBO172" s="396"/>
      <c r="IBP172" s="396"/>
      <c r="IBQ172" s="396"/>
      <c r="IBR172" s="396"/>
      <c r="IBS172" s="396"/>
      <c r="IBT172" s="396"/>
      <c r="IBU172" s="396"/>
      <c r="IBV172" s="396"/>
      <c r="IBW172" s="396"/>
      <c r="IBX172" s="396"/>
      <c r="IBY172" s="396"/>
      <c r="IBZ172" s="396"/>
      <c r="ICA172" s="396"/>
      <c r="ICB172" s="396"/>
      <c r="ICC172" s="396"/>
      <c r="ICD172" s="396"/>
      <c r="ICE172" s="396"/>
      <c r="ICF172" s="396"/>
      <c r="ICG172" s="396"/>
      <c r="ICH172" s="396"/>
      <c r="ICI172" s="396"/>
      <c r="ICJ172" s="396"/>
      <c r="ICK172" s="396"/>
      <c r="ICL172" s="396"/>
      <c r="ICM172" s="396"/>
      <c r="ICN172" s="396"/>
      <c r="ICO172" s="396"/>
      <c r="ICP172" s="396"/>
      <c r="ICQ172" s="396"/>
      <c r="ICR172" s="396"/>
      <c r="ICS172" s="396"/>
      <c r="ICT172" s="396"/>
      <c r="ICU172" s="396"/>
      <c r="ICV172" s="396"/>
      <c r="ICW172" s="396"/>
      <c r="ICX172" s="396"/>
      <c r="ICY172" s="396"/>
      <c r="ICZ172" s="396"/>
      <c r="IDA172" s="396"/>
      <c r="IDB172" s="396"/>
      <c r="IDC172" s="396"/>
      <c r="IDD172" s="396"/>
      <c r="IDE172" s="396"/>
      <c r="IDF172" s="396"/>
      <c r="IDG172" s="396"/>
      <c r="IDH172" s="396"/>
      <c r="IDI172" s="396"/>
      <c r="IDJ172" s="396"/>
      <c r="IDK172" s="396"/>
      <c r="IDL172" s="396"/>
      <c r="IDM172" s="396"/>
      <c r="IDN172" s="396"/>
      <c r="IDO172" s="396"/>
      <c r="IDP172" s="396"/>
      <c r="IDQ172" s="396"/>
      <c r="IDR172" s="396"/>
      <c r="IDS172" s="396"/>
      <c r="IDT172" s="396"/>
      <c r="IDU172" s="396"/>
      <c r="IDV172" s="396"/>
      <c r="IDW172" s="396"/>
      <c r="IDX172" s="396"/>
      <c r="IDY172" s="396"/>
      <c r="IDZ172" s="396"/>
      <c r="IEA172" s="396"/>
      <c r="IEB172" s="396"/>
      <c r="IEC172" s="396"/>
      <c r="IED172" s="396"/>
      <c r="IEE172" s="396"/>
      <c r="IEF172" s="396"/>
      <c r="IEG172" s="396"/>
      <c r="IEH172" s="396"/>
      <c r="IEI172" s="396"/>
      <c r="IEJ172" s="396"/>
      <c r="IEK172" s="396"/>
      <c r="IEL172" s="396"/>
      <c r="IEM172" s="396"/>
      <c r="IEN172" s="396"/>
      <c r="IEO172" s="396"/>
      <c r="IEP172" s="396"/>
      <c r="IEQ172" s="396"/>
      <c r="IER172" s="396"/>
      <c r="IES172" s="396"/>
      <c r="IET172" s="396"/>
      <c r="IEU172" s="396"/>
      <c r="IEV172" s="396"/>
      <c r="IEW172" s="396"/>
      <c r="IEX172" s="396"/>
      <c r="IEY172" s="396"/>
      <c r="IEZ172" s="396"/>
      <c r="IFA172" s="396"/>
      <c r="IFB172" s="396"/>
      <c r="IFC172" s="396"/>
      <c r="IFD172" s="396"/>
      <c r="IFE172" s="396"/>
      <c r="IFF172" s="396"/>
      <c r="IFG172" s="396"/>
      <c r="IFH172" s="396"/>
      <c r="IFI172" s="396"/>
      <c r="IFJ172" s="396"/>
      <c r="IFK172" s="396"/>
      <c r="IFL172" s="396"/>
      <c r="IFM172" s="396"/>
      <c r="IFN172" s="396"/>
      <c r="IFO172" s="396"/>
      <c r="IFP172" s="396"/>
      <c r="IFQ172" s="396"/>
      <c r="IFR172" s="396"/>
      <c r="IFS172" s="396"/>
      <c r="IFT172" s="396"/>
      <c r="IFU172" s="396"/>
      <c r="IFV172" s="396"/>
      <c r="IFW172" s="396"/>
      <c r="IFX172" s="396"/>
      <c r="IFY172" s="396"/>
      <c r="IFZ172" s="396"/>
      <c r="IGA172" s="396"/>
      <c r="IGB172" s="396"/>
      <c r="IGC172" s="396"/>
      <c r="IGD172" s="396"/>
      <c r="IGE172" s="396"/>
      <c r="IGF172" s="396"/>
      <c r="IGG172" s="396"/>
      <c r="IGH172" s="396"/>
      <c r="IGI172" s="396"/>
      <c r="IGJ172" s="396"/>
      <c r="IGK172" s="396"/>
      <c r="IGL172" s="396"/>
      <c r="IGM172" s="396"/>
      <c r="IGN172" s="396"/>
      <c r="IGO172" s="396"/>
      <c r="IGP172" s="396"/>
      <c r="IGQ172" s="396"/>
      <c r="IGR172" s="396"/>
      <c r="IGS172" s="396"/>
      <c r="IGT172" s="396"/>
      <c r="IGU172" s="396"/>
      <c r="IGV172" s="396"/>
      <c r="IGW172" s="396"/>
      <c r="IGX172" s="396"/>
      <c r="IGY172" s="396"/>
      <c r="IGZ172" s="396"/>
      <c r="IHA172" s="396"/>
      <c r="IHB172" s="396"/>
      <c r="IHC172" s="396"/>
      <c r="IHD172" s="396"/>
      <c r="IHE172" s="396"/>
      <c r="IHF172" s="396"/>
      <c r="IHG172" s="396"/>
      <c r="IHH172" s="396"/>
      <c r="IHI172" s="396"/>
      <c r="IHJ172" s="396"/>
      <c r="IHK172" s="396"/>
      <c r="IHL172" s="396"/>
      <c r="IHM172" s="396"/>
      <c r="IHN172" s="396"/>
      <c r="IHO172" s="396"/>
      <c r="IHP172" s="396"/>
      <c r="IHQ172" s="396"/>
      <c r="IHR172" s="396"/>
      <c r="IHS172" s="396"/>
      <c r="IHT172" s="396"/>
      <c r="IHU172" s="396"/>
      <c r="IHV172" s="396"/>
      <c r="IHW172" s="396"/>
      <c r="IHX172" s="396"/>
      <c r="IHY172" s="396"/>
      <c r="IHZ172" s="396"/>
      <c r="IIA172" s="396"/>
      <c r="IIB172" s="396"/>
      <c r="IIC172" s="396"/>
      <c r="IID172" s="396"/>
      <c r="IIE172" s="396"/>
      <c r="IIF172" s="396"/>
      <c r="IIG172" s="396"/>
      <c r="IIH172" s="396"/>
      <c r="III172" s="396"/>
      <c r="IIJ172" s="396"/>
      <c r="IIK172" s="396"/>
      <c r="IIL172" s="396"/>
      <c r="IIM172" s="396"/>
      <c r="IIN172" s="396"/>
      <c r="IIO172" s="396"/>
      <c r="IIP172" s="396"/>
      <c r="IIQ172" s="396"/>
      <c r="IIR172" s="396"/>
      <c r="IIS172" s="396"/>
      <c r="IIT172" s="396"/>
      <c r="IIU172" s="396"/>
      <c r="IIV172" s="396"/>
      <c r="IIW172" s="396"/>
      <c r="IIX172" s="396"/>
      <c r="IIY172" s="396"/>
      <c r="IIZ172" s="396"/>
      <c r="IJA172" s="396"/>
      <c r="IJB172" s="396"/>
      <c r="IJC172" s="396"/>
      <c r="IJD172" s="396"/>
      <c r="IJE172" s="396"/>
      <c r="IJF172" s="396"/>
      <c r="IJG172" s="396"/>
      <c r="IJH172" s="396"/>
      <c r="IJI172" s="396"/>
      <c r="IJJ172" s="396"/>
      <c r="IJK172" s="396"/>
      <c r="IJL172" s="396"/>
      <c r="IJM172" s="396"/>
      <c r="IJN172" s="396"/>
      <c r="IJO172" s="396"/>
      <c r="IJP172" s="396"/>
      <c r="IJQ172" s="396"/>
      <c r="IJR172" s="396"/>
      <c r="IJS172" s="396"/>
      <c r="IJT172" s="396"/>
      <c r="IJU172" s="396"/>
      <c r="IJV172" s="396"/>
      <c r="IJW172" s="396"/>
      <c r="IJX172" s="396"/>
      <c r="IJY172" s="396"/>
      <c r="IJZ172" s="396"/>
      <c r="IKA172" s="396"/>
      <c r="IKB172" s="396"/>
      <c r="IKC172" s="396"/>
      <c r="IKD172" s="396"/>
      <c r="IKE172" s="396"/>
      <c r="IKF172" s="396"/>
      <c r="IKG172" s="396"/>
      <c r="IKH172" s="396"/>
      <c r="IKI172" s="396"/>
      <c r="IKJ172" s="396"/>
      <c r="IKK172" s="396"/>
      <c r="IKL172" s="396"/>
      <c r="IKM172" s="396"/>
      <c r="IKN172" s="396"/>
      <c r="IKO172" s="396"/>
      <c r="IKP172" s="396"/>
      <c r="IKQ172" s="396"/>
      <c r="IKR172" s="396"/>
      <c r="IKS172" s="396"/>
      <c r="IKT172" s="396"/>
      <c r="IKU172" s="396"/>
      <c r="IKV172" s="396"/>
      <c r="IKW172" s="396"/>
      <c r="IKX172" s="396"/>
      <c r="IKY172" s="396"/>
      <c r="IKZ172" s="396"/>
      <c r="ILA172" s="396"/>
      <c r="ILB172" s="396"/>
      <c r="ILC172" s="396"/>
      <c r="ILD172" s="396"/>
      <c r="ILE172" s="396"/>
      <c r="ILF172" s="396"/>
      <c r="ILG172" s="396"/>
      <c r="ILH172" s="396"/>
      <c r="ILI172" s="396"/>
      <c r="ILJ172" s="396"/>
      <c r="ILK172" s="396"/>
      <c r="ILL172" s="396"/>
      <c r="ILM172" s="396"/>
      <c r="ILN172" s="396"/>
      <c r="ILO172" s="396"/>
      <c r="ILP172" s="396"/>
      <c r="ILQ172" s="396"/>
      <c r="ILR172" s="396"/>
      <c r="ILS172" s="396"/>
      <c r="ILT172" s="396"/>
      <c r="ILU172" s="396"/>
      <c r="ILV172" s="396"/>
      <c r="ILW172" s="396"/>
      <c r="ILX172" s="396"/>
      <c r="ILY172" s="396"/>
      <c r="ILZ172" s="396"/>
      <c r="IMA172" s="396"/>
      <c r="IMB172" s="396"/>
      <c r="IMC172" s="396"/>
      <c r="IMD172" s="396"/>
      <c r="IME172" s="396"/>
      <c r="IMF172" s="396"/>
      <c r="IMG172" s="396"/>
      <c r="IMH172" s="396"/>
      <c r="IMI172" s="396"/>
      <c r="IMJ172" s="396"/>
      <c r="IMK172" s="396"/>
      <c r="IML172" s="396"/>
      <c r="IMM172" s="396"/>
      <c r="IMN172" s="396"/>
      <c r="IMO172" s="396"/>
      <c r="IMP172" s="396"/>
      <c r="IMQ172" s="396"/>
      <c r="IMR172" s="396"/>
      <c r="IMS172" s="396"/>
      <c r="IMT172" s="396"/>
      <c r="IMU172" s="396"/>
      <c r="IMV172" s="396"/>
      <c r="IMW172" s="396"/>
      <c r="IMX172" s="396"/>
      <c r="IMY172" s="396"/>
      <c r="IMZ172" s="396"/>
      <c r="INA172" s="396"/>
      <c r="INB172" s="396"/>
      <c r="INC172" s="396"/>
      <c r="IND172" s="396"/>
      <c r="INE172" s="396"/>
      <c r="INF172" s="396"/>
      <c r="ING172" s="396"/>
      <c r="INH172" s="396"/>
      <c r="INI172" s="396"/>
      <c r="INJ172" s="396"/>
      <c r="INK172" s="396"/>
      <c r="INL172" s="396"/>
      <c r="INM172" s="396"/>
      <c r="INN172" s="396"/>
      <c r="INO172" s="396"/>
      <c r="INP172" s="396"/>
      <c r="INQ172" s="396"/>
      <c r="INR172" s="396"/>
      <c r="INS172" s="396"/>
      <c r="INT172" s="396"/>
      <c r="INU172" s="396"/>
      <c r="INV172" s="396"/>
      <c r="INW172" s="396"/>
      <c r="INX172" s="396"/>
      <c r="INY172" s="396"/>
      <c r="INZ172" s="396"/>
      <c r="IOA172" s="396"/>
      <c r="IOB172" s="396"/>
      <c r="IOC172" s="396"/>
      <c r="IOD172" s="396"/>
      <c r="IOE172" s="396"/>
      <c r="IOF172" s="396"/>
      <c r="IOG172" s="396"/>
      <c r="IOH172" s="396"/>
      <c r="IOI172" s="396"/>
      <c r="IOJ172" s="396"/>
      <c r="IOK172" s="396"/>
      <c r="IOL172" s="396"/>
      <c r="IOM172" s="396"/>
      <c r="ION172" s="396"/>
      <c r="IOO172" s="396"/>
      <c r="IOP172" s="396"/>
      <c r="IOQ172" s="396"/>
      <c r="IOR172" s="396"/>
      <c r="IOS172" s="396"/>
      <c r="IOT172" s="396"/>
      <c r="IOU172" s="396"/>
      <c r="IOV172" s="396"/>
      <c r="IOW172" s="396"/>
      <c r="IOX172" s="396"/>
      <c r="IOY172" s="396"/>
      <c r="IOZ172" s="396"/>
      <c r="IPA172" s="396"/>
      <c r="IPB172" s="396"/>
      <c r="IPC172" s="396"/>
      <c r="IPD172" s="396"/>
      <c r="IPE172" s="396"/>
      <c r="IPF172" s="396"/>
      <c r="IPG172" s="396"/>
      <c r="IPH172" s="396"/>
      <c r="IPI172" s="396"/>
      <c r="IPJ172" s="396"/>
      <c r="IPK172" s="396"/>
      <c r="IPL172" s="396"/>
      <c r="IPM172" s="396"/>
      <c r="IPN172" s="396"/>
      <c r="IPO172" s="396"/>
      <c r="IPP172" s="396"/>
      <c r="IPQ172" s="396"/>
      <c r="IPR172" s="396"/>
      <c r="IPS172" s="396"/>
      <c r="IPT172" s="396"/>
      <c r="IPU172" s="396"/>
      <c r="IPV172" s="396"/>
      <c r="IPW172" s="396"/>
      <c r="IPX172" s="396"/>
      <c r="IPY172" s="396"/>
      <c r="IPZ172" s="396"/>
      <c r="IQA172" s="396"/>
      <c r="IQB172" s="396"/>
      <c r="IQC172" s="396"/>
      <c r="IQD172" s="396"/>
      <c r="IQE172" s="396"/>
      <c r="IQF172" s="396"/>
      <c r="IQG172" s="396"/>
      <c r="IQH172" s="396"/>
      <c r="IQI172" s="396"/>
      <c r="IQJ172" s="396"/>
      <c r="IQK172" s="396"/>
      <c r="IQL172" s="396"/>
      <c r="IQM172" s="396"/>
      <c r="IQN172" s="396"/>
      <c r="IQO172" s="396"/>
      <c r="IQP172" s="396"/>
      <c r="IQQ172" s="396"/>
      <c r="IQR172" s="396"/>
      <c r="IQS172" s="396"/>
      <c r="IQT172" s="396"/>
      <c r="IQU172" s="396"/>
      <c r="IQV172" s="396"/>
      <c r="IQW172" s="396"/>
      <c r="IQX172" s="396"/>
      <c r="IQY172" s="396"/>
      <c r="IQZ172" s="396"/>
      <c r="IRA172" s="396"/>
      <c r="IRB172" s="396"/>
      <c r="IRC172" s="396"/>
      <c r="IRD172" s="396"/>
      <c r="IRE172" s="396"/>
      <c r="IRF172" s="396"/>
      <c r="IRG172" s="396"/>
      <c r="IRH172" s="396"/>
      <c r="IRI172" s="396"/>
      <c r="IRJ172" s="396"/>
      <c r="IRK172" s="396"/>
      <c r="IRL172" s="396"/>
      <c r="IRM172" s="396"/>
      <c r="IRN172" s="396"/>
      <c r="IRO172" s="396"/>
      <c r="IRP172" s="396"/>
      <c r="IRQ172" s="396"/>
      <c r="IRR172" s="396"/>
      <c r="IRS172" s="396"/>
      <c r="IRT172" s="396"/>
      <c r="IRU172" s="396"/>
      <c r="IRV172" s="396"/>
      <c r="IRW172" s="396"/>
      <c r="IRX172" s="396"/>
      <c r="IRY172" s="396"/>
      <c r="IRZ172" s="396"/>
      <c r="ISA172" s="396"/>
      <c r="ISB172" s="396"/>
      <c r="ISC172" s="396"/>
      <c r="ISD172" s="396"/>
      <c r="ISE172" s="396"/>
      <c r="ISF172" s="396"/>
      <c r="ISG172" s="396"/>
      <c r="ISH172" s="396"/>
      <c r="ISI172" s="396"/>
      <c r="ISJ172" s="396"/>
      <c r="ISK172" s="396"/>
      <c r="ISL172" s="396"/>
      <c r="ISM172" s="396"/>
      <c r="ISN172" s="396"/>
      <c r="ISO172" s="396"/>
      <c r="ISP172" s="396"/>
      <c r="ISQ172" s="396"/>
      <c r="ISR172" s="396"/>
      <c r="ISS172" s="396"/>
      <c r="IST172" s="396"/>
      <c r="ISU172" s="396"/>
      <c r="ISV172" s="396"/>
      <c r="ISW172" s="396"/>
      <c r="ISX172" s="396"/>
      <c r="ISY172" s="396"/>
      <c r="ISZ172" s="396"/>
      <c r="ITA172" s="396"/>
      <c r="ITB172" s="396"/>
      <c r="ITC172" s="396"/>
      <c r="ITD172" s="396"/>
      <c r="ITE172" s="396"/>
      <c r="ITF172" s="396"/>
      <c r="ITG172" s="396"/>
      <c r="ITH172" s="396"/>
      <c r="ITI172" s="396"/>
      <c r="ITJ172" s="396"/>
      <c r="ITK172" s="396"/>
      <c r="ITL172" s="396"/>
      <c r="ITM172" s="396"/>
      <c r="ITN172" s="396"/>
      <c r="ITO172" s="396"/>
      <c r="ITP172" s="396"/>
      <c r="ITQ172" s="396"/>
      <c r="ITR172" s="396"/>
      <c r="ITS172" s="396"/>
      <c r="ITT172" s="396"/>
      <c r="ITU172" s="396"/>
      <c r="ITV172" s="396"/>
      <c r="ITW172" s="396"/>
      <c r="ITX172" s="396"/>
      <c r="ITY172" s="396"/>
      <c r="ITZ172" s="396"/>
      <c r="IUA172" s="396"/>
      <c r="IUB172" s="396"/>
      <c r="IUC172" s="396"/>
      <c r="IUD172" s="396"/>
      <c r="IUE172" s="396"/>
      <c r="IUF172" s="396"/>
      <c r="IUG172" s="396"/>
      <c r="IUH172" s="396"/>
      <c r="IUI172" s="396"/>
      <c r="IUJ172" s="396"/>
      <c r="IUK172" s="396"/>
      <c r="IUL172" s="396"/>
      <c r="IUM172" s="396"/>
      <c r="IUN172" s="396"/>
      <c r="IUO172" s="396"/>
      <c r="IUP172" s="396"/>
      <c r="IUQ172" s="396"/>
      <c r="IUR172" s="396"/>
      <c r="IUS172" s="396"/>
      <c r="IUT172" s="396"/>
      <c r="IUU172" s="396"/>
      <c r="IUV172" s="396"/>
      <c r="IUW172" s="396"/>
      <c r="IUX172" s="396"/>
      <c r="IUY172" s="396"/>
      <c r="IUZ172" s="396"/>
      <c r="IVA172" s="396"/>
      <c r="IVB172" s="396"/>
      <c r="IVC172" s="396"/>
      <c r="IVD172" s="396"/>
      <c r="IVE172" s="396"/>
      <c r="IVF172" s="396"/>
      <c r="IVG172" s="396"/>
      <c r="IVH172" s="396"/>
      <c r="IVI172" s="396"/>
      <c r="IVJ172" s="396"/>
      <c r="IVK172" s="396"/>
      <c r="IVL172" s="396"/>
      <c r="IVM172" s="396"/>
      <c r="IVN172" s="396"/>
      <c r="IVO172" s="396"/>
      <c r="IVP172" s="396"/>
      <c r="IVQ172" s="396"/>
      <c r="IVR172" s="396"/>
      <c r="IVS172" s="396"/>
      <c r="IVT172" s="396"/>
      <c r="IVU172" s="396"/>
      <c r="IVV172" s="396"/>
      <c r="IVW172" s="396"/>
      <c r="IVX172" s="396"/>
      <c r="IVY172" s="396"/>
      <c r="IVZ172" s="396"/>
      <c r="IWA172" s="396"/>
      <c r="IWB172" s="396"/>
      <c r="IWC172" s="396"/>
      <c r="IWD172" s="396"/>
      <c r="IWE172" s="396"/>
      <c r="IWF172" s="396"/>
      <c r="IWG172" s="396"/>
      <c r="IWH172" s="396"/>
      <c r="IWI172" s="396"/>
      <c r="IWJ172" s="396"/>
      <c r="IWK172" s="396"/>
      <c r="IWL172" s="396"/>
      <c r="IWM172" s="396"/>
      <c r="IWN172" s="396"/>
      <c r="IWO172" s="396"/>
      <c r="IWP172" s="396"/>
      <c r="IWQ172" s="396"/>
      <c r="IWR172" s="396"/>
      <c r="IWS172" s="396"/>
      <c r="IWT172" s="396"/>
      <c r="IWU172" s="396"/>
      <c r="IWV172" s="396"/>
      <c r="IWW172" s="396"/>
      <c r="IWX172" s="396"/>
      <c r="IWY172" s="396"/>
      <c r="IWZ172" s="396"/>
      <c r="IXA172" s="396"/>
      <c r="IXB172" s="396"/>
      <c r="IXC172" s="396"/>
      <c r="IXD172" s="396"/>
      <c r="IXE172" s="396"/>
      <c r="IXF172" s="396"/>
      <c r="IXG172" s="396"/>
      <c r="IXH172" s="396"/>
      <c r="IXI172" s="396"/>
      <c r="IXJ172" s="396"/>
      <c r="IXK172" s="396"/>
      <c r="IXL172" s="396"/>
      <c r="IXM172" s="396"/>
      <c r="IXN172" s="396"/>
      <c r="IXO172" s="396"/>
      <c r="IXP172" s="396"/>
      <c r="IXQ172" s="396"/>
      <c r="IXR172" s="396"/>
      <c r="IXS172" s="396"/>
      <c r="IXT172" s="396"/>
      <c r="IXU172" s="396"/>
      <c r="IXV172" s="396"/>
      <c r="IXW172" s="396"/>
      <c r="IXX172" s="396"/>
      <c r="IXY172" s="396"/>
      <c r="IXZ172" s="396"/>
      <c r="IYA172" s="396"/>
      <c r="IYB172" s="396"/>
      <c r="IYC172" s="396"/>
      <c r="IYD172" s="396"/>
      <c r="IYE172" s="396"/>
      <c r="IYF172" s="396"/>
      <c r="IYG172" s="396"/>
      <c r="IYH172" s="396"/>
      <c r="IYI172" s="396"/>
      <c r="IYJ172" s="396"/>
      <c r="IYK172" s="396"/>
      <c r="IYL172" s="396"/>
      <c r="IYM172" s="396"/>
      <c r="IYN172" s="396"/>
      <c r="IYO172" s="396"/>
      <c r="IYP172" s="396"/>
      <c r="IYQ172" s="396"/>
      <c r="IYR172" s="396"/>
      <c r="IYS172" s="396"/>
      <c r="IYT172" s="396"/>
      <c r="IYU172" s="396"/>
      <c r="IYV172" s="396"/>
      <c r="IYW172" s="396"/>
      <c r="IYX172" s="396"/>
      <c r="IYY172" s="396"/>
      <c r="IYZ172" s="396"/>
      <c r="IZA172" s="396"/>
      <c r="IZB172" s="396"/>
      <c r="IZC172" s="396"/>
      <c r="IZD172" s="396"/>
      <c r="IZE172" s="396"/>
      <c r="IZF172" s="396"/>
      <c r="IZG172" s="396"/>
      <c r="IZH172" s="396"/>
      <c r="IZI172" s="396"/>
      <c r="IZJ172" s="396"/>
      <c r="IZK172" s="396"/>
      <c r="IZL172" s="396"/>
      <c r="IZM172" s="396"/>
      <c r="IZN172" s="396"/>
      <c r="IZO172" s="396"/>
      <c r="IZP172" s="396"/>
      <c r="IZQ172" s="396"/>
      <c r="IZR172" s="396"/>
      <c r="IZS172" s="396"/>
      <c r="IZT172" s="396"/>
      <c r="IZU172" s="396"/>
      <c r="IZV172" s="396"/>
      <c r="IZW172" s="396"/>
      <c r="IZX172" s="396"/>
      <c r="IZY172" s="396"/>
      <c r="IZZ172" s="396"/>
      <c r="JAA172" s="396"/>
      <c r="JAB172" s="396"/>
      <c r="JAC172" s="396"/>
      <c r="JAD172" s="396"/>
      <c r="JAE172" s="396"/>
      <c r="JAF172" s="396"/>
      <c r="JAG172" s="396"/>
      <c r="JAH172" s="396"/>
      <c r="JAI172" s="396"/>
      <c r="JAJ172" s="396"/>
      <c r="JAK172" s="396"/>
      <c r="JAL172" s="396"/>
      <c r="JAM172" s="396"/>
      <c r="JAN172" s="396"/>
      <c r="JAO172" s="396"/>
      <c r="JAP172" s="396"/>
      <c r="JAQ172" s="396"/>
      <c r="JAR172" s="396"/>
      <c r="JAS172" s="396"/>
      <c r="JAT172" s="396"/>
      <c r="JAU172" s="396"/>
      <c r="JAV172" s="396"/>
      <c r="JAW172" s="396"/>
      <c r="JAX172" s="396"/>
      <c r="JAY172" s="396"/>
      <c r="JAZ172" s="396"/>
      <c r="JBA172" s="396"/>
      <c r="JBB172" s="396"/>
      <c r="JBC172" s="396"/>
      <c r="JBD172" s="396"/>
      <c r="JBE172" s="396"/>
      <c r="JBF172" s="396"/>
      <c r="JBG172" s="396"/>
      <c r="JBH172" s="396"/>
      <c r="JBI172" s="396"/>
      <c r="JBJ172" s="396"/>
      <c r="JBK172" s="396"/>
      <c r="JBL172" s="396"/>
      <c r="JBM172" s="396"/>
      <c r="JBN172" s="396"/>
      <c r="JBO172" s="396"/>
      <c r="JBP172" s="396"/>
      <c r="JBQ172" s="396"/>
      <c r="JBR172" s="396"/>
      <c r="JBS172" s="396"/>
      <c r="JBT172" s="396"/>
      <c r="JBU172" s="396"/>
      <c r="JBV172" s="396"/>
      <c r="JBW172" s="396"/>
      <c r="JBX172" s="396"/>
      <c r="JBY172" s="396"/>
      <c r="JBZ172" s="396"/>
      <c r="JCA172" s="396"/>
      <c r="JCB172" s="396"/>
      <c r="JCC172" s="396"/>
      <c r="JCD172" s="396"/>
      <c r="JCE172" s="396"/>
      <c r="JCF172" s="396"/>
      <c r="JCG172" s="396"/>
      <c r="JCH172" s="396"/>
      <c r="JCI172" s="396"/>
      <c r="JCJ172" s="396"/>
      <c r="JCK172" s="396"/>
      <c r="JCL172" s="396"/>
      <c r="JCM172" s="396"/>
      <c r="JCN172" s="396"/>
      <c r="JCO172" s="396"/>
      <c r="JCP172" s="396"/>
      <c r="JCQ172" s="396"/>
      <c r="JCR172" s="396"/>
      <c r="JCS172" s="396"/>
      <c r="JCT172" s="396"/>
      <c r="JCU172" s="396"/>
      <c r="JCV172" s="396"/>
      <c r="JCW172" s="396"/>
      <c r="JCX172" s="396"/>
      <c r="JCY172" s="396"/>
      <c r="JCZ172" s="396"/>
      <c r="JDA172" s="396"/>
      <c r="JDB172" s="396"/>
      <c r="JDC172" s="396"/>
      <c r="JDD172" s="396"/>
      <c r="JDE172" s="396"/>
      <c r="JDF172" s="396"/>
      <c r="JDG172" s="396"/>
      <c r="JDH172" s="396"/>
      <c r="JDI172" s="396"/>
      <c r="JDJ172" s="396"/>
      <c r="JDK172" s="396"/>
      <c r="JDL172" s="396"/>
      <c r="JDM172" s="396"/>
      <c r="JDN172" s="396"/>
      <c r="JDO172" s="396"/>
      <c r="JDP172" s="396"/>
      <c r="JDQ172" s="396"/>
      <c r="JDR172" s="396"/>
      <c r="JDS172" s="396"/>
      <c r="JDT172" s="396"/>
      <c r="JDU172" s="396"/>
      <c r="JDV172" s="396"/>
      <c r="JDW172" s="396"/>
      <c r="JDX172" s="396"/>
      <c r="JDY172" s="396"/>
      <c r="JDZ172" s="396"/>
      <c r="JEA172" s="396"/>
      <c r="JEB172" s="396"/>
      <c r="JEC172" s="396"/>
      <c r="JED172" s="396"/>
      <c r="JEE172" s="396"/>
      <c r="JEF172" s="396"/>
      <c r="JEG172" s="396"/>
      <c r="JEH172" s="396"/>
      <c r="JEI172" s="396"/>
      <c r="JEJ172" s="396"/>
      <c r="JEK172" s="396"/>
      <c r="JEL172" s="396"/>
      <c r="JEM172" s="396"/>
      <c r="JEN172" s="396"/>
      <c r="JEO172" s="396"/>
      <c r="JEP172" s="396"/>
      <c r="JEQ172" s="396"/>
      <c r="JER172" s="396"/>
      <c r="JES172" s="396"/>
      <c r="JET172" s="396"/>
      <c r="JEU172" s="396"/>
      <c r="JEV172" s="396"/>
      <c r="JEW172" s="396"/>
      <c r="JEX172" s="396"/>
      <c r="JEY172" s="396"/>
      <c r="JEZ172" s="396"/>
      <c r="JFA172" s="396"/>
      <c r="JFB172" s="396"/>
      <c r="JFC172" s="396"/>
      <c r="JFD172" s="396"/>
      <c r="JFE172" s="396"/>
      <c r="JFF172" s="396"/>
      <c r="JFG172" s="396"/>
      <c r="JFH172" s="396"/>
      <c r="JFI172" s="396"/>
      <c r="JFJ172" s="396"/>
      <c r="JFK172" s="396"/>
      <c r="JFL172" s="396"/>
      <c r="JFM172" s="396"/>
      <c r="JFN172" s="396"/>
      <c r="JFO172" s="396"/>
      <c r="JFP172" s="396"/>
      <c r="JFQ172" s="396"/>
      <c r="JFR172" s="396"/>
      <c r="JFS172" s="396"/>
      <c r="JFT172" s="396"/>
      <c r="JFU172" s="396"/>
      <c r="JFV172" s="396"/>
      <c r="JFW172" s="396"/>
      <c r="JFX172" s="396"/>
      <c r="JFY172" s="396"/>
      <c r="JFZ172" s="396"/>
      <c r="JGA172" s="396"/>
      <c r="JGB172" s="396"/>
      <c r="JGC172" s="396"/>
      <c r="JGD172" s="396"/>
      <c r="JGE172" s="396"/>
      <c r="JGF172" s="396"/>
      <c r="JGG172" s="396"/>
      <c r="JGH172" s="396"/>
      <c r="JGI172" s="396"/>
      <c r="JGJ172" s="396"/>
      <c r="JGK172" s="396"/>
      <c r="JGL172" s="396"/>
      <c r="JGM172" s="396"/>
      <c r="JGN172" s="396"/>
      <c r="JGO172" s="396"/>
      <c r="JGP172" s="396"/>
      <c r="JGQ172" s="396"/>
      <c r="JGR172" s="396"/>
      <c r="JGS172" s="396"/>
      <c r="JGT172" s="396"/>
      <c r="JGU172" s="396"/>
      <c r="JGV172" s="396"/>
      <c r="JGW172" s="396"/>
      <c r="JGX172" s="396"/>
      <c r="JGY172" s="396"/>
      <c r="JGZ172" s="396"/>
      <c r="JHA172" s="396"/>
      <c r="JHB172" s="396"/>
      <c r="JHC172" s="396"/>
      <c r="JHD172" s="396"/>
      <c r="JHE172" s="396"/>
      <c r="JHF172" s="396"/>
      <c r="JHG172" s="396"/>
      <c r="JHH172" s="396"/>
      <c r="JHI172" s="396"/>
      <c r="JHJ172" s="396"/>
      <c r="JHK172" s="396"/>
      <c r="JHL172" s="396"/>
      <c r="JHM172" s="396"/>
      <c r="JHN172" s="396"/>
      <c r="JHO172" s="396"/>
      <c r="JHP172" s="396"/>
      <c r="JHQ172" s="396"/>
      <c r="JHR172" s="396"/>
      <c r="JHS172" s="396"/>
      <c r="JHT172" s="396"/>
      <c r="JHU172" s="396"/>
      <c r="JHV172" s="396"/>
      <c r="JHW172" s="396"/>
      <c r="JHX172" s="396"/>
      <c r="JHY172" s="396"/>
      <c r="JHZ172" s="396"/>
      <c r="JIA172" s="396"/>
      <c r="JIB172" s="396"/>
      <c r="JIC172" s="396"/>
      <c r="JID172" s="396"/>
      <c r="JIE172" s="396"/>
      <c r="JIF172" s="396"/>
      <c r="JIG172" s="396"/>
      <c r="JIH172" s="396"/>
      <c r="JII172" s="396"/>
      <c r="JIJ172" s="396"/>
      <c r="JIK172" s="396"/>
      <c r="JIL172" s="396"/>
      <c r="JIM172" s="396"/>
      <c r="JIN172" s="396"/>
      <c r="JIO172" s="396"/>
      <c r="JIP172" s="396"/>
      <c r="JIQ172" s="396"/>
      <c r="JIR172" s="396"/>
      <c r="JIS172" s="396"/>
      <c r="JIT172" s="396"/>
      <c r="JIU172" s="396"/>
      <c r="JIV172" s="396"/>
      <c r="JIW172" s="396"/>
      <c r="JIX172" s="396"/>
      <c r="JIY172" s="396"/>
      <c r="JIZ172" s="396"/>
      <c r="JJA172" s="396"/>
      <c r="JJB172" s="396"/>
      <c r="JJC172" s="396"/>
      <c r="JJD172" s="396"/>
      <c r="JJE172" s="396"/>
      <c r="JJF172" s="396"/>
      <c r="JJG172" s="396"/>
      <c r="JJH172" s="396"/>
      <c r="JJI172" s="396"/>
      <c r="JJJ172" s="396"/>
      <c r="JJK172" s="396"/>
      <c r="JJL172" s="396"/>
      <c r="JJM172" s="396"/>
      <c r="JJN172" s="396"/>
      <c r="JJO172" s="396"/>
      <c r="JJP172" s="396"/>
      <c r="JJQ172" s="396"/>
      <c r="JJR172" s="396"/>
      <c r="JJS172" s="396"/>
      <c r="JJT172" s="396"/>
      <c r="JJU172" s="396"/>
      <c r="JJV172" s="396"/>
      <c r="JJW172" s="396"/>
      <c r="JJX172" s="396"/>
      <c r="JJY172" s="396"/>
      <c r="JJZ172" s="396"/>
      <c r="JKA172" s="396"/>
      <c r="JKB172" s="396"/>
      <c r="JKC172" s="396"/>
      <c r="JKD172" s="396"/>
      <c r="JKE172" s="396"/>
      <c r="JKF172" s="396"/>
      <c r="JKG172" s="396"/>
      <c r="JKH172" s="396"/>
      <c r="JKI172" s="396"/>
      <c r="JKJ172" s="396"/>
      <c r="JKK172" s="396"/>
      <c r="JKL172" s="396"/>
      <c r="JKM172" s="396"/>
      <c r="JKN172" s="396"/>
      <c r="JKO172" s="396"/>
      <c r="JKP172" s="396"/>
      <c r="JKQ172" s="396"/>
      <c r="JKR172" s="396"/>
      <c r="JKS172" s="396"/>
      <c r="JKT172" s="396"/>
      <c r="JKU172" s="396"/>
      <c r="JKV172" s="396"/>
      <c r="JKW172" s="396"/>
      <c r="JKX172" s="396"/>
      <c r="JKY172" s="396"/>
      <c r="JKZ172" s="396"/>
      <c r="JLA172" s="396"/>
      <c r="JLB172" s="396"/>
      <c r="JLC172" s="396"/>
      <c r="JLD172" s="396"/>
      <c r="JLE172" s="396"/>
      <c r="JLF172" s="396"/>
      <c r="JLG172" s="396"/>
      <c r="JLH172" s="396"/>
      <c r="JLI172" s="396"/>
      <c r="JLJ172" s="396"/>
      <c r="JLK172" s="396"/>
      <c r="JLL172" s="396"/>
      <c r="JLM172" s="396"/>
      <c r="JLN172" s="396"/>
      <c r="JLO172" s="396"/>
      <c r="JLP172" s="396"/>
      <c r="JLQ172" s="396"/>
      <c r="JLR172" s="396"/>
      <c r="JLS172" s="396"/>
      <c r="JLT172" s="396"/>
      <c r="JLU172" s="396"/>
      <c r="JLV172" s="396"/>
      <c r="JLW172" s="396"/>
      <c r="JLX172" s="396"/>
      <c r="JLY172" s="396"/>
      <c r="JLZ172" s="396"/>
      <c r="JMA172" s="396"/>
      <c r="JMB172" s="396"/>
      <c r="JMC172" s="396"/>
      <c r="JMD172" s="396"/>
      <c r="JME172" s="396"/>
      <c r="JMF172" s="396"/>
      <c r="JMG172" s="396"/>
      <c r="JMH172" s="396"/>
      <c r="JMI172" s="396"/>
      <c r="JMJ172" s="396"/>
      <c r="JMK172" s="396"/>
      <c r="JML172" s="396"/>
      <c r="JMM172" s="396"/>
      <c r="JMN172" s="396"/>
      <c r="JMO172" s="396"/>
      <c r="JMP172" s="396"/>
      <c r="JMQ172" s="396"/>
      <c r="JMR172" s="396"/>
      <c r="JMS172" s="396"/>
      <c r="JMT172" s="396"/>
      <c r="JMU172" s="396"/>
      <c r="JMV172" s="396"/>
      <c r="JMW172" s="396"/>
      <c r="JMX172" s="396"/>
      <c r="JMY172" s="396"/>
      <c r="JMZ172" s="396"/>
      <c r="JNA172" s="396"/>
      <c r="JNB172" s="396"/>
      <c r="JNC172" s="396"/>
      <c r="JND172" s="396"/>
      <c r="JNE172" s="396"/>
      <c r="JNF172" s="396"/>
      <c r="JNG172" s="396"/>
      <c r="JNH172" s="396"/>
      <c r="JNI172" s="396"/>
      <c r="JNJ172" s="396"/>
      <c r="JNK172" s="396"/>
      <c r="JNL172" s="396"/>
      <c r="JNM172" s="396"/>
      <c r="JNN172" s="396"/>
      <c r="JNO172" s="396"/>
      <c r="JNP172" s="396"/>
      <c r="JNQ172" s="396"/>
      <c r="JNR172" s="396"/>
      <c r="JNS172" s="396"/>
      <c r="JNT172" s="396"/>
      <c r="JNU172" s="396"/>
      <c r="JNV172" s="396"/>
      <c r="JNW172" s="396"/>
      <c r="JNX172" s="396"/>
      <c r="JNY172" s="396"/>
      <c r="JNZ172" s="396"/>
      <c r="JOA172" s="396"/>
      <c r="JOB172" s="396"/>
      <c r="JOC172" s="396"/>
      <c r="JOD172" s="396"/>
      <c r="JOE172" s="396"/>
      <c r="JOF172" s="396"/>
      <c r="JOG172" s="396"/>
      <c r="JOH172" s="396"/>
      <c r="JOI172" s="396"/>
      <c r="JOJ172" s="396"/>
      <c r="JOK172" s="396"/>
      <c r="JOL172" s="396"/>
      <c r="JOM172" s="396"/>
      <c r="JON172" s="396"/>
      <c r="JOO172" s="396"/>
      <c r="JOP172" s="396"/>
      <c r="JOQ172" s="396"/>
      <c r="JOR172" s="396"/>
      <c r="JOS172" s="396"/>
      <c r="JOT172" s="396"/>
      <c r="JOU172" s="396"/>
      <c r="JOV172" s="396"/>
      <c r="JOW172" s="396"/>
      <c r="JOX172" s="396"/>
      <c r="JOY172" s="396"/>
      <c r="JOZ172" s="396"/>
      <c r="JPA172" s="396"/>
      <c r="JPB172" s="396"/>
      <c r="JPC172" s="396"/>
      <c r="JPD172" s="396"/>
      <c r="JPE172" s="396"/>
      <c r="JPF172" s="396"/>
      <c r="JPG172" s="396"/>
      <c r="JPH172" s="396"/>
      <c r="JPI172" s="396"/>
      <c r="JPJ172" s="396"/>
      <c r="JPK172" s="396"/>
      <c r="JPL172" s="396"/>
      <c r="JPM172" s="396"/>
      <c r="JPN172" s="396"/>
      <c r="JPO172" s="396"/>
      <c r="JPP172" s="396"/>
      <c r="JPQ172" s="396"/>
      <c r="JPR172" s="396"/>
      <c r="JPS172" s="396"/>
      <c r="JPT172" s="396"/>
      <c r="JPU172" s="396"/>
      <c r="JPV172" s="396"/>
      <c r="JPW172" s="396"/>
      <c r="JPX172" s="396"/>
      <c r="JPY172" s="396"/>
      <c r="JPZ172" s="396"/>
      <c r="JQA172" s="396"/>
      <c r="JQB172" s="396"/>
      <c r="JQC172" s="396"/>
      <c r="JQD172" s="396"/>
      <c r="JQE172" s="396"/>
      <c r="JQF172" s="396"/>
      <c r="JQG172" s="396"/>
      <c r="JQH172" s="396"/>
      <c r="JQI172" s="396"/>
      <c r="JQJ172" s="396"/>
      <c r="JQK172" s="396"/>
      <c r="JQL172" s="396"/>
      <c r="JQM172" s="396"/>
      <c r="JQN172" s="396"/>
      <c r="JQO172" s="396"/>
      <c r="JQP172" s="396"/>
      <c r="JQQ172" s="396"/>
      <c r="JQR172" s="396"/>
      <c r="JQS172" s="396"/>
      <c r="JQT172" s="396"/>
      <c r="JQU172" s="396"/>
      <c r="JQV172" s="396"/>
      <c r="JQW172" s="396"/>
      <c r="JQX172" s="396"/>
      <c r="JQY172" s="396"/>
      <c r="JQZ172" s="396"/>
      <c r="JRA172" s="396"/>
      <c r="JRB172" s="396"/>
      <c r="JRC172" s="396"/>
      <c r="JRD172" s="396"/>
      <c r="JRE172" s="396"/>
      <c r="JRF172" s="396"/>
      <c r="JRG172" s="396"/>
      <c r="JRH172" s="396"/>
      <c r="JRI172" s="396"/>
      <c r="JRJ172" s="396"/>
      <c r="JRK172" s="396"/>
      <c r="JRL172" s="396"/>
      <c r="JRM172" s="396"/>
      <c r="JRN172" s="396"/>
      <c r="JRO172" s="396"/>
      <c r="JRP172" s="396"/>
      <c r="JRQ172" s="396"/>
      <c r="JRR172" s="396"/>
      <c r="JRS172" s="396"/>
      <c r="JRT172" s="396"/>
      <c r="JRU172" s="396"/>
      <c r="JRV172" s="396"/>
      <c r="JRW172" s="396"/>
      <c r="JRX172" s="396"/>
      <c r="JRY172" s="396"/>
      <c r="JRZ172" s="396"/>
      <c r="JSA172" s="396"/>
      <c r="JSB172" s="396"/>
      <c r="JSC172" s="396"/>
      <c r="JSD172" s="396"/>
      <c r="JSE172" s="396"/>
      <c r="JSF172" s="396"/>
      <c r="JSG172" s="396"/>
      <c r="JSH172" s="396"/>
      <c r="JSI172" s="396"/>
      <c r="JSJ172" s="396"/>
      <c r="JSK172" s="396"/>
      <c r="JSL172" s="396"/>
      <c r="JSM172" s="396"/>
      <c r="JSN172" s="396"/>
      <c r="JSO172" s="396"/>
      <c r="JSP172" s="396"/>
      <c r="JSQ172" s="396"/>
      <c r="JSR172" s="396"/>
      <c r="JSS172" s="396"/>
      <c r="JST172" s="396"/>
      <c r="JSU172" s="396"/>
      <c r="JSV172" s="396"/>
      <c r="JSW172" s="396"/>
      <c r="JSX172" s="396"/>
      <c r="JSY172" s="396"/>
      <c r="JSZ172" s="396"/>
      <c r="JTA172" s="396"/>
      <c r="JTB172" s="396"/>
      <c r="JTC172" s="396"/>
      <c r="JTD172" s="396"/>
      <c r="JTE172" s="396"/>
      <c r="JTF172" s="396"/>
      <c r="JTG172" s="396"/>
      <c r="JTH172" s="396"/>
      <c r="JTI172" s="396"/>
      <c r="JTJ172" s="396"/>
      <c r="JTK172" s="396"/>
      <c r="JTL172" s="396"/>
      <c r="JTM172" s="396"/>
      <c r="JTN172" s="396"/>
      <c r="JTO172" s="396"/>
      <c r="JTP172" s="396"/>
      <c r="JTQ172" s="396"/>
      <c r="JTR172" s="396"/>
      <c r="JTS172" s="396"/>
      <c r="JTT172" s="396"/>
      <c r="JTU172" s="396"/>
      <c r="JTV172" s="396"/>
      <c r="JTW172" s="396"/>
      <c r="JTX172" s="396"/>
      <c r="JTY172" s="396"/>
      <c r="JTZ172" s="396"/>
      <c r="JUA172" s="396"/>
      <c r="JUB172" s="396"/>
      <c r="JUC172" s="396"/>
      <c r="JUD172" s="396"/>
      <c r="JUE172" s="396"/>
      <c r="JUF172" s="396"/>
      <c r="JUG172" s="396"/>
      <c r="JUH172" s="396"/>
      <c r="JUI172" s="396"/>
      <c r="JUJ172" s="396"/>
      <c r="JUK172" s="396"/>
      <c r="JUL172" s="396"/>
      <c r="JUM172" s="396"/>
      <c r="JUN172" s="396"/>
      <c r="JUO172" s="396"/>
      <c r="JUP172" s="396"/>
      <c r="JUQ172" s="396"/>
      <c r="JUR172" s="396"/>
      <c r="JUS172" s="396"/>
      <c r="JUT172" s="396"/>
      <c r="JUU172" s="396"/>
      <c r="JUV172" s="396"/>
      <c r="JUW172" s="396"/>
      <c r="JUX172" s="396"/>
      <c r="JUY172" s="396"/>
      <c r="JUZ172" s="396"/>
      <c r="JVA172" s="396"/>
      <c r="JVB172" s="396"/>
      <c r="JVC172" s="396"/>
      <c r="JVD172" s="396"/>
      <c r="JVE172" s="396"/>
      <c r="JVF172" s="396"/>
      <c r="JVG172" s="396"/>
      <c r="JVH172" s="396"/>
      <c r="JVI172" s="396"/>
      <c r="JVJ172" s="396"/>
      <c r="JVK172" s="396"/>
      <c r="JVL172" s="396"/>
      <c r="JVM172" s="396"/>
      <c r="JVN172" s="396"/>
      <c r="JVO172" s="396"/>
      <c r="JVP172" s="396"/>
      <c r="JVQ172" s="396"/>
      <c r="JVR172" s="396"/>
      <c r="JVS172" s="396"/>
      <c r="JVT172" s="396"/>
      <c r="JVU172" s="396"/>
      <c r="JVV172" s="396"/>
      <c r="JVW172" s="396"/>
      <c r="JVX172" s="396"/>
      <c r="JVY172" s="396"/>
      <c r="JVZ172" s="396"/>
      <c r="JWA172" s="396"/>
      <c r="JWB172" s="396"/>
      <c r="JWC172" s="396"/>
      <c r="JWD172" s="396"/>
      <c r="JWE172" s="396"/>
      <c r="JWF172" s="396"/>
      <c r="JWG172" s="396"/>
      <c r="JWH172" s="396"/>
      <c r="JWI172" s="396"/>
      <c r="JWJ172" s="396"/>
      <c r="JWK172" s="396"/>
      <c r="JWL172" s="396"/>
      <c r="JWM172" s="396"/>
      <c r="JWN172" s="396"/>
      <c r="JWO172" s="396"/>
      <c r="JWP172" s="396"/>
      <c r="JWQ172" s="396"/>
      <c r="JWR172" s="396"/>
      <c r="JWS172" s="396"/>
      <c r="JWT172" s="396"/>
      <c r="JWU172" s="396"/>
      <c r="JWV172" s="396"/>
      <c r="JWW172" s="396"/>
      <c r="JWX172" s="396"/>
      <c r="JWY172" s="396"/>
      <c r="JWZ172" s="396"/>
      <c r="JXA172" s="396"/>
      <c r="JXB172" s="396"/>
      <c r="JXC172" s="396"/>
      <c r="JXD172" s="396"/>
      <c r="JXE172" s="396"/>
      <c r="JXF172" s="396"/>
      <c r="JXG172" s="396"/>
      <c r="JXH172" s="396"/>
      <c r="JXI172" s="396"/>
      <c r="JXJ172" s="396"/>
      <c r="JXK172" s="396"/>
      <c r="JXL172" s="396"/>
      <c r="JXM172" s="396"/>
      <c r="JXN172" s="396"/>
      <c r="JXO172" s="396"/>
      <c r="JXP172" s="396"/>
      <c r="JXQ172" s="396"/>
      <c r="JXR172" s="396"/>
      <c r="JXS172" s="396"/>
      <c r="JXT172" s="396"/>
      <c r="JXU172" s="396"/>
      <c r="JXV172" s="396"/>
      <c r="JXW172" s="396"/>
      <c r="JXX172" s="396"/>
      <c r="JXY172" s="396"/>
      <c r="JXZ172" s="396"/>
      <c r="JYA172" s="396"/>
      <c r="JYB172" s="396"/>
      <c r="JYC172" s="396"/>
      <c r="JYD172" s="396"/>
      <c r="JYE172" s="396"/>
      <c r="JYF172" s="396"/>
      <c r="JYG172" s="396"/>
      <c r="JYH172" s="396"/>
      <c r="JYI172" s="396"/>
      <c r="JYJ172" s="396"/>
      <c r="JYK172" s="396"/>
      <c r="JYL172" s="396"/>
      <c r="JYM172" s="396"/>
      <c r="JYN172" s="396"/>
      <c r="JYO172" s="396"/>
      <c r="JYP172" s="396"/>
      <c r="JYQ172" s="396"/>
      <c r="JYR172" s="396"/>
      <c r="JYS172" s="396"/>
      <c r="JYT172" s="396"/>
      <c r="JYU172" s="396"/>
      <c r="JYV172" s="396"/>
      <c r="JYW172" s="396"/>
      <c r="JYX172" s="396"/>
      <c r="JYY172" s="396"/>
      <c r="JYZ172" s="396"/>
      <c r="JZA172" s="396"/>
      <c r="JZB172" s="396"/>
      <c r="JZC172" s="396"/>
      <c r="JZD172" s="396"/>
      <c r="JZE172" s="396"/>
      <c r="JZF172" s="396"/>
      <c r="JZG172" s="396"/>
      <c r="JZH172" s="396"/>
      <c r="JZI172" s="396"/>
      <c r="JZJ172" s="396"/>
      <c r="JZK172" s="396"/>
      <c r="JZL172" s="396"/>
      <c r="JZM172" s="396"/>
      <c r="JZN172" s="396"/>
      <c r="JZO172" s="396"/>
      <c r="JZP172" s="396"/>
      <c r="JZQ172" s="396"/>
      <c r="JZR172" s="396"/>
      <c r="JZS172" s="396"/>
      <c r="JZT172" s="396"/>
      <c r="JZU172" s="396"/>
      <c r="JZV172" s="396"/>
      <c r="JZW172" s="396"/>
      <c r="JZX172" s="396"/>
      <c r="JZY172" s="396"/>
      <c r="JZZ172" s="396"/>
      <c r="KAA172" s="396"/>
      <c r="KAB172" s="396"/>
      <c r="KAC172" s="396"/>
      <c r="KAD172" s="396"/>
      <c r="KAE172" s="396"/>
      <c r="KAF172" s="396"/>
      <c r="KAG172" s="396"/>
      <c r="KAH172" s="396"/>
      <c r="KAI172" s="396"/>
      <c r="KAJ172" s="396"/>
      <c r="KAK172" s="396"/>
      <c r="KAL172" s="396"/>
      <c r="KAM172" s="396"/>
      <c r="KAN172" s="396"/>
      <c r="KAO172" s="396"/>
      <c r="KAP172" s="396"/>
      <c r="KAQ172" s="396"/>
      <c r="KAR172" s="396"/>
      <c r="KAS172" s="396"/>
      <c r="KAT172" s="396"/>
      <c r="KAU172" s="396"/>
      <c r="KAV172" s="396"/>
      <c r="KAW172" s="396"/>
      <c r="KAX172" s="396"/>
      <c r="KAY172" s="396"/>
      <c r="KAZ172" s="396"/>
      <c r="KBA172" s="396"/>
      <c r="KBB172" s="396"/>
      <c r="KBC172" s="396"/>
      <c r="KBD172" s="396"/>
      <c r="KBE172" s="396"/>
      <c r="KBF172" s="396"/>
      <c r="KBG172" s="396"/>
      <c r="KBH172" s="396"/>
      <c r="KBI172" s="396"/>
      <c r="KBJ172" s="396"/>
      <c r="KBK172" s="396"/>
      <c r="KBL172" s="396"/>
      <c r="KBM172" s="396"/>
      <c r="KBN172" s="396"/>
      <c r="KBO172" s="396"/>
      <c r="KBP172" s="396"/>
      <c r="KBQ172" s="396"/>
      <c r="KBR172" s="396"/>
      <c r="KBS172" s="396"/>
      <c r="KBT172" s="396"/>
      <c r="KBU172" s="396"/>
      <c r="KBV172" s="396"/>
      <c r="KBW172" s="396"/>
      <c r="KBX172" s="396"/>
      <c r="KBY172" s="396"/>
      <c r="KBZ172" s="396"/>
      <c r="KCA172" s="396"/>
      <c r="KCB172" s="396"/>
      <c r="KCC172" s="396"/>
      <c r="KCD172" s="396"/>
      <c r="KCE172" s="396"/>
      <c r="KCF172" s="396"/>
      <c r="KCG172" s="396"/>
      <c r="KCH172" s="396"/>
      <c r="KCI172" s="396"/>
      <c r="KCJ172" s="396"/>
      <c r="KCK172" s="396"/>
      <c r="KCL172" s="396"/>
      <c r="KCM172" s="396"/>
      <c r="KCN172" s="396"/>
      <c r="KCO172" s="396"/>
      <c r="KCP172" s="396"/>
      <c r="KCQ172" s="396"/>
      <c r="KCR172" s="396"/>
      <c r="KCS172" s="396"/>
      <c r="KCT172" s="396"/>
      <c r="KCU172" s="396"/>
      <c r="KCV172" s="396"/>
      <c r="KCW172" s="396"/>
      <c r="KCX172" s="396"/>
      <c r="KCY172" s="396"/>
      <c r="KCZ172" s="396"/>
      <c r="KDA172" s="396"/>
      <c r="KDB172" s="396"/>
      <c r="KDC172" s="396"/>
      <c r="KDD172" s="396"/>
      <c r="KDE172" s="396"/>
      <c r="KDF172" s="396"/>
      <c r="KDG172" s="396"/>
      <c r="KDH172" s="396"/>
      <c r="KDI172" s="396"/>
      <c r="KDJ172" s="396"/>
      <c r="KDK172" s="396"/>
      <c r="KDL172" s="396"/>
      <c r="KDM172" s="396"/>
      <c r="KDN172" s="396"/>
      <c r="KDO172" s="396"/>
      <c r="KDP172" s="396"/>
      <c r="KDQ172" s="396"/>
      <c r="KDR172" s="396"/>
      <c r="KDS172" s="396"/>
      <c r="KDT172" s="396"/>
      <c r="KDU172" s="396"/>
      <c r="KDV172" s="396"/>
      <c r="KDW172" s="396"/>
      <c r="KDX172" s="396"/>
      <c r="KDY172" s="396"/>
      <c r="KDZ172" s="396"/>
      <c r="KEA172" s="396"/>
      <c r="KEB172" s="396"/>
      <c r="KEC172" s="396"/>
      <c r="KED172" s="396"/>
      <c r="KEE172" s="396"/>
      <c r="KEF172" s="396"/>
      <c r="KEG172" s="396"/>
      <c r="KEH172" s="396"/>
      <c r="KEI172" s="396"/>
      <c r="KEJ172" s="396"/>
      <c r="KEK172" s="396"/>
      <c r="KEL172" s="396"/>
      <c r="KEM172" s="396"/>
      <c r="KEN172" s="396"/>
      <c r="KEO172" s="396"/>
      <c r="KEP172" s="396"/>
      <c r="KEQ172" s="396"/>
      <c r="KER172" s="396"/>
      <c r="KES172" s="396"/>
      <c r="KET172" s="396"/>
      <c r="KEU172" s="396"/>
      <c r="KEV172" s="396"/>
      <c r="KEW172" s="396"/>
      <c r="KEX172" s="396"/>
      <c r="KEY172" s="396"/>
      <c r="KEZ172" s="396"/>
      <c r="KFA172" s="396"/>
      <c r="KFB172" s="396"/>
      <c r="KFC172" s="396"/>
      <c r="KFD172" s="396"/>
      <c r="KFE172" s="396"/>
      <c r="KFF172" s="396"/>
      <c r="KFG172" s="396"/>
      <c r="KFH172" s="396"/>
      <c r="KFI172" s="396"/>
      <c r="KFJ172" s="396"/>
      <c r="KFK172" s="396"/>
      <c r="KFL172" s="396"/>
      <c r="KFM172" s="396"/>
      <c r="KFN172" s="396"/>
      <c r="KFO172" s="396"/>
      <c r="KFP172" s="396"/>
      <c r="KFQ172" s="396"/>
      <c r="KFR172" s="396"/>
      <c r="KFS172" s="396"/>
      <c r="KFT172" s="396"/>
      <c r="KFU172" s="396"/>
      <c r="KFV172" s="396"/>
      <c r="KFW172" s="396"/>
      <c r="KFX172" s="396"/>
      <c r="KFY172" s="396"/>
      <c r="KFZ172" s="396"/>
      <c r="KGA172" s="396"/>
      <c r="KGB172" s="396"/>
      <c r="KGC172" s="396"/>
      <c r="KGD172" s="396"/>
      <c r="KGE172" s="396"/>
      <c r="KGF172" s="396"/>
      <c r="KGG172" s="396"/>
      <c r="KGH172" s="396"/>
      <c r="KGI172" s="396"/>
      <c r="KGJ172" s="396"/>
      <c r="KGK172" s="396"/>
      <c r="KGL172" s="396"/>
      <c r="KGM172" s="396"/>
      <c r="KGN172" s="396"/>
      <c r="KGO172" s="396"/>
      <c r="KGP172" s="396"/>
      <c r="KGQ172" s="396"/>
      <c r="KGR172" s="396"/>
      <c r="KGS172" s="396"/>
      <c r="KGT172" s="396"/>
      <c r="KGU172" s="396"/>
      <c r="KGV172" s="396"/>
      <c r="KGW172" s="396"/>
      <c r="KGX172" s="396"/>
      <c r="KGY172" s="396"/>
      <c r="KGZ172" s="396"/>
      <c r="KHA172" s="396"/>
      <c r="KHB172" s="396"/>
      <c r="KHC172" s="396"/>
      <c r="KHD172" s="396"/>
      <c r="KHE172" s="396"/>
      <c r="KHF172" s="396"/>
      <c r="KHG172" s="396"/>
      <c r="KHH172" s="396"/>
      <c r="KHI172" s="396"/>
      <c r="KHJ172" s="396"/>
      <c r="KHK172" s="396"/>
      <c r="KHL172" s="396"/>
      <c r="KHM172" s="396"/>
      <c r="KHN172" s="396"/>
      <c r="KHO172" s="396"/>
      <c r="KHP172" s="396"/>
      <c r="KHQ172" s="396"/>
      <c r="KHR172" s="396"/>
      <c r="KHS172" s="396"/>
      <c r="KHT172" s="396"/>
      <c r="KHU172" s="396"/>
      <c r="KHV172" s="396"/>
      <c r="KHW172" s="396"/>
      <c r="KHX172" s="396"/>
      <c r="KHY172" s="396"/>
      <c r="KHZ172" s="396"/>
      <c r="KIA172" s="396"/>
      <c r="KIB172" s="396"/>
      <c r="KIC172" s="396"/>
      <c r="KID172" s="396"/>
      <c r="KIE172" s="396"/>
      <c r="KIF172" s="396"/>
      <c r="KIG172" s="396"/>
      <c r="KIH172" s="396"/>
      <c r="KII172" s="396"/>
      <c r="KIJ172" s="396"/>
      <c r="KIK172" s="396"/>
      <c r="KIL172" s="396"/>
      <c r="KIM172" s="396"/>
      <c r="KIN172" s="396"/>
      <c r="KIO172" s="396"/>
      <c r="KIP172" s="396"/>
      <c r="KIQ172" s="396"/>
      <c r="KIR172" s="396"/>
      <c r="KIS172" s="396"/>
      <c r="KIT172" s="396"/>
      <c r="KIU172" s="396"/>
      <c r="KIV172" s="396"/>
      <c r="KIW172" s="396"/>
      <c r="KIX172" s="396"/>
      <c r="KIY172" s="396"/>
      <c r="KIZ172" s="396"/>
      <c r="KJA172" s="396"/>
      <c r="KJB172" s="396"/>
      <c r="KJC172" s="396"/>
      <c r="KJD172" s="396"/>
      <c r="KJE172" s="396"/>
      <c r="KJF172" s="396"/>
      <c r="KJG172" s="396"/>
      <c r="KJH172" s="396"/>
      <c r="KJI172" s="396"/>
      <c r="KJJ172" s="396"/>
      <c r="KJK172" s="396"/>
      <c r="KJL172" s="396"/>
      <c r="KJM172" s="396"/>
      <c r="KJN172" s="396"/>
      <c r="KJO172" s="396"/>
      <c r="KJP172" s="396"/>
      <c r="KJQ172" s="396"/>
      <c r="KJR172" s="396"/>
      <c r="KJS172" s="396"/>
      <c r="KJT172" s="396"/>
      <c r="KJU172" s="396"/>
      <c r="KJV172" s="396"/>
      <c r="KJW172" s="396"/>
      <c r="KJX172" s="396"/>
      <c r="KJY172" s="396"/>
      <c r="KJZ172" s="396"/>
      <c r="KKA172" s="396"/>
      <c r="KKB172" s="396"/>
      <c r="KKC172" s="396"/>
      <c r="KKD172" s="396"/>
      <c r="KKE172" s="396"/>
      <c r="KKF172" s="396"/>
      <c r="KKG172" s="396"/>
      <c r="KKH172" s="396"/>
      <c r="KKI172" s="396"/>
      <c r="KKJ172" s="396"/>
      <c r="KKK172" s="396"/>
      <c r="KKL172" s="396"/>
      <c r="KKM172" s="396"/>
      <c r="KKN172" s="396"/>
      <c r="KKO172" s="396"/>
      <c r="KKP172" s="396"/>
      <c r="KKQ172" s="396"/>
      <c r="KKR172" s="396"/>
      <c r="KKS172" s="396"/>
      <c r="KKT172" s="396"/>
      <c r="KKU172" s="396"/>
      <c r="KKV172" s="396"/>
      <c r="KKW172" s="396"/>
      <c r="KKX172" s="396"/>
      <c r="KKY172" s="396"/>
      <c r="KKZ172" s="396"/>
      <c r="KLA172" s="396"/>
      <c r="KLB172" s="396"/>
      <c r="KLC172" s="396"/>
      <c r="KLD172" s="396"/>
      <c r="KLE172" s="396"/>
      <c r="KLF172" s="396"/>
      <c r="KLG172" s="396"/>
      <c r="KLH172" s="396"/>
      <c r="KLI172" s="396"/>
      <c r="KLJ172" s="396"/>
      <c r="KLK172" s="396"/>
      <c r="KLL172" s="396"/>
      <c r="KLM172" s="396"/>
      <c r="KLN172" s="396"/>
      <c r="KLO172" s="396"/>
      <c r="KLP172" s="396"/>
      <c r="KLQ172" s="396"/>
      <c r="KLR172" s="396"/>
      <c r="KLS172" s="396"/>
      <c r="KLT172" s="396"/>
      <c r="KLU172" s="396"/>
      <c r="KLV172" s="396"/>
      <c r="KLW172" s="396"/>
      <c r="KLX172" s="396"/>
      <c r="KLY172" s="396"/>
      <c r="KLZ172" s="396"/>
      <c r="KMA172" s="396"/>
      <c r="KMB172" s="396"/>
      <c r="KMC172" s="396"/>
      <c r="KMD172" s="396"/>
      <c r="KME172" s="396"/>
      <c r="KMF172" s="396"/>
      <c r="KMG172" s="396"/>
      <c r="KMH172" s="396"/>
      <c r="KMI172" s="396"/>
      <c r="KMJ172" s="396"/>
      <c r="KMK172" s="396"/>
      <c r="KML172" s="396"/>
      <c r="KMM172" s="396"/>
      <c r="KMN172" s="396"/>
      <c r="KMO172" s="396"/>
      <c r="KMP172" s="396"/>
      <c r="KMQ172" s="396"/>
      <c r="KMR172" s="396"/>
      <c r="KMS172" s="396"/>
      <c r="KMT172" s="396"/>
      <c r="KMU172" s="396"/>
      <c r="KMV172" s="396"/>
      <c r="KMW172" s="396"/>
      <c r="KMX172" s="396"/>
      <c r="KMY172" s="396"/>
      <c r="KMZ172" s="396"/>
      <c r="KNA172" s="396"/>
      <c r="KNB172" s="396"/>
      <c r="KNC172" s="396"/>
      <c r="KND172" s="396"/>
      <c r="KNE172" s="396"/>
      <c r="KNF172" s="396"/>
      <c r="KNG172" s="396"/>
      <c r="KNH172" s="396"/>
      <c r="KNI172" s="396"/>
      <c r="KNJ172" s="396"/>
      <c r="KNK172" s="396"/>
      <c r="KNL172" s="396"/>
      <c r="KNM172" s="396"/>
      <c r="KNN172" s="396"/>
      <c r="KNO172" s="396"/>
      <c r="KNP172" s="396"/>
      <c r="KNQ172" s="396"/>
      <c r="KNR172" s="396"/>
      <c r="KNS172" s="396"/>
      <c r="KNT172" s="396"/>
      <c r="KNU172" s="396"/>
      <c r="KNV172" s="396"/>
      <c r="KNW172" s="396"/>
      <c r="KNX172" s="396"/>
      <c r="KNY172" s="396"/>
      <c r="KNZ172" s="396"/>
      <c r="KOA172" s="396"/>
      <c r="KOB172" s="396"/>
      <c r="KOC172" s="396"/>
      <c r="KOD172" s="396"/>
      <c r="KOE172" s="396"/>
      <c r="KOF172" s="396"/>
      <c r="KOG172" s="396"/>
      <c r="KOH172" s="396"/>
      <c r="KOI172" s="396"/>
      <c r="KOJ172" s="396"/>
      <c r="KOK172" s="396"/>
      <c r="KOL172" s="396"/>
      <c r="KOM172" s="396"/>
      <c r="KON172" s="396"/>
      <c r="KOO172" s="396"/>
      <c r="KOP172" s="396"/>
      <c r="KOQ172" s="396"/>
      <c r="KOR172" s="396"/>
      <c r="KOS172" s="396"/>
      <c r="KOT172" s="396"/>
      <c r="KOU172" s="396"/>
      <c r="KOV172" s="396"/>
      <c r="KOW172" s="396"/>
      <c r="KOX172" s="396"/>
      <c r="KOY172" s="396"/>
      <c r="KOZ172" s="396"/>
      <c r="KPA172" s="396"/>
      <c r="KPB172" s="396"/>
      <c r="KPC172" s="396"/>
      <c r="KPD172" s="396"/>
      <c r="KPE172" s="396"/>
      <c r="KPF172" s="396"/>
      <c r="KPG172" s="396"/>
      <c r="KPH172" s="396"/>
      <c r="KPI172" s="396"/>
      <c r="KPJ172" s="396"/>
      <c r="KPK172" s="396"/>
      <c r="KPL172" s="396"/>
      <c r="KPM172" s="396"/>
      <c r="KPN172" s="396"/>
      <c r="KPO172" s="396"/>
      <c r="KPP172" s="396"/>
      <c r="KPQ172" s="396"/>
      <c r="KPR172" s="396"/>
      <c r="KPS172" s="396"/>
      <c r="KPT172" s="396"/>
      <c r="KPU172" s="396"/>
      <c r="KPV172" s="396"/>
      <c r="KPW172" s="396"/>
      <c r="KPX172" s="396"/>
      <c r="KPY172" s="396"/>
      <c r="KPZ172" s="396"/>
      <c r="KQA172" s="396"/>
      <c r="KQB172" s="396"/>
      <c r="KQC172" s="396"/>
      <c r="KQD172" s="396"/>
      <c r="KQE172" s="396"/>
      <c r="KQF172" s="396"/>
      <c r="KQG172" s="396"/>
      <c r="KQH172" s="396"/>
      <c r="KQI172" s="396"/>
      <c r="KQJ172" s="396"/>
      <c r="KQK172" s="396"/>
      <c r="KQL172" s="396"/>
      <c r="KQM172" s="396"/>
      <c r="KQN172" s="396"/>
      <c r="KQO172" s="396"/>
      <c r="KQP172" s="396"/>
      <c r="KQQ172" s="396"/>
      <c r="KQR172" s="396"/>
      <c r="KQS172" s="396"/>
      <c r="KQT172" s="396"/>
      <c r="KQU172" s="396"/>
      <c r="KQV172" s="396"/>
      <c r="KQW172" s="396"/>
      <c r="KQX172" s="396"/>
      <c r="KQY172" s="396"/>
      <c r="KQZ172" s="396"/>
      <c r="KRA172" s="396"/>
      <c r="KRB172" s="396"/>
      <c r="KRC172" s="396"/>
      <c r="KRD172" s="396"/>
      <c r="KRE172" s="396"/>
      <c r="KRF172" s="396"/>
      <c r="KRG172" s="396"/>
      <c r="KRH172" s="396"/>
      <c r="KRI172" s="396"/>
      <c r="KRJ172" s="396"/>
      <c r="KRK172" s="396"/>
      <c r="KRL172" s="396"/>
      <c r="KRM172" s="396"/>
      <c r="KRN172" s="396"/>
      <c r="KRO172" s="396"/>
      <c r="KRP172" s="396"/>
      <c r="KRQ172" s="396"/>
      <c r="KRR172" s="396"/>
      <c r="KRS172" s="396"/>
      <c r="KRT172" s="396"/>
      <c r="KRU172" s="396"/>
      <c r="KRV172" s="396"/>
      <c r="KRW172" s="396"/>
      <c r="KRX172" s="396"/>
      <c r="KRY172" s="396"/>
      <c r="KRZ172" s="396"/>
      <c r="KSA172" s="396"/>
      <c r="KSB172" s="396"/>
      <c r="KSC172" s="396"/>
      <c r="KSD172" s="396"/>
      <c r="KSE172" s="396"/>
      <c r="KSF172" s="396"/>
      <c r="KSG172" s="396"/>
      <c r="KSH172" s="396"/>
      <c r="KSI172" s="396"/>
      <c r="KSJ172" s="396"/>
      <c r="KSK172" s="396"/>
      <c r="KSL172" s="396"/>
      <c r="KSM172" s="396"/>
      <c r="KSN172" s="396"/>
      <c r="KSO172" s="396"/>
      <c r="KSP172" s="396"/>
      <c r="KSQ172" s="396"/>
      <c r="KSR172" s="396"/>
      <c r="KSS172" s="396"/>
      <c r="KST172" s="396"/>
      <c r="KSU172" s="396"/>
      <c r="KSV172" s="396"/>
      <c r="KSW172" s="396"/>
      <c r="KSX172" s="396"/>
      <c r="KSY172" s="396"/>
      <c r="KSZ172" s="396"/>
      <c r="KTA172" s="396"/>
      <c r="KTB172" s="396"/>
      <c r="KTC172" s="396"/>
      <c r="KTD172" s="396"/>
      <c r="KTE172" s="396"/>
      <c r="KTF172" s="396"/>
      <c r="KTG172" s="396"/>
      <c r="KTH172" s="396"/>
      <c r="KTI172" s="396"/>
      <c r="KTJ172" s="396"/>
      <c r="KTK172" s="396"/>
      <c r="KTL172" s="396"/>
      <c r="KTM172" s="396"/>
      <c r="KTN172" s="396"/>
      <c r="KTO172" s="396"/>
      <c r="KTP172" s="396"/>
      <c r="KTQ172" s="396"/>
      <c r="KTR172" s="396"/>
      <c r="KTS172" s="396"/>
      <c r="KTT172" s="396"/>
      <c r="KTU172" s="396"/>
      <c r="KTV172" s="396"/>
      <c r="KTW172" s="396"/>
      <c r="KTX172" s="396"/>
      <c r="KTY172" s="396"/>
      <c r="KTZ172" s="396"/>
      <c r="KUA172" s="396"/>
      <c r="KUB172" s="396"/>
      <c r="KUC172" s="396"/>
      <c r="KUD172" s="396"/>
      <c r="KUE172" s="396"/>
      <c r="KUF172" s="396"/>
      <c r="KUG172" s="396"/>
      <c r="KUH172" s="396"/>
      <c r="KUI172" s="396"/>
      <c r="KUJ172" s="396"/>
      <c r="KUK172" s="396"/>
      <c r="KUL172" s="396"/>
      <c r="KUM172" s="396"/>
      <c r="KUN172" s="396"/>
      <c r="KUO172" s="396"/>
      <c r="KUP172" s="396"/>
      <c r="KUQ172" s="396"/>
      <c r="KUR172" s="396"/>
      <c r="KUS172" s="396"/>
      <c r="KUT172" s="396"/>
      <c r="KUU172" s="396"/>
      <c r="KUV172" s="396"/>
      <c r="KUW172" s="396"/>
      <c r="KUX172" s="396"/>
      <c r="KUY172" s="396"/>
      <c r="KUZ172" s="396"/>
      <c r="KVA172" s="396"/>
      <c r="KVB172" s="396"/>
      <c r="KVC172" s="396"/>
      <c r="KVD172" s="396"/>
      <c r="KVE172" s="396"/>
      <c r="KVF172" s="396"/>
      <c r="KVG172" s="396"/>
      <c r="KVH172" s="396"/>
      <c r="KVI172" s="396"/>
      <c r="KVJ172" s="396"/>
      <c r="KVK172" s="396"/>
      <c r="KVL172" s="396"/>
      <c r="KVM172" s="396"/>
      <c r="KVN172" s="396"/>
      <c r="KVO172" s="396"/>
      <c r="KVP172" s="396"/>
      <c r="KVQ172" s="396"/>
      <c r="KVR172" s="396"/>
      <c r="KVS172" s="396"/>
      <c r="KVT172" s="396"/>
      <c r="KVU172" s="396"/>
      <c r="KVV172" s="396"/>
      <c r="KVW172" s="396"/>
      <c r="KVX172" s="396"/>
      <c r="KVY172" s="396"/>
      <c r="KVZ172" s="396"/>
      <c r="KWA172" s="396"/>
      <c r="KWB172" s="396"/>
      <c r="KWC172" s="396"/>
      <c r="KWD172" s="396"/>
      <c r="KWE172" s="396"/>
      <c r="KWF172" s="396"/>
      <c r="KWG172" s="396"/>
      <c r="KWH172" s="396"/>
      <c r="KWI172" s="396"/>
      <c r="KWJ172" s="396"/>
      <c r="KWK172" s="396"/>
      <c r="KWL172" s="396"/>
      <c r="KWM172" s="396"/>
      <c r="KWN172" s="396"/>
      <c r="KWO172" s="396"/>
      <c r="KWP172" s="396"/>
      <c r="KWQ172" s="396"/>
      <c r="KWR172" s="396"/>
      <c r="KWS172" s="396"/>
      <c r="KWT172" s="396"/>
      <c r="KWU172" s="396"/>
      <c r="KWV172" s="396"/>
      <c r="KWW172" s="396"/>
      <c r="KWX172" s="396"/>
      <c r="KWY172" s="396"/>
      <c r="KWZ172" s="396"/>
      <c r="KXA172" s="396"/>
      <c r="KXB172" s="396"/>
      <c r="KXC172" s="396"/>
      <c r="KXD172" s="396"/>
      <c r="KXE172" s="396"/>
      <c r="KXF172" s="396"/>
      <c r="KXG172" s="396"/>
      <c r="KXH172" s="396"/>
      <c r="KXI172" s="396"/>
      <c r="KXJ172" s="396"/>
      <c r="KXK172" s="396"/>
      <c r="KXL172" s="396"/>
      <c r="KXM172" s="396"/>
      <c r="KXN172" s="396"/>
      <c r="KXO172" s="396"/>
      <c r="KXP172" s="396"/>
      <c r="KXQ172" s="396"/>
      <c r="KXR172" s="396"/>
      <c r="KXS172" s="396"/>
      <c r="KXT172" s="396"/>
      <c r="KXU172" s="396"/>
      <c r="KXV172" s="396"/>
      <c r="KXW172" s="396"/>
      <c r="KXX172" s="396"/>
      <c r="KXY172" s="396"/>
      <c r="KXZ172" s="396"/>
      <c r="KYA172" s="396"/>
      <c r="KYB172" s="396"/>
      <c r="KYC172" s="396"/>
      <c r="KYD172" s="396"/>
      <c r="KYE172" s="396"/>
      <c r="KYF172" s="396"/>
      <c r="KYG172" s="396"/>
      <c r="KYH172" s="396"/>
      <c r="KYI172" s="396"/>
      <c r="KYJ172" s="396"/>
      <c r="KYK172" s="396"/>
      <c r="KYL172" s="396"/>
      <c r="KYM172" s="396"/>
      <c r="KYN172" s="396"/>
      <c r="KYO172" s="396"/>
      <c r="KYP172" s="396"/>
      <c r="KYQ172" s="396"/>
      <c r="KYR172" s="396"/>
      <c r="KYS172" s="396"/>
      <c r="KYT172" s="396"/>
      <c r="KYU172" s="396"/>
      <c r="KYV172" s="396"/>
      <c r="KYW172" s="396"/>
      <c r="KYX172" s="396"/>
      <c r="KYY172" s="396"/>
      <c r="KYZ172" s="396"/>
      <c r="KZA172" s="396"/>
      <c r="KZB172" s="396"/>
      <c r="KZC172" s="396"/>
      <c r="KZD172" s="396"/>
      <c r="KZE172" s="396"/>
      <c r="KZF172" s="396"/>
      <c r="KZG172" s="396"/>
      <c r="KZH172" s="396"/>
      <c r="KZI172" s="396"/>
      <c r="KZJ172" s="396"/>
      <c r="KZK172" s="396"/>
      <c r="KZL172" s="396"/>
      <c r="KZM172" s="396"/>
      <c r="KZN172" s="396"/>
      <c r="KZO172" s="396"/>
      <c r="KZP172" s="396"/>
      <c r="KZQ172" s="396"/>
      <c r="KZR172" s="396"/>
      <c r="KZS172" s="396"/>
      <c r="KZT172" s="396"/>
      <c r="KZU172" s="396"/>
      <c r="KZV172" s="396"/>
      <c r="KZW172" s="396"/>
      <c r="KZX172" s="396"/>
      <c r="KZY172" s="396"/>
      <c r="KZZ172" s="396"/>
      <c r="LAA172" s="396"/>
      <c r="LAB172" s="396"/>
      <c r="LAC172" s="396"/>
      <c r="LAD172" s="396"/>
      <c r="LAE172" s="396"/>
      <c r="LAF172" s="396"/>
      <c r="LAG172" s="396"/>
      <c r="LAH172" s="396"/>
      <c r="LAI172" s="396"/>
      <c r="LAJ172" s="396"/>
      <c r="LAK172" s="396"/>
      <c r="LAL172" s="396"/>
      <c r="LAM172" s="396"/>
      <c r="LAN172" s="396"/>
      <c r="LAO172" s="396"/>
      <c r="LAP172" s="396"/>
      <c r="LAQ172" s="396"/>
      <c r="LAR172" s="396"/>
      <c r="LAS172" s="396"/>
      <c r="LAT172" s="396"/>
      <c r="LAU172" s="396"/>
      <c r="LAV172" s="396"/>
      <c r="LAW172" s="396"/>
      <c r="LAX172" s="396"/>
      <c r="LAY172" s="396"/>
      <c r="LAZ172" s="396"/>
      <c r="LBA172" s="396"/>
      <c r="LBB172" s="396"/>
      <c r="LBC172" s="396"/>
      <c r="LBD172" s="396"/>
      <c r="LBE172" s="396"/>
      <c r="LBF172" s="396"/>
      <c r="LBG172" s="396"/>
      <c r="LBH172" s="396"/>
      <c r="LBI172" s="396"/>
      <c r="LBJ172" s="396"/>
      <c r="LBK172" s="396"/>
      <c r="LBL172" s="396"/>
      <c r="LBM172" s="396"/>
      <c r="LBN172" s="396"/>
      <c r="LBO172" s="396"/>
      <c r="LBP172" s="396"/>
      <c r="LBQ172" s="396"/>
      <c r="LBR172" s="396"/>
      <c r="LBS172" s="396"/>
      <c r="LBT172" s="396"/>
      <c r="LBU172" s="396"/>
      <c r="LBV172" s="396"/>
      <c r="LBW172" s="396"/>
      <c r="LBX172" s="396"/>
      <c r="LBY172" s="396"/>
      <c r="LBZ172" s="396"/>
      <c r="LCA172" s="396"/>
      <c r="LCB172" s="396"/>
      <c r="LCC172" s="396"/>
      <c r="LCD172" s="396"/>
      <c r="LCE172" s="396"/>
      <c r="LCF172" s="396"/>
      <c r="LCG172" s="396"/>
      <c r="LCH172" s="396"/>
      <c r="LCI172" s="396"/>
      <c r="LCJ172" s="396"/>
      <c r="LCK172" s="396"/>
      <c r="LCL172" s="396"/>
      <c r="LCM172" s="396"/>
      <c r="LCN172" s="396"/>
      <c r="LCO172" s="396"/>
      <c r="LCP172" s="396"/>
      <c r="LCQ172" s="396"/>
      <c r="LCR172" s="396"/>
      <c r="LCS172" s="396"/>
      <c r="LCT172" s="396"/>
      <c r="LCU172" s="396"/>
      <c r="LCV172" s="396"/>
      <c r="LCW172" s="396"/>
      <c r="LCX172" s="396"/>
      <c r="LCY172" s="396"/>
      <c r="LCZ172" s="396"/>
      <c r="LDA172" s="396"/>
      <c r="LDB172" s="396"/>
      <c r="LDC172" s="396"/>
      <c r="LDD172" s="396"/>
      <c r="LDE172" s="396"/>
      <c r="LDF172" s="396"/>
      <c r="LDG172" s="396"/>
      <c r="LDH172" s="396"/>
      <c r="LDI172" s="396"/>
      <c r="LDJ172" s="396"/>
      <c r="LDK172" s="396"/>
      <c r="LDL172" s="396"/>
      <c r="LDM172" s="396"/>
      <c r="LDN172" s="396"/>
      <c r="LDO172" s="396"/>
      <c r="LDP172" s="396"/>
      <c r="LDQ172" s="396"/>
      <c r="LDR172" s="396"/>
      <c r="LDS172" s="396"/>
      <c r="LDT172" s="396"/>
      <c r="LDU172" s="396"/>
      <c r="LDV172" s="396"/>
      <c r="LDW172" s="396"/>
      <c r="LDX172" s="396"/>
      <c r="LDY172" s="396"/>
      <c r="LDZ172" s="396"/>
      <c r="LEA172" s="396"/>
      <c r="LEB172" s="396"/>
      <c r="LEC172" s="396"/>
      <c r="LED172" s="396"/>
      <c r="LEE172" s="396"/>
      <c r="LEF172" s="396"/>
      <c r="LEG172" s="396"/>
      <c r="LEH172" s="396"/>
      <c r="LEI172" s="396"/>
      <c r="LEJ172" s="396"/>
      <c r="LEK172" s="396"/>
      <c r="LEL172" s="396"/>
      <c r="LEM172" s="396"/>
      <c r="LEN172" s="396"/>
      <c r="LEO172" s="396"/>
      <c r="LEP172" s="396"/>
      <c r="LEQ172" s="396"/>
      <c r="LER172" s="396"/>
      <c r="LES172" s="396"/>
      <c r="LET172" s="396"/>
      <c r="LEU172" s="396"/>
      <c r="LEV172" s="396"/>
      <c r="LEW172" s="396"/>
      <c r="LEX172" s="396"/>
      <c r="LEY172" s="396"/>
      <c r="LEZ172" s="396"/>
      <c r="LFA172" s="396"/>
      <c r="LFB172" s="396"/>
      <c r="LFC172" s="396"/>
      <c r="LFD172" s="396"/>
      <c r="LFE172" s="396"/>
      <c r="LFF172" s="396"/>
      <c r="LFG172" s="396"/>
      <c r="LFH172" s="396"/>
      <c r="LFI172" s="396"/>
      <c r="LFJ172" s="396"/>
      <c r="LFK172" s="396"/>
      <c r="LFL172" s="396"/>
      <c r="LFM172" s="396"/>
      <c r="LFN172" s="396"/>
      <c r="LFO172" s="396"/>
      <c r="LFP172" s="396"/>
      <c r="LFQ172" s="396"/>
      <c r="LFR172" s="396"/>
      <c r="LFS172" s="396"/>
      <c r="LFT172" s="396"/>
      <c r="LFU172" s="396"/>
      <c r="LFV172" s="396"/>
      <c r="LFW172" s="396"/>
      <c r="LFX172" s="396"/>
      <c r="LFY172" s="396"/>
      <c r="LFZ172" s="396"/>
      <c r="LGA172" s="396"/>
      <c r="LGB172" s="396"/>
      <c r="LGC172" s="396"/>
      <c r="LGD172" s="396"/>
      <c r="LGE172" s="396"/>
      <c r="LGF172" s="396"/>
      <c r="LGG172" s="396"/>
      <c r="LGH172" s="396"/>
      <c r="LGI172" s="396"/>
      <c r="LGJ172" s="396"/>
      <c r="LGK172" s="396"/>
      <c r="LGL172" s="396"/>
      <c r="LGM172" s="396"/>
      <c r="LGN172" s="396"/>
      <c r="LGO172" s="396"/>
      <c r="LGP172" s="396"/>
      <c r="LGQ172" s="396"/>
      <c r="LGR172" s="396"/>
      <c r="LGS172" s="396"/>
      <c r="LGT172" s="396"/>
      <c r="LGU172" s="396"/>
      <c r="LGV172" s="396"/>
      <c r="LGW172" s="396"/>
      <c r="LGX172" s="396"/>
      <c r="LGY172" s="396"/>
      <c r="LGZ172" s="396"/>
      <c r="LHA172" s="396"/>
      <c r="LHB172" s="396"/>
      <c r="LHC172" s="396"/>
      <c r="LHD172" s="396"/>
      <c r="LHE172" s="396"/>
      <c r="LHF172" s="396"/>
      <c r="LHG172" s="396"/>
      <c r="LHH172" s="396"/>
      <c r="LHI172" s="396"/>
      <c r="LHJ172" s="396"/>
      <c r="LHK172" s="396"/>
      <c r="LHL172" s="396"/>
      <c r="LHM172" s="396"/>
      <c r="LHN172" s="396"/>
      <c r="LHO172" s="396"/>
      <c r="LHP172" s="396"/>
      <c r="LHQ172" s="396"/>
      <c r="LHR172" s="396"/>
      <c r="LHS172" s="396"/>
      <c r="LHT172" s="396"/>
      <c r="LHU172" s="396"/>
      <c r="LHV172" s="396"/>
      <c r="LHW172" s="396"/>
      <c r="LHX172" s="396"/>
      <c r="LHY172" s="396"/>
      <c r="LHZ172" s="396"/>
      <c r="LIA172" s="396"/>
      <c r="LIB172" s="396"/>
      <c r="LIC172" s="396"/>
      <c r="LID172" s="396"/>
      <c r="LIE172" s="396"/>
      <c r="LIF172" s="396"/>
      <c r="LIG172" s="396"/>
      <c r="LIH172" s="396"/>
      <c r="LII172" s="396"/>
      <c r="LIJ172" s="396"/>
      <c r="LIK172" s="396"/>
      <c r="LIL172" s="396"/>
      <c r="LIM172" s="396"/>
      <c r="LIN172" s="396"/>
      <c r="LIO172" s="396"/>
      <c r="LIP172" s="396"/>
      <c r="LIQ172" s="396"/>
      <c r="LIR172" s="396"/>
      <c r="LIS172" s="396"/>
      <c r="LIT172" s="396"/>
      <c r="LIU172" s="396"/>
      <c r="LIV172" s="396"/>
      <c r="LIW172" s="396"/>
      <c r="LIX172" s="396"/>
      <c r="LIY172" s="396"/>
      <c r="LIZ172" s="396"/>
      <c r="LJA172" s="396"/>
      <c r="LJB172" s="396"/>
      <c r="LJC172" s="396"/>
      <c r="LJD172" s="396"/>
      <c r="LJE172" s="396"/>
      <c r="LJF172" s="396"/>
      <c r="LJG172" s="396"/>
      <c r="LJH172" s="396"/>
      <c r="LJI172" s="396"/>
      <c r="LJJ172" s="396"/>
      <c r="LJK172" s="396"/>
      <c r="LJL172" s="396"/>
      <c r="LJM172" s="396"/>
      <c r="LJN172" s="396"/>
      <c r="LJO172" s="396"/>
      <c r="LJP172" s="396"/>
      <c r="LJQ172" s="396"/>
      <c r="LJR172" s="396"/>
      <c r="LJS172" s="396"/>
      <c r="LJT172" s="396"/>
      <c r="LJU172" s="396"/>
      <c r="LJV172" s="396"/>
      <c r="LJW172" s="396"/>
      <c r="LJX172" s="396"/>
      <c r="LJY172" s="396"/>
      <c r="LJZ172" s="396"/>
      <c r="LKA172" s="396"/>
      <c r="LKB172" s="396"/>
      <c r="LKC172" s="396"/>
      <c r="LKD172" s="396"/>
      <c r="LKE172" s="396"/>
      <c r="LKF172" s="396"/>
      <c r="LKG172" s="396"/>
      <c r="LKH172" s="396"/>
      <c r="LKI172" s="396"/>
      <c r="LKJ172" s="396"/>
      <c r="LKK172" s="396"/>
      <c r="LKL172" s="396"/>
      <c r="LKM172" s="396"/>
      <c r="LKN172" s="396"/>
      <c r="LKO172" s="396"/>
      <c r="LKP172" s="396"/>
      <c r="LKQ172" s="396"/>
      <c r="LKR172" s="396"/>
      <c r="LKS172" s="396"/>
      <c r="LKT172" s="396"/>
      <c r="LKU172" s="396"/>
      <c r="LKV172" s="396"/>
      <c r="LKW172" s="396"/>
      <c r="LKX172" s="396"/>
      <c r="LKY172" s="396"/>
      <c r="LKZ172" s="396"/>
      <c r="LLA172" s="396"/>
      <c r="LLB172" s="396"/>
      <c r="LLC172" s="396"/>
      <c r="LLD172" s="396"/>
      <c r="LLE172" s="396"/>
      <c r="LLF172" s="396"/>
      <c r="LLG172" s="396"/>
      <c r="LLH172" s="396"/>
      <c r="LLI172" s="396"/>
      <c r="LLJ172" s="396"/>
      <c r="LLK172" s="396"/>
      <c r="LLL172" s="396"/>
      <c r="LLM172" s="396"/>
      <c r="LLN172" s="396"/>
      <c r="LLO172" s="396"/>
      <c r="LLP172" s="396"/>
      <c r="LLQ172" s="396"/>
      <c r="LLR172" s="396"/>
      <c r="LLS172" s="396"/>
      <c r="LLT172" s="396"/>
      <c r="LLU172" s="396"/>
      <c r="LLV172" s="396"/>
      <c r="LLW172" s="396"/>
      <c r="LLX172" s="396"/>
      <c r="LLY172" s="396"/>
      <c r="LLZ172" s="396"/>
      <c r="LMA172" s="396"/>
      <c r="LMB172" s="396"/>
      <c r="LMC172" s="396"/>
      <c r="LMD172" s="396"/>
      <c r="LME172" s="396"/>
      <c r="LMF172" s="396"/>
      <c r="LMG172" s="396"/>
      <c r="LMH172" s="396"/>
      <c r="LMI172" s="396"/>
      <c r="LMJ172" s="396"/>
      <c r="LMK172" s="396"/>
      <c r="LML172" s="396"/>
      <c r="LMM172" s="396"/>
      <c r="LMN172" s="396"/>
      <c r="LMO172" s="396"/>
      <c r="LMP172" s="396"/>
      <c r="LMQ172" s="396"/>
      <c r="LMR172" s="396"/>
      <c r="LMS172" s="396"/>
      <c r="LMT172" s="396"/>
      <c r="LMU172" s="396"/>
      <c r="LMV172" s="396"/>
      <c r="LMW172" s="396"/>
      <c r="LMX172" s="396"/>
      <c r="LMY172" s="396"/>
      <c r="LMZ172" s="396"/>
      <c r="LNA172" s="396"/>
      <c r="LNB172" s="396"/>
      <c r="LNC172" s="396"/>
      <c r="LND172" s="396"/>
      <c r="LNE172" s="396"/>
      <c r="LNF172" s="396"/>
      <c r="LNG172" s="396"/>
      <c r="LNH172" s="396"/>
      <c r="LNI172" s="396"/>
      <c r="LNJ172" s="396"/>
      <c r="LNK172" s="396"/>
      <c r="LNL172" s="396"/>
      <c r="LNM172" s="396"/>
      <c r="LNN172" s="396"/>
      <c r="LNO172" s="396"/>
      <c r="LNP172" s="396"/>
      <c r="LNQ172" s="396"/>
      <c r="LNR172" s="396"/>
      <c r="LNS172" s="396"/>
      <c r="LNT172" s="396"/>
      <c r="LNU172" s="396"/>
      <c r="LNV172" s="396"/>
      <c r="LNW172" s="396"/>
      <c r="LNX172" s="396"/>
      <c r="LNY172" s="396"/>
      <c r="LNZ172" s="396"/>
      <c r="LOA172" s="396"/>
      <c r="LOB172" s="396"/>
      <c r="LOC172" s="396"/>
      <c r="LOD172" s="396"/>
      <c r="LOE172" s="396"/>
      <c r="LOF172" s="396"/>
      <c r="LOG172" s="396"/>
      <c r="LOH172" s="396"/>
      <c r="LOI172" s="396"/>
      <c r="LOJ172" s="396"/>
      <c r="LOK172" s="396"/>
      <c r="LOL172" s="396"/>
      <c r="LOM172" s="396"/>
      <c r="LON172" s="396"/>
      <c r="LOO172" s="396"/>
      <c r="LOP172" s="396"/>
      <c r="LOQ172" s="396"/>
      <c r="LOR172" s="396"/>
      <c r="LOS172" s="396"/>
      <c r="LOT172" s="396"/>
      <c r="LOU172" s="396"/>
      <c r="LOV172" s="396"/>
      <c r="LOW172" s="396"/>
      <c r="LOX172" s="396"/>
      <c r="LOY172" s="396"/>
      <c r="LOZ172" s="396"/>
      <c r="LPA172" s="396"/>
      <c r="LPB172" s="396"/>
      <c r="LPC172" s="396"/>
      <c r="LPD172" s="396"/>
      <c r="LPE172" s="396"/>
      <c r="LPF172" s="396"/>
      <c r="LPG172" s="396"/>
      <c r="LPH172" s="396"/>
      <c r="LPI172" s="396"/>
      <c r="LPJ172" s="396"/>
      <c r="LPK172" s="396"/>
      <c r="LPL172" s="396"/>
      <c r="LPM172" s="396"/>
      <c r="LPN172" s="396"/>
      <c r="LPO172" s="396"/>
      <c r="LPP172" s="396"/>
      <c r="LPQ172" s="396"/>
      <c r="LPR172" s="396"/>
      <c r="LPS172" s="396"/>
      <c r="LPT172" s="396"/>
      <c r="LPU172" s="396"/>
      <c r="LPV172" s="396"/>
      <c r="LPW172" s="396"/>
      <c r="LPX172" s="396"/>
      <c r="LPY172" s="396"/>
      <c r="LPZ172" s="396"/>
      <c r="LQA172" s="396"/>
      <c r="LQB172" s="396"/>
      <c r="LQC172" s="396"/>
      <c r="LQD172" s="396"/>
      <c r="LQE172" s="396"/>
      <c r="LQF172" s="396"/>
      <c r="LQG172" s="396"/>
      <c r="LQH172" s="396"/>
      <c r="LQI172" s="396"/>
      <c r="LQJ172" s="396"/>
      <c r="LQK172" s="396"/>
      <c r="LQL172" s="396"/>
      <c r="LQM172" s="396"/>
      <c r="LQN172" s="396"/>
      <c r="LQO172" s="396"/>
      <c r="LQP172" s="396"/>
      <c r="LQQ172" s="396"/>
      <c r="LQR172" s="396"/>
      <c r="LQS172" s="396"/>
      <c r="LQT172" s="396"/>
      <c r="LQU172" s="396"/>
      <c r="LQV172" s="396"/>
      <c r="LQW172" s="396"/>
      <c r="LQX172" s="396"/>
      <c r="LQY172" s="396"/>
      <c r="LQZ172" s="396"/>
      <c r="LRA172" s="396"/>
      <c r="LRB172" s="396"/>
      <c r="LRC172" s="396"/>
      <c r="LRD172" s="396"/>
      <c r="LRE172" s="396"/>
      <c r="LRF172" s="396"/>
      <c r="LRG172" s="396"/>
      <c r="LRH172" s="396"/>
      <c r="LRI172" s="396"/>
      <c r="LRJ172" s="396"/>
      <c r="LRK172" s="396"/>
      <c r="LRL172" s="396"/>
      <c r="LRM172" s="396"/>
      <c r="LRN172" s="396"/>
      <c r="LRO172" s="396"/>
      <c r="LRP172" s="396"/>
      <c r="LRQ172" s="396"/>
      <c r="LRR172" s="396"/>
      <c r="LRS172" s="396"/>
      <c r="LRT172" s="396"/>
      <c r="LRU172" s="396"/>
      <c r="LRV172" s="396"/>
      <c r="LRW172" s="396"/>
      <c r="LRX172" s="396"/>
      <c r="LRY172" s="396"/>
      <c r="LRZ172" s="396"/>
      <c r="LSA172" s="396"/>
      <c r="LSB172" s="396"/>
      <c r="LSC172" s="396"/>
      <c r="LSD172" s="396"/>
      <c r="LSE172" s="396"/>
      <c r="LSF172" s="396"/>
      <c r="LSG172" s="396"/>
      <c r="LSH172" s="396"/>
      <c r="LSI172" s="396"/>
      <c r="LSJ172" s="396"/>
      <c r="LSK172" s="396"/>
      <c r="LSL172" s="396"/>
      <c r="LSM172" s="396"/>
      <c r="LSN172" s="396"/>
      <c r="LSO172" s="396"/>
      <c r="LSP172" s="396"/>
      <c r="LSQ172" s="396"/>
      <c r="LSR172" s="396"/>
      <c r="LSS172" s="396"/>
      <c r="LST172" s="396"/>
      <c r="LSU172" s="396"/>
      <c r="LSV172" s="396"/>
      <c r="LSW172" s="396"/>
      <c r="LSX172" s="396"/>
      <c r="LSY172" s="396"/>
      <c r="LSZ172" s="396"/>
      <c r="LTA172" s="396"/>
      <c r="LTB172" s="396"/>
      <c r="LTC172" s="396"/>
      <c r="LTD172" s="396"/>
      <c r="LTE172" s="396"/>
      <c r="LTF172" s="396"/>
      <c r="LTG172" s="396"/>
      <c r="LTH172" s="396"/>
      <c r="LTI172" s="396"/>
      <c r="LTJ172" s="396"/>
      <c r="LTK172" s="396"/>
      <c r="LTL172" s="396"/>
      <c r="LTM172" s="396"/>
      <c r="LTN172" s="396"/>
      <c r="LTO172" s="396"/>
      <c r="LTP172" s="396"/>
      <c r="LTQ172" s="396"/>
      <c r="LTR172" s="396"/>
      <c r="LTS172" s="396"/>
      <c r="LTT172" s="396"/>
      <c r="LTU172" s="396"/>
      <c r="LTV172" s="396"/>
      <c r="LTW172" s="396"/>
      <c r="LTX172" s="396"/>
      <c r="LTY172" s="396"/>
      <c r="LTZ172" s="396"/>
      <c r="LUA172" s="396"/>
      <c r="LUB172" s="396"/>
      <c r="LUC172" s="396"/>
      <c r="LUD172" s="396"/>
      <c r="LUE172" s="396"/>
      <c r="LUF172" s="396"/>
      <c r="LUG172" s="396"/>
      <c r="LUH172" s="396"/>
      <c r="LUI172" s="396"/>
      <c r="LUJ172" s="396"/>
      <c r="LUK172" s="396"/>
      <c r="LUL172" s="396"/>
      <c r="LUM172" s="396"/>
      <c r="LUN172" s="396"/>
      <c r="LUO172" s="396"/>
      <c r="LUP172" s="396"/>
      <c r="LUQ172" s="396"/>
      <c r="LUR172" s="396"/>
      <c r="LUS172" s="396"/>
      <c r="LUT172" s="396"/>
      <c r="LUU172" s="396"/>
      <c r="LUV172" s="396"/>
      <c r="LUW172" s="396"/>
      <c r="LUX172" s="396"/>
      <c r="LUY172" s="396"/>
      <c r="LUZ172" s="396"/>
      <c r="LVA172" s="396"/>
      <c r="LVB172" s="396"/>
      <c r="LVC172" s="396"/>
      <c r="LVD172" s="396"/>
      <c r="LVE172" s="396"/>
      <c r="LVF172" s="396"/>
      <c r="LVG172" s="396"/>
      <c r="LVH172" s="396"/>
      <c r="LVI172" s="396"/>
      <c r="LVJ172" s="396"/>
      <c r="LVK172" s="396"/>
      <c r="LVL172" s="396"/>
      <c r="LVM172" s="396"/>
      <c r="LVN172" s="396"/>
      <c r="LVO172" s="396"/>
      <c r="LVP172" s="396"/>
      <c r="LVQ172" s="396"/>
      <c r="LVR172" s="396"/>
      <c r="LVS172" s="396"/>
      <c r="LVT172" s="396"/>
      <c r="LVU172" s="396"/>
      <c r="LVV172" s="396"/>
      <c r="LVW172" s="396"/>
      <c r="LVX172" s="396"/>
      <c r="LVY172" s="396"/>
      <c r="LVZ172" s="396"/>
      <c r="LWA172" s="396"/>
      <c r="LWB172" s="396"/>
      <c r="LWC172" s="396"/>
      <c r="LWD172" s="396"/>
      <c r="LWE172" s="396"/>
      <c r="LWF172" s="396"/>
      <c r="LWG172" s="396"/>
      <c r="LWH172" s="396"/>
      <c r="LWI172" s="396"/>
      <c r="LWJ172" s="396"/>
      <c r="LWK172" s="396"/>
      <c r="LWL172" s="396"/>
      <c r="LWM172" s="396"/>
      <c r="LWN172" s="396"/>
      <c r="LWO172" s="396"/>
      <c r="LWP172" s="396"/>
      <c r="LWQ172" s="396"/>
      <c r="LWR172" s="396"/>
      <c r="LWS172" s="396"/>
      <c r="LWT172" s="396"/>
      <c r="LWU172" s="396"/>
      <c r="LWV172" s="396"/>
      <c r="LWW172" s="396"/>
      <c r="LWX172" s="396"/>
      <c r="LWY172" s="396"/>
      <c r="LWZ172" s="396"/>
      <c r="LXA172" s="396"/>
      <c r="LXB172" s="396"/>
      <c r="LXC172" s="396"/>
      <c r="LXD172" s="396"/>
      <c r="LXE172" s="396"/>
      <c r="LXF172" s="396"/>
      <c r="LXG172" s="396"/>
      <c r="LXH172" s="396"/>
      <c r="LXI172" s="396"/>
      <c r="LXJ172" s="396"/>
      <c r="LXK172" s="396"/>
      <c r="LXL172" s="396"/>
      <c r="LXM172" s="396"/>
      <c r="LXN172" s="396"/>
      <c r="LXO172" s="396"/>
      <c r="LXP172" s="396"/>
      <c r="LXQ172" s="396"/>
      <c r="LXR172" s="396"/>
      <c r="LXS172" s="396"/>
      <c r="LXT172" s="396"/>
      <c r="LXU172" s="396"/>
      <c r="LXV172" s="396"/>
      <c r="LXW172" s="396"/>
      <c r="LXX172" s="396"/>
      <c r="LXY172" s="396"/>
      <c r="LXZ172" s="396"/>
      <c r="LYA172" s="396"/>
      <c r="LYB172" s="396"/>
      <c r="LYC172" s="396"/>
      <c r="LYD172" s="396"/>
      <c r="LYE172" s="396"/>
      <c r="LYF172" s="396"/>
      <c r="LYG172" s="396"/>
      <c r="LYH172" s="396"/>
      <c r="LYI172" s="396"/>
      <c r="LYJ172" s="396"/>
      <c r="LYK172" s="396"/>
      <c r="LYL172" s="396"/>
      <c r="LYM172" s="396"/>
      <c r="LYN172" s="396"/>
      <c r="LYO172" s="396"/>
      <c r="LYP172" s="396"/>
      <c r="LYQ172" s="396"/>
      <c r="LYR172" s="396"/>
      <c r="LYS172" s="396"/>
      <c r="LYT172" s="396"/>
      <c r="LYU172" s="396"/>
      <c r="LYV172" s="396"/>
      <c r="LYW172" s="396"/>
      <c r="LYX172" s="396"/>
      <c r="LYY172" s="396"/>
      <c r="LYZ172" s="396"/>
      <c r="LZA172" s="396"/>
      <c r="LZB172" s="396"/>
      <c r="LZC172" s="396"/>
      <c r="LZD172" s="396"/>
      <c r="LZE172" s="396"/>
      <c r="LZF172" s="396"/>
      <c r="LZG172" s="396"/>
      <c r="LZH172" s="396"/>
      <c r="LZI172" s="396"/>
      <c r="LZJ172" s="396"/>
      <c r="LZK172" s="396"/>
      <c r="LZL172" s="396"/>
      <c r="LZM172" s="396"/>
      <c r="LZN172" s="396"/>
      <c r="LZO172" s="396"/>
      <c r="LZP172" s="396"/>
      <c r="LZQ172" s="396"/>
      <c r="LZR172" s="396"/>
      <c r="LZS172" s="396"/>
      <c r="LZT172" s="396"/>
      <c r="LZU172" s="396"/>
      <c r="LZV172" s="396"/>
      <c r="LZW172" s="396"/>
      <c r="LZX172" s="396"/>
      <c r="LZY172" s="396"/>
      <c r="LZZ172" s="396"/>
      <c r="MAA172" s="396"/>
      <c r="MAB172" s="396"/>
      <c r="MAC172" s="396"/>
      <c r="MAD172" s="396"/>
      <c r="MAE172" s="396"/>
      <c r="MAF172" s="396"/>
      <c r="MAG172" s="396"/>
      <c r="MAH172" s="396"/>
      <c r="MAI172" s="396"/>
      <c r="MAJ172" s="396"/>
      <c r="MAK172" s="396"/>
      <c r="MAL172" s="396"/>
      <c r="MAM172" s="396"/>
      <c r="MAN172" s="396"/>
      <c r="MAO172" s="396"/>
      <c r="MAP172" s="396"/>
      <c r="MAQ172" s="396"/>
      <c r="MAR172" s="396"/>
      <c r="MAS172" s="396"/>
      <c r="MAT172" s="396"/>
      <c r="MAU172" s="396"/>
      <c r="MAV172" s="396"/>
      <c r="MAW172" s="396"/>
      <c r="MAX172" s="396"/>
      <c r="MAY172" s="396"/>
      <c r="MAZ172" s="396"/>
      <c r="MBA172" s="396"/>
      <c r="MBB172" s="396"/>
      <c r="MBC172" s="396"/>
      <c r="MBD172" s="396"/>
      <c r="MBE172" s="396"/>
      <c r="MBF172" s="396"/>
      <c r="MBG172" s="396"/>
      <c r="MBH172" s="396"/>
      <c r="MBI172" s="396"/>
      <c r="MBJ172" s="396"/>
      <c r="MBK172" s="396"/>
      <c r="MBL172" s="396"/>
      <c r="MBM172" s="396"/>
      <c r="MBN172" s="396"/>
      <c r="MBO172" s="396"/>
      <c r="MBP172" s="396"/>
      <c r="MBQ172" s="396"/>
      <c r="MBR172" s="396"/>
      <c r="MBS172" s="396"/>
      <c r="MBT172" s="396"/>
      <c r="MBU172" s="396"/>
      <c r="MBV172" s="396"/>
      <c r="MBW172" s="396"/>
      <c r="MBX172" s="396"/>
      <c r="MBY172" s="396"/>
      <c r="MBZ172" s="396"/>
      <c r="MCA172" s="396"/>
      <c r="MCB172" s="396"/>
      <c r="MCC172" s="396"/>
      <c r="MCD172" s="396"/>
      <c r="MCE172" s="396"/>
      <c r="MCF172" s="396"/>
      <c r="MCG172" s="396"/>
      <c r="MCH172" s="396"/>
      <c r="MCI172" s="396"/>
      <c r="MCJ172" s="396"/>
      <c r="MCK172" s="396"/>
      <c r="MCL172" s="396"/>
      <c r="MCM172" s="396"/>
      <c r="MCN172" s="396"/>
      <c r="MCO172" s="396"/>
      <c r="MCP172" s="396"/>
      <c r="MCQ172" s="396"/>
      <c r="MCR172" s="396"/>
      <c r="MCS172" s="396"/>
      <c r="MCT172" s="396"/>
      <c r="MCU172" s="396"/>
      <c r="MCV172" s="396"/>
      <c r="MCW172" s="396"/>
      <c r="MCX172" s="396"/>
      <c r="MCY172" s="396"/>
      <c r="MCZ172" s="396"/>
      <c r="MDA172" s="396"/>
      <c r="MDB172" s="396"/>
      <c r="MDC172" s="396"/>
      <c r="MDD172" s="396"/>
      <c r="MDE172" s="396"/>
      <c r="MDF172" s="396"/>
      <c r="MDG172" s="396"/>
      <c r="MDH172" s="396"/>
      <c r="MDI172" s="396"/>
      <c r="MDJ172" s="396"/>
      <c r="MDK172" s="396"/>
      <c r="MDL172" s="396"/>
      <c r="MDM172" s="396"/>
      <c r="MDN172" s="396"/>
      <c r="MDO172" s="396"/>
      <c r="MDP172" s="396"/>
      <c r="MDQ172" s="396"/>
      <c r="MDR172" s="396"/>
      <c r="MDS172" s="396"/>
      <c r="MDT172" s="396"/>
      <c r="MDU172" s="396"/>
      <c r="MDV172" s="396"/>
      <c r="MDW172" s="396"/>
      <c r="MDX172" s="396"/>
      <c r="MDY172" s="396"/>
      <c r="MDZ172" s="396"/>
      <c r="MEA172" s="396"/>
      <c r="MEB172" s="396"/>
      <c r="MEC172" s="396"/>
      <c r="MED172" s="396"/>
      <c r="MEE172" s="396"/>
      <c r="MEF172" s="396"/>
      <c r="MEG172" s="396"/>
      <c r="MEH172" s="396"/>
      <c r="MEI172" s="396"/>
      <c r="MEJ172" s="396"/>
      <c r="MEK172" s="396"/>
      <c r="MEL172" s="396"/>
      <c r="MEM172" s="396"/>
      <c r="MEN172" s="396"/>
      <c r="MEO172" s="396"/>
      <c r="MEP172" s="396"/>
      <c r="MEQ172" s="396"/>
      <c r="MER172" s="396"/>
      <c r="MES172" s="396"/>
      <c r="MET172" s="396"/>
      <c r="MEU172" s="396"/>
      <c r="MEV172" s="396"/>
      <c r="MEW172" s="396"/>
      <c r="MEX172" s="396"/>
      <c r="MEY172" s="396"/>
      <c r="MEZ172" s="396"/>
      <c r="MFA172" s="396"/>
      <c r="MFB172" s="396"/>
      <c r="MFC172" s="396"/>
      <c r="MFD172" s="396"/>
      <c r="MFE172" s="396"/>
      <c r="MFF172" s="396"/>
      <c r="MFG172" s="396"/>
      <c r="MFH172" s="396"/>
      <c r="MFI172" s="396"/>
      <c r="MFJ172" s="396"/>
      <c r="MFK172" s="396"/>
      <c r="MFL172" s="396"/>
      <c r="MFM172" s="396"/>
      <c r="MFN172" s="396"/>
      <c r="MFO172" s="396"/>
      <c r="MFP172" s="396"/>
      <c r="MFQ172" s="396"/>
      <c r="MFR172" s="396"/>
      <c r="MFS172" s="396"/>
      <c r="MFT172" s="396"/>
      <c r="MFU172" s="396"/>
      <c r="MFV172" s="396"/>
      <c r="MFW172" s="396"/>
      <c r="MFX172" s="396"/>
      <c r="MFY172" s="396"/>
      <c r="MFZ172" s="396"/>
      <c r="MGA172" s="396"/>
      <c r="MGB172" s="396"/>
      <c r="MGC172" s="396"/>
      <c r="MGD172" s="396"/>
      <c r="MGE172" s="396"/>
      <c r="MGF172" s="396"/>
      <c r="MGG172" s="396"/>
      <c r="MGH172" s="396"/>
      <c r="MGI172" s="396"/>
      <c r="MGJ172" s="396"/>
      <c r="MGK172" s="396"/>
      <c r="MGL172" s="396"/>
      <c r="MGM172" s="396"/>
      <c r="MGN172" s="396"/>
      <c r="MGO172" s="396"/>
      <c r="MGP172" s="396"/>
      <c r="MGQ172" s="396"/>
      <c r="MGR172" s="396"/>
      <c r="MGS172" s="396"/>
      <c r="MGT172" s="396"/>
      <c r="MGU172" s="396"/>
      <c r="MGV172" s="396"/>
      <c r="MGW172" s="396"/>
      <c r="MGX172" s="396"/>
      <c r="MGY172" s="396"/>
      <c r="MGZ172" s="396"/>
      <c r="MHA172" s="396"/>
      <c r="MHB172" s="396"/>
      <c r="MHC172" s="396"/>
      <c r="MHD172" s="396"/>
      <c r="MHE172" s="396"/>
      <c r="MHF172" s="396"/>
      <c r="MHG172" s="396"/>
      <c r="MHH172" s="396"/>
      <c r="MHI172" s="396"/>
      <c r="MHJ172" s="396"/>
      <c r="MHK172" s="396"/>
      <c r="MHL172" s="396"/>
      <c r="MHM172" s="396"/>
      <c r="MHN172" s="396"/>
      <c r="MHO172" s="396"/>
      <c r="MHP172" s="396"/>
      <c r="MHQ172" s="396"/>
      <c r="MHR172" s="396"/>
      <c r="MHS172" s="396"/>
      <c r="MHT172" s="396"/>
      <c r="MHU172" s="396"/>
      <c r="MHV172" s="396"/>
      <c r="MHW172" s="396"/>
      <c r="MHX172" s="396"/>
      <c r="MHY172" s="396"/>
      <c r="MHZ172" s="396"/>
      <c r="MIA172" s="396"/>
      <c r="MIB172" s="396"/>
      <c r="MIC172" s="396"/>
      <c r="MID172" s="396"/>
      <c r="MIE172" s="396"/>
      <c r="MIF172" s="396"/>
      <c r="MIG172" s="396"/>
      <c r="MIH172" s="396"/>
      <c r="MII172" s="396"/>
      <c r="MIJ172" s="396"/>
      <c r="MIK172" s="396"/>
      <c r="MIL172" s="396"/>
      <c r="MIM172" s="396"/>
      <c r="MIN172" s="396"/>
      <c r="MIO172" s="396"/>
      <c r="MIP172" s="396"/>
      <c r="MIQ172" s="396"/>
      <c r="MIR172" s="396"/>
      <c r="MIS172" s="396"/>
      <c r="MIT172" s="396"/>
      <c r="MIU172" s="396"/>
      <c r="MIV172" s="396"/>
      <c r="MIW172" s="396"/>
      <c r="MIX172" s="396"/>
      <c r="MIY172" s="396"/>
      <c r="MIZ172" s="396"/>
      <c r="MJA172" s="396"/>
      <c r="MJB172" s="396"/>
      <c r="MJC172" s="396"/>
      <c r="MJD172" s="396"/>
      <c r="MJE172" s="396"/>
      <c r="MJF172" s="396"/>
      <c r="MJG172" s="396"/>
      <c r="MJH172" s="396"/>
      <c r="MJI172" s="396"/>
      <c r="MJJ172" s="396"/>
      <c r="MJK172" s="396"/>
      <c r="MJL172" s="396"/>
      <c r="MJM172" s="396"/>
      <c r="MJN172" s="396"/>
      <c r="MJO172" s="396"/>
      <c r="MJP172" s="396"/>
      <c r="MJQ172" s="396"/>
      <c r="MJR172" s="396"/>
      <c r="MJS172" s="396"/>
      <c r="MJT172" s="396"/>
      <c r="MJU172" s="396"/>
      <c r="MJV172" s="396"/>
      <c r="MJW172" s="396"/>
      <c r="MJX172" s="396"/>
      <c r="MJY172" s="396"/>
      <c r="MJZ172" s="396"/>
      <c r="MKA172" s="396"/>
      <c r="MKB172" s="396"/>
      <c r="MKC172" s="396"/>
      <c r="MKD172" s="396"/>
      <c r="MKE172" s="396"/>
      <c r="MKF172" s="396"/>
      <c r="MKG172" s="396"/>
      <c r="MKH172" s="396"/>
      <c r="MKI172" s="396"/>
      <c r="MKJ172" s="396"/>
      <c r="MKK172" s="396"/>
      <c r="MKL172" s="396"/>
      <c r="MKM172" s="396"/>
      <c r="MKN172" s="396"/>
      <c r="MKO172" s="396"/>
      <c r="MKP172" s="396"/>
      <c r="MKQ172" s="396"/>
      <c r="MKR172" s="396"/>
      <c r="MKS172" s="396"/>
      <c r="MKT172" s="396"/>
      <c r="MKU172" s="396"/>
      <c r="MKV172" s="396"/>
      <c r="MKW172" s="396"/>
      <c r="MKX172" s="396"/>
      <c r="MKY172" s="396"/>
      <c r="MKZ172" s="396"/>
      <c r="MLA172" s="396"/>
      <c r="MLB172" s="396"/>
      <c r="MLC172" s="396"/>
      <c r="MLD172" s="396"/>
      <c r="MLE172" s="396"/>
      <c r="MLF172" s="396"/>
      <c r="MLG172" s="396"/>
      <c r="MLH172" s="396"/>
      <c r="MLI172" s="396"/>
      <c r="MLJ172" s="396"/>
      <c r="MLK172" s="396"/>
      <c r="MLL172" s="396"/>
      <c r="MLM172" s="396"/>
      <c r="MLN172" s="396"/>
      <c r="MLO172" s="396"/>
      <c r="MLP172" s="396"/>
      <c r="MLQ172" s="396"/>
      <c r="MLR172" s="396"/>
      <c r="MLS172" s="396"/>
      <c r="MLT172" s="396"/>
      <c r="MLU172" s="396"/>
      <c r="MLV172" s="396"/>
      <c r="MLW172" s="396"/>
      <c r="MLX172" s="396"/>
      <c r="MLY172" s="396"/>
      <c r="MLZ172" s="396"/>
      <c r="MMA172" s="396"/>
      <c r="MMB172" s="396"/>
      <c r="MMC172" s="396"/>
      <c r="MMD172" s="396"/>
      <c r="MME172" s="396"/>
      <c r="MMF172" s="396"/>
      <c r="MMG172" s="396"/>
      <c r="MMH172" s="396"/>
      <c r="MMI172" s="396"/>
      <c r="MMJ172" s="396"/>
      <c r="MMK172" s="396"/>
      <c r="MML172" s="396"/>
      <c r="MMM172" s="396"/>
      <c r="MMN172" s="396"/>
      <c r="MMO172" s="396"/>
      <c r="MMP172" s="396"/>
      <c r="MMQ172" s="396"/>
      <c r="MMR172" s="396"/>
      <c r="MMS172" s="396"/>
      <c r="MMT172" s="396"/>
      <c r="MMU172" s="396"/>
      <c r="MMV172" s="396"/>
      <c r="MMW172" s="396"/>
      <c r="MMX172" s="396"/>
      <c r="MMY172" s="396"/>
      <c r="MMZ172" s="396"/>
      <c r="MNA172" s="396"/>
      <c r="MNB172" s="396"/>
      <c r="MNC172" s="396"/>
      <c r="MND172" s="396"/>
      <c r="MNE172" s="396"/>
      <c r="MNF172" s="396"/>
      <c r="MNG172" s="396"/>
      <c r="MNH172" s="396"/>
      <c r="MNI172" s="396"/>
      <c r="MNJ172" s="396"/>
      <c r="MNK172" s="396"/>
      <c r="MNL172" s="396"/>
      <c r="MNM172" s="396"/>
      <c r="MNN172" s="396"/>
      <c r="MNO172" s="396"/>
      <c r="MNP172" s="396"/>
      <c r="MNQ172" s="396"/>
      <c r="MNR172" s="396"/>
      <c r="MNS172" s="396"/>
      <c r="MNT172" s="396"/>
      <c r="MNU172" s="396"/>
      <c r="MNV172" s="396"/>
      <c r="MNW172" s="396"/>
      <c r="MNX172" s="396"/>
      <c r="MNY172" s="396"/>
      <c r="MNZ172" s="396"/>
      <c r="MOA172" s="396"/>
      <c r="MOB172" s="396"/>
      <c r="MOC172" s="396"/>
      <c r="MOD172" s="396"/>
      <c r="MOE172" s="396"/>
      <c r="MOF172" s="396"/>
      <c r="MOG172" s="396"/>
      <c r="MOH172" s="396"/>
      <c r="MOI172" s="396"/>
      <c r="MOJ172" s="396"/>
      <c r="MOK172" s="396"/>
      <c r="MOL172" s="396"/>
      <c r="MOM172" s="396"/>
      <c r="MON172" s="396"/>
      <c r="MOO172" s="396"/>
      <c r="MOP172" s="396"/>
      <c r="MOQ172" s="396"/>
      <c r="MOR172" s="396"/>
      <c r="MOS172" s="396"/>
      <c r="MOT172" s="396"/>
      <c r="MOU172" s="396"/>
      <c r="MOV172" s="396"/>
      <c r="MOW172" s="396"/>
      <c r="MOX172" s="396"/>
      <c r="MOY172" s="396"/>
      <c r="MOZ172" s="396"/>
      <c r="MPA172" s="396"/>
      <c r="MPB172" s="396"/>
      <c r="MPC172" s="396"/>
      <c r="MPD172" s="396"/>
      <c r="MPE172" s="396"/>
      <c r="MPF172" s="396"/>
      <c r="MPG172" s="396"/>
      <c r="MPH172" s="396"/>
      <c r="MPI172" s="396"/>
      <c r="MPJ172" s="396"/>
      <c r="MPK172" s="396"/>
      <c r="MPL172" s="396"/>
      <c r="MPM172" s="396"/>
      <c r="MPN172" s="396"/>
      <c r="MPO172" s="396"/>
      <c r="MPP172" s="396"/>
      <c r="MPQ172" s="396"/>
      <c r="MPR172" s="396"/>
      <c r="MPS172" s="396"/>
      <c r="MPT172" s="396"/>
      <c r="MPU172" s="396"/>
      <c r="MPV172" s="396"/>
      <c r="MPW172" s="396"/>
      <c r="MPX172" s="396"/>
      <c r="MPY172" s="396"/>
      <c r="MPZ172" s="396"/>
      <c r="MQA172" s="396"/>
      <c r="MQB172" s="396"/>
      <c r="MQC172" s="396"/>
      <c r="MQD172" s="396"/>
      <c r="MQE172" s="396"/>
      <c r="MQF172" s="396"/>
      <c r="MQG172" s="396"/>
      <c r="MQH172" s="396"/>
      <c r="MQI172" s="396"/>
      <c r="MQJ172" s="396"/>
      <c r="MQK172" s="396"/>
      <c r="MQL172" s="396"/>
      <c r="MQM172" s="396"/>
      <c r="MQN172" s="396"/>
      <c r="MQO172" s="396"/>
      <c r="MQP172" s="396"/>
      <c r="MQQ172" s="396"/>
      <c r="MQR172" s="396"/>
      <c r="MQS172" s="396"/>
      <c r="MQT172" s="396"/>
      <c r="MQU172" s="396"/>
      <c r="MQV172" s="396"/>
      <c r="MQW172" s="396"/>
      <c r="MQX172" s="396"/>
      <c r="MQY172" s="396"/>
      <c r="MQZ172" s="396"/>
      <c r="MRA172" s="396"/>
      <c r="MRB172" s="396"/>
      <c r="MRC172" s="396"/>
      <c r="MRD172" s="396"/>
      <c r="MRE172" s="396"/>
      <c r="MRF172" s="396"/>
      <c r="MRG172" s="396"/>
      <c r="MRH172" s="396"/>
      <c r="MRI172" s="396"/>
      <c r="MRJ172" s="396"/>
      <c r="MRK172" s="396"/>
      <c r="MRL172" s="396"/>
      <c r="MRM172" s="396"/>
      <c r="MRN172" s="396"/>
      <c r="MRO172" s="396"/>
      <c r="MRP172" s="396"/>
      <c r="MRQ172" s="396"/>
      <c r="MRR172" s="396"/>
      <c r="MRS172" s="396"/>
      <c r="MRT172" s="396"/>
      <c r="MRU172" s="396"/>
      <c r="MRV172" s="396"/>
      <c r="MRW172" s="396"/>
      <c r="MRX172" s="396"/>
      <c r="MRY172" s="396"/>
      <c r="MRZ172" s="396"/>
      <c r="MSA172" s="396"/>
      <c r="MSB172" s="396"/>
      <c r="MSC172" s="396"/>
      <c r="MSD172" s="396"/>
      <c r="MSE172" s="396"/>
      <c r="MSF172" s="396"/>
      <c r="MSG172" s="396"/>
      <c r="MSH172" s="396"/>
      <c r="MSI172" s="396"/>
      <c r="MSJ172" s="396"/>
      <c r="MSK172" s="396"/>
      <c r="MSL172" s="396"/>
      <c r="MSM172" s="396"/>
      <c r="MSN172" s="396"/>
      <c r="MSO172" s="396"/>
      <c r="MSP172" s="396"/>
      <c r="MSQ172" s="396"/>
      <c r="MSR172" s="396"/>
      <c r="MSS172" s="396"/>
      <c r="MST172" s="396"/>
      <c r="MSU172" s="396"/>
      <c r="MSV172" s="396"/>
      <c r="MSW172" s="396"/>
      <c r="MSX172" s="396"/>
      <c r="MSY172" s="396"/>
      <c r="MSZ172" s="396"/>
      <c r="MTA172" s="396"/>
      <c r="MTB172" s="396"/>
      <c r="MTC172" s="396"/>
      <c r="MTD172" s="396"/>
      <c r="MTE172" s="396"/>
      <c r="MTF172" s="396"/>
      <c r="MTG172" s="396"/>
      <c r="MTH172" s="396"/>
      <c r="MTI172" s="396"/>
      <c r="MTJ172" s="396"/>
      <c r="MTK172" s="396"/>
      <c r="MTL172" s="396"/>
      <c r="MTM172" s="396"/>
      <c r="MTN172" s="396"/>
      <c r="MTO172" s="396"/>
      <c r="MTP172" s="396"/>
      <c r="MTQ172" s="396"/>
      <c r="MTR172" s="396"/>
      <c r="MTS172" s="396"/>
      <c r="MTT172" s="396"/>
      <c r="MTU172" s="396"/>
      <c r="MTV172" s="396"/>
      <c r="MTW172" s="396"/>
      <c r="MTX172" s="396"/>
      <c r="MTY172" s="396"/>
      <c r="MTZ172" s="396"/>
      <c r="MUA172" s="396"/>
      <c r="MUB172" s="396"/>
      <c r="MUC172" s="396"/>
      <c r="MUD172" s="396"/>
      <c r="MUE172" s="396"/>
      <c r="MUF172" s="396"/>
      <c r="MUG172" s="396"/>
      <c r="MUH172" s="396"/>
      <c r="MUI172" s="396"/>
      <c r="MUJ172" s="396"/>
      <c r="MUK172" s="396"/>
      <c r="MUL172" s="396"/>
      <c r="MUM172" s="396"/>
      <c r="MUN172" s="396"/>
      <c r="MUO172" s="396"/>
      <c r="MUP172" s="396"/>
      <c r="MUQ172" s="396"/>
      <c r="MUR172" s="396"/>
      <c r="MUS172" s="396"/>
      <c r="MUT172" s="396"/>
      <c r="MUU172" s="396"/>
      <c r="MUV172" s="396"/>
      <c r="MUW172" s="396"/>
      <c r="MUX172" s="396"/>
      <c r="MUY172" s="396"/>
      <c r="MUZ172" s="396"/>
      <c r="MVA172" s="396"/>
      <c r="MVB172" s="396"/>
      <c r="MVC172" s="396"/>
      <c r="MVD172" s="396"/>
      <c r="MVE172" s="396"/>
      <c r="MVF172" s="396"/>
      <c r="MVG172" s="396"/>
      <c r="MVH172" s="396"/>
      <c r="MVI172" s="396"/>
      <c r="MVJ172" s="396"/>
      <c r="MVK172" s="396"/>
      <c r="MVL172" s="396"/>
      <c r="MVM172" s="396"/>
      <c r="MVN172" s="396"/>
      <c r="MVO172" s="396"/>
      <c r="MVP172" s="396"/>
      <c r="MVQ172" s="396"/>
      <c r="MVR172" s="396"/>
      <c r="MVS172" s="396"/>
      <c r="MVT172" s="396"/>
      <c r="MVU172" s="396"/>
      <c r="MVV172" s="396"/>
      <c r="MVW172" s="396"/>
      <c r="MVX172" s="396"/>
      <c r="MVY172" s="396"/>
      <c r="MVZ172" s="396"/>
      <c r="MWA172" s="396"/>
      <c r="MWB172" s="396"/>
      <c r="MWC172" s="396"/>
      <c r="MWD172" s="396"/>
      <c r="MWE172" s="396"/>
      <c r="MWF172" s="396"/>
      <c r="MWG172" s="396"/>
      <c r="MWH172" s="396"/>
      <c r="MWI172" s="396"/>
      <c r="MWJ172" s="396"/>
      <c r="MWK172" s="396"/>
      <c r="MWL172" s="396"/>
      <c r="MWM172" s="396"/>
      <c r="MWN172" s="396"/>
      <c r="MWO172" s="396"/>
      <c r="MWP172" s="396"/>
      <c r="MWQ172" s="396"/>
      <c r="MWR172" s="396"/>
      <c r="MWS172" s="396"/>
      <c r="MWT172" s="396"/>
      <c r="MWU172" s="396"/>
      <c r="MWV172" s="396"/>
      <c r="MWW172" s="396"/>
      <c r="MWX172" s="396"/>
      <c r="MWY172" s="396"/>
      <c r="MWZ172" s="396"/>
      <c r="MXA172" s="396"/>
      <c r="MXB172" s="396"/>
      <c r="MXC172" s="396"/>
      <c r="MXD172" s="396"/>
      <c r="MXE172" s="396"/>
      <c r="MXF172" s="396"/>
      <c r="MXG172" s="396"/>
      <c r="MXH172" s="396"/>
      <c r="MXI172" s="396"/>
      <c r="MXJ172" s="396"/>
      <c r="MXK172" s="396"/>
      <c r="MXL172" s="396"/>
      <c r="MXM172" s="396"/>
      <c r="MXN172" s="396"/>
      <c r="MXO172" s="396"/>
      <c r="MXP172" s="396"/>
      <c r="MXQ172" s="396"/>
      <c r="MXR172" s="396"/>
      <c r="MXS172" s="396"/>
      <c r="MXT172" s="396"/>
      <c r="MXU172" s="396"/>
      <c r="MXV172" s="396"/>
      <c r="MXW172" s="396"/>
      <c r="MXX172" s="396"/>
      <c r="MXY172" s="396"/>
      <c r="MXZ172" s="396"/>
      <c r="MYA172" s="396"/>
      <c r="MYB172" s="396"/>
      <c r="MYC172" s="396"/>
      <c r="MYD172" s="396"/>
      <c r="MYE172" s="396"/>
      <c r="MYF172" s="396"/>
      <c r="MYG172" s="396"/>
      <c r="MYH172" s="396"/>
      <c r="MYI172" s="396"/>
      <c r="MYJ172" s="396"/>
      <c r="MYK172" s="396"/>
      <c r="MYL172" s="396"/>
      <c r="MYM172" s="396"/>
      <c r="MYN172" s="396"/>
      <c r="MYO172" s="396"/>
      <c r="MYP172" s="396"/>
      <c r="MYQ172" s="396"/>
      <c r="MYR172" s="396"/>
      <c r="MYS172" s="396"/>
      <c r="MYT172" s="396"/>
      <c r="MYU172" s="396"/>
      <c r="MYV172" s="396"/>
      <c r="MYW172" s="396"/>
      <c r="MYX172" s="396"/>
      <c r="MYY172" s="396"/>
      <c r="MYZ172" s="396"/>
      <c r="MZA172" s="396"/>
      <c r="MZB172" s="396"/>
      <c r="MZC172" s="396"/>
      <c r="MZD172" s="396"/>
      <c r="MZE172" s="396"/>
      <c r="MZF172" s="396"/>
      <c r="MZG172" s="396"/>
      <c r="MZH172" s="396"/>
      <c r="MZI172" s="396"/>
      <c r="MZJ172" s="396"/>
      <c r="MZK172" s="396"/>
      <c r="MZL172" s="396"/>
      <c r="MZM172" s="396"/>
      <c r="MZN172" s="396"/>
      <c r="MZO172" s="396"/>
      <c r="MZP172" s="396"/>
      <c r="MZQ172" s="396"/>
      <c r="MZR172" s="396"/>
      <c r="MZS172" s="396"/>
      <c r="MZT172" s="396"/>
      <c r="MZU172" s="396"/>
      <c r="MZV172" s="396"/>
      <c r="MZW172" s="396"/>
      <c r="MZX172" s="396"/>
      <c r="MZY172" s="396"/>
      <c r="MZZ172" s="396"/>
      <c r="NAA172" s="396"/>
      <c r="NAB172" s="396"/>
      <c r="NAC172" s="396"/>
      <c r="NAD172" s="396"/>
      <c r="NAE172" s="396"/>
      <c r="NAF172" s="396"/>
      <c r="NAG172" s="396"/>
      <c r="NAH172" s="396"/>
      <c r="NAI172" s="396"/>
      <c r="NAJ172" s="396"/>
      <c r="NAK172" s="396"/>
      <c r="NAL172" s="396"/>
      <c r="NAM172" s="396"/>
      <c r="NAN172" s="396"/>
      <c r="NAO172" s="396"/>
      <c r="NAP172" s="396"/>
      <c r="NAQ172" s="396"/>
      <c r="NAR172" s="396"/>
      <c r="NAS172" s="396"/>
      <c r="NAT172" s="396"/>
      <c r="NAU172" s="396"/>
      <c r="NAV172" s="396"/>
      <c r="NAW172" s="396"/>
      <c r="NAX172" s="396"/>
      <c r="NAY172" s="396"/>
      <c r="NAZ172" s="396"/>
      <c r="NBA172" s="396"/>
      <c r="NBB172" s="396"/>
      <c r="NBC172" s="396"/>
      <c r="NBD172" s="396"/>
      <c r="NBE172" s="396"/>
      <c r="NBF172" s="396"/>
      <c r="NBG172" s="396"/>
      <c r="NBH172" s="396"/>
      <c r="NBI172" s="396"/>
      <c r="NBJ172" s="396"/>
      <c r="NBK172" s="396"/>
      <c r="NBL172" s="396"/>
      <c r="NBM172" s="396"/>
      <c r="NBN172" s="396"/>
      <c r="NBO172" s="396"/>
      <c r="NBP172" s="396"/>
      <c r="NBQ172" s="396"/>
      <c r="NBR172" s="396"/>
      <c r="NBS172" s="396"/>
      <c r="NBT172" s="396"/>
      <c r="NBU172" s="396"/>
      <c r="NBV172" s="396"/>
      <c r="NBW172" s="396"/>
      <c r="NBX172" s="396"/>
      <c r="NBY172" s="396"/>
      <c r="NBZ172" s="396"/>
      <c r="NCA172" s="396"/>
      <c r="NCB172" s="396"/>
      <c r="NCC172" s="396"/>
      <c r="NCD172" s="396"/>
      <c r="NCE172" s="396"/>
      <c r="NCF172" s="396"/>
      <c r="NCG172" s="396"/>
      <c r="NCH172" s="396"/>
      <c r="NCI172" s="396"/>
      <c r="NCJ172" s="396"/>
      <c r="NCK172" s="396"/>
      <c r="NCL172" s="396"/>
      <c r="NCM172" s="396"/>
      <c r="NCN172" s="396"/>
      <c r="NCO172" s="396"/>
      <c r="NCP172" s="396"/>
      <c r="NCQ172" s="396"/>
      <c r="NCR172" s="396"/>
      <c r="NCS172" s="396"/>
      <c r="NCT172" s="396"/>
      <c r="NCU172" s="396"/>
      <c r="NCV172" s="396"/>
      <c r="NCW172" s="396"/>
      <c r="NCX172" s="396"/>
      <c r="NCY172" s="396"/>
      <c r="NCZ172" s="396"/>
      <c r="NDA172" s="396"/>
      <c r="NDB172" s="396"/>
      <c r="NDC172" s="396"/>
      <c r="NDD172" s="396"/>
      <c r="NDE172" s="396"/>
      <c r="NDF172" s="396"/>
      <c r="NDG172" s="396"/>
      <c r="NDH172" s="396"/>
      <c r="NDI172" s="396"/>
      <c r="NDJ172" s="396"/>
      <c r="NDK172" s="396"/>
      <c r="NDL172" s="396"/>
      <c r="NDM172" s="396"/>
      <c r="NDN172" s="396"/>
      <c r="NDO172" s="396"/>
      <c r="NDP172" s="396"/>
      <c r="NDQ172" s="396"/>
      <c r="NDR172" s="396"/>
      <c r="NDS172" s="396"/>
      <c r="NDT172" s="396"/>
      <c r="NDU172" s="396"/>
      <c r="NDV172" s="396"/>
      <c r="NDW172" s="396"/>
      <c r="NDX172" s="396"/>
      <c r="NDY172" s="396"/>
      <c r="NDZ172" s="396"/>
      <c r="NEA172" s="396"/>
      <c r="NEB172" s="396"/>
      <c r="NEC172" s="396"/>
      <c r="NED172" s="396"/>
      <c r="NEE172" s="396"/>
      <c r="NEF172" s="396"/>
      <c r="NEG172" s="396"/>
      <c r="NEH172" s="396"/>
      <c r="NEI172" s="396"/>
      <c r="NEJ172" s="396"/>
      <c r="NEK172" s="396"/>
      <c r="NEL172" s="396"/>
      <c r="NEM172" s="396"/>
      <c r="NEN172" s="396"/>
      <c r="NEO172" s="396"/>
      <c r="NEP172" s="396"/>
      <c r="NEQ172" s="396"/>
      <c r="NER172" s="396"/>
      <c r="NES172" s="396"/>
      <c r="NET172" s="396"/>
      <c r="NEU172" s="396"/>
      <c r="NEV172" s="396"/>
      <c r="NEW172" s="396"/>
      <c r="NEX172" s="396"/>
      <c r="NEY172" s="396"/>
      <c r="NEZ172" s="396"/>
      <c r="NFA172" s="396"/>
      <c r="NFB172" s="396"/>
      <c r="NFC172" s="396"/>
      <c r="NFD172" s="396"/>
      <c r="NFE172" s="396"/>
      <c r="NFF172" s="396"/>
      <c r="NFG172" s="396"/>
      <c r="NFH172" s="396"/>
      <c r="NFI172" s="396"/>
      <c r="NFJ172" s="396"/>
      <c r="NFK172" s="396"/>
      <c r="NFL172" s="396"/>
      <c r="NFM172" s="396"/>
      <c r="NFN172" s="396"/>
      <c r="NFO172" s="396"/>
      <c r="NFP172" s="396"/>
      <c r="NFQ172" s="396"/>
      <c r="NFR172" s="396"/>
      <c r="NFS172" s="396"/>
      <c r="NFT172" s="396"/>
      <c r="NFU172" s="396"/>
      <c r="NFV172" s="396"/>
      <c r="NFW172" s="396"/>
      <c r="NFX172" s="396"/>
      <c r="NFY172" s="396"/>
      <c r="NFZ172" s="396"/>
      <c r="NGA172" s="396"/>
      <c r="NGB172" s="396"/>
      <c r="NGC172" s="396"/>
      <c r="NGD172" s="396"/>
      <c r="NGE172" s="396"/>
      <c r="NGF172" s="396"/>
      <c r="NGG172" s="396"/>
      <c r="NGH172" s="396"/>
      <c r="NGI172" s="396"/>
      <c r="NGJ172" s="396"/>
      <c r="NGK172" s="396"/>
      <c r="NGL172" s="396"/>
      <c r="NGM172" s="396"/>
      <c r="NGN172" s="396"/>
      <c r="NGO172" s="396"/>
      <c r="NGP172" s="396"/>
      <c r="NGQ172" s="396"/>
      <c r="NGR172" s="396"/>
      <c r="NGS172" s="396"/>
      <c r="NGT172" s="396"/>
      <c r="NGU172" s="396"/>
      <c r="NGV172" s="396"/>
      <c r="NGW172" s="396"/>
      <c r="NGX172" s="396"/>
      <c r="NGY172" s="396"/>
      <c r="NGZ172" s="396"/>
      <c r="NHA172" s="396"/>
      <c r="NHB172" s="396"/>
      <c r="NHC172" s="396"/>
      <c r="NHD172" s="396"/>
      <c r="NHE172" s="396"/>
      <c r="NHF172" s="396"/>
      <c r="NHG172" s="396"/>
      <c r="NHH172" s="396"/>
      <c r="NHI172" s="396"/>
      <c r="NHJ172" s="396"/>
      <c r="NHK172" s="396"/>
      <c r="NHL172" s="396"/>
      <c r="NHM172" s="396"/>
      <c r="NHN172" s="396"/>
      <c r="NHO172" s="396"/>
      <c r="NHP172" s="396"/>
      <c r="NHQ172" s="396"/>
      <c r="NHR172" s="396"/>
      <c r="NHS172" s="396"/>
      <c r="NHT172" s="396"/>
      <c r="NHU172" s="396"/>
      <c r="NHV172" s="396"/>
      <c r="NHW172" s="396"/>
      <c r="NHX172" s="396"/>
      <c r="NHY172" s="396"/>
      <c r="NHZ172" s="396"/>
      <c r="NIA172" s="396"/>
      <c r="NIB172" s="396"/>
      <c r="NIC172" s="396"/>
      <c r="NID172" s="396"/>
      <c r="NIE172" s="396"/>
      <c r="NIF172" s="396"/>
      <c r="NIG172" s="396"/>
      <c r="NIH172" s="396"/>
      <c r="NII172" s="396"/>
      <c r="NIJ172" s="396"/>
      <c r="NIK172" s="396"/>
      <c r="NIL172" s="396"/>
      <c r="NIM172" s="396"/>
      <c r="NIN172" s="396"/>
      <c r="NIO172" s="396"/>
      <c r="NIP172" s="396"/>
      <c r="NIQ172" s="396"/>
      <c r="NIR172" s="396"/>
      <c r="NIS172" s="396"/>
      <c r="NIT172" s="396"/>
      <c r="NIU172" s="396"/>
      <c r="NIV172" s="396"/>
      <c r="NIW172" s="396"/>
      <c r="NIX172" s="396"/>
      <c r="NIY172" s="396"/>
      <c r="NIZ172" s="396"/>
      <c r="NJA172" s="396"/>
      <c r="NJB172" s="396"/>
      <c r="NJC172" s="396"/>
      <c r="NJD172" s="396"/>
      <c r="NJE172" s="396"/>
      <c r="NJF172" s="396"/>
      <c r="NJG172" s="396"/>
      <c r="NJH172" s="396"/>
      <c r="NJI172" s="396"/>
      <c r="NJJ172" s="396"/>
      <c r="NJK172" s="396"/>
      <c r="NJL172" s="396"/>
      <c r="NJM172" s="396"/>
      <c r="NJN172" s="396"/>
      <c r="NJO172" s="396"/>
      <c r="NJP172" s="396"/>
      <c r="NJQ172" s="396"/>
      <c r="NJR172" s="396"/>
      <c r="NJS172" s="396"/>
      <c r="NJT172" s="396"/>
      <c r="NJU172" s="396"/>
      <c r="NJV172" s="396"/>
      <c r="NJW172" s="396"/>
      <c r="NJX172" s="396"/>
      <c r="NJY172" s="396"/>
      <c r="NJZ172" s="396"/>
      <c r="NKA172" s="396"/>
      <c r="NKB172" s="396"/>
      <c r="NKC172" s="396"/>
      <c r="NKD172" s="396"/>
      <c r="NKE172" s="396"/>
      <c r="NKF172" s="396"/>
      <c r="NKG172" s="396"/>
      <c r="NKH172" s="396"/>
      <c r="NKI172" s="396"/>
      <c r="NKJ172" s="396"/>
      <c r="NKK172" s="396"/>
      <c r="NKL172" s="396"/>
      <c r="NKM172" s="396"/>
      <c r="NKN172" s="396"/>
      <c r="NKO172" s="396"/>
      <c r="NKP172" s="396"/>
      <c r="NKQ172" s="396"/>
      <c r="NKR172" s="396"/>
      <c r="NKS172" s="396"/>
      <c r="NKT172" s="396"/>
      <c r="NKU172" s="396"/>
      <c r="NKV172" s="396"/>
      <c r="NKW172" s="396"/>
      <c r="NKX172" s="396"/>
      <c r="NKY172" s="396"/>
      <c r="NKZ172" s="396"/>
      <c r="NLA172" s="396"/>
      <c r="NLB172" s="396"/>
      <c r="NLC172" s="396"/>
      <c r="NLD172" s="396"/>
      <c r="NLE172" s="396"/>
      <c r="NLF172" s="396"/>
      <c r="NLG172" s="396"/>
      <c r="NLH172" s="396"/>
      <c r="NLI172" s="396"/>
      <c r="NLJ172" s="396"/>
      <c r="NLK172" s="396"/>
      <c r="NLL172" s="396"/>
      <c r="NLM172" s="396"/>
      <c r="NLN172" s="396"/>
      <c r="NLO172" s="396"/>
      <c r="NLP172" s="396"/>
      <c r="NLQ172" s="396"/>
      <c r="NLR172" s="396"/>
      <c r="NLS172" s="396"/>
      <c r="NLT172" s="396"/>
      <c r="NLU172" s="396"/>
      <c r="NLV172" s="396"/>
      <c r="NLW172" s="396"/>
      <c r="NLX172" s="396"/>
      <c r="NLY172" s="396"/>
      <c r="NLZ172" s="396"/>
      <c r="NMA172" s="396"/>
      <c r="NMB172" s="396"/>
      <c r="NMC172" s="396"/>
      <c r="NMD172" s="396"/>
      <c r="NME172" s="396"/>
      <c r="NMF172" s="396"/>
      <c r="NMG172" s="396"/>
      <c r="NMH172" s="396"/>
      <c r="NMI172" s="396"/>
      <c r="NMJ172" s="396"/>
      <c r="NMK172" s="396"/>
      <c r="NML172" s="396"/>
      <c r="NMM172" s="396"/>
      <c r="NMN172" s="396"/>
      <c r="NMO172" s="396"/>
      <c r="NMP172" s="396"/>
      <c r="NMQ172" s="396"/>
      <c r="NMR172" s="396"/>
      <c r="NMS172" s="396"/>
      <c r="NMT172" s="396"/>
      <c r="NMU172" s="396"/>
      <c r="NMV172" s="396"/>
      <c r="NMW172" s="396"/>
      <c r="NMX172" s="396"/>
      <c r="NMY172" s="396"/>
      <c r="NMZ172" s="396"/>
      <c r="NNA172" s="396"/>
      <c r="NNB172" s="396"/>
      <c r="NNC172" s="396"/>
      <c r="NND172" s="396"/>
      <c r="NNE172" s="396"/>
      <c r="NNF172" s="396"/>
      <c r="NNG172" s="396"/>
      <c r="NNH172" s="396"/>
      <c r="NNI172" s="396"/>
      <c r="NNJ172" s="396"/>
      <c r="NNK172" s="396"/>
      <c r="NNL172" s="396"/>
      <c r="NNM172" s="396"/>
      <c r="NNN172" s="396"/>
      <c r="NNO172" s="396"/>
      <c r="NNP172" s="396"/>
      <c r="NNQ172" s="396"/>
      <c r="NNR172" s="396"/>
      <c r="NNS172" s="396"/>
      <c r="NNT172" s="396"/>
      <c r="NNU172" s="396"/>
      <c r="NNV172" s="396"/>
      <c r="NNW172" s="396"/>
      <c r="NNX172" s="396"/>
      <c r="NNY172" s="396"/>
      <c r="NNZ172" s="396"/>
      <c r="NOA172" s="396"/>
      <c r="NOB172" s="396"/>
      <c r="NOC172" s="396"/>
      <c r="NOD172" s="396"/>
      <c r="NOE172" s="396"/>
      <c r="NOF172" s="396"/>
      <c r="NOG172" s="396"/>
      <c r="NOH172" s="396"/>
      <c r="NOI172" s="396"/>
      <c r="NOJ172" s="396"/>
      <c r="NOK172" s="396"/>
      <c r="NOL172" s="396"/>
      <c r="NOM172" s="396"/>
      <c r="NON172" s="396"/>
      <c r="NOO172" s="396"/>
      <c r="NOP172" s="396"/>
      <c r="NOQ172" s="396"/>
      <c r="NOR172" s="396"/>
      <c r="NOS172" s="396"/>
      <c r="NOT172" s="396"/>
      <c r="NOU172" s="396"/>
      <c r="NOV172" s="396"/>
      <c r="NOW172" s="396"/>
      <c r="NOX172" s="396"/>
      <c r="NOY172" s="396"/>
      <c r="NOZ172" s="396"/>
      <c r="NPA172" s="396"/>
      <c r="NPB172" s="396"/>
      <c r="NPC172" s="396"/>
      <c r="NPD172" s="396"/>
      <c r="NPE172" s="396"/>
      <c r="NPF172" s="396"/>
      <c r="NPG172" s="396"/>
      <c r="NPH172" s="396"/>
      <c r="NPI172" s="396"/>
      <c r="NPJ172" s="396"/>
      <c r="NPK172" s="396"/>
      <c r="NPL172" s="396"/>
      <c r="NPM172" s="396"/>
      <c r="NPN172" s="396"/>
      <c r="NPO172" s="396"/>
      <c r="NPP172" s="396"/>
      <c r="NPQ172" s="396"/>
      <c r="NPR172" s="396"/>
      <c r="NPS172" s="396"/>
      <c r="NPT172" s="396"/>
      <c r="NPU172" s="396"/>
      <c r="NPV172" s="396"/>
      <c r="NPW172" s="396"/>
      <c r="NPX172" s="396"/>
      <c r="NPY172" s="396"/>
      <c r="NPZ172" s="396"/>
      <c r="NQA172" s="396"/>
      <c r="NQB172" s="396"/>
      <c r="NQC172" s="396"/>
      <c r="NQD172" s="396"/>
      <c r="NQE172" s="396"/>
      <c r="NQF172" s="396"/>
      <c r="NQG172" s="396"/>
      <c r="NQH172" s="396"/>
      <c r="NQI172" s="396"/>
      <c r="NQJ172" s="396"/>
      <c r="NQK172" s="396"/>
      <c r="NQL172" s="396"/>
      <c r="NQM172" s="396"/>
      <c r="NQN172" s="396"/>
      <c r="NQO172" s="396"/>
      <c r="NQP172" s="396"/>
      <c r="NQQ172" s="396"/>
      <c r="NQR172" s="396"/>
      <c r="NQS172" s="396"/>
      <c r="NQT172" s="396"/>
      <c r="NQU172" s="396"/>
      <c r="NQV172" s="396"/>
      <c r="NQW172" s="396"/>
      <c r="NQX172" s="396"/>
      <c r="NQY172" s="396"/>
      <c r="NQZ172" s="396"/>
      <c r="NRA172" s="396"/>
      <c r="NRB172" s="396"/>
      <c r="NRC172" s="396"/>
      <c r="NRD172" s="396"/>
      <c r="NRE172" s="396"/>
      <c r="NRF172" s="396"/>
      <c r="NRG172" s="396"/>
      <c r="NRH172" s="396"/>
      <c r="NRI172" s="396"/>
      <c r="NRJ172" s="396"/>
      <c r="NRK172" s="396"/>
      <c r="NRL172" s="396"/>
      <c r="NRM172" s="396"/>
      <c r="NRN172" s="396"/>
      <c r="NRO172" s="396"/>
      <c r="NRP172" s="396"/>
      <c r="NRQ172" s="396"/>
      <c r="NRR172" s="396"/>
      <c r="NRS172" s="396"/>
      <c r="NRT172" s="396"/>
      <c r="NRU172" s="396"/>
      <c r="NRV172" s="396"/>
      <c r="NRW172" s="396"/>
      <c r="NRX172" s="396"/>
      <c r="NRY172" s="396"/>
      <c r="NRZ172" s="396"/>
      <c r="NSA172" s="396"/>
      <c r="NSB172" s="396"/>
      <c r="NSC172" s="396"/>
      <c r="NSD172" s="396"/>
      <c r="NSE172" s="396"/>
      <c r="NSF172" s="396"/>
      <c r="NSG172" s="396"/>
      <c r="NSH172" s="396"/>
      <c r="NSI172" s="396"/>
      <c r="NSJ172" s="396"/>
      <c r="NSK172" s="396"/>
      <c r="NSL172" s="396"/>
      <c r="NSM172" s="396"/>
      <c r="NSN172" s="396"/>
      <c r="NSO172" s="396"/>
      <c r="NSP172" s="396"/>
      <c r="NSQ172" s="396"/>
      <c r="NSR172" s="396"/>
      <c r="NSS172" s="396"/>
      <c r="NST172" s="396"/>
      <c r="NSU172" s="396"/>
      <c r="NSV172" s="396"/>
      <c r="NSW172" s="396"/>
      <c r="NSX172" s="396"/>
      <c r="NSY172" s="396"/>
      <c r="NSZ172" s="396"/>
      <c r="NTA172" s="396"/>
      <c r="NTB172" s="396"/>
      <c r="NTC172" s="396"/>
      <c r="NTD172" s="396"/>
      <c r="NTE172" s="396"/>
      <c r="NTF172" s="396"/>
      <c r="NTG172" s="396"/>
      <c r="NTH172" s="396"/>
      <c r="NTI172" s="396"/>
      <c r="NTJ172" s="396"/>
      <c r="NTK172" s="396"/>
      <c r="NTL172" s="396"/>
      <c r="NTM172" s="396"/>
      <c r="NTN172" s="396"/>
      <c r="NTO172" s="396"/>
      <c r="NTP172" s="396"/>
      <c r="NTQ172" s="396"/>
      <c r="NTR172" s="396"/>
      <c r="NTS172" s="396"/>
      <c r="NTT172" s="396"/>
      <c r="NTU172" s="396"/>
      <c r="NTV172" s="396"/>
      <c r="NTW172" s="396"/>
      <c r="NTX172" s="396"/>
      <c r="NTY172" s="396"/>
      <c r="NTZ172" s="396"/>
      <c r="NUA172" s="396"/>
      <c r="NUB172" s="396"/>
      <c r="NUC172" s="396"/>
      <c r="NUD172" s="396"/>
      <c r="NUE172" s="396"/>
      <c r="NUF172" s="396"/>
      <c r="NUG172" s="396"/>
      <c r="NUH172" s="396"/>
      <c r="NUI172" s="396"/>
      <c r="NUJ172" s="396"/>
      <c r="NUK172" s="396"/>
      <c r="NUL172" s="396"/>
      <c r="NUM172" s="396"/>
      <c r="NUN172" s="396"/>
      <c r="NUO172" s="396"/>
      <c r="NUP172" s="396"/>
      <c r="NUQ172" s="396"/>
      <c r="NUR172" s="396"/>
      <c r="NUS172" s="396"/>
      <c r="NUT172" s="396"/>
      <c r="NUU172" s="396"/>
      <c r="NUV172" s="396"/>
      <c r="NUW172" s="396"/>
      <c r="NUX172" s="396"/>
      <c r="NUY172" s="396"/>
      <c r="NUZ172" s="396"/>
      <c r="NVA172" s="396"/>
      <c r="NVB172" s="396"/>
      <c r="NVC172" s="396"/>
      <c r="NVD172" s="396"/>
      <c r="NVE172" s="396"/>
      <c r="NVF172" s="396"/>
      <c r="NVG172" s="396"/>
      <c r="NVH172" s="396"/>
      <c r="NVI172" s="396"/>
      <c r="NVJ172" s="396"/>
      <c r="NVK172" s="396"/>
      <c r="NVL172" s="396"/>
      <c r="NVM172" s="396"/>
      <c r="NVN172" s="396"/>
      <c r="NVO172" s="396"/>
      <c r="NVP172" s="396"/>
      <c r="NVQ172" s="396"/>
      <c r="NVR172" s="396"/>
      <c r="NVS172" s="396"/>
      <c r="NVT172" s="396"/>
      <c r="NVU172" s="396"/>
      <c r="NVV172" s="396"/>
      <c r="NVW172" s="396"/>
      <c r="NVX172" s="396"/>
      <c r="NVY172" s="396"/>
      <c r="NVZ172" s="396"/>
      <c r="NWA172" s="396"/>
      <c r="NWB172" s="396"/>
      <c r="NWC172" s="396"/>
      <c r="NWD172" s="396"/>
      <c r="NWE172" s="396"/>
      <c r="NWF172" s="396"/>
      <c r="NWG172" s="396"/>
      <c r="NWH172" s="396"/>
      <c r="NWI172" s="396"/>
      <c r="NWJ172" s="396"/>
      <c r="NWK172" s="396"/>
      <c r="NWL172" s="396"/>
      <c r="NWM172" s="396"/>
      <c r="NWN172" s="396"/>
      <c r="NWO172" s="396"/>
      <c r="NWP172" s="396"/>
      <c r="NWQ172" s="396"/>
      <c r="NWR172" s="396"/>
      <c r="NWS172" s="396"/>
      <c r="NWT172" s="396"/>
      <c r="NWU172" s="396"/>
      <c r="NWV172" s="396"/>
      <c r="NWW172" s="396"/>
      <c r="NWX172" s="396"/>
      <c r="NWY172" s="396"/>
      <c r="NWZ172" s="396"/>
      <c r="NXA172" s="396"/>
      <c r="NXB172" s="396"/>
      <c r="NXC172" s="396"/>
      <c r="NXD172" s="396"/>
      <c r="NXE172" s="396"/>
      <c r="NXF172" s="396"/>
      <c r="NXG172" s="396"/>
      <c r="NXH172" s="396"/>
      <c r="NXI172" s="396"/>
      <c r="NXJ172" s="396"/>
      <c r="NXK172" s="396"/>
      <c r="NXL172" s="396"/>
      <c r="NXM172" s="396"/>
      <c r="NXN172" s="396"/>
      <c r="NXO172" s="396"/>
      <c r="NXP172" s="396"/>
      <c r="NXQ172" s="396"/>
      <c r="NXR172" s="396"/>
      <c r="NXS172" s="396"/>
      <c r="NXT172" s="396"/>
      <c r="NXU172" s="396"/>
      <c r="NXV172" s="396"/>
      <c r="NXW172" s="396"/>
      <c r="NXX172" s="396"/>
      <c r="NXY172" s="396"/>
      <c r="NXZ172" s="396"/>
      <c r="NYA172" s="396"/>
      <c r="NYB172" s="396"/>
      <c r="NYC172" s="396"/>
      <c r="NYD172" s="396"/>
      <c r="NYE172" s="396"/>
      <c r="NYF172" s="396"/>
      <c r="NYG172" s="396"/>
      <c r="NYH172" s="396"/>
      <c r="NYI172" s="396"/>
      <c r="NYJ172" s="396"/>
      <c r="NYK172" s="396"/>
      <c r="NYL172" s="396"/>
      <c r="NYM172" s="396"/>
      <c r="NYN172" s="396"/>
      <c r="NYO172" s="396"/>
      <c r="NYP172" s="396"/>
      <c r="NYQ172" s="396"/>
      <c r="NYR172" s="396"/>
      <c r="NYS172" s="396"/>
      <c r="NYT172" s="396"/>
      <c r="NYU172" s="396"/>
      <c r="NYV172" s="396"/>
      <c r="NYW172" s="396"/>
      <c r="NYX172" s="396"/>
      <c r="NYY172" s="396"/>
      <c r="NYZ172" s="396"/>
      <c r="NZA172" s="396"/>
      <c r="NZB172" s="396"/>
      <c r="NZC172" s="396"/>
      <c r="NZD172" s="396"/>
      <c r="NZE172" s="396"/>
      <c r="NZF172" s="396"/>
      <c r="NZG172" s="396"/>
      <c r="NZH172" s="396"/>
      <c r="NZI172" s="396"/>
      <c r="NZJ172" s="396"/>
      <c r="NZK172" s="396"/>
      <c r="NZL172" s="396"/>
      <c r="NZM172" s="396"/>
      <c r="NZN172" s="396"/>
      <c r="NZO172" s="396"/>
      <c r="NZP172" s="396"/>
      <c r="NZQ172" s="396"/>
      <c r="NZR172" s="396"/>
      <c r="NZS172" s="396"/>
      <c r="NZT172" s="396"/>
      <c r="NZU172" s="396"/>
      <c r="NZV172" s="396"/>
      <c r="NZW172" s="396"/>
      <c r="NZX172" s="396"/>
      <c r="NZY172" s="396"/>
      <c r="NZZ172" s="396"/>
      <c r="OAA172" s="396"/>
      <c r="OAB172" s="396"/>
      <c r="OAC172" s="396"/>
      <c r="OAD172" s="396"/>
      <c r="OAE172" s="396"/>
      <c r="OAF172" s="396"/>
      <c r="OAG172" s="396"/>
      <c r="OAH172" s="396"/>
      <c r="OAI172" s="396"/>
      <c r="OAJ172" s="396"/>
      <c r="OAK172" s="396"/>
      <c r="OAL172" s="396"/>
      <c r="OAM172" s="396"/>
      <c r="OAN172" s="396"/>
      <c r="OAO172" s="396"/>
      <c r="OAP172" s="396"/>
      <c r="OAQ172" s="396"/>
      <c r="OAR172" s="396"/>
      <c r="OAS172" s="396"/>
      <c r="OAT172" s="396"/>
      <c r="OAU172" s="396"/>
      <c r="OAV172" s="396"/>
      <c r="OAW172" s="396"/>
      <c r="OAX172" s="396"/>
      <c r="OAY172" s="396"/>
      <c r="OAZ172" s="396"/>
      <c r="OBA172" s="396"/>
      <c r="OBB172" s="396"/>
      <c r="OBC172" s="396"/>
      <c r="OBD172" s="396"/>
      <c r="OBE172" s="396"/>
      <c r="OBF172" s="396"/>
      <c r="OBG172" s="396"/>
      <c r="OBH172" s="396"/>
      <c r="OBI172" s="396"/>
      <c r="OBJ172" s="396"/>
      <c r="OBK172" s="396"/>
      <c r="OBL172" s="396"/>
      <c r="OBM172" s="396"/>
      <c r="OBN172" s="396"/>
      <c r="OBO172" s="396"/>
      <c r="OBP172" s="396"/>
      <c r="OBQ172" s="396"/>
      <c r="OBR172" s="396"/>
      <c r="OBS172" s="396"/>
      <c r="OBT172" s="396"/>
      <c r="OBU172" s="396"/>
      <c r="OBV172" s="396"/>
      <c r="OBW172" s="396"/>
      <c r="OBX172" s="396"/>
      <c r="OBY172" s="396"/>
      <c r="OBZ172" s="396"/>
      <c r="OCA172" s="396"/>
      <c r="OCB172" s="396"/>
      <c r="OCC172" s="396"/>
      <c r="OCD172" s="396"/>
      <c r="OCE172" s="396"/>
      <c r="OCF172" s="396"/>
      <c r="OCG172" s="396"/>
      <c r="OCH172" s="396"/>
      <c r="OCI172" s="396"/>
      <c r="OCJ172" s="396"/>
      <c r="OCK172" s="396"/>
      <c r="OCL172" s="396"/>
      <c r="OCM172" s="396"/>
      <c r="OCN172" s="396"/>
      <c r="OCO172" s="396"/>
      <c r="OCP172" s="396"/>
      <c r="OCQ172" s="396"/>
      <c r="OCR172" s="396"/>
      <c r="OCS172" s="396"/>
      <c r="OCT172" s="396"/>
      <c r="OCU172" s="396"/>
      <c r="OCV172" s="396"/>
      <c r="OCW172" s="396"/>
      <c r="OCX172" s="396"/>
      <c r="OCY172" s="396"/>
      <c r="OCZ172" s="396"/>
      <c r="ODA172" s="396"/>
      <c r="ODB172" s="396"/>
      <c r="ODC172" s="396"/>
      <c r="ODD172" s="396"/>
      <c r="ODE172" s="396"/>
      <c r="ODF172" s="396"/>
      <c r="ODG172" s="396"/>
      <c r="ODH172" s="396"/>
      <c r="ODI172" s="396"/>
      <c r="ODJ172" s="396"/>
      <c r="ODK172" s="396"/>
      <c r="ODL172" s="396"/>
      <c r="ODM172" s="396"/>
      <c r="ODN172" s="396"/>
      <c r="ODO172" s="396"/>
      <c r="ODP172" s="396"/>
      <c r="ODQ172" s="396"/>
      <c r="ODR172" s="396"/>
      <c r="ODS172" s="396"/>
      <c r="ODT172" s="396"/>
      <c r="ODU172" s="396"/>
      <c r="ODV172" s="396"/>
      <c r="ODW172" s="396"/>
      <c r="ODX172" s="396"/>
      <c r="ODY172" s="396"/>
      <c r="ODZ172" s="396"/>
      <c r="OEA172" s="396"/>
      <c r="OEB172" s="396"/>
      <c r="OEC172" s="396"/>
      <c r="OED172" s="396"/>
      <c r="OEE172" s="396"/>
      <c r="OEF172" s="396"/>
      <c r="OEG172" s="396"/>
      <c r="OEH172" s="396"/>
      <c r="OEI172" s="396"/>
      <c r="OEJ172" s="396"/>
      <c r="OEK172" s="396"/>
      <c r="OEL172" s="396"/>
      <c r="OEM172" s="396"/>
      <c r="OEN172" s="396"/>
      <c r="OEO172" s="396"/>
      <c r="OEP172" s="396"/>
      <c r="OEQ172" s="396"/>
      <c r="OER172" s="396"/>
      <c r="OES172" s="396"/>
      <c r="OET172" s="396"/>
      <c r="OEU172" s="396"/>
      <c r="OEV172" s="396"/>
      <c r="OEW172" s="396"/>
      <c r="OEX172" s="396"/>
      <c r="OEY172" s="396"/>
      <c r="OEZ172" s="396"/>
      <c r="OFA172" s="396"/>
      <c r="OFB172" s="396"/>
      <c r="OFC172" s="396"/>
      <c r="OFD172" s="396"/>
      <c r="OFE172" s="396"/>
      <c r="OFF172" s="396"/>
      <c r="OFG172" s="396"/>
      <c r="OFH172" s="396"/>
      <c r="OFI172" s="396"/>
      <c r="OFJ172" s="396"/>
      <c r="OFK172" s="396"/>
      <c r="OFL172" s="396"/>
      <c r="OFM172" s="396"/>
      <c r="OFN172" s="396"/>
      <c r="OFO172" s="396"/>
      <c r="OFP172" s="396"/>
      <c r="OFQ172" s="396"/>
      <c r="OFR172" s="396"/>
      <c r="OFS172" s="396"/>
      <c r="OFT172" s="396"/>
      <c r="OFU172" s="396"/>
      <c r="OFV172" s="396"/>
      <c r="OFW172" s="396"/>
      <c r="OFX172" s="396"/>
      <c r="OFY172" s="396"/>
      <c r="OFZ172" s="396"/>
      <c r="OGA172" s="396"/>
      <c r="OGB172" s="396"/>
      <c r="OGC172" s="396"/>
      <c r="OGD172" s="396"/>
      <c r="OGE172" s="396"/>
      <c r="OGF172" s="396"/>
      <c r="OGG172" s="396"/>
      <c r="OGH172" s="396"/>
      <c r="OGI172" s="396"/>
      <c r="OGJ172" s="396"/>
      <c r="OGK172" s="396"/>
      <c r="OGL172" s="396"/>
      <c r="OGM172" s="396"/>
      <c r="OGN172" s="396"/>
      <c r="OGO172" s="396"/>
      <c r="OGP172" s="396"/>
      <c r="OGQ172" s="396"/>
      <c r="OGR172" s="396"/>
      <c r="OGS172" s="396"/>
      <c r="OGT172" s="396"/>
      <c r="OGU172" s="396"/>
      <c r="OGV172" s="396"/>
      <c r="OGW172" s="396"/>
      <c r="OGX172" s="396"/>
      <c r="OGY172" s="396"/>
      <c r="OGZ172" s="396"/>
      <c r="OHA172" s="396"/>
      <c r="OHB172" s="396"/>
      <c r="OHC172" s="396"/>
      <c r="OHD172" s="396"/>
      <c r="OHE172" s="396"/>
      <c r="OHF172" s="396"/>
      <c r="OHG172" s="396"/>
      <c r="OHH172" s="396"/>
      <c r="OHI172" s="396"/>
      <c r="OHJ172" s="396"/>
      <c r="OHK172" s="396"/>
      <c r="OHL172" s="396"/>
      <c r="OHM172" s="396"/>
      <c r="OHN172" s="396"/>
      <c r="OHO172" s="396"/>
      <c r="OHP172" s="396"/>
      <c r="OHQ172" s="396"/>
      <c r="OHR172" s="396"/>
      <c r="OHS172" s="396"/>
      <c r="OHT172" s="396"/>
      <c r="OHU172" s="396"/>
      <c r="OHV172" s="396"/>
      <c r="OHW172" s="396"/>
      <c r="OHX172" s="396"/>
      <c r="OHY172" s="396"/>
      <c r="OHZ172" s="396"/>
      <c r="OIA172" s="396"/>
      <c r="OIB172" s="396"/>
      <c r="OIC172" s="396"/>
      <c r="OID172" s="396"/>
      <c r="OIE172" s="396"/>
      <c r="OIF172" s="396"/>
      <c r="OIG172" s="396"/>
      <c r="OIH172" s="396"/>
      <c r="OII172" s="396"/>
      <c r="OIJ172" s="396"/>
      <c r="OIK172" s="396"/>
      <c r="OIL172" s="396"/>
      <c r="OIM172" s="396"/>
      <c r="OIN172" s="396"/>
      <c r="OIO172" s="396"/>
      <c r="OIP172" s="396"/>
      <c r="OIQ172" s="396"/>
      <c r="OIR172" s="396"/>
      <c r="OIS172" s="396"/>
      <c r="OIT172" s="396"/>
      <c r="OIU172" s="396"/>
      <c r="OIV172" s="396"/>
      <c r="OIW172" s="396"/>
      <c r="OIX172" s="396"/>
      <c r="OIY172" s="396"/>
      <c r="OIZ172" s="396"/>
      <c r="OJA172" s="396"/>
      <c r="OJB172" s="396"/>
      <c r="OJC172" s="396"/>
      <c r="OJD172" s="396"/>
      <c r="OJE172" s="396"/>
      <c r="OJF172" s="396"/>
      <c r="OJG172" s="396"/>
      <c r="OJH172" s="396"/>
      <c r="OJI172" s="396"/>
      <c r="OJJ172" s="396"/>
      <c r="OJK172" s="396"/>
      <c r="OJL172" s="396"/>
      <c r="OJM172" s="396"/>
      <c r="OJN172" s="396"/>
      <c r="OJO172" s="396"/>
      <c r="OJP172" s="396"/>
      <c r="OJQ172" s="396"/>
      <c r="OJR172" s="396"/>
      <c r="OJS172" s="396"/>
      <c r="OJT172" s="396"/>
      <c r="OJU172" s="396"/>
      <c r="OJV172" s="396"/>
      <c r="OJW172" s="396"/>
      <c r="OJX172" s="396"/>
      <c r="OJY172" s="396"/>
      <c r="OJZ172" s="396"/>
      <c r="OKA172" s="396"/>
      <c r="OKB172" s="396"/>
      <c r="OKC172" s="396"/>
      <c r="OKD172" s="396"/>
      <c r="OKE172" s="396"/>
      <c r="OKF172" s="396"/>
      <c r="OKG172" s="396"/>
      <c r="OKH172" s="396"/>
      <c r="OKI172" s="396"/>
      <c r="OKJ172" s="396"/>
      <c r="OKK172" s="396"/>
      <c r="OKL172" s="396"/>
      <c r="OKM172" s="396"/>
      <c r="OKN172" s="396"/>
      <c r="OKO172" s="396"/>
      <c r="OKP172" s="396"/>
      <c r="OKQ172" s="396"/>
      <c r="OKR172" s="396"/>
      <c r="OKS172" s="396"/>
      <c r="OKT172" s="396"/>
      <c r="OKU172" s="396"/>
      <c r="OKV172" s="396"/>
      <c r="OKW172" s="396"/>
      <c r="OKX172" s="396"/>
      <c r="OKY172" s="396"/>
      <c r="OKZ172" s="396"/>
      <c r="OLA172" s="396"/>
      <c r="OLB172" s="396"/>
      <c r="OLC172" s="396"/>
      <c r="OLD172" s="396"/>
      <c r="OLE172" s="396"/>
      <c r="OLF172" s="396"/>
      <c r="OLG172" s="396"/>
      <c r="OLH172" s="396"/>
      <c r="OLI172" s="396"/>
      <c r="OLJ172" s="396"/>
      <c r="OLK172" s="396"/>
      <c r="OLL172" s="396"/>
      <c r="OLM172" s="396"/>
      <c r="OLN172" s="396"/>
      <c r="OLO172" s="396"/>
      <c r="OLP172" s="396"/>
      <c r="OLQ172" s="396"/>
      <c r="OLR172" s="396"/>
      <c r="OLS172" s="396"/>
      <c r="OLT172" s="396"/>
      <c r="OLU172" s="396"/>
      <c r="OLV172" s="396"/>
      <c r="OLW172" s="396"/>
      <c r="OLX172" s="396"/>
      <c r="OLY172" s="396"/>
      <c r="OLZ172" s="396"/>
      <c r="OMA172" s="396"/>
      <c r="OMB172" s="396"/>
      <c r="OMC172" s="396"/>
      <c r="OMD172" s="396"/>
      <c r="OME172" s="396"/>
      <c r="OMF172" s="396"/>
      <c r="OMG172" s="396"/>
      <c r="OMH172" s="396"/>
      <c r="OMI172" s="396"/>
      <c r="OMJ172" s="396"/>
      <c r="OMK172" s="396"/>
      <c r="OML172" s="396"/>
      <c r="OMM172" s="396"/>
      <c r="OMN172" s="396"/>
      <c r="OMO172" s="396"/>
      <c r="OMP172" s="396"/>
      <c r="OMQ172" s="396"/>
      <c r="OMR172" s="396"/>
      <c r="OMS172" s="396"/>
      <c r="OMT172" s="396"/>
      <c r="OMU172" s="396"/>
      <c r="OMV172" s="396"/>
      <c r="OMW172" s="396"/>
      <c r="OMX172" s="396"/>
      <c r="OMY172" s="396"/>
      <c r="OMZ172" s="396"/>
      <c r="ONA172" s="396"/>
      <c r="ONB172" s="396"/>
      <c r="ONC172" s="396"/>
      <c r="OND172" s="396"/>
      <c r="ONE172" s="396"/>
      <c r="ONF172" s="396"/>
      <c r="ONG172" s="396"/>
      <c r="ONH172" s="396"/>
      <c r="ONI172" s="396"/>
      <c r="ONJ172" s="396"/>
      <c r="ONK172" s="396"/>
      <c r="ONL172" s="396"/>
      <c r="ONM172" s="396"/>
      <c r="ONN172" s="396"/>
      <c r="ONO172" s="396"/>
      <c r="ONP172" s="396"/>
      <c r="ONQ172" s="396"/>
      <c r="ONR172" s="396"/>
      <c r="ONS172" s="396"/>
      <c r="ONT172" s="396"/>
      <c r="ONU172" s="396"/>
      <c r="ONV172" s="396"/>
      <c r="ONW172" s="396"/>
      <c r="ONX172" s="396"/>
      <c r="ONY172" s="396"/>
      <c r="ONZ172" s="396"/>
      <c r="OOA172" s="396"/>
      <c r="OOB172" s="396"/>
      <c r="OOC172" s="396"/>
      <c r="OOD172" s="396"/>
      <c r="OOE172" s="396"/>
      <c r="OOF172" s="396"/>
      <c r="OOG172" s="396"/>
      <c r="OOH172" s="396"/>
      <c r="OOI172" s="396"/>
      <c r="OOJ172" s="396"/>
      <c r="OOK172" s="396"/>
      <c r="OOL172" s="396"/>
      <c r="OOM172" s="396"/>
      <c r="OON172" s="396"/>
      <c r="OOO172" s="396"/>
      <c r="OOP172" s="396"/>
      <c r="OOQ172" s="396"/>
      <c r="OOR172" s="396"/>
      <c r="OOS172" s="396"/>
      <c r="OOT172" s="396"/>
      <c r="OOU172" s="396"/>
      <c r="OOV172" s="396"/>
      <c r="OOW172" s="396"/>
      <c r="OOX172" s="396"/>
      <c r="OOY172" s="396"/>
      <c r="OOZ172" s="396"/>
      <c r="OPA172" s="396"/>
      <c r="OPB172" s="396"/>
      <c r="OPC172" s="396"/>
      <c r="OPD172" s="396"/>
      <c r="OPE172" s="396"/>
      <c r="OPF172" s="396"/>
      <c r="OPG172" s="396"/>
      <c r="OPH172" s="396"/>
      <c r="OPI172" s="396"/>
      <c r="OPJ172" s="396"/>
      <c r="OPK172" s="396"/>
      <c r="OPL172" s="396"/>
      <c r="OPM172" s="396"/>
      <c r="OPN172" s="396"/>
      <c r="OPO172" s="396"/>
      <c r="OPP172" s="396"/>
      <c r="OPQ172" s="396"/>
      <c r="OPR172" s="396"/>
      <c r="OPS172" s="396"/>
      <c r="OPT172" s="396"/>
      <c r="OPU172" s="396"/>
      <c r="OPV172" s="396"/>
      <c r="OPW172" s="396"/>
      <c r="OPX172" s="396"/>
      <c r="OPY172" s="396"/>
      <c r="OPZ172" s="396"/>
      <c r="OQA172" s="396"/>
      <c r="OQB172" s="396"/>
      <c r="OQC172" s="396"/>
      <c r="OQD172" s="396"/>
      <c r="OQE172" s="396"/>
      <c r="OQF172" s="396"/>
      <c r="OQG172" s="396"/>
      <c r="OQH172" s="396"/>
      <c r="OQI172" s="396"/>
      <c r="OQJ172" s="396"/>
      <c r="OQK172" s="396"/>
      <c r="OQL172" s="396"/>
      <c r="OQM172" s="396"/>
      <c r="OQN172" s="396"/>
      <c r="OQO172" s="396"/>
      <c r="OQP172" s="396"/>
      <c r="OQQ172" s="396"/>
      <c r="OQR172" s="396"/>
      <c r="OQS172" s="396"/>
      <c r="OQT172" s="396"/>
      <c r="OQU172" s="396"/>
      <c r="OQV172" s="396"/>
      <c r="OQW172" s="396"/>
      <c r="OQX172" s="396"/>
      <c r="OQY172" s="396"/>
      <c r="OQZ172" s="396"/>
      <c r="ORA172" s="396"/>
      <c r="ORB172" s="396"/>
      <c r="ORC172" s="396"/>
      <c r="ORD172" s="396"/>
      <c r="ORE172" s="396"/>
      <c r="ORF172" s="396"/>
      <c r="ORG172" s="396"/>
      <c r="ORH172" s="396"/>
      <c r="ORI172" s="396"/>
      <c r="ORJ172" s="396"/>
      <c r="ORK172" s="396"/>
      <c r="ORL172" s="396"/>
      <c r="ORM172" s="396"/>
      <c r="ORN172" s="396"/>
      <c r="ORO172" s="396"/>
      <c r="ORP172" s="396"/>
      <c r="ORQ172" s="396"/>
      <c r="ORR172" s="396"/>
      <c r="ORS172" s="396"/>
      <c r="ORT172" s="396"/>
      <c r="ORU172" s="396"/>
      <c r="ORV172" s="396"/>
      <c r="ORW172" s="396"/>
      <c r="ORX172" s="396"/>
      <c r="ORY172" s="396"/>
      <c r="ORZ172" s="396"/>
      <c r="OSA172" s="396"/>
      <c r="OSB172" s="396"/>
      <c r="OSC172" s="396"/>
      <c r="OSD172" s="396"/>
      <c r="OSE172" s="396"/>
      <c r="OSF172" s="396"/>
      <c r="OSG172" s="396"/>
      <c r="OSH172" s="396"/>
      <c r="OSI172" s="396"/>
      <c r="OSJ172" s="396"/>
      <c r="OSK172" s="396"/>
      <c r="OSL172" s="396"/>
      <c r="OSM172" s="396"/>
      <c r="OSN172" s="396"/>
      <c r="OSO172" s="396"/>
      <c r="OSP172" s="396"/>
      <c r="OSQ172" s="396"/>
      <c r="OSR172" s="396"/>
      <c r="OSS172" s="396"/>
      <c r="OST172" s="396"/>
      <c r="OSU172" s="396"/>
      <c r="OSV172" s="396"/>
      <c r="OSW172" s="396"/>
      <c r="OSX172" s="396"/>
      <c r="OSY172" s="396"/>
      <c r="OSZ172" s="396"/>
      <c r="OTA172" s="396"/>
      <c r="OTB172" s="396"/>
      <c r="OTC172" s="396"/>
      <c r="OTD172" s="396"/>
      <c r="OTE172" s="396"/>
      <c r="OTF172" s="396"/>
      <c r="OTG172" s="396"/>
      <c r="OTH172" s="396"/>
      <c r="OTI172" s="396"/>
      <c r="OTJ172" s="396"/>
      <c r="OTK172" s="396"/>
      <c r="OTL172" s="396"/>
      <c r="OTM172" s="396"/>
      <c r="OTN172" s="396"/>
      <c r="OTO172" s="396"/>
      <c r="OTP172" s="396"/>
      <c r="OTQ172" s="396"/>
      <c r="OTR172" s="396"/>
      <c r="OTS172" s="396"/>
      <c r="OTT172" s="396"/>
      <c r="OTU172" s="396"/>
      <c r="OTV172" s="396"/>
      <c r="OTW172" s="396"/>
      <c r="OTX172" s="396"/>
      <c r="OTY172" s="396"/>
      <c r="OTZ172" s="396"/>
      <c r="OUA172" s="396"/>
      <c r="OUB172" s="396"/>
      <c r="OUC172" s="396"/>
      <c r="OUD172" s="396"/>
      <c r="OUE172" s="396"/>
      <c r="OUF172" s="396"/>
      <c r="OUG172" s="396"/>
      <c r="OUH172" s="396"/>
      <c r="OUI172" s="396"/>
      <c r="OUJ172" s="396"/>
      <c r="OUK172" s="396"/>
      <c r="OUL172" s="396"/>
      <c r="OUM172" s="396"/>
      <c r="OUN172" s="396"/>
      <c r="OUO172" s="396"/>
      <c r="OUP172" s="396"/>
      <c r="OUQ172" s="396"/>
      <c r="OUR172" s="396"/>
      <c r="OUS172" s="396"/>
      <c r="OUT172" s="396"/>
      <c r="OUU172" s="396"/>
      <c r="OUV172" s="396"/>
      <c r="OUW172" s="396"/>
      <c r="OUX172" s="396"/>
      <c r="OUY172" s="396"/>
      <c r="OUZ172" s="396"/>
      <c r="OVA172" s="396"/>
      <c r="OVB172" s="396"/>
      <c r="OVC172" s="396"/>
      <c r="OVD172" s="396"/>
      <c r="OVE172" s="396"/>
      <c r="OVF172" s="396"/>
      <c r="OVG172" s="396"/>
      <c r="OVH172" s="396"/>
      <c r="OVI172" s="396"/>
      <c r="OVJ172" s="396"/>
      <c r="OVK172" s="396"/>
      <c r="OVL172" s="396"/>
      <c r="OVM172" s="396"/>
      <c r="OVN172" s="396"/>
      <c r="OVO172" s="396"/>
      <c r="OVP172" s="396"/>
      <c r="OVQ172" s="396"/>
      <c r="OVR172" s="396"/>
      <c r="OVS172" s="396"/>
      <c r="OVT172" s="396"/>
      <c r="OVU172" s="396"/>
      <c r="OVV172" s="396"/>
      <c r="OVW172" s="396"/>
      <c r="OVX172" s="396"/>
      <c r="OVY172" s="396"/>
      <c r="OVZ172" s="396"/>
      <c r="OWA172" s="396"/>
      <c r="OWB172" s="396"/>
      <c r="OWC172" s="396"/>
      <c r="OWD172" s="396"/>
      <c r="OWE172" s="396"/>
      <c r="OWF172" s="396"/>
      <c r="OWG172" s="396"/>
      <c r="OWH172" s="396"/>
      <c r="OWI172" s="396"/>
      <c r="OWJ172" s="396"/>
      <c r="OWK172" s="396"/>
      <c r="OWL172" s="396"/>
      <c r="OWM172" s="396"/>
      <c r="OWN172" s="396"/>
      <c r="OWO172" s="396"/>
      <c r="OWP172" s="396"/>
      <c r="OWQ172" s="396"/>
      <c r="OWR172" s="396"/>
      <c r="OWS172" s="396"/>
      <c r="OWT172" s="396"/>
      <c r="OWU172" s="396"/>
      <c r="OWV172" s="396"/>
      <c r="OWW172" s="396"/>
      <c r="OWX172" s="396"/>
      <c r="OWY172" s="396"/>
      <c r="OWZ172" s="396"/>
      <c r="OXA172" s="396"/>
      <c r="OXB172" s="396"/>
      <c r="OXC172" s="396"/>
      <c r="OXD172" s="396"/>
      <c r="OXE172" s="396"/>
      <c r="OXF172" s="396"/>
      <c r="OXG172" s="396"/>
      <c r="OXH172" s="396"/>
      <c r="OXI172" s="396"/>
      <c r="OXJ172" s="396"/>
      <c r="OXK172" s="396"/>
      <c r="OXL172" s="396"/>
      <c r="OXM172" s="396"/>
      <c r="OXN172" s="396"/>
      <c r="OXO172" s="396"/>
      <c r="OXP172" s="396"/>
      <c r="OXQ172" s="396"/>
      <c r="OXR172" s="396"/>
      <c r="OXS172" s="396"/>
      <c r="OXT172" s="396"/>
      <c r="OXU172" s="396"/>
      <c r="OXV172" s="396"/>
      <c r="OXW172" s="396"/>
      <c r="OXX172" s="396"/>
      <c r="OXY172" s="396"/>
      <c r="OXZ172" s="396"/>
      <c r="OYA172" s="396"/>
      <c r="OYB172" s="396"/>
      <c r="OYC172" s="396"/>
      <c r="OYD172" s="396"/>
      <c r="OYE172" s="396"/>
      <c r="OYF172" s="396"/>
      <c r="OYG172" s="396"/>
      <c r="OYH172" s="396"/>
      <c r="OYI172" s="396"/>
      <c r="OYJ172" s="396"/>
      <c r="OYK172" s="396"/>
      <c r="OYL172" s="396"/>
      <c r="OYM172" s="396"/>
      <c r="OYN172" s="396"/>
      <c r="OYO172" s="396"/>
      <c r="OYP172" s="396"/>
      <c r="OYQ172" s="396"/>
      <c r="OYR172" s="396"/>
      <c r="OYS172" s="396"/>
      <c r="OYT172" s="396"/>
      <c r="OYU172" s="396"/>
      <c r="OYV172" s="396"/>
      <c r="OYW172" s="396"/>
      <c r="OYX172" s="396"/>
      <c r="OYY172" s="396"/>
      <c r="OYZ172" s="396"/>
      <c r="OZA172" s="396"/>
      <c r="OZB172" s="396"/>
      <c r="OZC172" s="396"/>
      <c r="OZD172" s="396"/>
      <c r="OZE172" s="396"/>
      <c r="OZF172" s="396"/>
      <c r="OZG172" s="396"/>
      <c r="OZH172" s="396"/>
      <c r="OZI172" s="396"/>
      <c r="OZJ172" s="396"/>
      <c r="OZK172" s="396"/>
      <c r="OZL172" s="396"/>
      <c r="OZM172" s="396"/>
      <c r="OZN172" s="396"/>
      <c r="OZO172" s="396"/>
      <c r="OZP172" s="396"/>
      <c r="OZQ172" s="396"/>
      <c r="OZR172" s="396"/>
      <c r="OZS172" s="396"/>
      <c r="OZT172" s="396"/>
      <c r="OZU172" s="396"/>
      <c r="OZV172" s="396"/>
      <c r="OZW172" s="396"/>
      <c r="OZX172" s="396"/>
      <c r="OZY172" s="396"/>
      <c r="OZZ172" s="396"/>
      <c r="PAA172" s="396"/>
      <c r="PAB172" s="396"/>
      <c r="PAC172" s="396"/>
      <c r="PAD172" s="396"/>
      <c r="PAE172" s="396"/>
      <c r="PAF172" s="396"/>
      <c r="PAG172" s="396"/>
      <c r="PAH172" s="396"/>
      <c r="PAI172" s="396"/>
      <c r="PAJ172" s="396"/>
      <c r="PAK172" s="396"/>
      <c r="PAL172" s="396"/>
      <c r="PAM172" s="396"/>
      <c r="PAN172" s="396"/>
      <c r="PAO172" s="396"/>
      <c r="PAP172" s="396"/>
      <c r="PAQ172" s="396"/>
      <c r="PAR172" s="396"/>
      <c r="PAS172" s="396"/>
      <c r="PAT172" s="396"/>
      <c r="PAU172" s="396"/>
      <c r="PAV172" s="396"/>
      <c r="PAW172" s="396"/>
      <c r="PAX172" s="396"/>
      <c r="PAY172" s="396"/>
      <c r="PAZ172" s="396"/>
      <c r="PBA172" s="396"/>
      <c r="PBB172" s="396"/>
      <c r="PBC172" s="396"/>
      <c r="PBD172" s="396"/>
      <c r="PBE172" s="396"/>
      <c r="PBF172" s="396"/>
      <c r="PBG172" s="396"/>
      <c r="PBH172" s="396"/>
      <c r="PBI172" s="396"/>
      <c r="PBJ172" s="396"/>
      <c r="PBK172" s="396"/>
      <c r="PBL172" s="396"/>
      <c r="PBM172" s="396"/>
      <c r="PBN172" s="396"/>
      <c r="PBO172" s="396"/>
      <c r="PBP172" s="396"/>
      <c r="PBQ172" s="396"/>
      <c r="PBR172" s="396"/>
      <c r="PBS172" s="396"/>
      <c r="PBT172" s="396"/>
      <c r="PBU172" s="396"/>
      <c r="PBV172" s="396"/>
      <c r="PBW172" s="396"/>
      <c r="PBX172" s="396"/>
      <c r="PBY172" s="396"/>
      <c r="PBZ172" s="396"/>
      <c r="PCA172" s="396"/>
      <c r="PCB172" s="396"/>
      <c r="PCC172" s="396"/>
      <c r="PCD172" s="396"/>
      <c r="PCE172" s="396"/>
      <c r="PCF172" s="396"/>
      <c r="PCG172" s="396"/>
      <c r="PCH172" s="396"/>
      <c r="PCI172" s="396"/>
      <c r="PCJ172" s="396"/>
      <c r="PCK172" s="396"/>
      <c r="PCL172" s="396"/>
      <c r="PCM172" s="396"/>
      <c r="PCN172" s="396"/>
      <c r="PCO172" s="396"/>
      <c r="PCP172" s="396"/>
      <c r="PCQ172" s="396"/>
      <c r="PCR172" s="396"/>
      <c r="PCS172" s="396"/>
      <c r="PCT172" s="396"/>
      <c r="PCU172" s="396"/>
      <c r="PCV172" s="396"/>
      <c r="PCW172" s="396"/>
      <c r="PCX172" s="396"/>
      <c r="PCY172" s="396"/>
      <c r="PCZ172" s="396"/>
      <c r="PDA172" s="396"/>
      <c r="PDB172" s="396"/>
      <c r="PDC172" s="396"/>
      <c r="PDD172" s="396"/>
      <c r="PDE172" s="396"/>
      <c r="PDF172" s="396"/>
      <c r="PDG172" s="396"/>
      <c r="PDH172" s="396"/>
      <c r="PDI172" s="396"/>
      <c r="PDJ172" s="396"/>
      <c r="PDK172" s="396"/>
      <c r="PDL172" s="396"/>
      <c r="PDM172" s="396"/>
      <c r="PDN172" s="396"/>
      <c r="PDO172" s="396"/>
      <c r="PDP172" s="396"/>
      <c r="PDQ172" s="396"/>
      <c r="PDR172" s="396"/>
      <c r="PDS172" s="396"/>
      <c r="PDT172" s="396"/>
      <c r="PDU172" s="396"/>
      <c r="PDV172" s="396"/>
      <c r="PDW172" s="396"/>
      <c r="PDX172" s="396"/>
      <c r="PDY172" s="396"/>
      <c r="PDZ172" s="396"/>
      <c r="PEA172" s="396"/>
      <c r="PEB172" s="396"/>
      <c r="PEC172" s="396"/>
      <c r="PED172" s="396"/>
      <c r="PEE172" s="396"/>
      <c r="PEF172" s="396"/>
      <c r="PEG172" s="396"/>
      <c r="PEH172" s="396"/>
      <c r="PEI172" s="396"/>
      <c r="PEJ172" s="396"/>
      <c r="PEK172" s="396"/>
      <c r="PEL172" s="396"/>
      <c r="PEM172" s="396"/>
      <c r="PEN172" s="396"/>
      <c r="PEO172" s="396"/>
      <c r="PEP172" s="396"/>
      <c r="PEQ172" s="396"/>
      <c r="PER172" s="396"/>
      <c r="PES172" s="396"/>
      <c r="PET172" s="396"/>
      <c r="PEU172" s="396"/>
      <c r="PEV172" s="396"/>
      <c r="PEW172" s="396"/>
      <c r="PEX172" s="396"/>
      <c r="PEY172" s="396"/>
      <c r="PEZ172" s="396"/>
      <c r="PFA172" s="396"/>
      <c r="PFB172" s="396"/>
      <c r="PFC172" s="396"/>
      <c r="PFD172" s="396"/>
      <c r="PFE172" s="396"/>
      <c r="PFF172" s="396"/>
      <c r="PFG172" s="396"/>
      <c r="PFH172" s="396"/>
      <c r="PFI172" s="396"/>
      <c r="PFJ172" s="396"/>
      <c r="PFK172" s="396"/>
      <c r="PFL172" s="396"/>
      <c r="PFM172" s="396"/>
      <c r="PFN172" s="396"/>
      <c r="PFO172" s="396"/>
      <c r="PFP172" s="396"/>
      <c r="PFQ172" s="396"/>
      <c r="PFR172" s="396"/>
      <c r="PFS172" s="396"/>
      <c r="PFT172" s="396"/>
      <c r="PFU172" s="396"/>
      <c r="PFV172" s="396"/>
      <c r="PFW172" s="396"/>
      <c r="PFX172" s="396"/>
      <c r="PFY172" s="396"/>
      <c r="PFZ172" s="396"/>
      <c r="PGA172" s="396"/>
      <c r="PGB172" s="396"/>
      <c r="PGC172" s="396"/>
      <c r="PGD172" s="396"/>
      <c r="PGE172" s="396"/>
      <c r="PGF172" s="396"/>
      <c r="PGG172" s="396"/>
      <c r="PGH172" s="396"/>
      <c r="PGI172" s="396"/>
      <c r="PGJ172" s="396"/>
      <c r="PGK172" s="396"/>
      <c r="PGL172" s="396"/>
      <c r="PGM172" s="396"/>
      <c r="PGN172" s="396"/>
      <c r="PGO172" s="396"/>
      <c r="PGP172" s="396"/>
      <c r="PGQ172" s="396"/>
      <c r="PGR172" s="396"/>
      <c r="PGS172" s="396"/>
      <c r="PGT172" s="396"/>
      <c r="PGU172" s="396"/>
      <c r="PGV172" s="396"/>
      <c r="PGW172" s="396"/>
      <c r="PGX172" s="396"/>
      <c r="PGY172" s="396"/>
      <c r="PGZ172" s="396"/>
      <c r="PHA172" s="396"/>
      <c r="PHB172" s="396"/>
      <c r="PHC172" s="396"/>
      <c r="PHD172" s="396"/>
      <c r="PHE172" s="396"/>
      <c r="PHF172" s="396"/>
      <c r="PHG172" s="396"/>
      <c r="PHH172" s="396"/>
      <c r="PHI172" s="396"/>
      <c r="PHJ172" s="396"/>
      <c r="PHK172" s="396"/>
      <c r="PHL172" s="396"/>
      <c r="PHM172" s="396"/>
      <c r="PHN172" s="396"/>
      <c r="PHO172" s="396"/>
      <c r="PHP172" s="396"/>
      <c r="PHQ172" s="396"/>
      <c r="PHR172" s="396"/>
      <c r="PHS172" s="396"/>
      <c r="PHT172" s="396"/>
      <c r="PHU172" s="396"/>
      <c r="PHV172" s="396"/>
      <c r="PHW172" s="396"/>
      <c r="PHX172" s="396"/>
      <c r="PHY172" s="396"/>
      <c r="PHZ172" s="396"/>
      <c r="PIA172" s="396"/>
      <c r="PIB172" s="396"/>
      <c r="PIC172" s="396"/>
      <c r="PID172" s="396"/>
      <c r="PIE172" s="396"/>
      <c r="PIF172" s="396"/>
      <c r="PIG172" s="396"/>
      <c r="PIH172" s="396"/>
      <c r="PII172" s="396"/>
      <c r="PIJ172" s="396"/>
      <c r="PIK172" s="396"/>
      <c r="PIL172" s="396"/>
      <c r="PIM172" s="396"/>
      <c r="PIN172" s="396"/>
      <c r="PIO172" s="396"/>
      <c r="PIP172" s="396"/>
      <c r="PIQ172" s="396"/>
      <c r="PIR172" s="396"/>
      <c r="PIS172" s="396"/>
      <c r="PIT172" s="396"/>
      <c r="PIU172" s="396"/>
      <c r="PIV172" s="396"/>
      <c r="PIW172" s="396"/>
      <c r="PIX172" s="396"/>
      <c r="PIY172" s="396"/>
      <c r="PIZ172" s="396"/>
      <c r="PJA172" s="396"/>
      <c r="PJB172" s="396"/>
      <c r="PJC172" s="396"/>
      <c r="PJD172" s="396"/>
      <c r="PJE172" s="396"/>
      <c r="PJF172" s="396"/>
      <c r="PJG172" s="396"/>
      <c r="PJH172" s="396"/>
      <c r="PJI172" s="396"/>
      <c r="PJJ172" s="396"/>
      <c r="PJK172" s="396"/>
      <c r="PJL172" s="396"/>
      <c r="PJM172" s="396"/>
      <c r="PJN172" s="396"/>
      <c r="PJO172" s="396"/>
      <c r="PJP172" s="396"/>
      <c r="PJQ172" s="396"/>
      <c r="PJR172" s="396"/>
      <c r="PJS172" s="396"/>
      <c r="PJT172" s="396"/>
      <c r="PJU172" s="396"/>
      <c r="PJV172" s="396"/>
      <c r="PJW172" s="396"/>
      <c r="PJX172" s="396"/>
      <c r="PJY172" s="396"/>
      <c r="PJZ172" s="396"/>
      <c r="PKA172" s="396"/>
      <c r="PKB172" s="396"/>
      <c r="PKC172" s="396"/>
      <c r="PKD172" s="396"/>
      <c r="PKE172" s="396"/>
      <c r="PKF172" s="396"/>
      <c r="PKG172" s="396"/>
      <c r="PKH172" s="396"/>
      <c r="PKI172" s="396"/>
      <c r="PKJ172" s="396"/>
      <c r="PKK172" s="396"/>
      <c r="PKL172" s="396"/>
      <c r="PKM172" s="396"/>
      <c r="PKN172" s="396"/>
      <c r="PKO172" s="396"/>
      <c r="PKP172" s="396"/>
      <c r="PKQ172" s="396"/>
      <c r="PKR172" s="396"/>
      <c r="PKS172" s="396"/>
      <c r="PKT172" s="396"/>
      <c r="PKU172" s="396"/>
      <c r="PKV172" s="396"/>
      <c r="PKW172" s="396"/>
      <c r="PKX172" s="396"/>
      <c r="PKY172" s="396"/>
      <c r="PKZ172" s="396"/>
      <c r="PLA172" s="396"/>
      <c r="PLB172" s="396"/>
      <c r="PLC172" s="396"/>
      <c r="PLD172" s="396"/>
      <c r="PLE172" s="396"/>
      <c r="PLF172" s="396"/>
      <c r="PLG172" s="396"/>
      <c r="PLH172" s="396"/>
      <c r="PLI172" s="396"/>
      <c r="PLJ172" s="396"/>
      <c r="PLK172" s="396"/>
      <c r="PLL172" s="396"/>
      <c r="PLM172" s="396"/>
      <c r="PLN172" s="396"/>
      <c r="PLO172" s="396"/>
      <c r="PLP172" s="396"/>
      <c r="PLQ172" s="396"/>
      <c r="PLR172" s="396"/>
      <c r="PLS172" s="396"/>
      <c r="PLT172" s="396"/>
      <c r="PLU172" s="396"/>
      <c r="PLV172" s="396"/>
      <c r="PLW172" s="396"/>
      <c r="PLX172" s="396"/>
      <c r="PLY172" s="396"/>
      <c r="PLZ172" s="396"/>
      <c r="PMA172" s="396"/>
      <c r="PMB172" s="396"/>
      <c r="PMC172" s="396"/>
      <c r="PMD172" s="396"/>
      <c r="PME172" s="396"/>
      <c r="PMF172" s="396"/>
      <c r="PMG172" s="396"/>
      <c r="PMH172" s="396"/>
      <c r="PMI172" s="396"/>
      <c r="PMJ172" s="396"/>
      <c r="PMK172" s="396"/>
      <c r="PML172" s="396"/>
      <c r="PMM172" s="396"/>
      <c r="PMN172" s="396"/>
      <c r="PMO172" s="396"/>
      <c r="PMP172" s="396"/>
      <c r="PMQ172" s="396"/>
      <c r="PMR172" s="396"/>
      <c r="PMS172" s="396"/>
      <c r="PMT172" s="396"/>
      <c r="PMU172" s="396"/>
      <c r="PMV172" s="396"/>
      <c r="PMW172" s="396"/>
      <c r="PMX172" s="396"/>
      <c r="PMY172" s="396"/>
      <c r="PMZ172" s="396"/>
      <c r="PNA172" s="396"/>
      <c r="PNB172" s="396"/>
      <c r="PNC172" s="396"/>
      <c r="PND172" s="396"/>
      <c r="PNE172" s="396"/>
      <c r="PNF172" s="396"/>
      <c r="PNG172" s="396"/>
      <c r="PNH172" s="396"/>
      <c r="PNI172" s="396"/>
      <c r="PNJ172" s="396"/>
      <c r="PNK172" s="396"/>
      <c r="PNL172" s="396"/>
      <c r="PNM172" s="396"/>
      <c r="PNN172" s="396"/>
      <c r="PNO172" s="396"/>
      <c r="PNP172" s="396"/>
      <c r="PNQ172" s="396"/>
      <c r="PNR172" s="396"/>
      <c r="PNS172" s="396"/>
      <c r="PNT172" s="396"/>
      <c r="PNU172" s="396"/>
      <c r="PNV172" s="396"/>
      <c r="PNW172" s="396"/>
      <c r="PNX172" s="396"/>
      <c r="PNY172" s="396"/>
      <c r="PNZ172" s="396"/>
      <c r="POA172" s="396"/>
      <c r="POB172" s="396"/>
      <c r="POC172" s="396"/>
      <c r="POD172" s="396"/>
      <c r="POE172" s="396"/>
      <c r="POF172" s="396"/>
      <c r="POG172" s="396"/>
      <c r="POH172" s="396"/>
      <c r="POI172" s="396"/>
      <c r="POJ172" s="396"/>
      <c r="POK172" s="396"/>
      <c r="POL172" s="396"/>
      <c r="POM172" s="396"/>
      <c r="PON172" s="396"/>
      <c r="POO172" s="396"/>
      <c r="POP172" s="396"/>
      <c r="POQ172" s="396"/>
      <c r="POR172" s="396"/>
      <c r="POS172" s="396"/>
      <c r="POT172" s="396"/>
      <c r="POU172" s="396"/>
      <c r="POV172" s="396"/>
      <c r="POW172" s="396"/>
      <c r="POX172" s="396"/>
      <c r="POY172" s="396"/>
      <c r="POZ172" s="396"/>
      <c r="PPA172" s="396"/>
      <c r="PPB172" s="396"/>
      <c r="PPC172" s="396"/>
      <c r="PPD172" s="396"/>
      <c r="PPE172" s="396"/>
      <c r="PPF172" s="396"/>
      <c r="PPG172" s="396"/>
      <c r="PPH172" s="396"/>
      <c r="PPI172" s="396"/>
      <c r="PPJ172" s="396"/>
      <c r="PPK172" s="396"/>
      <c r="PPL172" s="396"/>
      <c r="PPM172" s="396"/>
      <c r="PPN172" s="396"/>
      <c r="PPO172" s="396"/>
      <c r="PPP172" s="396"/>
      <c r="PPQ172" s="396"/>
      <c r="PPR172" s="396"/>
      <c r="PPS172" s="396"/>
      <c r="PPT172" s="396"/>
      <c r="PPU172" s="396"/>
      <c r="PPV172" s="396"/>
      <c r="PPW172" s="396"/>
      <c r="PPX172" s="396"/>
      <c r="PPY172" s="396"/>
      <c r="PPZ172" s="396"/>
      <c r="PQA172" s="396"/>
      <c r="PQB172" s="396"/>
      <c r="PQC172" s="396"/>
      <c r="PQD172" s="396"/>
      <c r="PQE172" s="396"/>
      <c r="PQF172" s="396"/>
      <c r="PQG172" s="396"/>
      <c r="PQH172" s="396"/>
      <c r="PQI172" s="396"/>
      <c r="PQJ172" s="396"/>
      <c r="PQK172" s="396"/>
      <c r="PQL172" s="396"/>
      <c r="PQM172" s="396"/>
      <c r="PQN172" s="396"/>
      <c r="PQO172" s="396"/>
      <c r="PQP172" s="396"/>
      <c r="PQQ172" s="396"/>
      <c r="PQR172" s="396"/>
      <c r="PQS172" s="396"/>
      <c r="PQT172" s="396"/>
      <c r="PQU172" s="396"/>
      <c r="PQV172" s="396"/>
      <c r="PQW172" s="396"/>
      <c r="PQX172" s="396"/>
      <c r="PQY172" s="396"/>
      <c r="PQZ172" s="396"/>
      <c r="PRA172" s="396"/>
      <c r="PRB172" s="396"/>
      <c r="PRC172" s="396"/>
      <c r="PRD172" s="396"/>
      <c r="PRE172" s="396"/>
      <c r="PRF172" s="396"/>
      <c r="PRG172" s="396"/>
      <c r="PRH172" s="396"/>
      <c r="PRI172" s="396"/>
      <c r="PRJ172" s="396"/>
      <c r="PRK172" s="396"/>
      <c r="PRL172" s="396"/>
      <c r="PRM172" s="396"/>
      <c r="PRN172" s="396"/>
      <c r="PRO172" s="396"/>
      <c r="PRP172" s="396"/>
      <c r="PRQ172" s="396"/>
      <c r="PRR172" s="396"/>
      <c r="PRS172" s="396"/>
      <c r="PRT172" s="396"/>
      <c r="PRU172" s="396"/>
      <c r="PRV172" s="396"/>
      <c r="PRW172" s="396"/>
      <c r="PRX172" s="396"/>
      <c r="PRY172" s="396"/>
      <c r="PRZ172" s="396"/>
      <c r="PSA172" s="396"/>
      <c r="PSB172" s="396"/>
      <c r="PSC172" s="396"/>
      <c r="PSD172" s="396"/>
      <c r="PSE172" s="396"/>
      <c r="PSF172" s="396"/>
      <c r="PSG172" s="396"/>
      <c r="PSH172" s="396"/>
      <c r="PSI172" s="396"/>
      <c r="PSJ172" s="396"/>
      <c r="PSK172" s="396"/>
      <c r="PSL172" s="396"/>
      <c r="PSM172" s="396"/>
      <c r="PSN172" s="396"/>
      <c r="PSO172" s="396"/>
      <c r="PSP172" s="396"/>
      <c r="PSQ172" s="396"/>
      <c r="PSR172" s="396"/>
      <c r="PSS172" s="396"/>
      <c r="PST172" s="396"/>
      <c r="PSU172" s="396"/>
      <c r="PSV172" s="396"/>
      <c r="PSW172" s="396"/>
      <c r="PSX172" s="396"/>
      <c r="PSY172" s="396"/>
      <c r="PSZ172" s="396"/>
      <c r="PTA172" s="396"/>
      <c r="PTB172" s="396"/>
      <c r="PTC172" s="396"/>
      <c r="PTD172" s="396"/>
      <c r="PTE172" s="396"/>
      <c r="PTF172" s="396"/>
      <c r="PTG172" s="396"/>
      <c r="PTH172" s="396"/>
      <c r="PTI172" s="396"/>
      <c r="PTJ172" s="396"/>
      <c r="PTK172" s="396"/>
      <c r="PTL172" s="396"/>
      <c r="PTM172" s="396"/>
      <c r="PTN172" s="396"/>
      <c r="PTO172" s="396"/>
      <c r="PTP172" s="396"/>
      <c r="PTQ172" s="396"/>
      <c r="PTR172" s="396"/>
      <c r="PTS172" s="396"/>
      <c r="PTT172" s="396"/>
      <c r="PTU172" s="396"/>
      <c r="PTV172" s="396"/>
      <c r="PTW172" s="396"/>
      <c r="PTX172" s="396"/>
      <c r="PTY172" s="396"/>
      <c r="PTZ172" s="396"/>
      <c r="PUA172" s="396"/>
      <c r="PUB172" s="396"/>
      <c r="PUC172" s="396"/>
      <c r="PUD172" s="396"/>
      <c r="PUE172" s="396"/>
      <c r="PUF172" s="396"/>
      <c r="PUG172" s="396"/>
      <c r="PUH172" s="396"/>
      <c r="PUI172" s="396"/>
      <c r="PUJ172" s="396"/>
      <c r="PUK172" s="396"/>
      <c r="PUL172" s="396"/>
      <c r="PUM172" s="396"/>
      <c r="PUN172" s="396"/>
      <c r="PUO172" s="396"/>
      <c r="PUP172" s="396"/>
      <c r="PUQ172" s="396"/>
      <c r="PUR172" s="396"/>
      <c r="PUS172" s="396"/>
      <c r="PUT172" s="396"/>
      <c r="PUU172" s="396"/>
      <c r="PUV172" s="396"/>
      <c r="PUW172" s="396"/>
      <c r="PUX172" s="396"/>
      <c r="PUY172" s="396"/>
      <c r="PUZ172" s="396"/>
      <c r="PVA172" s="396"/>
      <c r="PVB172" s="396"/>
      <c r="PVC172" s="396"/>
      <c r="PVD172" s="396"/>
      <c r="PVE172" s="396"/>
      <c r="PVF172" s="396"/>
      <c r="PVG172" s="396"/>
      <c r="PVH172" s="396"/>
      <c r="PVI172" s="396"/>
      <c r="PVJ172" s="396"/>
      <c r="PVK172" s="396"/>
      <c r="PVL172" s="396"/>
      <c r="PVM172" s="396"/>
      <c r="PVN172" s="396"/>
      <c r="PVO172" s="396"/>
      <c r="PVP172" s="396"/>
      <c r="PVQ172" s="396"/>
      <c r="PVR172" s="396"/>
      <c r="PVS172" s="396"/>
      <c r="PVT172" s="396"/>
      <c r="PVU172" s="396"/>
      <c r="PVV172" s="396"/>
      <c r="PVW172" s="396"/>
      <c r="PVX172" s="396"/>
      <c r="PVY172" s="396"/>
      <c r="PVZ172" s="396"/>
      <c r="PWA172" s="396"/>
      <c r="PWB172" s="396"/>
      <c r="PWC172" s="396"/>
      <c r="PWD172" s="396"/>
      <c r="PWE172" s="396"/>
      <c r="PWF172" s="396"/>
      <c r="PWG172" s="396"/>
      <c r="PWH172" s="396"/>
      <c r="PWI172" s="396"/>
      <c r="PWJ172" s="396"/>
      <c r="PWK172" s="396"/>
      <c r="PWL172" s="396"/>
      <c r="PWM172" s="396"/>
      <c r="PWN172" s="396"/>
      <c r="PWO172" s="396"/>
      <c r="PWP172" s="396"/>
      <c r="PWQ172" s="396"/>
      <c r="PWR172" s="396"/>
      <c r="PWS172" s="396"/>
      <c r="PWT172" s="396"/>
      <c r="PWU172" s="396"/>
      <c r="PWV172" s="396"/>
      <c r="PWW172" s="396"/>
      <c r="PWX172" s="396"/>
      <c r="PWY172" s="396"/>
      <c r="PWZ172" s="396"/>
      <c r="PXA172" s="396"/>
      <c r="PXB172" s="396"/>
      <c r="PXC172" s="396"/>
      <c r="PXD172" s="396"/>
      <c r="PXE172" s="396"/>
      <c r="PXF172" s="396"/>
      <c r="PXG172" s="396"/>
      <c r="PXH172" s="396"/>
      <c r="PXI172" s="396"/>
      <c r="PXJ172" s="396"/>
      <c r="PXK172" s="396"/>
      <c r="PXL172" s="396"/>
      <c r="PXM172" s="396"/>
      <c r="PXN172" s="396"/>
      <c r="PXO172" s="396"/>
      <c r="PXP172" s="396"/>
      <c r="PXQ172" s="396"/>
      <c r="PXR172" s="396"/>
      <c r="PXS172" s="396"/>
      <c r="PXT172" s="396"/>
      <c r="PXU172" s="396"/>
      <c r="PXV172" s="396"/>
      <c r="PXW172" s="396"/>
      <c r="PXX172" s="396"/>
      <c r="PXY172" s="396"/>
      <c r="PXZ172" s="396"/>
      <c r="PYA172" s="396"/>
      <c r="PYB172" s="396"/>
      <c r="PYC172" s="396"/>
      <c r="PYD172" s="396"/>
      <c r="PYE172" s="396"/>
      <c r="PYF172" s="396"/>
      <c r="PYG172" s="396"/>
      <c r="PYH172" s="396"/>
      <c r="PYI172" s="396"/>
      <c r="PYJ172" s="396"/>
      <c r="PYK172" s="396"/>
      <c r="PYL172" s="396"/>
      <c r="PYM172" s="396"/>
      <c r="PYN172" s="396"/>
      <c r="PYO172" s="396"/>
      <c r="PYP172" s="396"/>
      <c r="PYQ172" s="396"/>
      <c r="PYR172" s="396"/>
      <c r="PYS172" s="396"/>
      <c r="PYT172" s="396"/>
      <c r="PYU172" s="396"/>
      <c r="PYV172" s="396"/>
      <c r="PYW172" s="396"/>
      <c r="PYX172" s="396"/>
      <c r="PYY172" s="396"/>
      <c r="PYZ172" s="396"/>
      <c r="PZA172" s="396"/>
      <c r="PZB172" s="396"/>
      <c r="PZC172" s="396"/>
      <c r="PZD172" s="396"/>
      <c r="PZE172" s="396"/>
      <c r="PZF172" s="396"/>
      <c r="PZG172" s="396"/>
      <c r="PZH172" s="396"/>
      <c r="PZI172" s="396"/>
      <c r="PZJ172" s="396"/>
      <c r="PZK172" s="396"/>
      <c r="PZL172" s="396"/>
      <c r="PZM172" s="396"/>
      <c r="PZN172" s="396"/>
      <c r="PZO172" s="396"/>
      <c r="PZP172" s="396"/>
      <c r="PZQ172" s="396"/>
      <c r="PZR172" s="396"/>
      <c r="PZS172" s="396"/>
      <c r="PZT172" s="396"/>
      <c r="PZU172" s="396"/>
      <c r="PZV172" s="396"/>
      <c r="PZW172" s="396"/>
      <c r="PZX172" s="396"/>
      <c r="PZY172" s="396"/>
      <c r="PZZ172" s="396"/>
      <c r="QAA172" s="396"/>
      <c r="QAB172" s="396"/>
      <c r="QAC172" s="396"/>
      <c r="QAD172" s="396"/>
      <c r="QAE172" s="396"/>
      <c r="QAF172" s="396"/>
      <c r="QAG172" s="396"/>
      <c r="QAH172" s="396"/>
      <c r="QAI172" s="396"/>
      <c r="QAJ172" s="396"/>
      <c r="QAK172" s="396"/>
      <c r="QAL172" s="396"/>
      <c r="QAM172" s="396"/>
      <c r="QAN172" s="396"/>
      <c r="QAO172" s="396"/>
      <c r="QAP172" s="396"/>
      <c r="QAQ172" s="396"/>
      <c r="QAR172" s="396"/>
      <c r="QAS172" s="396"/>
      <c r="QAT172" s="396"/>
      <c r="QAU172" s="396"/>
      <c r="QAV172" s="396"/>
      <c r="QAW172" s="396"/>
      <c r="QAX172" s="396"/>
      <c r="QAY172" s="396"/>
      <c r="QAZ172" s="396"/>
      <c r="QBA172" s="396"/>
      <c r="QBB172" s="396"/>
      <c r="QBC172" s="396"/>
      <c r="QBD172" s="396"/>
      <c r="QBE172" s="396"/>
      <c r="QBF172" s="396"/>
      <c r="QBG172" s="396"/>
      <c r="QBH172" s="396"/>
      <c r="QBI172" s="396"/>
      <c r="QBJ172" s="396"/>
      <c r="QBK172" s="396"/>
      <c r="QBL172" s="396"/>
      <c r="QBM172" s="396"/>
      <c r="QBN172" s="396"/>
      <c r="QBO172" s="396"/>
      <c r="QBP172" s="396"/>
      <c r="QBQ172" s="396"/>
      <c r="QBR172" s="396"/>
      <c r="QBS172" s="396"/>
      <c r="QBT172" s="396"/>
      <c r="QBU172" s="396"/>
      <c r="QBV172" s="396"/>
      <c r="QBW172" s="396"/>
      <c r="QBX172" s="396"/>
      <c r="QBY172" s="396"/>
      <c r="QBZ172" s="396"/>
      <c r="QCA172" s="396"/>
      <c r="QCB172" s="396"/>
      <c r="QCC172" s="396"/>
      <c r="QCD172" s="396"/>
      <c r="QCE172" s="396"/>
      <c r="QCF172" s="396"/>
      <c r="QCG172" s="396"/>
      <c r="QCH172" s="396"/>
      <c r="QCI172" s="396"/>
      <c r="QCJ172" s="396"/>
      <c r="QCK172" s="396"/>
      <c r="QCL172" s="396"/>
      <c r="QCM172" s="396"/>
      <c r="QCN172" s="396"/>
      <c r="QCO172" s="396"/>
      <c r="QCP172" s="396"/>
      <c r="QCQ172" s="396"/>
      <c r="QCR172" s="396"/>
      <c r="QCS172" s="396"/>
      <c r="QCT172" s="396"/>
      <c r="QCU172" s="396"/>
      <c r="QCV172" s="396"/>
      <c r="QCW172" s="396"/>
      <c r="QCX172" s="396"/>
      <c r="QCY172" s="396"/>
      <c r="QCZ172" s="396"/>
      <c r="QDA172" s="396"/>
      <c r="QDB172" s="396"/>
      <c r="QDC172" s="396"/>
      <c r="QDD172" s="396"/>
      <c r="QDE172" s="396"/>
      <c r="QDF172" s="396"/>
      <c r="QDG172" s="396"/>
      <c r="QDH172" s="396"/>
      <c r="QDI172" s="396"/>
      <c r="QDJ172" s="396"/>
      <c r="QDK172" s="396"/>
      <c r="QDL172" s="396"/>
      <c r="QDM172" s="396"/>
      <c r="QDN172" s="396"/>
      <c r="QDO172" s="396"/>
      <c r="QDP172" s="396"/>
      <c r="QDQ172" s="396"/>
      <c r="QDR172" s="396"/>
      <c r="QDS172" s="396"/>
      <c r="QDT172" s="396"/>
      <c r="QDU172" s="396"/>
      <c r="QDV172" s="396"/>
      <c r="QDW172" s="396"/>
      <c r="QDX172" s="396"/>
      <c r="QDY172" s="396"/>
      <c r="QDZ172" s="396"/>
      <c r="QEA172" s="396"/>
      <c r="QEB172" s="396"/>
      <c r="QEC172" s="396"/>
      <c r="QED172" s="396"/>
      <c r="QEE172" s="396"/>
      <c r="QEF172" s="396"/>
      <c r="QEG172" s="396"/>
      <c r="QEH172" s="396"/>
      <c r="QEI172" s="396"/>
      <c r="QEJ172" s="396"/>
      <c r="QEK172" s="396"/>
      <c r="QEL172" s="396"/>
      <c r="QEM172" s="396"/>
      <c r="QEN172" s="396"/>
      <c r="QEO172" s="396"/>
      <c r="QEP172" s="396"/>
      <c r="QEQ172" s="396"/>
      <c r="QER172" s="396"/>
      <c r="QES172" s="396"/>
      <c r="QET172" s="396"/>
      <c r="QEU172" s="396"/>
      <c r="QEV172" s="396"/>
      <c r="QEW172" s="396"/>
      <c r="QEX172" s="396"/>
      <c r="QEY172" s="396"/>
      <c r="QEZ172" s="396"/>
      <c r="QFA172" s="396"/>
      <c r="QFB172" s="396"/>
      <c r="QFC172" s="396"/>
      <c r="QFD172" s="396"/>
      <c r="QFE172" s="396"/>
      <c r="QFF172" s="396"/>
      <c r="QFG172" s="396"/>
      <c r="QFH172" s="396"/>
      <c r="QFI172" s="396"/>
      <c r="QFJ172" s="396"/>
      <c r="QFK172" s="396"/>
      <c r="QFL172" s="396"/>
      <c r="QFM172" s="396"/>
      <c r="QFN172" s="396"/>
      <c r="QFO172" s="396"/>
      <c r="QFP172" s="396"/>
      <c r="QFQ172" s="396"/>
      <c r="QFR172" s="396"/>
      <c r="QFS172" s="396"/>
      <c r="QFT172" s="396"/>
      <c r="QFU172" s="396"/>
      <c r="QFV172" s="396"/>
      <c r="QFW172" s="396"/>
      <c r="QFX172" s="396"/>
      <c r="QFY172" s="396"/>
      <c r="QFZ172" s="396"/>
      <c r="QGA172" s="396"/>
      <c r="QGB172" s="396"/>
      <c r="QGC172" s="396"/>
      <c r="QGD172" s="396"/>
      <c r="QGE172" s="396"/>
      <c r="QGF172" s="396"/>
      <c r="QGG172" s="396"/>
      <c r="QGH172" s="396"/>
      <c r="QGI172" s="396"/>
      <c r="QGJ172" s="396"/>
      <c r="QGK172" s="396"/>
      <c r="QGL172" s="396"/>
      <c r="QGM172" s="396"/>
      <c r="QGN172" s="396"/>
      <c r="QGO172" s="396"/>
      <c r="QGP172" s="396"/>
      <c r="QGQ172" s="396"/>
      <c r="QGR172" s="396"/>
      <c r="QGS172" s="396"/>
      <c r="QGT172" s="396"/>
      <c r="QGU172" s="396"/>
      <c r="QGV172" s="396"/>
      <c r="QGW172" s="396"/>
      <c r="QGX172" s="396"/>
      <c r="QGY172" s="396"/>
      <c r="QGZ172" s="396"/>
      <c r="QHA172" s="396"/>
      <c r="QHB172" s="396"/>
      <c r="QHC172" s="396"/>
      <c r="QHD172" s="396"/>
      <c r="QHE172" s="396"/>
      <c r="QHF172" s="396"/>
      <c r="QHG172" s="396"/>
      <c r="QHH172" s="396"/>
      <c r="QHI172" s="396"/>
      <c r="QHJ172" s="396"/>
      <c r="QHK172" s="396"/>
      <c r="QHL172" s="396"/>
      <c r="QHM172" s="396"/>
      <c r="QHN172" s="396"/>
      <c r="QHO172" s="396"/>
      <c r="QHP172" s="396"/>
      <c r="QHQ172" s="396"/>
      <c r="QHR172" s="396"/>
      <c r="QHS172" s="396"/>
      <c r="QHT172" s="396"/>
      <c r="QHU172" s="396"/>
      <c r="QHV172" s="396"/>
      <c r="QHW172" s="396"/>
      <c r="QHX172" s="396"/>
      <c r="QHY172" s="396"/>
      <c r="QHZ172" s="396"/>
      <c r="QIA172" s="396"/>
      <c r="QIB172" s="396"/>
      <c r="QIC172" s="396"/>
      <c r="QID172" s="396"/>
      <c r="QIE172" s="396"/>
      <c r="QIF172" s="396"/>
      <c r="QIG172" s="396"/>
      <c r="QIH172" s="396"/>
      <c r="QII172" s="396"/>
      <c r="QIJ172" s="396"/>
      <c r="QIK172" s="396"/>
      <c r="QIL172" s="396"/>
      <c r="QIM172" s="396"/>
      <c r="QIN172" s="396"/>
      <c r="QIO172" s="396"/>
      <c r="QIP172" s="396"/>
      <c r="QIQ172" s="396"/>
      <c r="QIR172" s="396"/>
      <c r="QIS172" s="396"/>
      <c r="QIT172" s="396"/>
      <c r="QIU172" s="396"/>
      <c r="QIV172" s="396"/>
      <c r="QIW172" s="396"/>
      <c r="QIX172" s="396"/>
      <c r="QIY172" s="396"/>
      <c r="QIZ172" s="396"/>
      <c r="QJA172" s="396"/>
      <c r="QJB172" s="396"/>
      <c r="QJC172" s="396"/>
      <c r="QJD172" s="396"/>
      <c r="QJE172" s="396"/>
      <c r="QJF172" s="396"/>
      <c r="QJG172" s="396"/>
      <c r="QJH172" s="396"/>
      <c r="QJI172" s="396"/>
      <c r="QJJ172" s="396"/>
      <c r="QJK172" s="396"/>
      <c r="QJL172" s="396"/>
      <c r="QJM172" s="396"/>
      <c r="QJN172" s="396"/>
      <c r="QJO172" s="396"/>
      <c r="QJP172" s="396"/>
      <c r="QJQ172" s="396"/>
      <c r="QJR172" s="396"/>
      <c r="QJS172" s="396"/>
      <c r="QJT172" s="396"/>
      <c r="QJU172" s="396"/>
      <c r="QJV172" s="396"/>
      <c r="QJW172" s="396"/>
      <c r="QJX172" s="396"/>
      <c r="QJY172" s="396"/>
      <c r="QJZ172" s="396"/>
      <c r="QKA172" s="396"/>
      <c r="QKB172" s="396"/>
      <c r="QKC172" s="396"/>
      <c r="QKD172" s="396"/>
      <c r="QKE172" s="396"/>
      <c r="QKF172" s="396"/>
      <c r="QKG172" s="396"/>
      <c r="QKH172" s="396"/>
      <c r="QKI172" s="396"/>
      <c r="QKJ172" s="396"/>
      <c r="QKK172" s="396"/>
      <c r="QKL172" s="396"/>
      <c r="QKM172" s="396"/>
      <c r="QKN172" s="396"/>
      <c r="QKO172" s="396"/>
      <c r="QKP172" s="396"/>
      <c r="QKQ172" s="396"/>
      <c r="QKR172" s="396"/>
      <c r="QKS172" s="396"/>
      <c r="QKT172" s="396"/>
      <c r="QKU172" s="396"/>
      <c r="QKV172" s="396"/>
      <c r="QKW172" s="396"/>
      <c r="QKX172" s="396"/>
      <c r="QKY172" s="396"/>
      <c r="QKZ172" s="396"/>
      <c r="QLA172" s="396"/>
      <c r="QLB172" s="396"/>
      <c r="QLC172" s="396"/>
      <c r="QLD172" s="396"/>
      <c r="QLE172" s="396"/>
      <c r="QLF172" s="396"/>
      <c r="QLG172" s="396"/>
      <c r="QLH172" s="396"/>
      <c r="QLI172" s="396"/>
      <c r="QLJ172" s="396"/>
      <c r="QLK172" s="396"/>
      <c r="QLL172" s="396"/>
      <c r="QLM172" s="396"/>
      <c r="QLN172" s="396"/>
      <c r="QLO172" s="396"/>
      <c r="QLP172" s="396"/>
      <c r="QLQ172" s="396"/>
      <c r="QLR172" s="396"/>
      <c r="QLS172" s="396"/>
      <c r="QLT172" s="396"/>
      <c r="QLU172" s="396"/>
      <c r="QLV172" s="396"/>
      <c r="QLW172" s="396"/>
      <c r="QLX172" s="396"/>
      <c r="QLY172" s="396"/>
      <c r="QLZ172" s="396"/>
      <c r="QMA172" s="396"/>
      <c r="QMB172" s="396"/>
      <c r="QMC172" s="396"/>
      <c r="QMD172" s="396"/>
      <c r="QME172" s="396"/>
      <c r="QMF172" s="396"/>
      <c r="QMG172" s="396"/>
      <c r="QMH172" s="396"/>
      <c r="QMI172" s="396"/>
      <c r="QMJ172" s="396"/>
      <c r="QMK172" s="396"/>
      <c r="QML172" s="396"/>
      <c r="QMM172" s="396"/>
      <c r="QMN172" s="396"/>
      <c r="QMO172" s="396"/>
      <c r="QMP172" s="396"/>
      <c r="QMQ172" s="396"/>
      <c r="QMR172" s="396"/>
      <c r="QMS172" s="396"/>
      <c r="QMT172" s="396"/>
      <c r="QMU172" s="396"/>
      <c r="QMV172" s="396"/>
      <c r="QMW172" s="396"/>
      <c r="QMX172" s="396"/>
      <c r="QMY172" s="396"/>
      <c r="QMZ172" s="396"/>
      <c r="QNA172" s="396"/>
      <c r="QNB172" s="396"/>
      <c r="QNC172" s="396"/>
      <c r="QND172" s="396"/>
      <c r="QNE172" s="396"/>
      <c r="QNF172" s="396"/>
      <c r="QNG172" s="396"/>
      <c r="QNH172" s="396"/>
      <c r="QNI172" s="396"/>
      <c r="QNJ172" s="396"/>
      <c r="QNK172" s="396"/>
      <c r="QNL172" s="396"/>
      <c r="QNM172" s="396"/>
      <c r="QNN172" s="396"/>
      <c r="QNO172" s="396"/>
      <c r="QNP172" s="396"/>
      <c r="QNQ172" s="396"/>
      <c r="QNR172" s="396"/>
      <c r="QNS172" s="396"/>
      <c r="QNT172" s="396"/>
      <c r="QNU172" s="396"/>
      <c r="QNV172" s="396"/>
      <c r="QNW172" s="396"/>
      <c r="QNX172" s="396"/>
      <c r="QNY172" s="396"/>
      <c r="QNZ172" s="396"/>
      <c r="QOA172" s="396"/>
      <c r="QOB172" s="396"/>
      <c r="QOC172" s="396"/>
      <c r="QOD172" s="396"/>
      <c r="QOE172" s="396"/>
      <c r="QOF172" s="396"/>
      <c r="QOG172" s="396"/>
      <c r="QOH172" s="396"/>
      <c r="QOI172" s="396"/>
      <c r="QOJ172" s="396"/>
      <c r="QOK172" s="396"/>
      <c r="QOL172" s="396"/>
      <c r="QOM172" s="396"/>
      <c r="QON172" s="396"/>
      <c r="QOO172" s="396"/>
      <c r="QOP172" s="396"/>
      <c r="QOQ172" s="396"/>
      <c r="QOR172" s="396"/>
      <c r="QOS172" s="396"/>
      <c r="QOT172" s="396"/>
      <c r="QOU172" s="396"/>
      <c r="QOV172" s="396"/>
      <c r="QOW172" s="396"/>
      <c r="QOX172" s="396"/>
      <c r="QOY172" s="396"/>
      <c r="QOZ172" s="396"/>
      <c r="QPA172" s="396"/>
      <c r="QPB172" s="396"/>
      <c r="QPC172" s="396"/>
      <c r="QPD172" s="396"/>
      <c r="QPE172" s="396"/>
      <c r="QPF172" s="396"/>
      <c r="QPG172" s="396"/>
      <c r="QPH172" s="396"/>
      <c r="QPI172" s="396"/>
      <c r="QPJ172" s="396"/>
      <c r="QPK172" s="396"/>
      <c r="QPL172" s="396"/>
      <c r="QPM172" s="396"/>
      <c r="QPN172" s="396"/>
      <c r="QPO172" s="396"/>
      <c r="QPP172" s="396"/>
      <c r="QPQ172" s="396"/>
      <c r="QPR172" s="396"/>
      <c r="QPS172" s="396"/>
      <c r="QPT172" s="396"/>
      <c r="QPU172" s="396"/>
      <c r="QPV172" s="396"/>
      <c r="QPW172" s="396"/>
      <c r="QPX172" s="396"/>
      <c r="QPY172" s="396"/>
      <c r="QPZ172" s="396"/>
      <c r="QQA172" s="396"/>
      <c r="QQB172" s="396"/>
      <c r="QQC172" s="396"/>
      <c r="QQD172" s="396"/>
      <c r="QQE172" s="396"/>
      <c r="QQF172" s="396"/>
      <c r="QQG172" s="396"/>
      <c r="QQH172" s="396"/>
      <c r="QQI172" s="396"/>
      <c r="QQJ172" s="396"/>
      <c r="QQK172" s="396"/>
      <c r="QQL172" s="396"/>
      <c r="QQM172" s="396"/>
      <c r="QQN172" s="396"/>
      <c r="QQO172" s="396"/>
      <c r="QQP172" s="396"/>
      <c r="QQQ172" s="396"/>
      <c r="QQR172" s="396"/>
      <c r="QQS172" s="396"/>
      <c r="QQT172" s="396"/>
      <c r="QQU172" s="396"/>
      <c r="QQV172" s="396"/>
      <c r="QQW172" s="396"/>
      <c r="QQX172" s="396"/>
      <c r="QQY172" s="396"/>
      <c r="QQZ172" s="396"/>
      <c r="QRA172" s="396"/>
      <c r="QRB172" s="396"/>
      <c r="QRC172" s="396"/>
      <c r="QRD172" s="396"/>
      <c r="QRE172" s="396"/>
      <c r="QRF172" s="396"/>
      <c r="QRG172" s="396"/>
      <c r="QRH172" s="396"/>
      <c r="QRI172" s="396"/>
      <c r="QRJ172" s="396"/>
      <c r="QRK172" s="396"/>
      <c r="QRL172" s="396"/>
      <c r="QRM172" s="396"/>
      <c r="QRN172" s="396"/>
      <c r="QRO172" s="396"/>
      <c r="QRP172" s="396"/>
      <c r="QRQ172" s="396"/>
      <c r="QRR172" s="396"/>
      <c r="QRS172" s="396"/>
      <c r="QRT172" s="396"/>
      <c r="QRU172" s="396"/>
      <c r="QRV172" s="396"/>
      <c r="QRW172" s="396"/>
      <c r="QRX172" s="396"/>
      <c r="QRY172" s="396"/>
      <c r="QRZ172" s="396"/>
      <c r="QSA172" s="396"/>
      <c r="QSB172" s="396"/>
      <c r="QSC172" s="396"/>
      <c r="QSD172" s="396"/>
      <c r="QSE172" s="396"/>
      <c r="QSF172" s="396"/>
      <c r="QSG172" s="396"/>
      <c r="QSH172" s="396"/>
      <c r="QSI172" s="396"/>
      <c r="QSJ172" s="396"/>
      <c r="QSK172" s="396"/>
      <c r="QSL172" s="396"/>
      <c r="QSM172" s="396"/>
      <c r="QSN172" s="396"/>
      <c r="QSO172" s="396"/>
      <c r="QSP172" s="396"/>
      <c r="QSQ172" s="396"/>
      <c r="QSR172" s="396"/>
      <c r="QSS172" s="396"/>
      <c r="QST172" s="396"/>
      <c r="QSU172" s="396"/>
      <c r="QSV172" s="396"/>
      <c r="QSW172" s="396"/>
      <c r="QSX172" s="396"/>
      <c r="QSY172" s="396"/>
      <c r="QSZ172" s="396"/>
      <c r="QTA172" s="396"/>
      <c r="QTB172" s="396"/>
      <c r="QTC172" s="396"/>
      <c r="QTD172" s="396"/>
      <c r="QTE172" s="396"/>
      <c r="QTF172" s="396"/>
      <c r="QTG172" s="396"/>
      <c r="QTH172" s="396"/>
      <c r="QTI172" s="396"/>
      <c r="QTJ172" s="396"/>
      <c r="QTK172" s="396"/>
      <c r="QTL172" s="396"/>
      <c r="QTM172" s="396"/>
      <c r="QTN172" s="396"/>
      <c r="QTO172" s="396"/>
      <c r="QTP172" s="396"/>
      <c r="QTQ172" s="396"/>
      <c r="QTR172" s="396"/>
      <c r="QTS172" s="396"/>
      <c r="QTT172" s="396"/>
      <c r="QTU172" s="396"/>
      <c r="QTV172" s="396"/>
      <c r="QTW172" s="396"/>
      <c r="QTX172" s="396"/>
      <c r="QTY172" s="396"/>
      <c r="QTZ172" s="396"/>
      <c r="QUA172" s="396"/>
      <c r="QUB172" s="396"/>
      <c r="QUC172" s="396"/>
      <c r="QUD172" s="396"/>
      <c r="QUE172" s="396"/>
      <c r="QUF172" s="396"/>
      <c r="QUG172" s="396"/>
      <c r="QUH172" s="396"/>
      <c r="QUI172" s="396"/>
      <c r="QUJ172" s="396"/>
      <c r="QUK172" s="396"/>
      <c r="QUL172" s="396"/>
      <c r="QUM172" s="396"/>
      <c r="QUN172" s="396"/>
      <c r="QUO172" s="396"/>
      <c r="QUP172" s="396"/>
      <c r="QUQ172" s="396"/>
      <c r="QUR172" s="396"/>
      <c r="QUS172" s="396"/>
      <c r="QUT172" s="396"/>
      <c r="QUU172" s="396"/>
      <c r="QUV172" s="396"/>
      <c r="QUW172" s="396"/>
      <c r="QUX172" s="396"/>
      <c r="QUY172" s="396"/>
      <c r="QUZ172" s="396"/>
      <c r="QVA172" s="396"/>
      <c r="QVB172" s="396"/>
      <c r="QVC172" s="396"/>
      <c r="QVD172" s="396"/>
      <c r="QVE172" s="396"/>
      <c r="QVF172" s="396"/>
      <c r="QVG172" s="396"/>
      <c r="QVH172" s="396"/>
      <c r="QVI172" s="396"/>
      <c r="QVJ172" s="396"/>
      <c r="QVK172" s="396"/>
      <c r="QVL172" s="396"/>
      <c r="QVM172" s="396"/>
      <c r="QVN172" s="396"/>
      <c r="QVO172" s="396"/>
      <c r="QVP172" s="396"/>
      <c r="QVQ172" s="396"/>
      <c r="QVR172" s="396"/>
      <c r="QVS172" s="396"/>
      <c r="QVT172" s="396"/>
      <c r="QVU172" s="396"/>
      <c r="QVV172" s="396"/>
      <c r="QVW172" s="396"/>
      <c r="QVX172" s="396"/>
      <c r="QVY172" s="396"/>
      <c r="QVZ172" s="396"/>
      <c r="QWA172" s="396"/>
      <c r="QWB172" s="396"/>
      <c r="QWC172" s="396"/>
      <c r="QWD172" s="396"/>
      <c r="QWE172" s="396"/>
      <c r="QWF172" s="396"/>
      <c r="QWG172" s="396"/>
      <c r="QWH172" s="396"/>
      <c r="QWI172" s="396"/>
      <c r="QWJ172" s="396"/>
      <c r="QWK172" s="396"/>
      <c r="QWL172" s="396"/>
      <c r="QWM172" s="396"/>
      <c r="QWN172" s="396"/>
      <c r="QWO172" s="396"/>
      <c r="QWP172" s="396"/>
      <c r="QWQ172" s="396"/>
      <c r="QWR172" s="396"/>
      <c r="QWS172" s="396"/>
      <c r="QWT172" s="396"/>
      <c r="QWU172" s="396"/>
      <c r="QWV172" s="396"/>
      <c r="QWW172" s="396"/>
      <c r="QWX172" s="396"/>
      <c r="QWY172" s="396"/>
      <c r="QWZ172" s="396"/>
      <c r="QXA172" s="396"/>
      <c r="QXB172" s="396"/>
      <c r="QXC172" s="396"/>
      <c r="QXD172" s="396"/>
      <c r="QXE172" s="396"/>
      <c r="QXF172" s="396"/>
      <c r="QXG172" s="396"/>
      <c r="QXH172" s="396"/>
      <c r="QXI172" s="396"/>
      <c r="QXJ172" s="396"/>
      <c r="QXK172" s="396"/>
      <c r="QXL172" s="396"/>
      <c r="QXM172" s="396"/>
      <c r="QXN172" s="396"/>
      <c r="QXO172" s="396"/>
      <c r="QXP172" s="396"/>
      <c r="QXQ172" s="396"/>
      <c r="QXR172" s="396"/>
      <c r="QXS172" s="396"/>
      <c r="QXT172" s="396"/>
      <c r="QXU172" s="396"/>
      <c r="QXV172" s="396"/>
      <c r="QXW172" s="396"/>
      <c r="QXX172" s="396"/>
      <c r="QXY172" s="396"/>
      <c r="QXZ172" s="396"/>
      <c r="QYA172" s="396"/>
      <c r="QYB172" s="396"/>
      <c r="QYC172" s="396"/>
      <c r="QYD172" s="396"/>
      <c r="QYE172" s="396"/>
      <c r="QYF172" s="396"/>
      <c r="QYG172" s="396"/>
      <c r="QYH172" s="396"/>
      <c r="QYI172" s="396"/>
      <c r="QYJ172" s="396"/>
      <c r="QYK172" s="396"/>
      <c r="QYL172" s="396"/>
      <c r="QYM172" s="396"/>
      <c r="QYN172" s="396"/>
      <c r="QYO172" s="396"/>
      <c r="QYP172" s="396"/>
      <c r="QYQ172" s="396"/>
      <c r="QYR172" s="396"/>
      <c r="QYS172" s="396"/>
      <c r="QYT172" s="396"/>
      <c r="QYU172" s="396"/>
      <c r="QYV172" s="396"/>
      <c r="QYW172" s="396"/>
      <c r="QYX172" s="396"/>
      <c r="QYY172" s="396"/>
      <c r="QYZ172" s="396"/>
      <c r="QZA172" s="396"/>
      <c r="QZB172" s="396"/>
      <c r="QZC172" s="396"/>
      <c r="QZD172" s="396"/>
      <c r="QZE172" s="396"/>
      <c r="QZF172" s="396"/>
      <c r="QZG172" s="396"/>
      <c r="QZH172" s="396"/>
      <c r="QZI172" s="396"/>
      <c r="QZJ172" s="396"/>
      <c r="QZK172" s="396"/>
      <c r="QZL172" s="396"/>
      <c r="QZM172" s="396"/>
      <c r="QZN172" s="396"/>
      <c r="QZO172" s="396"/>
      <c r="QZP172" s="396"/>
      <c r="QZQ172" s="396"/>
      <c r="QZR172" s="396"/>
      <c r="QZS172" s="396"/>
      <c r="QZT172" s="396"/>
      <c r="QZU172" s="396"/>
      <c r="QZV172" s="396"/>
      <c r="QZW172" s="396"/>
      <c r="QZX172" s="396"/>
      <c r="QZY172" s="396"/>
      <c r="QZZ172" s="396"/>
      <c r="RAA172" s="396"/>
      <c r="RAB172" s="396"/>
      <c r="RAC172" s="396"/>
      <c r="RAD172" s="396"/>
      <c r="RAE172" s="396"/>
      <c r="RAF172" s="396"/>
      <c r="RAG172" s="396"/>
      <c r="RAH172" s="396"/>
      <c r="RAI172" s="396"/>
      <c r="RAJ172" s="396"/>
      <c r="RAK172" s="396"/>
      <c r="RAL172" s="396"/>
      <c r="RAM172" s="396"/>
      <c r="RAN172" s="396"/>
      <c r="RAO172" s="396"/>
      <c r="RAP172" s="396"/>
      <c r="RAQ172" s="396"/>
      <c r="RAR172" s="396"/>
      <c r="RAS172" s="396"/>
      <c r="RAT172" s="396"/>
      <c r="RAU172" s="396"/>
      <c r="RAV172" s="396"/>
      <c r="RAW172" s="396"/>
      <c r="RAX172" s="396"/>
      <c r="RAY172" s="396"/>
      <c r="RAZ172" s="396"/>
      <c r="RBA172" s="396"/>
      <c r="RBB172" s="396"/>
      <c r="RBC172" s="396"/>
      <c r="RBD172" s="396"/>
      <c r="RBE172" s="396"/>
      <c r="RBF172" s="396"/>
      <c r="RBG172" s="396"/>
      <c r="RBH172" s="396"/>
      <c r="RBI172" s="396"/>
      <c r="RBJ172" s="396"/>
      <c r="RBK172" s="396"/>
      <c r="RBL172" s="396"/>
      <c r="RBM172" s="396"/>
      <c r="RBN172" s="396"/>
      <c r="RBO172" s="396"/>
      <c r="RBP172" s="396"/>
      <c r="RBQ172" s="396"/>
      <c r="RBR172" s="396"/>
      <c r="RBS172" s="396"/>
      <c r="RBT172" s="396"/>
      <c r="RBU172" s="396"/>
      <c r="RBV172" s="396"/>
      <c r="RBW172" s="396"/>
      <c r="RBX172" s="396"/>
      <c r="RBY172" s="396"/>
      <c r="RBZ172" s="396"/>
      <c r="RCA172" s="396"/>
      <c r="RCB172" s="396"/>
      <c r="RCC172" s="396"/>
      <c r="RCD172" s="396"/>
      <c r="RCE172" s="396"/>
      <c r="RCF172" s="396"/>
      <c r="RCG172" s="396"/>
      <c r="RCH172" s="396"/>
      <c r="RCI172" s="396"/>
      <c r="RCJ172" s="396"/>
      <c r="RCK172" s="396"/>
      <c r="RCL172" s="396"/>
      <c r="RCM172" s="396"/>
      <c r="RCN172" s="396"/>
      <c r="RCO172" s="396"/>
      <c r="RCP172" s="396"/>
      <c r="RCQ172" s="396"/>
      <c r="RCR172" s="396"/>
      <c r="RCS172" s="396"/>
      <c r="RCT172" s="396"/>
      <c r="RCU172" s="396"/>
      <c r="RCV172" s="396"/>
      <c r="RCW172" s="396"/>
      <c r="RCX172" s="396"/>
      <c r="RCY172" s="396"/>
      <c r="RCZ172" s="396"/>
      <c r="RDA172" s="396"/>
      <c r="RDB172" s="396"/>
      <c r="RDC172" s="396"/>
      <c r="RDD172" s="396"/>
      <c r="RDE172" s="396"/>
      <c r="RDF172" s="396"/>
      <c r="RDG172" s="396"/>
      <c r="RDH172" s="396"/>
      <c r="RDI172" s="396"/>
      <c r="RDJ172" s="396"/>
      <c r="RDK172" s="396"/>
      <c r="RDL172" s="396"/>
      <c r="RDM172" s="396"/>
      <c r="RDN172" s="396"/>
      <c r="RDO172" s="396"/>
      <c r="RDP172" s="396"/>
      <c r="RDQ172" s="396"/>
      <c r="RDR172" s="396"/>
      <c r="RDS172" s="396"/>
      <c r="RDT172" s="396"/>
      <c r="RDU172" s="396"/>
      <c r="RDV172" s="396"/>
      <c r="RDW172" s="396"/>
      <c r="RDX172" s="396"/>
      <c r="RDY172" s="396"/>
      <c r="RDZ172" s="396"/>
      <c r="REA172" s="396"/>
      <c r="REB172" s="396"/>
      <c r="REC172" s="396"/>
      <c r="RED172" s="396"/>
      <c r="REE172" s="396"/>
      <c r="REF172" s="396"/>
      <c r="REG172" s="396"/>
      <c r="REH172" s="396"/>
      <c r="REI172" s="396"/>
      <c r="REJ172" s="396"/>
      <c r="REK172" s="396"/>
      <c r="REL172" s="396"/>
      <c r="REM172" s="396"/>
      <c r="REN172" s="396"/>
      <c r="REO172" s="396"/>
      <c r="REP172" s="396"/>
      <c r="REQ172" s="396"/>
      <c r="RER172" s="396"/>
      <c r="RES172" s="396"/>
      <c r="RET172" s="396"/>
      <c r="REU172" s="396"/>
      <c r="REV172" s="396"/>
      <c r="REW172" s="396"/>
      <c r="REX172" s="396"/>
      <c r="REY172" s="396"/>
      <c r="REZ172" s="396"/>
      <c r="RFA172" s="396"/>
      <c r="RFB172" s="396"/>
      <c r="RFC172" s="396"/>
      <c r="RFD172" s="396"/>
      <c r="RFE172" s="396"/>
      <c r="RFF172" s="396"/>
      <c r="RFG172" s="396"/>
      <c r="RFH172" s="396"/>
      <c r="RFI172" s="396"/>
      <c r="RFJ172" s="396"/>
      <c r="RFK172" s="396"/>
      <c r="RFL172" s="396"/>
      <c r="RFM172" s="396"/>
      <c r="RFN172" s="396"/>
      <c r="RFO172" s="396"/>
      <c r="RFP172" s="396"/>
      <c r="RFQ172" s="396"/>
      <c r="RFR172" s="396"/>
      <c r="RFS172" s="396"/>
      <c r="RFT172" s="396"/>
      <c r="RFU172" s="396"/>
      <c r="RFV172" s="396"/>
      <c r="RFW172" s="396"/>
      <c r="RFX172" s="396"/>
      <c r="RFY172" s="396"/>
      <c r="RFZ172" s="396"/>
      <c r="RGA172" s="396"/>
      <c r="RGB172" s="396"/>
      <c r="RGC172" s="396"/>
      <c r="RGD172" s="396"/>
      <c r="RGE172" s="396"/>
      <c r="RGF172" s="396"/>
      <c r="RGG172" s="396"/>
      <c r="RGH172" s="396"/>
      <c r="RGI172" s="396"/>
      <c r="RGJ172" s="396"/>
      <c r="RGK172" s="396"/>
      <c r="RGL172" s="396"/>
      <c r="RGM172" s="396"/>
      <c r="RGN172" s="396"/>
      <c r="RGO172" s="396"/>
      <c r="RGP172" s="396"/>
      <c r="RGQ172" s="396"/>
      <c r="RGR172" s="396"/>
      <c r="RGS172" s="396"/>
      <c r="RGT172" s="396"/>
      <c r="RGU172" s="396"/>
      <c r="RGV172" s="396"/>
      <c r="RGW172" s="396"/>
      <c r="RGX172" s="396"/>
      <c r="RGY172" s="396"/>
      <c r="RGZ172" s="396"/>
      <c r="RHA172" s="396"/>
      <c r="RHB172" s="396"/>
      <c r="RHC172" s="396"/>
      <c r="RHD172" s="396"/>
      <c r="RHE172" s="396"/>
      <c r="RHF172" s="396"/>
      <c r="RHG172" s="396"/>
      <c r="RHH172" s="396"/>
      <c r="RHI172" s="396"/>
      <c r="RHJ172" s="396"/>
      <c r="RHK172" s="396"/>
      <c r="RHL172" s="396"/>
      <c r="RHM172" s="396"/>
      <c r="RHN172" s="396"/>
      <c r="RHO172" s="396"/>
      <c r="RHP172" s="396"/>
      <c r="RHQ172" s="396"/>
      <c r="RHR172" s="396"/>
      <c r="RHS172" s="396"/>
      <c r="RHT172" s="396"/>
      <c r="RHU172" s="396"/>
      <c r="RHV172" s="396"/>
      <c r="RHW172" s="396"/>
      <c r="RHX172" s="396"/>
      <c r="RHY172" s="396"/>
      <c r="RHZ172" s="396"/>
      <c r="RIA172" s="396"/>
      <c r="RIB172" s="396"/>
      <c r="RIC172" s="396"/>
      <c r="RID172" s="396"/>
      <c r="RIE172" s="396"/>
      <c r="RIF172" s="396"/>
      <c r="RIG172" s="396"/>
      <c r="RIH172" s="396"/>
      <c r="RII172" s="396"/>
      <c r="RIJ172" s="396"/>
      <c r="RIK172" s="396"/>
      <c r="RIL172" s="396"/>
      <c r="RIM172" s="396"/>
      <c r="RIN172" s="396"/>
      <c r="RIO172" s="396"/>
      <c r="RIP172" s="396"/>
      <c r="RIQ172" s="396"/>
      <c r="RIR172" s="396"/>
      <c r="RIS172" s="396"/>
      <c r="RIT172" s="396"/>
      <c r="RIU172" s="396"/>
      <c r="RIV172" s="396"/>
      <c r="RIW172" s="396"/>
      <c r="RIX172" s="396"/>
      <c r="RIY172" s="396"/>
      <c r="RIZ172" s="396"/>
      <c r="RJA172" s="396"/>
      <c r="RJB172" s="396"/>
      <c r="RJC172" s="396"/>
      <c r="RJD172" s="396"/>
      <c r="RJE172" s="396"/>
      <c r="RJF172" s="396"/>
      <c r="RJG172" s="396"/>
      <c r="RJH172" s="396"/>
      <c r="RJI172" s="396"/>
      <c r="RJJ172" s="396"/>
      <c r="RJK172" s="396"/>
      <c r="RJL172" s="396"/>
      <c r="RJM172" s="396"/>
      <c r="RJN172" s="396"/>
      <c r="RJO172" s="396"/>
      <c r="RJP172" s="396"/>
      <c r="RJQ172" s="396"/>
      <c r="RJR172" s="396"/>
      <c r="RJS172" s="396"/>
      <c r="RJT172" s="396"/>
      <c r="RJU172" s="396"/>
      <c r="RJV172" s="396"/>
      <c r="RJW172" s="396"/>
      <c r="RJX172" s="396"/>
      <c r="RJY172" s="396"/>
      <c r="RJZ172" s="396"/>
      <c r="RKA172" s="396"/>
      <c r="RKB172" s="396"/>
      <c r="RKC172" s="396"/>
      <c r="RKD172" s="396"/>
      <c r="RKE172" s="396"/>
      <c r="RKF172" s="396"/>
      <c r="RKG172" s="396"/>
      <c r="RKH172" s="396"/>
      <c r="RKI172" s="396"/>
      <c r="RKJ172" s="396"/>
      <c r="RKK172" s="396"/>
      <c r="RKL172" s="396"/>
      <c r="RKM172" s="396"/>
      <c r="RKN172" s="396"/>
      <c r="RKO172" s="396"/>
      <c r="RKP172" s="396"/>
      <c r="RKQ172" s="396"/>
      <c r="RKR172" s="396"/>
      <c r="RKS172" s="396"/>
      <c r="RKT172" s="396"/>
      <c r="RKU172" s="396"/>
      <c r="RKV172" s="396"/>
      <c r="RKW172" s="396"/>
      <c r="RKX172" s="396"/>
      <c r="RKY172" s="396"/>
      <c r="RKZ172" s="396"/>
      <c r="RLA172" s="396"/>
      <c r="RLB172" s="396"/>
      <c r="RLC172" s="396"/>
      <c r="RLD172" s="396"/>
      <c r="RLE172" s="396"/>
      <c r="RLF172" s="396"/>
      <c r="RLG172" s="396"/>
      <c r="RLH172" s="396"/>
      <c r="RLI172" s="396"/>
      <c r="RLJ172" s="396"/>
      <c r="RLK172" s="396"/>
      <c r="RLL172" s="396"/>
      <c r="RLM172" s="396"/>
      <c r="RLN172" s="396"/>
      <c r="RLO172" s="396"/>
      <c r="RLP172" s="396"/>
      <c r="RLQ172" s="396"/>
      <c r="RLR172" s="396"/>
      <c r="RLS172" s="396"/>
      <c r="RLT172" s="396"/>
      <c r="RLU172" s="396"/>
      <c r="RLV172" s="396"/>
      <c r="RLW172" s="396"/>
      <c r="RLX172" s="396"/>
      <c r="RLY172" s="396"/>
      <c r="RLZ172" s="396"/>
      <c r="RMA172" s="396"/>
      <c r="RMB172" s="396"/>
      <c r="RMC172" s="396"/>
      <c r="RMD172" s="396"/>
      <c r="RME172" s="396"/>
      <c r="RMF172" s="396"/>
      <c r="RMG172" s="396"/>
      <c r="RMH172" s="396"/>
      <c r="RMI172" s="396"/>
      <c r="RMJ172" s="396"/>
      <c r="RMK172" s="396"/>
      <c r="RML172" s="396"/>
      <c r="RMM172" s="396"/>
      <c r="RMN172" s="396"/>
      <c r="RMO172" s="396"/>
      <c r="RMP172" s="396"/>
      <c r="RMQ172" s="396"/>
      <c r="RMR172" s="396"/>
      <c r="RMS172" s="396"/>
      <c r="RMT172" s="396"/>
      <c r="RMU172" s="396"/>
      <c r="RMV172" s="396"/>
      <c r="RMW172" s="396"/>
      <c r="RMX172" s="396"/>
      <c r="RMY172" s="396"/>
      <c r="RMZ172" s="396"/>
      <c r="RNA172" s="396"/>
      <c r="RNB172" s="396"/>
      <c r="RNC172" s="396"/>
      <c r="RND172" s="396"/>
      <c r="RNE172" s="396"/>
      <c r="RNF172" s="396"/>
      <c r="RNG172" s="396"/>
      <c r="RNH172" s="396"/>
      <c r="RNI172" s="396"/>
      <c r="RNJ172" s="396"/>
      <c r="RNK172" s="396"/>
      <c r="RNL172" s="396"/>
      <c r="RNM172" s="396"/>
      <c r="RNN172" s="396"/>
      <c r="RNO172" s="396"/>
      <c r="RNP172" s="396"/>
      <c r="RNQ172" s="396"/>
      <c r="RNR172" s="396"/>
      <c r="RNS172" s="396"/>
      <c r="RNT172" s="396"/>
      <c r="RNU172" s="396"/>
      <c r="RNV172" s="396"/>
      <c r="RNW172" s="396"/>
      <c r="RNX172" s="396"/>
      <c r="RNY172" s="396"/>
      <c r="RNZ172" s="396"/>
      <c r="ROA172" s="396"/>
      <c r="ROB172" s="396"/>
      <c r="ROC172" s="396"/>
      <c r="ROD172" s="396"/>
      <c r="ROE172" s="396"/>
      <c r="ROF172" s="396"/>
      <c r="ROG172" s="396"/>
      <c r="ROH172" s="396"/>
      <c r="ROI172" s="396"/>
      <c r="ROJ172" s="396"/>
      <c r="ROK172" s="396"/>
      <c r="ROL172" s="396"/>
      <c r="ROM172" s="396"/>
      <c r="RON172" s="396"/>
      <c r="ROO172" s="396"/>
      <c r="ROP172" s="396"/>
      <c r="ROQ172" s="396"/>
      <c r="ROR172" s="396"/>
      <c r="ROS172" s="396"/>
      <c r="ROT172" s="396"/>
      <c r="ROU172" s="396"/>
      <c r="ROV172" s="396"/>
      <c r="ROW172" s="396"/>
      <c r="ROX172" s="396"/>
      <c r="ROY172" s="396"/>
      <c r="ROZ172" s="396"/>
      <c r="RPA172" s="396"/>
      <c r="RPB172" s="396"/>
      <c r="RPC172" s="396"/>
      <c r="RPD172" s="396"/>
      <c r="RPE172" s="396"/>
      <c r="RPF172" s="396"/>
      <c r="RPG172" s="396"/>
      <c r="RPH172" s="396"/>
      <c r="RPI172" s="396"/>
      <c r="RPJ172" s="396"/>
      <c r="RPK172" s="396"/>
      <c r="RPL172" s="396"/>
      <c r="RPM172" s="396"/>
      <c r="RPN172" s="396"/>
      <c r="RPO172" s="396"/>
      <c r="RPP172" s="396"/>
      <c r="RPQ172" s="396"/>
      <c r="RPR172" s="396"/>
      <c r="RPS172" s="396"/>
      <c r="RPT172" s="396"/>
      <c r="RPU172" s="396"/>
      <c r="RPV172" s="396"/>
      <c r="RPW172" s="396"/>
      <c r="RPX172" s="396"/>
      <c r="RPY172" s="396"/>
      <c r="RPZ172" s="396"/>
      <c r="RQA172" s="396"/>
      <c r="RQB172" s="396"/>
      <c r="RQC172" s="396"/>
      <c r="RQD172" s="396"/>
      <c r="RQE172" s="396"/>
      <c r="RQF172" s="396"/>
      <c r="RQG172" s="396"/>
      <c r="RQH172" s="396"/>
      <c r="RQI172" s="396"/>
      <c r="RQJ172" s="396"/>
      <c r="RQK172" s="396"/>
      <c r="RQL172" s="396"/>
      <c r="RQM172" s="396"/>
      <c r="RQN172" s="396"/>
      <c r="RQO172" s="396"/>
      <c r="RQP172" s="396"/>
      <c r="RQQ172" s="396"/>
      <c r="RQR172" s="396"/>
      <c r="RQS172" s="396"/>
      <c r="RQT172" s="396"/>
      <c r="RQU172" s="396"/>
      <c r="RQV172" s="396"/>
      <c r="RQW172" s="396"/>
      <c r="RQX172" s="396"/>
      <c r="RQY172" s="396"/>
      <c r="RQZ172" s="396"/>
      <c r="RRA172" s="396"/>
      <c r="RRB172" s="396"/>
      <c r="RRC172" s="396"/>
      <c r="RRD172" s="396"/>
      <c r="RRE172" s="396"/>
      <c r="RRF172" s="396"/>
      <c r="RRG172" s="396"/>
      <c r="RRH172" s="396"/>
      <c r="RRI172" s="396"/>
      <c r="RRJ172" s="396"/>
      <c r="RRK172" s="396"/>
      <c r="RRL172" s="396"/>
      <c r="RRM172" s="396"/>
      <c r="RRN172" s="396"/>
      <c r="RRO172" s="396"/>
      <c r="RRP172" s="396"/>
      <c r="RRQ172" s="396"/>
      <c r="RRR172" s="396"/>
      <c r="RRS172" s="396"/>
      <c r="RRT172" s="396"/>
      <c r="RRU172" s="396"/>
      <c r="RRV172" s="396"/>
      <c r="RRW172" s="396"/>
      <c r="RRX172" s="396"/>
      <c r="RRY172" s="396"/>
      <c r="RRZ172" s="396"/>
      <c r="RSA172" s="396"/>
      <c r="RSB172" s="396"/>
      <c r="RSC172" s="396"/>
      <c r="RSD172" s="396"/>
      <c r="RSE172" s="396"/>
      <c r="RSF172" s="396"/>
      <c r="RSG172" s="396"/>
      <c r="RSH172" s="396"/>
      <c r="RSI172" s="396"/>
      <c r="RSJ172" s="396"/>
      <c r="RSK172" s="396"/>
      <c r="RSL172" s="396"/>
      <c r="RSM172" s="396"/>
      <c r="RSN172" s="396"/>
      <c r="RSO172" s="396"/>
      <c r="RSP172" s="396"/>
      <c r="RSQ172" s="396"/>
      <c r="RSR172" s="396"/>
      <c r="RSS172" s="396"/>
      <c r="RST172" s="396"/>
      <c r="RSU172" s="396"/>
      <c r="RSV172" s="396"/>
      <c r="RSW172" s="396"/>
      <c r="RSX172" s="396"/>
      <c r="RSY172" s="396"/>
      <c r="RSZ172" s="396"/>
      <c r="RTA172" s="396"/>
      <c r="RTB172" s="396"/>
      <c r="RTC172" s="396"/>
      <c r="RTD172" s="396"/>
      <c r="RTE172" s="396"/>
      <c r="RTF172" s="396"/>
      <c r="RTG172" s="396"/>
      <c r="RTH172" s="396"/>
      <c r="RTI172" s="396"/>
      <c r="RTJ172" s="396"/>
      <c r="RTK172" s="396"/>
      <c r="RTL172" s="396"/>
      <c r="RTM172" s="396"/>
      <c r="RTN172" s="396"/>
      <c r="RTO172" s="396"/>
      <c r="RTP172" s="396"/>
      <c r="RTQ172" s="396"/>
      <c r="RTR172" s="396"/>
      <c r="RTS172" s="396"/>
      <c r="RTT172" s="396"/>
      <c r="RTU172" s="396"/>
      <c r="RTV172" s="396"/>
      <c r="RTW172" s="396"/>
      <c r="RTX172" s="396"/>
      <c r="RTY172" s="396"/>
      <c r="RTZ172" s="396"/>
      <c r="RUA172" s="396"/>
      <c r="RUB172" s="396"/>
      <c r="RUC172" s="396"/>
      <c r="RUD172" s="396"/>
      <c r="RUE172" s="396"/>
      <c r="RUF172" s="396"/>
      <c r="RUG172" s="396"/>
      <c r="RUH172" s="396"/>
      <c r="RUI172" s="396"/>
      <c r="RUJ172" s="396"/>
      <c r="RUK172" s="396"/>
      <c r="RUL172" s="396"/>
      <c r="RUM172" s="396"/>
      <c r="RUN172" s="396"/>
      <c r="RUO172" s="396"/>
      <c r="RUP172" s="396"/>
      <c r="RUQ172" s="396"/>
      <c r="RUR172" s="396"/>
      <c r="RUS172" s="396"/>
      <c r="RUT172" s="396"/>
      <c r="RUU172" s="396"/>
      <c r="RUV172" s="396"/>
      <c r="RUW172" s="396"/>
      <c r="RUX172" s="396"/>
      <c r="RUY172" s="396"/>
      <c r="RUZ172" s="396"/>
      <c r="RVA172" s="396"/>
      <c r="RVB172" s="396"/>
      <c r="RVC172" s="396"/>
      <c r="RVD172" s="396"/>
      <c r="RVE172" s="396"/>
      <c r="RVF172" s="396"/>
      <c r="RVG172" s="396"/>
      <c r="RVH172" s="396"/>
      <c r="RVI172" s="396"/>
      <c r="RVJ172" s="396"/>
      <c r="RVK172" s="396"/>
      <c r="RVL172" s="396"/>
      <c r="RVM172" s="396"/>
      <c r="RVN172" s="396"/>
      <c r="RVO172" s="396"/>
      <c r="RVP172" s="396"/>
      <c r="RVQ172" s="396"/>
      <c r="RVR172" s="396"/>
      <c r="RVS172" s="396"/>
      <c r="RVT172" s="396"/>
      <c r="RVU172" s="396"/>
      <c r="RVV172" s="396"/>
      <c r="RVW172" s="396"/>
      <c r="RVX172" s="396"/>
      <c r="RVY172" s="396"/>
      <c r="RVZ172" s="396"/>
      <c r="RWA172" s="396"/>
      <c r="RWB172" s="396"/>
      <c r="RWC172" s="396"/>
      <c r="RWD172" s="396"/>
      <c r="RWE172" s="396"/>
      <c r="RWF172" s="396"/>
      <c r="RWG172" s="396"/>
      <c r="RWH172" s="396"/>
      <c r="RWI172" s="396"/>
      <c r="RWJ172" s="396"/>
      <c r="RWK172" s="396"/>
      <c r="RWL172" s="396"/>
      <c r="RWM172" s="396"/>
      <c r="RWN172" s="396"/>
      <c r="RWO172" s="396"/>
      <c r="RWP172" s="396"/>
      <c r="RWQ172" s="396"/>
      <c r="RWR172" s="396"/>
      <c r="RWS172" s="396"/>
      <c r="RWT172" s="396"/>
      <c r="RWU172" s="396"/>
      <c r="RWV172" s="396"/>
      <c r="RWW172" s="396"/>
      <c r="RWX172" s="396"/>
      <c r="RWY172" s="396"/>
      <c r="RWZ172" s="396"/>
      <c r="RXA172" s="396"/>
      <c r="RXB172" s="396"/>
      <c r="RXC172" s="396"/>
      <c r="RXD172" s="396"/>
      <c r="RXE172" s="396"/>
      <c r="RXF172" s="396"/>
      <c r="RXG172" s="396"/>
      <c r="RXH172" s="396"/>
      <c r="RXI172" s="396"/>
      <c r="RXJ172" s="396"/>
      <c r="RXK172" s="396"/>
      <c r="RXL172" s="396"/>
      <c r="RXM172" s="396"/>
      <c r="RXN172" s="396"/>
      <c r="RXO172" s="396"/>
      <c r="RXP172" s="396"/>
      <c r="RXQ172" s="396"/>
      <c r="RXR172" s="396"/>
      <c r="RXS172" s="396"/>
      <c r="RXT172" s="396"/>
      <c r="RXU172" s="396"/>
      <c r="RXV172" s="396"/>
      <c r="RXW172" s="396"/>
      <c r="RXX172" s="396"/>
      <c r="RXY172" s="396"/>
      <c r="RXZ172" s="396"/>
      <c r="RYA172" s="396"/>
      <c r="RYB172" s="396"/>
      <c r="RYC172" s="396"/>
      <c r="RYD172" s="396"/>
      <c r="RYE172" s="396"/>
      <c r="RYF172" s="396"/>
      <c r="RYG172" s="396"/>
      <c r="RYH172" s="396"/>
      <c r="RYI172" s="396"/>
      <c r="RYJ172" s="396"/>
      <c r="RYK172" s="396"/>
      <c r="RYL172" s="396"/>
      <c r="RYM172" s="396"/>
      <c r="RYN172" s="396"/>
      <c r="RYO172" s="396"/>
      <c r="RYP172" s="396"/>
      <c r="RYQ172" s="396"/>
      <c r="RYR172" s="396"/>
      <c r="RYS172" s="396"/>
      <c r="RYT172" s="396"/>
      <c r="RYU172" s="396"/>
      <c r="RYV172" s="396"/>
      <c r="RYW172" s="396"/>
      <c r="RYX172" s="396"/>
      <c r="RYY172" s="396"/>
      <c r="RYZ172" s="396"/>
      <c r="RZA172" s="396"/>
      <c r="RZB172" s="396"/>
      <c r="RZC172" s="396"/>
      <c r="RZD172" s="396"/>
      <c r="RZE172" s="396"/>
      <c r="RZF172" s="396"/>
      <c r="RZG172" s="396"/>
      <c r="RZH172" s="396"/>
      <c r="RZI172" s="396"/>
      <c r="RZJ172" s="396"/>
      <c r="RZK172" s="396"/>
      <c r="RZL172" s="396"/>
      <c r="RZM172" s="396"/>
      <c r="RZN172" s="396"/>
      <c r="RZO172" s="396"/>
      <c r="RZP172" s="396"/>
      <c r="RZQ172" s="396"/>
      <c r="RZR172" s="396"/>
      <c r="RZS172" s="396"/>
      <c r="RZT172" s="396"/>
      <c r="RZU172" s="396"/>
      <c r="RZV172" s="396"/>
      <c r="RZW172" s="396"/>
      <c r="RZX172" s="396"/>
      <c r="RZY172" s="396"/>
      <c r="RZZ172" s="396"/>
      <c r="SAA172" s="396"/>
      <c r="SAB172" s="396"/>
      <c r="SAC172" s="396"/>
      <c r="SAD172" s="396"/>
      <c r="SAE172" s="396"/>
      <c r="SAF172" s="396"/>
      <c r="SAG172" s="396"/>
      <c r="SAH172" s="396"/>
      <c r="SAI172" s="396"/>
      <c r="SAJ172" s="396"/>
      <c r="SAK172" s="396"/>
      <c r="SAL172" s="396"/>
      <c r="SAM172" s="396"/>
      <c r="SAN172" s="396"/>
      <c r="SAO172" s="396"/>
      <c r="SAP172" s="396"/>
      <c r="SAQ172" s="396"/>
      <c r="SAR172" s="396"/>
      <c r="SAS172" s="396"/>
      <c r="SAT172" s="396"/>
      <c r="SAU172" s="396"/>
      <c r="SAV172" s="396"/>
      <c r="SAW172" s="396"/>
      <c r="SAX172" s="396"/>
      <c r="SAY172" s="396"/>
      <c r="SAZ172" s="396"/>
      <c r="SBA172" s="396"/>
      <c r="SBB172" s="396"/>
      <c r="SBC172" s="396"/>
      <c r="SBD172" s="396"/>
      <c r="SBE172" s="396"/>
      <c r="SBF172" s="396"/>
      <c r="SBG172" s="396"/>
      <c r="SBH172" s="396"/>
      <c r="SBI172" s="396"/>
      <c r="SBJ172" s="396"/>
      <c r="SBK172" s="396"/>
      <c r="SBL172" s="396"/>
      <c r="SBM172" s="396"/>
      <c r="SBN172" s="396"/>
      <c r="SBO172" s="396"/>
      <c r="SBP172" s="396"/>
      <c r="SBQ172" s="396"/>
      <c r="SBR172" s="396"/>
      <c r="SBS172" s="396"/>
      <c r="SBT172" s="396"/>
      <c r="SBU172" s="396"/>
      <c r="SBV172" s="396"/>
      <c r="SBW172" s="396"/>
      <c r="SBX172" s="396"/>
      <c r="SBY172" s="396"/>
      <c r="SBZ172" s="396"/>
      <c r="SCA172" s="396"/>
      <c r="SCB172" s="396"/>
      <c r="SCC172" s="396"/>
      <c r="SCD172" s="396"/>
      <c r="SCE172" s="396"/>
      <c r="SCF172" s="396"/>
      <c r="SCG172" s="396"/>
      <c r="SCH172" s="396"/>
      <c r="SCI172" s="396"/>
      <c r="SCJ172" s="396"/>
      <c r="SCK172" s="396"/>
      <c r="SCL172" s="396"/>
      <c r="SCM172" s="396"/>
      <c r="SCN172" s="396"/>
      <c r="SCO172" s="396"/>
      <c r="SCP172" s="396"/>
      <c r="SCQ172" s="396"/>
      <c r="SCR172" s="396"/>
      <c r="SCS172" s="396"/>
      <c r="SCT172" s="396"/>
      <c r="SCU172" s="396"/>
      <c r="SCV172" s="396"/>
      <c r="SCW172" s="396"/>
      <c r="SCX172" s="396"/>
      <c r="SCY172" s="396"/>
      <c r="SCZ172" s="396"/>
      <c r="SDA172" s="396"/>
      <c r="SDB172" s="396"/>
      <c r="SDC172" s="396"/>
      <c r="SDD172" s="396"/>
      <c r="SDE172" s="396"/>
      <c r="SDF172" s="396"/>
      <c r="SDG172" s="396"/>
      <c r="SDH172" s="396"/>
      <c r="SDI172" s="396"/>
      <c r="SDJ172" s="396"/>
      <c r="SDK172" s="396"/>
      <c r="SDL172" s="396"/>
      <c r="SDM172" s="396"/>
      <c r="SDN172" s="396"/>
      <c r="SDO172" s="396"/>
      <c r="SDP172" s="396"/>
      <c r="SDQ172" s="396"/>
      <c r="SDR172" s="396"/>
      <c r="SDS172" s="396"/>
      <c r="SDT172" s="396"/>
      <c r="SDU172" s="396"/>
      <c r="SDV172" s="396"/>
      <c r="SDW172" s="396"/>
      <c r="SDX172" s="396"/>
      <c r="SDY172" s="396"/>
      <c r="SDZ172" s="396"/>
      <c r="SEA172" s="396"/>
      <c r="SEB172" s="396"/>
      <c r="SEC172" s="396"/>
      <c r="SED172" s="396"/>
      <c r="SEE172" s="396"/>
      <c r="SEF172" s="396"/>
      <c r="SEG172" s="396"/>
      <c r="SEH172" s="396"/>
      <c r="SEI172" s="396"/>
      <c r="SEJ172" s="396"/>
      <c r="SEK172" s="396"/>
      <c r="SEL172" s="396"/>
      <c r="SEM172" s="396"/>
      <c r="SEN172" s="396"/>
      <c r="SEO172" s="396"/>
      <c r="SEP172" s="396"/>
      <c r="SEQ172" s="396"/>
      <c r="SER172" s="396"/>
      <c r="SES172" s="396"/>
      <c r="SET172" s="396"/>
      <c r="SEU172" s="396"/>
      <c r="SEV172" s="396"/>
      <c r="SEW172" s="396"/>
      <c r="SEX172" s="396"/>
      <c r="SEY172" s="396"/>
      <c r="SEZ172" s="396"/>
      <c r="SFA172" s="396"/>
      <c r="SFB172" s="396"/>
      <c r="SFC172" s="396"/>
      <c r="SFD172" s="396"/>
      <c r="SFE172" s="396"/>
      <c r="SFF172" s="396"/>
      <c r="SFG172" s="396"/>
      <c r="SFH172" s="396"/>
      <c r="SFI172" s="396"/>
      <c r="SFJ172" s="396"/>
      <c r="SFK172" s="396"/>
      <c r="SFL172" s="396"/>
      <c r="SFM172" s="396"/>
      <c r="SFN172" s="396"/>
      <c r="SFO172" s="396"/>
      <c r="SFP172" s="396"/>
      <c r="SFQ172" s="396"/>
      <c r="SFR172" s="396"/>
      <c r="SFS172" s="396"/>
      <c r="SFT172" s="396"/>
      <c r="SFU172" s="396"/>
      <c r="SFV172" s="396"/>
      <c r="SFW172" s="396"/>
      <c r="SFX172" s="396"/>
      <c r="SFY172" s="396"/>
      <c r="SFZ172" s="396"/>
      <c r="SGA172" s="396"/>
      <c r="SGB172" s="396"/>
      <c r="SGC172" s="396"/>
      <c r="SGD172" s="396"/>
      <c r="SGE172" s="396"/>
      <c r="SGF172" s="396"/>
      <c r="SGG172" s="396"/>
      <c r="SGH172" s="396"/>
      <c r="SGI172" s="396"/>
      <c r="SGJ172" s="396"/>
      <c r="SGK172" s="396"/>
      <c r="SGL172" s="396"/>
      <c r="SGM172" s="396"/>
      <c r="SGN172" s="396"/>
      <c r="SGO172" s="396"/>
      <c r="SGP172" s="396"/>
      <c r="SGQ172" s="396"/>
      <c r="SGR172" s="396"/>
      <c r="SGS172" s="396"/>
      <c r="SGT172" s="396"/>
      <c r="SGU172" s="396"/>
      <c r="SGV172" s="396"/>
      <c r="SGW172" s="396"/>
      <c r="SGX172" s="396"/>
      <c r="SGY172" s="396"/>
      <c r="SGZ172" s="396"/>
      <c r="SHA172" s="396"/>
      <c r="SHB172" s="396"/>
      <c r="SHC172" s="396"/>
      <c r="SHD172" s="396"/>
      <c r="SHE172" s="396"/>
      <c r="SHF172" s="396"/>
      <c r="SHG172" s="396"/>
      <c r="SHH172" s="396"/>
      <c r="SHI172" s="396"/>
      <c r="SHJ172" s="396"/>
      <c r="SHK172" s="396"/>
      <c r="SHL172" s="396"/>
      <c r="SHM172" s="396"/>
      <c r="SHN172" s="396"/>
      <c r="SHO172" s="396"/>
      <c r="SHP172" s="396"/>
      <c r="SHQ172" s="396"/>
      <c r="SHR172" s="396"/>
      <c r="SHS172" s="396"/>
      <c r="SHT172" s="396"/>
      <c r="SHU172" s="396"/>
      <c r="SHV172" s="396"/>
      <c r="SHW172" s="396"/>
      <c r="SHX172" s="396"/>
      <c r="SHY172" s="396"/>
      <c r="SHZ172" s="396"/>
      <c r="SIA172" s="396"/>
      <c r="SIB172" s="396"/>
      <c r="SIC172" s="396"/>
      <c r="SID172" s="396"/>
      <c r="SIE172" s="396"/>
      <c r="SIF172" s="396"/>
      <c r="SIG172" s="396"/>
      <c r="SIH172" s="396"/>
      <c r="SII172" s="396"/>
      <c r="SIJ172" s="396"/>
      <c r="SIK172" s="396"/>
      <c r="SIL172" s="396"/>
      <c r="SIM172" s="396"/>
      <c r="SIN172" s="396"/>
      <c r="SIO172" s="396"/>
      <c r="SIP172" s="396"/>
      <c r="SIQ172" s="396"/>
      <c r="SIR172" s="396"/>
      <c r="SIS172" s="396"/>
      <c r="SIT172" s="396"/>
      <c r="SIU172" s="396"/>
      <c r="SIV172" s="396"/>
      <c r="SIW172" s="396"/>
      <c r="SIX172" s="396"/>
      <c r="SIY172" s="396"/>
      <c r="SIZ172" s="396"/>
      <c r="SJA172" s="396"/>
      <c r="SJB172" s="396"/>
      <c r="SJC172" s="396"/>
      <c r="SJD172" s="396"/>
      <c r="SJE172" s="396"/>
      <c r="SJF172" s="396"/>
      <c r="SJG172" s="396"/>
      <c r="SJH172" s="396"/>
      <c r="SJI172" s="396"/>
      <c r="SJJ172" s="396"/>
      <c r="SJK172" s="396"/>
      <c r="SJL172" s="396"/>
      <c r="SJM172" s="396"/>
      <c r="SJN172" s="396"/>
      <c r="SJO172" s="396"/>
      <c r="SJP172" s="396"/>
      <c r="SJQ172" s="396"/>
      <c r="SJR172" s="396"/>
      <c r="SJS172" s="396"/>
      <c r="SJT172" s="396"/>
      <c r="SJU172" s="396"/>
      <c r="SJV172" s="396"/>
      <c r="SJW172" s="396"/>
      <c r="SJX172" s="396"/>
      <c r="SJY172" s="396"/>
      <c r="SJZ172" s="396"/>
      <c r="SKA172" s="396"/>
      <c r="SKB172" s="396"/>
      <c r="SKC172" s="396"/>
      <c r="SKD172" s="396"/>
      <c r="SKE172" s="396"/>
      <c r="SKF172" s="396"/>
      <c r="SKG172" s="396"/>
      <c r="SKH172" s="396"/>
      <c r="SKI172" s="396"/>
      <c r="SKJ172" s="396"/>
      <c r="SKK172" s="396"/>
      <c r="SKL172" s="396"/>
      <c r="SKM172" s="396"/>
      <c r="SKN172" s="396"/>
      <c r="SKO172" s="396"/>
      <c r="SKP172" s="396"/>
      <c r="SKQ172" s="396"/>
      <c r="SKR172" s="396"/>
      <c r="SKS172" s="396"/>
      <c r="SKT172" s="396"/>
      <c r="SKU172" s="396"/>
      <c r="SKV172" s="396"/>
      <c r="SKW172" s="396"/>
      <c r="SKX172" s="396"/>
      <c r="SKY172" s="396"/>
      <c r="SKZ172" s="396"/>
      <c r="SLA172" s="396"/>
      <c r="SLB172" s="396"/>
      <c r="SLC172" s="396"/>
      <c r="SLD172" s="396"/>
      <c r="SLE172" s="396"/>
      <c r="SLF172" s="396"/>
      <c r="SLG172" s="396"/>
      <c r="SLH172" s="396"/>
      <c r="SLI172" s="396"/>
      <c r="SLJ172" s="396"/>
      <c r="SLK172" s="396"/>
      <c r="SLL172" s="396"/>
      <c r="SLM172" s="396"/>
      <c r="SLN172" s="396"/>
      <c r="SLO172" s="396"/>
      <c r="SLP172" s="396"/>
      <c r="SLQ172" s="396"/>
      <c r="SLR172" s="396"/>
      <c r="SLS172" s="396"/>
      <c r="SLT172" s="396"/>
      <c r="SLU172" s="396"/>
      <c r="SLV172" s="396"/>
      <c r="SLW172" s="396"/>
      <c r="SLX172" s="396"/>
      <c r="SLY172" s="396"/>
      <c r="SLZ172" s="396"/>
      <c r="SMA172" s="396"/>
      <c r="SMB172" s="396"/>
      <c r="SMC172" s="396"/>
      <c r="SMD172" s="396"/>
      <c r="SME172" s="396"/>
      <c r="SMF172" s="396"/>
      <c r="SMG172" s="396"/>
      <c r="SMH172" s="396"/>
      <c r="SMI172" s="396"/>
      <c r="SMJ172" s="396"/>
      <c r="SMK172" s="396"/>
      <c r="SML172" s="396"/>
      <c r="SMM172" s="396"/>
      <c r="SMN172" s="396"/>
      <c r="SMO172" s="396"/>
      <c r="SMP172" s="396"/>
      <c r="SMQ172" s="396"/>
      <c r="SMR172" s="396"/>
      <c r="SMS172" s="396"/>
      <c r="SMT172" s="396"/>
      <c r="SMU172" s="396"/>
      <c r="SMV172" s="396"/>
      <c r="SMW172" s="396"/>
      <c r="SMX172" s="396"/>
      <c r="SMY172" s="396"/>
      <c r="SMZ172" s="396"/>
      <c r="SNA172" s="396"/>
      <c r="SNB172" s="396"/>
      <c r="SNC172" s="396"/>
      <c r="SND172" s="396"/>
      <c r="SNE172" s="396"/>
      <c r="SNF172" s="396"/>
      <c r="SNG172" s="396"/>
      <c r="SNH172" s="396"/>
      <c r="SNI172" s="396"/>
      <c r="SNJ172" s="396"/>
      <c r="SNK172" s="396"/>
      <c r="SNL172" s="396"/>
      <c r="SNM172" s="396"/>
      <c r="SNN172" s="396"/>
      <c r="SNO172" s="396"/>
      <c r="SNP172" s="396"/>
      <c r="SNQ172" s="396"/>
      <c r="SNR172" s="396"/>
      <c r="SNS172" s="396"/>
      <c r="SNT172" s="396"/>
      <c r="SNU172" s="396"/>
      <c r="SNV172" s="396"/>
      <c r="SNW172" s="396"/>
      <c r="SNX172" s="396"/>
      <c r="SNY172" s="396"/>
      <c r="SNZ172" s="396"/>
      <c r="SOA172" s="396"/>
      <c r="SOB172" s="396"/>
      <c r="SOC172" s="396"/>
      <c r="SOD172" s="396"/>
      <c r="SOE172" s="396"/>
      <c r="SOF172" s="396"/>
      <c r="SOG172" s="396"/>
      <c r="SOH172" s="396"/>
      <c r="SOI172" s="396"/>
      <c r="SOJ172" s="396"/>
      <c r="SOK172" s="396"/>
      <c r="SOL172" s="396"/>
      <c r="SOM172" s="396"/>
      <c r="SON172" s="396"/>
      <c r="SOO172" s="396"/>
      <c r="SOP172" s="396"/>
      <c r="SOQ172" s="396"/>
      <c r="SOR172" s="396"/>
      <c r="SOS172" s="396"/>
      <c r="SOT172" s="396"/>
      <c r="SOU172" s="396"/>
      <c r="SOV172" s="396"/>
      <c r="SOW172" s="396"/>
      <c r="SOX172" s="396"/>
      <c r="SOY172" s="396"/>
      <c r="SOZ172" s="396"/>
      <c r="SPA172" s="396"/>
      <c r="SPB172" s="396"/>
      <c r="SPC172" s="396"/>
      <c r="SPD172" s="396"/>
      <c r="SPE172" s="396"/>
      <c r="SPF172" s="396"/>
      <c r="SPG172" s="396"/>
      <c r="SPH172" s="396"/>
      <c r="SPI172" s="396"/>
      <c r="SPJ172" s="396"/>
      <c r="SPK172" s="396"/>
      <c r="SPL172" s="396"/>
      <c r="SPM172" s="396"/>
      <c r="SPN172" s="396"/>
      <c r="SPO172" s="396"/>
      <c r="SPP172" s="396"/>
      <c r="SPQ172" s="396"/>
      <c r="SPR172" s="396"/>
      <c r="SPS172" s="396"/>
      <c r="SPT172" s="396"/>
      <c r="SPU172" s="396"/>
      <c r="SPV172" s="396"/>
      <c r="SPW172" s="396"/>
      <c r="SPX172" s="396"/>
      <c r="SPY172" s="396"/>
      <c r="SPZ172" s="396"/>
      <c r="SQA172" s="396"/>
      <c r="SQB172" s="396"/>
      <c r="SQC172" s="396"/>
      <c r="SQD172" s="396"/>
      <c r="SQE172" s="396"/>
      <c r="SQF172" s="396"/>
      <c r="SQG172" s="396"/>
      <c r="SQH172" s="396"/>
      <c r="SQI172" s="396"/>
      <c r="SQJ172" s="396"/>
      <c r="SQK172" s="396"/>
      <c r="SQL172" s="396"/>
      <c r="SQM172" s="396"/>
      <c r="SQN172" s="396"/>
      <c r="SQO172" s="396"/>
      <c r="SQP172" s="396"/>
      <c r="SQQ172" s="396"/>
      <c r="SQR172" s="396"/>
      <c r="SQS172" s="396"/>
      <c r="SQT172" s="396"/>
      <c r="SQU172" s="396"/>
      <c r="SQV172" s="396"/>
      <c r="SQW172" s="396"/>
      <c r="SQX172" s="396"/>
      <c r="SQY172" s="396"/>
      <c r="SQZ172" s="396"/>
      <c r="SRA172" s="396"/>
      <c r="SRB172" s="396"/>
      <c r="SRC172" s="396"/>
      <c r="SRD172" s="396"/>
      <c r="SRE172" s="396"/>
      <c r="SRF172" s="396"/>
      <c r="SRG172" s="396"/>
      <c r="SRH172" s="396"/>
      <c r="SRI172" s="396"/>
      <c r="SRJ172" s="396"/>
      <c r="SRK172" s="396"/>
      <c r="SRL172" s="396"/>
      <c r="SRM172" s="396"/>
      <c r="SRN172" s="396"/>
      <c r="SRO172" s="396"/>
      <c r="SRP172" s="396"/>
      <c r="SRQ172" s="396"/>
      <c r="SRR172" s="396"/>
      <c r="SRS172" s="396"/>
      <c r="SRT172" s="396"/>
      <c r="SRU172" s="396"/>
      <c r="SRV172" s="396"/>
      <c r="SRW172" s="396"/>
      <c r="SRX172" s="396"/>
      <c r="SRY172" s="396"/>
      <c r="SRZ172" s="396"/>
      <c r="SSA172" s="396"/>
      <c r="SSB172" s="396"/>
      <c r="SSC172" s="396"/>
      <c r="SSD172" s="396"/>
      <c r="SSE172" s="396"/>
      <c r="SSF172" s="396"/>
      <c r="SSG172" s="396"/>
      <c r="SSH172" s="396"/>
      <c r="SSI172" s="396"/>
      <c r="SSJ172" s="396"/>
      <c r="SSK172" s="396"/>
      <c r="SSL172" s="396"/>
      <c r="SSM172" s="396"/>
      <c r="SSN172" s="396"/>
      <c r="SSO172" s="396"/>
      <c r="SSP172" s="396"/>
      <c r="SSQ172" s="396"/>
      <c r="SSR172" s="396"/>
      <c r="SSS172" s="396"/>
      <c r="SST172" s="396"/>
      <c r="SSU172" s="396"/>
      <c r="SSV172" s="396"/>
      <c r="SSW172" s="396"/>
      <c r="SSX172" s="396"/>
      <c r="SSY172" s="396"/>
      <c r="SSZ172" s="396"/>
      <c r="STA172" s="396"/>
      <c r="STB172" s="396"/>
      <c r="STC172" s="396"/>
      <c r="STD172" s="396"/>
      <c r="STE172" s="396"/>
      <c r="STF172" s="396"/>
      <c r="STG172" s="396"/>
      <c r="STH172" s="396"/>
      <c r="STI172" s="396"/>
      <c r="STJ172" s="396"/>
      <c r="STK172" s="396"/>
      <c r="STL172" s="396"/>
      <c r="STM172" s="396"/>
      <c r="STN172" s="396"/>
      <c r="STO172" s="396"/>
      <c r="STP172" s="396"/>
      <c r="STQ172" s="396"/>
      <c r="STR172" s="396"/>
      <c r="STS172" s="396"/>
      <c r="STT172" s="396"/>
      <c r="STU172" s="396"/>
      <c r="STV172" s="396"/>
      <c r="STW172" s="396"/>
      <c r="STX172" s="396"/>
      <c r="STY172" s="396"/>
      <c r="STZ172" s="396"/>
      <c r="SUA172" s="396"/>
      <c r="SUB172" s="396"/>
      <c r="SUC172" s="396"/>
      <c r="SUD172" s="396"/>
      <c r="SUE172" s="396"/>
      <c r="SUF172" s="396"/>
      <c r="SUG172" s="396"/>
      <c r="SUH172" s="396"/>
      <c r="SUI172" s="396"/>
      <c r="SUJ172" s="396"/>
      <c r="SUK172" s="396"/>
      <c r="SUL172" s="396"/>
      <c r="SUM172" s="396"/>
      <c r="SUN172" s="396"/>
      <c r="SUO172" s="396"/>
      <c r="SUP172" s="396"/>
      <c r="SUQ172" s="396"/>
      <c r="SUR172" s="396"/>
      <c r="SUS172" s="396"/>
      <c r="SUT172" s="396"/>
      <c r="SUU172" s="396"/>
      <c r="SUV172" s="396"/>
      <c r="SUW172" s="396"/>
      <c r="SUX172" s="396"/>
      <c r="SUY172" s="396"/>
      <c r="SUZ172" s="396"/>
      <c r="SVA172" s="396"/>
      <c r="SVB172" s="396"/>
      <c r="SVC172" s="396"/>
      <c r="SVD172" s="396"/>
      <c r="SVE172" s="396"/>
      <c r="SVF172" s="396"/>
      <c r="SVG172" s="396"/>
      <c r="SVH172" s="396"/>
      <c r="SVI172" s="396"/>
      <c r="SVJ172" s="396"/>
      <c r="SVK172" s="396"/>
      <c r="SVL172" s="396"/>
      <c r="SVM172" s="396"/>
      <c r="SVN172" s="396"/>
      <c r="SVO172" s="396"/>
      <c r="SVP172" s="396"/>
      <c r="SVQ172" s="396"/>
      <c r="SVR172" s="396"/>
      <c r="SVS172" s="396"/>
      <c r="SVT172" s="396"/>
      <c r="SVU172" s="396"/>
      <c r="SVV172" s="396"/>
      <c r="SVW172" s="396"/>
      <c r="SVX172" s="396"/>
      <c r="SVY172" s="396"/>
      <c r="SVZ172" s="396"/>
      <c r="SWA172" s="396"/>
      <c r="SWB172" s="396"/>
      <c r="SWC172" s="396"/>
      <c r="SWD172" s="396"/>
      <c r="SWE172" s="396"/>
      <c r="SWF172" s="396"/>
      <c r="SWG172" s="396"/>
      <c r="SWH172" s="396"/>
      <c r="SWI172" s="396"/>
      <c r="SWJ172" s="396"/>
      <c r="SWK172" s="396"/>
      <c r="SWL172" s="396"/>
      <c r="SWM172" s="396"/>
      <c r="SWN172" s="396"/>
      <c r="SWO172" s="396"/>
      <c r="SWP172" s="396"/>
      <c r="SWQ172" s="396"/>
      <c r="SWR172" s="396"/>
      <c r="SWS172" s="396"/>
      <c r="SWT172" s="396"/>
      <c r="SWU172" s="396"/>
      <c r="SWV172" s="396"/>
      <c r="SWW172" s="396"/>
      <c r="SWX172" s="396"/>
      <c r="SWY172" s="396"/>
      <c r="SWZ172" s="396"/>
      <c r="SXA172" s="396"/>
      <c r="SXB172" s="396"/>
      <c r="SXC172" s="396"/>
      <c r="SXD172" s="396"/>
      <c r="SXE172" s="396"/>
      <c r="SXF172" s="396"/>
      <c r="SXG172" s="396"/>
      <c r="SXH172" s="396"/>
      <c r="SXI172" s="396"/>
      <c r="SXJ172" s="396"/>
      <c r="SXK172" s="396"/>
      <c r="SXL172" s="396"/>
      <c r="SXM172" s="396"/>
      <c r="SXN172" s="396"/>
      <c r="SXO172" s="396"/>
      <c r="SXP172" s="396"/>
      <c r="SXQ172" s="396"/>
      <c r="SXR172" s="396"/>
      <c r="SXS172" s="396"/>
      <c r="SXT172" s="396"/>
      <c r="SXU172" s="396"/>
      <c r="SXV172" s="396"/>
      <c r="SXW172" s="396"/>
      <c r="SXX172" s="396"/>
      <c r="SXY172" s="396"/>
      <c r="SXZ172" s="396"/>
      <c r="SYA172" s="396"/>
      <c r="SYB172" s="396"/>
      <c r="SYC172" s="396"/>
      <c r="SYD172" s="396"/>
      <c r="SYE172" s="396"/>
      <c r="SYF172" s="396"/>
      <c r="SYG172" s="396"/>
      <c r="SYH172" s="396"/>
      <c r="SYI172" s="396"/>
      <c r="SYJ172" s="396"/>
      <c r="SYK172" s="396"/>
      <c r="SYL172" s="396"/>
      <c r="SYM172" s="396"/>
      <c r="SYN172" s="396"/>
      <c r="SYO172" s="396"/>
      <c r="SYP172" s="396"/>
      <c r="SYQ172" s="396"/>
      <c r="SYR172" s="396"/>
      <c r="SYS172" s="396"/>
      <c r="SYT172" s="396"/>
      <c r="SYU172" s="396"/>
      <c r="SYV172" s="396"/>
      <c r="SYW172" s="396"/>
      <c r="SYX172" s="396"/>
      <c r="SYY172" s="396"/>
      <c r="SYZ172" s="396"/>
      <c r="SZA172" s="396"/>
      <c r="SZB172" s="396"/>
      <c r="SZC172" s="396"/>
      <c r="SZD172" s="396"/>
      <c r="SZE172" s="396"/>
      <c r="SZF172" s="396"/>
      <c r="SZG172" s="396"/>
      <c r="SZH172" s="396"/>
      <c r="SZI172" s="396"/>
      <c r="SZJ172" s="396"/>
      <c r="SZK172" s="396"/>
      <c r="SZL172" s="396"/>
      <c r="SZM172" s="396"/>
      <c r="SZN172" s="396"/>
      <c r="SZO172" s="396"/>
      <c r="SZP172" s="396"/>
      <c r="SZQ172" s="396"/>
      <c r="SZR172" s="396"/>
      <c r="SZS172" s="396"/>
      <c r="SZT172" s="396"/>
      <c r="SZU172" s="396"/>
      <c r="SZV172" s="396"/>
      <c r="SZW172" s="396"/>
      <c r="SZX172" s="396"/>
      <c r="SZY172" s="396"/>
      <c r="SZZ172" s="396"/>
      <c r="TAA172" s="396"/>
      <c r="TAB172" s="396"/>
      <c r="TAC172" s="396"/>
      <c r="TAD172" s="396"/>
      <c r="TAE172" s="396"/>
      <c r="TAF172" s="396"/>
      <c r="TAG172" s="396"/>
      <c r="TAH172" s="396"/>
      <c r="TAI172" s="396"/>
      <c r="TAJ172" s="396"/>
      <c r="TAK172" s="396"/>
      <c r="TAL172" s="396"/>
      <c r="TAM172" s="396"/>
      <c r="TAN172" s="396"/>
      <c r="TAO172" s="396"/>
      <c r="TAP172" s="396"/>
      <c r="TAQ172" s="396"/>
      <c r="TAR172" s="396"/>
      <c r="TAS172" s="396"/>
      <c r="TAT172" s="396"/>
      <c r="TAU172" s="396"/>
      <c r="TAV172" s="396"/>
      <c r="TAW172" s="396"/>
      <c r="TAX172" s="396"/>
      <c r="TAY172" s="396"/>
      <c r="TAZ172" s="396"/>
      <c r="TBA172" s="396"/>
      <c r="TBB172" s="396"/>
      <c r="TBC172" s="396"/>
      <c r="TBD172" s="396"/>
      <c r="TBE172" s="396"/>
      <c r="TBF172" s="396"/>
      <c r="TBG172" s="396"/>
      <c r="TBH172" s="396"/>
      <c r="TBI172" s="396"/>
      <c r="TBJ172" s="396"/>
      <c r="TBK172" s="396"/>
      <c r="TBL172" s="396"/>
      <c r="TBM172" s="396"/>
      <c r="TBN172" s="396"/>
      <c r="TBO172" s="396"/>
      <c r="TBP172" s="396"/>
      <c r="TBQ172" s="396"/>
      <c r="TBR172" s="396"/>
      <c r="TBS172" s="396"/>
      <c r="TBT172" s="396"/>
      <c r="TBU172" s="396"/>
      <c r="TBV172" s="396"/>
      <c r="TBW172" s="396"/>
      <c r="TBX172" s="396"/>
      <c r="TBY172" s="396"/>
      <c r="TBZ172" s="396"/>
      <c r="TCA172" s="396"/>
      <c r="TCB172" s="396"/>
      <c r="TCC172" s="396"/>
      <c r="TCD172" s="396"/>
      <c r="TCE172" s="396"/>
      <c r="TCF172" s="396"/>
      <c r="TCG172" s="396"/>
      <c r="TCH172" s="396"/>
      <c r="TCI172" s="396"/>
      <c r="TCJ172" s="396"/>
      <c r="TCK172" s="396"/>
      <c r="TCL172" s="396"/>
      <c r="TCM172" s="396"/>
      <c r="TCN172" s="396"/>
      <c r="TCO172" s="396"/>
      <c r="TCP172" s="396"/>
      <c r="TCQ172" s="396"/>
      <c r="TCR172" s="396"/>
      <c r="TCS172" s="396"/>
      <c r="TCT172" s="396"/>
      <c r="TCU172" s="396"/>
      <c r="TCV172" s="396"/>
      <c r="TCW172" s="396"/>
      <c r="TCX172" s="396"/>
      <c r="TCY172" s="396"/>
      <c r="TCZ172" s="396"/>
      <c r="TDA172" s="396"/>
      <c r="TDB172" s="396"/>
      <c r="TDC172" s="396"/>
      <c r="TDD172" s="396"/>
      <c r="TDE172" s="396"/>
      <c r="TDF172" s="396"/>
      <c r="TDG172" s="396"/>
      <c r="TDH172" s="396"/>
      <c r="TDI172" s="396"/>
      <c r="TDJ172" s="396"/>
      <c r="TDK172" s="396"/>
      <c r="TDL172" s="396"/>
      <c r="TDM172" s="396"/>
      <c r="TDN172" s="396"/>
      <c r="TDO172" s="396"/>
      <c r="TDP172" s="396"/>
      <c r="TDQ172" s="396"/>
      <c r="TDR172" s="396"/>
      <c r="TDS172" s="396"/>
      <c r="TDT172" s="396"/>
      <c r="TDU172" s="396"/>
      <c r="TDV172" s="396"/>
      <c r="TDW172" s="396"/>
      <c r="TDX172" s="396"/>
      <c r="TDY172" s="396"/>
      <c r="TDZ172" s="396"/>
      <c r="TEA172" s="396"/>
      <c r="TEB172" s="396"/>
      <c r="TEC172" s="396"/>
      <c r="TED172" s="396"/>
      <c r="TEE172" s="396"/>
      <c r="TEF172" s="396"/>
      <c r="TEG172" s="396"/>
      <c r="TEH172" s="396"/>
      <c r="TEI172" s="396"/>
      <c r="TEJ172" s="396"/>
      <c r="TEK172" s="396"/>
      <c r="TEL172" s="396"/>
      <c r="TEM172" s="396"/>
      <c r="TEN172" s="396"/>
      <c r="TEO172" s="396"/>
      <c r="TEP172" s="396"/>
      <c r="TEQ172" s="396"/>
      <c r="TER172" s="396"/>
      <c r="TES172" s="396"/>
      <c r="TET172" s="396"/>
      <c r="TEU172" s="396"/>
      <c r="TEV172" s="396"/>
      <c r="TEW172" s="396"/>
      <c r="TEX172" s="396"/>
      <c r="TEY172" s="396"/>
      <c r="TEZ172" s="396"/>
      <c r="TFA172" s="396"/>
      <c r="TFB172" s="396"/>
      <c r="TFC172" s="396"/>
      <c r="TFD172" s="396"/>
      <c r="TFE172" s="396"/>
      <c r="TFF172" s="396"/>
      <c r="TFG172" s="396"/>
      <c r="TFH172" s="396"/>
      <c r="TFI172" s="396"/>
      <c r="TFJ172" s="396"/>
      <c r="TFK172" s="396"/>
      <c r="TFL172" s="396"/>
      <c r="TFM172" s="396"/>
      <c r="TFN172" s="396"/>
      <c r="TFO172" s="396"/>
      <c r="TFP172" s="396"/>
      <c r="TFQ172" s="396"/>
      <c r="TFR172" s="396"/>
      <c r="TFS172" s="396"/>
      <c r="TFT172" s="396"/>
      <c r="TFU172" s="396"/>
      <c r="TFV172" s="396"/>
      <c r="TFW172" s="396"/>
      <c r="TFX172" s="396"/>
      <c r="TFY172" s="396"/>
      <c r="TFZ172" s="396"/>
      <c r="TGA172" s="396"/>
      <c r="TGB172" s="396"/>
      <c r="TGC172" s="396"/>
      <c r="TGD172" s="396"/>
      <c r="TGE172" s="396"/>
      <c r="TGF172" s="396"/>
      <c r="TGG172" s="396"/>
      <c r="TGH172" s="396"/>
      <c r="TGI172" s="396"/>
      <c r="TGJ172" s="396"/>
      <c r="TGK172" s="396"/>
      <c r="TGL172" s="396"/>
      <c r="TGM172" s="396"/>
      <c r="TGN172" s="396"/>
      <c r="TGO172" s="396"/>
      <c r="TGP172" s="396"/>
      <c r="TGQ172" s="396"/>
      <c r="TGR172" s="396"/>
      <c r="TGS172" s="396"/>
      <c r="TGT172" s="396"/>
      <c r="TGU172" s="396"/>
      <c r="TGV172" s="396"/>
      <c r="TGW172" s="396"/>
      <c r="TGX172" s="396"/>
      <c r="TGY172" s="396"/>
      <c r="TGZ172" s="396"/>
      <c r="THA172" s="396"/>
      <c r="THB172" s="396"/>
      <c r="THC172" s="396"/>
      <c r="THD172" s="396"/>
      <c r="THE172" s="396"/>
      <c r="THF172" s="396"/>
      <c r="THG172" s="396"/>
      <c r="THH172" s="396"/>
      <c r="THI172" s="396"/>
      <c r="THJ172" s="396"/>
      <c r="THK172" s="396"/>
      <c r="THL172" s="396"/>
      <c r="THM172" s="396"/>
      <c r="THN172" s="396"/>
      <c r="THO172" s="396"/>
      <c r="THP172" s="396"/>
      <c r="THQ172" s="396"/>
      <c r="THR172" s="396"/>
      <c r="THS172" s="396"/>
      <c r="THT172" s="396"/>
      <c r="THU172" s="396"/>
      <c r="THV172" s="396"/>
      <c r="THW172" s="396"/>
      <c r="THX172" s="396"/>
      <c r="THY172" s="396"/>
      <c r="THZ172" s="396"/>
      <c r="TIA172" s="396"/>
      <c r="TIB172" s="396"/>
      <c r="TIC172" s="396"/>
      <c r="TID172" s="396"/>
      <c r="TIE172" s="396"/>
      <c r="TIF172" s="396"/>
      <c r="TIG172" s="396"/>
      <c r="TIH172" s="396"/>
      <c r="TII172" s="396"/>
      <c r="TIJ172" s="396"/>
      <c r="TIK172" s="396"/>
      <c r="TIL172" s="396"/>
      <c r="TIM172" s="396"/>
      <c r="TIN172" s="396"/>
      <c r="TIO172" s="396"/>
      <c r="TIP172" s="396"/>
      <c r="TIQ172" s="396"/>
      <c r="TIR172" s="396"/>
      <c r="TIS172" s="396"/>
      <c r="TIT172" s="396"/>
      <c r="TIU172" s="396"/>
      <c r="TIV172" s="396"/>
      <c r="TIW172" s="396"/>
      <c r="TIX172" s="396"/>
      <c r="TIY172" s="396"/>
      <c r="TIZ172" s="396"/>
      <c r="TJA172" s="396"/>
      <c r="TJB172" s="396"/>
      <c r="TJC172" s="396"/>
      <c r="TJD172" s="396"/>
      <c r="TJE172" s="396"/>
      <c r="TJF172" s="396"/>
      <c r="TJG172" s="396"/>
      <c r="TJH172" s="396"/>
      <c r="TJI172" s="396"/>
      <c r="TJJ172" s="396"/>
      <c r="TJK172" s="396"/>
      <c r="TJL172" s="396"/>
      <c r="TJM172" s="396"/>
      <c r="TJN172" s="396"/>
      <c r="TJO172" s="396"/>
      <c r="TJP172" s="396"/>
      <c r="TJQ172" s="396"/>
      <c r="TJR172" s="396"/>
      <c r="TJS172" s="396"/>
      <c r="TJT172" s="396"/>
      <c r="TJU172" s="396"/>
      <c r="TJV172" s="396"/>
      <c r="TJW172" s="396"/>
      <c r="TJX172" s="396"/>
      <c r="TJY172" s="396"/>
      <c r="TJZ172" s="396"/>
      <c r="TKA172" s="396"/>
      <c r="TKB172" s="396"/>
      <c r="TKC172" s="396"/>
      <c r="TKD172" s="396"/>
      <c r="TKE172" s="396"/>
      <c r="TKF172" s="396"/>
      <c r="TKG172" s="396"/>
      <c r="TKH172" s="396"/>
      <c r="TKI172" s="396"/>
      <c r="TKJ172" s="396"/>
      <c r="TKK172" s="396"/>
      <c r="TKL172" s="396"/>
      <c r="TKM172" s="396"/>
      <c r="TKN172" s="396"/>
      <c r="TKO172" s="396"/>
      <c r="TKP172" s="396"/>
      <c r="TKQ172" s="396"/>
      <c r="TKR172" s="396"/>
      <c r="TKS172" s="396"/>
      <c r="TKT172" s="396"/>
      <c r="TKU172" s="396"/>
      <c r="TKV172" s="396"/>
      <c r="TKW172" s="396"/>
      <c r="TKX172" s="396"/>
      <c r="TKY172" s="396"/>
      <c r="TKZ172" s="396"/>
      <c r="TLA172" s="396"/>
      <c r="TLB172" s="396"/>
      <c r="TLC172" s="396"/>
      <c r="TLD172" s="396"/>
      <c r="TLE172" s="396"/>
      <c r="TLF172" s="396"/>
      <c r="TLG172" s="396"/>
      <c r="TLH172" s="396"/>
      <c r="TLI172" s="396"/>
      <c r="TLJ172" s="396"/>
      <c r="TLK172" s="396"/>
      <c r="TLL172" s="396"/>
      <c r="TLM172" s="396"/>
      <c r="TLN172" s="396"/>
      <c r="TLO172" s="396"/>
      <c r="TLP172" s="396"/>
      <c r="TLQ172" s="396"/>
      <c r="TLR172" s="396"/>
      <c r="TLS172" s="396"/>
      <c r="TLT172" s="396"/>
      <c r="TLU172" s="396"/>
      <c r="TLV172" s="396"/>
      <c r="TLW172" s="396"/>
      <c r="TLX172" s="396"/>
      <c r="TLY172" s="396"/>
      <c r="TLZ172" s="396"/>
      <c r="TMA172" s="396"/>
      <c r="TMB172" s="396"/>
      <c r="TMC172" s="396"/>
      <c r="TMD172" s="396"/>
      <c r="TME172" s="396"/>
      <c r="TMF172" s="396"/>
      <c r="TMG172" s="396"/>
      <c r="TMH172" s="396"/>
      <c r="TMI172" s="396"/>
      <c r="TMJ172" s="396"/>
      <c r="TMK172" s="396"/>
      <c r="TML172" s="396"/>
      <c r="TMM172" s="396"/>
      <c r="TMN172" s="396"/>
      <c r="TMO172" s="396"/>
      <c r="TMP172" s="396"/>
      <c r="TMQ172" s="396"/>
      <c r="TMR172" s="396"/>
      <c r="TMS172" s="396"/>
      <c r="TMT172" s="396"/>
      <c r="TMU172" s="396"/>
      <c r="TMV172" s="396"/>
      <c r="TMW172" s="396"/>
      <c r="TMX172" s="396"/>
      <c r="TMY172" s="396"/>
      <c r="TMZ172" s="396"/>
      <c r="TNA172" s="396"/>
      <c r="TNB172" s="396"/>
      <c r="TNC172" s="396"/>
      <c r="TND172" s="396"/>
      <c r="TNE172" s="396"/>
      <c r="TNF172" s="396"/>
      <c r="TNG172" s="396"/>
      <c r="TNH172" s="396"/>
      <c r="TNI172" s="396"/>
      <c r="TNJ172" s="396"/>
      <c r="TNK172" s="396"/>
      <c r="TNL172" s="396"/>
      <c r="TNM172" s="396"/>
      <c r="TNN172" s="396"/>
      <c r="TNO172" s="396"/>
      <c r="TNP172" s="396"/>
      <c r="TNQ172" s="396"/>
      <c r="TNR172" s="396"/>
      <c r="TNS172" s="396"/>
      <c r="TNT172" s="396"/>
      <c r="TNU172" s="396"/>
      <c r="TNV172" s="396"/>
      <c r="TNW172" s="396"/>
      <c r="TNX172" s="396"/>
      <c r="TNY172" s="396"/>
      <c r="TNZ172" s="396"/>
      <c r="TOA172" s="396"/>
      <c r="TOB172" s="396"/>
      <c r="TOC172" s="396"/>
      <c r="TOD172" s="396"/>
      <c r="TOE172" s="396"/>
      <c r="TOF172" s="396"/>
      <c r="TOG172" s="396"/>
      <c r="TOH172" s="396"/>
      <c r="TOI172" s="396"/>
      <c r="TOJ172" s="396"/>
      <c r="TOK172" s="396"/>
      <c r="TOL172" s="396"/>
      <c r="TOM172" s="396"/>
      <c r="TON172" s="396"/>
      <c r="TOO172" s="396"/>
      <c r="TOP172" s="396"/>
      <c r="TOQ172" s="396"/>
      <c r="TOR172" s="396"/>
      <c r="TOS172" s="396"/>
      <c r="TOT172" s="396"/>
      <c r="TOU172" s="396"/>
      <c r="TOV172" s="396"/>
      <c r="TOW172" s="396"/>
      <c r="TOX172" s="396"/>
      <c r="TOY172" s="396"/>
      <c r="TOZ172" s="396"/>
      <c r="TPA172" s="396"/>
      <c r="TPB172" s="396"/>
      <c r="TPC172" s="396"/>
      <c r="TPD172" s="396"/>
      <c r="TPE172" s="396"/>
      <c r="TPF172" s="396"/>
      <c r="TPG172" s="396"/>
      <c r="TPH172" s="396"/>
      <c r="TPI172" s="396"/>
      <c r="TPJ172" s="396"/>
      <c r="TPK172" s="396"/>
      <c r="TPL172" s="396"/>
      <c r="TPM172" s="396"/>
      <c r="TPN172" s="396"/>
      <c r="TPO172" s="396"/>
      <c r="TPP172" s="396"/>
      <c r="TPQ172" s="396"/>
      <c r="TPR172" s="396"/>
      <c r="TPS172" s="396"/>
      <c r="TPT172" s="396"/>
      <c r="TPU172" s="396"/>
      <c r="TPV172" s="396"/>
      <c r="TPW172" s="396"/>
      <c r="TPX172" s="396"/>
      <c r="TPY172" s="396"/>
      <c r="TPZ172" s="396"/>
      <c r="TQA172" s="396"/>
      <c r="TQB172" s="396"/>
      <c r="TQC172" s="396"/>
      <c r="TQD172" s="396"/>
      <c r="TQE172" s="396"/>
      <c r="TQF172" s="396"/>
      <c r="TQG172" s="396"/>
      <c r="TQH172" s="396"/>
      <c r="TQI172" s="396"/>
      <c r="TQJ172" s="396"/>
      <c r="TQK172" s="396"/>
      <c r="TQL172" s="396"/>
      <c r="TQM172" s="396"/>
      <c r="TQN172" s="396"/>
      <c r="TQO172" s="396"/>
      <c r="TQP172" s="396"/>
      <c r="TQQ172" s="396"/>
      <c r="TQR172" s="396"/>
      <c r="TQS172" s="396"/>
      <c r="TQT172" s="396"/>
      <c r="TQU172" s="396"/>
      <c r="TQV172" s="396"/>
      <c r="TQW172" s="396"/>
      <c r="TQX172" s="396"/>
      <c r="TQY172" s="396"/>
      <c r="TQZ172" s="396"/>
      <c r="TRA172" s="396"/>
      <c r="TRB172" s="396"/>
      <c r="TRC172" s="396"/>
      <c r="TRD172" s="396"/>
      <c r="TRE172" s="396"/>
      <c r="TRF172" s="396"/>
      <c r="TRG172" s="396"/>
      <c r="TRH172" s="396"/>
      <c r="TRI172" s="396"/>
      <c r="TRJ172" s="396"/>
      <c r="TRK172" s="396"/>
      <c r="TRL172" s="396"/>
      <c r="TRM172" s="396"/>
      <c r="TRN172" s="396"/>
      <c r="TRO172" s="396"/>
      <c r="TRP172" s="396"/>
      <c r="TRQ172" s="396"/>
      <c r="TRR172" s="396"/>
      <c r="TRS172" s="396"/>
      <c r="TRT172" s="396"/>
      <c r="TRU172" s="396"/>
      <c r="TRV172" s="396"/>
      <c r="TRW172" s="396"/>
      <c r="TRX172" s="396"/>
      <c r="TRY172" s="396"/>
      <c r="TRZ172" s="396"/>
      <c r="TSA172" s="396"/>
      <c r="TSB172" s="396"/>
      <c r="TSC172" s="396"/>
      <c r="TSD172" s="396"/>
      <c r="TSE172" s="396"/>
      <c r="TSF172" s="396"/>
      <c r="TSG172" s="396"/>
      <c r="TSH172" s="396"/>
      <c r="TSI172" s="396"/>
      <c r="TSJ172" s="396"/>
      <c r="TSK172" s="396"/>
      <c r="TSL172" s="396"/>
      <c r="TSM172" s="396"/>
      <c r="TSN172" s="396"/>
      <c r="TSO172" s="396"/>
      <c r="TSP172" s="396"/>
      <c r="TSQ172" s="396"/>
      <c r="TSR172" s="396"/>
      <c r="TSS172" s="396"/>
      <c r="TST172" s="396"/>
      <c r="TSU172" s="396"/>
      <c r="TSV172" s="396"/>
      <c r="TSW172" s="396"/>
      <c r="TSX172" s="396"/>
      <c r="TSY172" s="396"/>
      <c r="TSZ172" s="396"/>
      <c r="TTA172" s="396"/>
      <c r="TTB172" s="396"/>
      <c r="TTC172" s="396"/>
      <c r="TTD172" s="396"/>
      <c r="TTE172" s="396"/>
      <c r="TTF172" s="396"/>
      <c r="TTG172" s="396"/>
      <c r="TTH172" s="396"/>
      <c r="TTI172" s="396"/>
      <c r="TTJ172" s="396"/>
      <c r="TTK172" s="396"/>
      <c r="TTL172" s="396"/>
      <c r="TTM172" s="396"/>
      <c r="TTN172" s="396"/>
      <c r="TTO172" s="396"/>
      <c r="TTP172" s="396"/>
      <c r="TTQ172" s="396"/>
      <c r="TTR172" s="396"/>
      <c r="TTS172" s="396"/>
      <c r="TTT172" s="396"/>
      <c r="TTU172" s="396"/>
      <c r="TTV172" s="396"/>
      <c r="TTW172" s="396"/>
      <c r="TTX172" s="396"/>
      <c r="TTY172" s="396"/>
      <c r="TTZ172" s="396"/>
      <c r="TUA172" s="396"/>
      <c r="TUB172" s="396"/>
      <c r="TUC172" s="396"/>
      <c r="TUD172" s="396"/>
      <c r="TUE172" s="396"/>
      <c r="TUF172" s="396"/>
      <c r="TUG172" s="396"/>
      <c r="TUH172" s="396"/>
      <c r="TUI172" s="396"/>
      <c r="TUJ172" s="396"/>
      <c r="TUK172" s="396"/>
      <c r="TUL172" s="396"/>
      <c r="TUM172" s="396"/>
      <c r="TUN172" s="396"/>
      <c r="TUO172" s="396"/>
      <c r="TUP172" s="396"/>
      <c r="TUQ172" s="396"/>
      <c r="TUR172" s="396"/>
      <c r="TUS172" s="396"/>
      <c r="TUT172" s="396"/>
      <c r="TUU172" s="396"/>
      <c r="TUV172" s="396"/>
      <c r="TUW172" s="396"/>
      <c r="TUX172" s="396"/>
      <c r="TUY172" s="396"/>
      <c r="TUZ172" s="396"/>
      <c r="TVA172" s="396"/>
      <c r="TVB172" s="396"/>
      <c r="TVC172" s="396"/>
      <c r="TVD172" s="396"/>
      <c r="TVE172" s="396"/>
      <c r="TVF172" s="396"/>
      <c r="TVG172" s="396"/>
      <c r="TVH172" s="396"/>
      <c r="TVI172" s="396"/>
      <c r="TVJ172" s="396"/>
      <c r="TVK172" s="396"/>
      <c r="TVL172" s="396"/>
      <c r="TVM172" s="396"/>
      <c r="TVN172" s="396"/>
      <c r="TVO172" s="396"/>
      <c r="TVP172" s="396"/>
      <c r="TVQ172" s="396"/>
      <c r="TVR172" s="396"/>
      <c r="TVS172" s="396"/>
      <c r="TVT172" s="396"/>
      <c r="TVU172" s="396"/>
      <c r="TVV172" s="396"/>
      <c r="TVW172" s="396"/>
      <c r="TVX172" s="396"/>
      <c r="TVY172" s="396"/>
      <c r="TVZ172" s="396"/>
      <c r="TWA172" s="396"/>
      <c r="TWB172" s="396"/>
      <c r="TWC172" s="396"/>
      <c r="TWD172" s="396"/>
      <c r="TWE172" s="396"/>
      <c r="TWF172" s="396"/>
      <c r="TWG172" s="396"/>
      <c r="TWH172" s="396"/>
      <c r="TWI172" s="396"/>
      <c r="TWJ172" s="396"/>
      <c r="TWK172" s="396"/>
      <c r="TWL172" s="396"/>
      <c r="TWM172" s="396"/>
      <c r="TWN172" s="396"/>
      <c r="TWO172" s="396"/>
      <c r="TWP172" s="396"/>
      <c r="TWQ172" s="396"/>
      <c r="TWR172" s="396"/>
      <c r="TWS172" s="396"/>
      <c r="TWT172" s="396"/>
      <c r="TWU172" s="396"/>
      <c r="TWV172" s="396"/>
      <c r="TWW172" s="396"/>
      <c r="TWX172" s="396"/>
      <c r="TWY172" s="396"/>
      <c r="TWZ172" s="396"/>
      <c r="TXA172" s="396"/>
      <c r="TXB172" s="396"/>
      <c r="TXC172" s="396"/>
      <c r="TXD172" s="396"/>
      <c r="TXE172" s="396"/>
      <c r="TXF172" s="396"/>
      <c r="TXG172" s="396"/>
      <c r="TXH172" s="396"/>
      <c r="TXI172" s="396"/>
      <c r="TXJ172" s="396"/>
      <c r="TXK172" s="396"/>
      <c r="TXL172" s="396"/>
      <c r="TXM172" s="396"/>
      <c r="TXN172" s="396"/>
      <c r="TXO172" s="396"/>
      <c r="TXP172" s="396"/>
      <c r="TXQ172" s="396"/>
      <c r="TXR172" s="396"/>
      <c r="TXS172" s="396"/>
      <c r="TXT172" s="396"/>
      <c r="TXU172" s="396"/>
      <c r="TXV172" s="396"/>
      <c r="TXW172" s="396"/>
      <c r="TXX172" s="396"/>
      <c r="TXY172" s="396"/>
      <c r="TXZ172" s="396"/>
      <c r="TYA172" s="396"/>
      <c r="TYB172" s="396"/>
      <c r="TYC172" s="396"/>
      <c r="TYD172" s="396"/>
      <c r="TYE172" s="396"/>
      <c r="TYF172" s="396"/>
      <c r="TYG172" s="396"/>
      <c r="TYH172" s="396"/>
      <c r="TYI172" s="396"/>
      <c r="TYJ172" s="396"/>
      <c r="TYK172" s="396"/>
      <c r="TYL172" s="396"/>
      <c r="TYM172" s="396"/>
      <c r="TYN172" s="396"/>
      <c r="TYO172" s="396"/>
      <c r="TYP172" s="396"/>
      <c r="TYQ172" s="396"/>
      <c r="TYR172" s="396"/>
      <c r="TYS172" s="396"/>
      <c r="TYT172" s="396"/>
      <c r="TYU172" s="396"/>
      <c r="TYV172" s="396"/>
      <c r="TYW172" s="396"/>
      <c r="TYX172" s="396"/>
      <c r="TYY172" s="396"/>
      <c r="TYZ172" s="396"/>
      <c r="TZA172" s="396"/>
      <c r="TZB172" s="396"/>
      <c r="TZC172" s="396"/>
      <c r="TZD172" s="396"/>
      <c r="TZE172" s="396"/>
      <c r="TZF172" s="396"/>
      <c r="TZG172" s="396"/>
      <c r="TZH172" s="396"/>
      <c r="TZI172" s="396"/>
      <c r="TZJ172" s="396"/>
      <c r="TZK172" s="396"/>
      <c r="TZL172" s="396"/>
      <c r="TZM172" s="396"/>
      <c r="TZN172" s="396"/>
      <c r="TZO172" s="396"/>
      <c r="TZP172" s="396"/>
      <c r="TZQ172" s="396"/>
      <c r="TZR172" s="396"/>
      <c r="TZS172" s="396"/>
      <c r="TZT172" s="396"/>
      <c r="TZU172" s="396"/>
      <c r="TZV172" s="396"/>
      <c r="TZW172" s="396"/>
      <c r="TZX172" s="396"/>
      <c r="TZY172" s="396"/>
      <c r="TZZ172" s="396"/>
      <c r="UAA172" s="396"/>
      <c r="UAB172" s="396"/>
      <c r="UAC172" s="396"/>
      <c r="UAD172" s="396"/>
      <c r="UAE172" s="396"/>
      <c r="UAF172" s="396"/>
      <c r="UAG172" s="396"/>
      <c r="UAH172" s="396"/>
      <c r="UAI172" s="396"/>
      <c r="UAJ172" s="396"/>
      <c r="UAK172" s="396"/>
      <c r="UAL172" s="396"/>
      <c r="UAM172" s="396"/>
      <c r="UAN172" s="396"/>
      <c r="UAO172" s="396"/>
      <c r="UAP172" s="396"/>
      <c r="UAQ172" s="396"/>
      <c r="UAR172" s="396"/>
      <c r="UAS172" s="396"/>
      <c r="UAT172" s="396"/>
      <c r="UAU172" s="396"/>
      <c r="UAV172" s="396"/>
      <c r="UAW172" s="396"/>
      <c r="UAX172" s="396"/>
      <c r="UAY172" s="396"/>
      <c r="UAZ172" s="396"/>
      <c r="UBA172" s="396"/>
      <c r="UBB172" s="396"/>
      <c r="UBC172" s="396"/>
      <c r="UBD172" s="396"/>
      <c r="UBE172" s="396"/>
      <c r="UBF172" s="396"/>
      <c r="UBG172" s="396"/>
      <c r="UBH172" s="396"/>
      <c r="UBI172" s="396"/>
      <c r="UBJ172" s="396"/>
      <c r="UBK172" s="396"/>
      <c r="UBL172" s="396"/>
      <c r="UBM172" s="396"/>
      <c r="UBN172" s="396"/>
      <c r="UBO172" s="396"/>
      <c r="UBP172" s="396"/>
      <c r="UBQ172" s="396"/>
      <c r="UBR172" s="396"/>
      <c r="UBS172" s="396"/>
      <c r="UBT172" s="396"/>
      <c r="UBU172" s="396"/>
      <c r="UBV172" s="396"/>
      <c r="UBW172" s="396"/>
      <c r="UBX172" s="396"/>
      <c r="UBY172" s="396"/>
      <c r="UBZ172" s="396"/>
      <c r="UCA172" s="396"/>
      <c r="UCB172" s="396"/>
      <c r="UCC172" s="396"/>
      <c r="UCD172" s="396"/>
      <c r="UCE172" s="396"/>
      <c r="UCF172" s="396"/>
      <c r="UCG172" s="396"/>
      <c r="UCH172" s="396"/>
      <c r="UCI172" s="396"/>
      <c r="UCJ172" s="396"/>
      <c r="UCK172" s="396"/>
      <c r="UCL172" s="396"/>
      <c r="UCM172" s="396"/>
      <c r="UCN172" s="396"/>
      <c r="UCO172" s="396"/>
      <c r="UCP172" s="396"/>
      <c r="UCQ172" s="396"/>
      <c r="UCR172" s="396"/>
      <c r="UCS172" s="396"/>
      <c r="UCT172" s="396"/>
      <c r="UCU172" s="396"/>
      <c r="UCV172" s="396"/>
      <c r="UCW172" s="396"/>
      <c r="UCX172" s="396"/>
      <c r="UCY172" s="396"/>
      <c r="UCZ172" s="396"/>
      <c r="UDA172" s="396"/>
      <c r="UDB172" s="396"/>
      <c r="UDC172" s="396"/>
      <c r="UDD172" s="396"/>
      <c r="UDE172" s="396"/>
      <c r="UDF172" s="396"/>
      <c r="UDG172" s="396"/>
      <c r="UDH172" s="396"/>
      <c r="UDI172" s="396"/>
      <c r="UDJ172" s="396"/>
      <c r="UDK172" s="396"/>
      <c r="UDL172" s="396"/>
      <c r="UDM172" s="396"/>
      <c r="UDN172" s="396"/>
      <c r="UDO172" s="396"/>
      <c r="UDP172" s="396"/>
      <c r="UDQ172" s="396"/>
      <c r="UDR172" s="396"/>
      <c r="UDS172" s="396"/>
      <c r="UDT172" s="396"/>
      <c r="UDU172" s="396"/>
      <c r="UDV172" s="396"/>
      <c r="UDW172" s="396"/>
      <c r="UDX172" s="396"/>
      <c r="UDY172" s="396"/>
      <c r="UDZ172" s="396"/>
      <c r="UEA172" s="396"/>
      <c r="UEB172" s="396"/>
      <c r="UEC172" s="396"/>
      <c r="UED172" s="396"/>
      <c r="UEE172" s="396"/>
      <c r="UEF172" s="396"/>
      <c r="UEG172" s="396"/>
      <c r="UEH172" s="396"/>
      <c r="UEI172" s="396"/>
      <c r="UEJ172" s="396"/>
      <c r="UEK172" s="396"/>
      <c r="UEL172" s="396"/>
      <c r="UEM172" s="396"/>
      <c r="UEN172" s="396"/>
      <c r="UEO172" s="396"/>
      <c r="UEP172" s="396"/>
      <c r="UEQ172" s="396"/>
      <c r="UER172" s="396"/>
      <c r="UES172" s="396"/>
      <c r="UET172" s="396"/>
      <c r="UEU172" s="396"/>
      <c r="UEV172" s="396"/>
      <c r="UEW172" s="396"/>
      <c r="UEX172" s="396"/>
      <c r="UEY172" s="396"/>
      <c r="UEZ172" s="396"/>
      <c r="UFA172" s="396"/>
      <c r="UFB172" s="396"/>
      <c r="UFC172" s="396"/>
      <c r="UFD172" s="396"/>
      <c r="UFE172" s="396"/>
      <c r="UFF172" s="396"/>
      <c r="UFG172" s="396"/>
      <c r="UFH172" s="396"/>
      <c r="UFI172" s="396"/>
      <c r="UFJ172" s="396"/>
      <c r="UFK172" s="396"/>
      <c r="UFL172" s="396"/>
      <c r="UFM172" s="396"/>
      <c r="UFN172" s="396"/>
      <c r="UFO172" s="396"/>
      <c r="UFP172" s="396"/>
      <c r="UFQ172" s="396"/>
      <c r="UFR172" s="396"/>
      <c r="UFS172" s="396"/>
      <c r="UFT172" s="396"/>
      <c r="UFU172" s="396"/>
      <c r="UFV172" s="396"/>
      <c r="UFW172" s="396"/>
      <c r="UFX172" s="396"/>
      <c r="UFY172" s="396"/>
      <c r="UFZ172" s="396"/>
      <c r="UGA172" s="396"/>
      <c r="UGB172" s="396"/>
      <c r="UGC172" s="396"/>
      <c r="UGD172" s="396"/>
      <c r="UGE172" s="396"/>
      <c r="UGF172" s="396"/>
      <c r="UGG172" s="396"/>
      <c r="UGH172" s="396"/>
      <c r="UGI172" s="396"/>
      <c r="UGJ172" s="396"/>
      <c r="UGK172" s="396"/>
      <c r="UGL172" s="396"/>
      <c r="UGM172" s="396"/>
      <c r="UGN172" s="396"/>
      <c r="UGO172" s="396"/>
      <c r="UGP172" s="396"/>
      <c r="UGQ172" s="396"/>
      <c r="UGR172" s="396"/>
      <c r="UGS172" s="396"/>
      <c r="UGT172" s="396"/>
      <c r="UGU172" s="396"/>
      <c r="UGV172" s="396"/>
      <c r="UGW172" s="396"/>
      <c r="UGX172" s="396"/>
      <c r="UGY172" s="396"/>
      <c r="UGZ172" s="396"/>
      <c r="UHA172" s="396"/>
      <c r="UHB172" s="396"/>
      <c r="UHC172" s="396"/>
      <c r="UHD172" s="396"/>
      <c r="UHE172" s="396"/>
      <c r="UHF172" s="396"/>
      <c r="UHG172" s="396"/>
      <c r="UHH172" s="396"/>
      <c r="UHI172" s="396"/>
      <c r="UHJ172" s="396"/>
      <c r="UHK172" s="396"/>
      <c r="UHL172" s="396"/>
      <c r="UHM172" s="396"/>
      <c r="UHN172" s="396"/>
      <c r="UHO172" s="396"/>
      <c r="UHP172" s="396"/>
      <c r="UHQ172" s="396"/>
      <c r="UHR172" s="396"/>
      <c r="UHS172" s="396"/>
      <c r="UHT172" s="396"/>
      <c r="UHU172" s="396"/>
      <c r="UHV172" s="396"/>
      <c r="UHW172" s="396"/>
      <c r="UHX172" s="396"/>
      <c r="UHY172" s="396"/>
      <c r="UHZ172" s="396"/>
      <c r="UIA172" s="396"/>
      <c r="UIB172" s="396"/>
      <c r="UIC172" s="396"/>
      <c r="UID172" s="396"/>
      <c r="UIE172" s="396"/>
      <c r="UIF172" s="396"/>
      <c r="UIG172" s="396"/>
      <c r="UIH172" s="396"/>
      <c r="UII172" s="396"/>
      <c r="UIJ172" s="396"/>
      <c r="UIK172" s="396"/>
      <c r="UIL172" s="396"/>
      <c r="UIM172" s="396"/>
      <c r="UIN172" s="396"/>
      <c r="UIO172" s="396"/>
      <c r="UIP172" s="396"/>
      <c r="UIQ172" s="396"/>
      <c r="UIR172" s="396"/>
      <c r="UIS172" s="396"/>
      <c r="UIT172" s="396"/>
      <c r="UIU172" s="396"/>
      <c r="UIV172" s="396"/>
      <c r="UIW172" s="396"/>
      <c r="UIX172" s="396"/>
      <c r="UIY172" s="396"/>
      <c r="UIZ172" s="396"/>
      <c r="UJA172" s="396"/>
      <c r="UJB172" s="396"/>
      <c r="UJC172" s="396"/>
      <c r="UJD172" s="396"/>
      <c r="UJE172" s="396"/>
      <c r="UJF172" s="396"/>
      <c r="UJG172" s="396"/>
      <c r="UJH172" s="396"/>
      <c r="UJI172" s="396"/>
      <c r="UJJ172" s="396"/>
      <c r="UJK172" s="396"/>
      <c r="UJL172" s="396"/>
      <c r="UJM172" s="396"/>
      <c r="UJN172" s="396"/>
      <c r="UJO172" s="396"/>
      <c r="UJP172" s="396"/>
      <c r="UJQ172" s="396"/>
      <c r="UJR172" s="396"/>
      <c r="UJS172" s="396"/>
      <c r="UJT172" s="396"/>
      <c r="UJU172" s="396"/>
      <c r="UJV172" s="396"/>
      <c r="UJW172" s="396"/>
      <c r="UJX172" s="396"/>
      <c r="UJY172" s="396"/>
      <c r="UJZ172" s="396"/>
      <c r="UKA172" s="396"/>
      <c r="UKB172" s="396"/>
      <c r="UKC172" s="396"/>
      <c r="UKD172" s="396"/>
      <c r="UKE172" s="396"/>
      <c r="UKF172" s="396"/>
      <c r="UKG172" s="396"/>
      <c r="UKH172" s="396"/>
      <c r="UKI172" s="396"/>
      <c r="UKJ172" s="396"/>
      <c r="UKK172" s="396"/>
      <c r="UKL172" s="396"/>
      <c r="UKM172" s="396"/>
      <c r="UKN172" s="396"/>
      <c r="UKO172" s="396"/>
      <c r="UKP172" s="396"/>
      <c r="UKQ172" s="396"/>
      <c r="UKR172" s="396"/>
      <c r="UKS172" s="396"/>
      <c r="UKT172" s="396"/>
      <c r="UKU172" s="396"/>
      <c r="UKV172" s="396"/>
      <c r="UKW172" s="396"/>
      <c r="UKX172" s="396"/>
      <c r="UKY172" s="396"/>
      <c r="UKZ172" s="396"/>
      <c r="ULA172" s="396"/>
      <c r="ULB172" s="396"/>
      <c r="ULC172" s="396"/>
      <c r="ULD172" s="396"/>
      <c r="ULE172" s="396"/>
      <c r="ULF172" s="396"/>
      <c r="ULG172" s="396"/>
      <c r="ULH172" s="396"/>
      <c r="ULI172" s="396"/>
      <c r="ULJ172" s="396"/>
      <c r="ULK172" s="396"/>
      <c r="ULL172" s="396"/>
      <c r="ULM172" s="396"/>
      <c r="ULN172" s="396"/>
      <c r="ULO172" s="396"/>
      <c r="ULP172" s="396"/>
      <c r="ULQ172" s="396"/>
      <c r="ULR172" s="396"/>
      <c r="ULS172" s="396"/>
      <c r="ULT172" s="396"/>
      <c r="ULU172" s="396"/>
      <c r="ULV172" s="396"/>
      <c r="ULW172" s="396"/>
      <c r="ULX172" s="396"/>
      <c r="ULY172" s="396"/>
      <c r="ULZ172" s="396"/>
      <c r="UMA172" s="396"/>
      <c r="UMB172" s="396"/>
      <c r="UMC172" s="396"/>
      <c r="UMD172" s="396"/>
      <c r="UME172" s="396"/>
      <c r="UMF172" s="396"/>
      <c r="UMG172" s="396"/>
      <c r="UMH172" s="396"/>
      <c r="UMI172" s="396"/>
      <c r="UMJ172" s="396"/>
      <c r="UMK172" s="396"/>
      <c r="UML172" s="396"/>
      <c r="UMM172" s="396"/>
      <c r="UMN172" s="396"/>
      <c r="UMO172" s="396"/>
      <c r="UMP172" s="396"/>
      <c r="UMQ172" s="396"/>
      <c r="UMR172" s="396"/>
      <c r="UMS172" s="396"/>
      <c r="UMT172" s="396"/>
      <c r="UMU172" s="396"/>
      <c r="UMV172" s="396"/>
      <c r="UMW172" s="396"/>
      <c r="UMX172" s="396"/>
      <c r="UMY172" s="396"/>
      <c r="UMZ172" s="396"/>
      <c r="UNA172" s="396"/>
      <c r="UNB172" s="396"/>
      <c r="UNC172" s="396"/>
      <c r="UND172" s="396"/>
      <c r="UNE172" s="396"/>
      <c r="UNF172" s="396"/>
      <c r="UNG172" s="396"/>
      <c r="UNH172" s="396"/>
      <c r="UNI172" s="396"/>
      <c r="UNJ172" s="396"/>
      <c r="UNK172" s="396"/>
      <c r="UNL172" s="396"/>
      <c r="UNM172" s="396"/>
      <c r="UNN172" s="396"/>
      <c r="UNO172" s="396"/>
      <c r="UNP172" s="396"/>
      <c r="UNQ172" s="396"/>
      <c r="UNR172" s="396"/>
      <c r="UNS172" s="396"/>
      <c r="UNT172" s="396"/>
      <c r="UNU172" s="396"/>
      <c r="UNV172" s="396"/>
      <c r="UNW172" s="396"/>
      <c r="UNX172" s="396"/>
      <c r="UNY172" s="396"/>
      <c r="UNZ172" s="396"/>
      <c r="UOA172" s="396"/>
      <c r="UOB172" s="396"/>
      <c r="UOC172" s="396"/>
      <c r="UOD172" s="396"/>
      <c r="UOE172" s="396"/>
      <c r="UOF172" s="396"/>
      <c r="UOG172" s="396"/>
      <c r="UOH172" s="396"/>
      <c r="UOI172" s="396"/>
      <c r="UOJ172" s="396"/>
      <c r="UOK172" s="396"/>
      <c r="UOL172" s="396"/>
      <c r="UOM172" s="396"/>
      <c r="UON172" s="396"/>
      <c r="UOO172" s="396"/>
      <c r="UOP172" s="396"/>
      <c r="UOQ172" s="396"/>
      <c r="UOR172" s="396"/>
      <c r="UOS172" s="396"/>
      <c r="UOT172" s="396"/>
      <c r="UOU172" s="396"/>
      <c r="UOV172" s="396"/>
      <c r="UOW172" s="396"/>
      <c r="UOX172" s="396"/>
      <c r="UOY172" s="396"/>
      <c r="UOZ172" s="396"/>
      <c r="UPA172" s="396"/>
      <c r="UPB172" s="396"/>
      <c r="UPC172" s="396"/>
      <c r="UPD172" s="396"/>
      <c r="UPE172" s="396"/>
      <c r="UPF172" s="396"/>
      <c r="UPG172" s="396"/>
      <c r="UPH172" s="396"/>
      <c r="UPI172" s="396"/>
      <c r="UPJ172" s="396"/>
      <c r="UPK172" s="396"/>
      <c r="UPL172" s="396"/>
      <c r="UPM172" s="396"/>
      <c r="UPN172" s="396"/>
      <c r="UPO172" s="396"/>
      <c r="UPP172" s="396"/>
      <c r="UPQ172" s="396"/>
      <c r="UPR172" s="396"/>
      <c r="UPS172" s="396"/>
      <c r="UPT172" s="396"/>
      <c r="UPU172" s="396"/>
      <c r="UPV172" s="396"/>
      <c r="UPW172" s="396"/>
      <c r="UPX172" s="396"/>
      <c r="UPY172" s="396"/>
      <c r="UPZ172" s="396"/>
      <c r="UQA172" s="396"/>
      <c r="UQB172" s="396"/>
      <c r="UQC172" s="396"/>
      <c r="UQD172" s="396"/>
      <c r="UQE172" s="396"/>
      <c r="UQF172" s="396"/>
      <c r="UQG172" s="396"/>
      <c r="UQH172" s="396"/>
      <c r="UQI172" s="396"/>
      <c r="UQJ172" s="396"/>
      <c r="UQK172" s="396"/>
      <c r="UQL172" s="396"/>
      <c r="UQM172" s="396"/>
      <c r="UQN172" s="396"/>
      <c r="UQO172" s="396"/>
      <c r="UQP172" s="396"/>
      <c r="UQQ172" s="396"/>
      <c r="UQR172" s="396"/>
      <c r="UQS172" s="396"/>
      <c r="UQT172" s="396"/>
      <c r="UQU172" s="396"/>
      <c r="UQV172" s="396"/>
      <c r="UQW172" s="396"/>
      <c r="UQX172" s="396"/>
      <c r="UQY172" s="396"/>
      <c r="UQZ172" s="396"/>
      <c r="URA172" s="396"/>
      <c r="URB172" s="396"/>
      <c r="URC172" s="396"/>
      <c r="URD172" s="396"/>
      <c r="URE172" s="396"/>
      <c r="URF172" s="396"/>
      <c r="URG172" s="396"/>
      <c r="URH172" s="396"/>
      <c r="URI172" s="396"/>
      <c r="URJ172" s="396"/>
      <c r="URK172" s="396"/>
      <c r="URL172" s="396"/>
      <c r="URM172" s="396"/>
      <c r="URN172" s="396"/>
      <c r="URO172" s="396"/>
      <c r="URP172" s="396"/>
      <c r="URQ172" s="396"/>
      <c r="URR172" s="396"/>
      <c r="URS172" s="396"/>
      <c r="URT172" s="396"/>
      <c r="URU172" s="396"/>
      <c r="URV172" s="396"/>
      <c r="URW172" s="396"/>
      <c r="URX172" s="396"/>
      <c r="URY172" s="396"/>
      <c r="URZ172" s="396"/>
      <c r="USA172" s="396"/>
      <c r="USB172" s="396"/>
      <c r="USC172" s="396"/>
      <c r="USD172" s="396"/>
      <c r="USE172" s="396"/>
      <c r="USF172" s="396"/>
      <c r="USG172" s="396"/>
      <c r="USH172" s="396"/>
      <c r="USI172" s="396"/>
      <c r="USJ172" s="396"/>
      <c r="USK172" s="396"/>
      <c r="USL172" s="396"/>
      <c r="USM172" s="396"/>
      <c r="USN172" s="396"/>
      <c r="USO172" s="396"/>
      <c r="USP172" s="396"/>
      <c r="USQ172" s="396"/>
      <c r="USR172" s="396"/>
      <c r="USS172" s="396"/>
      <c r="UST172" s="396"/>
      <c r="USU172" s="396"/>
      <c r="USV172" s="396"/>
      <c r="USW172" s="396"/>
      <c r="USX172" s="396"/>
      <c r="USY172" s="396"/>
      <c r="USZ172" s="396"/>
      <c r="UTA172" s="396"/>
      <c r="UTB172" s="396"/>
      <c r="UTC172" s="396"/>
      <c r="UTD172" s="396"/>
      <c r="UTE172" s="396"/>
      <c r="UTF172" s="396"/>
      <c r="UTG172" s="396"/>
      <c r="UTH172" s="396"/>
      <c r="UTI172" s="396"/>
      <c r="UTJ172" s="396"/>
      <c r="UTK172" s="396"/>
      <c r="UTL172" s="396"/>
      <c r="UTM172" s="396"/>
      <c r="UTN172" s="396"/>
      <c r="UTO172" s="396"/>
      <c r="UTP172" s="396"/>
      <c r="UTQ172" s="396"/>
      <c r="UTR172" s="396"/>
      <c r="UTS172" s="396"/>
      <c r="UTT172" s="396"/>
      <c r="UTU172" s="396"/>
      <c r="UTV172" s="396"/>
      <c r="UTW172" s="396"/>
      <c r="UTX172" s="396"/>
      <c r="UTY172" s="396"/>
      <c r="UTZ172" s="396"/>
      <c r="UUA172" s="396"/>
      <c r="UUB172" s="396"/>
      <c r="UUC172" s="396"/>
      <c r="UUD172" s="396"/>
      <c r="UUE172" s="396"/>
      <c r="UUF172" s="396"/>
      <c r="UUG172" s="396"/>
      <c r="UUH172" s="396"/>
      <c r="UUI172" s="396"/>
      <c r="UUJ172" s="396"/>
      <c r="UUK172" s="396"/>
      <c r="UUL172" s="396"/>
      <c r="UUM172" s="396"/>
      <c r="UUN172" s="396"/>
      <c r="UUO172" s="396"/>
      <c r="UUP172" s="396"/>
      <c r="UUQ172" s="396"/>
      <c r="UUR172" s="396"/>
      <c r="UUS172" s="396"/>
      <c r="UUT172" s="396"/>
      <c r="UUU172" s="396"/>
      <c r="UUV172" s="396"/>
      <c r="UUW172" s="396"/>
      <c r="UUX172" s="396"/>
      <c r="UUY172" s="396"/>
      <c r="UUZ172" s="396"/>
      <c r="UVA172" s="396"/>
      <c r="UVB172" s="396"/>
      <c r="UVC172" s="396"/>
      <c r="UVD172" s="396"/>
      <c r="UVE172" s="396"/>
      <c r="UVF172" s="396"/>
      <c r="UVG172" s="396"/>
      <c r="UVH172" s="396"/>
      <c r="UVI172" s="396"/>
      <c r="UVJ172" s="396"/>
      <c r="UVK172" s="396"/>
      <c r="UVL172" s="396"/>
      <c r="UVM172" s="396"/>
      <c r="UVN172" s="396"/>
      <c r="UVO172" s="396"/>
      <c r="UVP172" s="396"/>
      <c r="UVQ172" s="396"/>
      <c r="UVR172" s="396"/>
      <c r="UVS172" s="396"/>
      <c r="UVT172" s="396"/>
      <c r="UVU172" s="396"/>
      <c r="UVV172" s="396"/>
      <c r="UVW172" s="396"/>
      <c r="UVX172" s="396"/>
      <c r="UVY172" s="396"/>
      <c r="UVZ172" s="396"/>
      <c r="UWA172" s="396"/>
      <c r="UWB172" s="396"/>
      <c r="UWC172" s="396"/>
      <c r="UWD172" s="396"/>
      <c r="UWE172" s="396"/>
      <c r="UWF172" s="396"/>
      <c r="UWG172" s="396"/>
      <c r="UWH172" s="396"/>
      <c r="UWI172" s="396"/>
      <c r="UWJ172" s="396"/>
      <c r="UWK172" s="396"/>
      <c r="UWL172" s="396"/>
      <c r="UWM172" s="396"/>
      <c r="UWN172" s="396"/>
      <c r="UWO172" s="396"/>
      <c r="UWP172" s="396"/>
      <c r="UWQ172" s="396"/>
      <c r="UWR172" s="396"/>
      <c r="UWS172" s="396"/>
      <c r="UWT172" s="396"/>
      <c r="UWU172" s="396"/>
      <c r="UWV172" s="396"/>
      <c r="UWW172" s="396"/>
      <c r="UWX172" s="396"/>
      <c r="UWY172" s="396"/>
      <c r="UWZ172" s="396"/>
      <c r="UXA172" s="396"/>
      <c r="UXB172" s="396"/>
      <c r="UXC172" s="396"/>
      <c r="UXD172" s="396"/>
      <c r="UXE172" s="396"/>
      <c r="UXF172" s="396"/>
      <c r="UXG172" s="396"/>
      <c r="UXH172" s="396"/>
      <c r="UXI172" s="396"/>
      <c r="UXJ172" s="396"/>
      <c r="UXK172" s="396"/>
      <c r="UXL172" s="396"/>
      <c r="UXM172" s="396"/>
      <c r="UXN172" s="396"/>
      <c r="UXO172" s="396"/>
      <c r="UXP172" s="396"/>
      <c r="UXQ172" s="396"/>
      <c r="UXR172" s="396"/>
      <c r="UXS172" s="396"/>
      <c r="UXT172" s="396"/>
      <c r="UXU172" s="396"/>
      <c r="UXV172" s="396"/>
      <c r="UXW172" s="396"/>
      <c r="UXX172" s="396"/>
      <c r="UXY172" s="396"/>
      <c r="UXZ172" s="396"/>
      <c r="UYA172" s="396"/>
      <c r="UYB172" s="396"/>
      <c r="UYC172" s="396"/>
      <c r="UYD172" s="396"/>
      <c r="UYE172" s="396"/>
      <c r="UYF172" s="396"/>
      <c r="UYG172" s="396"/>
      <c r="UYH172" s="396"/>
      <c r="UYI172" s="396"/>
      <c r="UYJ172" s="396"/>
      <c r="UYK172" s="396"/>
      <c r="UYL172" s="396"/>
      <c r="UYM172" s="396"/>
      <c r="UYN172" s="396"/>
      <c r="UYO172" s="396"/>
      <c r="UYP172" s="396"/>
      <c r="UYQ172" s="396"/>
      <c r="UYR172" s="396"/>
      <c r="UYS172" s="396"/>
      <c r="UYT172" s="396"/>
      <c r="UYU172" s="396"/>
      <c r="UYV172" s="396"/>
      <c r="UYW172" s="396"/>
      <c r="UYX172" s="396"/>
      <c r="UYY172" s="396"/>
      <c r="UYZ172" s="396"/>
      <c r="UZA172" s="396"/>
      <c r="UZB172" s="396"/>
      <c r="UZC172" s="396"/>
      <c r="UZD172" s="396"/>
      <c r="UZE172" s="396"/>
      <c r="UZF172" s="396"/>
      <c r="UZG172" s="396"/>
      <c r="UZH172" s="396"/>
      <c r="UZI172" s="396"/>
      <c r="UZJ172" s="396"/>
      <c r="UZK172" s="396"/>
      <c r="UZL172" s="396"/>
      <c r="UZM172" s="396"/>
      <c r="UZN172" s="396"/>
      <c r="UZO172" s="396"/>
      <c r="UZP172" s="396"/>
      <c r="UZQ172" s="396"/>
      <c r="UZR172" s="396"/>
      <c r="UZS172" s="396"/>
      <c r="UZT172" s="396"/>
      <c r="UZU172" s="396"/>
      <c r="UZV172" s="396"/>
      <c r="UZW172" s="396"/>
      <c r="UZX172" s="396"/>
      <c r="UZY172" s="396"/>
      <c r="UZZ172" s="396"/>
      <c r="VAA172" s="396"/>
      <c r="VAB172" s="396"/>
      <c r="VAC172" s="396"/>
      <c r="VAD172" s="396"/>
      <c r="VAE172" s="396"/>
      <c r="VAF172" s="396"/>
      <c r="VAG172" s="396"/>
      <c r="VAH172" s="396"/>
      <c r="VAI172" s="396"/>
      <c r="VAJ172" s="396"/>
      <c r="VAK172" s="396"/>
      <c r="VAL172" s="396"/>
      <c r="VAM172" s="396"/>
      <c r="VAN172" s="396"/>
      <c r="VAO172" s="396"/>
      <c r="VAP172" s="396"/>
      <c r="VAQ172" s="396"/>
      <c r="VAR172" s="396"/>
      <c r="VAS172" s="396"/>
      <c r="VAT172" s="396"/>
      <c r="VAU172" s="396"/>
      <c r="VAV172" s="396"/>
      <c r="VAW172" s="396"/>
      <c r="VAX172" s="396"/>
      <c r="VAY172" s="396"/>
      <c r="VAZ172" s="396"/>
      <c r="VBA172" s="396"/>
      <c r="VBB172" s="396"/>
      <c r="VBC172" s="396"/>
      <c r="VBD172" s="396"/>
      <c r="VBE172" s="396"/>
      <c r="VBF172" s="396"/>
      <c r="VBG172" s="396"/>
      <c r="VBH172" s="396"/>
      <c r="VBI172" s="396"/>
      <c r="VBJ172" s="396"/>
      <c r="VBK172" s="396"/>
      <c r="VBL172" s="396"/>
      <c r="VBM172" s="396"/>
      <c r="VBN172" s="396"/>
      <c r="VBO172" s="396"/>
      <c r="VBP172" s="396"/>
      <c r="VBQ172" s="396"/>
      <c r="VBR172" s="396"/>
      <c r="VBS172" s="396"/>
      <c r="VBT172" s="396"/>
      <c r="VBU172" s="396"/>
      <c r="VBV172" s="396"/>
      <c r="VBW172" s="396"/>
      <c r="VBX172" s="396"/>
      <c r="VBY172" s="396"/>
      <c r="VBZ172" s="396"/>
      <c r="VCA172" s="396"/>
      <c r="VCB172" s="396"/>
      <c r="VCC172" s="396"/>
      <c r="VCD172" s="396"/>
      <c r="VCE172" s="396"/>
      <c r="VCF172" s="396"/>
      <c r="VCG172" s="396"/>
      <c r="VCH172" s="396"/>
      <c r="VCI172" s="396"/>
      <c r="VCJ172" s="396"/>
      <c r="VCK172" s="396"/>
      <c r="VCL172" s="396"/>
      <c r="VCM172" s="396"/>
      <c r="VCN172" s="396"/>
      <c r="VCO172" s="396"/>
      <c r="VCP172" s="396"/>
      <c r="VCQ172" s="396"/>
      <c r="VCR172" s="396"/>
      <c r="VCS172" s="396"/>
      <c r="VCT172" s="396"/>
      <c r="VCU172" s="396"/>
      <c r="VCV172" s="396"/>
      <c r="VCW172" s="396"/>
      <c r="VCX172" s="396"/>
      <c r="VCY172" s="396"/>
      <c r="VCZ172" s="396"/>
      <c r="VDA172" s="396"/>
      <c r="VDB172" s="396"/>
      <c r="VDC172" s="396"/>
      <c r="VDD172" s="396"/>
      <c r="VDE172" s="396"/>
      <c r="VDF172" s="396"/>
      <c r="VDG172" s="396"/>
      <c r="VDH172" s="396"/>
      <c r="VDI172" s="396"/>
      <c r="VDJ172" s="396"/>
      <c r="VDK172" s="396"/>
      <c r="VDL172" s="396"/>
      <c r="VDM172" s="396"/>
      <c r="VDN172" s="396"/>
      <c r="VDO172" s="396"/>
      <c r="VDP172" s="396"/>
      <c r="VDQ172" s="396"/>
      <c r="VDR172" s="396"/>
      <c r="VDS172" s="396"/>
      <c r="VDT172" s="396"/>
      <c r="VDU172" s="396"/>
      <c r="VDV172" s="396"/>
      <c r="VDW172" s="396"/>
      <c r="VDX172" s="396"/>
      <c r="VDY172" s="396"/>
      <c r="VDZ172" s="396"/>
      <c r="VEA172" s="396"/>
      <c r="VEB172" s="396"/>
      <c r="VEC172" s="396"/>
      <c r="VED172" s="396"/>
      <c r="VEE172" s="396"/>
      <c r="VEF172" s="396"/>
      <c r="VEG172" s="396"/>
      <c r="VEH172" s="396"/>
      <c r="VEI172" s="396"/>
      <c r="VEJ172" s="396"/>
      <c r="VEK172" s="396"/>
      <c r="VEL172" s="396"/>
      <c r="VEM172" s="396"/>
      <c r="VEN172" s="396"/>
      <c r="VEO172" s="396"/>
      <c r="VEP172" s="396"/>
      <c r="VEQ172" s="396"/>
      <c r="VER172" s="396"/>
      <c r="VES172" s="396"/>
      <c r="VET172" s="396"/>
      <c r="VEU172" s="396"/>
      <c r="VEV172" s="396"/>
      <c r="VEW172" s="396"/>
      <c r="VEX172" s="396"/>
      <c r="VEY172" s="396"/>
      <c r="VEZ172" s="396"/>
      <c r="VFA172" s="396"/>
      <c r="VFB172" s="396"/>
      <c r="VFC172" s="396"/>
      <c r="VFD172" s="396"/>
      <c r="VFE172" s="396"/>
      <c r="VFF172" s="396"/>
      <c r="VFG172" s="396"/>
      <c r="VFH172" s="396"/>
      <c r="VFI172" s="396"/>
      <c r="VFJ172" s="396"/>
      <c r="VFK172" s="396"/>
      <c r="VFL172" s="396"/>
      <c r="VFM172" s="396"/>
      <c r="VFN172" s="396"/>
      <c r="VFO172" s="396"/>
      <c r="VFP172" s="396"/>
      <c r="VFQ172" s="396"/>
      <c r="VFR172" s="396"/>
      <c r="VFS172" s="396"/>
      <c r="VFT172" s="396"/>
      <c r="VFU172" s="396"/>
      <c r="VFV172" s="396"/>
      <c r="VFW172" s="396"/>
      <c r="VFX172" s="396"/>
      <c r="VFY172" s="396"/>
      <c r="VFZ172" s="396"/>
      <c r="VGA172" s="396"/>
      <c r="VGB172" s="396"/>
      <c r="VGC172" s="396"/>
      <c r="VGD172" s="396"/>
      <c r="VGE172" s="396"/>
      <c r="VGF172" s="396"/>
      <c r="VGG172" s="396"/>
      <c r="VGH172" s="396"/>
      <c r="VGI172" s="396"/>
      <c r="VGJ172" s="396"/>
      <c r="VGK172" s="396"/>
      <c r="VGL172" s="396"/>
      <c r="VGM172" s="396"/>
      <c r="VGN172" s="396"/>
      <c r="VGO172" s="396"/>
      <c r="VGP172" s="396"/>
      <c r="VGQ172" s="396"/>
      <c r="VGR172" s="396"/>
      <c r="VGS172" s="396"/>
      <c r="VGT172" s="396"/>
      <c r="VGU172" s="396"/>
      <c r="VGV172" s="396"/>
      <c r="VGW172" s="396"/>
      <c r="VGX172" s="396"/>
      <c r="VGY172" s="396"/>
      <c r="VGZ172" s="396"/>
      <c r="VHA172" s="396"/>
      <c r="VHB172" s="396"/>
      <c r="VHC172" s="396"/>
      <c r="VHD172" s="396"/>
      <c r="VHE172" s="396"/>
      <c r="VHF172" s="396"/>
      <c r="VHG172" s="396"/>
      <c r="VHH172" s="396"/>
      <c r="VHI172" s="396"/>
      <c r="VHJ172" s="396"/>
      <c r="VHK172" s="396"/>
      <c r="VHL172" s="396"/>
      <c r="VHM172" s="396"/>
      <c r="VHN172" s="396"/>
      <c r="VHO172" s="396"/>
      <c r="VHP172" s="396"/>
      <c r="VHQ172" s="396"/>
      <c r="VHR172" s="396"/>
      <c r="VHS172" s="396"/>
      <c r="VHT172" s="396"/>
      <c r="VHU172" s="396"/>
      <c r="VHV172" s="396"/>
      <c r="VHW172" s="396"/>
      <c r="VHX172" s="396"/>
      <c r="VHY172" s="396"/>
      <c r="VHZ172" s="396"/>
      <c r="VIA172" s="396"/>
      <c r="VIB172" s="396"/>
      <c r="VIC172" s="396"/>
      <c r="VID172" s="396"/>
      <c r="VIE172" s="396"/>
      <c r="VIF172" s="396"/>
      <c r="VIG172" s="396"/>
      <c r="VIH172" s="396"/>
      <c r="VII172" s="396"/>
      <c r="VIJ172" s="396"/>
      <c r="VIK172" s="396"/>
      <c r="VIL172" s="396"/>
      <c r="VIM172" s="396"/>
      <c r="VIN172" s="396"/>
      <c r="VIO172" s="396"/>
      <c r="VIP172" s="396"/>
      <c r="VIQ172" s="396"/>
      <c r="VIR172" s="396"/>
      <c r="VIS172" s="396"/>
      <c r="VIT172" s="396"/>
      <c r="VIU172" s="396"/>
      <c r="VIV172" s="396"/>
      <c r="VIW172" s="396"/>
      <c r="VIX172" s="396"/>
      <c r="VIY172" s="396"/>
      <c r="VIZ172" s="396"/>
      <c r="VJA172" s="396"/>
      <c r="VJB172" s="396"/>
      <c r="VJC172" s="396"/>
      <c r="VJD172" s="396"/>
      <c r="VJE172" s="396"/>
      <c r="VJF172" s="396"/>
      <c r="VJG172" s="396"/>
      <c r="VJH172" s="396"/>
      <c r="VJI172" s="396"/>
      <c r="VJJ172" s="396"/>
      <c r="VJK172" s="396"/>
      <c r="VJL172" s="396"/>
      <c r="VJM172" s="396"/>
      <c r="VJN172" s="396"/>
      <c r="VJO172" s="396"/>
      <c r="VJP172" s="396"/>
      <c r="VJQ172" s="396"/>
      <c r="VJR172" s="396"/>
      <c r="VJS172" s="396"/>
      <c r="VJT172" s="396"/>
      <c r="VJU172" s="396"/>
      <c r="VJV172" s="396"/>
      <c r="VJW172" s="396"/>
      <c r="VJX172" s="396"/>
      <c r="VJY172" s="396"/>
      <c r="VJZ172" s="396"/>
      <c r="VKA172" s="396"/>
      <c r="VKB172" s="396"/>
      <c r="VKC172" s="396"/>
      <c r="VKD172" s="396"/>
      <c r="VKE172" s="396"/>
      <c r="VKF172" s="396"/>
      <c r="VKG172" s="396"/>
      <c r="VKH172" s="396"/>
      <c r="VKI172" s="396"/>
      <c r="VKJ172" s="396"/>
      <c r="VKK172" s="396"/>
      <c r="VKL172" s="396"/>
      <c r="VKM172" s="396"/>
      <c r="VKN172" s="396"/>
      <c r="VKO172" s="396"/>
      <c r="VKP172" s="396"/>
      <c r="VKQ172" s="396"/>
      <c r="VKR172" s="396"/>
      <c r="VKS172" s="396"/>
      <c r="VKT172" s="396"/>
      <c r="VKU172" s="396"/>
      <c r="VKV172" s="396"/>
      <c r="VKW172" s="396"/>
      <c r="VKX172" s="396"/>
      <c r="VKY172" s="396"/>
      <c r="VKZ172" s="396"/>
      <c r="VLA172" s="396"/>
      <c r="VLB172" s="396"/>
      <c r="VLC172" s="396"/>
      <c r="VLD172" s="396"/>
      <c r="VLE172" s="396"/>
      <c r="VLF172" s="396"/>
      <c r="VLG172" s="396"/>
      <c r="VLH172" s="396"/>
      <c r="VLI172" s="396"/>
      <c r="VLJ172" s="396"/>
      <c r="VLK172" s="396"/>
      <c r="VLL172" s="396"/>
      <c r="VLM172" s="396"/>
      <c r="VLN172" s="396"/>
      <c r="VLO172" s="396"/>
      <c r="VLP172" s="396"/>
      <c r="VLQ172" s="396"/>
      <c r="VLR172" s="396"/>
      <c r="VLS172" s="396"/>
      <c r="VLT172" s="396"/>
      <c r="VLU172" s="396"/>
      <c r="VLV172" s="396"/>
      <c r="VLW172" s="396"/>
      <c r="VLX172" s="396"/>
      <c r="VLY172" s="396"/>
      <c r="VLZ172" s="396"/>
      <c r="VMA172" s="396"/>
      <c r="VMB172" s="396"/>
      <c r="VMC172" s="396"/>
      <c r="VMD172" s="396"/>
      <c r="VME172" s="396"/>
      <c r="VMF172" s="396"/>
      <c r="VMG172" s="396"/>
      <c r="VMH172" s="396"/>
      <c r="VMI172" s="396"/>
      <c r="VMJ172" s="396"/>
      <c r="VMK172" s="396"/>
      <c r="VML172" s="396"/>
      <c r="VMM172" s="396"/>
      <c r="VMN172" s="396"/>
      <c r="VMO172" s="396"/>
      <c r="VMP172" s="396"/>
      <c r="VMQ172" s="396"/>
      <c r="VMR172" s="396"/>
      <c r="VMS172" s="396"/>
      <c r="VMT172" s="396"/>
      <c r="VMU172" s="396"/>
      <c r="VMV172" s="396"/>
      <c r="VMW172" s="396"/>
      <c r="VMX172" s="396"/>
      <c r="VMY172" s="396"/>
      <c r="VMZ172" s="396"/>
      <c r="VNA172" s="396"/>
      <c r="VNB172" s="396"/>
      <c r="VNC172" s="396"/>
      <c r="VND172" s="396"/>
      <c r="VNE172" s="396"/>
      <c r="VNF172" s="396"/>
      <c r="VNG172" s="396"/>
      <c r="VNH172" s="396"/>
      <c r="VNI172" s="396"/>
      <c r="VNJ172" s="396"/>
      <c r="VNK172" s="396"/>
      <c r="VNL172" s="396"/>
      <c r="VNM172" s="396"/>
      <c r="VNN172" s="396"/>
      <c r="VNO172" s="396"/>
      <c r="VNP172" s="396"/>
      <c r="VNQ172" s="396"/>
      <c r="VNR172" s="396"/>
      <c r="VNS172" s="396"/>
      <c r="VNT172" s="396"/>
      <c r="VNU172" s="396"/>
      <c r="VNV172" s="396"/>
      <c r="VNW172" s="396"/>
      <c r="VNX172" s="396"/>
      <c r="VNY172" s="396"/>
      <c r="VNZ172" s="396"/>
      <c r="VOA172" s="396"/>
      <c r="VOB172" s="396"/>
      <c r="VOC172" s="396"/>
      <c r="VOD172" s="396"/>
      <c r="VOE172" s="396"/>
      <c r="VOF172" s="396"/>
      <c r="VOG172" s="396"/>
      <c r="VOH172" s="396"/>
      <c r="VOI172" s="396"/>
      <c r="VOJ172" s="396"/>
      <c r="VOK172" s="396"/>
      <c r="VOL172" s="396"/>
      <c r="VOM172" s="396"/>
      <c r="VON172" s="396"/>
      <c r="VOO172" s="396"/>
      <c r="VOP172" s="396"/>
      <c r="VOQ172" s="396"/>
      <c r="VOR172" s="396"/>
      <c r="VOS172" s="396"/>
      <c r="VOT172" s="396"/>
      <c r="VOU172" s="396"/>
      <c r="VOV172" s="396"/>
      <c r="VOW172" s="396"/>
      <c r="VOX172" s="396"/>
      <c r="VOY172" s="396"/>
      <c r="VOZ172" s="396"/>
      <c r="VPA172" s="396"/>
      <c r="VPB172" s="396"/>
      <c r="VPC172" s="396"/>
      <c r="VPD172" s="396"/>
      <c r="VPE172" s="396"/>
      <c r="VPF172" s="396"/>
      <c r="VPG172" s="396"/>
      <c r="VPH172" s="396"/>
      <c r="VPI172" s="396"/>
      <c r="VPJ172" s="396"/>
      <c r="VPK172" s="396"/>
      <c r="VPL172" s="396"/>
      <c r="VPM172" s="396"/>
      <c r="VPN172" s="396"/>
      <c r="VPO172" s="396"/>
      <c r="VPP172" s="396"/>
      <c r="VPQ172" s="396"/>
      <c r="VPR172" s="396"/>
      <c r="VPS172" s="396"/>
      <c r="VPT172" s="396"/>
      <c r="VPU172" s="396"/>
      <c r="VPV172" s="396"/>
      <c r="VPW172" s="396"/>
      <c r="VPX172" s="396"/>
      <c r="VPY172" s="396"/>
      <c r="VPZ172" s="396"/>
      <c r="VQA172" s="396"/>
      <c r="VQB172" s="396"/>
      <c r="VQC172" s="396"/>
      <c r="VQD172" s="396"/>
      <c r="VQE172" s="396"/>
      <c r="VQF172" s="396"/>
      <c r="VQG172" s="396"/>
      <c r="VQH172" s="396"/>
      <c r="VQI172" s="396"/>
      <c r="VQJ172" s="396"/>
      <c r="VQK172" s="396"/>
      <c r="VQL172" s="396"/>
      <c r="VQM172" s="396"/>
      <c r="VQN172" s="396"/>
      <c r="VQO172" s="396"/>
      <c r="VQP172" s="396"/>
      <c r="VQQ172" s="396"/>
      <c r="VQR172" s="396"/>
      <c r="VQS172" s="396"/>
      <c r="VQT172" s="396"/>
      <c r="VQU172" s="396"/>
      <c r="VQV172" s="396"/>
      <c r="VQW172" s="396"/>
      <c r="VQX172" s="396"/>
      <c r="VQY172" s="396"/>
      <c r="VQZ172" s="396"/>
      <c r="VRA172" s="396"/>
      <c r="VRB172" s="396"/>
      <c r="VRC172" s="396"/>
      <c r="VRD172" s="396"/>
      <c r="VRE172" s="396"/>
      <c r="VRF172" s="396"/>
      <c r="VRG172" s="396"/>
      <c r="VRH172" s="396"/>
      <c r="VRI172" s="396"/>
      <c r="VRJ172" s="396"/>
      <c r="VRK172" s="396"/>
      <c r="VRL172" s="396"/>
      <c r="VRM172" s="396"/>
      <c r="VRN172" s="396"/>
      <c r="VRO172" s="396"/>
      <c r="VRP172" s="396"/>
      <c r="VRQ172" s="396"/>
      <c r="VRR172" s="396"/>
      <c r="VRS172" s="396"/>
      <c r="VRT172" s="396"/>
      <c r="VRU172" s="396"/>
      <c r="VRV172" s="396"/>
      <c r="VRW172" s="396"/>
      <c r="VRX172" s="396"/>
      <c r="VRY172" s="396"/>
      <c r="VRZ172" s="396"/>
      <c r="VSA172" s="396"/>
      <c r="VSB172" s="396"/>
      <c r="VSC172" s="396"/>
      <c r="VSD172" s="396"/>
      <c r="VSE172" s="396"/>
      <c r="VSF172" s="396"/>
      <c r="VSG172" s="396"/>
      <c r="VSH172" s="396"/>
      <c r="VSI172" s="396"/>
      <c r="VSJ172" s="396"/>
      <c r="VSK172" s="396"/>
      <c r="VSL172" s="396"/>
      <c r="VSM172" s="396"/>
      <c r="VSN172" s="396"/>
      <c r="VSO172" s="396"/>
      <c r="VSP172" s="396"/>
      <c r="VSQ172" s="396"/>
      <c r="VSR172" s="396"/>
      <c r="VSS172" s="396"/>
      <c r="VST172" s="396"/>
      <c r="VSU172" s="396"/>
      <c r="VSV172" s="396"/>
      <c r="VSW172" s="396"/>
      <c r="VSX172" s="396"/>
      <c r="VSY172" s="396"/>
      <c r="VSZ172" s="396"/>
      <c r="VTA172" s="396"/>
      <c r="VTB172" s="396"/>
      <c r="VTC172" s="396"/>
      <c r="VTD172" s="396"/>
      <c r="VTE172" s="396"/>
      <c r="VTF172" s="396"/>
      <c r="VTG172" s="396"/>
      <c r="VTH172" s="396"/>
      <c r="VTI172" s="396"/>
      <c r="VTJ172" s="396"/>
      <c r="VTK172" s="396"/>
      <c r="VTL172" s="396"/>
      <c r="VTM172" s="396"/>
      <c r="VTN172" s="396"/>
      <c r="VTO172" s="396"/>
      <c r="VTP172" s="396"/>
      <c r="VTQ172" s="396"/>
      <c r="VTR172" s="396"/>
      <c r="VTS172" s="396"/>
      <c r="VTT172" s="396"/>
      <c r="VTU172" s="396"/>
      <c r="VTV172" s="396"/>
      <c r="VTW172" s="396"/>
      <c r="VTX172" s="396"/>
      <c r="VTY172" s="396"/>
      <c r="VTZ172" s="396"/>
      <c r="VUA172" s="396"/>
      <c r="VUB172" s="396"/>
      <c r="VUC172" s="396"/>
      <c r="VUD172" s="396"/>
      <c r="VUE172" s="396"/>
      <c r="VUF172" s="396"/>
      <c r="VUG172" s="396"/>
      <c r="VUH172" s="396"/>
      <c r="VUI172" s="396"/>
      <c r="VUJ172" s="396"/>
      <c r="VUK172" s="396"/>
      <c r="VUL172" s="396"/>
      <c r="VUM172" s="396"/>
      <c r="VUN172" s="396"/>
      <c r="VUO172" s="396"/>
      <c r="VUP172" s="396"/>
      <c r="VUQ172" s="396"/>
      <c r="VUR172" s="396"/>
      <c r="VUS172" s="396"/>
      <c r="VUT172" s="396"/>
      <c r="VUU172" s="396"/>
      <c r="VUV172" s="396"/>
      <c r="VUW172" s="396"/>
      <c r="VUX172" s="396"/>
      <c r="VUY172" s="396"/>
      <c r="VUZ172" s="396"/>
      <c r="VVA172" s="396"/>
      <c r="VVB172" s="396"/>
      <c r="VVC172" s="396"/>
      <c r="VVD172" s="396"/>
      <c r="VVE172" s="396"/>
      <c r="VVF172" s="396"/>
      <c r="VVG172" s="396"/>
      <c r="VVH172" s="396"/>
      <c r="VVI172" s="396"/>
      <c r="VVJ172" s="396"/>
      <c r="VVK172" s="396"/>
      <c r="VVL172" s="396"/>
      <c r="VVM172" s="396"/>
      <c r="VVN172" s="396"/>
      <c r="VVO172" s="396"/>
      <c r="VVP172" s="396"/>
      <c r="VVQ172" s="396"/>
      <c r="VVR172" s="396"/>
      <c r="VVS172" s="396"/>
      <c r="VVT172" s="396"/>
      <c r="VVU172" s="396"/>
      <c r="VVV172" s="396"/>
      <c r="VVW172" s="396"/>
      <c r="VVX172" s="396"/>
      <c r="VVY172" s="396"/>
      <c r="VVZ172" s="396"/>
      <c r="VWA172" s="396"/>
      <c r="VWB172" s="396"/>
      <c r="VWC172" s="396"/>
      <c r="VWD172" s="396"/>
      <c r="VWE172" s="396"/>
      <c r="VWF172" s="396"/>
      <c r="VWG172" s="396"/>
      <c r="VWH172" s="396"/>
      <c r="VWI172" s="396"/>
      <c r="VWJ172" s="396"/>
      <c r="VWK172" s="396"/>
      <c r="VWL172" s="396"/>
      <c r="VWM172" s="396"/>
      <c r="VWN172" s="396"/>
      <c r="VWO172" s="396"/>
      <c r="VWP172" s="396"/>
      <c r="VWQ172" s="396"/>
      <c r="VWR172" s="396"/>
      <c r="VWS172" s="396"/>
      <c r="VWT172" s="396"/>
      <c r="VWU172" s="396"/>
      <c r="VWV172" s="396"/>
      <c r="VWW172" s="396"/>
      <c r="VWX172" s="396"/>
      <c r="VWY172" s="396"/>
      <c r="VWZ172" s="396"/>
      <c r="VXA172" s="396"/>
      <c r="VXB172" s="396"/>
      <c r="VXC172" s="396"/>
      <c r="VXD172" s="396"/>
      <c r="VXE172" s="396"/>
      <c r="VXF172" s="396"/>
      <c r="VXG172" s="396"/>
      <c r="VXH172" s="396"/>
      <c r="VXI172" s="396"/>
      <c r="VXJ172" s="396"/>
      <c r="VXK172" s="396"/>
      <c r="VXL172" s="396"/>
      <c r="VXM172" s="396"/>
      <c r="VXN172" s="396"/>
      <c r="VXO172" s="396"/>
      <c r="VXP172" s="396"/>
      <c r="VXQ172" s="396"/>
      <c r="VXR172" s="396"/>
      <c r="VXS172" s="396"/>
      <c r="VXT172" s="396"/>
      <c r="VXU172" s="396"/>
      <c r="VXV172" s="396"/>
      <c r="VXW172" s="396"/>
      <c r="VXX172" s="396"/>
      <c r="VXY172" s="396"/>
      <c r="VXZ172" s="396"/>
      <c r="VYA172" s="396"/>
      <c r="VYB172" s="396"/>
      <c r="VYC172" s="396"/>
      <c r="VYD172" s="396"/>
      <c r="VYE172" s="396"/>
      <c r="VYF172" s="396"/>
      <c r="VYG172" s="396"/>
      <c r="VYH172" s="396"/>
      <c r="VYI172" s="396"/>
      <c r="VYJ172" s="396"/>
      <c r="VYK172" s="396"/>
      <c r="VYL172" s="396"/>
      <c r="VYM172" s="396"/>
      <c r="VYN172" s="396"/>
      <c r="VYO172" s="396"/>
      <c r="VYP172" s="396"/>
      <c r="VYQ172" s="396"/>
      <c r="VYR172" s="396"/>
      <c r="VYS172" s="396"/>
      <c r="VYT172" s="396"/>
      <c r="VYU172" s="396"/>
      <c r="VYV172" s="396"/>
      <c r="VYW172" s="396"/>
      <c r="VYX172" s="396"/>
      <c r="VYY172" s="396"/>
      <c r="VYZ172" s="396"/>
      <c r="VZA172" s="396"/>
      <c r="VZB172" s="396"/>
      <c r="VZC172" s="396"/>
      <c r="VZD172" s="396"/>
      <c r="VZE172" s="396"/>
      <c r="VZF172" s="396"/>
      <c r="VZG172" s="396"/>
      <c r="VZH172" s="396"/>
      <c r="VZI172" s="396"/>
      <c r="VZJ172" s="396"/>
      <c r="VZK172" s="396"/>
      <c r="VZL172" s="396"/>
      <c r="VZM172" s="396"/>
      <c r="VZN172" s="396"/>
      <c r="VZO172" s="396"/>
      <c r="VZP172" s="396"/>
      <c r="VZQ172" s="396"/>
      <c r="VZR172" s="396"/>
      <c r="VZS172" s="396"/>
      <c r="VZT172" s="396"/>
      <c r="VZU172" s="396"/>
      <c r="VZV172" s="396"/>
      <c r="VZW172" s="396"/>
      <c r="VZX172" s="396"/>
      <c r="VZY172" s="396"/>
      <c r="VZZ172" s="396"/>
      <c r="WAA172" s="396"/>
      <c r="WAB172" s="396"/>
      <c r="WAC172" s="396"/>
      <c r="WAD172" s="396"/>
      <c r="WAE172" s="396"/>
      <c r="WAF172" s="396"/>
      <c r="WAG172" s="396"/>
      <c r="WAH172" s="396"/>
      <c r="WAI172" s="396"/>
      <c r="WAJ172" s="396"/>
      <c r="WAK172" s="396"/>
      <c r="WAL172" s="396"/>
      <c r="WAM172" s="396"/>
      <c r="WAN172" s="396"/>
      <c r="WAO172" s="396"/>
      <c r="WAP172" s="396"/>
      <c r="WAQ172" s="396"/>
      <c r="WAR172" s="396"/>
      <c r="WAS172" s="396"/>
      <c r="WAT172" s="396"/>
      <c r="WAU172" s="396"/>
      <c r="WAV172" s="396"/>
      <c r="WAW172" s="396"/>
      <c r="WAX172" s="396"/>
      <c r="WAY172" s="396"/>
      <c r="WAZ172" s="396"/>
      <c r="WBA172" s="396"/>
      <c r="WBB172" s="396"/>
      <c r="WBC172" s="396"/>
      <c r="WBD172" s="396"/>
      <c r="WBE172" s="396"/>
      <c r="WBF172" s="396"/>
      <c r="WBG172" s="396"/>
      <c r="WBH172" s="396"/>
      <c r="WBI172" s="396"/>
      <c r="WBJ172" s="396"/>
      <c r="WBK172" s="396"/>
      <c r="WBL172" s="396"/>
      <c r="WBM172" s="396"/>
      <c r="WBN172" s="396"/>
      <c r="WBO172" s="396"/>
      <c r="WBP172" s="396"/>
      <c r="WBQ172" s="396"/>
      <c r="WBR172" s="396"/>
      <c r="WBS172" s="396"/>
      <c r="WBT172" s="396"/>
      <c r="WBU172" s="396"/>
      <c r="WBV172" s="396"/>
      <c r="WBW172" s="396"/>
      <c r="WBX172" s="396"/>
      <c r="WBY172" s="396"/>
      <c r="WBZ172" s="396"/>
      <c r="WCA172" s="396"/>
      <c r="WCB172" s="396"/>
      <c r="WCC172" s="396"/>
      <c r="WCD172" s="396"/>
      <c r="WCE172" s="396"/>
      <c r="WCF172" s="396"/>
      <c r="WCG172" s="396"/>
      <c r="WCH172" s="396"/>
      <c r="WCI172" s="396"/>
      <c r="WCJ172" s="396"/>
      <c r="WCK172" s="396"/>
      <c r="WCL172" s="396"/>
      <c r="WCM172" s="396"/>
      <c r="WCN172" s="396"/>
      <c r="WCO172" s="396"/>
      <c r="WCP172" s="396"/>
      <c r="WCQ172" s="396"/>
      <c r="WCR172" s="396"/>
      <c r="WCS172" s="396"/>
      <c r="WCT172" s="396"/>
      <c r="WCU172" s="396"/>
      <c r="WCV172" s="396"/>
      <c r="WCW172" s="396"/>
      <c r="WCX172" s="396"/>
      <c r="WCY172" s="396"/>
      <c r="WCZ172" s="396"/>
      <c r="WDA172" s="396"/>
      <c r="WDB172" s="396"/>
      <c r="WDC172" s="396"/>
      <c r="WDD172" s="396"/>
      <c r="WDE172" s="396"/>
      <c r="WDF172" s="396"/>
      <c r="WDG172" s="396"/>
      <c r="WDH172" s="396"/>
      <c r="WDI172" s="396"/>
      <c r="WDJ172" s="396"/>
      <c r="WDK172" s="396"/>
      <c r="WDL172" s="396"/>
      <c r="WDM172" s="396"/>
      <c r="WDN172" s="396"/>
      <c r="WDO172" s="396"/>
      <c r="WDP172" s="396"/>
      <c r="WDQ172" s="396"/>
      <c r="WDR172" s="396"/>
      <c r="WDS172" s="396"/>
      <c r="WDT172" s="396"/>
      <c r="WDU172" s="396"/>
      <c r="WDV172" s="396"/>
      <c r="WDW172" s="396"/>
      <c r="WDX172" s="396"/>
      <c r="WDY172" s="396"/>
      <c r="WDZ172" s="396"/>
      <c r="WEA172" s="396"/>
      <c r="WEB172" s="396"/>
      <c r="WEC172" s="396"/>
      <c r="WED172" s="396"/>
      <c r="WEE172" s="396"/>
      <c r="WEF172" s="396"/>
      <c r="WEG172" s="396"/>
      <c r="WEH172" s="396"/>
      <c r="WEI172" s="396"/>
      <c r="WEJ172" s="396"/>
      <c r="WEK172" s="396"/>
      <c r="WEL172" s="396"/>
      <c r="WEM172" s="396"/>
      <c r="WEN172" s="396"/>
      <c r="WEO172" s="396"/>
      <c r="WEP172" s="396"/>
      <c r="WEQ172" s="396"/>
      <c r="WER172" s="396"/>
      <c r="WES172" s="396"/>
      <c r="WET172" s="396"/>
      <c r="WEU172" s="396"/>
      <c r="WEV172" s="396"/>
      <c r="WEW172" s="396"/>
      <c r="WEX172" s="396"/>
      <c r="WEY172" s="396"/>
      <c r="WEZ172" s="396"/>
      <c r="WFA172" s="396"/>
      <c r="WFB172" s="396"/>
      <c r="WFC172" s="396"/>
      <c r="WFD172" s="396"/>
      <c r="WFE172" s="396"/>
      <c r="WFF172" s="396"/>
      <c r="WFG172" s="396"/>
      <c r="WFH172" s="396"/>
      <c r="WFI172" s="396"/>
      <c r="WFJ172" s="396"/>
      <c r="WFK172" s="396"/>
      <c r="WFL172" s="396"/>
      <c r="WFM172" s="396"/>
      <c r="WFN172" s="396"/>
      <c r="WFO172" s="396"/>
      <c r="WFP172" s="396"/>
      <c r="WFQ172" s="396"/>
      <c r="WFR172" s="396"/>
      <c r="WFS172" s="396"/>
      <c r="WFT172" s="396"/>
      <c r="WFU172" s="396"/>
      <c r="WFV172" s="396"/>
      <c r="WFW172" s="396"/>
      <c r="WFX172" s="396"/>
      <c r="WFY172" s="396"/>
      <c r="WFZ172" s="396"/>
      <c r="WGA172" s="396"/>
      <c r="WGB172" s="396"/>
      <c r="WGC172" s="396"/>
      <c r="WGD172" s="396"/>
      <c r="WGE172" s="396"/>
      <c r="WGF172" s="396"/>
      <c r="WGG172" s="396"/>
      <c r="WGH172" s="396"/>
      <c r="WGI172" s="396"/>
      <c r="WGJ172" s="396"/>
      <c r="WGK172" s="396"/>
      <c r="WGL172" s="396"/>
      <c r="WGM172" s="396"/>
      <c r="WGN172" s="396"/>
      <c r="WGO172" s="396"/>
      <c r="WGP172" s="396"/>
      <c r="WGQ172" s="396"/>
      <c r="WGR172" s="396"/>
      <c r="WGS172" s="396"/>
      <c r="WGT172" s="396"/>
      <c r="WGU172" s="396"/>
      <c r="WGV172" s="396"/>
      <c r="WGW172" s="396"/>
      <c r="WGX172" s="396"/>
      <c r="WGY172" s="396"/>
      <c r="WGZ172" s="396"/>
      <c r="WHA172" s="396"/>
      <c r="WHB172" s="396"/>
      <c r="WHC172" s="396"/>
      <c r="WHD172" s="396"/>
      <c r="WHE172" s="396"/>
      <c r="WHF172" s="396"/>
      <c r="WHG172" s="396"/>
      <c r="WHH172" s="396"/>
      <c r="WHI172" s="396"/>
      <c r="WHJ172" s="396"/>
      <c r="WHK172" s="396"/>
      <c r="WHL172" s="396"/>
      <c r="WHM172" s="396"/>
      <c r="WHN172" s="396"/>
      <c r="WHO172" s="396"/>
      <c r="WHP172" s="396"/>
      <c r="WHQ172" s="396"/>
      <c r="WHR172" s="396"/>
      <c r="WHS172" s="396"/>
      <c r="WHT172" s="396"/>
      <c r="WHU172" s="396"/>
      <c r="WHV172" s="396"/>
      <c r="WHW172" s="396"/>
      <c r="WHX172" s="396"/>
      <c r="WHY172" s="396"/>
      <c r="WHZ172" s="396"/>
      <c r="WIA172" s="396"/>
      <c r="WIB172" s="396"/>
      <c r="WIC172" s="396"/>
      <c r="WID172" s="396"/>
      <c r="WIE172" s="396"/>
      <c r="WIF172" s="396"/>
      <c r="WIG172" s="396"/>
      <c r="WIH172" s="396"/>
      <c r="WII172" s="396"/>
      <c r="WIJ172" s="396"/>
      <c r="WIK172" s="396"/>
      <c r="WIL172" s="396"/>
      <c r="WIM172" s="396"/>
      <c r="WIN172" s="396"/>
      <c r="WIO172" s="396"/>
      <c r="WIP172" s="396"/>
      <c r="WIQ172" s="396"/>
      <c r="WIR172" s="396"/>
      <c r="WIS172" s="396"/>
      <c r="WIT172" s="396"/>
      <c r="WIU172" s="396"/>
      <c r="WIV172" s="396"/>
      <c r="WIW172" s="396"/>
      <c r="WIX172" s="396"/>
      <c r="WIY172" s="396"/>
      <c r="WIZ172" s="396"/>
      <c r="WJA172" s="396"/>
      <c r="WJB172" s="396"/>
      <c r="WJC172" s="396"/>
      <c r="WJD172" s="396"/>
      <c r="WJE172" s="396"/>
      <c r="WJF172" s="396"/>
      <c r="WJG172" s="396"/>
      <c r="WJH172" s="396"/>
      <c r="WJI172" s="396"/>
      <c r="WJJ172" s="396"/>
      <c r="WJK172" s="396"/>
      <c r="WJL172" s="396"/>
      <c r="WJM172" s="396"/>
      <c r="WJN172" s="396"/>
      <c r="WJO172" s="396"/>
      <c r="WJP172" s="396"/>
      <c r="WJQ172" s="396"/>
      <c r="WJR172" s="396"/>
      <c r="WJS172" s="396"/>
      <c r="WJT172" s="396"/>
      <c r="WJU172" s="396"/>
      <c r="WJV172" s="396"/>
      <c r="WJW172" s="396"/>
      <c r="WJX172" s="396"/>
      <c r="WJY172" s="396"/>
      <c r="WJZ172" s="396"/>
      <c r="WKA172" s="396"/>
      <c r="WKB172" s="396"/>
      <c r="WKC172" s="396"/>
      <c r="WKD172" s="396"/>
      <c r="WKE172" s="396"/>
      <c r="WKF172" s="396"/>
      <c r="WKG172" s="396"/>
      <c r="WKH172" s="396"/>
      <c r="WKI172" s="396"/>
      <c r="WKJ172" s="396"/>
      <c r="WKK172" s="396"/>
      <c r="WKL172" s="396"/>
      <c r="WKM172" s="396"/>
      <c r="WKN172" s="396"/>
      <c r="WKO172" s="396"/>
      <c r="WKP172" s="396"/>
      <c r="WKQ172" s="396"/>
      <c r="WKR172" s="396"/>
      <c r="WKS172" s="396"/>
      <c r="WKT172" s="396"/>
      <c r="WKU172" s="396"/>
      <c r="WKV172" s="396"/>
      <c r="WKW172" s="396"/>
      <c r="WKX172" s="396"/>
      <c r="WKY172" s="396"/>
      <c r="WKZ172" s="396"/>
      <c r="WLA172" s="396"/>
      <c r="WLB172" s="396"/>
      <c r="WLC172" s="396"/>
      <c r="WLD172" s="396"/>
      <c r="WLE172" s="396"/>
      <c r="WLF172" s="396"/>
      <c r="WLG172" s="396"/>
      <c r="WLH172" s="396"/>
      <c r="WLI172" s="396"/>
      <c r="WLJ172" s="396"/>
      <c r="WLK172" s="396"/>
      <c r="WLL172" s="396"/>
      <c r="WLM172" s="396"/>
      <c r="WLN172" s="396"/>
      <c r="WLO172" s="396"/>
      <c r="WLP172" s="396"/>
      <c r="WLQ172" s="396"/>
      <c r="WLR172" s="396"/>
      <c r="WLS172" s="396"/>
      <c r="WLT172" s="396"/>
      <c r="WLU172" s="396"/>
      <c r="WLV172" s="396"/>
      <c r="WLW172" s="396"/>
      <c r="WLX172" s="396"/>
      <c r="WLY172" s="396"/>
      <c r="WLZ172" s="396"/>
      <c r="WMA172" s="396"/>
      <c r="WMB172" s="396"/>
      <c r="WMC172" s="396"/>
      <c r="WMD172" s="396"/>
      <c r="WME172" s="396"/>
      <c r="WMF172" s="396"/>
      <c r="WMG172" s="396"/>
      <c r="WMH172" s="396"/>
      <c r="WMI172" s="396"/>
      <c r="WMJ172" s="396"/>
      <c r="WMK172" s="396"/>
      <c r="WML172" s="396"/>
      <c r="WMM172" s="396"/>
      <c r="WMN172" s="396"/>
      <c r="WMO172" s="396"/>
      <c r="WMP172" s="396"/>
      <c r="WMQ172" s="396"/>
      <c r="WMR172" s="396"/>
      <c r="WMS172" s="396"/>
      <c r="WMT172" s="396"/>
      <c r="WMU172" s="396"/>
      <c r="WMV172" s="396"/>
      <c r="WMW172" s="396"/>
      <c r="WMX172" s="396"/>
      <c r="WMY172" s="396"/>
      <c r="WMZ172" s="396"/>
      <c r="WNA172" s="396"/>
      <c r="WNB172" s="396"/>
      <c r="WNC172" s="396"/>
      <c r="WND172" s="396"/>
      <c r="WNE172" s="396"/>
      <c r="WNF172" s="396"/>
      <c r="WNG172" s="396"/>
      <c r="WNH172" s="396"/>
      <c r="WNI172" s="396"/>
      <c r="WNJ172" s="396"/>
      <c r="WNK172" s="396"/>
      <c r="WNL172" s="396"/>
      <c r="WNM172" s="396"/>
      <c r="WNN172" s="396"/>
      <c r="WNO172" s="396"/>
      <c r="WNP172" s="396"/>
      <c r="WNQ172" s="396"/>
      <c r="WNR172" s="396"/>
      <c r="WNS172" s="396"/>
      <c r="WNT172" s="396"/>
      <c r="WNU172" s="396"/>
      <c r="WNV172" s="396"/>
      <c r="WNW172" s="396"/>
      <c r="WNX172" s="396"/>
      <c r="WNY172" s="396"/>
      <c r="WNZ172" s="396"/>
      <c r="WOA172" s="396"/>
      <c r="WOB172" s="396"/>
      <c r="WOC172" s="396"/>
      <c r="WOD172" s="396"/>
      <c r="WOE172" s="396"/>
      <c r="WOF172" s="396"/>
      <c r="WOG172" s="396"/>
      <c r="WOH172" s="396"/>
      <c r="WOI172" s="396"/>
      <c r="WOJ172" s="396"/>
      <c r="WOK172" s="396"/>
      <c r="WOL172" s="396"/>
      <c r="WOM172" s="396"/>
      <c r="WON172" s="396"/>
      <c r="WOO172" s="396"/>
      <c r="WOP172" s="396"/>
      <c r="WOQ172" s="396"/>
      <c r="WOR172" s="396"/>
      <c r="WOS172" s="396"/>
      <c r="WOT172" s="396"/>
      <c r="WOU172" s="396"/>
      <c r="WOV172" s="396"/>
      <c r="WOW172" s="396"/>
      <c r="WOX172" s="396"/>
      <c r="WOY172" s="396"/>
      <c r="WOZ172" s="396"/>
      <c r="WPA172" s="396"/>
      <c r="WPB172" s="396"/>
      <c r="WPC172" s="396"/>
      <c r="WPD172" s="396"/>
      <c r="WPE172" s="396"/>
      <c r="WPF172" s="396"/>
      <c r="WPG172" s="396"/>
      <c r="WPH172" s="396"/>
      <c r="WPI172" s="396"/>
      <c r="WPJ172" s="396"/>
      <c r="WPK172" s="396"/>
      <c r="WPL172" s="396"/>
      <c r="WPM172" s="396"/>
      <c r="WPN172" s="396"/>
      <c r="WPO172" s="396"/>
      <c r="WPP172" s="396"/>
      <c r="WPQ172" s="396"/>
      <c r="WPR172" s="396"/>
      <c r="WPS172" s="396"/>
      <c r="WPT172" s="396"/>
      <c r="WPU172" s="396"/>
      <c r="WPV172" s="396"/>
      <c r="WPW172" s="396"/>
      <c r="WPX172" s="396"/>
      <c r="WPY172" s="396"/>
      <c r="WPZ172" s="396"/>
      <c r="WQA172" s="396"/>
      <c r="WQB172" s="396"/>
      <c r="WQC172" s="396"/>
      <c r="WQD172" s="396"/>
      <c r="WQE172" s="396"/>
      <c r="WQF172" s="396"/>
      <c r="WQG172" s="396"/>
      <c r="WQH172" s="396"/>
      <c r="WQI172" s="396"/>
      <c r="WQJ172" s="396"/>
      <c r="WQK172" s="396"/>
      <c r="WQL172" s="396"/>
      <c r="WQM172" s="396"/>
      <c r="WQN172" s="396"/>
      <c r="WQO172" s="396"/>
      <c r="WQP172" s="396"/>
      <c r="WQQ172" s="396"/>
      <c r="WQR172" s="396"/>
      <c r="WQS172" s="396"/>
      <c r="WQT172" s="396"/>
      <c r="WQU172" s="396"/>
      <c r="WQV172" s="396"/>
      <c r="WQW172" s="396"/>
      <c r="WQX172" s="396"/>
      <c r="WQY172" s="396"/>
      <c r="WQZ172" s="396"/>
      <c r="WRA172" s="396"/>
      <c r="WRB172" s="396"/>
      <c r="WRC172" s="396"/>
      <c r="WRD172" s="396"/>
      <c r="WRE172" s="396"/>
      <c r="WRF172" s="396"/>
      <c r="WRG172" s="396"/>
      <c r="WRH172" s="396"/>
      <c r="WRI172" s="396"/>
      <c r="WRJ172" s="396"/>
      <c r="WRK172" s="396"/>
      <c r="WRL172" s="396"/>
      <c r="WRM172" s="396"/>
      <c r="WRN172" s="396"/>
      <c r="WRO172" s="396"/>
      <c r="WRP172" s="396"/>
      <c r="WRQ172" s="396"/>
      <c r="WRR172" s="396"/>
      <c r="WRS172" s="396"/>
      <c r="WRT172" s="396"/>
      <c r="WRU172" s="396"/>
      <c r="WRV172" s="396"/>
      <c r="WRW172" s="396"/>
      <c r="WRX172" s="396"/>
      <c r="WRY172" s="396"/>
      <c r="WRZ172" s="396"/>
      <c r="WSA172" s="396"/>
      <c r="WSB172" s="396"/>
      <c r="WSC172" s="396"/>
      <c r="WSD172" s="396"/>
      <c r="WSE172" s="396"/>
      <c r="WSF172" s="396"/>
      <c r="WSG172" s="396"/>
      <c r="WSH172" s="396"/>
      <c r="WSI172" s="396"/>
      <c r="WSJ172" s="396"/>
      <c r="WSK172" s="396"/>
      <c r="WSL172" s="396"/>
      <c r="WSM172" s="396"/>
      <c r="WSN172" s="396"/>
      <c r="WSO172" s="396"/>
      <c r="WSP172" s="396"/>
      <c r="WSQ172" s="396"/>
      <c r="WSR172" s="396"/>
      <c r="WSS172" s="396"/>
      <c r="WST172" s="396"/>
      <c r="WSU172" s="396"/>
      <c r="WSV172" s="396"/>
      <c r="WSW172" s="396"/>
      <c r="WSX172" s="396"/>
      <c r="WSY172" s="396"/>
      <c r="WSZ172" s="396"/>
      <c r="WTA172" s="396"/>
      <c r="WTB172" s="396"/>
      <c r="WTC172" s="396"/>
      <c r="WTD172" s="396"/>
      <c r="WTE172" s="396"/>
      <c r="WTF172" s="396"/>
      <c r="WTG172" s="396"/>
      <c r="WTH172" s="396"/>
      <c r="WTI172" s="396"/>
      <c r="WTJ172" s="396"/>
      <c r="WTK172" s="396"/>
      <c r="WTL172" s="396"/>
      <c r="WTM172" s="396"/>
      <c r="WTN172" s="396"/>
      <c r="WTO172" s="396"/>
      <c r="WTP172" s="396"/>
      <c r="WTQ172" s="396"/>
      <c r="WTR172" s="396"/>
      <c r="WTS172" s="396"/>
      <c r="WTT172" s="396"/>
      <c r="WTU172" s="396"/>
      <c r="WTV172" s="396"/>
      <c r="WTW172" s="396"/>
      <c r="WTX172" s="396"/>
      <c r="WTY172" s="396"/>
      <c r="WTZ172" s="396"/>
      <c r="WUA172" s="396"/>
      <c r="WUB172" s="396"/>
      <c r="WUC172" s="396"/>
      <c r="WUD172" s="396"/>
      <c r="WUE172" s="396"/>
      <c r="WUF172" s="396"/>
      <c r="WUG172" s="396"/>
      <c r="WUH172" s="396"/>
      <c r="WUI172" s="396"/>
      <c r="WUJ172" s="396"/>
      <c r="WUK172" s="396"/>
      <c r="WUL172" s="396"/>
      <c r="WUM172" s="396"/>
      <c r="WUN172" s="396"/>
      <c r="WUO172" s="396"/>
      <c r="WUP172" s="396"/>
      <c r="WUQ172" s="396"/>
      <c r="WUR172" s="396"/>
      <c r="WUS172" s="396"/>
      <c r="WUT172" s="396"/>
      <c r="WUU172" s="396"/>
      <c r="WUV172" s="396"/>
      <c r="WUW172" s="396"/>
      <c r="WUX172" s="396"/>
      <c r="WUY172" s="396"/>
      <c r="WUZ172" s="396"/>
      <c r="WVA172" s="396"/>
      <c r="WVB172" s="396"/>
      <c r="WVC172" s="396"/>
      <c r="WVD172" s="396"/>
      <c r="WVE172" s="396"/>
      <c r="WVF172" s="396"/>
      <c r="WVG172" s="396"/>
      <c r="WVH172" s="396"/>
      <c r="WVI172" s="396"/>
      <c r="WVJ172" s="396"/>
      <c r="WVK172" s="396"/>
      <c r="WVL172" s="396"/>
      <c r="WVM172" s="396"/>
      <c r="WVN172" s="396"/>
      <c r="WVO172" s="396"/>
      <c r="WVP172" s="396"/>
      <c r="WVQ172" s="396"/>
      <c r="WVR172" s="396"/>
      <c r="WVS172" s="396"/>
      <c r="WVT172" s="396"/>
      <c r="WVU172" s="396"/>
      <c r="WVV172" s="396"/>
      <c r="WVW172" s="396"/>
      <c r="WVX172" s="396"/>
      <c r="WVY172" s="396"/>
      <c r="WVZ172" s="396"/>
      <c r="WWA172" s="396"/>
      <c r="WWB172" s="396"/>
      <c r="WWC172" s="396"/>
      <c r="WWD172" s="396"/>
      <c r="WWE172" s="396"/>
      <c r="WWF172" s="396"/>
      <c r="WWG172" s="396"/>
      <c r="WWH172" s="396"/>
      <c r="WWI172" s="396"/>
      <c r="WWJ172" s="396"/>
      <c r="WWK172" s="396"/>
      <c r="WWL172" s="396"/>
      <c r="WWM172" s="396"/>
      <c r="WWN172" s="396"/>
      <c r="WWO172" s="396"/>
      <c r="WWP172" s="396"/>
      <c r="WWQ172" s="396"/>
      <c r="WWR172" s="396"/>
      <c r="WWS172" s="396"/>
      <c r="WWT172" s="396"/>
      <c r="WWU172" s="396"/>
      <c r="WWV172" s="396"/>
      <c r="WWW172" s="396"/>
      <c r="WWX172" s="396"/>
      <c r="WWY172" s="396"/>
      <c r="WWZ172" s="396"/>
      <c r="WXA172" s="396"/>
      <c r="WXB172" s="396"/>
      <c r="WXC172" s="396"/>
      <c r="WXD172" s="396"/>
      <c r="WXE172" s="396"/>
      <c r="WXF172" s="396"/>
      <c r="WXG172" s="396"/>
      <c r="WXH172" s="396"/>
      <c r="WXI172" s="396"/>
      <c r="WXJ172" s="396"/>
      <c r="WXK172" s="396"/>
      <c r="WXL172" s="396"/>
      <c r="WXM172" s="396"/>
      <c r="WXN172" s="396"/>
      <c r="WXO172" s="396"/>
      <c r="WXP172" s="396"/>
      <c r="WXQ172" s="396"/>
      <c r="WXR172" s="396"/>
      <c r="WXS172" s="396"/>
      <c r="WXT172" s="396"/>
      <c r="WXU172" s="396"/>
      <c r="WXV172" s="396"/>
      <c r="WXW172" s="396"/>
      <c r="WXX172" s="396"/>
      <c r="WXY172" s="396"/>
      <c r="WXZ172" s="396"/>
      <c r="WYA172" s="396"/>
      <c r="WYB172" s="396"/>
      <c r="WYC172" s="396"/>
      <c r="WYD172" s="396"/>
      <c r="WYE172" s="396"/>
      <c r="WYF172" s="396"/>
      <c r="WYG172" s="396"/>
      <c r="WYH172" s="396"/>
      <c r="WYI172" s="396"/>
      <c r="WYJ172" s="396"/>
      <c r="WYK172" s="396"/>
      <c r="WYL172" s="396"/>
      <c r="WYM172" s="396"/>
      <c r="WYN172" s="396"/>
      <c r="WYO172" s="396"/>
      <c r="WYP172" s="396"/>
      <c r="WYQ172" s="396"/>
      <c r="WYR172" s="396"/>
      <c r="WYS172" s="396"/>
      <c r="WYT172" s="396"/>
      <c r="WYU172" s="396"/>
      <c r="WYV172" s="396"/>
      <c r="WYW172" s="396"/>
      <c r="WYX172" s="396"/>
      <c r="WYY172" s="396"/>
      <c r="WYZ172" s="396"/>
      <c r="WZA172" s="396"/>
      <c r="WZB172" s="396"/>
      <c r="WZC172" s="396"/>
      <c r="WZD172" s="396"/>
      <c r="WZE172" s="396"/>
      <c r="WZF172" s="396"/>
      <c r="WZG172" s="396"/>
      <c r="WZH172" s="396"/>
      <c r="WZI172" s="396"/>
      <c r="WZJ172" s="396"/>
      <c r="WZK172" s="396"/>
      <c r="WZL172" s="396"/>
      <c r="WZM172" s="396"/>
      <c r="WZN172" s="396"/>
      <c r="WZO172" s="396"/>
      <c r="WZP172" s="396"/>
      <c r="WZQ172" s="396"/>
      <c r="WZR172" s="396"/>
      <c r="WZS172" s="396"/>
      <c r="WZT172" s="396"/>
      <c r="WZU172" s="396"/>
      <c r="WZV172" s="396"/>
      <c r="WZW172" s="396"/>
      <c r="WZX172" s="396"/>
      <c r="WZY172" s="396"/>
      <c r="WZZ172" s="396"/>
      <c r="XAA172" s="396"/>
      <c r="XAB172" s="396"/>
      <c r="XAC172" s="396"/>
      <c r="XAD172" s="396"/>
      <c r="XAE172" s="396"/>
      <c r="XAF172" s="396"/>
      <c r="XAG172" s="396"/>
      <c r="XAH172" s="396"/>
      <c r="XAI172" s="396"/>
      <c r="XAJ172" s="396"/>
      <c r="XAK172" s="396"/>
      <c r="XAL172" s="396"/>
      <c r="XAM172" s="396"/>
      <c r="XAN172" s="396"/>
      <c r="XAO172" s="396"/>
      <c r="XAP172" s="396"/>
      <c r="XAQ172" s="396"/>
      <c r="XAR172" s="396"/>
      <c r="XAS172" s="396"/>
      <c r="XAT172" s="396"/>
      <c r="XAU172" s="396"/>
      <c r="XAV172" s="396"/>
      <c r="XAW172" s="396"/>
      <c r="XAX172" s="396"/>
      <c r="XAY172" s="396"/>
      <c r="XAZ172" s="396"/>
      <c r="XBA172" s="396"/>
      <c r="XBB172" s="396"/>
      <c r="XBC172" s="396"/>
      <c r="XBD172" s="396"/>
      <c r="XBE172" s="396"/>
      <c r="XBF172" s="396"/>
      <c r="XBG172" s="396"/>
      <c r="XBH172" s="396"/>
      <c r="XBI172" s="396"/>
      <c r="XBJ172" s="396"/>
      <c r="XBK172" s="396"/>
      <c r="XBL172" s="396"/>
      <c r="XBM172" s="396"/>
      <c r="XBN172" s="396"/>
      <c r="XBO172" s="396"/>
      <c r="XBP172" s="396"/>
      <c r="XBQ172" s="396"/>
      <c r="XBR172" s="396"/>
      <c r="XBS172" s="396"/>
      <c r="XBT172" s="396"/>
      <c r="XBU172" s="396"/>
      <c r="XBV172" s="396"/>
      <c r="XBW172" s="396"/>
      <c r="XBX172" s="396"/>
      <c r="XBY172" s="396"/>
      <c r="XBZ172" s="396"/>
      <c r="XCA172" s="396"/>
      <c r="XCB172" s="396"/>
      <c r="XCC172" s="396"/>
      <c r="XCD172" s="396"/>
      <c r="XCE172" s="396"/>
      <c r="XCF172" s="396"/>
      <c r="XCG172" s="396"/>
      <c r="XCH172" s="396"/>
      <c r="XCI172" s="396"/>
      <c r="XCJ172" s="396"/>
      <c r="XCK172" s="396"/>
      <c r="XCL172" s="396"/>
      <c r="XCM172" s="396"/>
      <c r="XCN172" s="396"/>
      <c r="XCO172" s="396"/>
      <c r="XCP172" s="396"/>
      <c r="XCQ172" s="396"/>
      <c r="XCR172" s="396"/>
      <c r="XCS172" s="396"/>
      <c r="XCT172" s="396"/>
      <c r="XCU172" s="396"/>
      <c r="XCV172" s="396"/>
      <c r="XCW172" s="396"/>
      <c r="XCX172" s="396"/>
      <c r="XCY172" s="396"/>
      <c r="XCZ172" s="396"/>
      <c r="XDA172" s="396"/>
      <c r="XDB172" s="396"/>
      <c r="XDC172" s="396"/>
      <c r="XDD172" s="396"/>
      <c r="XDE172" s="396"/>
      <c r="XDF172" s="396"/>
      <c r="XDG172" s="396"/>
      <c r="XDH172" s="396"/>
      <c r="XDI172" s="396"/>
      <c r="XDJ172" s="396"/>
      <c r="XDK172" s="396"/>
      <c r="XDL172" s="396"/>
      <c r="XDM172" s="396"/>
      <c r="XDN172" s="396"/>
      <c r="XDO172" s="396"/>
      <c r="XDP172" s="396"/>
      <c r="XDQ172" s="396"/>
      <c r="XDR172" s="396"/>
      <c r="XDS172" s="396"/>
      <c r="XDT172" s="396"/>
      <c r="XDU172" s="396"/>
      <c r="XDV172" s="396"/>
      <c r="XDW172" s="396"/>
      <c r="XDX172" s="396"/>
      <c r="XDY172" s="396"/>
      <c r="XDZ172" s="396"/>
      <c r="XEA172" s="396"/>
      <c r="XEB172" s="396"/>
      <c r="XEC172" s="396"/>
      <c r="XEE172" s="396"/>
      <c r="XEF172" s="125"/>
      <c r="XEG172" s="369"/>
      <c r="XEH172" s="272"/>
      <c r="XEI172" s="273"/>
      <c r="XEJ172" s="272"/>
      <c r="XEK172" s="272"/>
      <c r="XEL172" s="272"/>
      <c r="XEM172" s="272"/>
      <c r="XEN172" s="133"/>
      <c r="XEO172" s="114"/>
      <c r="XEP172" s="114"/>
    </row>
    <row r="173" spans="1:16370" s="387" customFormat="1" ht="62.4">
      <c r="A173" s="387" t="s">
        <v>40</v>
      </c>
      <c r="B173" s="396"/>
      <c r="C173" s="125">
        <v>109</v>
      </c>
      <c r="D173" s="369" t="s">
        <v>3188</v>
      </c>
      <c r="E173" s="465"/>
      <c r="F173" s="273">
        <f>10.4*0.8</f>
        <v>8.32</v>
      </c>
      <c r="G173" s="272"/>
      <c r="H173" s="272">
        <v>8.32</v>
      </c>
      <c r="I173" s="272">
        <f t="shared" si="87"/>
        <v>4.992</v>
      </c>
      <c r="J173" s="272">
        <f t="shared" si="88"/>
        <v>0</v>
      </c>
      <c r="K173" s="272">
        <f t="shared" si="89"/>
        <v>3.3280000000000003</v>
      </c>
      <c r="L173" s="114" t="s">
        <v>2277</v>
      </c>
      <c r="M173" s="114">
        <f t="shared" si="62"/>
        <v>0</v>
      </c>
      <c r="N173" s="410">
        <f t="shared" si="63"/>
        <v>8.32</v>
      </c>
      <c r="O173" s="411">
        <f t="shared" si="64"/>
        <v>4.992</v>
      </c>
      <c r="P173" s="114"/>
      <c r="Q173" s="114"/>
      <c r="R173" s="114">
        <f>8.32*R167</f>
        <v>1.6640000000000001</v>
      </c>
      <c r="S173" s="114">
        <f>8.32*S167</f>
        <v>2.496</v>
      </c>
      <c r="T173" s="114">
        <f>8.32*T167</f>
        <v>0</v>
      </c>
      <c r="U173" s="114">
        <f>8.32*U167</f>
        <v>0</v>
      </c>
      <c r="V173" s="114">
        <f>8.32*V167</f>
        <v>0.83200000000000007</v>
      </c>
      <c r="W173" s="466"/>
      <c r="X173" s="466"/>
      <c r="Y173" s="411">
        <f t="shared" si="65"/>
        <v>0</v>
      </c>
      <c r="Z173" s="466"/>
      <c r="AA173" s="466"/>
      <c r="AB173" s="466"/>
      <c r="AC173" s="466"/>
      <c r="AD173" s="466"/>
      <c r="AE173" s="466"/>
      <c r="AF173" s="466"/>
      <c r="AG173" s="466"/>
      <c r="AH173" s="466"/>
      <c r="AI173" s="466"/>
      <c r="AJ173" s="466"/>
      <c r="AK173" s="466"/>
      <c r="AL173" s="466"/>
      <c r="AM173" s="466"/>
      <c r="AN173" s="466"/>
      <c r="AO173" s="466"/>
      <c r="AP173" s="466"/>
      <c r="AQ173" s="466"/>
      <c r="AR173" s="466"/>
      <c r="AS173" s="466"/>
      <c r="AT173" s="466"/>
      <c r="AU173" s="466"/>
      <c r="AV173" s="466"/>
      <c r="AW173" s="411">
        <f t="shared" si="66"/>
        <v>3.3280000000000003</v>
      </c>
      <c r="AX173" s="466"/>
      <c r="AY173" s="114">
        <f>8.32*AY167</f>
        <v>3.3280000000000003</v>
      </c>
      <c r="AZ173" s="125" t="s">
        <v>1435</v>
      </c>
      <c r="BA173" s="125" t="s">
        <v>3189</v>
      </c>
      <c r="BB173" s="467"/>
      <c r="BC173" s="467"/>
      <c r="BD173" s="401">
        <f t="shared" si="67"/>
        <v>0</v>
      </c>
      <c r="BE173" s="467"/>
      <c r="BF173" s="467"/>
      <c r="BG173" s="467"/>
      <c r="BH173" s="401">
        <f t="shared" si="68"/>
        <v>0</v>
      </c>
      <c r="BI173" s="467"/>
      <c r="BJ173" s="467"/>
      <c r="BK173" s="467"/>
      <c r="BL173" s="125" t="s">
        <v>2756</v>
      </c>
      <c r="BM173" s="466"/>
      <c r="BN173" s="125" t="s">
        <v>3177</v>
      </c>
      <c r="BO173" s="125" t="s">
        <v>3168</v>
      </c>
      <c r="BP173" s="125" t="s">
        <v>72</v>
      </c>
      <c r="BQ173" s="125" t="s">
        <v>72</v>
      </c>
      <c r="BR173" s="396"/>
      <c r="BS173" s="396"/>
      <c r="BT173" s="396"/>
      <c r="BU173" s="396"/>
      <c r="BV173" s="396"/>
      <c r="BW173" s="396"/>
      <c r="BX173" s="396"/>
      <c r="BY173" s="396"/>
      <c r="BZ173" s="396"/>
      <c r="CA173" s="396"/>
      <c r="CB173" s="396"/>
      <c r="CC173" s="396"/>
      <c r="CD173" s="396"/>
      <c r="CE173" s="396"/>
      <c r="CF173" s="396"/>
      <c r="CG173" s="396"/>
      <c r="CH173" s="396"/>
      <c r="CI173" s="396"/>
      <c r="CJ173" s="396"/>
      <c r="CK173" s="396"/>
      <c r="CL173" s="396"/>
      <c r="CM173" s="396"/>
      <c r="CN173" s="396"/>
      <c r="CO173" s="396"/>
      <c r="CP173" s="396"/>
      <c r="CQ173" s="396"/>
      <c r="CR173" s="396"/>
      <c r="CS173" s="396"/>
      <c r="CT173" s="396"/>
      <c r="CU173" s="396"/>
      <c r="CV173" s="396"/>
      <c r="CW173" s="396"/>
      <c r="CX173" s="396"/>
      <c r="CY173" s="396"/>
      <c r="CZ173" s="396"/>
      <c r="DA173" s="396"/>
      <c r="DB173" s="396"/>
      <c r="DC173" s="396"/>
      <c r="DD173" s="396"/>
      <c r="DE173" s="396"/>
      <c r="DF173" s="396"/>
      <c r="DG173" s="396"/>
      <c r="DH173" s="396"/>
      <c r="DI173" s="396"/>
      <c r="DJ173" s="396"/>
      <c r="DK173" s="396"/>
      <c r="DL173" s="396"/>
      <c r="DM173" s="396"/>
      <c r="DN173" s="396"/>
      <c r="DO173" s="396"/>
      <c r="DP173" s="396"/>
      <c r="DQ173" s="396"/>
      <c r="DR173" s="396"/>
      <c r="DS173" s="396"/>
      <c r="DT173" s="396"/>
      <c r="DU173" s="396"/>
      <c r="DV173" s="396"/>
      <c r="DW173" s="396"/>
      <c r="DX173" s="396"/>
      <c r="DY173" s="396"/>
      <c r="DZ173" s="396"/>
      <c r="EA173" s="396"/>
      <c r="EB173" s="396"/>
      <c r="EC173" s="396"/>
      <c r="ED173" s="396"/>
      <c r="EE173" s="396"/>
      <c r="EF173" s="396"/>
      <c r="EG173" s="396"/>
      <c r="EH173" s="396"/>
      <c r="EI173" s="396"/>
      <c r="EJ173" s="396"/>
      <c r="EK173" s="396"/>
      <c r="EL173" s="396"/>
      <c r="EM173" s="396"/>
      <c r="EN173" s="396"/>
      <c r="EO173" s="396"/>
      <c r="EP173" s="396"/>
      <c r="EQ173" s="396"/>
      <c r="ER173" s="396"/>
      <c r="ES173" s="396"/>
      <c r="ET173" s="396"/>
      <c r="EU173" s="396"/>
      <c r="EV173" s="396"/>
      <c r="EW173" s="396"/>
      <c r="EX173" s="396"/>
      <c r="EY173" s="396"/>
      <c r="EZ173" s="396"/>
      <c r="FA173" s="396"/>
      <c r="FB173" s="396"/>
      <c r="FC173" s="396"/>
      <c r="FD173" s="396"/>
      <c r="FE173" s="396"/>
      <c r="FF173" s="396"/>
      <c r="FG173" s="396"/>
      <c r="FH173" s="396"/>
      <c r="FI173" s="396"/>
      <c r="FJ173" s="396"/>
      <c r="FK173" s="396"/>
      <c r="FL173" s="396"/>
      <c r="FM173" s="396"/>
      <c r="FN173" s="396"/>
      <c r="FO173" s="396"/>
      <c r="FP173" s="396"/>
      <c r="FQ173" s="396"/>
      <c r="FR173" s="396"/>
      <c r="FS173" s="396"/>
      <c r="FT173" s="396"/>
      <c r="FU173" s="396"/>
      <c r="FV173" s="396"/>
      <c r="FW173" s="396"/>
      <c r="FX173" s="396"/>
      <c r="FY173" s="396"/>
      <c r="FZ173" s="396"/>
      <c r="GA173" s="396"/>
      <c r="GB173" s="396"/>
      <c r="GC173" s="396"/>
      <c r="GD173" s="396"/>
      <c r="GE173" s="396"/>
      <c r="GF173" s="396"/>
      <c r="GG173" s="396"/>
      <c r="GH173" s="396"/>
      <c r="GI173" s="396"/>
      <c r="GJ173" s="396"/>
      <c r="GK173" s="396"/>
      <c r="GL173" s="396"/>
      <c r="GM173" s="396"/>
      <c r="GN173" s="396"/>
      <c r="GO173" s="396"/>
      <c r="GP173" s="396"/>
      <c r="GQ173" s="396"/>
      <c r="GR173" s="396"/>
      <c r="GS173" s="396"/>
      <c r="GT173" s="396"/>
      <c r="GU173" s="396"/>
      <c r="GV173" s="396"/>
      <c r="GW173" s="396"/>
      <c r="GX173" s="396"/>
      <c r="GY173" s="396"/>
      <c r="GZ173" s="396"/>
      <c r="HA173" s="396"/>
      <c r="HB173" s="396"/>
      <c r="HC173" s="396"/>
      <c r="HD173" s="396"/>
      <c r="HE173" s="396"/>
      <c r="HF173" s="396"/>
      <c r="HG173" s="396"/>
      <c r="HH173" s="396"/>
      <c r="HI173" s="396"/>
      <c r="HJ173" s="396"/>
      <c r="HK173" s="396"/>
      <c r="HL173" s="396"/>
      <c r="HM173" s="396"/>
      <c r="HN173" s="396"/>
      <c r="HO173" s="396"/>
      <c r="HP173" s="396"/>
      <c r="HQ173" s="396"/>
      <c r="HR173" s="396"/>
      <c r="HS173" s="396"/>
      <c r="HT173" s="396"/>
      <c r="HU173" s="396"/>
      <c r="HV173" s="396"/>
      <c r="HW173" s="396"/>
      <c r="HX173" s="396"/>
      <c r="HY173" s="396"/>
      <c r="HZ173" s="396"/>
      <c r="IA173" s="396"/>
      <c r="IB173" s="396"/>
      <c r="IC173" s="396"/>
      <c r="ID173" s="396"/>
      <c r="IE173" s="396"/>
      <c r="IF173" s="396"/>
      <c r="IG173" s="396"/>
      <c r="IH173" s="396"/>
      <c r="II173" s="396"/>
      <c r="IJ173" s="396"/>
      <c r="IK173" s="396"/>
      <c r="IL173" s="396"/>
      <c r="IM173" s="396"/>
      <c r="IN173" s="396"/>
      <c r="IO173" s="396"/>
      <c r="IP173" s="396"/>
      <c r="IQ173" s="396"/>
      <c r="IR173" s="396"/>
      <c r="IS173" s="396"/>
      <c r="IT173" s="396"/>
      <c r="IU173" s="396"/>
      <c r="IV173" s="396"/>
      <c r="IW173" s="396"/>
      <c r="IX173" s="396"/>
      <c r="IY173" s="396"/>
      <c r="IZ173" s="396"/>
      <c r="JA173" s="396"/>
      <c r="JB173" s="396"/>
      <c r="JC173" s="396"/>
      <c r="JD173" s="396"/>
      <c r="JE173" s="396"/>
      <c r="JF173" s="396"/>
      <c r="JG173" s="396"/>
      <c r="JH173" s="396"/>
      <c r="JI173" s="396"/>
      <c r="JJ173" s="396"/>
      <c r="JK173" s="396"/>
      <c r="JL173" s="396"/>
      <c r="JM173" s="396"/>
      <c r="JN173" s="396"/>
      <c r="JO173" s="396"/>
      <c r="JP173" s="396"/>
      <c r="JQ173" s="396"/>
      <c r="JR173" s="396"/>
      <c r="JS173" s="396"/>
      <c r="JT173" s="396"/>
      <c r="JU173" s="396"/>
      <c r="JV173" s="396"/>
      <c r="JW173" s="396"/>
      <c r="JX173" s="396"/>
      <c r="JY173" s="396"/>
      <c r="JZ173" s="396"/>
      <c r="KA173" s="396"/>
      <c r="KB173" s="396"/>
      <c r="KC173" s="396"/>
      <c r="KD173" s="396"/>
      <c r="KE173" s="396"/>
      <c r="KF173" s="396"/>
      <c r="KG173" s="396"/>
      <c r="KH173" s="396"/>
      <c r="KI173" s="396"/>
      <c r="KJ173" s="396"/>
      <c r="KK173" s="396"/>
      <c r="KL173" s="396"/>
      <c r="KM173" s="396"/>
      <c r="KN173" s="396"/>
      <c r="KO173" s="396"/>
      <c r="KP173" s="396"/>
      <c r="KQ173" s="396"/>
      <c r="KR173" s="396"/>
      <c r="KS173" s="396"/>
      <c r="KT173" s="396"/>
      <c r="KU173" s="396"/>
      <c r="KV173" s="396"/>
      <c r="KW173" s="396"/>
      <c r="KX173" s="396"/>
      <c r="KY173" s="396"/>
      <c r="KZ173" s="396"/>
      <c r="LA173" s="396"/>
      <c r="LB173" s="396"/>
      <c r="LC173" s="396"/>
      <c r="LD173" s="396"/>
      <c r="LE173" s="396"/>
      <c r="LF173" s="396"/>
      <c r="LG173" s="396"/>
      <c r="LH173" s="396"/>
      <c r="LI173" s="396"/>
      <c r="LJ173" s="396"/>
      <c r="LK173" s="396"/>
      <c r="LL173" s="396"/>
      <c r="LM173" s="396"/>
      <c r="LN173" s="396"/>
      <c r="LO173" s="396"/>
      <c r="LP173" s="396"/>
      <c r="LQ173" s="396"/>
      <c r="LR173" s="396"/>
      <c r="LS173" s="396"/>
      <c r="LT173" s="396"/>
      <c r="LU173" s="396"/>
      <c r="LV173" s="396"/>
      <c r="LW173" s="396"/>
      <c r="LX173" s="396"/>
      <c r="LY173" s="396"/>
      <c r="LZ173" s="396"/>
      <c r="MA173" s="396"/>
      <c r="MB173" s="396"/>
      <c r="MC173" s="396"/>
      <c r="MD173" s="396"/>
      <c r="ME173" s="396"/>
      <c r="MF173" s="396"/>
      <c r="MG173" s="396"/>
      <c r="MH173" s="396"/>
      <c r="MI173" s="396"/>
      <c r="MJ173" s="396"/>
      <c r="MK173" s="396"/>
      <c r="ML173" s="396"/>
      <c r="MM173" s="396"/>
      <c r="MN173" s="396"/>
      <c r="MO173" s="396"/>
      <c r="MP173" s="396"/>
      <c r="MQ173" s="396"/>
      <c r="MR173" s="396"/>
      <c r="MS173" s="396"/>
      <c r="MT173" s="396"/>
      <c r="MU173" s="396"/>
      <c r="MV173" s="396"/>
      <c r="MW173" s="396"/>
      <c r="MX173" s="396"/>
      <c r="MY173" s="396"/>
      <c r="MZ173" s="396"/>
      <c r="NA173" s="396"/>
      <c r="NB173" s="396"/>
      <c r="NC173" s="396"/>
      <c r="ND173" s="396"/>
      <c r="NE173" s="396"/>
      <c r="NF173" s="396"/>
      <c r="NG173" s="396"/>
      <c r="NH173" s="396"/>
      <c r="NI173" s="396"/>
      <c r="NJ173" s="396"/>
      <c r="NK173" s="396"/>
      <c r="NL173" s="396"/>
      <c r="NM173" s="396"/>
      <c r="NN173" s="396"/>
      <c r="NO173" s="396"/>
      <c r="NP173" s="396"/>
      <c r="NQ173" s="396"/>
      <c r="NR173" s="396"/>
      <c r="NS173" s="396"/>
      <c r="NT173" s="396"/>
      <c r="NU173" s="396"/>
      <c r="NV173" s="396"/>
      <c r="NW173" s="396"/>
      <c r="NX173" s="396"/>
      <c r="NY173" s="396"/>
      <c r="NZ173" s="396"/>
      <c r="OA173" s="396"/>
      <c r="OB173" s="396"/>
      <c r="OC173" s="396"/>
      <c r="OD173" s="396"/>
      <c r="OE173" s="396"/>
      <c r="OF173" s="396"/>
      <c r="OG173" s="396"/>
      <c r="OH173" s="396"/>
      <c r="OI173" s="396"/>
      <c r="OJ173" s="396"/>
      <c r="OK173" s="396"/>
      <c r="OL173" s="396"/>
      <c r="OM173" s="396"/>
      <c r="ON173" s="396"/>
      <c r="OO173" s="396"/>
      <c r="OP173" s="396"/>
      <c r="OQ173" s="396"/>
      <c r="OR173" s="396"/>
      <c r="OS173" s="396"/>
      <c r="OT173" s="396"/>
      <c r="OU173" s="396"/>
      <c r="OV173" s="396"/>
      <c r="OW173" s="396"/>
      <c r="OX173" s="396"/>
      <c r="OY173" s="396"/>
      <c r="OZ173" s="396"/>
      <c r="PA173" s="396"/>
      <c r="PB173" s="396"/>
      <c r="PC173" s="396"/>
      <c r="PD173" s="396"/>
      <c r="PE173" s="396"/>
      <c r="PF173" s="396"/>
      <c r="PG173" s="396"/>
      <c r="PH173" s="396"/>
      <c r="PI173" s="396"/>
      <c r="PJ173" s="396"/>
      <c r="PK173" s="396"/>
      <c r="PL173" s="396"/>
      <c r="PM173" s="396"/>
      <c r="PN173" s="396"/>
      <c r="PO173" s="396"/>
      <c r="PP173" s="396"/>
      <c r="PQ173" s="396"/>
      <c r="PR173" s="396"/>
      <c r="PS173" s="396"/>
      <c r="PT173" s="396"/>
      <c r="PU173" s="396"/>
      <c r="PV173" s="396"/>
      <c r="PW173" s="396"/>
      <c r="PX173" s="396"/>
      <c r="PY173" s="396"/>
      <c r="PZ173" s="396"/>
      <c r="QA173" s="396"/>
      <c r="QB173" s="396"/>
      <c r="QC173" s="396"/>
      <c r="QD173" s="396"/>
      <c r="QE173" s="396"/>
      <c r="QF173" s="396"/>
      <c r="QG173" s="396"/>
      <c r="QH173" s="396"/>
      <c r="QI173" s="396"/>
      <c r="QJ173" s="396"/>
      <c r="QK173" s="396"/>
      <c r="QL173" s="396"/>
      <c r="QM173" s="396"/>
      <c r="QN173" s="396"/>
      <c r="QO173" s="396"/>
      <c r="QP173" s="396"/>
      <c r="QQ173" s="396"/>
      <c r="QR173" s="396"/>
      <c r="QS173" s="396"/>
      <c r="QT173" s="396"/>
      <c r="QU173" s="396"/>
      <c r="QV173" s="396"/>
      <c r="QW173" s="396"/>
      <c r="QX173" s="396"/>
      <c r="QY173" s="396"/>
      <c r="QZ173" s="396"/>
      <c r="RA173" s="396"/>
      <c r="RB173" s="396"/>
      <c r="RC173" s="396"/>
      <c r="RD173" s="396"/>
      <c r="RE173" s="396"/>
      <c r="RF173" s="396"/>
      <c r="RG173" s="396"/>
      <c r="RH173" s="396"/>
      <c r="RI173" s="396"/>
      <c r="RJ173" s="396"/>
      <c r="RK173" s="396"/>
      <c r="RL173" s="396"/>
      <c r="RM173" s="396"/>
      <c r="RN173" s="396"/>
      <c r="RO173" s="396"/>
      <c r="RP173" s="396"/>
      <c r="RQ173" s="396"/>
      <c r="RR173" s="396"/>
      <c r="RS173" s="396"/>
      <c r="RT173" s="396"/>
      <c r="RU173" s="396"/>
      <c r="RV173" s="396"/>
      <c r="RW173" s="396"/>
      <c r="RX173" s="396"/>
      <c r="RY173" s="396"/>
      <c r="RZ173" s="396"/>
      <c r="SA173" s="396"/>
      <c r="SB173" s="396"/>
      <c r="SC173" s="396"/>
      <c r="SD173" s="396"/>
      <c r="SE173" s="396"/>
      <c r="SF173" s="396"/>
      <c r="SG173" s="396"/>
      <c r="SH173" s="396"/>
      <c r="SI173" s="396"/>
      <c r="SJ173" s="396"/>
      <c r="SK173" s="396"/>
      <c r="SL173" s="396"/>
      <c r="SM173" s="396"/>
      <c r="SN173" s="396"/>
      <c r="SO173" s="396"/>
      <c r="SP173" s="396"/>
      <c r="SQ173" s="396"/>
      <c r="SR173" s="396"/>
      <c r="SS173" s="396"/>
      <c r="ST173" s="396"/>
      <c r="SU173" s="396"/>
      <c r="SV173" s="396"/>
      <c r="SW173" s="396"/>
      <c r="SX173" s="396"/>
      <c r="SY173" s="396"/>
      <c r="SZ173" s="396"/>
      <c r="TA173" s="396"/>
      <c r="TB173" s="396"/>
      <c r="TC173" s="396"/>
      <c r="TD173" s="396"/>
      <c r="TE173" s="396"/>
      <c r="TF173" s="396"/>
      <c r="TG173" s="396"/>
      <c r="TH173" s="396"/>
      <c r="TI173" s="396"/>
      <c r="TJ173" s="396"/>
      <c r="TK173" s="396"/>
      <c r="TL173" s="396"/>
      <c r="TM173" s="396"/>
      <c r="TN173" s="396"/>
      <c r="TO173" s="396"/>
      <c r="TP173" s="396"/>
      <c r="TQ173" s="396"/>
      <c r="TR173" s="396"/>
      <c r="TS173" s="396"/>
      <c r="TT173" s="396"/>
      <c r="TU173" s="396"/>
      <c r="TV173" s="396"/>
      <c r="TW173" s="396"/>
      <c r="TX173" s="396"/>
      <c r="TY173" s="396"/>
      <c r="TZ173" s="396"/>
      <c r="UA173" s="396"/>
      <c r="UB173" s="396"/>
      <c r="UC173" s="396"/>
      <c r="UD173" s="396"/>
      <c r="UE173" s="396"/>
      <c r="UF173" s="396"/>
      <c r="UG173" s="396"/>
      <c r="UH173" s="396"/>
      <c r="UI173" s="396"/>
      <c r="UJ173" s="396"/>
      <c r="UK173" s="396"/>
      <c r="UL173" s="396"/>
      <c r="UM173" s="396"/>
      <c r="UN173" s="396"/>
      <c r="UO173" s="396"/>
      <c r="UP173" s="396"/>
      <c r="UQ173" s="396"/>
      <c r="UR173" s="396"/>
      <c r="US173" s="396"/>
      <c r="UT173" s="396"/>
      <c r="UU173" s="396"/>
      <c r="UV173" s="396"/>
      <c r="UW173" s="396"/>
      <c r="UX173" s="396"/>
      <c r="UY173" s="396"/>
      <c r="UZ173" s="396"/>
      <c r="VA173" s="396"/>
      <c r="VB173" s="396"/>
      <c r="VC173" s="396"/>
      <c r="VD173" s="396"/>
      <c r="VE173" s="396"/>
      <c r="VF173" s="396"/>
      <c r="VG173" s="396"/>
      <c r="VH173" s="396"/>
      <c r="VI173" s="396"/>
      <c r="VJ173" s="396"/>
      <c r="VK173" s="396"/>
      <c r="VL173" s="396"/>
      <c r="VM173" s="396"/>
      <c r="VN173" s="396"/>
      <c r="VO173" s="396"/>
      <c r="VP173" s="396"/>
      <c r="VQ173" s="396"/>
      <c r="VR173" s="396"/>
      <c r="VS173" s="396"/>
      <c r="VT173" s="396"/>
      <c r="VU173" s="396"/>
      <c r="VV173" s="396"/>
      <c r="VW173" s="396"/>
      <c r="VX173" s="396"/>
      <c r="VY173" s="396"/>
      <c r="VZ173" s="396"/>
      <c r="WA173" s="396"/>
      <c r="WB173" s="396"/>
      <c r="WC173" s="396"/>
      <c r="WD173" s="396"/>
      <c r="WE173" s="396"/>
      <c r="WF173" s="396"/>
      <c r="WG173" s="396"/>
      <c r="WH173" s="396"/>
      <c r="WI173" s="396"/>
      <c r="WJ173" s="396"/>
      <c r="WK173" s="396"/>
      <c r="WL173" s="396"/>
      <c r="WM173" s="396"/>
      <c r="WN173" s="396"/>
      <c r="WO173" s="396"/>
      <c r="WP173" s="396"/>
      <c r="WQ173" s="396"/>
      <c r="WR173" s="396"/>
      <c r="WS173" s="396"/>
      <c r="WT173" s="396"/>
      <c r="WU173" s="396"/>
      <c r="WV173" s="396"/>
      <c r="WW173" s="396"/>
      <c r="WX173" s="396"/>
      <c r="WY173" s="396"/>
      <c r="WZ173" s="396"/>
      <c r="XA173" s="396"/>
      <c r="XB173" s="396"/>
      <c r="XC173" s="396"/>
      <c r="XD173" s="396"/>
      <c r="XE173" s="396"/>
      <c r="XF173" s="396"/>
      <c r="XG173" s="396"/>
      <c r="XH173" s="396"/>
      <c r="XI173" s="396"/>
      <c r="XJ173" s="396"/>
      <c r="XK173" s="396"/>
      <c r="XL173" s="396"/>
      <c r="XM173" s="396"/>
      <c r="XN173" s="396"/>
      <c r="XO173" s="396"/>
      <c r="XP173" s="396"/>
      <c r="XQ173" s="396"/>
      <c r="XR173" s="396"/>
      <c r="XS173" s="396"/>
      <c r="XT173" s="396"/>
      <c r="XU173" s="396"/>
      <c r="XV173" s="396"/>
      <c r="XW173" s="396"/>
      <c r="XX173" s="396"/>
      <c r="XY173" s="396"/>
      <c r="XZ173" s="396"/>
      <c r="YA173" s="396"/>
      <c r="YB173" s="396"/>
      <c r="YC173" s="396"/>
      <c r="YD173" s="396"/>
      <c r="YE173" s="396"/>
      <c r="YF173" s="396"/>
      <c r="YG173" s="396"/>
      <c r="YH173" s="396"/>
      <c r="YI173" s="396"/>
      <c r="YJ173" s="396"/>
      <c r="YK173" s="396"/>
      <c r="YL173" s="396"/>
      <c r="YM173" s="396"/>
      <c r="YN173" s="396"/>
      <c r="YO173" s="396"/>
      <c r="YP173" s="396"/>
      <c r="YQ173" s="396"/>
      <c r="YR173" s="396"/>
      <c r="YS173" s="396"/>
      <c r="YT173" s="396"/>
      <c r="YU173" s="396"/>
      <c r="YV173" s="396"/>
      <c r="YW173" s="396"/>
      <c r="YX173" s="396"/>
      <c r="YY173" s="396"/>
      <c r="YZ173" s="396"/>
      <c r="ZA173" s="396"/>
      <c r="ZB173" s="396"/>
      <c r="ZC173" s="396"/>
      <c r="ZD173" s="396"/>
      <c r="ZE173" s="396"/>
      <c r="ZF173" s="396"/>
      <c r="ZG173" s="396"/>
      <c r="ZH173" s="396"/>
      <c r="ZI173" s="396"/>
      <c r="ZJ173" s="396"/>
      <c r="ZK173" s="396"/>
      <c r="ZL173" s="396"/>
      <c r="ZM173" s="396"/>
      <c r="ZN173" s="396"/>
      <c r="ZO173" s="396"/>
      <c r="ZP173" s="396"/>
      <c r="ZQ173" s="396"/>
      <c r="ZR173" s="396"/>
      <c r="ZS173" s="396"/>
      <c r="ZT173" s="396"/>
      <c r="ZU173" s="396"/>
      <c r="ZV173" s="396"/>
      <c r="ZW173" s="396"/>
      <c r="ZX173" s="396"/>
      <c r="ZY173" s="396"/>
      <c r="ZZ173" s="396"/>
      <c r="AAA173" s="396"/>
      <c r="AAB173" s="396"/>
      <c r="AAC173" s="396"/>
      <c r="AAD173" s="396"/>
      <c r="AAE173" s="396"/>
      <c r="AAF173" s="396"/>
      <c r="AAG173" s="396"/>
      <c r="AAH173" s="396"/>
      <c r="AAI173" s="396"/>
      <c r="AAJ173" s="396"/>
      <c r="AAK173" s="396"/>
      <c r="AAL173" s="396"/>
      <c r="AAM173" s="396"/>
      <c r="AAN173" s="396"/>
      <c r="AAO173" s="396"/>
      <c r="AAP173" s="396"/>
      <c r="AAQ173" s="396"/>
      <c r="AAR173" s="396"/>
      <c r="AAS173" s="396"/>
      <c r="AAT173" s="396"/>
      <c r="AAU173" s="396"/>
      <c r="AAV173" s="396"/>
      <c r="AAW173" s="396"/>
      <c r="AAX173" s="396"/>
      <c r="AAY173" s="396"/>
      <c r="AAZ173" s="396"/>
      <c r="ABA173" s="396"/>
      <c r="ABB173" s="396"/>
      <c r="ABC173" s="396"/>
      <c r="ABD173" s="396"/>
      <c r="ABE173" s="396"/>
      <c r="ABF173" s="396"/>
      <c r="ABG173" s="396"/>
      <c r="ABH173" s="396"/>
      <c r="ABI173" s="396"/>
      <c r="ABJ173" s="396"/>
      <c r="ABK173" s="396"/>
      <c r="ABL173" s="396"/>
      <c r="ABM173" s="396"/>
      <c r="ABN173" s="396"/>
      <c r="ABO173" s="396"/>
      <c r="ABP173" s="396"/>
      <c r="ABQ173" s="396"/>
      <c r="ABR173" s="396"/>
      <c r="ABS173" s="396"/>
      <c r="ABT173" s="396"/>
      <c r="ABU173" s="396"/>
      <c r="ABV173" s="396"/>
      <c r="ABW173" s="396"/>
      <c r="ABX173" s="396"/>
      <c r="ABY173" s="396"/>
      <c r="ABZ173" s="396"/>
      <c r="ACA173" s="396"/>
      <c r="ACB173" s="396"/>
      <c r="ACC173" s="396"/>
      <c r="ACD173" s="396"/>
      <c r="ACE173" s="396"/>
      <c r="ACF173" s="396"/>
      <c r="ACG173" s="396"/>
      <c r="ACH173" s="396"/>
      <c r="ACI173" s="396"/>
      <c r="ACJ173" s="396"/>
      <c r="ACK173" s="396"/>
      <c r="ACL173" s="396"/>
      <c r="ACM173" s="396"/>
      <c r="ACN173" s="396"/>
      <c r="ACO173" s="396"/>
      <c r="ACP173" s="396"/>
      <c r="ACQ173" s="396"/>
      <c r="ACR173" s="396"/>
      <c r="ACS173" s="396"/>
      <c r="ACT173" s="396"/>
      <c r="ACU173" s="396"/>
      <c r="ACV173" s="396"/>
      <c r="ACW173" s="396"/>
      <c r="ACX173" s="396"/>
      <c r="ACY173" s="396"/>
      <c r="ACZ173" s="396"/>
      <c r="ADA173" s="396"/>
      <c r="ADB173" s="396"/>
      <c r="ADC173" s="396"/>
      <c r="ADD173" s="396"/>
      <c r="ADE173" s="396"/>
      <c r="ADF173" s="396"/>
      <c r="ADG173" s="396"/>
      <c r="ADH173" s="396"/>
      <c r="ADI173" s="396"/>
      <c r="ADJ173" s="396"/>
      <c r="ADK173" s="396"/>
      <c r="ADL173" s="396"/>
      <c r="ADM173" s="396"/>
      <c r="ADN173" s="396"/>
      <c r="ADO173" s="396"/>
      <c r="ADP173" s="396"/>
      <c r="ADQ173" s="396"/>
      <c r="ADR173" s="396"/>
      <c r="ADS173" s="396"/>
      <c r="ADT173" s="396"/>
      <c r="ADU173" s="396"/>
      <c r="ADV173" s="396"/>
      <c r="ADW173" s="396"/>
      <c r="ADX173" s="396"/>
      <c r="ADY173" s="396"/>
      <c r="ADZ173" s="396"/>
      <c r="AEA173" s="396"/>
      <c r="AEB173" s="396"/>
      <c r="AEC173" s="396"/>
      <c r="AED173" s="396"/>
      <c r="AEE173" s="396"/>
      <c r="AEF173" s="396"/>
      <c r="AEG173" s="396"/>
      <c r="AEH173" s="396"/>
      <c r="AEI173" s="396"/>
      <c r="AEJ173" s="396"/>
      <c r="AEK173" s="396"/>
      <c r="AEL173" s="396"/>
      <c r="AEM173" s="396"/>
      <c r="AEN173" s="396"/>
      <c r="AEO173" s="396"/>
      <c r="AEP173" s="396"/>
      <c r="AEQ173" s="396"/>
      <c r="AER173" s="396"/>
      <c r="AES173" s="396"/>
      <c r="AET173" s="396"/>
      <c r="AEU173" s="396"/>
      <c r="AEV173" s="396"/>
      <c r="AEW173" s="396"/>
      <c r="AEX173" s="396"/>
      <c r="AEY173" s="396"/>
      <c r="AEZ173" s="396"/>
      <c r="AFA173" s="396"/>
      <c r="AFB173" s="396"/>
      <c r="AFC173" s="396"/>
      <c r="AFD173" s="396"/>
      <c r="AFE173" s="396"/>
      <c r="AFF173" s="396"/>
      <c r="AFG173" s="396"/>
      <c r="AFH173" s="396"/>
      <c r="AFI173" s="396"/>
      <c r="AFJ173" s="396"/>
      <c r="AFK173" s="396"/>
      <c r="AFL173" s="396"/>
      <c r="AFM173" s="396"/>
      <c r="AFN173" s="396"/>
      <c r="AFO173" s="396"/>
      <c r="AFP173" s="396"/>
      <c r="AFQ173" s="396"/>
      <c r="AFR173" s="396"/>
      <c r="AFS173" s="396"/>
      <c r="AFT173" s="396"/>
      <c r="AFU173" s="396"/>
      <c r="AFV173" s="396"/>
      <c r="AFW173" s="396"/>
      <c r="AFX173" s="396"/>
      <c r="AFY173" s="396"/>
      <c r="AFZ173" s="396"/>
      <c r="AGA173" s="396"/>
      <c r="AGB173" s="396"/>
      <c r="AGC173" s="396"/>
      <c r="AGD173" s="396"/>
      <c r="AGE173" s="396"/>
      <c r="AGF173" s="396"/>
      <c r="AGG173" s="396"/>
      <c r="AGH173" s="396"/>
      <c r="AGI173" s="396"/>
      <c r="AGJ173" s="396"/>
      <c r="AGK173" s="396"/>
      <c r="AGL173" s="396"/>
      <c r="AGM173" s="396"/>
      <c r="AGN173" s="396"/>
      <c r="AGO173" s="396"/>
      <c r="AGP173" s="396"/>
      <c r="AGQ173" s="396"/>
      <c r="AGR173" s="396"/>
      <c r="AGS173" s="396"/>
      <c r="AGT173" s="396"/>
      <c r="AGU173" s="396"/>
      <c r="AGV173" s="396"/>
      <c r="AGW173" s="396"/>
      <c r="AGX173" s="396"/>
      <c r="AGY173" s="396"/>
      <c r="AGZ173" s="396"/>
      <c r="AHA173" s="396"/>
      <c r="AHB173" s="396"/>
      <c r="AHC173" s="396"/>
      <c r="AHD173" s="396"/>
      <c r="AHE173" s="396"/>
      <c r="AHF173" s="396"/>
      <c r="AHG173" s="396"/>
      <c r="AHH173" s="396"/>
      <c r="AHI173" s="396"/>
      <c r="AHJ173" s="396"/>
      <c r="AHK173" s="396"/>
      <c r="AHL173" s="396"/>
      <c r="AHM173" s="396"/>
      <c r="AHN173" s="396"/>
      <c r="AHO173" s="396"/>
      <c r="AHP173" s="396"/>
      <c r="AHQ173" s="396"/>
      <c r="AHR173" s="396"/>
      <c r="AHS173" s="396"/>
      <c r="AHT173" s="396"/>
      <c r="AHU173" s="396"/>
      <c r="AHV173" s="396"/>
      <c r="AHW173" s="396"/>
      <c r="AHX173" s="396"/>
      <c r="AHY173" s="396"/>
      <c r="AHZ173" s="396"/>
      <c r="AIA173" s="396"/>
      <c r="AIB173" s="396"/>
      <c r="AIC173" s="396"/>
      <c r="AID173" s="396"/>
      <c r="AIE173" s="396"/>
      <c r="AIF173" s="396"/>
      <c r="AIG173" s="396"/>
      <c r="AIH173" s="396"/>
      <c r="AII173" s="396"/>
      <c r="AIJ173" s="396"/>
      <c r="AIK173" s="396"/>
      <c r="AIL173" s="396"/>
      <c r="AIM173" s="396"/>
      <c r="AIN173" s="396"/>
      <c r="AIO173" s="396"/>
      <c r="AIP173" s="396"/>
      <c r="AIQ173" s="396"/>
      <c r="AIR173" s="396"/>
      <c r="AIS173" s="396"/>
      <c r="AIT173" s="396"/>
      <c r="AIU173" s="396"/>
      <c r="AIV173" s="396"/>
      <c r="AIW173" s="396"/>
      <c r="AIX173" s="396"/>
      <c r="AIY173" s="396"/>
      <c r="AIZ173" s="396"/>
      <c r="AJA173" s="396"/>
      <c r="AJB173" s="396"/>
      <c r="AJC173" s="396"/>
      <c r="AJD173" s="396"/>
      <c r="AJE173" s="396"/>
      <c r="AJF173" s="396"/>
      <c r="AJG173" s="396"/>
      <c r="AJH173" s="396"/>
      <c r="AJI173" s="396"/>
      <c r="AJJ173" s="396"/>
      <c r="AJK173" s="396"/>
      <c r="AJL173" s="396"/>
      <c r="AJM173" s="396"/>
      <c r="AJN173" s="396"/>
      <c r="AJO173" s="396"/>
      <c r="AJP173" s="396"/>
      <c r="AJQ173" s="396"/>
      <c r="AJR173" s="396"/>
      <c r="AJS173" s="396"/>
      <c r="AJT173" s="396"/>
      <c r="AJU173" s="396"/>
      <c r="AJV173" s="396"/>
      <c r="AJW173" s="396"/>
      <c r="AJX173" s="396"/>
      <c r="AJY173" s="396"/>
      <c r="AJZ173" s="396"/>
      <c r="AKA173" s="396"/>
      <c r="AKB173" s="396"/>
      <c r="AKC173" s="396"/>
      <c r="AKD173" s="396"/>
      <c r="AKE173" s="396"/>
      <c r="AKF173" s="396"/>
      <c r="AKG173" s="396"/>
      <c r="AKH173" s="396"/>
      <c r="AKI173" s="396"/>
      <c r="AKJ173" s="396"/>
      <c r="AKK173" s="396"/>
      <c r="AKL173" s="396"/>
      <c r="AKM173" s="396"/>
      <c r="AKN173" s="396"/>
      <c r="AKO173" s="396"/>
      <c r="AKP173" s="396"/>
      <c r="AKQ173" s="396"/>
      <c r="AKR173" s="396"/>
      <c r="AKS173" s="396"/>
      <c r="AKT173" s="396"/>
      <c r="AKU173" s="396"/>
      <c r="AKV173" s="396"/>
      <c r="AKW173" s="396"/>
      <c r="AKX173" s="396"/>
      <c r="AKY173" s="396"/>
      <c r="AKZ173" s="396"/>
      <c r="ALA173" s="396"/>
      <c r="ALB173" s="396"/>
      <c r="ALC173" s="396"/>
      <c r="ALD173" s="396"/>
      <c r="ALE173" s="396"/>
      <c r="ALF173" s="396"/>
      <c r="ALG173" s="396"/>
      <c r="ALH173" s="396"/>
      <c r="ALI173" s="396"/>
      <c r="ALJ173" s="396"/>
      <c r="ALK173" s="396"/>
      <c r="ALL173" s="396"/>
      <c r="ALM173" s="396"/>
      <c r="ALN173" s="396"/>
      <c r="ALO173" s="396"/>
      <c r="ALP173" s="396"/>
      <c r="ALQ173" s="396"/>
      <c r="ALR173" s="396"/>
      <c r="ALS173" s="396"/>
      <c r="ALT173" s="396"/>
      <c r="ALU173" s="396"/>
      <c r="ALV173" s="396"/>
      <c r="ALW173" s="396"/>
      <c r="ALX173" s="396"/>
      <c r="ALY173" s="396"/>
      <c r="ALZ173" s="396"/>
      <c r="AMA173" s="396"/>
      <c r="AMB173" s="396"/>
      <c r="AMC173" s="396"/>
      <c r="AMD173" s="396"/>
      <c r="AME173" s="396"/>
      <c r="AMF173" s="396"/>
      <c r="AMG173" s="396"/>
      <c r="AMH173" s="396"/>
      <c r="AMI173" s="396"/>
      <c r="AMJ173" s="396"/>
      <c r="AMK173" s="396"/>
      <c r="AML173" s="396"/>
      <c r="AMM173" s="396"/>
      <c r="AMN173" s="396"/>
      <c r="AMO173" s="396"/>
      <c r="AMP173" s="396"/>
      <c r="AMQ173" s="396"/>
      <c r="AMR173" s="396"/>
      <c r="AMS173" s="396"/>
      <c r="AMT173" s="396"/>
      <c r="AMU173" s="396"/>
      <c r="AMV173" s="396"/>
      <c r="AMW173" s="396"/>
      <c r="AMX173" s="396"/>
      <c r="AMY173" s="396"/>
      <c r="AMZ173" s="396"/>
      <c r="ANA173" s="396"/>
      <c r="ANB173" s="396"/>
      <c r="ANC173" s="396"/>
      <c r="AND173" s="396"/>
      <c r="ANE173" s="396"/>
      <c r="ANF173" s="396"/>
      <c r="ANG173" s="396"/>
      <c r="ANH173" s="396"/>
      <c r="ANI173" s="396"/>
      <c r="ANJ173" s="396"/>
      <c r="ANK173" s="396"/>
      <c r="ANL173" s="396"/>
      <c r="ANM173" s="396"/>
      <c r="ANN173" s="396"/>
      <c r="ANO173" s="396"/>
      <c r="ANP173" s="396"/>
      <c r="ANQ173" s="396"/>
      <c r="ANR173" s="396"/>
      <c r="ANS173" s="396"/>
      <c r="ANT173" s="396"/>
      <c r="ANU173" s="396"/>
      <c r="ANV173" s="396"/>
      <c r="ANW173" s="396"/>
      <c r="ANX173" s="396"/>
      <c r="ANY173" s="396"/>
      <c r="ANZ173" s="396"/>
      <c r="AOA173" s="396"/>
      <c r="AOB173" s="396"/>
      <c r="AOC173" s="396"/>
      <c r="AOD173" s="396"/>
      <c r="AOE173" s="396"/>
      <c r="AOF173" s="396"/>
      <c r="AOG173" s="396"/>
      <c r="AOH173" s="396"/>
      <c r="AOI173" s="396"/>
      <c r="AOJ173" s="396"/>
      <c r="AOK173" s="396"/>
      <c r="AOL173" s="396"/>
      <c r="AOM173" s="396"/>
      <c r="AON173" s="396"/>
      <c r="AOO173" s="396"/>
      <c r="AOP173" s="396"/>
      <c r="AOQ173" s="396"/>
      <c r="AOR173" s="396"/>
      <c r="AOS173" s="396"/>
      <c r="AOT173" s="396"/>
      <c r="AOU173" s="396"/>
      <c r="AOV173" s="396"/>
      <c r="AOW173" s="396"/>
      <c r="AOX173" s="396"/>
      <c r="AOY173" s="396"/>
      <c r="AOZ173" s="396"/>
      <c r="APA173" s="396"/>
      <c r="APB173" s="396"/>
      <c r="APC173" s="396"/>
      <c r="APD173" s="396"/>
      <c r="APE173" s="396"/>
      <c r="APF173" s="396"/>
      <c r="APG173" s="396"/>
      <c r="APH173" s="396"/>
      <c r="API173" s="396"/>
      <c r="APJ173" s="396"/>
      <c r="APK173" s="396"/>
      <c r="APL173" s="396"/>
      <c r="APM173" s="396"/>
      <c r="APN173" s="396"/>
      <c r="APO173" s="396"/>
      <c r="APP173" s="396"/>
      <c r="APQ173" s="396"/>
      <c r="APR173" s="396"/>
      <c r="APS173" s="396"/>
      <c r="APT173" s="396"/>
      <c r="APU173" s="396"/>
      <c r="APV173" s="396"/>
      <c r="APW173" s="396"/>
      <c r="APX173" s="396"/>
      <c r="APY173" s="396"/>
      <c r="APZ173" s="396"/>
      <c r="AQA173" s="396"/>
      <c r="AQB173" s="396"/>
      <c r="AQC173" s="396"/>
      <c r="AQD173" s="396"/>
      <c r="AQE173" s="396"/>
      <c r="AQF173" s="396"/>
      <c r="AQG173" s="396"/>
      <c r="AQH173" s="396"/>
      <c r="AQI173" s="396"/>
      <c r="AQJ173" s="396"/>
      <c r="AQK173" s="396"/>
      <c r="AQL173" s="396"/>
      <c r="AQM173" s="396"/>
      <c r="AQN173" s="396"/>
      <c r="AQO173" s="396"/>
      <c r="AQP173" s="396"/>
      <c r="AQQ173" s="396"/>
      <c r="AQR173" s="396"/>
      <c r="AQS173" s="396"/>
      <c r="AQT173" s="396"/>
      <c r="AQU173" s="396"/>
      <c r="AQV173" s="396"/>
      <c r="AQW173" s="396"/>
      <c r="AQX173" s="396"/>
      <c r="AQY173" s="396"/>
      <c r="AQZ173" s="396"/>
      <c r="ARA173" s="396"/>
      <c r="ARB173" s="396"/>
      <c r="ARC173" s="396"/>
      <c r="ARD173" s="396"/>
      <c r="ARE173" s="396"/>
      <c r="ARF173" s="396"/>
      <c r="ARG173" s="396"/>
      <c r="ARH173" s="396"/>
      <c r="ARI173" s="396"/>
      <c r="ARJ173" s="396"/>
      <c r="ARK173" s="396"/>
      <c r="ARL173" s="396"/>
      <c r="ARM173" s="396"/>
      <c r="ARN173" s="396"/>
      <c r="ARO173" s="396"/>
      <c r="ARP173" s="396"/>
      <c r="ARQ173" s="396"/>
      <c r="ARR173" s="396"/>
      <c r="ARS173" s="396"/>
      <c r="ART173" s="396"/>
      <c r="ARU173" s="396"/>
      <c r="ARV173" s="396"/>
      <c r="ARW173" s="396"/>
      <c r="ARX173" s="396"/>
      <c r="ARY173" s="396"/>
      <c r="ARZ173" s="396"/>
      <c r="ASA173" s="396"/>
      <c r="ASB173" s="396"/>
      <c r="ASC173" s="396"/>
      <c r="ASD173" s="396"/>
      <c r="ASE173" s="396"/>
      <c r="ASF173" s="396"/>
      <c r="ASG173" s="396"/>
      <c r="ASH173" s="396"/>
      <c r="ASI173" s="396"/>
      <c r="ASJ173" s="396"/>
      <c r="ASK173" s="396"/>
      <c r="ASL173" s="396"/>
      <c r="ASM173" s="396"/>
      <c r="ASN173" s="396"/>
      <c r="ASO173" s="396"/>
      <c r="ASP173" s="396"/>
      <c r="ASQ173" s="396"/>
      <c r="ASR173" s="396"/>
      <c r="ASS173" s="396"/>
      <c r="AST173" s="396"/>
      <c r="ASU173" s="396"/>
      <c r="ASV173" s="396"/>
      <c r="ASW173" s="396"/>
      <c r="ASX173" s="396"/>
      <c r="ASY173" s="396"/>
      <c r="ASZ173" s="396"/>
      <c r="ATA173" s="396"/>
      <c r="ATB173" s="396"/>
      <c r="ATC173" s="396"/>
      <c r="ATD173" s="396"/>
      <c r="ATE173" s="396"/>
      <c r="ATF173" s="396"/>
      <c r="ATG173" s="396"/>
      <c r="ATH173" s="396"/>
      <c r="ATI173" s="396"/>
      <c r="ATJ173" s="396"/>
      <c r="ATK173" s="396"/>
      <c r="ATL173" s="396"/>
      <c r="ATM173" s="396"/>
      <c r="ATN173" s="396"/>
      <c r="ATO173" s="396"/>
      <c r="ATP173" s="396"/>
      <c r="ATQ173" s="396"/>
      <c r="ATR173" s="396"/>
      <c r="ATS173" s="396"/>
      <c r="ATT173" s="396"/>
      <c r="ATU173" s="396"/>
      <c r="ATV173" s="396"/>
      <c r="ATW173" s="396"/>
      <c r="ATX173" s="396"/>
      <c r="ATY173" s="396"/>
      <c r="ATZ173" s="396"/>
      <c r="AUA173" s="396"/>
      <c r="AUB173" s="396"/>
      <c r="AUC173" s="396"/>
      <c r="AUD173" s="396"/>
      <c r="AUE173" s="396"/>
      <c r="AUF173" s="396"/>
      <c r="AUG173" s="396"/>
      <c r="AUH173" s="396"/>
      <c r="AUI173" s="396"/>
      <c r="AUJ173" s="396"/>
      <c r="AUK173" s="396"/>
      <c r="AUL173" s="396"/>
      <c r="AUM173" s="396"/>
      <c r="AUN173" s="396"/>
      <c r="AUO173" s="396"/>
      <c r="AUP173" s="396"/>
      <c r="AUQ173" s="396"/>
      <c r="AUR173" s="396"/>
      <c r="AUS173" s="396"/>
      <c r="AUT173" s="396"/>
      <c r="AUU173" s="396"/>
      <c r="AUV173" s="396"/>
      <c r="AUW173" s="396"/>
      <c r="AUX173" s="396"/>
      <c r="AUY173" s="396"/>
      <c r="AUZ173" s="396"/>
      <c r="AVA173" s="396"/>
      <c r="AVB173" s="396"/>
      <c r="AVC173" s="396"/>
      <c r="AVD173" s="396"/>
      <c r="AVE173" s="396"/>
      <c r="AVF173" s="396"/>
      <c r="AVG173" s="396"/>
      <c r="AVH173" s="396"/>
      <c r="AVI173" s="396"/>
      <c r="AVJ173" s="396"/>
      <c r="AVK173" s="396"/>
      <c r="AVL173" s="396"/>
      <c r="AVM173" s="396"/>
      <c r="AVN173" s="396"/>
      <c r="AVO173" s="396"/>
      <c r="AVP173" s="396"/>
      <c r="AVQ173" s="396"/>
      <c r="AVR173" s="396"/>
      <c r="AVS173" s="396"/>
      <c r="AVT173" s="396"/>
      <c r="AVU173" s="396"/>
      <c r="AVV173" s="396"/>
      <c r="AVW173" s="396"/>
      <c r="AVX173" s="396"/>
      <c r="AVY173" s="396"/>
      <c r="AVZ173" s="396"/>
      <c r="AWA173" s="396"/>
      <c r="AWB173" s="396"/>
      <c r="AWC173" s="396"/>
      <c r="AWD173" s="396"/>
      <c r="AWE173" s="396"/>
      <c r="AWF173" s="396"/>
      <c r="AWG173" s="396"/>
      <c r="AWH173" s="396"/>
      <c r="AWI173" s="396"/>
      <c r="AWJ173" s="396"/>
      <c r="AWK173" s="396"/>
      <c r="AWL173" s="396"/>
      <c r="AWM173" s="396"/>
      <c r="AWN173" s="396"/>
      <c r="AWO173" s="396"/>
      <c r="AWP173" s="396"/>
      <c r="AWQ173" s="396"/>
      <c r="AWR173" s="396"/>
      <c r="AWS173" s="396"/>
      <c r="AWT173" s="396"/>
      <c r="AWU173" s="396"/>
      <c r="AWV173" s="396"/>
      <c r="AWW173" s="396"/>
      <c r="AWX173" s="396"/>
      <c r="AWY173" s="396"/>
      <c r="AWZ173" s="396"/>
      <c r="AXA173" s="396"/>
      <c r="AXB173" s="396"/>
      <c r="AXC173" s="396"/>
      <c r="AXD173" s="396"/>
      <c r="AXE173" s="396"/>
      <c r="AXF173" s="396"/>
      <c r="AXG173" s="396"/>
      <c r="AXH173" s="396"/>
      <c r="AXI173" s="396"/>
      <c r="AXJ173" s="396"/>
      <c r="AXK173" s="396"/>
      <c r="AXL173" s="396"/>
      <c r="AXM173" s="396"/>
      <c r="AXN173" s="396"/>
      <c r="AXO173" s="396"/>
      <c r="AXP173" s="396"/>
      <c r="AXQ173" s="396"/>
      <c r="AXR173" s="396"/>
      <c r="AXS173" s="396"/>
      <c r="AXT173" s="396"/>
      <c r="AXU173" s="396"/>
      <c r="AXV173" s="396"/>
      <c r="AXW173" s="396"/>
      <c r="AXX173" s="396"/>
      <c r="AXY173" s="396"/>
      <c r="AXZ173" s="396"/>
      <c r="AYA173" s="396"/>
      <c r="AYB173" s="396"/>
      <c r="AYC173" s="396"/>
      <c r="AYD173" s="396"/>
      <c r="AYE173" s="396"/>
      <c r="AYF173" s="396"/>
      <c r="AYG173" s="396"/>
      <c r="AYH173" s="396"/>
      <c r="AYI173" s="396"/>
      <c r="AYJ173" s="396"/>
      <c r="AYK173" s="396"/>
      <c r="AYL173" s="396"/>
      <c r="AYM173" s="396"/>
      <c r="AYN173" s="396"/>
      <c r="AYO173" s="396"/>
      <c r="AYP173" s="396"/>
      <c r="AYQ173" s="396"/>
      <c r="AYR173" s="396"/>
      <c r="AYS173" s="396"/>
      <c r="AYT173" s="396"/>
      <c r="AYU173" s="396"/>
      <c r="AYV173" s="396"/>
      <c r="AYW173" s="396"/>
      <c r="AYX173" s="396"/>
      <c r="AYY173" s="396"/>
      <c r="AYZ173" s="396"/>
      <c r="AZA173" s="396"/>
      <c r="AZB173" s="396"/>
      <c r="AZC173" s="396"/>
      <c r="AZD173" s="396"/>
      <c r="AZE173" s="396"/>
      <c r="AZF173" s="396"/>
      <c r="AZG173" s="396"/>
      <c r="AZH173" s="396"/>
      <c r="AZI173" s="396"/>
      <c r="AZJ173" s="396"/>
      <c r="AZK173" s="396"/>
      <c r="AZL173" s="396"/>
      <c r="AZM173" s="396"/>
      <c r="AZN173" s="396"/>
      <c r="AZO173" s="396"/>
      <c r="AZP173" s="396"/>
      <c r="AZQ173" s="396"/>
      <c r="AZR173" s="396"/>
      <c r="AZS173" s="396"/>
      <c r="AZT173" s="396"/>
      <c r="AZU173" s="396"/>
      <c r="AZV173" s="396"/>
      <c r="AZW173" s="396"/>
      <c r="AZX173" s="396"/>
      <c r="AZY173" s="396"/>
      <c r="AZZ173" s="396"/>
      <c r="BAA173" s="396"/>
      <c r="BAB173" s="396"/>
      <c r="BAC173" s="396"/>
      <c r="BAD173" s="396"/>
      <c r="BAE173" s="396"/>
      <c r="BAF173" s="396"/>
      <c r="BAG173" s="396"/>
      <c r="BAH173" s="396"/>
      <c r="BAI173" s="396"/>
      <c r="BAJ173" s="396"/>
      <c r="BAK173" s="396"/>
      <c r="BAL173" s="396"/>
      <c r="BAM173" s="396"/>
      <c r="BAN173" s="396"/>
      <c r="BAO173" s="396"/>
      <c r="BAP173" s="396"/>
      <c r="BAQ173" s="396"/>
      <c r="BAR173" s="396"/>
      <c r="BAS173" s="396"/>
      <c r="BAT173" s="396"/>
      <c r="BAU173" s="396"/>
      <c r="BAV173" s="396"/>
      <c r="BAW173" s="396"/>
      <c r="BAX173" s="396"/>
      <c r="BAY173" s="396"/>
      <c r="BAZ173" s="396"/>
      <c r="BBA173" s="396"/>
      <c r="BBB173" s="396"/>
      <c r="BBC173" s="396"/>
      <c r="BBD173" s="396"/>
      <c r="BBE173" s="396"/>
      <c r="BBF173" s="396"/>
      <c r="BBG173" s="396"/>
      <c r="BBH173" s="396"/>
      <c r="BBI173" s="396"/>
      <c r="BBJ173" s="396"/>
      <c r="BBK173" s="396"/>
      <c r="BBL173" s="396"/>
      <c r="BBM173" s="396"/>
      <c r="BBN173" s="396"/>
      <c r="BBO173" s="396"/>
      <c r="BBP173" s="396"/>
      <c r="BBQ173" s="396"/>
      <c r="BBR173" s="396"/>
      <c r="BBS173" s="396"/>
      <c r="BBT173" s="396"/>
      <c r="BBU173" s="396"/>
      <c r="BBV173" s="396"/>
      <c r="BBW173" s="396"/>
      <c r="BBX173" s="396"/>
      <c r="BBY173" s="396"/>
      <c r="BBZ173" s="396"/>
      <c r="BCA173" s="396"/>
      <c r="BCB173" s="396"/>
      <c r="BCC173" s="396"/>
      <c r="BCD173" s="396"/>
      <c r="BCE173" s="396"/>
      <c r="BCF173" s="396"/>
      <c r="BCG173" s="396"/>
      <c r="BCH173" s="396"/>
      <c r="BCI173" s="396"/>
      <c r="BCJ173" s="396"/>
      <c r="BCK173" s="396"/>
      <c r="BCL173" s="396"/>
      <c r="BCM173" s="396"/>
      <c r="BCN173" s="396"/>
      <c r="BCO173" s="396"/>
      <c r="BCP173" s="396"/>
      <c r="BCQ173" s="396"/>
      <c r="BCR173" s="396"/>
      <c r="BCS173" s="396"/>
      <c r="BCT173" s="396"/>
      <c r="BCU173" s="396"/>
      <c r="BCV173" s="396"/>
      <c r="BCW173" s="396"/>
      <c r="BCX173" s="396"/>
      <c r="BCY173" s="396"/>
      <c r="BCZ173" s="396"/>
      <c r="BDA173" s="396"/>
      <c r="BDB173" s="396"/>
      <c r="BDC173" s="396"/>
      <c r="BDD173" s="396"/>
      <c r="BDE173" s="396"/>
      <c r="BDF173" s="396"/>
      <c r="BDG173" s="396"/>
      <c r="BDH173" s="396"/>
      <c r="BDI173" s="396"/>
      <c r="BDJ173" s="396"/>
      <c r="BDK173" s="396"/>
      <c r="BDL173" s="396"/>
      <c r="BDM173" s="396"/>
      <c r="BDN173" s="396"/>
      <c r="BDO173" s="396"/>
      <c r="BDP173" s="396"/>
      <c r="BDQ173" s="396"/>
      <c r="BDR173" s="396"/>
      <c r="BDS173" s="396"/>
      <c r="BDT173" s="396"/>
      <c r="BDU173" s="396"/>
      <c r="BDV173" s="396"/>
      <c r="BDW173" s="396"/>
      <c r="BDX173" s="396"/>
      <c r="BDY173" s="396"/>
      <c r="BDZ173" s="396"/>
      <c r="BEA173" s="396"/>
      <c r="BEB173" s="396"/>
      <c r="BEC173" s="396"/>
      <c r="BED173" s="396"/>
      <c r="BEE173" s="396"/>
      <c r="BEF173" s="396"/>
      <c r="BEG173" s="396"/>
      <c r="BEH173" s="396"/>
      <c r="BEI173" s="396"/>
      <c r="BEJ173" s="396"/>
      <c r="BEK173" s="396"/>
      <c r="BEL173" s="396"/>
      <c r="BEM173" s="396"/>
      <c r="BEN173" s="396"/>
      <c r="BEO173" s="396"/>
      <c r="BEP173" s="396"/>
      <c r="BEQ173" s="396"/>
      <c r="BER173" s="396"/>
      <c r="BES173" s="396"/>
      <c r="BET173" s="396"/>
      <c r="BEU173" s="396"/>
      <c r="BEV173" s="396"/>
      <c r="BEW173" s="396"/>
      <c r="BEX173" s="396"/>
      <c r="BEY173" s="396"/>
      <c r="BEZ173" s="396"/>
      <c r="BFA173" s="396"/>
      <c r="BFB173" s="396"/>
      <c r="BFC173" s="396"/>
      <c r="BFD173" s="396"/>
      <c r="BFE173" s="396"/>
      <c r="BFF173" s="396"/>
      <c r="BFG173" s="396"/>
      <c r="BFH173" s="396"/>
      <c r="BFI173" s="396"/>
      <c r="BFJ173" s="396"/>
      <c r="BFK173" s="396"/>
      <c r="BFL173" s="396"/>
      <c r="BFM173" s="396"/>
      <c r="BFN173" s="396"/>
      <c r="BFO173" s="396"/>
      <c r="BFP173" s="396"/>
      <c r="BFQ173" s="396"/>
      <c r="BFR173" s="396"/>
      <c r="BFS173" s="396"/>
      <c r="BFT173" s="396"/>
      <c r="BFU173" s="396"/>
      <c r="BFV173" s="396"/>
      <c r="BFW173" s="396"/>
      <c r="BFX173" s="396"/>
      <c r="BFY173" s="396"/>
      <c r="BFZ173" s="396"/>
      <c r="BGA173" s="396"/>
      <c r="BGB173" s="396"/>
      <c r="BGC173" s="396"/>
      <c r="BGD173" s="396"/>
      <c r="BGE173" s="396"/>
      <c r="BGF173" s="396"/>
      <c r="BGG173" s="396"/>
      <c r="BGH173" s="396"/>
      <c r="BGI173" s="396"/>
      <c r="BGJ173" s="396"/>
      <c r="BGK173" s="396"/>
      <c r="BGL173" s="396"/>
      <c r="BGM173" s="396"/>
      <c r="BGN173" s="396"/>
      <c r="BGO173" s="396"/>
      <c r="BGP173" s="396"/>
      <c r="BGQ173" s="396"/>
      <c r="BGR173" s="396"/>
      <c r="BGS173" s="396"/>
      <c r="BGT173" s="396"/>
      <c r="BGU173" s="396"/>
      <c r="BGV173" s="396"/>
      <c r="BGW173" s="396"/>
      <c r="BGX173" s="396"/>
      <c r="BGY173" s="396"/>
      <c r="BGZ173" s="396"/>
      <c r="BHA173" s="396"/>
      <c r="BHB173" s="396"/>
      <c r="BHC173" s="396"/>
      <c r="BHD173" s="396"/>
      <c r="BHE173" s="396"/>
      <c r="BHF173" s="396"/>
      <c r="BHG173" s="396"/>
      <c r="BHH173" s="396"/>
      <c r="BHI173" s="396"/>
      <c r="BHJ173" s="396"/>
      <c r="BHK173" s="396"/>
      <c r="BHL173" s="396"/>
      <c r="BHM173" s="396"/>
      <c r="BHN173" s="396"/>
      <c r="BHO173" s="396"/>
      <c r="BHP173" s="396"/>
      <c r="BHQ173" s="396"/>
      <c r="BHR173" s="396"/>
      <c r="BHS173" s="396"/>
      <c r="BHT173" s="396"/>
      <c r="BHU173" s="396"/>
      <c r="BHV173" s="396"/>
      <c r="BHW173" s="396"/>
      <c r="BHX173" s="396"/>
      <c r="BHY173" s="396"/>
      <c r="BHZ173" s="396"/>
      <c r="BIA173" s="396"/>
      <c r="BIB173" s="396"/>
      <c r="BIC173" s="396"/>
      <c r="BID173" s="396"/>
      <c r="BIE173" s="396"/>
      <c r="BIF173" s="396"/>
      <c r="BIG173" s="396"/>
      <c r="BIH173" s="396"/>
      <c r="BII173" s="396"/>
      <c r="BIJ173" s="396"/>
      <c r="BIK173" s="396"/>
      <c r="BIL173" s="396"/>
      <c r="BIM173" s="396"/>
      <c r="BIN173" s="396"/>
      <c r="BIO173" s="396"/>
      <c r="BIP173" s="396"/>
      <c r="BIQ173" s="396"/>
      <c r="BIR173" s="396"/>
      <c r="BIS173" s="396"/>
      <c r="BIT173" s="396"/>
      <c r="BIU173" s="396"/>
      <c r="BIV173" s="396"/>
      <c r="BIW173" s="396"/>
      <c r="BIX173" s="396"/>
      <c r="BIY173" s="396"/>
      <c r="BIZ173" s="396"/>
      <c r="BJA173" s="396"/>
      <c r="BJB173" s="396"/>
      <c r="BJC173" s="396"/>
      <c r="BJD173" s="396"/>
      <c r="BJE173" s="396"/>
      <c r="BJF173" s="396"/>
      <c r="BJG173" s="396"/>
      <c r="BJH173" s="396"/>
      <c r="BJI173" s="396"/>
      <c r="BJJ173" s="396"/>
      <c r="BJK173" s="396"/>
      <c r="BJL173" s="396"/>
      <c r="BJM173" s="396"/>
      <c r="BJN173" s="396"/>
      <c r="BJO173" s="396"/>
      <c r="BJP173" s="396"/>
      <c r="BJQ173" s="396"/>
      <c r="BJR173" s="396"/>
      <c r="BJS173" s="396"/>
      <c r="BJT173" s="396"/>
      <c r="BJU173" s="396"/>
      <c r="BJV173" s="396"/>
      <c r="BJW173" s="396"/>
      <c r="BJX173" s="396"/>
      <c r="BJY173" s="396"/>
      <c r="BJZ173" s="396"/>
      <c r="BKA173" s="396"/>
      <c r="BKB173" s="396"/>
      <c r="BKC173" s="396"/>
      <c r="BKD173" s="396"/>
      <c r="BKE173" s="396"/>
      <c r="BKF173" s="396"/>
      <c r="BKG173" s="396"/>
      <c r="BKH173" s="396"/>
      <c r="BKI173" s="396"/>
      <c r="BKJ173" s="396"/>
      <c r="BKK173" s="396"/>
      <c r="BKL173" s="396"/>
      <c r="BKM173" s="396"/>
      <c r="BKN173" s="396"/>
      <c r="BKO173" s="396"/>
      <c r="BKP173" s="396"/>
      <c r="BKQ173" s="396"/>
      <c r="BKR173" s="396"/>
      <c r="BKS173" s="396"/>
      <c r="BKT173" s="396"/>
      <c r="BKU173" s="396"/>
      <c r="BKV173" s="396"/>
      <c r="BKW173" s="396"/>
      <c r="BKX173" s="396"/>
      <c r="BKY173" s="396"/>
      <c r="BKZ173" s="396"/>
      <c r="BLA173" s="396"/>
      <c r="BLB173" s="396"/>
      <c r="BLC173" s="396"/>
      <c r="BLD173" s="396"/>
      <c r="BLE173" s="396"/>
      <c r="BLF173" s="396"/>
      <c r="BLG173" s="396"/>
      <c r="BLH173" s="396"/>
      <c r="BLI173" s="396"/>
      <c r="BLJ173" s="396"/>
      <c r="BLK173" s="396"/>
      <c r="BLL173" s="396"/>
      <c r="BLM173" s="396"/>
      <c r="BLN173" s="396"/>
      <c r="BLO173" s="396"/>
      <c r="BLP173" s="396"/>
      <c r="BLQ173" s="396"/>
      <c r="BLR173" s="396"/>
      <c r="BLS173" s="396"/>
      <c r="BLT173" s="396"/>
      <c r="BLU173" s="396"/>
      <c r="BLV173" s="396"/>
      <c r="BLW173" s="396"/>
      <c r="BLX173" s="396"/>
      <c r="BLY173" s="396"/>
      <c r="BLZ173" s="396"/>
      <c r="BMA173" s="396"/>
      <c r="BMB173" s="396"/>
      <c r="BMC173" s="396"/>
      <c r="BMD173" s="396"/>
      <c r="BME173" s="396"/>
      <c r="BMF173" s="396"/>
      <c r="BMG173" s="396"/>
      <c r="BMH173" s="396"/>
      <c r="BMI173" s="396"/>
      <c r="BMJ173" s="396"/>
      <c r="BMK173" s="396"/>
      <c r="BML173" s="396"/>
      <c r="BMM173" s="396"/>
      <c r="BMN173" s="396"/>
      <c r="BMO173" s="396"/>
      <c r="BMP173" s="396"/>
      <c r="BMQ173" s="396"/>
      <c r="BMR173" s="396"/>
      <c r="BMS173" s="396"/>
      <c r="BMT173" s="396"/>
      <c r="BMU173" s="396"/>
      <c r="BMV173" s="396"/>
      <c r="BMW173" s="396"/>
      <c r="BMX173" s="396"/>
      <c r="BMY173" s="396"/>
      <c r="BMZ173" s="396"/>
      <c r="BNA173" s="396"/>
      <c r="BNB173" s="396"/>
      <c r="BNC173" s="396"/>
      <c r="BND173" s="396"/>
      <c r="BNE173" s="396"/>
      <c r="BNF173" s="396"/>
      <c r="BNG173" s="396"/>
      <c r="BNH173" s="396"/>
      <c r="BNI173" s="396"/>
      <c r="BNJ173" s="396"/>
      <c r="BNK173" s="396"/>
      <c r="BNL173" s="396"/>
      <c r="BNM173" s="396"/>
      <c r="BNN173" s="396"/>
      <c r="BNO173" s="396"/>
      <c r="BNP173" s="396"/>
      <c r="BNQ173" s="396"/>
      <c r="BNR173" s="396"/>
      <c r="BNS173" s="396"/>
      <c r="BNT173" s="396"/>
      <c r="BNU173" s="396"/>
      <c r="BNV173" s="396"/>
      <c r="BNW173" s="396"/>
      <c r="BNX173" s="396"/>
      <c r="BNY173" s="396"/>
      <c r="BNZ173" s="396"/>
      <c r="BOA173" s="396"/>
      <c r="BOB173" s="396"/>
      <c r="BOC173" s="396"/>
      <c r="BOD173" s="396"/>
      <c r="BOE173" s="396"/>
      <c r="BOF173" s="396"/>
      <c r="BOG173" s="396"/>
      <c r="BOH173" s="396"/>
      <c r="BOI173" s="396"/>
      <c r="BOJ173" s="396"/>
      <c r="BOK173" s="396"/>
      <c r="BOL173" s="396"/>
      <c r="BOM173" s="396"/>
      <c r="BON173" s="396"/>
      <c r="BOO173" s="396"/>
      <c r="BOP173" s="396"/>
      <c r="BOQ173" s="396"/>
      <c r="BOR173" s="396"/>
      <c r="BOS173" s="396"/>
      <c r="BOT173" s="396"/>
      <c r="BOU173" s="396"/>
      <c r="BOV173" s="396"/>
      <c r="BOW173" s="396"/>
      <c r="BOX173" s="396"/>
      <c r="BOY173" s="396"/>
      <c r="BOZ173" s="396"/>
      <c r="BPA173" s="396"/>
      <c r="BPB173" s="396"/>
      <c r="BPC173" s="396"/>
      <c r="BPD173" s="396"/>
      <c r="BPE173" s="396"/>
      <c r="BPF173" s="396"/>
      <c r="BPG173" s="396"/>
      <c r="BPH173" s="396"/>
      <c r="BPI173" s="396"/>
      <c r="BPJ173" s="396"/>
      <c r="BPK173" s="396"/>
      <c r="BPL173" s="396"/>
      <c r="BPM173" s="396"/>
      <c r="BPN173" s="396"/>
      <c r="BPO173" s="396"/>
      <c r="BPP173" s="396"/>
      <c r="BPQ173" s="396"/>
      <c r="BPR173" s="396"/>
      <c r="BPS173" s="396"/>
      <c r="BPT173" s="396"/>
      <c r="BPU173" s="396"/>
      <c r="BPV173" s="396"/>
      <c r="BPW173" s="396"/>
      <c r="BPX173" s="396"/>
      <c r="BPY173" s="396"/>
      <c r="BPZ173" s="396"/>
      <c r="BQA173" s="396"/>
      <c r="BQB173" s="396"/>
      <c r="BQC173" s="396"/>
      <c r="BQD173" s="396"/>
      <c r="BQE173" s="396"/>
      <c r="BQF173" s="396"/>
      <c r="BQG173" s="396"/>
      <c r="BQH173" s="396"/>
      <c r="BQI173" s="396"/>
      <c r="BQJ173" s="396"/>
      <c r="BQK173" s="396"/>
      <c r="BQL173" s="396"/>
      <c r="BQM173" s="396"/>
      <c r="BQN173" s="396"/>
      <c r="BQO173" s="396"/>
      <c r="BQP173" s="396"/>
      <c r="BQQ173" s="396"/>
      <c r="BQR173" s="396"/>
      <c r="BQS173" s="396"/>
      <c r="BQT173" s="396"/>
      <c r="BQU173" s="396"/>
      <c r="BQV173" s="396"/>
      <c r="BQW173" s="396"/>
      <c r="BQX173" s="396"/>
      <c r="BQY173" s="396"/>
      <c r="BQZ173" s="396"/>
      <c r="BRA173" s="396"/>
      <c r="BRB173" s="396"/>
      <c r="BRC173" s="396"/>
      <c r="BRD173" s="396"/>
      <c r="BRE173" s="396"/>
      <c r="BRF173" s="396"/>
      <c r="BRG173" s="396"/>
      <c r="BRH173" s="396"/>
      <c r="BRI173" s="396"/>
      <c r="BRJ173" s="396"/>
      <c r="BRK173" s="396"/>
      <c r="BRL173" s="396"/>
      <c r="BRM173" s="396"/>
      <c r="BRN173" s="396"/>
      <c r="BRO173" s="396"/>
      <c r="BRP173" s="396"/>
      <c r="BRQ173" s="396"/>
      <c r="BRR173" s="396"/>
      <c r="BRS173" s="396"/>
      <c r="BRT173" s="396"/>
      <c r="BRU173" s="396"/>
      <c r="BRV173" s="396"/>
      <c r="BRW173" s="396"/>
      <c r="BRX173" s="396"/>
      <c r="BRY173" s="396"/>
      <c r="BRZ173" s="396"/>
      <c r="BSA173" s="396"/>
      <c r="BSB173" s="396"/>
      <c r="BSC173" s="396"/>
      <c r="BSD173" s="396"/>
      <c r="BSE173" s="396"/>
      <c r="BSF173" s="396"/>
      <c r="BSG173" s="396"/>
      <c r="BSH173" s="396"/>
      <c r="BSI173" s="396"/>
      <c r="BSJ173" s="396"/>
      <c r="BSK173" s="396"/>
      <c r="BSL173" s="396"/>
      <c r="BSM173" s="396"/>
      <c r="BSN173" s="396"/>
      <c r="BSO173" s="396"/>
      <c r="BSP173" s="396"/>
      <c r="BSQ173" s="396"/>
      <c r="BSR173" s="396"/>
      <c r="BSS173" s="396"/>
      <c r="BST173" s="396"/>
      <c r="BSU173" s="396"/>
      <c r="BSV173" s="396"/>
      <c r="BSW173" s="396"/>
      <c r="BSX173" s="396"/>
      <c r="BSY173" s="396"/>
      <c r="BSZ173" s="396"/>
      <c r="BTA173" s="396"/>
      <c r="BTB173" s="396"/>
      <c r="BTC173" s="396"/>
      <c r="BTD173" s="396"/>
      <c r="BTE173" s="396"/>
      <c r="BTF173" s="396"/>
      <c r="BTG173" s="396"/>
      <c r="BTH173" s="396"/>
      <c r="BTI173" s="396"/>
      <c r="BTJ173" s="396"/>
      <c r="BTK173" s="396"/>
      <c r="BTL173" s="396"/>
      <c r="BTM173" s="396"/>
      <c r="BTN173" s="396"/>
      <c r="BTO173" s="396"/>
      <c r="BTP173" s="396"/>
      <c r="BTQ173" s="396"/>
      <c r="BTR173" s="396"/>
      <c r="BTS173" s="396"/>
      <c r="BTT173" s="396"/>
      <c r="BTU173" s="396"/>
      <c r="BTV173" s="396"/>
      <c r="BTW173" s="396"/>
      <c r="BTX173" s="396"/>
      <c r="BTY173" s="396"/>
      <c r="BTZ173" s="396"/>
      <c r="BUA173" s="396"/>
      <c r="BUB173" s="396"/>
      <c r="BUC173" s="396"/>
      <c r="BUD173" s="396"/>
      <c r="BUE173" s="396"/>
      <c r="BUF173" s="396"/>
      <c r="BUG173" s="396"/>
      <c r="BUH173" s="396"/>
      <c r="BUI173" s="396"/>
      <c r="BUJ173" s="396"/>
      <c r="BUK173" s="396"/>
      <c r="BUL173" s="396"/>
      <c r="BUM173" s="396"/>
      <c r="BUN173" s="396"/>
      <c r="BUO173" s="396"/>
      <c r="BUP173" s="396"/>
      <c r="BUQ173" s="396"/>
      <c r="BUR173" s="396"/>
      <c r="BUS173" s="396"/>
      <c r="BUT173" s="396"/>
      <c r="BUU173" s="396"/>
      <c r="BUV173" s="396"/>
      <c r="BUW173" s="396"/>
      <c r="BUX173" s="396"/>
      <c r="BUY173" s="396"/>
      <c r="BUZ173" s="396"/>
      <c r="BVA173" s="396"/>
      <c r="BVB173" s="396"/>
      <c r="BVC173" s="396"/>
      <c r="BVD173" s="396"/>
      <c r="BVE173" s="396"/>
      <c r="BVF173" s="396"/>
      <c r="BVG173" s="396"/>
      <c r="BVH173" s="396"/>
      <c r="BVI173" s="396"/>
      <c r="BVJ173" s="396"/>
      <c r="BVK173" s="396"/>
      <c r="BVL173" s="396"/>
      <c r="BVM173" s="396"/>
      <c r="BVN173" s="396"/>
      <c r="BVO173" s="396"/>
      <c r="BVP173" s="396"/>
      <c r="BVQ173" s="396"/>
      <c r="BVR173" s="396"/>
      <c r="BVS173" s="396"/>
      <c r="BVT173" s="396"/>
      <c r="BVU173" s="396"/>
      <c r="BVV173" s="396"/>
      <c r="BVW173" s="396"/>
      <c r="BVX173" s="396"/>
      <c r="BVY173" s="396"/>
      <c r="BVZ173" s="396"/>
      <c r="BWA173" s="396"/>
      <c r="BWB173" s="396"/>
      <c r="BWC173" s="396"/>
      <c r="BWD173" s="396"/>
      <c r="BWE173" s="396"/>
      <c r="BWF173" s="396"/>
      <c r="BWG173" s="396"/>
      <c r="BWH173" s="396"/>
      <c r="BWI173" s="396"/>
      <c r="BWJ173" s="396"/>
      <c r="BWK173" s="396"/>
      <c r="BWL173" s="396"/>
      <c r="BWM173" s="396"/>
      <c r="BWN173" s="396"/>
      <c r="BWO173" s="396"/>
      <c r="BWP173" s="396"/>
      <c r="BWQ173" s="396"/>
      <c r="BWR173" s="396"/>
      <c r="BWS173" s="396"/>
      <c r="BWT173" s="396"/>
      <c r="BWU173" s="396"/>
      <c r="BWV173" s="396"/>
      <c r="BWW173" s="396"/>
      <c r="BWX173" s="396"/>
      <c r="BWY173" s="396"/>
      <c r="BWZ173" s="396"/>
      <c r="BXA173" s="396"/>
      <c r="BXB173" s="396"/>
      <c r="BXC173" s="396"/>
      <c r="BXD173" s="396"/>
      <c r="BXE173" s="396"/>
      <c r="BXF173" s="396"/>
      <c r="BXG173" s="396"/>
      <c r="BXH173" s="396"/>
      <c r="BXI173" s="396"/>
      <c r="BXJ173" s="396"/>
      <c r="BXK173" s="396"/>
      <c r="BXL173" s="396"/>
      <c r="BXM173" s="396"/>
      <c r="BXN173" s="396"/>
      <c r="BXO173" s="396"/>
      <c r="BXP173" s="396"/>
      <c r="BXQ173" s="396"/>
      <c r="BXR173" s="396"/>
      <c r="BXS173" s="396"/>
      <c r="BXT173" s="396"/>
      <c r="BXU173" s="396"/>
      <c r="BXV173" s="396"/>
      <c r="BXW173" s="396"/>
      <c r="BXX173" s="396"/>
      <c r="BXY173" s="396"/>
      <c r="BXZ173" s="396"/>
      <c r="BYA173" s="396"/>
      <c r="BYB173" s="396"/>
      <c r="BYC173" s="396"/>
      <c r="BYD173" s="396"/>
      <c r="BYE173" s="396"/>
      <c r="BYF173" s="396"/>
      <c r="BYG173" s="396"/>
      <c r="BYH173" s="396"/>
      <c r="BYI173" s="396"/>
      <c r="BYJ173" s="396"/>
      <c r="BYK173" s="396"/>
      <c r="BYL173" s="396"/>
      <c r="BYM173" s="396"/>
      <c r="BYN173" s="396"/>
      <c r="BYO173" s="396"/>
      <c r="BYP173" s="396"/>
      <c r="BYQ173" s="396"/>
      <c r="BYR173" s="396"/>
      <c r="BYS173" s="396"/>
      <c r="BYT173" s="396"/>
      <c r="BYU173" s="396"/>
      <c r="BYV173" s="396"/>
      <c r="BYW173" s="396"/>
      <c r="BYX173" s="396"/>
      <c r="BYY173" s="396"/>
      <c r="BYZ173" s="396"/>
      <c r="BZA173" s="396"/>
      <c r="BZB173" s="396"/>
      <c r="BZC173" s="396"/>
      <c r="BZD173" s="396"/>
      <c r="BZE173" s="396"/>
      <c r="BZF173" s="396"/>
      <c r="BZG173" s="396"/>
      <c r="BZH173" s="396"/>
      <c r="BZI173" s="396"/>
      <c r="BZJ173" s="396"/>
      <c r="BZK173" s="396"/>
      <c r="BZL173" s="396"/>
      <c r="BZM173" s="396"/>
      <c r="BZN173" s="396"/>
      <c r="BZO173" s="396"/>
      <c r="BZP173" s="396"/>
      <c r="BZQ173" s="396"/>
      <c r="BZR173" s="396"/>
      <c r="BZS173" s="396"/>
      <c r="BZT173" s="396"/>
      <c r="BZU173" s="396"/>
      <c r="BZV173" s="396"/>
      <c r="BZW173" s="396"/>
      <c r="BZX173" s="396"/>
      <c r="BZY173" s="396"/>
      <c r="BZZ173" s="396"/>
      <c r="CAA173" s="396"/>
      <c r="CAB173" s="396"/>
      <c r="CAC173" s="396"/>
      <c r="CAD173" s="396"/>
      <c r="CAE173" s="396"/>
      <c r="CAF173" s="396"/>
      <c r="CAG173" s="396"/>
      <c r="CAH173" s="396"/>
      <c r="CAI173" s="396"/>
      <c r="CAJ173" s="396"/>
      <c r="CAK173" s="396"/>
      <c r="CAL173" s="396"/>
      <c r="CAM173" s="396"/>
      <c r="CAN173" s="396"/>
      <c r="CAO173" s="396"/>
      <c r="CAP173" s="396"/>
      <c r="CAQ173" s="396"/>
      <c r="CAR173" s="396"/>
      <c r="CAS173" s="396"/>
      <c r="CAT173" s="396"/>
      <c r="CAU173" s="396"/>
      <c r="CAV173" s="396"/>
      <c r="CAW173" s="396"/>
      <c r="CAX173" s="396"/>
      <c r="CAY173" s="396"/>
      <c r="CAZ173" s="396"/>
      <c r="CBA173" s="396"/>
      <c r="CBB173" s="396"/>
      <c r="CBC173" s="396"/>
      <c r="CBD173" s="396"/>
      <c r="CBE173" s="396"/>
      <c r="CBF173" s="396"/>
      <c r="CBG173" s="396"/>
      <c r="CBH173" s="396"/>
      <c r="CBI173" s="396"/>
      <c r="CBJ173" s="396"/>
      <c r="CBK173" s="396"/>
      <c r="CBL173" s="396"/>
      <c r="CBM173" s="396"/>
      <c r="CBN173" s="396"/>
      <c r="CBO173" s="396"/>
      <c r="CBP173" s="396"/>
      <c r="CBQ173" s="396"/>
      <c r="CBR173" s="396"/>
      <c r="CBS173" s="396"/>
      <c r="CBT173" s="396"/>
      <c r="CBU173" s="396"/>
      <c r="CBV173" s="396"/>
      <c r="CBW173" s="396"/>
      <c r="CBX173" s="396"/>
      <c r="CBY173" s="396"/>
      <c r="CBZ173" s="396"/>
      <c r="CCA173" s="396"/>
      <c r="CCB173" s="396"/>
      <c r="CCC173" s="396"/>
      <c r="CCD173" s="396"/>
      <c r="CCE173" s="396"/>
      <c r="CCF173" s="396"/>
      <c r="CCG173" s="396"/>
      <c r="CCH173" s="396"/>
      <c r="CCI173" s="396"/>
      <c r="CCJ173" s="396"/>
      <c r="CCK173" s="396"/>
      <c r="CCL173" s="396"/>
      <c r="CCM173" s="396"/>
      <c r="CCN173" s="396"/>
      <c r="CCO173" s="396"/>
      <c r="CCP173" s="396"/>
      <c r="CCQ173" s="396"/>
      <c r="CCR173" s="396"/>
      <c r="CCS173" s="396"/>
      <c r="CCT173" s="396"/>
      <c r="CCU173" s="396"/>
      <c r="CCV173" s="396"/>
      <c r="CCW173" s="396"/>
      <c r="CCX173" s="396"/>
      <c r="CCY173" s="396"/>
      <c r="CCZ173" s="396"/>
      <c r="CDA173" s="396"/>
      <c r="CDB173" s="396"/>
      <c r="CDC173" s="396"/>
      <c r="CDD173" s="396"/>
      <c r="CDE173" s="396"/>
      <c r="CDF173" s="396"/>
      <c r="CDG173" s="396"/>
      <c r="CDH173" s="396"/>
      <c r="CDI173" s="396"/>
      <c r="CDJ173" s="396"/>
      <c r="CDK173" s="396"/>
      <c r="CDL173" s="396"/>
      <c r="CDM173" s="396"/>
      <c r="CDN173" s="396"/>
      <c r="CDO173" s="396"/>
      <c r="CDP173" s="396"/>
      <c r="CDQ173" s="396"/>
      <c r="CDR173" s="396"/>
      <c r="CDS173" s="396"/>
      <c r="CDT173" s="396"/>
      <c r="CDU173" s="396"/>
      <c r="CDV173" s="396"/>
      <c r="CDW173" s="396"/>
      <c r="CDX173" s="396"/>
      <c r="CDY173" s="396"/>
      <c r="CDZ173" s="396"/>
      <c r="CEA173" s="396"/>
      <c r="CEB173" s="396"/>
      <c r="CEC173" s="396"/>
      <c r="CED173" s="396"/>
      <c r="CEE173" s="396"/>
      <c r="CEF173" s="396"/>
      <c r="CEG173" s="396"/>
      <c r="CEH173" s="396"/>
      <c r="CEI173" s="396"/>
      <c r="CEJ173" s="396"/>
      <c r="CEK173" s="396"/>
      <c r="CEL173" s="396"/>
      <c r="CEM173" s="396"/>
      <c r="CEN173" s="396"/>
      <c r="CEO173" s="396"/>
      <c r="CEP173" s="396"/>
      <c r="CEQ173" s="396"/>
      <c r="CER173" s="396"/>
      <c r="CES173" s="396"/>
      <c r="CET173" s="396"/>
      <c r="CEU173" s="396"/>
      <c r="CEV173" s="396"/>
      <c r="CEW173" s="396"/>
      <c r="CEX173" s="396"/>
      <c r="CEY173" s="396"/>
      <c r="CEZ173" s="396"/>
      <c r="CFA173" s="396"/>
      <c r="CFB173" s="396"/>
      <c r="CFC173" s="396"/>
      <c r="CFD173" s="396"/>
      <c r="CFE173" s="396"/>
      <c r="CFF173" s="396"/>
      <c r="CFG173" s="396"/>
      <c r="CFH173" s="396"/>
      <c r="CFI173" s="396"/>
      <c r="CFJ173" s="396"/>
      <c r="CFK173" s="396"/>
      <c r="CFL173" s="396"/>
      <c r="CFM173" s="396"/>
      <c r="CFN173" s="396"/>
      <c r="CFO173" s="396"/>
      <c r="CFP173" s="396"/>
      <c r="CFQ173" s="396"/>
      <c r="CFR173" s="396"/>
      <c r="CFS173" s="396"/>
      <c r="CFT173" s="396"/>
      <c r="CFU173" s="396"/>
      <c r="CFV173" s="396"/>
      <c r="CFW173" s="396"/>
      <c r="CFX173" s="396"/>
      <c r="CFY173" s="396"/>
      <c r="CFZ173" s="396"/>
      <c r="CGA173" s="396"/>
      <c r="CGB173" s="396"/>
      <c r="CGC173" s="396"/>
      <c r="CGD173" s="396"/>
      <c r="CGE173" s="396"/>
      <c r="CGF173" s="396"/>
      <c r="CGG173" s="396"/>
      <c r="CGH173" s="396"/>
      <c r="CGI173" s="396"/>
      <c r="CGJ173" s="396"/>
      <c r="CGK173" s="396"/>
      <c r="CGL173" s="396"/>
      <c r="CGM173" s="396"/>
      <c r="CGN173" s="396"/>
      <c r="CGO173" s="396"/>
      <c r="CGP173" s="396"/>
      <c r="CGQ173" s="396"/>
      <c r="CGR173" s="396"/>
      <c r="CGS173" s="396"/>
      <c r="CGT173" s="396"/>
      <c r="CGU173" s="396"/>
      <c r="CGV173" s="396"/>
      <c r="CGW173" s="396"/>
      <c r="CGX173" s="396"/>
      <c r="CGY173" s="396"/>
      <c r="CGZ173" s="396"/>
      <c r="CHA173" s="396"/>
      <c r="CHB173" s="396"/>
      <c r="CHC173" s="396"/>
      <c r="CHD173" s="396"/>
      <c r="CHE173" s="396"/>
      <c r="CHF173" s="396"/>
      <c r="CHG173" s="396"/>
      <c r="CHH173" s="396"/>
      <c r="CHI173" s="396"/>
      <c r="CHJ173" s="396"/>
      <c r="CHK173" s="396"/>
      <c r="CHL173" s="396"/>
      <c r="CHM173" s="396"/>
      <c r="CHN173" s="396"/>
      <c r="CHO173" s="396"/>
      <c r="CHP173" s="396"/>
      <c r="CHQ173" s="396"/>
      <c r="CHR173" s="396"/>
      <c r="CHS173" s="396"/>
      <c r="CHT173" s="396"/>
      <c r="CHU173" s="396"/>
      <c r="CHV173" s="396"/>
      <c r="CHW173" s="396"/>
      <c r="CHX173" s="396"/>
      <c r="CHY173" s="396"/>
      <c r="CHZ173" s="396"/>
      <c r="CIA173" s="396"/>
      <c r="CIB173" s="396"/>
      <c r="CIC173" s="396"/>
      <c r="CID173" s="396"/>
      <c r="CIE173" s="396"/>
      <c r="CIF173" s="396"/>
      <c r="CIG173" s="396"/>
      <c r="CIH173" s="396"/>
      <c r="CII173" s="396"/>
      <c r="CIJ173" s="396"/>
      <c r="CIK173" s="396"/>
      <c r="CIL173" s="396"/>
      <c r="CIM173" s="396"/>
      <c r="CIN173" s="396"/>
      <c r="CIO173" s="396"/>
      <c r="CIP173" s="396"/>
      <c r="CIQ173" s="396"/>
      <c r="CIR173" s="396"/>
      <c r="CIS173" s="396"/>
      <c r="CIT173" s="396"/>
      <c r="CIU173" s="396"/>
      <c r="CIV173" s="396"/>
      <c r="CIW173" s="396"/>
      <c r="CIX173" s="396"/>
      <c r="CIY173" s="396"/>
      <c r="CIZ173" s="396"/>
      <c r="CJA173" s="396"/>
      <c r="CJB173" s="396"/>
      <c r="CJC173" s="396"/>
      <c r="CJD173" s="396"/>
      <c r="CJE173" s="396"/>
      <c r="CJF173" s="396"/>
      <c r="CJG173" s="396"/>
      <c r="CJH173" s="396"/>
      <c r="CJI173" s="396"/>
      <c r="CJJ173" s="396"/>
      <c r="CJK173" s="396"/>
      <c r="CJL173" s="396"/>
      <c r="CJM173" s="396"/>
      <c r="CJN173" s="396"/>
      <c r="CJO173" s="396"/>
      <c r="CJP173" s="396"/>
      <c r="CJQ173" s="396"/>
      <c r="CJR173" s="396"/>
      <c r="CJS173" s="396"/>
      <c r="CJT173" s="396"/>
      <c r="CJU173" s="396"/>
      <c r="CJV173" s="396"/>
      <c r="CJW173" s="396"/>
      <c r="CJX173" s="396"/>
      <c r="CJY173" s="396"/>
      <c r="CJZ173" s="396"/>
      <c r="CKA173" s="396"/>
      <c r="CKB173" s="396"/>
      <c r="CKC173" s="396"/>
      <c r="CKD173" s="396"/>
      <c r="CKE173" s="396"/>
      <c r="CKF173" s="396"/>
      <c r="CKG173" s="396"/>
      <c r="CKH173" s="396"/>
      <c r="CKI173" s="396"/>
      <c r="CKJ173" s="396"/>
      <c r="CKK173" s="396"/>
      <c r="CKL173" s="396"/>
      <c r="CKM173" s="396"/>
      <c r="CKN173" s="396"/>
      <c r="CKO173" s="396"/>
      <c r="CKP173" s="396"/>
      <c r="CKQ173" s="396"/>
      <c r="CKR173" s="396"/>
      <c r="CKS173" s="396"/>
      <c r="CKT173" s="396"/>
      <c r="CKU173" s="396"/>
      <c r="CKV173" s="396"/>
      <c r="CKW173" s="396"/>
      <c r="CKX173" s="396"/>
      <c r="CKY173" s="396"/>
      <c r="CKZ173" s="396"/>
      <c r="CLA173" s="396"/>
      <c r="CLB173" s="396"/>
      <c r="CLC173" s="396"/>
      <c r="CLD173" s="396"/>
      <c r="CLE173" s="396"/>
      <c r="CLF173" s="396"/>
      <c r="CLG173" s="396"/>
      <c r="CLH173" s="396"/>
      <c r="CLI173" s="396"/>
      <c r="CLJ173" s="396"/>
      <c r="CLK173" s="396"/>
      <c r="CLL173" s="396"/>
      <c r="CLM173" s="396"/>
      <c r="CLN173" s="396"/>
      <c r="CLO173" s="396"/>
      <c r="CLP173" s="396"/>
      <c r="CLQ173" s="396"/>
      <c r="CLR173" s="396"/>
      <c r="CLS173" s="396"/>
      <c r="CLT173" s="396"/>
      <c r="CLU173" s="396"/>
      <c r="CLV173" s="396"/>
      <c r="CLW173" s="396"/>
      <c r="CLX173" s="396"/>
      <c r="CLY173" s="396"/>
      <c r="CLZ173" s="396"/>
      <c r="CMA173" s="396"/>
      <c r="CMB173" s="396"/>
      <c r="CMC173" s="396"/>
      <c r="CMD173" s="396"/>
      <c r="CME173" s="396"/>
      <c r="CMF173" s="396"/>
      <c r="CMG173" s="396"/>
      <c r="CMH173" s="396"/>
      <c r="CMI173" s="396"/>
      <c r="CMJ173" s="396"/>
      <c r="CMK173" s="396"/>
      <c r="CML173" s="396"/>
      <c r="CMM173" s="396"/>
      <c r="CMN173" s="396"/>
      <c r="CMO173" s="396"/>
      <c r="CMP173" s="396"/>
      <c r="CMQ173" s="396"/>
      <c r="CMR173" s="396"/>
      <c r="CMS173" s="396"/>
      <c r="CMT173" s="396"/>
      <c r="CMU173" s="396"/>
      <c r="CMV173" s="396"/>
      <c r="CMW173" s="396"/>
      <c r="CMX173" s="396"/>
      <c r="CMY173" s="396"/>
      <c r="CMZ173" s="396"/>
      <c r="CNA173" s="396"/>
      <c r="CNB173" s="396"/>
      <c r="CNC173" s="396"/>
      <c r="CND173" s="396"/>
      <c r="CNE173" s="396"/>
      <c r="CNF173" s="396"/>
      <c r="CNG173" s="396"/>
      <c r="CNH173" s="396"/>
      <c r="CNI173" s="396"/>
      <c r="CNJ173" s="396"/>
      <c r="CNK173" s="396"/>
      <c r="CNL173" s="396"/>
      <c r="CNM173" s="396"/>
      <c r="CNN173" s="396"/>
      <c r="CNO173" s="396"/>
      <c r="CNP173" s="396"/>
      <c r="CNQ173" s="396"/>
      <c r="CNR173" s="396"/>
      <c r="CNS173" s="396"/>
      <c r="CNT173" s="396"/>
      <c r="CNU173" s="396"/>
      <c r="CNV173" s="396"/>
      <c r="CNW173" s="396"/>
      <c r="CNX173" s="396"/>
      <c r="CNY173" s="396"/>
      <c r="CNZ173" s="396"/>
      <c r="COA173" s="396"/>
      <c r="COB173" s="396"/>
      <c r="COC173" s="396"/>
      <c r="COD173" s="396"/>
      <c r="COE173" s="396"/>
      <c r="COF173" s="396"/>
      <c r="COG173" s="396"/>
      <c r="COH173" s="396"/>
      <c r="COI173" s="396"/>
      <c r="COJ173" s="396"/>
      <c r="COK173" s="396"/>
      <c r="COL173" s="396"/>
      <c r="COM173" s="396"/>
      <c r="CON173" s="396"/>
      <c r="COO173" s="396"/>
      <c r="COP173" s="396"/>
      <c r="COQ173" s="396"/>
      <c r="COR173" s="396"/>
      <c r="COS173" s="396"/>
      <c r="COT173" s="396"/>
      <c r="COU173" s="396"/>
      <c r="COV173" s="396"/>
      <c r="COW173" s="396"/>
      <c r="COX173" s="396"/>
      <c r="COY173" s="396"/>
      <c r="COZ173" s="396"/>
      <c r="CPA173" s="396"/>
      <c r="CPB173" s="396"/>
      <c r="CPC173" s="396"/>
      <c r="CPD173" s="396"/>
      <c r="CPE173" s="396"/>
      <c r="CPF173" s="396"/>
      <c r="CPG173" s="396"/>
      <c r="CPH173" s="396"/>
      <c r="CPI173" s="396"/>
      <c r="CPJ173" s="396"/>
      <c r="CPK173" s="396"/>
      <c r="CPL173" s="396"/>
      <c r="CPM173" s="396"/>
      <c r="CPN173" s="396"/>
      <c r="CPO173" s="396"/>
      <c r="CPP173" s="396"/>
      <c r="CPQ173" s="396"/>
      <c r="CPR173" s="396"/>
      <c r="CPS173" s="396"/>
      <c r="CPT173" s="396"/>
      <c r="CPU173" s="396"/>
      <c r="CPV173" s="396"/>
      <c r="CPW173" s="396"/>
      <c r="CPX173" s="396"/>
      <c r="CPY173" s="396"/>
      <c r="CPZ173" s="396"/>
      <c r="CQA173" s="396"/>
      <c r="CQB173" s="396"/>
      <c r="CQC173" s="396"/>
      <c r="CQD173" s="396"/>
      <c r="CQE173" s="396"/>
      <c r="CQF173" s="396"/>
      <c r="CQG173" s="396"/>
      <c r="CQH173" s="396"/>
      <c r="CQI173" s="396"/>
      <c r="CQJ173" s="396"/>
      <c r="CQK173" s="396"/>
      <c r="CQL173" s="396"/>
      <c r="CQM173" s="396"/>
      <c r="CQN173" s="396"/>
      <c r="CQO173" s="396"/>
      <c r="CQP173" s="396"/>
      <c r="CQQ173" s="396"/>
      <c r="CQR173" s="396"/>
      <c r="CQS173" s="396"/>
      <c r="CQT173" s="396"/>
      <c r="CQU173" s="396"/>
      <c r="CQV173" s="396"/>
      <c r="CQW173" s="396"/>
      <c r="CQX173" s="396"/>
      <c r="CQY173" s="396"/>
      <c r="CQZ173" s="396"/>
      <c r="CRA173" s="396"/>
      <c r="CRB173" s="396"/>
      <c r="CRC173" s="396"/>
      <c r="CRD173" s="396"/>
      <c r="CRE173" s="396"/>
      <c r="CRF173" s="396"/>
      <c r="CRG173" s="396"/>
      <c r="CRH173" s="396"/>
      <c r="CRI173" s="396"/>
      <c r="CRJ173" s="396"/>
      <c r="CRK173" s="396"/>
      <c r="CRL173" s="396"/>
      <c r="CRM173" s="396"/>
      <c r="CRN173" s="396"/>
      <c r="CRO173" s="396"/>
      <c r="CRP173" s="396"/>
      <c r="CRQ173" s="396"/>
      <c r="CRR173" s="396"/>
      <c r="CRS173" s="396"/>
      <c r="CRT173" s="396"/>
      <c r="CRU173" s="396"/>
      <c r="CRV173" s="396"/>
      <c r="CRW173" s="396"/>
      <c r="CRX173" s="396"/>
      <c r="CRY173" s="396"/>
      <c r="CRZ173" s="396"/>
      <c r="CSA173" s="396"/>
      <c r="CSB173" s="396"/>
      <c r="CSC173" s="396"/>
      <c r="CSD173" s="396"/>
      <c r="CSE173" s="396"/>
      <c r="CSF173" s="396"/>
      <c r="CSG173" s="396"/>
      <c r="CSH173" s="396"/>
      <c r="CSI173" s="396"/>
      <c r="CSJ173" s="396"/>
      <c r="CSK173" s="396"/>
      <c r="CSL173" s="396"/>
      <c r="CSM173" s="396"/>
      <c r="CSN173" s="396"/>
      <c r="CSO173" s="396"/>
      <c r="CSP173" s="396"/>
      <c r="CSQ173" s="396"/>
      <c r="CSR173" s="396"/>
      <c r="CSS173" s="396"/>
      <c r="CST173" s="396"/>
      <c r="CSU173" s="396"/>
      <c r="CSV173" s="396"/>
      <c r="CSW173" s="396"/>
      <c r="CSX173" s="396"/>
      <c r="CSY173" s="396"/>
      <c r="CSZ173" s="396"/>
      <c r="CTA173" s="396"/>
      <c r="CTB173" s="396"/>
      <c r="CTC173" s="396"/>
      <c r="CTD173" s="396"/>
      <c r="CTE173" s="396"/>
      <c r="CTF173" s="396"/>
      <c r="CTG173" s="396"/>
      <c r="CTH173" s="396"/>
      <c r="CTI173" s="396"/>
      <c r="CTJ173" s="396"/>
      <c r="CTK173" s="396"/>
      <c r="CTL173" s="396"/>
      <c r="CTM173" s="396"/>
      <c r="CTN173" s="396"/>
      <c r="CTO173" s="396"/>
      <c r="CTP173" s="396"/>
      <c r="CTQ173" s="396"/>
      <c r="CTR173" s="396"/>
      <c r="CTS173" s="396"/>
      <c r="CTT173" s="396"/>
      <c r="CTU173" s="396"/>
      <c r="CTV173" s="396"/>
      <c r="CTW173" s="396"/>
      <c r="CTX173" s="396"/>
      <c r="CTY173" s="396"/>
      <c r="CTZ173" s="396"/>
      <c r="CUA173" s="396"/>
      <c r="CUB173" s="396"/>
      <c r="CUC173" s="396"/>
      <c r="CUD173" s="396"/>
      <c r="CUE173" s="396"/>
      <c r="CUF173" s="396"/>
      <c r="CUG173" s="396"/>
      <c r="CUH173" s="396"/>
      <c r="CUI173" s="396"/>
      <c r="CUJ173" s="396"/>
      <c r="CUK173" s="396"/>
      <c r="CUL173" s="396"/>
      <c r="CUM173" s="396"/>
      <c r="CUN173" s="396"/>
      <c r="CUO173" s="396"/>
      <c r="CUP173" s="396"/>
      <c r="CUQ173" s="396"/>
      <c r="CUR173" s="396"/>
      <c r="CUS173" s="396"/>
      <c r="CUT173" s="396"/>
      <c r="CUU173" s="396"/>
      <c r="CUV173" s="396"/>
      <c r="CUW173" s="396"/>
      <c r="CUX173" s="396"/>
      <c r="CUY173" s="396"/>
      <c r="CUZ173" s="396"/>
      <c r="CVA173" s="396"/>
      <c r="CVB173" s="396"/>
      <c r="CVC173" s="396"/>
      <c r="CVD173" s="396"/>
      <c r="CVE173" s="396"/>
      <c r="CVF173" s="396"/>
      <c r="CVG173" s="396"/>
      <c r="CVH173" s="396"/>
      <c r="CVI173" s="396"/>
      <c r="CVJ173" s="396"/>
      <c r="CVK173" s="396"/>
      <c r="CVL173" s="396"/>
      <c r="CVM173" s="396"/>
      <c r="CVN173" s="396"/>
      <c r="CVO173" s="396"/>
      <c r="CVP173" s="396"/>
      <c r="CVQ173" s="396"/>
      <c r="CVR173" s="396"/>
      <c r="CVS173" s="396"/>
      <c r="CVT173" s="396"/>
      <c r="CVU173" s="396"/>
      <c r="CVV173" s="396"/>
      <c r="CVW173" s="396"/>
      <c r="CVX173" s="396"/>
      <c r="CVY173" s="396"/>
      <c r="CVZ173" s="396"/>
      <c r="CWA173" s="396"/>
      <c r="CWB173" s="396"/>
      <c r="CWC173" s="396"/>
      <c r="CWD173" s="396"/>
      <c r="CWE173" s="396"/>
      <c r="CWF173" s="396"/>
      <c r="CWG173" s="396"/>
      <c r="CWH173" s="396"/>
      <c r="CWI173" s="396"/>
      <c r="CWJ173" s="396"/>
      <c r="CWK173" s="396"/>
      <c r="CWL173" s="396"/>
      <c r="CWM173" s="396"/>
      <c r="CWN173" s="396"/>
      <c r="CWO173" s="396"/>
      <c r="CWP173" s="396"/>
      <c r="CWQ173" s="396"/>
      <c r="CWR173" s="396"/>
      <c r="CWS173" s="396"/>
      <c r="CWT173" s="396"/>
      <c r="CWU173" s="396"/>
      <c r="CWV173" s="396"/>
      <c r="CWW173" s="396"/>
      <c r="CWX173" s="396"/>
      <c r="CWY173" s="396"/>
      <c r="CWZ173" s="396"/>
      <c r="CXA173" s="396"/>
      <c r="CXB173" s="396"/>
      <c r="CXC173" s="396"/>
      <c r="CXD173" s="396"/>
      <c r="CXE173" s="396"/>
      <c r="CXF173" s="396"/>
      <c r="CXG173" s="396"/>
      <c r="CXH173" s="396"/>
      <c r="CXI173" s="396"/>
      <c r="CXJ173" s="396"/>
      <c r="CXK173" s="396"/>
      <c r="CXL173" s="396"/>
      <c r="CXM173" s="396"/>
      <c r="CXN173" s="396"/>
      <c r="CXO173" s="396"/>
      <c r="CXP173" s="396"/>
      <c r="CXQ173" s="396"/>
      <c r="CXR173" s="396"/>
      <c r="CXS173" s="396"/>
      <c r="CXT173" s="396"/>
      <c r="CXU173" s="396"/>
      <c r="CXV173" s="396"/>
      <c r="CXW173" s="396"/>
      <c r="CXX173" s="396"/>
      <c r="CXY173" s="396"/>
      <c r="CXZ173" s="396"/>
      <c r="CYA173" s="396"/>
      <c r="CYB173" s="396"/>
      <c r="CYC173" s="396"/>
      <c r="CYD173" s="396"/>
      <c r="CYE173" s="396"/>
      <c r="CYF173" s="396"/>
      <c r="CYG173" s="396"/>
      <c r="CYH173" s="396"/>
      <c r="CYI173" s="396"/>
      <c r="CYJ173" s="396"/>
      <c r="CYK173" s="396"/>
      <c r="CYL173" s="396"/>
      <c r="CYM173" s="396"/>
      <c r="CYN173" s="396"/>
      <c r="CYO173" s="396"/>
      <c r="CYP173" s="396"/>
      <c r="CYQ173" s="396"/>
      <c r="CYR173" s="396"/>
      <c r="CYS173" s="396"/>
      <c r="CYT173" s="396"/>
      <c r="CYU173" s="396"/>
      <c r="CYV173" s="396"/>
      <c r="CYW173" s="396"/>
      <c r="CYX173" s="396"/>
      <c r="CYY173" s="396"/>
      <c r="CYZ173" s="396"/>
      <c r="CZA173" s="396"/>
      <c r="CZB173" s="396"/>
      <c r="CZC173" s="396"/>
      <c r="CZD173" s="396"/>
      <c r="CZE173" s="396"/>
      <c r="CZF173" s="396"/>
      <c r="CZG173" s="396"/>
      <c r="CZH173" s="396"/>
      <c r="CZI173" s="396"/>
      <c r="CZJ173" s="396"/>
      <c r="CZK173" s="396"/>
      <c r="CZL173" s="396"/>
      <c r="CZM173" s="396"/>
      <c r="CZN173" s="396"/>
      <c r="CZO173" s="396"/>
      <c r="CZP173" s="396"/>
      <c r="CZQ173" s="396"/>
      <c r="CZR173" s="396"/>
      <c r="CZS173" s="396"/>
      <c r="CZT173" s="396"/>
      <c r="CZU173" s="396"/>
      <c r="CZV173" s="396"/>
      <c r="CZW173" s="396"/>
      <c r="CZX173" s="396"/>
      <c r="CZY173" s="396"/>
      <c r="CZZ173" s="396"/>
      <c r="DAA173" s="396"/>
      <c r="DAB173" s="396"/>
      <c r="DAC173" s="396"/>
      <c r="DAD173" s="396"/>
      <c r="DAE173" s="396"/>
      <c r="DAF173" s="396"/>
      <c r="DAG173" s="396"/>
      <c r="DAH173" s="396"/>
      <c r="DAI173" s="396"/>
      <c r="DAJ173" s="396"/>
      <c r="DAK173" s="396"/>
      <c r="DAL173" s="396"/>
      <c r="DAM173" s="396"/>
      <c r="DAN173" s="396"/>
      <c r="DAO173" s="396"/>
      <c r="DAP173" s="396"/>
      <c r="DAQ173" s="396"/>
      <c r="DAR173" s="396"/>
      <c r="DAS173" s="396"/>
      <c r="DAT173" s="396"/>
      <c r="DAU173" s="396"/>
      <c r="DAV173" s="396"/>
      <c r="DAW173" s="396"/>
      <c r="DAX173" s="396"/>
      <c r="DAY173" s="396"/>
      <c r="DAZ173" s="396"/>
      <c r="DBA173" s="396"/>
      <c r="DBB173" s="396"/>
      <c r="DBC173" s="396"/>
      <c r="DBD173" s="396"/>
      <c r="DBE173" s="396"/>
      <c r="DBF173" s="396"/>
      <c r="DBG173" s="396"/>
      <c r="DBH173" s="396"/>
      <c r="DBI173" s="396"/>
      <c r="DBJ173" s="396"/>
      <c r="DBK173" s="396"/>
      <c r="DBL173" s="396"/>
      <c r="DBM173" s="396"/>
      <c r="DBN173" s="396"/>
      <c r="DBO173" s="396"/>
      <c r="DBP173" s="396"/>
      <c r="DBQ173" s="396"/>
      <c r="DBR173" s="396"/>
      <c r="DBS173" s="396"/>
      <c r="DBT173" s="396"/>
      <c r="DBU173" s="396"/>
      <c r="DBV173" s="396"/>
      <c r="DBW173" s="396"/>
      <c r="DBX173" s="396"/>
      <c r="DBY173" s="396"/>
      <c r="DBZ173" s="396"/>
      <c r="DCA173" s="396"/>
      <c r="DCB173" s="396"/>
      <c r="DCC173" s="396"/>
      <c r="DCD173" s="396"/>
      <c r="DCE173" s="396"/>
      <c r="DCF173" s="396"/>
      <c r="DCG173" s="396"/>
      <c r="DCH173" s="396"/>
      <c r="DCI173" s="396"/>
      <c r="DCJ173" s="396"/>
      <c r="DCK173" s="396"/>
      <c r="DCL173" s="396"/>
      <c r="DCM173" s="396"/>
      <c r="DCN173" s="396"/>
      <c r="DCO173" s="396"/>
      <c r="DCP173" s="396"/>
      <c r="DCQ173" s="396"/>
      <c r="DCR173" s="396"/>
      <c r="DCS173" s="396"/>
      <c r="DCT173" s="396"/>
      <c r="DCU173" s="396"/>
      <c r="DCV173" s="396"/>
      <c r="DCW173" s="396"/>
      <c r="DCX173" s="396"/>
      <c r="DCY173" s="396"/>
      <c r="DCZ173" s="396"/>
      <c r="DDA173" s="396"/>
      <c r="DDB173" s="396"/>
      <c r="DDC173" s="396"/>
      <c r="DDD173" s="396"/>
      <c r="DDE173" s="396"/>
      <c r="DDF173" s="396"/>
      <c r="DDG173" s="396"/>
      <c r="DDH173" s="396"/>
      <c r="DDI173" s="396"/>
      <c r="DDJ173" s="396"/>
      <c r="DDK173" s="396"/>
      <c r="DDL173" s="396"/>
      <c r="DDM173" s="396"/>
      <c r="DDN173" s="396"/>
      <c r="DDO173" s="396"/>
      <c r="DDP173" s="396"/>
      <c r="DDQ173" s="396"/>
      <c r="DDR173" s="396"/>
      <c r="DDS173" s="396"/>
      <c r="DDT173" s="396"/>
      <c r="DDU173" s="396"/>
      <c r="DDV173" s="396"/>
      <c r="DDW173" s="396"/>
      <c r="DDX173" s="396"/>
      <c r="DDY173" s="396"/>
      <c r="DDZ173" s="396"/>
      <c r="DEA173" s="396"/>
      <c r="DEB173" s="396"/>
      <c r="DEC173" s="396"/>
      <c r="DED173" s="396"/>
      <c r="DEE173" s="396"/>
      <c r="DEF173" s="396"/>
      <c r="DEG173" s="396"/>
      <c r="DEH173" s="396"/>
      <c r="DEI173" s="396"/>
      <c r="DEJ173" s="396"/>
      <c r="DEK173" s="396"/>
      <c r="DEL173" s="396"/>
      <c r="DEM173" s="396"/>
      <c r="DEN173" s="396"/>
      <c r="DEO173" s="396"/>
      <c r="DEP173" s="396"/>
      <c r="DEQ173" s="396"/>
      <c r="DER173" s="396"/>
      <c r="DES173" s="396"/>
      <c r="DET173" s="396"/>
      <c r="DEU173" s="396"/>
      <c r="DEV173" s="396"/>
      <c r="DEW173" s="396"/>
      <c r="DEX173" s="396"/>
      <c r="DEY173" s="396"/>
      <c r="DEZ173" s="396"/>
      <c r="DFA173" s="396"/>
      <c r="DFB173" s="396"/>
      <c r="DFC173" s="396"/>
      <c r="DFD173" s="396"/>
      <c r="DFE173" s="396"/>
      <c r="DFF173" s="396"/>
      <c r="DFG173" s="396"/>
      <c r="DFH173" s="396"/>
      <c r="DFI173" s="396"/>
      <c r="DFJ173" s="396"/>
      <c r="DFK173" s="396"/>
      <c r="DFL173" s="396"/>
      <c r="DFM173" s="396"/>
      <c r="DFN173" s="396"/>
      <c r="DFO173" s="396"/>
      <c r="DFP173" s="396"/>
      <c r="DFQ173" s="396"/>
      <c r="DFR173" s="396"/>
      <c r="DFS173" s="396"/>
      <c r="DFT173" s="396"/>
      <c r="DFU173" s="396"/>
      <c r="DFV173" s="396"/>
      <c r="DFW173" s="396"/>
      <c r="DFX173" s="396"/>
      <c r="DFY173" s="396"/>
      <c r="DFZ173" s="396"/>
      <c r="DGA173" s="396"/>
      <c r="DGB173" s="396"/>
      <c r="DGC173" s="396"/>
      <c r="DGD173" s="396"/>
      <c r="DGE173" s="396"/>
      <c r="DGF173" s="396"/>
      <c r="DGG173" s="396"/>
      <c r="DGH173" s="396"/>
      <c r="DGI173" s="396"/>
      <c r="DGJ173" s="396"/>
      <c r="DGK173" s="396"/>
      <c r="DGL173" s="396"/>
      <c r="DGM173" s="396"/>
      <c r="DGN173" s="396"/>
      <c r="DGO173" s="396"/>
      <c r="DGP173" s="396"/>
      <c r="DGQ173" s="396"/>
      <c r="DGR173" s="396"/>
      <c r="DGS173" s="396"/>
      <c r="DGT173" s="396"/>
      <c r="DGU173" s="396"/>
      <c r="DGV173" s="396"/>
      <c r="DGW173" s="396"/>
      <c r="DGX173" s="396"/>
      <c r="DGY173" s="396"/>
      <c r="DGZ173" s="396"/>
      <c r="DHA173" s="396"/>
      <c r="DHB173" s="396"/>
      <c r="DHC173" s="396"/>
      <c r="DHD173" s="396"/>
      <c r="DHE173" s="396"/>
      <c r="DHF173" s="396"/>
      <c r="DHG173" s="396"/>
      <c r="DHH173" s="396"/>
      <c r="DHI173" s="396"/>
      <c r="DHJ173" s="396"/>
      <c r="DHK173" s="396"/>
      <c r="DHL173" s="396"/>
      <c r="DHM173" s="396"/>
      <c r="DHN173" s="396"/>
      <c r="DHO173" s="396"/>
      <c r="DHP173" s="396"/>
      <c r="DHQ173" s="396"/>
      <c r="DHR173" s="396"/>
      <c r="DHS173" s="396"/>
      <c r="DHT173" s="396"/>
      <c r="DHU173" s="396"/>
      <c r="DHV173" s="396"/>
      <c r="DHW173" s="396"/>
      <c r="DHX173" s="396"/>
      <c r="DHY173" s="396"/>
      <c r="DHZ173" s="396"/>
      <c r="DIA173" s="396"/>
      <c r="DIB173" s="396"/>
      <c r="DIC173" s="396"/>
      <c r="DID173" s="396"/>
      <c r="DIE173" s="396"/>
      <c r="DIF173" s="396"/>
      <c r="DIG173" s="396"/>
      <c r="DIH173" s="396"/>
      <c r="DII173" s="396"/>
      <c r="DIJ173" s="396"/>
      <c r="DIK173" s="396"/>
      <c r="DIL173" s="396"/>
      <c r="DIM173" s="396"/>
      <c r="DIN173" s="396"/>
      <c r="DIO173" s="396"/>
      <c r="DIP173" s="396"/>
      <c r="DIQ173" s="396"/>
      <c r="DIR173" s="396"/>
      <c r="DIS173" s="396"/>
      <c r="DIT173" s="396"/>
      <c r="DIU173" s="396"/>
      <c r="DIV173" s="396"/>
      <c r="DIW173" s="396"/>
      <c r="DIX173" s="396"/>
      <c r="DIY173" s="396"/>
      <c r="DIZ173" s="396"/>
      <c r="DJA173" s="396"/>
      <c r="DJB173" s="396"/>
      <c r="DJC173" s="396"/>
      <c r="DJD173" s="396"/>
      <c r="DJE173" s="396"/>
      <c r="DJF173" s="396"/>
      <c r="DJG173" s="396"/>
      <c r="DJH173" s="396"/>
      <c r="DJI173" s="396"/>
      <c r="DJJ173" s="396"/>
      <c r="DJK173" s="396"/>
      <c r="DJL173" s="396"/>
      <c r="DJM173" s="396"/>
      <c r="DJN173" s="396"/>
      <c r="DJO173" s="396"/>
      <c r="DJP173" s="396"/>
      <c r="DJQ173" s="396"/>
      <c r="DJR173" s="396"/>
      <c r="DJS173" s="396"/>
      <c r="DJT173" s="396"/>
      <c r="DJU173" s="396"/>
      <c r="DJV173" s="396"/>
      <c r="DJW173" s="396"/>
      <c r="DJX173" s="396"/>
      <c r="DJY173" s="396"/>
      <c r="DJZ173" s="396"/>
      <c r="DKA173" s="396"/>
      <c r="DKB173" s="396"/>
      <c r="DKC173" s="396"/>
      <c r="DKD173" s="396"/>
      <c r="DKE173" s="396"/>
      <c r="DKF173" s="396"/>
      <c r="DKG173" s="396"/>
      <c r="DKH173" s="396"/>
      <c r="DKI173" s="396"/>
      <c r="DKJ173" s="396"/>
      <c r="DKK173" s="396"/>
      <c r="DKL173" s="396"/>
      <c r="DKM173" s="396"/>
      <c r="DKN173" s="396"/>
      <c r="DKO173" s="396"/>
      <c r="DKP173" s="396"/>
      <c r="DKQ173" s="396"/>
      <c r="DKR173" s="396"/>
      <c r="DKS173" s="396"/>
      <c r="DKT173" s="396"/>
      <c r="DKU173" s="396"/>
      <c r="DKV173" s="396"/>
      <c r="DKW173" s="396"/>
      <c r="DKX173" s="396"/>
      <c r="DKY173" s="396"/>
      <c r="DKZ173" s="396"/>
      <c r="DLA173" s="396"/>
      <c r="DLB173" s="396"/>
      <c r="DLC173" s="396"/>
      <c r="DLD173" s="396"/>
      <c r="DLE173" s="396"/>
      <c r="DLF173" s="396"/>
      <c r="DLG173" s="396"/>
      <c r="DLH173" s="396"/>
      <c r="DLI173" s="396"/>
      <c r="DLJ173" s="396"/>
      <c r="DLK173" s="396"/>
      <c r="DLL173" s="396"/>
      <c r="DLM173" s="396"/>
      <c r="DLN173" s="396"/>
      <c r="DLO173" s="396"/>
      <c r="DLP173" s="396"/>
      <c r="DLQ173" s="396"/>
      <c r="DLR173" s="396"/>
      <c r="DLS173" s="396"/>
      <c r="DLT173" s="396"/>
      <c r="DLU173" s="396"/>
      <c r="DLV173" s="396"/>
      <c r="DLW173" s="396"/>
      <c r="DLX173" s="396"/>
      <c r="DLY173" s="396"/>
      <c r="DLZ173" s="396"/>
      <c r="DMA173" s="396"/>
      <c r="DMB173" s="396"/>
      <c r="DMC173" s="396"/>
      <c r="DMD173" s="396"/>
      <c r="DME173" s="396"/>
      <c r="DMF173" s="396"/>
      <c r="DMG173" s="396"/>
      <c r="DMH173" s="396"/>
      <c r="DMI173" s="396"/>
      <c r="DMJ173" s="396"/>
      <c r="DMK173" s="396"/>
      <c r="DML173" s="396"/>
      <c r="DMM173" s="396"/>
      <c r="DMN173" s="396"/>
      <c r="DMO173" s="396"/>
      <c r="DMP173" s="396"/>
      <c r="DMQ173" s="396"/>
      <c r="DMR173" s="396"/>
      <c r="DMS173" s="396"/>
      <c r="DMT173" s="396"/>
      <c r="DMU173" s="396"/>
      <c r="DMV173" s="396"/>
      <c r="DMW173" s="396"/>
      <c r="DMX173" s="396"/>
      <c r="DMY173" s="396"/>
      <c r="DMZ173" s="396"/>
      <c r="DNA173" s="396"/>
      <c r="DNB173" s="396"/>
      <c r="DNC173" s="396"/>
      <c r="DND173" s="396"/>
      <c r="DNE173" s="396"/>
      <c r="DNF173" s="396"/>
      <c r="DNG173" s="396"/>
      <c r="DNH173" s="396"/>
      <c r="DNI173" s="396"/>
      <c r="DNJ173" s="396"/>
      <c r="DNK173" s="396"/>
      <c r="DNL173" s="396"/>
      <c r="DNM173" s="396"/>
      <c r="DNN173" s="396"/>
      <c r="DNO173" s="396"/>
      <c r="DNP173" s="396"/>
      <c r="DNQ173" s="396"/>
      <c r="DNR173" s="396"/>
      <c r="DNS173" s="396"/>
      <c r="DNT173" s="396"/>
      <c r="DNU173" s="396"/>
      <c r="DNV173" s="396"/>
      <c r="DNW173" s="396"/>
      <c r="DNX173" s="396"/>
      <c r="DNY173" s="396"/>
      <c r="DNZ173" s="396"/>
      <c r="DOA173" s="396"/>
      <c r="DOB173" s="396"/>
      <c r="DOC173" s="396"/>
      <c r="DOD173" s="396"/>
      <c r="DOE173" s="396"/>
      <c r="DOF173" s="396"/>
      <c r="DOG173" s="396"/>
      <c r="DOH173" s="396"/>
      <c r="DOI173" s="396"/>
      <c r="DOJ173" s="396"/>
      <c r="DOK173" s="396"/>
      <c r="DOL173" s="396"/>
      <c r="DOM173" s="396"/>
      <c r="DON173" s="396"/>
      <c r="DOO173" s="396"/>
      <c r="DOP173" s="396"/>
      <c r="DOQ173" s="396"/>
      <c r="DOR173" s="396"/>
      <c r="DOS173" s="396"/>
      <c r="DOT173" s="396"/>
      <c r="DOU173" s="396"/>
      <c r="DOV173" s="396"/>
      <c r="DOW173" s="396"/>
      <c r="DOX173" s="396"/>
      <c r="DOY173" s="396"/>
      <c r="DOZ173" s="396"/>
      <c r="DPA173" s="396"/>
      <c r="DPB173" s="396"/>
      <c r="DPC173" s="396"/>
      <c r="DPD173" s="396"/>
      <c r="DPE173" s="396"/>
      <c r="DPF173" s="396"/>
      <c r="DPG173" s="396"/>
      <c r="DPH173" s="396"/>
      <c r="DPI173" s="396"/>
      <c r="DPJ173" s="396"/>
      <c r="DPK173" s="396"/>
      <c r="DPL173" s="396"/>
      <c r="DPM173" s="396"/>
      <c r="DPN173" s="396"/>
      <c r="DPO173" s="396"/>
      <c r="DPP173" s="396"/>
      <c r="DPQ173" s="396"/>
      <c r="DPR173" s="396"/>
      <c r="DPS173" s="396"/>
      <c r="DPT173" s="396"/>
      <c r="DPU173" s="396"/>
      <c r="DPV173" s="396"/>
      <c r="DPW173" s="396"/>
      <c r="DPX173" s="396"/>
      <c r="DPY173" s="396"/>
      <c r="DPZ173" s="396"/>
      <c r="DQA173" s="396"/>
      <c r="DQB173" s="396"/>
      <c r="DQC173" s="396"/>
      <c r="DQD173" s="396"/>
      <c r="DQE173" s="396"/>
      <c r="DQF173" s="396"/>
      <c r="DQG173" s="396"/>
      <c r="DQH173" s="396"/>
      <c r="DQI173" s="396"/>
      <c r="DQJ173" s="396"/>
      <c r="DQK173" s="396"/>
      <c r="DQL173" s="396"/>
      <c r="DQM173" s="396"/>
      <c r="DQN173" s="396"/>
      <c r="DQO173" s="396"/>
      <c r="DQP173" s="396"/>
      <c r="DQQ173" s="396"/>
      <c r="DQR173" s="396"/>
      <c r="DQS173" s="396"/>
      <c r="DQT173" s="396"/>
      <c r="DQU173" s="396"/>
      <c r="DQV173" s="396"/>
      <c r="DQW173" s="396"/>
      <c r="DQX173" s="396"/>
      <c r="DQY173" s="396"/>
      <c r="DQZ173" s="396"/>
      <c r="DRA173" s="396"/>
      <c r="DRB173" s="396"/>
      <c r="DRC173" s="396"/>
      <c r="DRD173" s="396"/>
      <c r="DRE173" s="396"/>
      <c r="DRF173" s="396"/>
      <c r="DRG173" s="396"/>
      <c r="DRH173" s="396"/>
      <c r="DRI173" s="396"/>
      <c r="DRJ173" s="396"/>
      <c r="DRK173" s="396"/>
      <c r="DRL173" s="396"/>
      <c r="DRM173" s="396"/>
      <c r="DRN173" s="396"/>
      <c r="DRO173" s="396"/>
      <c r="DRP173" s="396"/>
      <c r="DRQ173" s="396"/>
      <c r="DRR173" s="396"/>
      <c r="DRS173" s="396"/>
      <c r="DRT173" s="396"/>
      <c r="DRU173" s="396"/>
      <c r="DRV173" s="396"/>
      <c r="DRW173" s="396"/>
      <c r="DRX173" s="396"/>
      <c r="DRY173" s="396"/>
      <c r="DRZ173" s="396"/>
      <c r="DSA173" s="396"/>
      <c r="DSB173" s="396"/>
      <c r="DSC173" s="396"/>
      <c r="DSD173" s="396"/>
      <c r="DSE173" s="396"/>
      <c r="DSF173" s="396"/>
      <c r="DSG173" s="396"/>
      <c r="DSH173" s="396"/>
      <c r="DSI173" s="396"/>
      <c r="DSJ173" s="396"/>
      <c r="DSK173" s="396"/>
      <c r="DSL173" s="396"/>
      <c r="DSM173" s="396"/>
      <c r="DSN173" s="396"/>
      <c r="DSO173" s="396"/>
      <c r="DSP173" s="396"/>
      <c r="DSQ173" s="396"/>
      <c r="DSR173" s="396"/>
      <c r="DSS173" s="396"/>
      <c r="DST173" s="396"/>
      <c r="DSU173" s="396"/>
      <c r="DSV173" s="396"/>
      <c r="DSW173" s="396"/>
      <c r="DSX173" s="396"/>
      <c r="DSY173" s="396"/>
      <c r="DSZ173" s="396"/>
      <c r="DTA173" s="396"/>
      <c r="DTB173" s="396"/>
      <c r="DTC173" s="396"/>
      <c r="DTD173" s="396"/>
      <c r="DTE173" s="396"/>
      <c r="DTF173" s="396"/>
      <c r="DTG173" s="396"/>
      <c r="DTH173" s="396"/>
      <c r="DTI173" s="396"/>
      <c r="DTJ173" s="396"/>
      <c r="DTK173" s="396"/>
      <c r="DTL173" s="396"/>
      <c r="DTM173" s="396"/>
      <c r="DTN173" s="396"/>
      <c r="DTO173" s="396"/>
      <c r="DTP173" s="396"/>
      <c r="DTQ173" s="396"/>
      <c r="DTR173" s="396"/>
      <c r="DTS173" s="396"/>
      <c r="DTT173" s="396"/>
      <c r="DTU173" s="396"/>
      <c r="DTV173" s="396"/>
      <c r="DTW173" s="396"/>
      <c r="DTX173" s="396"/>
      <c r="DTY173" s="396"/>
      <c r="DTZ173" s="396"/>
      <c r="DUA173" s="396"/>
      <c r="DUB173" s="396"/>
      <c r="DUC173" s="396"/>
      <c r="DUD173" s="396"/>
      <c r="DUE173" s="396"/>
      <c r="DUF173" s="396"/>
      <c r="DUG173" s="396"/>
      <c r="DUH173" s="396"/>
      <c r="DUI173" s="396"/>
      <c r="DUJ173" s="396"/>
      <c r="DUK173" s="396"/>
      <c r="DUL173" s="396"/>
      <c r="DUM173" s="396"/>
      <c r="DUN173" s="396"/>
      <c r="DUO173" s="396"/>
      <c r="DUP173" s="396"/>
      <c r="DUQ173" s="396"/>
      <c r="DUR173" s="396"/>
      <c r="DUS173" s="396"/>
      <c r="DUT173" s="396"/>
      <c r="DUU173" s="396"/>
      <c r="DUV173" s="396"/>
      <c r="DUW173" s="396"/>
      <c r="DUX173" s="396"/>
      <c r="DUY173" s="396"/>
      <c r="DUZ173" s="396"/>
      <c r="DVA173" s="396"/>
      <c r="DVB173" s="396"/>
      <c r="DVC173" s="396"/>
      <c r="DVD173" s="396"/>
      <c r="DVE173" s="396"/>
      <c r="DVF173" s="396"/>
      <c r="DVG173" s="396"/>
      <c r="DVH173" s="396"/>
      <c r="DVI173" s="396"/>
      <c r="DVJ173" s="396"/>
      <c r="DVK173" s="396"/>
      <c r="DVL173" s="396"/>
      <c r="DVM173" s="396"/>
      <c r="DVN173" s="396"/>
      <c r="DVO173" s="396"/>
      <c r="DVP173" s="396"/>
      <c r="DVQ173" s="396"/>
      <c r="DVR173" s="396"/>
      <c r="DVS173" s="396"/>
      <c r="DVT173" s="396"/>
      <c r="DVU173" s="396"/>
      <c r="DVV173" s="396"/>
      <c r="DVW173" s="396"/>
      <c r="DVX173" s="396"/>
      <c r="DVY173" s="396"/>
      <c r="DVZ173" s="396"/>
      <c r="DWA173" s="396"/>
      <c r="DWB173" s="396"/>
      <c r="DWC173" s="396"/>
      <c r="DWD173" s="396"/>
      <c r="DWE173" s="396"/>
      <c r="DWF173" s="396"/>
      <c r="DWG173" s="396"/>
      <c r="DWH173" s="396"/>
      <c r="DWI173" s="396"/>
      <c r="DWJ173" s="396"/>
      <c r="DWK173" s="396"/>
      <c r="DWL173" s="396"/>
      <c r="DWM173" s="396"/>
      <c r="DWN173" s="396"/>
      <c r="DWO173" s="396"/>
      <c r="DWP173" s="396"/>
      <c r="DWQ173" s="396"/>
      <c r="DWR173" s="396"/>
      <c r="DWS173" s="396"/>
      <c r="DWT173" s="396"/>
      <c r="DWU173" s="396"/>
      <c r="DWV173" s="396"/>
      <c r="DWW173" s="396"/>
      <c r="DWX173" s="396"/>
      <c r="DWY173" s="396"/>
      <c r="DWZ173" s="396"/>
      <c r="DXA173" s="396"/>
      <c r="DXB173" s="396"/>
      <c r="DXC173" s="396"/>
      <c r="DXD173" s="396"/>
      <c r="DXE173" s="396"/>
      <c r="DXF173" s="396"/>
      <c r="DXG173" s="396"/>
      <c r="DXH173" s="396"/>
      <c r="DXI173" s="396"/>
      <c r="DXJ173" s="396"/>
      <c r="DXK173" s="396"/>
      <c r="DXL173" s="396"/>
      <c r="DXM173" s="396"/>
      <c r="DXN173" s="396"/>
      <c r="DXO173" s="396"/>
      <c r="DXP173" s="396"/>
      <c r="DXQ173" s="396"/>
      <c r="DXR173" s="396"/>
      <c r="DXS173" s="396"/>
      <c r="DXT173" s="396"/>
      <c r="DXU173" s="396"/>
      <c r="DXV173" s="396"/>
      <c r="DXW173" s="396"/>
      <c r="DXX173" s="396"/>
      <c r="DXY173" s="396"/>
      <c r="DXZ173" s="396"/>
      <c r="DYA173" s="396"/>
      <c r="DYB173" s="396"/>
      <c r="DYC173" s="396"/>
      <c r="DYD173" s="396"/>
      <c r="DYE173" s="396"/>
      <c r="DYF173" s="396"/>
      <c r="DYG173" s="396"/>
      <c r="DYH173" s="396"/>
      <c r="DYI173" s="396"/>
      <c r="DYJ173" s="396"/>
      <c r="DYK173" s="396"/>
      <c r="DYL173" s="396"/>
      <c r="DYM173" s="396"/>
      <c r="DYN173" s="396"/>
      <c r="DYO173" s="396"/>
      <c r="DYP173" s="396"/>
      <c r="DYQ173" s="396"/>
      <c r="DYR173" s="396"/>
      <c r="DYS173" s="396"/>
      <c r="DYT173" s="396"/>
      <c r="DYU173" s="396"/>
      <c r="DYV173" s="396"/>
      <c r="DYW173" s="396"/>
      <c r="DYX173" s="396"/>
      <c r="DYY173" s="396"/>
      <c r="DYZ173" s="396"/>
      <c r="DZA173" s="396"/>
      <c r="DZB173" s="396"/>
      <c r="DZC173" s="396"/>
      <c r="DZD173" s="396"/>
      <c r="DZE173" s="396"/>
      <c r="DZF173" s="396"/>
      <c r="DZG173" s="396"/>
      <c r="DZH173" s="396"/>
      <c r="DZI173" s="396"/>
      <c r="DZJ173" s="396"/>
      <c r="DZK173" s="396"/>
      <c r="DZL173" s="396"/>
      <c r="DZM173" s="396"/>
      <c r="DZN173" s="396"/>
      <c r="DZO173" s="396"/>
      <c r="DZP173" s="396"/>
      <c r="DZQ173" s="396"/>
      <c r="DZR173" s="396"/>
      <c r="DZS173" s="396"/>
      <c r="DZT173" s="396"/>
      <c r="DZU173" s="396"/>
      <c r="DZV173" s="396"/>
      <c r="DZW173" s="396"/>
      <c r="DZX173" s="396"/>
      <c r="DZY173" s="396"/>
      <c r="DZZ173" s="396"/>
      <c r="EAA173" s="396"/>
      <c r="EAB173" s="396"/>
      <c r="EAC173" s="396"/>
      <c r="EAD173" s="396"/>
      <c r="EAE173" s="396"/>
      <c r="EAF173" s="396"/>
      <c r="EAG173" s="396"/>
      <c r="EAH173" s="396"/>
      <c r="EAI173" s="396"/>
      <c r="EAJ173" s="396"/>
      <c r="EAK173" s="396"/>
      <c r="EAL173" s="396"/>
      <c r="EAM173" s="396"/>
      <c r="EAN173" s="396"/>
      <c r="EAO173" s="396"/>
      <c r="EAP173" s="396"/>
      <c r="EAQ173" s="396"/>
      <c r="EAR173" s="396"/>
      <c r="EAS173" s="396"/>
      <c r="EAT173" s="396"/>
      <c r="EAU173" s="396"/>
      <c r="EAV173" s="396"/>
      <c r="EAW173" s="396"/>
      <c r="EAX173" s="396"/>
      <c r="EAY173" s="396"/>
      <c r="EAZ173" s="396"/>
      <c r="EBA173" s="396"/>
      <c r="EBB173" s="396"/>
      <c r="EBC173" s="396"/>
      <c r="EBD173" s="396"/>
      <c r="EBE173" s="396"/>
      <c r="EBF173" s="396"/>
      <c r="EBG173" s="396"/>
      <c r="EBH173" s="396"/>
      <c r="EBI173" s="396"/>
      <c r="EBJ173" s="396"/>
      <c r="EBK173" s="396"/>
      <c r="EBL173" s="396"/>
      <c r="EBM173" s="396"/>
      <c r="EBN173" s="396"/>
      <c r="EBO173" s="396"/>
      <c r="EBP173" s="396"/>
      <c r="EBQ173" s="396"/>
      <c r="EBR173" s="396"/>
      <c r="EBS173" s="396"/>
      <c r="EBT173" s="396"/>
      <c r="EBU173" s="396"/>
      <c r="EBV173" s="396"/>
      <c r="EBW173" s="396"/>
      <c r="EBX173" s="396"/>
      <c r="EBY173" s="396"/>
      <c r="EBZ173" s="396"/>
      <c r="ECA173" s="396"/>
      <c r="ECB173" s="396"/>
      <c r="ECC173" s="396"/>
      <c r="ECD173" s="396"/>
      <c r="ECE173" s="396"/>
      <c r="ECF173" s="396"/>
      <c r="ECG173" s="396"/>
      <c r="ECH173" s="396"/>
      <c r="ECI173" s="396"/>
      <c r="ECJ173" s="396"/>
      <c r="ECK173" s="396"/>
      <c r="ECL173" s="396"/>
      <c r="ECM173" s="396"/>
      <c r="ECN173" s="396"/>
      <c r="ECO173" s="396"/>
      <c r="ECP173" s="396"/>
      <c r="ECQ173" s="396"/>
      <c r="ECR173" s="396"/>
      <c r="ECS173" s="396"/>
      <c r="ECT173" s="396"/>
      <c r="ECU173" s="396"/>
      <c r="ECV173" s="396"/>
      <c r="ECW173" s="396"/>
      <c r="ECX173" s="396"/>
      <c r="ECY173" s="396"/>
      <c r="ECZ173" s="396"/>
      <c r="EDA173" s="396"/>
      <c r="EDB173" s="396"/>
      <c r="EDC173" s="396"/>
      <c r="EDD173" s="396"/>
      <c r="EDE173" s="396"/>
      <c r="EDF173" s="396"/>
      <c r="EDG173" s="396"/>
      <c r="EDH173" s="396"/>
      <c r="EDI173" s="396"/>
      <c r="EDJ173" s="396"/>
      <c r="EDK173" s="396"/>
      <c r="EDL173" s="396"/>
      <c r="EDM173" s="396"/>
      <c r="EDN173" s="396"/>
      <c r="EDO173" s="396"/>
      <c r="EDP173" s="396"/>
      <c r="EDQ173" s="396"/>
      <c r="EDR173" s="396"/>
      <c r="EDS173" s="396"/>
      <c r="EDT173" s="396"/>
      <c r="EDU173" s="396"/>
      <c r="EDV173" s="396"/>
      <c r="EDW173" s="396"/>
      <c r="EDX173" s="396"/>
      <c r="EDY173" s="396"/>
      <c r="EDZ173" s="396"/>
      <c r="EEA173" s="396"/>
      <c r="EEB173" s="396"/>
      <c r="EEC173" s="396"/>
      <c r="EED173" s="396"/>
      <c r="EEE173" s="396"/>
      <c r="EEF173" s="396"/>
      <c r="EEG173" s="396"/>
      <c r="EEH173" s="396"/>
      <c r="EEI173" s="396"/>
      <c r="EEJ173" s="396"/>
      <c r="EEK173" s="396"/>
      <c r="EEL173" s="396"/>
      <c r="EEM173" s="396"/>
      <c r="EEN173" s="396"/>
      <c r="EEO173" s="396"/>
      <c r="EEP173" s="396"/>
      <c r="EEQ173" s="396"/>
      <c r="EER173" s="396"/>
      <c r="EES173" s="396"/>
      <c r="EET173" s="396"/>
      <c r="EEU173" s="396"/>
      <c r="EEV173" s="396"/>
      <c r="EEW173" s="396"/>
      <c r="EEX173" s="396"/>
      <c r="EEY173" s="396"/>
      <c r="EEZ173" s="396"/>
      <c r="EFA173" s="396"/>
      <c r="EFB173" s="396"/>
      <c r="EFC173" s="396"/>
      <c r="EFD173" s="396"/>
      <c r="EFE173" s="396"/>
      <c r="EFF173" s="396"/>
      <c r="EFG173" s="396"/>
      <c r="EFH173" s="396"/>
      <c r="EFI173" s="396"/>
      <c r="EFJ173" s="396"/>
      <c r="EFK173" s="396"/>
      <c r="EFL173" s="396"/>
      <c r="EFM173" s="396"/>
      <c r="EFN173" s="396"/>
      <c r="EFO173" s="396"/>
      <c r="EFP173" s="396"/>
      <c r="EFQ173" s="396"/>
      <c r="EFR173" s="396"/>
      <c r="EFS173" s="396"/>
      <c r="EFT173" s="396"/>
      <c r="EFU173" s="396"/>
      <c r="EFV173" s="396"/>
      <c r="EFW173" s="396"/>
      <c r="EFX173" s="396"/>
      <c r="EFY173" s="396"/>
      <c r="EFZ173" s="396"/>
      <c r="EGA173" s="396"/>
      <c r="EGB173" s="396"/>
      <c r="EGC173" s="396"/>
      <c r="EGD173" s="396"/>
      <c r="EGE173" s="396"/>
      <c r="EGF173" s="396"/>
      <c r="EGG173" s="396"/>
      <c r="EGH173" s="396"/>
      <c r="EGI173" s="396"/>
      <c r="EGJ173" s="396"/>
      <c r="EGK173" s="396"/>
      <c r="EGL173" s="396"/>
      <c r="EGM173" s="396"/>
      <c r="EGN173" s="396"/>
      <c r="EGO173" s="396"/>
      <c r="EGP173" s="396"/>
      <c r="EGQ173" s="396"/>
      <c r="EGR173" s="396"/>
      <c r="EGS173" s="396"/>
      <c r="EGT173" s="396"/>
      <c r="EGU173" s="396"/>
      <c r="EGV173" s="396"/>
      <c r="EGW173" s="396"/>
      <c r="EGX173" s="396"/>
      <c r="EGY173" s="396"/>
      <c r="EGZ173" s="396"/>
      <c r="EHA173" s="396"/>
      <c r="EHB173" s="396"/>
      <c r="EHC173" s="396"/>
      <c r="EHD173" s="396"/>
      <c r="EHE173" s="396"/>
      <c r="EHF173" s="396"/>
      <c r="EHG173" s="396"/>
      <c r="EHH173" s="396"/>
      <c r="EHI173" s="396"/>
      <c r="EHJ173" s="396"/>
      <c r="EHK173" s="396"/>
      <c r="EHL173" s="396"/>
      <c r="EHM173" s="396"/>
      <c r="EHN173" s="396"/>
      <c r="EHO173" s="396"/>
      <c r="EHP173" s="396"/>
      <c r="EHQ173" s="396"/>
      <c r="EHR173" s="396"/>
      <c r="EHS173" s="396"/>
      <c r="EHT173" s="396"/>
      <c r="EHU173" s="396"/>
      <c r="EHV173" s="396"/>
      <c r="EHW173" s="396"/>
      <c r="EHX173" s="396"/>
      <c r="EHY173" s="396"/>
      <c r="EHZ173" s="396"/>
      <c r="EIA173" s="396"/>
      <c r="EIB173" s="396"/>
      <c r="EIC173" s="396"/>
      <c r="EID173" s="396"/>
      <c r="EIE173" s="396"/>
      <c r="EIF173" s="396"/>
      <c r="EIG173" s="396"/>
      <c r="EIH173" s="396"/>
      <c r="EII173" s="396"/>
      <c r="EIJ173" s="396"/>
      <c r="EIK173" s="396"/>
      <c r="EIL173" s="396"/>
      <c r="EIM173" s="396"/>
      <c r="EIN173" s="396"/>
      <c r="EIO173" s="396"/>
      <c r="EIP173" s="396"/>
      <c r="EIQ173" s="396"/>
      <c r="EIR173" s="396"/>
      <c r="EIS173" s="396"/>
      <c r="EIT173" s="396"/>
      <c r="EIU173" s="396"/>
      <c r="EIV173" s="396"/>
      <c r="EIW173" s="396"/>
      <c r="EIX173" s="396"/>
      <c r="EIY173" s="396"/>
      <c r="EIZ173" s="396"/>
      <c r="EJA173" s="396"/>
      <c r="EJB173" s="396"/>
      <c r="EJC173" s="396"/>
      <c r="EJD173" s="396"/>
      <c r="EJE173" s="396"/>
      <c r="EJF173" s="396"/>
      <c r="EJG173" s="396"/>
      <c r="EJH173" s="396"/>
      <c r="EJI173" s="396"/>
      <c r="EJJ173" s="396"/>
      <c r="EJK173" s="396"/>
      <c r="EJL173" s="396"/>
      <c r="EJM173" s="396"/>
      <c r="EJN173" s="396"/>
      <c r="EJO173" s="396"/>
      <c r="EJP173" s="396"/>
      <c r="EJQ173" s="396"/>
      <c r="EJR173" s="396"/>
      <c r="EJS173" s="396"/>
      <c r="EJT173" s="396"/>
      <c r="EJU173" s="396"/>
      <c r="EJV173" s="396"/>
      <c r="EJW173" s="396"/>
      <c r="EJX173" s="396"/>
      <c r="EJY173" s="396"/>
      <c r="EJZ173" s="396"/>
      <c r="EKA173" s="396"/>
      <c r="EKB173" s="396"/>
      <c r="EKC173" s="396"/>
      <c r="EKD173" s="396"/>
      <c r="EKE173" s="396"/>
      <c r="EKF173" s="396"/>
      <c r="EKG173" s="396"/>
      <c r="EKH173" s="396"/>
      <c r="EKI173" s="396"/>
      <c r="EKJ173" s="396"/>
      <c r="EKK173" s="396"/>
      <c r="EKL173" s="396"/>
      <c r="EKM173" s="396"/>
      <c r="EKN173" s="396"/>
      <c r="EKO173" s="396"/>
      <c r="EKP173" s="396"/>
      <c r="EKQ173" s="396"/>
      <c r="EKR173" s="396"/>
      <c r="EKS173" s="396"/>
      <c r="EKT173" s="396"/>
      <c r="EKU173" s="396"/>
      <c r="EKV173" s="396"/>
      <c r="EKW173" s="396"/>
      <c r="EKX173" s="396"/>
      <c r="EKY173" s="396"/>
      <c r="EKZ173" s="396"/>
      <c r="ELA173" s="396"/>
      <c r="ELB173" s="396"/>
      <c r="ELC173" s="396"/>
      <c r="ELD173" s="396"/>
      <c r="ELE173" s="396"/>
      <c r="ELF173" s="396"/>
      <c r="ELG173" s="396"/>
      <c r="ELH173" s="396"/>
      <c r="ELI173" s="396"/>
      <c r="ELJ173" s="396"/>
      <c r="ELK173" s="396"/>
      <c r="ELL173" s="396"/>
      <c r="ELM173" s="396"/>
      <c r="ELN173" s="396"/>
      <c r="ELO173" s="396"/>
      <c r="ELP173" s="396"/>
      <c r="ELQ173" s="396"/>
      <c r="ELR173" s="396"/>
      <c r="ELS173" s="396"/>
      <c r="ELT173" s="396"/>
      <c r="ELU173" s="396"/>
      <c r="ELV173" s="396"/>
      <c r="ELW173" s="396"/>
      <c r="ELX173" s="396"/>
      <c r="ELY173" s="396"/>
      <c r="ELZ173" s="396"/>
      <c r="EMA173" s="396"/>
      <c r="EMB173" s="396"/>
      <c r="EMC173" s="396"/>
      <c r="EMD173" s="396"/>
      <c r="EME173" s="396"/>
      <c r="EMF173" s="396"/>
      <c r="EMG173" s="396"/>
      <c r="EMH173" s="396"/>
      <c r="EMI173" s="396"/>
      <c r="EMJ173" s="396"/>
      <c r="EMK173" s="396"/>
      <c r="EML173" s="396"/>
      <c r="EMM173" s="396"/>
      <c r="EMN173" s="396"/>
      <c r="EMO173" s="396"/>
      <c r="EMP173" s="396"/>
      <c r="EMQ173" s="396"/>
      <c r="EMR173" s="396"/>
      <c r="EMS173" s="396"/>
      <c r="EMT173" s="396"/>
      <c r="EMU173" s="396"/>
      <c r="EMV173" s="396"/>
      <c r="EMW173" s="396"/>
      <c r="EMX173" s="396"/>
      <c r="EMY173" s="396"/>
      <c r="EMZ173" s="396"/>
      <c r="ENA173" s="396"/>
      <c r="ENB173" s="396"/>
      <c r="ENC173" s="396"/>
      <c r="END173" s="396"/>
      <c r="ENE173" s="396"/>
      <c r="ENF173" s="396"/>
      <c r="ENG173" s="396"/>
      <c r="ENH173" s="396"/>
      <c r="ENI173" s="396"/>
      <c r="ENJ173" s="396"/>
      <c r="ENK173" s="396"/>
      <c r="ENL173" s="396"/>
      <c r="ENM173" s="396"/>
      <c r="ENN173" s="396"/>
      <c r="ENO173" s="396"/>
      <c r="ENP173" s="396"/>
      <c r="ENQ173" s="396"/>
      <c r="ENR173" s="396"/>
      <c r="ENS173" s="396"/>
      <c r="ENT173" s="396"/>
      <c r="ENU173" s="396"/>
      <c r="ENV173" s="396"/>
      <c r="ENW173" s="396"/>
      <c r="ENX173" s="396"/>
      <c r="ENY173" s="396"/>
      <c r="ENZ173" s="396"/>
      <c r="EOA173" s="396"/>
      <c r="EOB173" s="396"/>
      <c r="EOC173" s="396"/>
      <c r="EOD173" s="396"/>
      <c r="EOE173" s="396"/>
      <c r="EOF173" s="396"/>
      <c r="EOG173" s="396"/>
      <c r="EOH173" s="396"/>
      <c r="EOI173" s="396"/>
      <c r="EOJ173" s="396"/>
      <c r="EOK173" s="396"/>
      <c r="EOL173" s="396"/>
      <c r="EOM173" s="396"/>
      <c r="EON173" s="396"/>
      <c r="EOO173" s="396"/>
      <c r="EOP173" s="396"/>
      <c r="EOQ173" s="396"/>
      <c r="EOR173" s="396"/>
      <c r="EOS173" s="396"/>
      <c r="EOT173" s="396"/>
      <c r="EOU173" s="396"/>
      <c r="EOV173" s="396"/>
      <c r="EOW173" s="396"/>
      <c r="EOX173" s="396"/>
      <c r="EOY173" s="396"/>
      <c r="EOZ173" s="396"/>
      <c r="EPA173" s="396"/>
      <c r="EPB173" s="396"/>
      <c r="EPC173" s="396"/>
      <c r="EPD173" s="396"/>
      <c r="EPE173" s="396"/>
      <c r="EPF173" s="396"/>
      <c r="EPG173" s="396"/>
      <c r="EPH173" s="396"/>
      <c r="EPI173" s="396"/>
      <c r="EPJ173" s="396"/>
      <c r="EPK173" s="396"/>
      <c r="EPL173" s="396"/>
      <c r="EPM173" s="396"/>
      <c r="EPN173" s="396"/>
      <c r="EPO173" s="396"/>
      <c r="EPP173" s="396"/>
      <c r="EPQ173" s="396"/>
      <c r="EPR173" s="396"/>
      <c r="EPS173" s="396"/>
      <c r="EPT173" s="396"/>
      <c r="EPU173" s="396"/>
      <c r="EPV173" s="396"/>
      <c r="EPW173" s="396"/>
      <c r="EPX173" s="396"/>
      <c r="EPY173" s="396"/>
      <c r="EPZ173" s="396"/>
      <c r="EQA173" s="396"/>
      <c r="EQB173" s="396"/>
      <c r="EQC173" s="396"/>
      <c r="EQD173" s="396"/>
      <c r="EQE173" s="396"/>
      <c r="EQF173" s="396"/>
      <c r="EQG173" s="396"/>
      <c r="EQH173" s="396"/>
      <c r="EQI173" s="396"/>
      <c r="EQJ173" s="396"/>
      <c r="EQK173" s="396"/>
      <c r="EQL173" s="396"/>
      <c r="EQM173" s="396"/>
      <c r="EQN173" s="396"/>
      <c r="EQO173" s="396"/>
      <c r="EQP173" s="396"/>
      <c r="EQQ173" s="396"/>
      <c r="EQR173" s="396"/>
      <c r="EQS173" s="396"/>
      <c r="EQT173" s="396"/>
      <c r="EQU173" s="396"/>
      <c r="EQV173" s="396"/>
      <c r="EQW173" s="396"/>
      <c r="EQX173" s="396"/>
      <c r="EQY173" s="396"/>
      <c r="EQZ173" s="396"/>
      <c r="ERA173" s="396"/>
      <c r="ERB173" s="396"/>
      <c r="ERC173" s="396"/>
      <c r="ERD173" s="396"/>
      <c r="ERE173" s="396"/>
      <c r="ERF173" s="396"/>
      <c r="ERG173" s="396"/>
      <c r="ERH173" s="396"/>
      <c r="ERI173" s="396"/>
      <c r="ERJ173" s="396"/>
      <c r="ERK173" s="396"/>
      <c r="ERL173" s="396"/>
      <c r="ERM173" s="396"/>
      <c r="ERN173" s="396"/>
      <c r="ERO173" s="396"/>
      <c r="ERP173" s="396"/>
      <c r="ERQ173" s="396"/>
      <c r="ERR173" s="396"/>
      <c r="ERS173" s="396"/>
      <c r="ERT173" s="396"/>
      <c r="ERU173" s="396"/>
      <c r="ERV173" s="396"/>
      <c r="ERW173" s="396"/>
      <c r="ERX173" s="396"/>
      <c r="ERY173" s="396"/>
      <c r="ERZ173" s="396"/>
      <c r="ESA173" s="396"/>
      <c r="ESB173" s="396"/>
      <c r="ESC173" s="396"/>
      <c r="ESD173" s="396"/>
      <c r="ESE173" s="396"/>
      <c r="ESF173" s="396"/>
      <c r="ESG173" s="396"/>
      <c r="ESH173" s="396"/>
      <c r="ESI173" s="396"/>
      <c r="ESJ173" s="396"/>
      <c r="ESK173" s="396"/>
      <c r="ESL173" s="396"/>
      <c r="ESM173" s="396"/>
      <c r="ESN173" s="396"/>
      <c r="ESO173" s="396"/>
      <c r="ESP173" s="396"/>
      <c r="ESQ173" s="396"/>
      <c r="ESR173" s="396"/>
      <c r="ESS173" s="396"/>
      <c r="EST173" s="396"/>
      <c r="ESU173" s="396"/>
      <c r="ESV173" s="396"/>
      <c r="ESW173" s="396"/>
      <c r="ESX173" s="396"/>
      <c r="ESY173" s="396"/>
      <c r="ESZ173" s="396"/>
      <c r="ETA173" s="396"/>
      <c r="ETB173" s="396"/>
      <c r="ETC173" s="396"/>
      <c r="ETD173" s="396"/>
      <c r="ETE173" s="396"/>
      <c r="ETF173" s="396"/>
      <c r="ETG173" s="396"/>
      <c r="ETH173" s="396"/>
      <c r="ETI173" s="396"/>
      <c r="ETJ173" s="396"/>
      <c r="ETK173" s="396"/>
      <c r="ETL173" s="396"/>
      <c r="ETM173" s="396"/>
      <c r="ETN173" s="396"/>
      <c r="ETO173" s="396"/>
      <c r="ETP173" s="396"/>
      <c r="ETQ173" s="396"/>
      <c r="ETR173" s="396"/>
      <c r="ETS173" s="396"/>
      <c r="ETT173" s="396"/>
      <c r="ETU173" s="396"/>
      <c r="ETV173" s="396"/>
      <c r="ETW173" s="396"/>
      <c r="ETX173" s="396"/>
      <c r="ETY173" s="396"/>
      <c r="ETZ173" s="396"/>
      <c r="EUA173" s="396"/>
      <c r="EUB173" s="396"/>
      <c r="EUC173" s="396"/>
      <c r="EUD173" s="396"/>
      <c r="EUE173" s="396"/>
      <c r="EUF173" s="396"/>
      <c r="EUG173" s="396"/>
      <c r="EUH173" s="396"/>
      <c r="EUI173" s="396"/>
      <c r="EUJ173" s="396"/>
      <c r="EUK173" s="396"/>
      <c r="EUL173" s="396"/>
      <c r="EUM173" s="396"/>
      <c r="EUN173" s="396"/>
      <c r="EUO173" s="396"/>
      <c r="EUP173" s="396"/>
      <c r="EUQ173" s="396"/>
      <c r="EUR173" s="396"/>
      <c r="EUS173" s="396"/>
      <c r="EUT173" s="396"/>
      <c r="EUU173" s="396"/>
      <c r="EUV173" s="396"/>
      <c r="EUW173" s="396"/>
      <c r="EUX173" s="396"/>
      <c r="EUY173" s="396"/>
      <c r="EUZ173" s="396"/>
      <c r="EVA173" s="396"/>
      <c r="EVB173" s="396"/>
      <c r="EVC173" s="396"/>
      <c r="EVD173" s="396"/>
      <c r="EVE173" s="396"/>
      <c r="EVF173" s="396"/>
      <c r="EVG173" s="396"/>
      <c r="EVH173" s="396"/>
      <c r="EVI173" s="396"/>
      <c r="EVJ173" s="396"/>
      <c r="EVK173" s="396"/>
      <c r="EVL173" s="396"/>
      <c r="EVM173" s="396"/>
      <c r="EVN173" s="396"/>
      <c r="EVO173" s="396"/>
      <c r="EVP173" s="396"/>
      <c r="EVQ173" s="396"/>
      <c r="EVR173" s="396"/>
      <c r="EVS173" s="396"/>
      <c r="EVT173" s="396"/>
      <c r="EVU173" s="396"/>
      <c r="EVV173" s="396"/>
      <c r="EVW173" s="396"/>
      <c r="EVX173" s="396"/>
      <c r="EVY173" s="396"/>
      <c r="EVZ173" s="396"/>
      <c r="EWA173" s="396"/>
      <c r="EWB173" s="396"/>
      <c r="EWC173" s="396"/>
      <c r="EWD173" s="396"/>
      <c r="EWE173" s="396"/>
      <c r="EWF173" s="396"/>
      <c r="EWG173" s="396"/>
      <c r="EWH173" s="396"/>
      <c r="EWI173" s="396"/>
      <c r="EWJ173" s="396"/>
      <c r="EWK173" s="396"/>
      <c r="EWL173" s="396"/>
      <c r="EWM173" s="396"/>
      <c r="EWN173" s="396"/>
      <c r="EWO173" s="396"/>
      <c r="EWP173" s="396"/>
      <c r="EWQ173" s="396"/>
      <c r="EWR173" s="396"/>
      <c r="EWS173" s="396"/>
      <c r="EWT173" s="396"/>
      <c r="EWU173" s="396"/>
      <c r="EWV173" s="396"/>
      <c r="EWW173" s="396"/>
      <c r="EWX173" s="396"/>
      <c r="EWY173" s="396"/>
      <c r="EWZ173" s="396"/>
      <c r="EXA173" s="396"/>
      <c r="EXB173" s="396"/>
      <c r="EXC173" s="396"/>
      <c r="EXD173" s="396"/>
      <c r="EXE173" s="396"/>
      <c r="EXF173" s="396"/>
      <c r="EXG173" s="396"/>
      <c r="EXH173" s="396"/>
      <c r="EXI173" s="396"/>
      <c r="EXJ173" s="396"/>
      <c r="EXK173" s="396"/>
      <c r="EXL173" s="396"/>
      <c r="EXM173" s="396"/>
      <c r="EXN173" s="396"/>
      <c r="EXO173" s="396"/>
      <c r="EXP173" s="396"/>
      <c r="EXQ173" s="396"/>
      <c r="EXR173" s="396"/>
      <c r="EXS173" s="396"/>
      <c r="EXT173" s="396"/>
      <c r="EXU173" s="396"/>
      <c r="EXV173" s="396"/>
      <c r="EXW173" s="396"/>
      <c r="EXX173" s="396"/>
      <c r="EXY173" s="396"/>
      <c r="EXZ173" s="396"/>
      <c r="EYA173" s="396"/>
      <c r="EYB173" s="396"/>
      <c r="EYC173" s="396"/>
      <c r="EYD173" s="396"/>
      <c r="EYE173" s="396"/>
      <c r="EYF173" s="396"/>
      <c r="EYG173" s="396"/>
      <c r="EYH173" s="396"/>
      <c r="EYI173" s="396"/>
      <c r="EYJ173" s="396"/>
      <c r="EYK173" s="396"/>
      <c r="EYL173" s="396"/>
      <c r="EYM173" s="396"/>
      <c r="EYN173" s="396"/>
      <c r="EYO173" s="396"/>
      <c r="EYP173" s="396"/>
      <c r="EYQ173" s="396"/>
      <c r="EYR173" s="396"/>
      <c r="EYS173" s="396"/>
      <c r="EYT173" s="396"/>
      <c r="EYU173" s="396"/>
      <c r="EYV173" s="396"/>
      <c r="EYW173" s="396"/>
      <c r="EYX173" s="396"/>
      <c r="EYY173" s="396"/>
      <c r="EYZ173" s="396"/>
      <c r="EZA173" s="396"/>
      <c r="EZB173" s="396"/>
      <c r="EZC173" s="396"/>
      <c r="EZD173" s="396"/>
      <c r="EZE173" s="396"/>
      <c r="EZF173" s="396"/>
      <c r="EZG173" s="396"/>
      <c r="EZH173" s="396"/>
      <c r="EZI173" s="396"/>
      <c r="EZJ173" s="396"/>
      <c r="EZK173" s="396"/>
      <c r="EZL173" s="396"/>
      <c r="EZM173" s="396"/>
      <c r="EZN173" s="396"/>
      <c r="EZO173" s="396"/>
      <c r="EZP173" s="396"/>
      <c r="EZQ173" s="396"/>
      <c r="EZR173" s="396"/>
      <c r="EZS173" s="396"/>
      <c r="EZT173" s="396"/>
      <c r="EZU173" s="396"/>
      <c r="EZV173" s="396"/>
      <c r="EZW173" s="396"/>
      <c r="EZX173" s="396"/>
      <c r="EZY173" s="396"/>
      <c r="EZZ173" s="396"/>
      <c r="FAA173" s="396"/>
      <c r="FAB173" s="396"/>
      <c r="FAC173" s="396"/>
      <c r="FAD173" s="396"/>
      <c r="FAE173" s="396"/>
      <c r="FAF173" s="396"/>
      <c r="FAG173" s="396"/>
      <c r="FAH173" s="396"/>
      <c r="FAI173" s="396"/>
      <c r="FAJ173" s="396"/>
      <c r="FAK173" s="396"/>
      <c r="FAL173" s="396"/>
      <c r="FAM173" s="396"/>
      <c r="FAN173" s="396"/>
      <c r="FAO173" s="396"/>
      <c r="FAP173" s="396"/>
      <c r="FAQ173" s="396"/>
      <c r="FAR173" s="396"/>
      <c r="FAS173" s="396"/>
      <c r="FAT173" s="396"/>
      <c r="FAU173" s="396"/>
      <c r="FAV173" s="396"/>
      <c r="FAW173" s="396"/>
      <c r="FAX173" s="396"/>
      <c r="FAY173" s="396"/>
      <c r="FAZ173" s="396"/>
      <c r="FBA173" s="396"/>
      <c r="FBB173" s="396"/>
      <c r="FBC173" s="396"/>
      <c r="FBD173" s="396"/>
      <c r="FBE173" s="396"/>
      <c r="FBF173" s="396"/>
      <c r="FBG173" s="396"/>
      <c r="FBH173" s="396"/>
      <c r="FBI173" s="396"/>
      <c r="FBJ173" s="396"/>
      <c r="FBK173" s="396"/>
      <c r="FBL173" s="396"/>
      <c r="FBM173" s="396"/>
      <c r="FBN173" s="396"/>
      <c r="FBO173" s="396"/>
      <c r="FBP173" s="396"/>
      <c r="FBQ173" s="396"/>
      <c r="FBR173" s="396"/>
      <c r="FBS173" s="396"/>
      <c r="FBT173" s="396"/>
      <c r="FBU173" s="396"/>
      <c r="FBV173" s="396"/>
      <c r="FBW173" s="396"/>
      <c r="FBX173" s="396"/>
      <c r="FBY173" s="396"/>
      <c r="FBZ173" s="396"/>
      <c r="FCA173" s="396"/>
      <c r="FCB173" s="396"/>
      <c r="FCC173" s="396"/>
      <c r="FCD173" s="396"/>
      <c r="FCE173" s="396"/>
      <c r="FCF173" s="396"/>
      <c r="FCG173" s="396"/>
      <c r="FCH173" s="396"/>
      <c r="FCI173" s="396"/>
      <c r="FCJ173" s="396"/>
      <c r="FCK173" s="396"/>
      <c r="FCL173" s="396"/>
      <c r="FCM173" s="396"/>
      <c r="FCN173" s="396"/>
      <c r="FCO173" s="396"/>
      <c r="FCP173" s="396"/>
      <c r="FCQ173" s="396"/>
      <c r="FCR173" s="396"/>
      <c r="FCS173" s="396"/>
      <c r="FCT173" s="396"/>
      <c r="FCU173" s="396"/>
      <c r="FCV173" s="396"/>
      <c r="FCW173" s="396"/>
      <c r="FCX173" s="396"/>
      <c r="FCY173" s="396"/>
      <c r="FCZ173" s="396"/>
      <c r="FDA173" s="396"/>
      <c r="FDB173" s="396"/>
      <c r="FDC173" s="396"/>
      <c r="FDD173" s="396"/>
      <c r="FDE173" s="396"/>
      <c r="FDF173" s="396"/>
      <c r="FDG173" s="396"/>
      <c r="FDH173" s="396"/>
      <c r="FDI173" s="396"/>
      <c r="FDJ173" s="396"/>
      <c r="FDK173" s="396"/>
      <c r="FDL173" s="396"/>
      <c r="FDM173" s="396"/>
      <c r="FDN173" s="396"/>
      <c r="FDO173" s="396"/>
      <c r="FDP173" s="396"/>
      <c r="FDQ173" s="396"/>
      <c r="FDR173" s="396"/>
      <c r="FDS173" s="396"/>
      <c r="FDT173" s="396"/>
      <c r="FDU173" s="396"/>
      <c r="FDV173" s="396"/>
      <c r="FDW173" s="396"/>
      <c r="FDX173" s="396"/>
      <c r="FDY173" s="396"/>
      <c r="FDZ173" s="396"/>
      <c r="FEA173" s="396"/>
      <c r="FEB173" s="396"/>
      <c r="FEC173" s="396"/>
      <c r="FED173" s="396"/>
      <c r="FEE173" s="396"/>
      <c r="FEF173" s="396"/>
      <c r="FEG173" s="396"/>
      <c r="FEH173" s="396"/>
      <c r="FEI173" s="396"/>
      <c r="FEJ173" s="396"/>
      <c r="FEK173" s="396"/>
      <c r="FEL173" s="396"/>
      <c r="FEM173" s="396"/>
      <c r="FEN173" s="396"/>
      <c r="FEO173" s="396"/>
      <c r="FEP173" s="396"/>
      <c r="FEQ173" s="396"/>
      <c r="FER173" s="396"/>
      <c r="FES173" s="396"/>
      <c r="FET173" s="396"/>
      <c r="FEU173" s="396"/>
      <c r="FEV173" s="396"/>
      <c r="FEW173" s="396"/>
      <c r="FEX173" s="396"/>
      <c r="FEY173" s="396"/>
      <c r="FEZ173" s="396"/>
      <c r="FFA173" s="396"/>
      <c r="FFB173" s="396"/>
      <c r="FFC173" s="396"/>
      <c r="FFD173" s="396"/>
      <c r="FFE173" s="396"/>
      <c r="FFF173" s="396"/>
      <c r="FFG173" s="396"/>
      <c r="FFH173" s="396"/>
      <c r="FFI173" s="396"/>
      <c r="FFJ173" s="396"/>
      <c r="FFK173" s="396"/>
      <c r="FFL173" s="396"/>
      <c r="FFM173" s="396"/>
      <c r="FFN173" s="396"/>
      <c r="FFO173" s="396"/>
      <c r="FFP173" s="396"/>
      <c r="FFQ173" s="396"/>
      <c r="FFR173" s="396"/>
      <c r="FFS173" s="396"/>
      <c r="FFT173" s="396"/>
      <c r="FFU173" s="396"/>
      <c r="FFV173" s="396"/>
      <c r="FFW173" s="396"/>
      <c r="FFX173" s="396"/>
      <c r="FFY173" s="396"/>
      <c r="FFZ173" s="396"/>
      <c r="FGA173" s="396"/>
      <c r="FGB173" s="396"/>
      <c r="FGC173" s="396"/>
      <c r="FGD173" s="396"/>
      <c r="FGE173" s="396"/>
      <c r="FGF173" s="396"/>
      <c r="FGG173" s="396"/>
      <c r="FGH173" s="396"/>
      <c r="FGI173" s="396"/>
      <c r="FGJ173" s="396"/>
      <c r="FGK173" s="396"/>
      <c r="FGL173" s="396"/>
      <c r="FGM173" s="396"/>
      <c r="FGN173" s="396"/>
      <c r="FGO173" s="396"/>
      <c r="FGP173" s="396"/>
      <c r="FGQ173" s="396"/>
      <c r="FGR173" s="396"/>
      <c r="FGS173" s="396"/>
      <c r="FGT173" s="396"/>
      <c r="FGU173" s="396"/>
      <c r="FGV173" s="396"/>
      <c r="FGW173" s="396"/>
      <c r="FGX173" s="396"/>
      <c r="FGY173" s="396"/>
      <c r="FGZ173" s="396"/>
      <c r="FHA173" s="396"/>
      <c r="FHB173" s="396"/>
      <c r="FHC173" s="396"/>
      <c r="FHD173" s="396"/>
      <c r="FHE173" s="396"/>
      <c r="FHF173" s="396"/>
      <c r="FHG173" s="396"/>
      <c r="FHH173" s="396"/>
      <c r="FHI173" s="396"/>
      <c r="FHJ173" s="396"/>
      <c r="FHK173" s="396"/>
      <c r="FHL173" s="396"/>
      <c r="FHM173" s="396"/>
      <c r="FHN173" s="396"/>
      <c r="FHO173" s="396"/>
      <c r="FHP173" s="396"/>
      <c r="FHQ173" s="396"/>
      <c r="FHR173" s="396"/>
      <c r="FHS173" s="396"/>
      <c r="FHT173" s="396"/>
      <c r="FHU173" s="396"/>
      <c r="FHV173" s="396"/>
      <c r="FHW173" s="396"/>
      <c r="FHX173" s="396"/>
      <c r="FHY173" s="396"/>
      <c r="FHZ173" s="396"/>
      <c r="FIA173" s="396"/>
      <c r="FIB173" s="396"/>
      <c r="FIC173" s="396"/>
      <c r="FID173" s="396"/>
      <c r="FIE173" s="396"/>
      <c r="FIF173" s="396"/>
      <c r="FIG173" s="396"/>
      <c r="FIH173" s="396"/>
      <c r="FII173" s="396"/>
      <c r="FIJ173" s="396"/>
      <c r="FIK173" s="396"/>
      <c r="FIL173" s="396"/>
      <c r="FIM173" s="396"/>
      <c r="FIN173" s="396"/>
      <c r="FIO173" s="396"/>
      <c r="FIP173" s="396"/>
      <c r="FIQ173" s="396"/>
      <c r="FIR173" s="396"/>
      <c r="FIS173" s="396"/>
      <c r="FIT173" s="396"/>
      <c r="FIU173" s="396"/>
      <c r="FIV173" s="396"/>
      <c r="FIW173" s="396"/>
      <c r="FIX173" s="396"/>
      <c r="FIY173" s="396"/>
      <c r="FIZ173" s="396"/>
      <c r="FJA173" s="396"/>
      <c r="FJB173" s="396"/>
      <c r="FJC173" s="396"/>
      <c r="FJD173" s="396"/>
      <c r="FJE173" s="396"/>
      <c r="FJF173" s="396"/>
      <c r="FJG173" s="396"/>
      <c r="FJH173" s="396"/>
      <c r="FJI173" s="396"/>
      <c r="FJJ173" s="396"/>
      <c r="FJK173" s="396"/>
      <c r="FJL173" s="396"/>
      <c r="FJM173" s="396"/>
      <c r="FJN173" s="396"/>
      <c r="FJO173" s="396"/>
      <c r="FJP173" s="396"/>
      <c r="FJQ173" s="396"/>
      <c r="FJR173" s="396"/>
      <c r="FJS173" s="396"/>
      <c r="FJT173" s="396"/>
      <c r="FJU173" s="396"/>
      <c r="FJV173" s="396"/>
      <c r="FJW173" s="396"/>
      <c r="FJX173" s="396"/>
      <c r="FJY173" s="396"/>
      <c r="FJZ173" s="396"/>
      <c r="FKA173" s="396"/>
      <c r="FKB173" s="396"/>
      <c r="FKC173" s="396"/>
      <c r="FKD173" s="396"/>
      <c r="FKE173" s="396"/>
      <c r="FKF173" s="396"/>
      <c r="FKG173" s="396"/>
      <c r="FKH173" s="396"/>
      <c r="FKI173" s="396"/>
      <c r="FKJ173" s="396"/>
      <c r="FKK173" s="396"/>
      <c r="FKL173" s="396"/>
      <c r="FKM173" s="396"/>
      <c r="FKN173" s="396"/>
      <c r="FKO173" s="396"/>
      <c r="FKP173" s="396"/>
      <c r="FKQ173" s="396"/>
      <c r="FKR173" s="396"/>
      <c r="FKS173" s="396"/>
      <c r="FKT173" s="396"/>
      <c r="FKU173" s="396"/>
      <c r="FKV173" s="396"/>
      <c r="FKW173" s="396"/>
      <c r="FKX173" s="396"/>
      <c r="FKY173" s="396"/>
      <c r="FKZ173" s="396"/>
      <c r="FLA173" s="396"/>
      <c r="FLB173" s="396"/>
      <c r="FLC173" s="396"/>
      <c r="FLD173" s="396"/>
      <c r="FLE173" s="396"/>
      <c r="FLF173" s="396"/>
      <c r="FLG173" s="396"/>
      <c r="FLH173" s="396"/>
      <c r="FLI173" s="396"/>
      <c r="FLJ173" s="396"/>
      <c r="FLK173" s="396"/>
      <c r="FLL173" s="396"/>
      <c r="FLM173" s="396"/>
      <c r="FLN173" s="396"/>
      <c r="FLO173" s="396"/>
      <c r="FLP173" s="396"/>
      <c r="FLQ173" s="396"/>
      <c r="FLR173" s="396"/>
      <c r="FLS173" s="396"/>
      <c r="FLT173" s="396"/>
      <c r="FLU173" s="396"/>
      <c r="FLV173" s="396"/>
      <c r="FLW173" s="396"/>
      <c r="FLX173" s="396"/>
      <c r="FLY173" s="396"/>
      <c r="FLZ173" s="396"/>
      <c r="FMA173" s="396"/>
      <c r="FMB173" s="396"/>
      <c r="FMC173" s="396"/>
      <c r="FMD173" s="396"/>
      <c r="FME173" s="396"/>
      <c r="FMF173" s="396"/>
      <c r="FMG173" s="396"/>
      <c r="FMH173" s="396"/>
      <c r="FMI173" s="396"/>
      <c r="FMJ173" s="396"/>
      <c r="FMK173" s="396"/>
      <c r="FML173" s="396"/>
      <c r="FMM173" s="396"/>
      <c r="FMN173" s="396"/>
      <c r="FMO173" s="396"/>
      <c r="FMP173" s="396"/>
      <c r="FMQ173" s="396"/>
      <c r="FMR173" s="396"/>
      <c r="FMS173" s="396"/>
      <c r="FMT173" s="396"/>
      <c r="FMU173" s="396"/>
      <c r="FMV173" s="396"/>
      <c r="FMW173" s="396"/>
      <c r="FMX173" s="396"/>
      <c r="FMY173" s="396"/>
      <c r="FMZ173" s="396"/>
      <c r="FNA173" s="396"/>
      <c r="FNB173" s="396"/>
      <c r="FNC173" s="396"/>
      <c r="FND173" s="396"/>
      <c r="FNE173" s="396"/>
      <c r="FNF173" s="396"/>
      <c r="FNG173" s="396"/>
      <c r="FNH173" s="396"/>
      <c r="FNI173" s="396"/>
      <c r="FNJ173" s="396"/>
      <c r="FNK173" s="396"/>
      <c r="FNL173" s="396"/>
      <c r="FNM173" s="396"/>
      <c r="FNN173" s="396"/>
      <c r="FNO173" s="396"/>
      <c r="FNP173" s="396"/>
      <c r="FNQ173" s="396"/>
      <c r="FNR173" s="396"/>
      <c r="FNS173" s="396"/>
      <c r="FNT173" s="396"/>
      <c r="FNU173" s="396"/>
      <c r="FNV173" s="396"/>
      <c r="FNW173" s="396"/>
      <c r="FNX173" s="396"/>
      <c r="FNY173" s="396"/>
      <c r="FNZ173" s="396"/>
      <c r="FOA173" s="396"/>
      <c r="FOB173" s="396"/>
      <c r="FOC173" s="396"/>
      <c r="FOD173" s="396"/>
      <c r="FOE173" s="396"/>
      <c r="FOF173" s="396"/>
      <c r="FOG173" s="396"/>
      <c r="FOH173" s="396"/>
      <c r="FOI173" s="396"/>
      <c r="FOJ173" s="396"/>
      <c r="FOK173" s="396"/>
      <c r="FOL173" s="396"/>
      <c r="FOM173" s="396"/>
      <c r="FON173" s="396"/>
      <c r="FOO173" s="396"/>
      <c r="FOP173" s="396"/>
      <c r="FOQ173" s="396"/>
      <c r="FOR173" s="396"/>
      <c r="FOS173" s="396"/>
      <c r="FOT173" s="396"/>
      <c r="FOU173" s="396"/>
      <c r="FOV173" s="396"/>
      <c r="FOW173" s="396"/>
      <c r="FOX173" s="396"/>
      <c r="FOY173" s="396"/>
      <c r="FOZ173" s="396"/>
      <c r="FPA173" s="396"/>
      <c r="FPB173" s="396"/>
      <c r="FPC173" s="396"/>
      <c r="FPD173" s="396"/>
      <c r="FPE173" s="396"/>
      <c r="FPF173" s="396"/>
      <c r="FPG173" s="396"/>
      <c r="FPH173" s="396"/>
      <c r="FPI173" s="396"/>
      <c r="FPJ173" s="396"/>
      <c r="FPK173" s="396"/>
      <c r="FPL173" s="396"/>
      <c r="FPM173" s="396"/>
      <c r="FPN173" s="396"/>
      <c r="FPO173" s="396"/>
      <c r="FPP173" s="396"/>
      <c r="FPQ173" s="396"/>
      <c r="FPR173" s="396"/>
      <c r="FPS173" s="396"/>
      <c r="FPT173" s="396"/>
      <c r="FPU173" s="396"/>
      <c r="FPV173" s="396"/>
      <c r="FPW173" s="396"/>
      <c r="FPX173" s="396"/>
      <c r="FPY173" s="396"/>
      <c r="FPZ173" s="396"/>
      <c r="FQA173" s="396"/>
      <c r="FQB173" s="396"/>
      <c r="FQC173" s="396"/>
      <c r="FQD173" s="396"/>
      <c r="FQE173" s="396"/>
      <c r="FQF173" s="396"/>
      <c r="FQG173" s="396"/>
      <c r="FQH173" s="396"/>
      <c r="FQI173" s="396"/>
      <c r="FQJ173" s="396"/>
      <c r="FQK173" s="396"/>
      <c r="FQL173" s="396"/>
      <c r="FQM173" s="396"/>
      <c r="FQN173" s="396"/>
      <c r="FQO173" s="396"/>
      <c r="FQP173" s="396"/>
      <c r="FQQ173" s="396"/>
      <c r="FQR173" s="396"/>
      <c r="FQS173" s="396"/>
      <c r="FQT173" s="396"/>
      <c r="FQU173" s="396"/>
      <c r="FQV173" s="396"/>
      <c r="FQW173" s="396"/>
      <c r="FQX173" s="396"/>
      <c r="FQY173" s="396"/>
      <c r="FQZ173" s="396"/>
      <c r="FRA173" s="396"/>
      <c r="FRB173" s="396"/>
      <c r="FRC173" s="396"/>
      <c r="FRD173" s="396"/>
      <c r="FRE173" s="396"/>
      <c r="FRF173" s="396"/>
      <c r="FRG173" s="396"/>
      <c r="FRH173" s="396"/>
      <c r="FRI173" s="396"/>
      <c r="FRJ173" s="396"/>
      <c r="FRK173" s="396"/>
      <c r="FRL173" s="396"/>
      <c r="FRM173" s="396"/>
      <c r="FRN173" s="396"/>
      <c r="FRO173" s="396"/>
      <c r="FRP173" s="396"/>
      <c r="FRQ173" s="396"/>
      <c r="FRR173" s="396"/>
      <c r="FRS173" s="396"/>
      <c r="FRT173" s="396"/>
      <c r="FRU173" s="396"/>
      <c r="FRV173" s="396"/>
      <c r="FRW173" s="396"/>
      <c r="FRX173" s="396"/>
      <c r="FRY173" s="396"/>
      <c r="FRZ173" s="396"/>
      <c r="FSA173" s="396"/>
      <c r="FSB173" s="396"/>
      <c r="FSC173" s="396"/>
      <c r="FSD173" s="396"/>
      <c r="FSE173" s="396"/>
      <c r="FSF173" s="396"/>
      <c r="FSG173" s="396"/>
      <c r="FSH173" s="396"/>
      <c r="FSI173" s="396"/>
      <c r="FSJ173" s="396"/>
      <c r="FSK173" s="396"/>
      <c r="FSL173" s="396"/>
      <c r="FSM173" s="396"/>
      <c r="FSN173" s="396"/>
      <c r="FSO173" s="396"/>
      <c r="FSP173" s="396"/>
      <c r="FSQ173" s="396"/>
      <c r="FSR173" s="396"/>
      <c r="FSS173" s="396"/>
      <c r="FST173" s="396"/>
      <c r="FSU173" s="396"/>
      <c r="FSV173" s="396"/>
      <c r="FSW173" s="396"/>
      <c r="FSX173" s="396"/>
      <c r="FSY173" s="396"/>
      <c r="FSZ173" s="396"/>
      <c r="FTA173" s="396"/>
      <c r="FTB173" s="396"/>
      <c r="FTC173" s="396"/>
      <c r="FTD173" s="396"/>
      <c r="FTE173" s="396"/>
      <c r="FTF173" s="396"/>
      <c r="FTG173" s="396"/>
      <c r="FTH173" s="396"/>
      <c r="FTI173" s="396"/>
      <c r="FTJ173" s="396"/>
      <c r="FTK173" s="396"/>
      <c r="FTL173" s="396"/>
      <c r="FTM173" s="396"/>
      <c r="FTN173" s="396"/>
      <c r="FTO173" s="396"/>
      <c r="FTP173" s="396"/>
      <c r="FTQ173" s="396"/>
      <c r="FTR173" s="396"/>
      <c r="FTS173" s="396"/>
      <c r="FTT173" s="396"/>
      <c r="FTU173" s="396"/>
      <c r="FTV173" s="396"/>
      <c r="FTW173" s="396"/>
      <c r="FTX173" s="396"/>
      <c r="FTY173" s="396"/>
      <c r="FTZ173" s="396"/>
      <c r="FUA173" s="396"/>
      <c r="FUB173" s="396"/>
      <c r="FUC173" s="396"/>
      <c r="FUD173" s="396"/>
      <c r="FUE173" s="396"/>
      <c r="FUF173" s="396"/>
      <c r="FUG173" s="396"/>
      <c r="FUH173" s="396"/>
      <c r="FUI173" s="396"/>
      <c r="FUJ173" s="396"/>
      <c r="FUK173" s="396"/>
      <c r="FUL173" s="396"/>
      <c r="FUM173" s="396"/>
      <c r="FUN173" s="396"/>
      <c r="FUO173" s="396"/>
      <c r="FUP173" s="396"/>
      <c r="FUQ173" s="396"/>
      <c r="FUR173" s="396"/>
      <c r="FUS173" s="396"/>
      <c r="FUT173" s="396"/>
      <c r="FUU173" s="396"/>
      <c r="FUV173" s="396"/>
      <c r="FUW173" s="396"/>
      <c r="FUX173" s="396"/>
      <c r="FUY173" s="396"/>
      <c r="FUZ173" s="396"/>
      <c r="FVA173" s="396"/>
      <c r="FVB173" s="396"/>
      <c r="FVC173" s="396"/>
      <c r="FVD173" s="396"/>
      <c r="FVE173" s="396"/>
      <c r="FVF173" s="396"/>
      <c r="FVG173" s="396"/>
      <c r="FVH173" s="396"/>
      <c r="FVI173" s="396"/>
      <c r="FVJ173" s="396"/>
      <c r="FVK173" s="396"/>
      <c r="FVL173" s="396"/>
      <c r="FVM173" s="396"/>
      <c r="FVN173" s="396"/>
      <c r="FVO173" s="396"/>
      <c r="FVP173" s="396"/>
      <c r="FVQ173" s="396"/>
      <c r="FVR173" s="396"/>
      <c r="FVS173" s="396"/>
      <c r="FVT173" s="396"/>
      <c r="FVU173" s="396"/>
      <c r="FVV173" s="396"/>
      <c r="FVW173" s="396"/>
      <c r="FVX173" s="396"/>
      <c r="FVY173" s="396"/>
      <c r="FVZ173" s="396"/>
      <c r="FWA173" s="396"/>
      <c r="FWB173" s="396"/>
      <c r="FWC173" s="396"/>
      <c r="FWD173" s="396"/>
      <c r="FWE173" s="396"/>
      <c r="FWF173" s="396"/>
      <c r="FWG173" s="396"/>
      <c r="FWH173" s="396"/>
      <c r="FWI173" s="396"/>
      <c r="FWJ173" s="396"/>
      <c r="FWK173" s="396"/>
      <c r="FWL173" s="396"/>
      <c r="FWM173" s="396"/>
      <c r="FWN173" s="396"/>
      <c r="FWO173" s="396"/>
      <c r="FWP173" s="396"/>
      <c r="FWQ173" s="396"/>
      <c r="FWR173" s="396"/>
      <c r="FWS173" s="396"/>
      <c r="FWT173" s="396"/>
      <c r="FWU173" s="396"/>
      <c r="FWV173" s="396"/>
      <c r="FWW173" s="396"/>
      <c r="FWX173" s="396"/>
      <c r="FWY173" s="396"/>
      <c r="FWZ173" s="396"/>
      <c r="FXA173" s="396"/>
      <c r="FXB173" s="396"/>
      <c r="FXC173" s="396"/>
      <c r="FXD173" s="396"/>
      <c r="FXE173" s="396"/>
      <c r="FXF173" s="396"/>
      <c r="FXG173" s="396"/>
      <c r="FXH173" s="396"/>
      <c r="FXI173" s="396"/>
      <c r="FXJ173" s="396"/>
      <c r="FXK173" s="396"/>
      <c r="FXL173" s="396"/>
      <c r="FXM173" s="396"/>
      <c r="FXN173" s="396"/>
      <c r="FXO173" s="396"/>
      <c r="FXP173" s="396"/>
      <c r="FXQ173" s="396"/>
      <c r="FXR173" s="396"/>
      <c r="FXS173" s="396"/>
      <c r="FXT173" s="396"/>
      <c r="FXU173" s="396"/>
      <c r="FXV173" s="396"/>
      <c r="FXW173" s="396"/>
      <c r="FXX173" s="396"/>
      <c r="FXY173" s="396"/>
      <c r="FXZ173" s="396"/>
      <c r="FYA173" s="396"/>
      <c r="FYB173" s="396"/>
      <c r="FYC173" s="396"/>
      <c r="FYD173" s="396"/>
      <c r="FYE173" s="396"/>
      <c r="FYF173" s="396"/>
      <c r="FYG173" s="396"/>
      <c r="FYH173" s="396"/>
      <c r="FYI173" s="396"/>
      <c r="FYJ173" s="396"/>
      <c r="FYK173" s="396"/>
      <c r="FYL173" s="396"/>
      <c r="FYM173" s="396"/>
      <c r="FYN173" s="396"/>
      <c r="FYO173" s="396"/>
      <c r="FYP173" s="396"/>
      <c r="FYQ173" s="396"/>
      <c r="FYR173" s="396"/>
      <c r="FYS173" s="396"/>
      <c r="FYT173" s="396"/>
      <c r="FYU173" s="396"/>
      <c r="FYV173" s="396"/>
      <c r="FYW173" s="396"/>
      <c r="FYX173" s="396"/>
      <c r="FYY173" s="396"/>
      <c r="FYZ173" s="396"/>
      <c r="FZA173" s="396"/>
      <c r="FZB173" s="396"/>
      <c r="FZC173" s="396"/>
      <c r="FZD173" s="396"/>
      <c r="FZE173" s="396"/>
      <c r="FZF173" s="396"/>
      <c r="FZG173" s="396"/>
      <c r="FZH173" s="396"/>
      <c r="FZI173" s="396"/>
      <c r="FZJ173" s="396"/>
      <c r="FZK173" s="396"/>
      <c r="FZL173" s="396"/>
      <c r="FZM173" s="396"/>
      <c r="FZN173" s="396"/>
      <c r="FZO173" s="396"/>
      <c r="FZP173" s="396"/>
      <c r="FZQ173" s="396"/>
      <c r="FZR173" s="396"/>
      <c r="FZS173" s="396"/>
      <c r="FZT173" s="396"/>
      <c r="FZU173" s="396"/>
      <c r="FZV173" s="396"/>
      <c r="FZW173" s="396"/>
      <c r="FZX173" s="396"/>
      <c r="FZY173" s="396"/>
      <c r="FZZ173" s="396"/>
      <c r="GAA173" s="396"/>
      <c r="GAB173" s="396"/>
      <c r="GAC173" s="396"/>
      <c r="GAD173" s="396"/>
      <c r="GAE173" s="396"/>
      <c r="GAF173" s="396"/>
      <c r="GAG173" s="396"/>
      <c r="GAH173" s="396"/>
      <c r="GAI173" s="396"/>
      <c r="GAJ173" s="396"/>
      <c r="GAK173" s="396"/>
      <c r="GAL173" s="396"/>
      <c r="GAM173" s="396"/>
      <c r="GAN173" s="396"/>
      <c r="GAO173" s="396"/>
      <c r="GAP173" s="396"/>
      <c r="GAQ173" s="396"/>
      <c r="GAR173" s="396"/>
      <c r="GAS173" s="396"/>
      <c r="GAT173" s="396"/>
      <c r="GAU173" s="396"/>
      <c r="GAV173" s="396"/>
      <c r="GAW173" s="396"/>
      <c r="GAX173" s="396"/>
      <c r="GAY173" s="396"/>
      <c r="GAZ173" s="396"/>
      <c r="GBA173" s="396"/>
      <c r="GBB173" s="396"/>
      <c r="GBC173" s="396"/>
      <c r="GBD173" s="396"/>
      <c r="GBE173" s="396"/>
      <c r="GBF173" s="396"/>
      <c r="GBG173" s="396"/>
      <c r="GBH173" s="396"/>
      <c r="GBI173" s="396"/>
      <c r="GBJ173" s="396"/>
      <c r="GBK173" s="396"/>
      <c r="GBL173" s="396"/>
      <c r="GBM173" s="396"/>
      <c r="GBN173" s="396"/>
      <c r="GBO173" s="396"/>
      <c r="GBP173" s="396"/>
      <c r="GBQ173" s="396"/>
      <c r="GBR173" s="396"/>
      <c r="GBS173" s="396"/>
      <c r="GBT173" s="396"/>
      <c r="GBU173" s="396"/>
      <c r="GBV173" s="396"/>
      <c r="GBW173" s="396"/>
      <c r="GBX173" s="396"/>
      <c r="GBY173" s="396"/>
      <c r="GBZ173" s="396"/>
      <c r="GCA173" s="396"/>
      <c r="GCB173" s="396"/>
      <c r="GCC173" s="396"/>
      <c r="GCD173" s="396"/>
      <c r="GCE173" s="396"/>
      <c r="GCF173" s="396"/>
      <c r="GCG173" s="396"/>
      <c r="GCH173" s="396"/>
      <c r="GCI173" s="396"/>
      <c r="GCJ173" s="396"/>
      <c r="GCK173" s="396"/>
      <c r="GCL173" s="396"/>
      <c r="GCM173" s="396"/>
      <c r="GCN173" s="396"/>
      <c r="GCO173" s="396"/>
      <c r="GCP173" s="396"/>
      <c r="GCQ173" s="396"/>
      <c r="GCR173" s="396"/>
      <c r="GCS173" s="396"/>
      <c r="GCT173" s="396"/>
      <c r="GCU173" s="396"/>
      <c r="GCV173" s="396"/>
      <c r="GCW173" s="396"/>
      <c r="GCX173" s="396"/>
      <c r="GCY173" s="396"/>
      <c r="GCZ173" s="396"/>
      <c r="GDA173" s="396"/>
      <c r="GDB173" s="396"/>
      <c r="GDC173" s="396"/>
      <c r="GDD173" s="396"/>
      <c r="GDE173" s="396"/>
      <c r="GDF173" s="396"/>
      <c r="GDG173" s="396"/>
      <c r="GDH173" s="396"/>
      <c r="GDI173" s="396"/>
      <c r="GDJ173" s="396"/>
      <c r="GDK173" s="396"/>
      <c r="GDL173" s="396"/>
      <c r="GDM173" s="396"/>
      <c r="GDN173" s="396"/>
      <c r="GDO173" s="396"/>
      <c r="GDP173" s="396"/>
      <c r="GDQ173" s="396"/>
      <c r="GDR173" s="396"/>
      <c r="GDS173" s="396"/>
      <c r="GDT173" s="396"/>
      <c r="GDU173" s="396"/>
      <c r="GDV173" s="396"/>
      <c r="GDW173" s="396"/>
      <c r="GDX173" s="396"/>
      <c r="GDY173" s="396"/>
      <c r="GDZ173" s="396"/>
      <c r="GEA173" s="396"/>
      <c r="GEB173" s="396"/>
      <c r="GEC173" s="396"/>
      <c r="GED173" s="396"/>
      <c r="GEE173" s="396"/>
      <c r="GEF173" s="396"/>
      <c r="GEG173" s="396"/>
      <c r="GEH173" s="396"/>
      <c r="GEI173" s="396"/>
      <c r="GEJ173" s="396"/>
      <c r="GEK173" s="396"/>
      <c r="GEL173" s="396"/>
      <c r="GEM173" s="396"/>
      <c r="GEN173" s="396"/>
      <c r="GEO173" s="396"/>
      <c r="GEP173" s="396"/>
      <c r="GEQ173" s="396"/>
      <c r="GER173" s="396"/>
      <c r="GES173" s="396"/>
      <c r="GET173" s="396"/>
      <c r="GEU173" s="396"/>
      <c r="GEV173" s="396"/>
      <c r="GEW173" s="396"/>
      <c r="GEX173" s="396"/>
      <c r="GEY173" s="396"/>
      <c r="GEZ173" s="396"/>
      <c r="GFA173" s="396"/>
      <c r="GFB173" s="396"/>
      <c r="GFC173" s="396"/>
      <c r="GFD173" s="396"/>
      <c r="GFE173" s="396"/>
      <c r="GFF173" s="396"/>
      <c r="GFG173" s="396"/>
      <c r="GFH173" s="396"/>
      <c r="GFI173" s="396"/>
      <c r="GFJ173" s="396"/>
      <c r="GFK173" s="396"/>
      <c r="GFL173" s="396"/>
      <c r="GFM173" s="396"/>
      <c r="GFN173" s="396"/>
      <c r="GFO173" s="396"/>
      <c r="GFP173" s="396"/>
      <c r="GFQ173" s="396"/>
      <c r="GFR173" s="396"/>
      <c r="GFS173" s="396"/>
      <c r="GFT173" s="396"/>
      <c r="GFU173" s="396"/>
      <c r="GFV173" s="396"/>
      <c r="GFW173" s="396"/>
      <c r="GFX173" s="396"/>
      <c r="GFY173" s="396"/>
      <c r="GFZ173" s="396"/>
      <c r="GGA173" s="396"/>
      <c r="GGB173" s="396"/>
      <c r="GGC173" s="396"/>
      <c r="GGD173" s="396"/>
      <c r="GGE173" s="396"/>
      <c r="GGF173" s="396"/>
      <c r="GGG173" s="396"/>
      <c r="GGH173" s="396"/>
      <c r="GGI173" s="396"/>
      <c r="GGJ173" s="396"/>
      <c r="GGK173" s="396"/>
      <c r="GGL173" s="396"/>
      <c r="GGM173" s="396"/>
      <c r="GGN173" s="396"/>
      <c r="GGO173" s="396"/>
      <c r="GGP173" s="396"/>
      <c r="GGQ173" s="396"/>
      <c r="GGR173" s="396"/>
      <c r="GGS173" s="396"/>
      <c r="GGT173" s="396"/>
      <c r="GGU173" s="396"/>
      <c r="GGV173" s="396"/>
      <c r="GGW173" s="396"/>
      <c r="GGX173" s="396"/>
      <c r="GGY173" s="396"/>
      <c r="GGZ173" s="396"/>
      <c r="GHA173" s="396"/>
      <c r="GHB173" s="396"/>
      <c r="GHC173" s="396"/>
      <c r="GHD173" s="396"/>
      <c r="GHE173" s="396"/>
      <c r="GHF173" s="396"/>
      <c r="GHG173" s="396"/>
      <c r="GHH173" s="396"/>
      <c r="GHI173" s="396"/>
      <c r="GHJ173" s="396"/>
      <c r="GHK173" s="396"/>
      <c r="GHL173" s="396"/>
      <c r="GHM173" s="396"/>
      <c r="GHN173" s="396"/>
      <c r="GHO173" s="396"/>
      <c r="GHP173" s="396"/>
      <c r="GHQ173" s="396"/>
      <c r="GHR173" s="396"/>
      <c r="GHS173" s="396"/>
      <c r="GHT173" s="396"/>
      <c r="GHU173" s="396"/>
      <c r="GHV173" s="396"/>
      <c r="GHW173" s="396"/>
      <c r="GHX173" s="396"/>
      <c r="GHY173" s="396"/>
      <c r="GHZ173" s="396"/>
      <c r="GIA173" s="396"/>
      <c r="GIB173" s="396"/>
      <c r="GIC173" s="396"/>
      <c r="GID173" s="396"/>
      <c r="GIE173" s="396"/>
      <c r="GIF173" s="396"/>
      <c r="GIG173" s="396"/>
      <c r="GIH173" s="396"/>
      <c r="GII173" s="396"/>
      <c r="GIJ173" s="396"/>
      <c r="GIK173" s="396"/>
      <c r="GIL173" s="396"/>
      <c r="GIM173" s="396"/>
      <c r="GIN173" s="396"/>
      <c r="GIO173" s="396"/>
      <c r="GIP173" s="396"/>
      <c r="GIQ173" s="396"/>
      <c r="GIR173" s="396"/>
      <c r="GIS173" s="396"/>
      <c r="GIT173" s="396"/>
      <c r="GIU173" s="396"/>
      <c r="GIV173" s="396"/>
      <c r="GIW173" s="396"/>
      <c r="GIX173" s="396"/>
      <c r="GIY173" s="396"/>
      <c r="GIZ173" s="396"/>
      <c r="GJA173" s="396"/>
      <c r="GJB173" s="396"/>
      <c r="GJC173" s="396"/>
      <c r="GJD173" s="396"/>
      <c r="GJE173" s="396"/>
      <c r="GJF173" s="396"/>
      <c r="GJG173" s="396"/>
      <c r="GJH173" s="396"/>
      <c r="GJI173" s="396"/>
      <c r="GJJ173" s="396"/>
      <c r="GJK173" s="396"/>
      <c r="GJL173" s="396"/>
      <c r="GJM173" s="396"/>
      <c r="GJN173" s="396"/>
      <c r="GJO173" s="396"/>
      <c r="GJP173" s="396"/>
      <c r="GJQ173" s="396"/>
      <c r="GJR173" s="396"/>
      <c r="GJS173" s="396"/>
      <c r="GJT173" s="396"/>
      <c r="GJU173" s="396"/>
      <c r="GJV173" s="396"/>
      <c r="GJW173" s="396"/>
      <c r="GJX173" s="396"/>
      <c r="GJY173" s="396"/>
      <c r="GJZ173" s="396"/>
      <c r="GKA173" s="396"/>
      <c r="GKB173" s="396"/>
      <c r="GKC173" s="396"/>
      <c r="GKD173" s="396"/>
      <c r="GKE173" s="396"/>
      <c r="GKF173" s="396"/>
      <c r="GKG173" s="396"/>
      <c r="GKH173" s="396"/>
      <c r="GKI173" s="396"/>
      <c r="GKJ173" s="396"/>
      <c r="GKK173" s="396"/>
      <c r="GKL173" s="396"/>
      <c r="GKM173" s="396"/>
      <c r="GKN173" s="396"/>
      <c r="GKO173" s="396"/>
      <c r="GKP173" s="396"/>
      <c r="GKQ173" s="396"/>
      <c r="GKR173" s="396"/>
      <c r="GKS173" s="396"/>
      <c r="GKT173" s="396"/>
      <c r="GKU173" s="396"/>
      <c r="GKV173" s="396"/>
      <c r="GKW173" s="396"/>
      <c r="GKX173" s="396"/>
      <c r="GKY173" s="396"/>
      <c r="GKZ173" s="396"/>
      <c r="GLA173" s="396"/>
      <c r="GLB173" s="396"/>
      <c r="GLC173" s="396"/>
      <c r="GLD173" s="396"/>
      <c r="GLE173" s="396"/>
      <c r="GLF173" s="396"/>
      <c r="GLG173" s="396"/>
      <c r="GLH173" s="396"/>
      <c r="GLI173" s="396"/>
      <c r="GLJ173" s="396"/>
      <c r="GLK173" s="396"/>
      <c r="GLL173" s="396"/>
      <c r="GLM173" s="396"/>
      <c r="GLN173" s="396"/>
      <c r="GLO173" s="396"/>
      <c r="GLP173" s="396"/>
      <c r="GLQ173" s="396"/>
      <c r="GLR173" s="396"/>
      <c r="GLS173" s="396"/>
      <c r="GLT173" s="396"/>
      <c r="GLU173" s="396"/>
      <c r="GLV173" s="396"/>
      <c r="GLW173" s="396"/>
      <c r="GLX173" s="396"/>
      <c r="GLY173" s="396"/>
      <c r="GLZ173" s="396"/>
      <c r="GMA173" s="396"/>
      <c r="GMB173" s="396"/>
      <c r="GMC173" s="396"/>
      <c r="GMD173" s="396"/>
      <c r="GME173" s="396"/>
      <c r="GMF173" s="396"/>
      <c r="GMG173" s="396"/>
      <c r="GMH173" s="396"/>
      <c r="GMI173" s="396"/>
      <c r="GMJ173" s="396"/>
      <c r="GMK173" s="396"/>
      <c r="GML173" s="396"/>
      <c r="GMM173" s="396"/>
      <c r="GMN173" s="396"/>
      <c r="GMO173" s="396"/>
      <c r="GMP173" s="396"/>
      <c r="GMQ173" s="396"/>
      <c r="GMR173" s="396"/>
      <c r="GMS173" s="396"/>
      <c r="GMT173" s="396"/>
      <c r="GMU173" s="396"/>
      <c r="GMV173" s="396"/>
      <c r="GMW173" s="396"/>
      <c r="GMX173" s="396"/>
      <c r="GMY173" s="396"/>
      <c r="GMZ173" s="396"/>
      <c r="GNA173" s="396"/>
      <c r="GNB173" s="396"/>
      <c r="GNC173" s="396"/>
      <c r="GND173" s="396"/>
      <c r="GNE173" s="396"/>
      <c r="GNF173" s="396"/>
      <c r="GNG173" s="396"/>
      <c r="GNH173" s="396"/>
      <c r="GNI173" s="396"/>
      <c r="GNJ173" s="396"/>
      <c r="GNK173" s="396"/>
      <c r="GNL173" s="396"/>
      <c r="GNM173" s="396"/>
      <c r="GNN173" s="396"/>
      <c r="GNO173" s="396"/>
      <c r="GNP173" s="396"/>
      <c r="GNQ173" s="396"/>
      <c r="GNR173" s="396"/>
      <c r="GNS173" s="396"/>
      <c r="GNT173" s="396"/>
      <c r="GNU173" s="396"/>
      <c r="GNV173" s="396"/>
      <c r="GNW173" s="396"/>
      <c r="GNX173" s="396"/>
      <c r="GNY173" s="396"/>
      <c r="GNZ173" s="396"/>
      <c r="GOA173" s="396"/>
      <c r="GOB173" s="396"/>
      <c r="GOC173" s="396"/>
      <c r="GOD173" s="396"/>
      <c r="GOE173" s="396"/>
      <c r="GOF173" s="396"/>
      <c r="GOG173" s="396"/>
      <c r="GOH173" s="396"/>
      <c r="GOI173" s="396"/>
      <c r="GOJ173" s="396"/>
      <c r="GOK173" s="396"/>
      <c r="GOL173" s="396"/>
      <c r="GOM173" s="396"/>
      <c r="GON173" s="396"/>
      <c r="GOO173" s="396"/>
      <c r="GOP173" s="396"/>
      <c r="GOQ173" s="396"/>
      <c r="GOR173" s="396"/>
      <c r="GOS173" s="396"/>
      <c r="GOT173" s="396"/>
      <c r="GOU173" s="396"/>
      <c r="GOV173" s="396"/>
      <c r="GOW173" s="396"/>
      <c r="GOX173" s="396"/>
      <c r="GOY173" s="396"/>
      <c r="GOZ173" s="396"/>
      <c r="GPA173" s="396"/>
      <c r="GPB173" s="396"/>
      <c r="GPC173" s="396"/>
      <c r="GPD173" s="396"/>
      <c r="GPE173" s="396"/>
      <c r="GPF173" s="396"/>
      <c r="GPG173" s="396"/>
      <c r="GPH173" s="396"/>
      <c r="GPI173" s="396"/>
      <c r="GPJ173" s="396"/>
      <c r="GPK173" s="396"/>
      <c r="GPL173" s="396"/>
      <c r="GPM173" s="396"/>
      <c r="GPN173" s="396"/>
      <c r="GPO173" s="396"/>
      <c r="GPP173" s="396"/>
      <c r="GPQ173" s="396"/>
      <c r="GPR173" s="396"/>
      <c r="GPS173" s="396"/>
      <c r="GPT173" s="396"/>
      <c r="GPU173" s="396"/>
      <c r="GPV173" s="396"/>
      <c r="GPW173" s="396"/>
      <c r="GPX173" s="396"/>
      <c r="GPY173" s="396"/>
      <c r="GPZ173" s="396"/>
      <c r="GQA173" s="396"/>
      <c r="GQB173" s="396"/>
      <c r="GQC173" s="396"/>
      <c r="GQD173" s="396"/>
      <c r="GQE173" s="396"/>
      <c r="GQF173" s="396"/>
      <c r="GQG173" s="396"/>
      <c r="GQH173" s="396"/>
      <c r="GQI173" s="396"/>
      <c r="GQJ173" s="396"/>
      <c r="GQK173" s="396"/>
      <c r="GQL173" s="396"/>
      <c r="GQM173" s="396"/>
      <c r="GQN173" s="396"/>
      <c r="GQO173" s="396"/>
      <c r="GQP173" s="396"/>
      <c r="GQQ173" s="396"/>
      <c r="GQR173" s="396"/>
      <c r="GQS173" s="396"/>
      <c r="GQT173" s="396"/>
      <c r="GQU173" s="396"/>
      <c r="GQV173" s="396"/>
      <c r="GQW173" s="396"/>
      <c r="GQX173" s="396"/>
      <c r="GQY173" s="396"/>
      <c r="GQZ173" s="396"/>
      <c r="GRA173" s="396"/>
      <c r="GRB173" s="396"/>
      <c r="GRC173" s="396"/>
      <c r="GRD173" s="396"/>
      <c r="GRE173" s="396"/>
      <c r="GRF173" s="396"/>
      <c r="GRG173" s="396"/>
      <c r="GRH173" s="396"/>
      <c r="GRI173" s="396"/>
      <c r="GRJ173" s="396"/>
      <c r="GRK173" s="396"/>
      <c r="GRL173" s="396"/>
      <c r="GRM173" s="396"/>
      <c r="GRN173" s="396"/>
      <c r="GRO173" s="396"/>
      <c r="GRP173" s="396"/>
      <c r="GRQ173" s="396"/>
      <c r="GRR173" s="396"/>
      <c r="GRS173" s="396"/>
      <c r="GRT173" s="396"/>
      <c r="GRU173" s="396"/>
      <c r="GRV173" s="396"/>
      <c r="GRW173" s="396"/>
      <c r="GRX173" s="396"/>
      <c r="GRY173" s="396"/>
      <c r="GRZ173" s="396"/>
      <c r="GSA173" s="396"/>
      <c r="GSB173" s="396"/>
      <c r="GSC173" s="396"/>
      <c r="GSD173" s="396"/>
      <c r="GSE173" s="396"/>
      <c r="GSF173" s="396"/>
      <c r="GSG173" s="396"/>
      <c r="GSH173" s="396"/>
      <c r="GSI173" s="396"/>
      <c r="GSJ173" s="396"/>
      <c r="GSK173" s="396"/>
      <c r="GSL173" s="396"/>
      <c r="GSM173" s="396"/>
      <c r="GSN173" s="396"/>
      <c r="GSO173" s="396"/>
      <c r="GSP173" s="396"/>
      <c r="GSQ173" s="396"/>
      <c r="GSR173" s="396"/>
      <c r="GSS173" s="396"/>
      <c r="GST173" s="396"/>
      <c r="GSU173" s="396"/>
      <c r="GSV173" s="396"/>
      <c r="GSW173" s="396"/>
      <c r="GSX173" s="396"/>
      <c r="GSY173" s="396"/>
      <c r="GSZ173" s="396"/>
      <c r="GTA173" s="396"/>
      <c r="GTB173" s="396"/>
      <c r="GTC173" s="396"/>
      <c r="GTD173" s="396"/>
      <c r="GTE173" s="396"/>
      <c r="GTF173" s="396"/>
      <c r="GTG173" s="396"/>
      <c r="GTH173" s="396"/>
      <c r="GTI173" s="396"/>
      <c r="GTJ173" s="396"/>
      <c r="GTK173" s="396"/>
      <c r="GTL173" s="396"/>
      <c r="GTM173" s="396"/>
      <c r="GTN173" s="396"/>
      <c r="GTO173" s="396"/>
      <c r="GTP173" s="396"/>
      <c r="GTQ173" s="396"/>
      <c r="GTR173" s="396"/>
      <c r="GTS173" s="396"/>
      <c r="GTT173" s="396"/>
      <c r="GTU173" s="396"/>
      <c r="GTV173" s="396"/>
      <c r="GTW173" s="396"/>
      <c r="GTX173" s="396"/>
      <c r="GTY173" s="396"/>
      <c r="GTZ173" s="396"/>
      <c r="GUA173" s="396"/>
      <c r="GUB173" s="396"/>
      <c r="GUC173" s="396"/>
      <c r="GUD173" s="396"/>
      <c r="GUE173" s="396"/>
      <c r="GUF173" s="396"/>
      <c r="GUG173" s="396"/>
      <c r="GUH173" s="396"/>
      <c r="GUI173" s="396"/>
      <c r="GUJ173" s="396"/>
      <c r="GUK173" s="396"/>
      <c r="GUL173" s="396"/>
      <c r="GUM173" s="396"/>
      <c r="GUN173" s="396"/>
      <c r="GUO173" s="396"/>
      <c r="GUP173" s="396"/>
      <c r="GUQ173" s="396"/>
      <c r="GUR173" s="396"/>
      <c r="GUS173" s="396"/>
      <c r="GUT173" s="396"/>
      <c r="GUU173" s="396"/>
      <c r="GUV173" s="396"/>
      <c r="GUW173" s="396"/>
      <c r="GUX173" s="396"/>
      <c r="GUY173" s="396"/>
      <c r="GUZ173" s="396"/>
      <c r="GVA173" s="396"/>
      <c r="GVB173" s="396"/>
      <c r="GVC173" s="396"/>
      <c r="GVD173" s="396"/>
      <c r="GVE173" s="396"/>
      <c r="GVF173" s="396"/>
      <c r="GVG173" s="396"/>
      <c r="GVH173" s="396"/>
      <c r="GVI173" s="396"/>
      <c r="GVJ173" s="396"/>
      <c r="GVK173" s="396"/>
      <c r="GVL173" s="396"/>
      <c r="GVM173" s="396"/>
      <c r="GVN173" s="396"/>
      <c r="GVO173" s="396"/>
      <c r="GVP173" s="396"/>
      <c r="GVQ173" s="396"/>
      <c r="GVR173" s="396"/>
      <c r="GVS173" s="396"/>
      <c r="GVT173" s="396"/>
      <c r="GVU173" s="396"/>
      <c r="GVV173" s="396"/>
      <c r="GVW173" s="396"/>
      <c r="GVX173" s="396"/>
      <c r="GVY173" s="396"/>
      <c r="GVZ173" s="396"/>
      <c r="GWA173" s="396"/>
      <c r="GWB173" s="396"/>
      <c r="GWC173" s="396"/>
      <c r="GWD173" s="396"/>
      <c r="GWE173" s="396"/>
      <c r="GWF173" s="396"/>
      <c r="GWG173" s="396"/>
      <c r="GWH173" s="396"/>
      <c r="GWI173" s="396"/>
      <c r="GWJ173" s="396"/>
      <c r="GWK173" s="396"/>
      <c r="GWL173" s="396"/>
      <c r="GWM173" s="396"/>
      <c r="GWN173" s="396"/>
      <c r="GWO173" s="396"/>
      <c r="GWP173" s="396"/>
      <c r="GWQ173" s="396"/>
      <c r="GWR173" s="396"/>
      <c r="GWS173" s="396"/>
      <c r="GWT173" s="396"/>
      <c r="GWU173" s="396"/>
      <c r="GWV173" s="396"/>
      <c r="GWW173" s="396"/>
      <c r="GWX173" s="396"/>
      <c r="GWY173" s="396"/>
      <c r="GWZ173" s="396"/>
      <c r="GXA173" s="396"/>
      <c r="GXB173" s="396"/>
      <c r="GXC173" s="396"/>
      <c r="GXD173" s="396"/>
      <c r="GXE173" s="396"/>
      <c r="GXF173" s="396"/>
      <c r="GXG173" s="396"/>
      <c r="GXH173" s="396"/>
      <c r="GXI173" s="396"/>
      <c r="GXJ173" s="396"/>
      <c r="GXK173" s="396"/>
      <c r="GXL173" s="396"/>
      <c r="GXM173" s="396"/>
      <c r="GXN173" s="396"/>
      <c r="GXO173" s="396"/>
      <c r="GXP173" s="396"/>
      <c r="GXQ173" s="396"/>
      <c r="GXR173" s="396"/>
      <c r="GXS173" s="396"/>
      <c r="GXT173" s="396"/>
      <c r="GXU173" s="396"/>
      <c r="GXV173" s="396"/>
      <c r="GXW173" s="396"/>
      <c r="GXX173" s="396"/>
      <c r="GXY173" s="396"/>
      <c r="GXZ173" s="396"/>
      <c r="GYA173" s="396"/>
      <c r="GYB173" s="396"/>
      <c r="GYC173" s="396"/>
      <c r="GYD173" s="396"/>
      <c r="GYE173" s="396"/>
      <c r="GYF173" s="396"/>
      <c r="GYG173" s="396"/>
      <c r="GYH173" s="396"/>
      <c r="GYI173" s="396"/>
      <c r="GYJ173" s="396"/>
      <c r="GYK173" s="396"/>
      <c r="GYL173" s="396"/>
      <c r="GYM173" s="396"/>
      <c r="GYN173" s="396"/>
      <c r="GYO173" s="396"/>
      <c r="GYP173" s="396"/>
      <c r="GYQ173" s="396"/>
      <c r="GYR173" s="396"/>
      <c r="GYS173" s="396"/>
      <c r="GYT173" s="396"/>
      <c r="GYU173" s="396"/>
      <c r="GYV173" s="396"/>
      <c r="GYW173" s="396"/>
      <c r="GYX173" s="396"/>
      <c r="GYY173" s="396"/>
      <c r="GYZ173" s="396"/>
      <c r="GZA173" s="396"/>
      <c r="GZB173" s="396"/>
      <c r="GZC173" s="396"/>
      <c r="GZD173" s="396"/>
      <c r="GZE173" s="396"/>
      <c r="GZF173" s="396"/>
      <c r="GZG173" s="396"/>
      <c r="GZH173" s="396"/>
      <c r="GZI173" s="396"/>
      <c r="GZJ173" s="396"/>
      <c r="GZK173" s="396"/>
      <c r="GZL173" s="396"/>
      <c r="GZM173" s="396"/>
      <c r="GZN173" s="396"/>
      <c r="GZO173" s="396"/>
      <c r="GZP173" s="396"/>
      <c r="GZQ173" s="396"/>
      <c r="GZR173" s="396"/>
      <c r="GZS173" s="396"/>
      <c r="GZT173" s="396"/>
      <c r="GZU173" s="396"/>
      <c r="GZV173" s="396"/>
      <c r="GZW173" s="396"/>
      <c r="GZX173" s="396"/>
      <c r="GZY173" s="396"/>
      <c r="GZZ173" s="396"/>
      <c r="HAA173" s="396"/>
      <c r="HAB173" s="396"/>
      <c r="HAC173" s="396"/>
      <c r="HAD173" s="396"/>
      <c r="HAE173" s="396"/>
      <c r="HAF173" s="396"/>
      <c r="HAG173" s="396"/>
      <c r="HAH173" s="396"/>
      <c r="HAI173" s="396"/>
      <c r="HAJ173" s="396"/>
      <c r="HAK173" s="396"/>
      <c r="HAL173" s="396"/>
      <c r="HAM173" s="396"/>
      <c r="HAN173" s="396"/>
      <c r="HAO173" s="396"/>
      <c r="HAP173" s="396"/>
      <c r="HAQ173" s="396"/>
      <c r="HAR173" s="396"/>
      <c r="HAS173" s="396"/>
      <c r="HAT173" s="396"/>
      <c r="HAU173" s="396"/>
      <c r="HAV173" s="396"/>
      <c r="HAW173" s="396"/>
      <c r="HAX173" s="396"/>
      <c r="HAY173" s="396"/>
      <c r="HAZ173" s="396"/>
      <c r="HBA173" s="396"/>
      <c r="HBB173" s="396"/>
      <c r="HBC173" s="396"/>
      <c r="HBD173" s="396"/>
      <c r="HBE173" s="396"/>
      <c r="HBF173" s="396"/>
      <c r="HBG173" s="396"/>
      <c r="HBH173" s="396"/>
      <c r="HBI173" s="396"/>
      <c r="HBJ173" s="396"/>
      <c r="HBK173" s="396"/>
      <c r="HBL173" s="396"/>
      <c r="HBM173" s="396"/>
      <c r="HBN173" s="396"/>
      <c r="HBO173" s="396"/>
      <c r="HBP173" s="396"/>
      <c r="HBQ173" s="396"/>
      <c r="HBR173" s="396"/>
      <c r="HBS173" s="396"/>
      <c r="HBT173" s="396"/>
      <c r="HBU173" s="396"/>
      <c r="HBV173" s="396"/>
      <c r="HBW173" s="396"/>
      <c r="HBX173" s="396"/>
      <c r="HBY173" s="396"/>
      <c r="HBZ173" s="396"/>
      <c r="HCA173" s="396"/>
      <c r="HCB173" s="396"/>
      <c r="HCC173" s="396"/>
      <c r="HCD173" s="396"/>
      <c r="HCE173" s="396"/>
      <c r="HCF173" s="396"/>
      <c r="HCG173" s="396"/>
      <c r="HCH173" s="396"/>
      <c r="HCI173" s="396"/>
      <c r="HCJ173" s="396"/>
      <c r="HCK173" s="396"/>
      <c r="HCL173" s="396"/>
      <c r="HCM173" s="396"/>
      <c r="HCN173" s="396"/>
      <c r="HCO173" s="396"/>
      <c r="HCP173" s="396"/>
      <c r="HCQ173" s="396"/>
      <c r="HCR173" s="396"/>
      <c r="HCS173" s="396"/>
      <c r="HCT173" s="396"/>
      <c r="HCU173" s="396"/>
      <c r="HCV173" s="396"/>
      <c r="HCW173" s="396"/>
      <c r="HCX173" s="396"/>
      <c r="HCY173" s="396"/>
      <c r="HCZ173" s="396"/>
      <c r="HDA173" s="396"/>
      <c r="HDB173" s="396"/>
      <c r="HDC173" s="396"/>
      <c r="HDD173" s="396"/>
      <c r="HDE173" s="396"/>
      <c r="HDF173" s="396"/>
      <c r="HDG173" s="396"/>
      <c r="HDH173" s="396"/>
      <c r="HDI173" s="396"/>
      <c r="HDJ173" s="396"/>
      <c r="HDK173" s="396"/>
      <c r="HDL173" s="396"/>
      <c r="HDM173" s="396"/>
      <c r="HDN173" s="396"/>
      <c r="HDO173" s="396"/>
      <c r="HDP173" s="396"/>
      <c r="HDQ173" s="396"/>
      <c r="HDR173" s="396"/>
      <c r="HDS173" s="396"/>
      <c r="HDT173" s="396"/>
      <c r="HDU173" s="396"/>
      <c r="HDV173" s="396"/>
      <c r="HDW173" s="396"/>
      <c r="HDX173" s="396"/>
      <c r="HDY173" s="396"/>
      <c r="HDZ173" s="396"/>
      <c r="HEA173" s="396"/>
      <c r="HEB173" s="396"/>
      <c r="HEC173" s="396"/>
      <c r="HED173" s="396"/>
      <c r="HEE173" s="396"/>
      <c r="HEF173" s="396"/>
      <c r="HEG173" s="396"/>
      <c r="HEH173" s="396"/>
      <c r="HEI173" s="396"/>
      <c r="HEJ173" s="396"/>
      <c r="HEK173" s="396"/>
      <c r="HEL173" s="396"/>
      <c r="HEM173" s="396"/>
      <c r="HEN173" s="396"/>
      <c r="HEO173" s="396"/>
      <c r="HEP173" s="396"/>
      <c r="HEQ173" s="396"/>
      <c r="HER173" s="396"/>
      <c r="HES173" s="396"/>
      <c r="HET173" s="396"/>
      <c r="HEU173" s="396"/>
      <c r="HEV173" s="396"/>
      <c r="HEW173" s="396"/>
      <c r="HEX173" s="396"/>
      <c r="HEY173" s="396"/>
      <c r="HEZ173" s="396"/>
      <c r="HFA173" s="396"/>
      <c r="HFB173" s="396"/>
      <c r="HFC173" s="396"/>
      <c r="HFD173" s="396"/>
      <c r="HFE173" s="396"/>
      <c r="HFF173" s="396"/>
      <c r="HFG173" s="396"/>
      <c r="HFH173" s="396"/>
      <c r="HFI173" s="396"/>
      <c r="HFJ173" s="396"/>
      <c r="HFK173" s="396"/>
      <c r="HFL173" s="396"/>
      <c r="HFM173" s="396"/>
      <c r="HFN173" s="396"/>
      <c r="HFO173" s="396"/>
      <c r="HFP173" s="396"/>
      <c r="HFQ173" s="396"/>
      <c r="HFR173" s="396"/>
      <c r="HFS173" s="396"/>
      <c r="HFT173" s="396"/>
      <c r="HFU173" s="396"/>
      <c r="HFV173" s="396"/>
      <c r="HFW173" s="396"/>
      <c r="HFX173" s="396"/>
      <c r="HFY173" s="396"/>
      <c r="HFZ173" s="396"/>
      <c r="HGA173" s="396"/>
      <c r="HGB173" s="396"/>
      <c r="HGC173" s="396"/>
      <c r="HGD173" s="396"/>
      <c r="HGE173" s="396"/>
      <c r="HGF173" s="396"/>
      <c r="HGG173" s="396"/>
      <c r="HGH173" s="396"/>
      <c r="HGI173" s="396"/>
      <c r="HGJ173" s="396"/>
      <c r="HGK173" s="396"/>
      <c r="HGL173" s="396"/>
      <c r="HGM173" s="396"/>
      <c r="HGN173" s="396"/>
      <c r="HGO173" s="396"/>
      <c r="HGP173" s="396"/>
      <c r="HGQ173" s="396"/>
      <c r="HGR173" s="396"/>
      <c r="HGS173" s="396"/>
      <c r="HGT173" s="396"/>
      <c r="HGU173" s="396"/>
      <c r="HGV173" s="396"/>
      <c r="HGW173" s="396"/>
      <c r="HGX173" s="396"/>
      <c r="HGY173" s="396"/>
      <c r="HGZ173" s="396"/>
      <c r="HHA173" s="396"/>
      <c r="HHB173" s="396"/>
      <c r="HHC173" s="396"/>
      <c r="HHD173" s="396"/>
      <c r="HHE173" s="396"/>
      <c r="HHF173" s="396"/>
      <c r="HHG173" s="396"/>
      <c r="HHH173" s="396"/>
      <c r="HHI173" s="396"/>
      <c r="HHJ173" s="396"/>
      <c r="HHK173" s="396"/>
      <c r="HHL173" s="396"/>
      <c r="HHM173" s="396"/>
      <c r="HHN173" s="396"/>
      <c r="HHO173" s="396"/>
      <c r="HHP173" s="396"/>
      <c r="HHQ173" s="396"/>
      <c r="HHR173" s="396"/>
      <c r="HHS173" s="396"/>
      <c r="HHT173" s="396"/>
      <c r="HHU173" s="396"/>
      <c r="HHV173" s="396"/>
      <c r="HHW173" s="396"/>
      <c r="HHX173" s="396"/>
      <c r="HHY173" s="396"/>
      <c r="HHZ173" s="396"/>
      <c r="HIA173" s="396"/>
      <c r="HIB173" s="396"/>
      <c r="HIC173" s="396"/>
      <c r="HID173" s="396"/>
      <c r="HIE173" s="396"/>
      <c r="HIF173" s="396"/>
      <c r="HIG173" s="396"/>
      <c r="HIH173" s="396"/>
      <c r="HII173" s="396"/>
      <c r="HIJ173" s="396"/>
      <c r="HIK173" s="396"/>
      <c r="HIL173" s="396"/>
      <c r="HIM173" s="396"/>
      <c r="HIN173" s="396"/>
      <c r="HIO173" s="396"/>
      <c r="HIP173" s="396"/>
      <c r="HIQ173" s="396"/>
      <c r="HIR173" s="396"/>
      <c r="HIS173" s="396"/>
      <c r="HIT173" s="396"/>
      <c r="HIU173" s="396"/>
      <c r="HIV173" s="396"/>
      <c r="HIW173" s="396"/>
      <c r="HIX173" s="396"/>
      <c r="HIY173" s="396"/>
      <c r="HIZ173" s="396"/>
      <c r="HJA173" s="396"/>
      <c r="HJB173" s="396"/>
      <c r="HJC173" s="396"/>
      <c r="HJD173" s="396"/>
      <c r="HJE173" s="396"/>
      <c r="HJF173" s="396"/>
      <c r="HJG173" s="396"/>
      <c r="HJH173" s="396"/>
      <c r="HJI173" s="396"/>
      <c r="HJJ173" s="396"/>
      <c r="HJK173" s="396"/>
      <c r="HJL173" s="396"/>
      <c r="HJM173" s="396"/>
      <c r="HJN173" s="396"/>
      <c r="HJO173" s="396"/>
      <c r="HJP173" s="396"/>
      <c r="HJQ173" s="396"/>
      <c r="HJR173" s="396"/>
      <c r="HJS173" s="396"/>
      <c r="HJT173" s="396"/>
      <c r="HJU173" s="396"/>
      <c r="HJV173" s="396"/>
      <c r="HJW173" s="396"/>
      <c r="HJX173" s="396"/>
      <c r="HJY173" s="396"/>
      <c r="HJZ173" s="396"/>
      <c r="HKA173" s="396"/>
      <c r="HKB173" s="396"/>
      <c r="HKC173" s="396"/>
      <c r="HKD173" s="396"/>
      <c r="HKE173" s="396"/>
      <c r="HKF173" s="396"/>
      <c r="HKG173" s="396"/>
      <c r="HKH173" s="396"/>
      <c r="HKI173" s="396"/>
      <c r="HKJ173" s="396"/>
      <c r="HKK173" s="396"/>
      <c r="HKL173" s="396"/>
      <c r="HKM173" s="396"/>
      <c r="HKN173" s="396"/>
      <c r="HKO173" s="396"/>
      <c r="HKP173" s="396"/>
      <c r="HKQ173" s="396"/>
      <c r="HKR173" s="396"/>
      <c r="HKS173" s="396"/>
      <c r="HKT173" s="396"/>
      <c r="HKU173" s="396"/>
      <c r="HKV173" s="396"/>
      <c r="HKW173" s="396"/>
      <c r="HKX173" s="396"/>
      <c r="HKY173" s="396"/>
      <c r="HKZ173" s="396"/>
      <c r="HLA173" s="396"/>
      <c r="HLB173" s="396"/>
      <c r="HLC173" s="396"/>
      <c r="HLD173" s="396"/>
      <c r="HLE173" s="396"/>
      <c r="HLF173" s="396"/>
      <c r="HLG173" s="396"/>
      <c r="HLH173" s="396"/>
      <c r="HLI173" s="396"/>
      <c r="HLJ173" s="396"/>
      <c r="HLK173" s="396"/>
      <c r="HLL173" s="396"/>
      <c r="HLM173" s="396"/>
      <c r="HLN173" s="396"/>
      <c r="HLO173" s="396"/>
      <c r="HLP173" s="396"/>
      <c r="HLQ173" s="396"/>
      <c r="HLR173" s="396"/>
      <c r="HLS173" s="396"/>
      <c r="HLT173" s="396"/>
      <c r="HLU173" s="396"/>
      <c r="HLV173" s="396"/>
      <c r="HLW173" s="396"/>
      <c r="HLX173" s="396"/>
      <c r="HLY173" s="396"/>
      <c r="HLZ173" s="396"/>
      <c r="HMA173" s="396"/>
      <c r="HMB173" s="396"/>
      <c r="HMC173" s="396"/>
      <c r="HMD173" s="396"/>
      <c r="HME173" s="396"/>
      <c r="HMF173" s="396"/>
      <c r="HMG173" s="396"/>
      <c r="HMH173" s="396"/>
      <c r="HMI173" s="396"/>
      <c r="HMJ173" s="396"/>
      <c r="HMK173" s="396"/>
      <c r="HML173" s="396"/>
      <c r="HMM173" s="396"/>
      <c r="HMN173" s="396"/>
      <c r="HMO173" s="396"/>
      <c r="HMP173" s="396"/>
      <c r="HMQ173" s="396"/>
      <c r="HMR173" s="396"/>
      <c r="HMS173" s="396"/>
      <c r="HMT173" s="396"/>
      <c r="HMU173" s="396"/>
      <c r="HMV173" s="396"/>
      <c r="HMW173" s="396"/>
      <c r="HMX173" s="396"/>
      <c r="HMY173" s="396"/>
      <c r="HMZ173" s="396"/>
      <c r="HNA173" s="396"/>
      <c r="HNB173" s="396"/>
      <c r="HNC173" s="396"/>
      <c r="HND173" s="396"/>
      <c r="HNE173" s="396"/>
      <c r="HNF173" s="396"/>
      <c r="HNG173" s="396"/>
      <c r="HNH173" s="396"/>
      <c r="HNI173" s="396"/>
      <c r="HNJ173" s="396"/>
      <c r="HNK173" s="396"/>
      <c r="HNL173" s="396"/>
      <c r="HNM173" s="396"/>
      <c r="HNN173" s="396"/>
      <c r="HNO173" s="396"/>
      <c r="HNP173" s="396"/>
      <c r="HNQ173" s="396"/>
      <c r="HNR173" s="396"/>
      <c r="HNS173" s="396"/>
      <c r="HNT173" s="396"/>
      <c r="HNU173" s="396"/>
      <c r="HNV173" s="396"/>
      <c r="HNW173" s="396"/>
      <c r="HNX173" s="396"/>
      <c r="HNY173" s="396"/>
      <c r="HNZ173" s="396"/>
      <c r="HOA173" s="396"/>
      <c r="HOB173" s="396"/>
      <c r="HOC173" s="396"/>
      <c r="HOD173" s="396"/>
      <c r="HOE173" s="396"/>
      <c r="HOF173" s="396"/>
      <c r="HOG173" s="396"/>
      <c r="HOH173" s="396"/>
      <c r="HOI173" s="396"/>
      <c r="HOJ173" s="396"/>
      <c r="HOK173" s="396"/>
      <c r="HOL173" s="396"/>
      <c r="HOM173" s="396"/>
      <c r="HON173" s="396"/>
      <c r="HOO173" s="396"/>
      <c r="HOP173" s="396"/>
      <c r="HOQ173" s="396"/>
      <c r="HOR173" s="396"/>
      <c r="HOS173" s="396"/>
      <c r="HOT173" s="396"/>
      <c r="HOU173" s="396"/>
      <c r="HOV173" s="396"/>
      <c r="HOW173" s="396"/>
      <c r="HOX173" s="396"/>
      <c r="HOY173" s="396"/>
      <c r="HOZ173" s="396"/>
      <c r="HPA173" s="396"/>
      <c r="HPB173" s="396"/>
      <c r="HPC173" s="396"/>
      <c r="HPD173" s="396"/>
      <c r="HPE173" s="396"/>
      <c r="HPF173" s="396"/>
      <c r="HPG173" s="396"/>
      <c r="HPH173" s="396"/>
      <c r="HPI173" s="396"/>
      <c r="HPJ173" s="396"/>
      <c r="HPK173" s="396"/>
      <c r="HPL173" s="396"/>
      <c r="HPM173" s="396"/>
      <c r="HPN173" s="396"/>
      <c r="HPO173" s="396"/>
      <c r="HPP173" s="396"/>
      <c r="HPQ173" s="396"/>
      <c r="HPR173" s="396"/>
      <c r="HPS173" s="396"/>
      <c r="HPT173" s="396"/>
      <c r="HPU173" s="396"/>
      <c r="HPV173" s="396"/>
      <c r="HPW173" s="396"/>
      <c r="HPX173" s="396"/>
      <c r="HPY173" s="396"/>
      <c r="HPZ173" s="396"/>
      <c r="HQA173" s="396"/>
      <c r="HQB173" s="396"/>
      <c r="HQC173" s="396"/>
      <c r="HQD173" s="396"/>
      <c r="HQE173" s="396"/>
      <c r="HQF173" s="396"/>
      <c r="HQG173" s="396"/>
      <c r="HQH173" s="396"/>
      <c r="HQI173" s="396"/>
      <c r="HQJ173" s="396"/>
      <c r="HQK173" s="396"/>
      <c r="HQL173" s="396"/>
      <c r="HQM173" s="396"/>
      <c r="HQN173" s="396"/>
      <c r="HQO173" s="396"/>
      <c r="HQP173" s="396"/>
      <c r="HQQ173" s="396"/>
      <c r="HQR173" s="396"/>
      <c r="HQS173" s="396"/>
      <c r="HQT173" s="396"/>
      <c r="HQU173" s="396"/>
      <c r="HQV173" s="396"/>
      <c r="HQW173" s="396"/>
      <c r="HQX173" s="396"/>
      <c r="HQY173" s="396"/>
      <c r="HQZ173" s="396"/>
      <c r="HRA173" s="396"/>
      <c r="HRB173" s="396"/>
      <c r="HRC173" s="396"/>
      <c r="HRD173" s="396"/>
      <c r="HRE173" s="396"/>
      <c r="HRF173" s="396"/>
      <c r="HRG173" s="396"/>
      <c r="HRH173" s="396"/>
      <c r="HRI173" s="396"/>
      <c r="HRJ173" s="396"/>
      <c r="HRK173" s="396"/>
      <c r="HRL173" s="396"/>
      <c r="HRM173" s="396"/>
      <c r="HRN173" s="396"/>
      <c r="HRO173" s="396"/>
      <c r="HRP173" s="396"/>
      <c r="HRQ173" s="396"/>
      <c r="HRR173" s="396"/>
      <c r="HRS173" s="396"/>
      <c r="HRT173" s="396"/>
      <c r="HRU173" s="396"/>
      <c r="HRV173" s="396"/>
      <c r="HRW173" s="396"/>
      <c r="HRX173" s="396"/>
      <c r="HRY173" s="396"/>
      <c r="HRZ173" s="396"/>
      <c r="HSA173" s="396"/>
      <c r="HSB173" s="396"/>
      <c r="HSC173" s="396"/>
      <c r="HSD173" s="396"/>
      <c r="HSE173" s="396"/>
      <c r="HSF173" s="396"/>
      <c r="HSG173" s="396"/>
      <c r="HSH173" s="396"/>
      <c r="HSI173" s="396"/>
      <c r="HSJ173" s="396"/>
      <c r="HSK173" s="396"/>
      <c r="HSL173" s="396"/>
      <c r="HSM173" s="396"/>
      <c r="HSN173" s="396"/>
      <c r="HSO173" s="396"/>
      <c r="HSP173" s="396"/>
      <c r="HSQ173" s="396"/>
      <c r="HSR173" s="396"/>
      <c r="HSS173" s="396"/>
      <c r="HST173" s="396"/>
      <c r="HSU173" s="396"/>
      <c r="HSV173" s="396"/>
      <c r="HSW173" s="396"/>
      <c r="HSX173" s="396"/>
      <c r="HSY173" s="396"/>
      <c r="HSZ173" s="396"/>
      <c r="HTA173" s="396"/>
      <c r="HTB173" s="396"/>
      <c r="HTC173" s="396"/>
      <c r="HTD173" s="396"/>
      <c r="HTE173" s="396"/>
      <c r="HTF173" s="396"/>
      <c r="HTG173" s="396"/>
      <c r="HTH173" s="396"/>
      <c r="HTI173" s="396"/>
      <c r="HTJ173" s="396"/>
      <c r="HTK173" s="396"/>
      <c r="HTL173" s="396"/>
      <c r="HTM173" s="396"/>
      <c r="HTN173" s="396"/>
      <c r="HTO173" s="396"/>
      <c r="HTP173" s="396"/>
      <c r="HTQ173" s="396"/>
      <c r="HTR173" s="396"/>
      <c r="HTS173" s="396"/>
      <c r="HTT173" s="396"/>
      <c r="HTU173" s="396"/>
      <c r="HTV173" s="396"/>
      <c r="HTW173" s="396"/>
      <c r="HTX173" s="396"/>
      <c r="HTY173" s="396"/>
      <c r="HTZ173" s="396"/>
      <c r="HUA173" s="396"/>
      <c r="HUB173" s="396"/>
      <c r="HUC173" s="396"/>
      <c r="HUD173" s="396"/>
      <c r="HUE173" s="396"/>
      <c r="HUF173" s="396"/>
      <c r="HUG173" s="396"/>
      <c r="HUH173" s="396"/>
      <c r="HUI173" s="396"/>
      <c r="HUJ173" s="396"/>
      <c r="HUK173" s="396"/>
      <c r="HUL173" s="396"/>
      <c r="HUM173" s="396"/>
      <c r="HUN173" s="396"/>
      <c r="HUO173" s="396"/>
      <c r="HUP173" s="396"/>
      <c r="HUQ173" s="396"/>
      <c r="HUR173" s="396"/>
      <c r="HUS173" s="396"/>
      <c r="HUT173" s="396"/>
      <c r="HUU173" s="396"/>
      <c r="HUV173" s="396"/>
      <c r="HUW173" s="396"/>
      <c r="HUX173" s="396"/>
      <c r="HUY173" s="396"/>
      <c r="HUZ173" s="396"/>
      <c r="HVA173" s="396"/>
      <c r="HVB173" s="396"/>
      <c r="HVC173" s="396"/>
      <c r="HVD173" s="396"/>
      <c r="HVE173" s="396"/>
      <c r="HVF173" s="396"/>
      <c r="HVG173" s="396"/>
      <c r="HVH173" s="396"/>
      <c r="HVI173" s="396"/>
      <c r="HVJ173" s="396"/>
      <c r="HVK173" s="396"/>
      <c r="HVL173" s="396"/>
      <c r="HVM173" s="396"/>
      <c r="HVN173" s="396"/>
      <c r="HVO173" s="396"/>
      <c r="HVP173" s="396"/>
      <c r="HVQ173" s="396"/>
      <c r="HVR173" s="396"/>
      <c r="HVS173" s="396"/>
      <c r="HVT173" s="396"/>
      <c r="HVU173" s="396"/>
      <c r="HVV173" s="396"/>
      <c r="HVW173" s="396"/>
      <c r="HVX173" s="396"/>
      <c r="HVY173" s="396"/>
      <c r="HVZ173" s="396"/>
      <c r="HWA173" s="396"/>
      <c r="HWB173" s="396"/>
      <c r="HWC173" s="396"/>
      <c r="HWD173" s="396"/>
      <c r="HWE173" s="396"/>
      <c r="HWF173" s="396"/>
      <c r="HWG173" s="396"/>
      <c r="HWH173" s="396"/>
      <c r="HWI173" s="396"/>
      <c r="HWJ173" s="396"/>
      <c r="HWK173" s="396"/>
      <c r="HWL173" s="396"/>
      <c r="HWM173" s="396"/>
      <c r="HWN173" s="396"/>
      <c r="HWO173" s="396"/>
      <c r="HWP173" s="396"/>
      <c r="HWQ173" s="396"/>
      <c r="HWR173" s="396"/>
      <c r="HWS173" s="396"/>
      <c r="HWT173" s="396"/>
      <c r="HWU173" s="396"/>
      <c r="HWV173" s="396"/>
      <c r="HWW173" s="396"/>
      <c r="HWX173" s="396"/>
      <c r="HWY173" s="396"/>
      <c r="HWZ173" s="396"/>
      <c r="HXA173" s="396"/>
      <c r="HXB173" s="396"/>
      <c r="HXC173" s="396"/>
      <c r="HXD173" s="396"/>
      <c r="HXE173" s="396"/>
      <c r="HXF173" s="396"/>
      <c r="HXG173" s="396"/>
      <c r="HXH173" s="396"/>
      <c r="HXI173" s="396"/>
      <c r="HXJ173" s="396"/>
      <c r="HXK173" s="396"/>
      <c r="HXL173" s="396"/>
      <c r="HXM173" s="396"/>
      <c r="HXN173" s="396"/>
      <c r="HXO173" s="396"/>
      <c r="HXP173" s="396"/>
      <c r="HXQ173" s="396"/>
      <c r="HXR173" s="396"/>
      <c r="HXS173" s="396"/>
      <c r="HXT173" s="396"/>
      <c r="HXU173" s="396"/>
      <c r="HXV173" s="396"/>
      <c r="HXW173" s="396"/>
      <c r="HXX173" s="396"/>
      <c r="HXY173" s="396"/>
      <c r="HXZ173" s="396"/>
      <c r="HYA173" s="396"/>
      <c r="HYB173" s="396"/>
      <c r="HYC173" s="396"/>
      <c r="HYD173" s="396"/>
      <c r="HYE173" s="396"/>
      <c r="HYF173" s="396"/>
      <c r="HYG173" s="396"/>
      <c r="HYH173" s="396"/>
      <c r="HYI173" s="396"/>
      <c r="HYJ173" s="396"/>
      <c r="HYK173" s="396"/>
      <c r="HYL173" s="396"/>
      <c r="HYM173" s="396"/>
      <c r="HYN173" s="396"/>
      <c r="HYO173" s="396"/>
      <c r="HYP173" s="396"/>
      <c r="HYQ173" s="396"/>
      <c r="HYR173" s="396"/>
      <c r="HYS173" s="396"/>
      <c r="HYT173" s="396"/>
      <c r="HYU173" s="396"/>
      <c r="HYV173" s="396"/>
      <c r="HYW173" s="396"/>
      <c r="HYX173" s="396"/>
      <c r="HYY173" s="396"/>
      <c r="HYZ173" s="396"/>
      <c r="HZA173" s="396"/>
      <c r="HZB173" s="396"/>
      <c r="HZC173" s="396"/>
      <c r="HZD173" s="396"/>
      <c r="HZE173" s="396"/>
      <c r="HZF173" s="396"/>
      <c r="HZG173" s="396"/>
      <c r="HZH173" s="396"/>
      <c r="HZI173" s="396"/>
      <c r="HZJ173" s="396"/>
      <c r="HZK173" s="396"/>
      <c r="HZL173" s="396"/>
      <c r="HZM173" s="396"/>
      <c r="HZN173" s="396"/>
      <c r="HZO173" s="396"/>
      <c r="HZP173" s="396"/>
      <c r="HZQ173" s="396"/>
      <c r="HZR173" s="396"/>
      <c r="HZS173" s="396"/>
      <c r="HZT173" s="396"/>
      <c r="HZU173" s="396"/>
      <c r="HZV173" s="396"/>
      <c r="HZW173" s="396"/>
      <c r="HZX173" s="396"/>
      <c r="HZY173" s="396"/>
      <c r="HZZ173" s="396"/>
      <c r="IAA173" s="396"/>
      <c r="IAB173" s="396"/>
      <c r="IAC173" s="396"/>
      <c r="IAD173" s="396"/>
      <c r="IAE173" s="396"/>
      <c r="IAF173" s="396"/>
      <c r="IAG173" s="396"/>
      <c r="IAH173" s="396"/>
      <c r="IAI173" s="396"/>
      <c r="IAJ173" s="396"/>
      <c r="IAK173" s="396"/>
      <c r="IAL173" s="396"/>
      <c r="IAM173" s="396"/>
      <c r="IAN173" s="396"/>
      <c r="IAO173" s="396"/>
      <c r="IAP173" s="396"/>
      <c r="IAQ173" s="396"/>
      <c r="IAR173" s="396"/>
      <c r="IAS173" s="396"/>
      <c r="IAT173" s="396"/>
      <c r="IAU173" s="396"/>
      <c r="IAV173" s="396"/>
      <c r="IAW173" s="396"/>
      <c r="IAX173" s="396"/>
      <c r="IAY173" s="396"/>
      <c r="IAZ173" s="396"/>
      <c r="IBA173" s="396"/>
      <c r="IBB173" s="396"/>
      <c r="IBC173" s="396"/>
      <c r="IBD173" s="396"/>
      <c r="IBE173" s="396"/>
      <c r="IBF173" s="396"/>
      <c r="IBG173" s="396"/>
      <c r="IBH173" s="396"/>
      <c r="IBI173" s="396"/>
      <c r="IBJ173" s="396"/>
      <c r="IBK173" s="396"/>
      <c r="IBL173" s="396"/>
      <c r="IBM173" s="396"/>
      <c r="IBN173" s="396"/>
      <c r="IBO173" s="396"/>
      <c r="IBP173" s="396"/>
      <c r="IBQ173" s="396"/>
      <c r="IBR173" s="396"/>
      <c r="IBS173" s="396"/>
      <c r="IBT173" s="396"/>
      <c r="IBU173" s="396"/>
      <c r="IBV173" s="396"/>
      <c r="IBW173" s="396"/>
      <c r="IBX173" s="396"/>
      <c r="IBY173" s="396"/>
      <c r="IBZ173" s="396"/>
      <c r="ICA173" s="396"/>
      <c r="ICB173" s="396"/>
      <c r="ICC173" s="396"/>
      <c r="ICD173" s="396"/>
      <c r="ICE173" s="396"/>
      <c r="ICF173" s="396"/>
      <c r="ICG173" s="396"/>
      <c r="ICH173" s="396"/>
      <c r="ICI173" s="396"/>
      <c r="ICJ173" s="396"/>
      <c r="ICK173" s="396"/>
      <c r="ICL173" s="396"/>
      <c r="ICM173" s="396"/>
      <c r="ICN173" s="396"/>
      <c r="ICO173" s="396"/>
      <c r="ICP173" s="396"/>
      <c r="ICQ173" s="396"/>
      <c r="ICR173" s="396"/>
      <c r="ICS173" s="396"/>
      <c r="ICT173" s="396"/>
      <c r="ICU173" s="396"/>
      <c r="ICV173" s="396"/>
      <c r="ICW173" s="396"/>
      <c r="ICX173" s="396"/>
      <c r="ICY173" s="396"/>
      <c r="ICZ173" s="396"/>
      <c r="IDA173" s="396"/>
      <c r="IDB173" s="396"/>
      <c r="IDC173" s="396"/>
      <c r="IDD173" s="396"/>
      <c r="IDE173" s="396"/>
      <c r="IDF173" s="396"/>
      <c r="IDG173" s="396"/>
      <c r="IDH173" s="396"/>
      <c r="IDI173" s="396"/>
      <c r="IDJ173" s="396"/>
      <c r="IDK173" s="396"/>
      <c r="IDL173" s="396"/>
      <c r="IDM173" s="396"/>
      <c r="IDN173" s="396"/>
      <c r="IDO173" s="396"/>
      <c r="IDP173" s="396"/>
      <c r="IDQ173" s="396"/>
      <c r="IDR173" s="396"/>
      <c r="IDS173" s="396"/>
      <c r="IDT173" s="396"/>
      <c r="IDU173" s="396"/>
      <c r="IDV173" s="396"/>
      <c r="IDW173" s="396"/>
      <c r="IDX173" s="396"/>
      <c r="IDY173" s="396"/>
      <c r="IDZ173" s="396"/>
      <c r="IEA173" s="396"/>
      <c r="IEB173" s="396"/>
      <c r="IEC173" s="396"/>
      <c r="IED173" s="396"/>
      <c r="IEE173" s="396"/>
      <c r="IEF173" s="396"/>
      <c r="IEG173" s="396"/>
      <c r="IEH173" s="396"/>
      <c r="IEI173" s="396"/>
      <c r="IEJ173" s="396"/>
      <c r="IEK173" s="396"/>
      <c r="IEL173" s="396"/>
      <c r="IEM173" s="396"/>
      <c r="IEN173" s="396"/>
      <c r="IEO173" s="396"/>
      <c r="IEP173" s="396"/>
      <c r="IEQ173" s="396"/>
      <c r="IER173" s="396"/>
      <c r="IES173" s="396"/>
      <c r="IET173" s="396"/>
      <c r="IEU173" s="396"/>
      <c r="IEV173" s="396"/>
      <c r="IEW173" s="396"/>
      <c r="IEX173" s="396"/>
      <c r="IEY173" s="396"/>
      <c r="IEZ173" s="396"/>
      <c r="IFA173" s="396"/>
      <c r="IFB173" s="396"/>
      <c r="IFC173" s="396"/>
      <c r="IFD173" s="396"/>
      <c r="IFE173" s="396"/>
      <c r="IFF173" s="396"/>
      <c r="IFG173" s="396"/>
      <c r="IFH173" s="396"/>
      <c r="IFI173" s="396"/>
      <c r="IFJ173" s="396"/>
      <c r="IFK173" s="396"/>
      <c r="IFL173" s="396"/>
      <c r="IFM173" s="396"/>
      <c r="IFN173" s="396"/>
      <c r="IFO173" s="396"/>
      <c r="IFP173" s="396"/>
      <c r="IFQ173" s="396"/>
      <c r="IFR173" s="396"/>
      <c r="IFS173" s="396"/>
      <c r="IFT173" s="396"/>
      <c r="IFU173" s="396"/>
      <c r="IFV173" s="396"/>
      <c r="IFW173" s="396"/>
      <c r="IFX173" s="396"/>
      <c r="IFY173" s="396"/>
      <c r="IFZ173" s="396"/>
      <c r="IGA173" s="396"/>
      <c r="IGB173" s="396"/>
      <c r="IGC173" s="396"/>
      <c r="IGD173" s="396"/>
      <c r="IGE173" s="396"/>
      <c r="IGF173" s="396"/>
      <c r="IGG173" s="396"/>
      <c r="IGH173" s="396"/>
      <c r="IGI173" s="396"/>
      <c r="IGJ173" s="396"/>
      <c r="IGK173" s="396"/>
      <c r="IGL173" s="396"/>
      <c r="IGM173" s="396"/>
      <c r="IGN173" s="396"/>
      <c r="IGO173" s="396"/>
      <c r="IGP173" s="396"/>
      <c r="IGQ173" s="396"/>
      <c r="IGR173" s="396"/>
      <c r="IGS173" s="396"/>
      <c r="IGT173" s="396"/>
      <c r="IGU173" s="396"/>
      <c r="IGV173" s="396"/>
      <c r="IGW173" s="396"/>
      <c r="IGX173" s="396"/>
      <c r="IGY173" s="396"/>
      <c r="IGZ173" s="396"/>
      <c r="IHA173" s="396"/>
      <c r="IHB173" s="396"/>
      <c r="IHC173" s="396"/>
      <c r="IHD173" s="396"/>
      <c r="IHE173" s="396"/>
      <c r="IHF173" s="396"/>
      <c r="IHG173" s="396"/>
      <c r="IHH173" s="396"/>
      <c r="IHI173" s="396"/>
      <c r="IHJ173" s="396"/>
      <c r="IHK173" s="396"/>
      <c r="IHL173" s="396"/>
      <c r="IHM173" s="396"/>
      <c r="IHN173" s="396"/>
      <c r="IHO173" s="396"/>
      <c r="IHP173" s="396"/>
      <c r="IHQ173" s="396"/>
      <c r="IHR173" s="396"/>
      <c r="IHS173" s="396"/>
      <c r="IHT173" s="396"/>
      <c r="IHU173" s="396"/>
      <c r="IHV173" s="396"/>
      <c r="IHW173" s="396"/>
      <c r="IHX173" s="396"/>
      <c r="IHY173" s="396"/>
      <c r="IHZ173" s="396"/>
      <c r="IIA173" s="396"/>
      <c r="IIB173" s="396"/>
      <c r="IIC173" s="396"/>
      <c r="IID173" s="396"/>
      <c r="IIE173" s="396"/>
      <c r="IIF173" s="396"/>
      <c r="IIG173" s="396"/>
      <c r="IIH173" s="396"/>
      <c r="III173" s="396"/>
      <c r="IIJ173" s="396"/>
      <c r="IIK173" s="396"/>
      <c r="IIL173" s="396"/>
      <c r="IIM173" s="396"/>
      <c r="IIN173" s="396"/>
      <c r="IIO173" s="396"/>
      <c r="IIP173" s="396"/>
      <c r="IIQ173" s="396"/>
      <c r="IIR173" s="396"/>
      <c r="IIS173" s="396"/>
      <c r="IIT173" s="396"/>
      <c r="IIU173" s="396"/>
      <c r="IIV173" s="396"/>
      <c r="IIW173" s="396"/>
      <c r="IIX173" s="396"/>
      <c r="IIY173" s="396"/>
      <c r="IIZ173" s="396"/>
      <c r="IJA173" s="396"/>
      <c r="IJB173" s="396"/>
      <c r="IJC173" s="396"/>
      <c r="IJD173" s="396"/>
      <c r="IJE173" s="396"/>
      <c r="IJF173" s="396"/>
      <c r="IJG173" s="396"/>
      <c r="IJH173" s="396"/>
      <c r="IJI173" s="396"/>
      <c r="IJJ173" s="396"/>
      <c r="IJK173" s="396"/>
      <c r="IJL173" s="396"/>
      <c r="IJM173" s="396"/>
      <c r="IJN173" s="396"/>
      <c r="IJO173" s="396"/>
      <c r="IJP173" s="396"/>
      <c r="IJQ173" s="396"/>
      <c r="IJR173" s="396"/>
      <c r="IJS173" s="396"/>
      <c r="IJT173" s="396"/>
      <c r="IJU173" s="396"/>
      <c r="IJV173" s="396"/>
      <c r="IJW173" s="396"/>
      <c r="IJX173" s="396"/>
      <c r="IJY173" s="396"/>
      <c r="IJZ173" s="396"/>
      <c r="IKA173" s="396"/>
      <c r="IKB173" s="396"/>
      <c r="IKC173" s="396"/>
      <c r="IKD173" s="396"/>
      <c r="IKE173" s="396"/>
      <c r="IKF173" s="396"/>
      <c r="IKG173" s="396"/>
      <c r="IKH173" s="396"/>
      <c r="IKI173" s="396"/>
      <c r="IKJ173" s="396"/>
      <c r="IKK173" s="396"/>
      <c r="IKL173" s="396"/>
      <c r="IKM173" s="396"/>
      <c r="IKN173" s="396"/>
      <c r="IKO173" s="396"/>
      <c r="IKP173" s="396"/>
      <c r="IKQ173" s="396"/>
      <c r="IKR173" s="396"/>
      <c r="IKS173" s="396"/>
      <c r="IKT173" s="396"/>
      <c r="IKU173" s="396"/>
      <c r="IKV173" s="396"/>
      <c r="IKW173" s="396"/>
      <c r="IKX173" s="396"/>
      <c r="IKY173" s="396"/>
      <c r="IKZ173" s="396"/>
      <c r="ILA173" s="396"/>
      <c r="ILB173" s="396"/>
      <c r="ILC173" s="396"/>
      <c r="ILD173" s="396"/>
      <c r="ILE173" s="396"/>
      <c r="ILF173" s="396"/>
      <c r="ILG173" s="396"/>
      <c r="ILH173" s="396"/>
      <c r="ILI173" s="396"/>
      <c r="ILJ173" s="396"/>
      <c r="ILK173" s="396"/>
      <c r="ILL173" s="396"/>
      <c r="ILM173" s="396"/>
      <c r="ILN173" s="396"/>
      <c r="ILO173" s="396"/>
      <c r="ILP173" s="396"/>
      <c r="ILQ173" s="396"/>
      <c r="ILR173" s="396"/>
      <c r="ILS173" s="396"/>
      <c r="ILT173" s="396"/>
      <c r="ILU173" s="396"/>
      <c r="ILV173" s="396"/>
      <c r="ILW173" s="396"/>
      <c r="ILX173" s="396"/>
      <c r="ILY173" s="396"/>
      <c r="ILZ173" s="396"/>
      <c r="IMA173" s="396"/>
      <c r="IMB173" s="396"/>
      <c r="IMC173" s="396"/>
      <c r="IMD173" s="396"/>
      <c r="IME173" s="396"/>
      <c r="IMF173" s="396"/>
      <c r="IMG173" s="396"/>
      <c r="IMH173" s="396"/>
      <c r="IMI173" s="396"/>
      <c r="IMJ173" s="396"/>
      <c r="IMK173" s="396"/>
      <c r="IML173" s="396"/>
      <c r="IMM173" s="396"/>
      <c r="IMN173" s="396"/>
      <c r="IMO173" s="396"/>
      <c r="IMP173" s="396"/>
      <c r="IMQ173" s="396"/>
      <c r="IMR173" s="396"/>
      <c r="IMS173" s="396"/>
      <c r="IMT173" s="396"/>
      <c r="IMU173" s="396"/>
      <c r="IMV173" s="396"/>
      <c r="IMW173" s="396"/>
      <c r="IMX173" s="396"/>
      <c r="IMY173" s="396"/>
      <c r="IMZ173" s="396"/>
      <c r="INA173" s="396"/>
      <c r="INB173" s="396"/>
      <c r="INC173" s="396"/>
      <c r="IND173" s="396"/>
      <c r="INE173" s="396"/>
      <c r="INF173" s="396"/>
      <c r="ING173" s="396"/>
      <c r="INH173" s="396"/>
      <c r="INI173" s="396"/>
      <c r="INJ173" s="396"/>
      <c r="INK173" s="396"/>
      <c r="INL173" s="396"/>
      <c r="INM173" s="396"/>
      <c r="INN173" s="396"/>
      <c r="INO173" s="396"/>
      <c r="INP173" s="396"/>
      <c r="INQ173" s="396"/>
      <c r="INR173" s="396"/>
      <c r="INS173" s="396"/>
      <c r="INT173" s="396"/>
      <c r="INU173" s="396"/>
      <c r="INV173" s="396"/>
      <c r="INW173" s="396"/>
      <c r="INX173" s="396"/>
      <c r="INY173" s="396"/>
      <c r="INZ173" s="396"/>
      <c r="IOA173" s="396"/>
      <c r="IOB173" s="396"/>
      <c r="IOC173" s="396"/>
      <c r="IOD173" s="396"/>
      <c r="IOE173" s="396"/>
      <c r="IOF173" s="396"/>
      <c r="IOG173" s="396"/>
      <c r="IOH173" s="396"/>
      <c r="IOI173" s="396"/>
      <c r="IOJ173" s="396"/>
      <c r="IOK173" s="396"/>
      <c r="IOL173" s="396"/>
      <c r="IOM173" s="396"/>
      <c r="ION173" s="396"/>
      <c r="IOO173" s="396"/>
      <c r="IOP173" s="396"/>
      <c r="IOQ173" s="396"/>
      <c r="IOR173" s="396"/>
      <c r="IOS173" s="396"/>
      <c r="IOT173" s="396"/>
      <c r="IOU173" s="396"/>
      <c r="IOV173" s="396"/>
      <c r="IOW173" s="396"/>
      <c r="IOX173" s="396"/>
      <c r="IOY173" s="396"/>
      <c r="IOZ173" s="396"/>
      <c r="IPA173" s="396"/>
      <c r="IPB173" s="396"/>
      <c r="IPC173" s="396"/>
      <c r="IPD173" s="396"/>
      <c r="IPE173" s="396"/>
      <c r="IPF173" s="396"/>
      <c r="IPG173" s="396"/>
      <c r="IPH173" s="396"/>
      <c r="IPI173" s="396"/>
      <c r="IPJ173" s="396"/>
      <c r="IPK173" s="396"/>
      <c r="IPL173" s="396"/>
      <c r="IPM173" s="396"/>
      <c r="IPN173" s="396"/>
      <c r="IPO173" s="396"/>
      <c r="IPP173" s="396"/>
      <c r="IPQ173" s="396"/>
      <c r="IPR173" s="396"/>
      <c r="IPS173" s="396"/>
      <c r="IPT173" s="396"/>
      <c r="IPU173" s="396"/>
      <c r="IPV173" s="396"/>
      <c r="IPW173" s="396"/>
      <c r="IPX173" s="396"/>
      <c r="IPY173" s="396"/>
      <c r="IPZ173" s="396"/>
      <c r="IQA173" s="396"/>
      <c r="IQB173" s="396"/>
      <c r="IQC173" s="396"/>
      <c r="IQD173" s="396"/>
      <c r="IQE173" s="396"/>
      <c r="IQF173" s="396"/>
      <c r="IQG173" s="396"/>
      <c r="IQH173" s="396"/>
      <c r="IQI173" s="396"/>
      <c r="IQJ173" s="396"/>
      <c r="IQK173" s="396"/>
      <c r="IQL173" s="396"/>
      <c r="IQM173" s="396"/>
      <c r="IQN173" s="396"/>
      <c r="IQO173" s="396"/>
      <c r="IQP173" s="396"/>
      <c r="IQQ173" s="396"/>
      <c r="IQR173" s="396"/>
      <c r="IQS173" s="396"/>
      <c r="IQT173" s="396"/>
      <c r="IQU173" s="396"/>
      <c r="IQV173" s="396"/>
      <c r="IQW173" s="396"/>
      <c r="IQX173" s="396"/>
      <c r="IQY173" s="396"/>
      <c r="IQZ173" s="396"/>
      <c r="IRA173" s="396"/>
      <c r="IRB173" s="396"/>
      <c r="IRC173" s="396"/>
      <c r="IRD173" s="396"/>
      <c r="IRE173" s="396"/>
      <c r="IRF173" s="396"/>
      <c r="IRG173" s="396"/>
      <c r="IRH173" s="396"/>
      <c r="IRI173" s="396"/>
      <c r="IRJ173" s="396"/>
      <c r="IRK173" s="396"/>
      <c r="IRL173" s="396"/>
      <c r="IRM173" s="396"/>
      <c r="IRN173" s="396"/>
      <c r="IRO173" s="396"/>
      <c r="IRP173" s="396"/>
      <c r="IRQ173" s="396"/>
      <c r="IRR173" s="396"/>
      <c r="IRS173" s="396"/>
      <c r="IRT173" s="396"/>
      <c r="IRU173" s="396"/>
      <c r="IRV173" s="396"/>
      <c r="IRW173" s="396"/>
      <c r="IRX173" s="396"/>
      <c r="IRY173" s="396"/>
      <c r="IRZ173" s="396"/>
      <c r="ISA173" s="396"/>
      <c r="ISB173" s="396"/>
      <c r="ISC173" s="396"/>
      <c r="ISD173" s="396"/>
      <c r="ISE173" s="396"/>
      <c r="ISF173" s="396"/>
      <c r="ISG173" s="396"/>
      <c r="ISH173" s="396"/>
      <c r="ISI173" s="396"/>
      <c r="ISJ173" s="396"/>
      <c r="ISK173" s="396"/>
      <c r="ISL173" s="396"/>
      <c r="ISM173" s="396"/>
      <c r="ISN173" s="396"/>
      <c r="ISO173" s="396"/>
      <c r="ISP173" s="396"/>
      <c r="ISQ173" s="396"/>
      <c r="ISR173" s="396"/>
      <c r="ISS173" s="396"/>
      <c r="IST173" s="396"/>
      <c r="ISU173" s="396"/>
      <c r="ISV173" s="396"/>
      <c r="ISW173" s="396"/>
      <c r="ISX173" s="396"/>
      <c r="ISY173" s="396"/>
      <c r="ISZ173" s="396"/>
      <c r="ITA173" s="396"/>
      <c r="ITB173" s="396"/>
      <c r="ITC173" s="396"/>
      <c r="ITD173" s="396"/>
      <c r="ITE173" s="396"/>
      <c r="ITF173" s="396"/>
      <c r="ITG173" s="396"/>
      <c r="ITH173" s="396"/>
      <c r="ITI173" s="396"/>
      <c r="ITJ173" s="396"/>
      <c r="ITK173" s="396"/>
      <c r="ITL173" s="396"/>
      <c r="ITM173" s="396"/>
      <c r="ITN173" s="396"/>
      <c r="ITO173" s="396"/>
      <c r="ITP173" s="396"/>
      <c r="ITQ173" s="396"/>
      <c r="ITR173" s="396"/>
      <c r="ITS173" s="396"/>
      <c r="ITT173" s="396"/>
      <c r="ITU173" s="396"/>
      <c r="ITV173" s="396"/>
      <c r="ITW173" s="396"/>
      <c r="ITX173" s="396"/>
      <c r="ITY173" s="396"/>
      <c r="ITZ173" s="396"/>
      <c r="IUA173" s="396"/>
      <c r="IUB173" s="396"/>
      <c r="IUC173" s="396"/>
      <c r="IUD173" s="396"/>
      <c r="IUE173" s="396"/>
      <c r="IUF173" s="396"/>
      <c r="IUG173" s="396"/>
      <c r="IUH173" s="396"/>
      <c r="IUI173" s="396"/>
      <c r="IUJ173" s="396"/>
      <c r="IUK173" s="396"/>
      <c r="IUL173" s="396"/>
      <c r="IUM173" s="396"/>
      <c r="IUN173" s="396"/>
      <c r="IUO173" s="396"/>
      <c r="IUP173" s="396"/>
      <c r="IUQ173" s="396"/>
      <c r="IUR173" s="396"/>
      <c r="IUS173" s="396"/>
      <c r="IUT173" s="396"/>
      <c r="IUU173" s="396"/>
      <c r="IUV173" s="396"/>
      <c r="IUW173" s="396"/>
      <c r="IUX173" s="396"/>
      <c r="IUY173" s="396"/>
      <c r="IUZ173" s="396"/>
      <c r="IVA173" s="396"/>
      <c r="IVB173" s="396"/>
      <c r="IVC173" s="396"/>
      <c r="IVD173" s="396"/>
      <c r="IVE173" s="396"/>
      <c r="IVF173" s="396"/>
      <c r="IVG173" s="396"/>
      <c r="IVH173" s="396"/>
      <c r="IVI173" s="396"/>
      <c r="IVJ173" s="396"/>
      <c r="IVK173" s="396"/>
      <c r="IVL173" s="396"/>
      <c r="IVM173" s="396"/>
      <c r="IVN173" s="396"/>
      <c r="IVO173" s="396"/>
      <c r="IVP173" s="396"/>
      <c r="IVQ173" s="396"/>
      <c r="IVR173" s="396"/>
      <c r="IVS173" s="396"/>
      <c r="IVT173" s="396"/>
      <c r="IVU173" s="396"/>
      <c r="IVV173" s="396"/>
      <c r="IVW173" s="396"/>
      <c r="IVX173" s="396"/>
      <c r="IVY173" s="396"/>
      <c r="IVZ173" s="396"/>
      <c r="IWA173" s="396"/>
      <c r="IWB173" s="396"/>
      <c r="IWC173" s="396"/>
      <c r="IWD173" s="396"/>
      <c r="IWE173" s="396"/>
      <c r="IWF173" s="396"/>
      <c r="IWG173" s="396"/>
      <c r="IWH173" s="396"/>
      <c r="IWI173" s="396"/>
      <c r="IWJ173" s="396"/>
      <c r="IWK173" s="396"/>
      <c r="IWL173" s="396"/>
      <c r="IWM173" s="396"/>
      <c r="IWN173" s="396"/>
      <c r="IWO173" s="396"/>
      <c r="IWP173" s="396"/>
      <c r="IWQ173" s="396"/>
      <c r="IWR173" s="396"/>
      <c r="IWS173" s="396"/>
      <c r="IWT173" s="396"/>
      <c r="IWU173" s="396"/>
      <c r="IWV173" s="396"/>
      <c r="IWW173" s="396"/>
      <c r="IWX173" s="396"/>
      <c r="IWY173" s="396"/>
      <c r="IWZ173" s="396"/>
      <c r="IXA173" s="396"/>
      <c r="IXB173" s="396"/>
      <c r="IXC173" s="396"/>
      <c r="IXD173" s="396"/>
      <c r="IXE173" s="396"/>
      <c r="IXF173" s="396"/>
      <c r="IXG173" s="396"/>
      <c r="IXH173" s="396"/>
      <c r="IXI173" s="396"/>
      <c r="IXJ173" s="396"/>
      <c r="IXK173" s="396"/>
      <c r="IXL173" s="396"/>
      <c r="IXM173" s="396"/>
      <c r="IXN173" s="396"/>
      <c r="IXO173" s="396"/>
      <c r="IXP173" s="396"/>
      <c r="IXQ173" s="396"/>
      <c r="IXR173" s="396"/>
      <c r="IXS173" s="396"/>
      <c r="IXT173" s="396"/>
      <c r="IXU173" s="396"/>
      <c r="IXV173" s="396"/>
      <c r="IXW173" s="396"/>
      <c r="IXX173" s="396"/>
      <c r="IXY173" s="396"/>
      <c r="IXZ173" s="396"/>
      <c r="IYA173" s="396"/>
      <c r="IYB173" s="396"/>
      <c r="IYC173" s="396"/>
      <c r="IYD173" s="396"/>
      <c r="IYE173" s="396"/>
      <c r="IYF173" s="396"/>
      <c r="IYG173" s="396"/>
      <c r="IYH173" s="396"/>
      <c r="IYI173" s="396"/>
      <c r="IYJ173" s="396"/>
      <c r="IYK173" s="396"/>
      <c r="IYL173" s="396"/>
      <c r="IYM173" s="396"/>
      <c r="IYN173" s="396"/>
      <c r="IYO173" s="396"/>
      <c r="IYP173" s="396"/>
      <c r="IYQ173" s="396"/>
      <c r="IYR173" s="396"/>
      <c r="IYS173" s="396"/>
      <c r="IYT173" s="396"/>
      <c r="IYU173" s="396"/>
      <c r="IYV173" s="396"/>
      <c r="IYW173" s="396"/>
      <c r="IYX173" s="396"/>
      <c r="IYY173" s="396"/>
      <c r="IYZ173" s="396"/>
      <c r="IZA173" s="396"/>
      <c r="IZB173" s="396"/>
      <c r="IZC173" s="396"/>
      <c r="IZD173" s="396"/>
      <c r="IZE173" s="396"/>
      <c r="IZF173" s="396"/>
      <c r="IZG173" s="396"/>
      <c r="IZH173" s="396"/>
      <c r="IZI173" s="396"/>
      <c r="IZJ173" s="396"/>
      <c r="IZK173" s="396"/>
      <c r="IZL173" s="396"/>
      <c r="IZM173" s="396"/>
      <c r="IZN173" s="396"/>
      <c r="IZO173" s="396"/>
      <c r="IZP173" s="396"/>
      <c r="IZQ173" s="396"/>
      <c r="IZR173" s="396"/>
      <c r="IZS173" s="396"/>
      <c r="IZT173" s="396"/>
      <c r="IZU173" s="396"/>
      <c r="IZV173" s="396"/>
      <c r="IZW173" s="396"/>
      <c r="IZX173" s="396"/>
      <c r="IZY173" s="396"/>
      <c r="IZZ173" s="396"/>
      <c r="JAA173" s="396"/>
      <c r="JAB173" s="396"/>
      <c r="JAC173" s="396"/>
      <c r="JAD173" s="396"/>
      <c r="JAE173" s="396"/>
      <c r="JAF173" s="396"/>
      <c r="JAG173" s="396"/>
      <c r="JAH173" s="396"/>
      <c r="JAI173" s="396"/>
      <c r="JAJ173" s="396"/>
      <c r="JAK173" s="396"/>
      <c r="JAL173" s="396"/>
      <c r="JAM173" s="396"/>
      <c r="JAN173" s="396"/>
      <c r="JAO173" s="396"/>
      <c r="JAP173" s="396"/>
      <c r="JAQ173" s="396"/>
      <c r="JAR173" s="396"/>
      <c r="JAS173" s="396"/>
      <c r="JAT173" s="396"/>
      <c r="JAU173" s="396"/>
      <c r="JAV173" s="396"/>
      <c r="JAW173" s="396"/>
      <c r="JAX173" s="396"/>
      <c r="JAY173" s="396"/>
      <c r="JAZ173" s="396"/>
      <c r="JBA173" s="396"/>
      <c r="JBB173" s="396"/>
      <c r="JBC173" s="396"/>
      <c r="JBD173" s="396"/>
      <c r="JBE173" s="396"/>
      <c r="JBF173" s="396"/>
      <c r="JBG173" s="396"/>
      <c r="JBH173" s="396"/>
      <c r="JBI173" s="396"/>
      <c r="JBJ173" s="396"/>
      <c r="JBK173" s="396"/>
      <c r="JBL173" s="396"/>
      <c r="JBM173" s="396"/>
      <c r="JBN173" s="396"/>
      <c r="JBO173" s="396"/>
      <c r="JBP173" s="396"/>
      <c r="JBQ173" s="396"/>
      <c r="JBR173" s="396"/>
      <c r="JBS173" s="396"/>
      <c r="JBT173" s="396"/>
      <c r="JBU173" s="396"/>
      <c r="JBV173" s="396"/>
      <c r="JBW173" s="396"/>
      <c r="JBX173" s="396"/>
      <c r="JBY173" s="396"/>
      <c r="JBZ173" s="396"/>
      <c r="JCA173" s="396"/>
      <c r="JCB173" s="396"/>
      <c r="JCC173" s="396"/>
      <c r="JCD173" s="396"/>
      <c r="JCE173" s="396"/>
      <c r="JCF173" s="396"/>
      <c r="JCG173" s="396"/>
      <c r="JCH173" s="396"/>
      <c r="JCI173" s="396"/>
      <c r="JCJ173" s="396"/>
      <c r="JCK173" s="396"/>
      <c r="JCL173" s="396"/>
      <c r="JCM173" s="396"/>
      <c r="JCN173" s="396"/>
      <c r="JCO173" s="396"/>
      <c r="JCP173" s="396"/>
      <c r="JCQ173" s="396"/>
      <c r="JCR173" s="396"/>
      <c r="JCS173" s="396"/>
      <c r="JCT173" s="396"/>
      <c r="JCU173" s="396"/>
      <c r="JCV173" s="396"/>
      <c r="JCW173" s="396"/>
      <c r="JCX173" s="396"/>
      <c r="JCY173" s="396"/>
      <c r="JCZ173" s="396"/>
      <c r="JDA173" s="396"/>
      <c r="JDB173" s="396"/>
      <c r="JDC173" s="396"/>
      <c r="JDD173" s="396"/>
      <c r="JDE173" s="396"/>
      <c r="JDF173" s="396"/>
      <c r="JDG173" s="396"/>
      <c r="JDH173" s="396"/>
      <c r="JDI173" s="396"/>
      <c r="JDJ173" s="396"/>
      <c r="JDK173" s="396"/>
      <c r="JDL173" s="396"/>
      <c r="JDM173" s="396"/>
      <c r="JDN173" s="396"/>
      <c r="JDO173" s="396"/>
      <c r="JDP173" s="396"/>
      <c r="JDQ173" s="396"/>
      <c r="JDR173" s="396"/>
      <c r="JDS173" s="396"/>
      <c r="JDT173" s="396"/>
      <c r="JDU173" s="396"/>
      <c r="JDV173" s="396"/>
      <c r="JDW173" s="396"/>
      <c r="JDX173" s="396"/>
      <c r="JDY173" s="396"/>
      <c r="JDZ173" s="396"/>
      <c r="JEA173" s="396"/>
      <c r="JEB173" s="396"/>
      <c r="JEC173" s="396"/>
      <c r="JED173" s="396"/>
      <c r="JEE173" s="396"/>
      <c r="JEF173" s="396"/>
      <c r="JEG173" s="396"/>
      <c r="JEH173" s="396"/>
      <c r="JEI173" s="396"/>
      <c r="JEJ173" s="396"/>
      <c r="JEK173" s="396"/>
      <c r="JEL173" s="396"/>
      <c r="JEM173" s="396"/>
      <c r="JEN173" s="396"/>
      <c r="JEO173" s="396"/>
      <c r="JEP173" s="396"/>
      <c r="JEQ173" s="396"/>
      <c r="JER173" s="396"/>
      <c r="JES173" s="396"/>
      <c r="JET173" s="396"/>
      <c r="JEU173" s="396"/>
      <c r="JEV173" s="396"/>
      <c r="JEW173" s="396"/>
      <c r="JEX173" s="396"/>
      <c r="JEY173" s="396"/>
      <c r="JEZ173" s="396"/>
      <c r="JFA173" s="396"/>
      <c r="JFB173" s="396"/>
      <c r="JFC173" s="396"/>
      <c r="JFD173" s="396"/>
      <c r="JFE173" s="396"/>
      <c r="JFF173" s="396"/>
      <c r="JFG173" s="396"/>
      <c r="JFH173" s="396"/>
      <c r="JFI173" s="396"/>
      <c r="JFJ173" s="396"/>
      <c r="JFK173" s="396"/>
      <c r="JFL173" s="396"/>
      <c r="JFM173" s="396"/>
      <c r="JFN173" s="396"/>
      <c r="JFO173" s="396"/>
      <c r="JFP173" s="396"/>
      <c r="JFQ173" s="396"/>
      <c r="JFR173" s="396"/>
      <c r="JFS173" s="396"/>
      <c r="JFT173" s="396"/>
      <c r="JFU173" s="396"/>
      <c r="JFV173" s="396"/>
      <c r="JFW173" s="396"/>
      <c r="JFX173" s="396"/>
      <c r="JFY173" s="396"/>
      <c r="JFZ173" s="396"/>
      <c r="JGA173" s="396"/>
      <c r="JGB173" s="396"/>
      <c r="JGC173" s="396"/>
      <c r="JGD173" s="396"/>
      <c r="JGE173" s="396"/>
      <c r="JGF173" s="396"/>
      <c r="JGG173" s="396"/>
      <c r="JGH173" s="396"/>
      <c r="JGI173" s="396"/>
      <c r="JGJ173" s="396"/>
      <c r="JGK173" s="396"/>
      <c r="JGL173" s="396"/>
      <c r="JGM173" s="396"/>
      <c r="JGN173" s="396"/>
      <c r="JGO173" s="396"/>
      <c r="JGP173" s="396"/>
      <c r="JGQ173" s="396"/>
      <c r="JGR173" s="396"/>
      <c r="JGS173" s="396"/>
      <c r="JGT173" s="396"/>
      <c r="JGU173" s="396"/>
      <c r="JGV173" s="396"/>
      <c r="JGW173" s="396"/>
      <c r="JGX173" s="396"/>
      <c r="JGY173" s="396"/>
      <c r="JGZ173" s="396"/>
      <c r="JHA173" s="396"/>
      <c r="JHB173" s="396"/>
      <c r="JHC173" s="396"/>
      <c r="JHD173" s="396"/>
      <c r="JHE173" s="396"/>
      <c r="JHF173" s="396"/>
      <c r="JHG173" s="396"/>
      <c r="JHH173" s="396"/>
      <c r="JHI173" s="396"/>
      <c r="JHJ173" s="396"/>
      <c r="JHK173" s="396"/>
      <c r="JHL173" s="396"/>
      <c r="JHM173" s="396"/>
      <c r="JHN173" s="396"/>
      <c r="JHO173" s="396"/>
      <c r="JHP173" s="396"/>
      <c r="JHQ173" s="396"/>
      <c r="JHR173" s="396"/>
      <c r="JHS173" s="396"/>
      <c r="JHT173" s="396"/>
      <c r="JHU173" s="396"/>
      <c r="JHV173" s="396"/>
      <c r="JHW173" s="396"/>
      <c r="JHX173" s="396"/>
      <c r="JHY173" s="396"/>
      <c r="JHZ173" s="396"/>
      <c r="JIA173" s="396"/>
      <c r="JIB173" s="396"/>
      <c r="JIC173" s="396"/>
      <c r="JID173" s="396"/>
      <c r="JIE173" s="396"/>
      <c r="JIF173" s="396"/>
      <c r="JIG173" s="396"/>
      <c r="JIH173" s="396"/>
      <c r="JII173" s="396"/>
      <c r="JIJ173" s="396"/>
      <c r="JIK173" s="396"/>
      <c r="JIL173" s="396"/>
      <c r="JIM173" s="396"/>
      <c r="JIN173" s="396"/>
      <c r="JIO173" s="396"/>
      <c r="JIP173" s="396"/>
      <c r="JIQ173" s="396"/>
      <c r="JIR173" s="396"/>
      <c r="JIS173" s="396"/>
      <c r="JIT173" s="396"/>
      <c r="JIU173" s="396"/>
      <c r="JIV173" s="396"/>
      <c r="JIW173" s="396"/>
      <c r="JIX173" s="396"/>
      <c r="JIY173" s="396"/>
      <c r="JIZ173" s="396"/>
      <c r="JJA173" s="396"/>
      <c r="JJB173" s="396"/>
      <c r="JJC173" s="396"/>
      <c r="JJD173" s="396"/>
      <c r="JJE173" s="396"/>
      <c r="JJF173" s="396"/>
      <c r="JJG173" s="396"/>
      <c r="JJH173" s="396"/>
      <c r="JJI173" s="396"/>
      <c r="JJJ173" s="396"/>
      <c r="JJK173" s="396"/>
      <c r="JJL173" s="396"/>
      <c r="JJM173" s="396"/>
      <c r="JJN173" s="396"/>
      <c r="JJO173" s="396"/>
      <c r="JJP173" s="396"/>
      <c r="JJQ173" s="396"/>
      <c r="JJR173" s="396"/>
      <c r="JJS173" s="396"/>
      <c r="JJT173" s="396"/>
      <c r="JJU173" s="396"/>
      <c r="JJV173" s="396"/>
      <c r="JJW173" s="396"/>
      <c r="JJX173" s="396"/>
      <c r="JJY173" s="396"/>
      <c r="JJZ173" s="396"/>
      <c r="JKA173" s="396"/>
      <c r="JKB173" s="396"/>
      <c r="JKC173" s="396"/>
      <c r="JKD173" s="396"/>
      <c r="JKE173" s="396"/>
      <c r="JKF173" s="396"/>
      <c r="JKG173" s="396"/>
      <c r="JKH173" s="396"/>
      <c r="JKI173" s="396"/>
      <c r="JKJ173" s="396"/>
      <c r="JKK173" s="396"/>
      <c r="JKL173" s="396"/>
      <c r="JKM173" s="396"/>
      <c r="JKN173" s="396"/>
      <c r="JKO173" s="396"/>
      <c r="JKP173" s="396"/>
      <c r="JKQ173" s="396"/>
      <c r="JKR173" s="396"/>
      <c r="JKS173" s="396"/>
      <c r="JKT173" s="396"/>
      <c r="JKU173" s="396"/>
      <c r="JKV173" s="396"/>
      <c r="JKW173" s="396"/>
      <c r="JKX173" s="396"/>
      <c r="JKY173" s="396"/>
      <c r="JKZ173" s="396"/>
      <c r="JLA173" s="396"/>
      <c r="JLB173" s="396"/>
      <c r="JLC173" s="396"/>
      <c r="JLD173" s="396"/>
      <c r="JLE173" s="396"/>
      <c r="JLF173" s="396"/>
      <c r="JLG173" s="396"/>
      <c r="JLH173" s="396"/>
      <c r="JLI173" s="396"/>
      <c r="JLJ173" s="396"/>
      <c r="JLK173" s="396"/>
      <c r="JLL173" s="396"/>
      <c r="JLM173" s="396"/>
      <c r="JLN173" s="396"/>
      <c r="JLO173" s="396"/>
      <c r="JLP173" s="396"/>
      <c r="JLQ173" s="396"/>
      <c r="JLR173" s="396"/>
      <c r="JLS173" s="396"/>
      <c r="JLT173" s="396"/>
      <c r="JLU173" s="396"/>
      <c r="JLV173" s="396"/>
      <c r="JLW173" s="396"/>
      <c r="JLX173" s="396"/>
      <c r="JLY173" s="396"/>
      <c r="JLZ173" s="396"/>
      <c r="JMA173" s="396"/>
      <c r="JMB173" s="396"/>
      <c r="JMC173" s="396"/>
      <c r="JMD173" s="396"/>
      <c r="JME173" s="396"/>
      <c r="JMF173" s="396"/>
      <c r="JMG173" s="396"/>
      <c r="JMH173" s="396"/>
      <c r="JMI173" s="396"/>
      <c r="JMJ173" s="396"/>
      <c r="JMK173" s="396"/>
      <c r="JML173" s="396"/>
      <c r="JMM173" s="396"/>
      <c r="JMN173" s="396"/>
      <c r="JMO173" s="396"/>
      <c r="JMP173" s="396"/>
      <c r="JMQ173" s="396"/>
      <c r="JMR173" s="396"/>
      <c r="JMS173" s="396"/>
      <c r="JMT173" s="396"/>
      <c r="JMU173" s="396"/>
      <c r="JMV173" s="396"/>
      <c r="JMW173" s="396"/>
      <c r="JMX173" s="396"/>
      <c r="JMY173" s="396"/>
      <c r="JMZ173" s="396"/>
      <c r="JNA173" s="396"/>
      <c r="JNB173" s="396"/>
      <c r="JNC173" s="396"/>
      <c r="JND173" s="396"/>
      <c r="JNE173" s="396"/>
      <c r="JNF173" s="396"/>
      <c r="JNG173" s="396"/>
      <c r="JNH173" s="396"/>
      <c r="JNI173" s="396"/>
      <c r="JNJ173" s="396"/>
      <c r="JNK173" s="396"/>
      <c r="JNL173" s="396"/>
      <c r="JNM173" s="396"/>
      <c r="JNN173" s="396"/>
      <c r="JNO173" s="396"/>
      <c r="JNP173" s="396"/>
      <c r="JNQ173" s="396"/>
      <c r="JNR173" s="396"/>
      <c r="JNS173" s="396"/>
      <c r="JNT173" s="396"/>
      <c r="JNU173" s="396"/>
      <c r="JNV173" s="396"/>
      <c r="JNW173" s="396"/>
      <c r="JNX173" s="396"/>
      <c r="JNY173" s="396"/>
      <c r="JNZ173" s="396"/>
      <c r="JOA173" s="396"/>
      <c r="JOB173" s="396"/>
      <c r="JOC173" s="396"/>
      <c r="JOD173" s="396"/>
      <c r="JOE173" s="396"/>
      <c r="JOF173" s="396"/>
      <c r="JOG173" s="396"/>
      <c r="JOH173" s="396"/>
      <c r="JOI173" s="396"/>
      <c r="JOJ173" s="396"/>
      <c r="JOK173" s="396"/>
      <c r="JOL173" s="396"/>
      <c r="JOM173" s="396"/>
      <c r="JON173" s="396"/>
      <c r="JOO173" s="396"/>
      <c r="JOP173" s="396"/>
      <c r="JOQ173" s="396"/>
      <c r="JOR173" s="396"/>
      <c r="JOS173" s="396"/>
      <c r="JOT173" s="396"/>
      <c r="JOU173" s="396"/>
      <c r="JOV173" s="396"/>
      <c r="JOW173" s="396"/>
      <c r="JOX173" s="396"/>
      <c r="JOY173" s="396"/>
      <c r="JOZ173" s="396"/>
      <c r="JPA173" s="396"/>
      <c r="JPB173" s="396"/>
      <c r="JPC173" s="396"/>
      <c r="JPD173" s="396"/>
      <c r="JPE173" s="396"/>
      <c r="JPF173" s="396"/>
      <c r="JPG173" s="396"/>
      <c r="JPH173" s="396"/>
      <c r="JPI173" s="396"/>
      <c r="JPJ173" s="396"/>
      <c r="JPK173" s="396"/>
      <c r="JPL173" s="396"/>
      <c r="JPM173" s="396"/>
      <c r="JPN173" s="396"/>
      <c r="JPO173" s="396"/>
      <c r="JPP173" s="396"/>
      <c r="JPQ173" s="396"/>
      <c r="JPR173" s="396"/>
      <c r="JPS173" s="396"/>
      <c r="JPT173" s="396"/>
      <c r="JPU173" s="396"/>
      <c r="JPV173" s="396"/>
      <c r="JPW173" s="396"/>
      <c r="JPX173" s="396"/>
      <c r="JPY173" s="396"/>
      <c r="JPZ173" s="396"/>
      <c r="JQA173" s="396"/>
      <c r="JQB173" s="396"/>
      <c r="JQC173" s="396"/>
      <c r="JQD173" s="396"/>
      <c r="JQE173" s="396"/>
      <c r="JQF173" s="396"/>
      <c r="JQG173" s="396"/>
      <c r="JQH173" s="396"/>
      <c r="JQI173" s="396"/>
      <c r="JQJ173" s="396"/>
      <c r="JQK173" s="396"/>
      <c r="JQL173" s="396"/>
      <c r="JQM173" s="396"/>
      <c r="JQN173" s="396"/>
      <c r="JQO173" s="396"/>
      <c r="JQP173" s="396"/>
      <c r="JQQ173" s="396"/>
      <c r="JQR173" s="396"/>
      <c r="JQS173" s="396"/>
      <c r="JQT173" s="396"/>
      <c r="JQU173" s="396"/>
      <c r="JQV173" s="396"/>
      <c r="JQW173" s="396"/>
      <c r="JQX173" s="396"/>
      <c r="JQY173" s="396"/>
      <c r="JQZ173" s="396"/>
      <c r="JRA173" s="396"/>
      <c r="JRB173" s="396"/>
      <c r="JRC173" s="396"/>
      <c r="JRD173" s="396"/>
      <c r="JRE173" s="396"/>
      <c r="JRF173" s="396"/>
      <c r="JRG173" s="396"/>
      <c r="JRH173" s="396"/>
      <c r="JRI173" s="396"/>
      <c r="JRJ173" s="396"/>
      <c r="JRK173" s="396"/>
      <c r="JRL173" s="396"/>
      <c r="JRM173" s="396"/>
      <c r="JRN173" s="396"/>
      <c r="JRO173" s="396"/>
      <c r="JRP173" s="396"/>
      <c r="JRQ173" s="396"/>
      <c r="JRR173" s="396"/>
      <c r="JRS173" s="396"/>
      <c r="JRT173" s="396"/>
      <c r="JRU173" s="396"/>
      <c r="JRV173" s="396"/>
      <c r="JRW173" s="396"/>
      <c r="JRX173" s="396"/>
      <c r="JRY173" s="396"/>
      <c r="JRZ173" s="396"/>
      <c r="JSA173" s="396"/>
      <c r="JSB173" s="396"/>
      <c r="JSC173" s="396"/>
      <c r="JSD173" s="396"/>
      <c r="JSE173" s="396"/>
      <c r="JSF173" s="396"/>
      <c r="JSG173" s="396"/>
      <c r="JSH173" s="396"/>
      <c r="JSI173" s="396"/>
      <c r="JSJ173" s="396"/>
      <c r="JSK173" s="396"/>
      <c r="JSL173" s="396"/>
      <c r="JSM173" s="396"/>
      <c r="JSN173" s="396"/>
      <c r="JSO173" s="396"/>
      <c r="JSP173" s="396"/>
      <c r="JSQ173" s="396"/>
      <c r="JSR173" s="396"/>
      <c r="JSS173" s="396"/>
      <c r="JST173" s="396"/>
      <c r="JSU173" s="396"/>
      <c r="JSV173" s="396"/>
      <c r="JSW173" s="396"/>
      <c r="JSX173" s="396"/>
      <c r="JSY173" s="396"/>
      <c r="JSZ173" s="396"/>
      <c r="JTA173" s="396"/>
      <c r="JTB173" s="396"/>
      <c r="JTC173" s="396"/>
      <c r="JTD173" s="396"/>
      <c r="JTE173" s="396"/>
      <c r="JTF173" s="396"/>
      <c r="JTG173" s="396"/>
      <c r="JTH173" s="396"/>
      <c r="JTI173" s="396"/>
      <c r="JTJ173" s="396"/>
      <c r="JTK173" s="396"/>
      <c r="JTL173" s="396"/>
      <c r="JTM173" s="396"/>
      <c r="JTN173" s="396"/>
      <c r="JTO173" s="396"/>
      <c r="JTP173" s="396"/>
      <c r="JTQ173" s="396"/>
      <c r="JTR173" s="396"/>
      <c r="JTS173" s="396"/>
      <c r="JTT173" s="396"/>
      <c r="JTU173" s="396"/>
      <c r="JTV173" s="396"/>
      <c r="JTW173" s="396"/>
      <c r="JTX173" s="396"/>
      <c r="JTY173" s="396"/>
      <c r="JTZ173" s="396"/>
      <c r="JUA173" s="396"/>
      <c r="JUB173" s="396"/>
      <c r="JUC173" s="396"/>
      <c r="JUD173" s="396"/>
      <c r="JUE173" s="396"/>
      <c r="JUF173" s="396"/>
      <c r="JUG173" s="396"/>
      <c r="JUH173" s="396"/>
      <c r="JUI173" s="396"/>
      <c r="JUJ173" s="396"/>
      <c r="JUK173" s="396"/>
      <c r="JUL173" s="396"/>
      <c r="JUM173" s="396"/>
      <c r="JUN173" s="396"/>
      <c r="JUO173" s="396"/>
      <c r="JUP173" s="396"/>
      <c r="JUQ173" s="396"/>
      <c r="JUR173" s="396"/>
      <c r="JUS173" s="396"/>
      <c r="JUT173" s="396"/>
      <c r="JUU173" s="396"/>
      <c r="JUV173" s="396"/>
      <c r="JUW173" s="396"/>
      <c r="JUX173" s="396"/>
      <c r="JUY173" s="396"/>
      <c r="JUZ173" s="396"/>
      <c r="JVA173" s="396"/>
      <c r="JVB173" s="396"/>
      <c r="JVC173" s="396"/>
      <c r="JVD173" s="396"/>
      <c r="JVE173" s="396"/>
      <c r="JVF173" s="396"/>
      <c r="JVG173" s="396"/>
      <c r="JVH173" s="396"/>
      <c r="JVI173" s="396"/>
      <c r="JVJ173" s="396"/>
      <c r="JVK173" s="396"/>
      <c r="JVL173" s="396"/>
      <c r="JVM173" s="396"/>
      <c r="JVN173" s="396"/>
      <c r="JVO173" s="396"/>
      <c r="JVP173" s="396"/>
      <c r="JVQ173" s="396"/>
      <c r="JVR173" s="396"/>
      <c r="JVS173" s="396"/>
      <c r="JVT173" s="396"/>
      <c r="JVU173" s="396"/>
      <c r="JVV173" s="396"/>
      <c r="JVW173" s="396"/>
      <c r="JVX173" s="396"/>
      <c r="JVY173" s="396"/>
      <c r="JVZ173" s="396"/>
      <c r="JWA173" s="396"/>
      <c r="JWB173" s="396"/>
      <c r="JWC173" s="396"/>
      <c r="JWD173" s="396"/>
      <c r="JWE173" s="396"/>
      <c r="JWF173" s="396"/>
      <c r="JWG173" s="396"/>
      <c r="JWH173" s="396"/>
      <c r="JWI173" s="396"/>
      <c r="JWJ173" s="396"/>
      <c r="JWK173" s="396"/>
      <c r="JWL173" s="396"/>
      <c r="JWM173" s="396"/>
      <c r="JWN173" s="396"/>
      <c r="JWO173" s="396"/>
      <c r="JWP173" s="396"/>
      <c r="JWQ173" s="396"/>
      <c r="JWR173" s="396"/>
      <c r="JWS173" s="396"/>
      <c r="JWT173" s="396"/>
      <c r="JWU173" s="396"/>
      <c r="JWV173" s="396"/>
      <c r="JWW173" s="396"/>
      <c r="JWX173" s="396"/>
      <c r="JWY173" s="396"/>
      <c r="JWZ173" s="396"/>
      <c r="JXA173" s="396"/>
      <c r="JXB173" s="396"/>
      <c r="JXC173" s="396"/>
      <c r="JXD173" s="396"/>
      <c r="JXE173" s="396"/>
      <c r="JXF173" s="396"/>
      <c r="JXG173" s="396"/>
      <c r="JXH173" s="396"/>
      <c r="JXI173" s="396"/>
      <c r="JXJ173" s="396"/>
      <c r="JXK173" s="396"/>
      <c r="JXL173" s="396"/>
      <c r="JXM173" s="396"/>
      <c r="JXN173" s="396"/>
      <c r="JXO173" s="396"/>
      <c r="JXP173" s="396"/>
      <c r="JXQ173" s="396"/>
      <c r="JXR173" s="396"/>
      <c r="JXS173" s="396"/>
      <c r="JXT173" s="396"/>
      <c r="JXU173" s="396"/>
      <c r="JXV173" s="396"/>
      <c r="JXW173" s="396"/>
      <c r="JXX173" s="396"/>
      <c r="JXY173" s="396"/>
      <c r="JXZ173" s="396"/>
      <c r="JYA173" s="396"/>
      <c r="JYB173" s="396"/>
      <c r="JYC173" s="396"/>
      <c r="JYD173" s="396"/>
      <c r="JYE173" s="396"/>
      <c r="JYF173" s="396"/>
      <c r="JYG173" s="396"/>
      <c r="JYH173" s="396"/>
      <c r="JYI173" s="396"/>
      <c r="JYJ173" s="396"/>
      <c r="JYK173" s="396"/>
      <c r="JYL173" s="396"/>
      <c r="JYM173" s="396"/>
      <c r="JYN173" s="396"/>
      <c r="JYO173" s="396"/>
      <c r="JYP173" s="396"/>
      <c r="JYQ173" s="396"/>
      <c r="JYR173" s="396"/>
      <c r="JYS173" s="396"/>
      <c r="JYT173" s="396"/>
      <c r="JYU173" s="396"/>
      <c r="JYV173" s="396"/>
      <c r="JYW173" s="396"/>
      <c r="JYX173" s="396"/>
      <c r="JYY173" s="396"/>
      <c r="JYZ173" s="396"/>
      <c r="JZA173" s="396"/>
      <c r="JZB173" s="396"/>
      <c r="JZC173" s="396"/>
      <c r="JZD173" s="396"/>
      <c r="JZE173" s="396"/>
      <c r="JZF173" s="396"/>
      <c r="JZG173" s="396"/>
      <c r="JZH173" s="396"/>
      <c r="JZI173" s="396"/>
      <c r="JZJ173" s="396"/>
      <c r="JZK173" s="396"/>
      <c r="JZL173" s="396"/>
      <c r="JZM173" s="396"/>
      <c r="JZN173" s="396"/>
      <c r="JZO173" s="396"/>
      <c r="JZP173" s="396"/>
      <c r="JZQ173" s="396"/>
      <c r="JZR173" s="396"/>
      <c r="JZS173" s="396"/>
      <c r="JZT173" s="396"/>
      <c r="JZU173" s="396"/>
      <c r="JZV173" s="396"/>
      <c r="JZW173" s="396"/>
      <c r="JZX173" s="396"/>
      <c r="JZY173" s="396"/>
      <c r="JZZ173" s="396"/>
      <c r="KAA173" s="396"/>
      <c r="KAB173" s="396"/>
      <c r="KAC173" s="396"/>
      <c r="KAD173" s="396"/>
      <c r="KAE173" s="396"/>
      <c r="KAF173" s="396"/>
      <c r="KAG173" s="396"/>
      <c r="KAH173" s="396"/>
      <c r="KAI173" s="396"/>
      <c r="KAJ173" s="396"/>
      <c r="KAK173" s="396"/>
      <c r="KAL173" s="396"/>
      <c r="KAM173" s="396"/>
      <c r="KAN173" s="396"/>
      <c r="KAO173" s="396"/>
      <c r="KAP173" s="396"/>
      <c r="KAQ173" s="396"/>
      <c r="KAR173" s="396"/>
      <c r="KAS173" s="396"/>
      <c r="KAT173" s="396"/>
      <c r="KAU173" s="396"/>
      <c r="KAV173" s="396"/>
      <c r="KAW173" s="396"/>
      <c r="KAX173" s="396"/>
      <c r="KAY173" s="396"/>
      <c r="KAZ173" s="396"/>
      <c r="KBA173" s="396"/>
      <c r="KBB173" s="396"/>
      <c r="KBC173" s="396"/>
      <c r="KBD173" s="396"/>
      <c r="KBE173" s="396"/>
      <c r="KBF173" s="396"/>
      <c r="KBG173" s="396"/>
      <c r="KBH173" s="396"/>
      <c r="KBI173" s="396"/>
      <c r="KBJ173" s="396"/>
      <c r="KBK173" s="396"/>
      <c r="KBL173" s="396"/>
      <c r="KBM173" s="396"/>
      <c r="KBN173" s="396"/>
      <c r="KBO173" s="396"/>
      <c r="KBP173" s="396"/>
      <c r="KBQ173" s="396"/>
      <c r="KBR173" s="396"/>
      <c r="KBS173" s="396"/>
      <c r="KBT173" s="396"/>
      <c r="KBU173" s="396"/>
      <c r="KBV173" s="396"/>
      <c r="KBW173" s="396"/>
      <c r="KBX173" s="396"/>
      <c r="KBY173" s="396"/>
      <c r="KBZ173" s="396"/>
      <c r="KCA173" s="396"/>
      <c r="KCB173" s="396"/>
      <c r="KCC173" s="396"/>
      <c r="KCD173" s="396"/>
      <c r="KCE173" s="396"/>
      <c r="KCF173" s="396"/>
      <c r="KCG173" s="396"/>
      <c r="KCH173" s="396"/>
      <c r="KCI173" s="396"/>
      <c r="KCJ173" s="396"/>
      <c r="KCK173" s="396"/>
      <c r="KCL173" s="396"/>
      <c r="KCM173" s="396"/>
      <c r="KCN173" s="396"/>
      <c r="KCO173" s="396"/>
      <c r="KCP173" s="396"/>
      <c r="KCQ173" s="396"/>
      <c r="KCR173" s="396"/>
      <c r="KCS173" s="396"/>
      <c r="KCT173" s="396"/>
      <c r="KCU173" s="396"/>
      <c r="KCV173" s="396"/>
      <c r="KCW173" s="396"/>
      <c r="KCX173" s="396"/>
      <c r="KCY173" s="396"/>
      <c r="KCZ173" s="396"/>
      <c r="KDA173" s="396"/>
      <c r="KDB173" s="396"/>
      <c r="KDC173" s="396"/>
      <c r="KDD173" s="396"/>
      <c r="KDE173" s="396"/>
      <c r="KDF173" s="396"/>
      <c r="KDG173" s="396"/>
      <c r="KDH173" s="396"/>
      <c r="KDI173" s="396"/>
      <c r="KDJ173" s="396"/>
      <c r="KDK173" s="396"/>
      <c r="KDL173" s="396"/>
      <c r="KDM173" s="396"/>
      <c r="KDN173" s="396"/>
      <c r="KDO173" s="396"/>
      <c r="KDP173" s="396"/>
      <c r="KDQ173" s="396"/>
      <c r="KDR173" s="396"/>
      <c r="KDS173" s="396"/>
      <c r="KDT173" s="396"/>
      <c r="KDU173" s="396"/>
      <c r="KDV173" s="396"/>
      <c r="KDW173" s="396"/>
      <c r="KDX173" s="396"/>
      <c r="KDY173" s="396"/>
      <c r="KDZ173" s="396"/>
      <c r="KEA173" s="396"/>
      <c r="KEB173" s="396"/>
      <c r="KEC173" s="396"/>
      <c r="KED173" s="396"/>
      <c r="KEE173" s="396"/>
      <c r="KEF173" s="396"/>
      <c r="KEG173" s="396"/>
      <c r="KEH173" s="396"/>
      <c r="KEI173" s="396"/>
      <c r="KEJ173" s="396"/>
      <c r="KEK173" s="396"/>
      <c r="KEL173" s="396"/>
      <c r="KEM173" s="396"/>
      <c r="KEN173" s="396"/>
      <c r="KEO173" s="396"/>
      <c r="KEP173" s="396"/>
      <c r="KEQ173" s="396"/>
      <c r="KER173" s="396"/>
      <c r="KES173" s="396"/>
      <c r="KET173" s="396"/>
      <c r="KEU173" s="396"/>
      <c r="KEV173" s="396"/>
      <c r="KEW173" s="396"/>
      <c r="KEX173" s="396"/>
      <c r="KEY173" s="396"/>
      <c r="KEZ173" s="396"/>
      <c r="KFA173" s="396"/>
      <c r="KFB173" s="396"/>
      <c r="KFC173" s="396"/>
      <c r="KFD173" s="396"/>
      <c r="KFE173" s="396"/>
      <c r="KFF173" s="396"/>
      <c r="KFG173" s="396"/>
      <c r="KFH173" s="396"/>
      <c r="KFI173" s="396"/>
      <c r="KFJ173" s="396"/>
      <c r="KFK173" s="396"/>
      <c r="KFL173" s="396"/>
      <c r="KFM173" s="396"/>
      <c r="KFN173" s="396"/>
      <c r="KFO173" s="396"/>
      <c r="KFP173" s="396"/>
      <c r="KFQ173" s="396"/>
      <c r="KFR173" s="396"/>
      <c r="KFS173" s="396"/>
      <c r="KFT173" s="396"/>
      <c r="KFU173" s="396"/>
      <c r="KFV173" s="396"/>
      <c r="KFW173" s="396"/>
      <c r="KFX173" s="396"/>
      <c r="KFY173" s="396"/>
      <c r="KFZ173" s="396"/>
      <c r="KGA173" s="396"/>
      <c r="KGB173" s="396"/>
      <c r="KGC173" s="396"/>
      <c r="KGD173" s="396"/>
      <c r="KGE173" s="396"/>
      <c r="KGF173" s="396"/>
      <c r="KGG173" s="396"/>
      <c r="KGH173" s="396"/>
      <c r="KGI173" s="396"/>
      <c r="KGJ173" s="396"/>
      <c r="KGK173" s="396"/>
      <c r="KGL173" s="396"/>
      <c r="KGM173" s="396"/>
      <c r="KGN173" s="396"/>
      <c r="KGO173" s="396"/>
      <c r="KGP173" s="396"/>
      <c r="KGQ173" s="396"/>
      <c r="KGR173" s="396"/>
      <c r="KGS173" s="396"/>
      <c r="KGT173" s="396"/>
      <c r="KGU173" s="396"/>
      <c r="KGV173" s="396"/>
      <c r="KGW173" s="396"/>
      <c r="KGX173" s="396"/>
      <c r="KGY173" s="396"/>
      <c r="KGZ173" s="396"/>
      <c r="KHA173" s="396"/>
      <c r="KHB173" s="396"/>
      <c r="KHC173" s="396"/>
      <c r="KHD173" s="396"/>
      <c r="KHE173" s="396"/>
      <c r="KHF173" s="396"/>
      <c r="KHG173" s="396"/>
      <c r="KHH173" s="396"/>
      <c r="KHI173" s="396"/>
      <c r="KHJ173" s="396"/>
      <c r="KHK173" s="396"/>
      <c r="KHL173" s="396"/>
      <c r="KHM173" s="396"/>
      <c r="KHN173" s="396"/>
      <c r="KHO173" s="396"/>
      <c r="KHP173" s="396"/>
      <c r="KHQ173" s="396"/>
      <c r="KHR173" s="396"/>
      <c r="KHS173" s="396"/>
      <c r="KHT173" s="396"/>
      <c r="KHU173" s="396"/>
      <c r="KHV173" s="396"/>
      <c r="KHW173" s="396"/>
      <c r="KHX173" s="396"/>
      <c r="KHY173" s="396"/>
      <c r="KHZ173" s="396"/>
      <c r="KIA173" s="396"/>
      <c r="KIB173" s="396"/>
      <c r="KIC173" s="396"/>
      <c r="KID173" s="396"/>
      <c r="KIE173" s="396"/>
      <c r="KIF173" s="396"/>
      <c r="KIG173" s="396"/>
      <c r="KIH173" s="396"/>
      <c r="KII173" s="396"/>
      <c r="KIJ173" s="396"/>
      <c r="KIK173" s="396"/>
      <c r="KIL173" s="396"/>
      <c r="KIM173" s="396"/>
      <c r="KIN173" s="396"/>
      <c r="KIO173" s="396"/>
      <c r="KIP173" s="396"/>
      <c r="KIQ173" s="396"/>
      <c r="KIR173" s="396"/>
      <c r="KIS173" s="396"/>
      <c r="KIT173" s="396"/>
      <c r="KIU173" s="396"/>
      <c r="KIV173" s="396"/>
      <c r="KIW173" s="396"/>
      <c r="KIX173" s="396"/>
      <c r="KIY173" s="396"/>
      <c r="KIZ173" s="396"/>
      <c r="KJA173" s="396"/>
      <c r="KJB173" s="396"/>
      <c r="KJC173" s="396"/>
      <c r="KJD173" s="396"/>
      <c r="KJE173" s="396"/>
      <c r="KJF173" s="396"/>
      <c r="KJG173" s="396"/>
      <c r="KJH173" s="396"/>
      <c r="KJI173" s="396"/>
      <c r="KJJ173" s="396"/>
      <c r="KJK173" s="396"/>
      <c r="KJL173" s="396"/>
      <c r="KJM173" s="396"/>
      <c r="KJN173" s="396"/>
      <c r="KJO173" s="396"/>
      <c r="KJP173" s="396"/>
      <c r="KJQ173" s="396"/>
      <c r="KJR173" s="396"/>
      <c r="KJS173" s="396"/>
      <c r="KJT173" s="396"/>
      <c r="KJU173" s="396"/>
      <c r="KJV173" s="396"/>
      <c r="KJW173" s="396"/>
      <c r="KJX173" s="396"/>
      <c r="KJY173" s="396"/>
      <c r="KJZ173" s="396"/>
      <c r="KKA173" s="396"/>
      <c r="KKB173" s="396"/>
      <c r="KKC173" s="396"/>
      <c r="KKD173" s="396"/>
      <c r="KKE173" s="396"/>
      <c r="KKF173" s="396"/>
      <c r="KKG173" s="396"/>
      <c r="KKH173" s="396"/>
      <c r="KKI173" s="396"/>
      <c r="KKJ173" s="396"/>
      <c r="KKK173" s="396"/>
      <c r="KKL173" s="396"/>
      <c r="KKM173" s="396"/>
      <c r="KKN173" s="396"/>
      <c r="KKO173" s="396"/>
      <c r="KKP173" s="396"/>
      <c r="KKQ173" s="396"/>
      <c r="KKR173" s="396"/>
      <c r="KKS173" s="396"/>
      <c r="KKT173" s="396"/>
      <c r="KKU173" s="396"/>
      <c r="KKV173" s="396"/>
      <c r="KKW173" s="396"/>
      <c r="KKX173" s="396"/>
      <c r="KKY173" s="396"/>
      <c r="KKZ173" s="396"/>
      <c r="KLA173" s="396"/>
      <c r="KLB173" s="396"/>
      <c r="KLC173" s="396"/>
      <c r="KLD173" s="396"/>
      <c r="KLE173" s="396"/>
      <c r="KLF173" s="396"/>
      <c r="KLG173" s="396"/>
      <c r="KLH173" s="396"/>
      <c r="KLI173" s="396"/>
      <c r="KLJ173" s="396"/>
      <c r="KLK173" s="396"/>
      <c r="KLL173" s="396"/>
      <c r="KLM173" s="396"/>
      <c r="KLN173" s="396"/>
      <c r="KLO173" s="396"/>
      <c r="KLP173" s="396"/>
      <c r="KLQ173" s="396"/>
      <c r="KLR173" s="396"/>
      <c r="KLS173" s="396"/>
      <c r="KLT173" s="396"/>
      <c r="KLU173" s="396"/>
      <c r="KLV173" s="396"/>
      <c r="KLW173" s="396"/>
      <c r="KLX173" s="396"/>
      <c r="KLY173" s="396"/>
      <c r="KLZ173" s="396"/>
      <c r="KMA173" s="396"/>
      <c r="KMB173" s="396"/>
      <c r="KMC173" s="396"/>
      <c r="KMD173" s="396"/>
      <c r="KME173" s="396"/>
      <c r="KMF173" s="396"/>
      <c r="KMG173" s="396"/>
      <c r="KMH173" s="396"/>
      <c r="KMI173" s="396"/>
      <c r="KMJ173" s="396"/>
      <c r="KMK173" s="396"/>
      <c r="KML173" s="396"/>
      <c r="KMM173" s="396"/>
      <c r="KMN173" s="396"/>
      <c r="KMO173" s="396"/>
      <c r="KMP173" s="396"/>
      <c r="KMQ173" s="396"/>
      <c r="KMR173" s="396"/>
      <c r="KMS173" s="396"/>
      <c r="KMT173" s="396"/>
      <c r="KMU173" s="396"/>
      <c r="KMV173" s="396"/>
      <c r="KMW173" s="396"/>
      <c r="KMX173" s="396"/>
      <c r="KMY173" s="396"/>
      <c r="KMZ173" s="396"/>
      <c r="KNA173" s="396"/>
      <c r="KNB173" s="396"/>
      <c r="KNC173" s="396"/>
      <c r="KND173" s="396"/>
      <c r="KNE173" s="396"/>
      <c r="KNF173" s="396"/>
      <c r="KNG173" s="396"/>
      <c r="KNH173" s="396"/>
      <c r="KNI173" s="396"/>
      <c r="KNJ173" s="396"/>
      <c r="KNK173" s="396"/>
      <c r="KNL173" s="396"/>
      <c r="KNM173" s="396"/>
      <c r="KNN173" s="396"/>
      <c r="KNO173" s="396"/>
      <c r="KNP173" s="396"/>
      <c r="KNQ173" s="396"/>
      <c r="KNR173" s="396"/>
      <c r="KNS173" s="396"/>
      <c r="KNT173" s="396"/>
      <c r="KNU173" s="396"/>
      <c r="KNV173" s="396"/>
      <c r="KNW173" s="396"/>
      <c r="KNX173" s="396"/>
      <c r="KNY173" s="396"/>
      <c r="KNZ173" s="396"/>
      <c r="KOA173" s="396"/>
      <c r="KOB173" s="396"/>
      <c r="KOC173" s="396"/>
      <c r="KOD173" s="396"/>
      <c r="KOE173" s="396"/>
      <c r="KOF173" s="396"/>
      <c r="KOG173" s="396"/>
      <c r="KOH173" s="396"/>
      <c r="KOI173" s="396"/>
      <c r="KOJ173" s="396"/>
      <c r="KOK173" s="396"/>
      <c r="KOL173" s="396"/>
      <c r="KOM173" s="396"/>
      <c r="KON173" s="396"/>
      <c r="KOO173" s="396"/>
      <c r="KOP173" s="396"/>
      <c r="KOQ173" s="396"/>
      <c r="KOR173" s="396"/>
      <c r="KOS173" s="396"/>
      <c r="KOT173" s="396"/>
      <c r="KOU173" s="396"/>
      <c r="KOV173" s="396"/>
      <c r="KOW173" s="396"/>
      <c r="KOX173" s="396"/>
      <c r="KOY173" s="396"/>
      <c r="KOZ173" s="396"/>
      <c r="KPA173" s="396"/>
      <c r="KPB173" s="396"/>
      <c r="KPC173" s="396"/>
      <c r="KPD173" s="396"/>
      <c r="KPE173" s="396"/>
      <c r="KPF173" s="396"/>
      <c r="KPG173" s="396"/>
      <c r="KPH173" s="396"/>
      <c r="KPI173" s="396"/>
      <c r="KPJ173" s="396"/>
      <c r="KPK173" s="396"/>
      <c r="KPL173" s="396"/>
      <c r="KPM173" s="396"/>
      <c r="KPN173" s="396"/>
      <c r="KPO173" s="396"/>
      <c r="KPP173" s="396"/>
      <c r="KPQ173" s="396"/>
      <c r="KPR173" s="396"/>
      <c r="KPS173" s="396"/>
      <c r="KPT173" s="396"/>
      <c r="KPU173" s="396"/>
      <c r="KPV173" s="396"/>
      <c r="KPW173" s="396"/>
      <c r="KPX173" s="396"/>
      <c r="KPY173" s="396"/>
      <c r="KPZ173" s="396"/>
      <c r="KQA173" s="396"/>
      <c r="KQB173" s="396"/>
      <c r="KQC173" s="396"/>
      <c r="KQD173" s="396"/>
      <c r="KQE173" s="396"/>
      <c r="KQF173" s="396"/>
      <c r="KQG173" s="396"/>
      <c r="KQH173" s="396"/>
      <c r="KQI173" s="396"/>
      <c r="KQJ173" s="396"/>
      <c r="KQK173" s="396"/>
      <c r="KQL173" s="396"/>
      <c r="KQM173" s="396"/>
      <c r="KQN173" s="396"/>
      <c r="KQO173" s="396"/>
      <c r="KQP173" s="396"/>
      <c r="KQQ173" s="396"/>
      <c r="KQR173" s="396"/>
      <c r="KQS173" s="396"/>
      <c r="KQT173" s="396"/>
      <c r="KQU173" s="396"/>
      <c r="KQV173" s="396"/>
      <c r="KQW173" s="396"/>
      <c r="KQX173" s="396"/>
      <c r="KQY173" s="396"/>
      <c r="KQZ173" s="396"/>
      <c r="KRA173" s="396"/>
      <c r="KRB173" s="396"/>
      <c r="KRC173" s="396"/>
      <c r="KRD173" s="396"/>
      <c r="KRE173" s="396"/>
      <c r="KRF173" s="396"/>
      <c r="KRG173" s="396"/>
      <c r="KRH173" s="396"/>
      <c r="KRI173" s="396"/>
      <c r="KRJ173" s="396"/>
      <c r="KRK173" s="396"/>
      <c r="KRL173" s="396"/>
      <c r="KRM173" s="396"/>
      <c r="KRN173" s="396"/>
      <c r="KRO173" s="396"/>
      <c r="KRP173" s="396"/>
      <c r="KRQ173" s="396"/>
      <c r="KRR173" s="396"/>
      <c r="KRS173" s="396"/>
      <c r="KRT173" s="396"/>
      <c r="KRU173" s="396"/>
      <c r="KRV173" s="396"/>
      <c r="KRW173" s="396"/>
      <c r="KRX173" s="396"/>
      <c r="KRY173" s="396"/>
      <c r="KRZ173" s="396"/>
      <c r="KSA173" s="396"/>
      <c r="KSB173" s="396"/>
      <c r="KSC173" s="396"/>
      <c r="KSD173" s="396"/>
      <c r="KSE173" s="396"/>
      <c r="KSF173" s="396"/>
      <c r="KSG173" s="396"/>
      <c r="KSH173" s="396"/>
      <c r="KSI173" s="396"/>
      <c r="KSJ173" s="396"/>
      <c r="KSK173" s="396"/>
      <c r="KSL173" s="396"/>
      <c r="KSM173" s="396"/>
      <c r="KSN173" s="396"/>
      <c r="KSO173" s="396"/>
      <c r="KSP173" s="396"/>
      <c r="KSQ173" s="396"/>
      <c r="KSR173" s="396"/>
      <c r="KSS173" s="396"/>
      <c r="KST173" s="396"/>
      <c r="KSU173" s="396"/>
      <c r="KSV173" s="396"/>
      <c r="KSW173" s="396"/>
      <c r="KSX173" s="396"/>
      <c r="KSY173" s="396"/>
      <c r="KSZ173" s="396"/>
      <c r="KTA173" s="396"/>
      <c r="KTB173" s="396"/>
      <c r="KTC173" s="396"/>
      <c r="KTD173" s="396"/>
      <c r="KTE173" s="396"/>
      <c r="KTF173" s="396"/>
      <c r="KTG173" s="396"/>
      <c r="KTH173" s="396"/>
      <c r="KTI173" s="396"/>
      <c r="KTJ173" s="396"/>
      <c r="KTK173" s="396"/>
      <c r="KTL173" s="396"/>
      <c r="KTM173" s="396"/>
      <c r="KTN173" s="396"/>
      <c r="KTO173" s="396"/>
      <c r="KTP173" s="396"/>
      <c r="KTQ173" s="396"/>
      <c r="KTR173" s="396"/>
      <c r="KTS173" s="396"/>
      <c r="KTT173" s="396"/>
      <c r="KTU173" s="396"/>
      <c r="KTV173" s="396"/>
      <c r="KTW173" s="396"/>
      <c r="KTX173" s="396"/>
      <c r="KTY173" s="396"/>
      <c r="KTZ173" s="396"/>
      <c r="KUA173" s="396"/>
      <c r="KUB173" s="396"/>
      <c r="KUC173" s="396"/>
      <c r="KUD173" s="396"/>
      <c r="KUE173" s="396"/>
      <c r="KUF173" s="396"/>
      <c r="KUG173" s="396"/>
      <c r="KUH173" s="396"/>
      <c r="KUI173" s="396"/>
      <c r="KUJ173" s="396"/>
      <c r="KUK173" s="396"/>
      <c r="KUL173" s="396"/>
      <c r="KUM173" s="396"/>
      <c r="KUN173" s="396"/>
      <c r="KUO173" s="396"/>
      <c r="KUP173" s="396"/>
      <c r="KUQ173" s="396"/>
      <c r="KUR173" s="396"/>
      <c r="KUS173" s="396"/>
      <c r="KUT173" s="396"/>
      <c r="KUU173" s="396"/>
      <c r="KUV173" s="396"/>
      <c r="KUW173" s="396"/>
      <c r="KUX173" s="396"/>
      <c r="KUY173" s="396"/>
      <c r="KUZ173" s="396"/>
      <c r="KVA173" s="396"/>
      <c r="KVB173" s="396"/>
      <c r="KVC173" s="396"/>
      <c r="KVD173" s="396"/>
      <c r="KVE173" s="396"/>
      <c r="KVF173" s="396"/>
      <c r="KVG173" s="396"/>
      <c r="KVH173" s="396"/>
      <c r="KVI173" s="396"/>
      <c r="KVJ173" s="396"/>
      <c r="KVK173" s="396"/>
      <c r="KVL173" s="396"/>
      <c r="KVM173" s="396"/>
      <c r="KVN173" s="396"/>
      <c r="KVO173" s="396"/>
      <c r="KVP173" s="396"/>
      <c r="KVQ173" s="396"/>
      <c r="KVR173" s="396"/>
      <c r="KVS173" s="396"/>
      <c r="KVT173" s="396"/>
      <c r="KVU173" s="396"/>
      <c r="KVV173" s="396"/>
      <c r="KVW173" s="396"/>
      <c r="KVX173" s="396"/>
      <c r="KVY173" s="396"/>
      <c r="KVZ173" s="396"/>
      <c r="KWA173" s="396"/>
      <c r="KWB173" s="396"/>
      <c r="KWC173" s="396"/>
      <c r="KWD173" s="396"/>
      <c r="KWE173" s="396"/>
      <c r="KWF173" s="396"/>
      <c r="KWG173" s="396"/>
      <c r="KWH173" s="396"/>
      <c r="KWI173" s="396"/>
      <c r="KWJ173" s="396"/>
      <c r="KWK173" s="396"/>
      <c r="KWL173" s="396"/>
      <c r="KWM173" s="396"/>
      <c r="KWN173" s="396"/>
      <c r="KWO173" s="396"/>
      <c r="KWP173" s="396"/>
      <c r="KWQ173" s="396"/>
      <c r="KWR173" s="396"/>
      <c r="KWS173" s="396"/>
      <c r="KWT173" s="396"/>
      <c r="KWU173" s="396"/>
      <c r="KWV173" s="396"/>
      <c r="KWW173" s="396"/>
      <c r="KWX173" s="396"/>
      <c r="KWY173" s="396"/>
      <c r="KWZ173" s="396"/>
      <c r="KXA173" s="396"/>
      <c r="KXB173" s="396"/>
      <c r="KXC173" s="396"/>
      <c r="KXD173" s="396"/>
      <c r="KXE173" s="396"/>
      <c r="KXF173" s="396"/>
      <c r="KXG173" s="396"/>
      <c r="KXH173" s="396"/>
      <c r="KXI173" s="396"/>
      <c r="KXJ173" s="396"/>
      <c r="KXK173" s="396"/>
      <c r="KXL173" s="396"/>
      <c r="KXM173" s="396"/>
      <c r="KXN173" s="396"/>
      <c r="KXO173" s="396"/>
      <c r="KXP173" s="396"/>
      <c r="KXQ173" s="396"/>
      <c r="KXR173" s="396"/>
      <c r="KXS173" s="396"/>
      <c r="KXT173" s="396"/>
      <c r="KXU173" s="396"/>
      <c r="KXV173" s="396"/>
      <c r="KXW173" s="396"/>
      <c r="KXX173" s="396"/>
      <c r="KXY173" s="396"/>
      <c r="KXZ173" s="396"/>
      <c r="KYA173" s="396"/>
      <c r="KYB173" s="396"/>
      <c r="KYC173" s="396"/>
      <c r="KYD173" s="396"/>
      <c r="KYE173" s="396"/>
      <c r="KYF173" s="396"/>
      <c r="KYG173" s="396"/>
      <c r="KYH173" s="396"/>
      <c r="KYI173" s="396"/>
      <c r="KYJ173" s="396"/>
      <c r="KYK173" s="396"/>
      <c r="KYL173" s="396"/>
      <c r="KYM173" s="396"/>
      <c r="KYN173" s="396"/>
      <c r="KYO173" s="396"/>
      <c r="KYP173" s="396"/>
      <c r="KYQ173" s="396"/>
      <c r="KYR173" s="396"/>
      <c r="KYS173" s="396"/>
      <c r="KYT173" s="396"/>
      <c r="KYU173" s="396"/>
      <c r="KYV173" s="396"/>
      <c r="KYW173" s="396"/>
      <c r="KYX173" s="396"/>
      <c r="KYY173" s="396"/>
      <c r="KYZ173" s="396"/>
      <c r="KZA173" s="396"/>
      <c r="KZB173" s="396"/>
      <c r="KZC173" s="396"/>
      <c r="KZD173" s="396"/>
      <c r="KZE173" s="396"/>
      <c r="KZF173" s="396"/>
      <c r="KZG173" s="396"/>
      <c r="KZH173" s="396"/>
      <c r="KZI173" s="396"/>
      <c r="KZJ173" s="396"/>
      <c r="KZK173" s="396"/>
      <c r="KZL173" s="396"/>
      <c r="KZM173" s="396"/>
      <c r="KZN173" s="396"/>
      <c r="KZO173" s="396"/>
      <c r="KZP173" s="396"/>
      <c r="KZQ173" s="396"/>
      <c r="KZR173" s="396"/>
      <c r="KZS173" s="396"/>
      <c r="KZT173" s="396"/>
      <c r="KZU173" s="396"/>
      <c r="KZV173" s="396"/>
      <c r="KZW173" s="396"/>
      <c r="KZX173" s="396"/>
      <c r="KZY173" s="396"/>
      <c r="KZZ173" s="396"/>
      <c r="LAA173" s="396"/>
      <c r="LAB173" s="396"/>
      <c r="LAC173" s="396"/>
      <c r="LAD173" s="396"/>
      <c r="LAE173" s="396"/>
      <c r="LAF173" s="396"/>
      <c r="LAG173" s="396"/>
      <c r="LAH173" s="396"/>
      <c r="LAI173" s="396"/>
      <c r="LAJ173" s="396"/>
      <c r="LAK173" s="396"/>
      <c r="LAL173" s="396"/>
      <c r="LAM173" s="396"/>
      <c r="LAN173" s="396"/>
      <c r="LAO173" s="396"/>
      <c r="LAP173" s="396"/>
      <c r="LAQ173" s="396"/>
      <c r="LAR173" s="396"/>
      <c r="LAS173" s="396"/>
      <c r="LAT173" s="396"/>
      <c r="LAU173" s="396"/>
      <c r="LAV173" s="396"/>
      <c r="LAW173" s="396"/>
      <c r="LAX173" s="396"/>
      <c r="LAY173" s="396"/>
      <c r="LAZ173" s="396"/>
      <c r="LBA173" s="396"/>
      <c r="LBB173" s="396"/>
      <c r="LBC173" s="396"/>
      <c r="LBD173" s="396"/>
      <c r="LBE173" s="396"/>
      <c r="LBF173" s="396"/>
      <c r="LBG173" s="396"/>
      <c r="LBH173" s="396"/>
      <c r="LBI173" s="396"/>
      <c r="LBJ173" s="396"/>
      <c r="LBK173" s="396"/>
      <c r="LBL173" s="396"/>
      <c r="LBM173" s="396"/>
      <c r="LBN173" s="396"/>
      <c r="LBO173" s="396"/>
      <c r="LBP173" s="396"/>
      <c r="LBQ173" s="396"/>
      <c r="LBR173" s="396"/>
      <c r="LBS173" s="396"/>
      <c r="LBT173" s="396"/>
      <c r="LBU173" s="396"/>
      <c r="LBV173" s="396"/>
      <c r="LBW173" s="396"/>
      <c r="LBX173" s="396"/>
      <c r="LBY173" s="396"/>
      <c r="LBZ173" s="396"/>
      <c r="LCA173" s="396"/>
      <c r="LCB173" s="396"/>
      <c r="LCC173" s="396"/>
      <c r="LCD173" s="396"/>
      <c r="LCE173" s="396"/>
      <c r="LCF173" s="396"/>
      <c r="LCG173" s="396"/>
      <c r="LCH173" s="396"/>
      <c r="LCI173" s="396"/>
      <c r="LCJ173" s="396"/>
      <c r="LCK173" s="396"/>
      <c r="LCL173" s="396"/>
      <c r="LCM173" s="396"/>
      <c r="LCN173" s="396"/>
      <c r="LCO173" s="396"/>
      <c r="LCP173" s="396"/>
      <c r="LCQ173" s="396"/>
      <c r="LCR173" s="396"/>
      <c r="LCS173" s="396"/>
      <c r="LCT173" s="396"/>
      <c r="LCU173" s="396"/>
      <c r="LCV173" s="396"/>
      <c r="LCW173" s="396"/>
      <c r="LCX173" s="396"/>
      <c r="LCY173" s="396"/>
      <c r="LCZ173" s="396"/>
      <c r="LDA173" s="396"/>
      <c r="LDB173" s="396"/>
      <c r="LDC173" s="396"/>
      <c r="LDD173" s="396"/>
      <c r="LDE173" s="396"/>
      <c r="LDF173" s="396"/>
      <c r="LDG173" s="396"/>
      <c r="LDH173" s="396"/>
      <c r="LDI173" s="396"/>
      <c r="LDJ173" s="396"/>
      <c r="LDK173" s="396"/>
      <c r="LDL173" s="396"/>
      <c r="LDM173" s="396"/>
      <c r="LDN173" s="396"/>
      <c r="LDO173" s="396"/>
      <c r="LDP173" s="396"/>
      <c r="LDQ173" s="396"/>
      <c r="LDR173" s="396"/>
      <c r="LDS173" s="396"/>
      <c r="LDT173" s="396"/>
      <c r="LDU173" s="396"/>
      <c r="LDV173" s="396"/>
      <c r="LDW173" s="396"/>
      <c r="LDX173" s="396"/>
      <c r="LDY173" s="396"/>
      <c r="LDZ173" s="396"/>
      <c r="LEA173" s="396"/>
      <c r="LEB173" s="396"/>
      <c r="LEC173" s="396"/>
      <c r="LED173" s="396"/>
      <c r="LEE173" s="396"/>
      <c r="LEF173" s="396"/>
      <c r="LEG173" s="396"/>
      <c r="LEH173" s="396"/>
      <c r="LEI173" s="396"/>
      <c r="LEJ173" s="396"/>
      <c r="LEK173" s="396"/>
      <c r="LEL173" s="396"/>
      <c r="LEM173" s="396"/>
      <c r="LEN173" s="396"/>
      <c r="LEO173" s="396"/>
      <c r="LEP173" s="396"/>
      <c r="LEQ173" s="396"/>
      <c r="LER173" s="396"/>
      <c r="LES173" s="396"/>
      <c r="LET173" s="396"/>
      <c r="LEU173" s="396"/>
      <c r="LEV173" s="396"/>
      <c r="LEW173" s="396"/>
      <c r="LEX173" s="396"/>
      <c r="LEY173" s="396"/>
      <c r="LEZ173" s="396"/>
      <c r="LFA173" s="396"/>
      <c r="LFB173" s="396"/>
      <c r="LFC173" s="396"/>
      <c r="LFD173" s="396"/>
      <c r="LFE173" s="396"/>
      <c r="LFF173" s="396"/>
      <c r="LFG173" s="396"/>
      <c r="LFH173" s="396"/>
      <c r="LFI173" s="396"/>
      <c r="LFJ173" s="396"/>
      <c r="LFK173" s="396"/>
      <c r="LFL173" s="396"/>
      <c r="LFM173" s="396"/>
      <c r="LFN173" s="396"/>
      <c r="LFO173" s="396"/>
      <c r="LFP173" s="396"/>
      <c r="LFQ173" s="396"/>
      <c r="LFR173" s="396"/>
      <c r="LFS173" s="396"/>
      <c r="LFT173" s="396"/>
      <c r="LFU173" s="396"/>
      <c r="LFV173" s="396"/>
      <c r="LFW173" s="396"/>
      <c r="LFX173" s="396"/>
      <c r="LFY173" s="396"/>
      <c r="LFZ173" s="396"/>
      <c r="LGA173" s="396"/>
      <c r="LGB173" s="396"/>
      <c r="LGC173" s="396"/>
      <c r="LGD173" s="396"/>
      <c r="LGE173" s="396"/>
      <c r="LGF173" s="396"/>
      <c r="LGG173" s="396"/>
      <c r="LGH173" s="396"/>
      <c r="LGI173" s="396"/>
      <c r="LGJ173" s="396"/>
      <c r="LGK173" s="396"/>
      <c r="LGL173" s="396"/>
      <c r="LGM173" s="396"/>
      <c r="LGN173" s="396"/>
      <c r="LGO173" s="396"/>
      <c r="LGP173" s="396"/>
      <c r="LGQ173" s="396"/>
      <c r="LGR173" s="396"/>
      <c r="LGS173" s="396"/>
      <c r="LGT173" s="396"/>
      <c r="LGU173" s="396"/>
      <c r="LGV173" s="396"/>
      <c r="LGW173" s="396"/>
      <c r="LGX173" s="396"/>
      <c r="LGY173" s="396"/>
      <c r="LGZ173" s="396"/>
      <c r="LHA173" s="396"/>
      <c r="LHB173" s="396"/>
      <c r="LHC173" s="396"/>
      <c r="LHD173" s="396"/>
      <c r="LHE173" s="396"/>
      <c r="LHF173" s="396"/>
      <c r="LHG173" s="396"/>
      <c r="LHH173" s="396"/>
      <c r="LHI173" s="396"/>
      <c r="LHJ173" s="396"/>
      <c r="LHK173" s="396"/>
      <c r="LHL173" s="396"/>
      <c r="LHM173" s="396"/>
      <c r="LHN173" s="396"/>
      <c r="LHO173" s="396"/>
      <c r="LHP173" s="396"/>
      <c r="LHQ173" s="396"/>
      <c r="LHR173" s="396"/>
      <c r="LHS173" s="396"/>
      <c r="LHT173" s="396"/>
      <c r="LHU173" s="396"/>
      <c r="LHV173" s="396"/>
      <c r="LHW173" s="396"/>
      <c r="LHX173" s="396"/>
      <c r="LHY173" s="396"/>
      <c r="LHZ173" s="396"/>
      <c r="LIA173" s="396"/>
      <c r="LIB173" s="396"/>
      <c r="LIC173" s="396"/>
      <c r="LID173" s="396"/>
      <c r="LIE173" s="396"/>
      <c r="LIF173" s="396"/>
      <c r="LIG173" s="396"/>
      <c r="LIH173" s="396"/>
      <c r="LII173" s="396"/>
      <c r="LIJ173" s="396"/>
      <c r="LIK173" s="396"/>
      <c r="LIL173" s="396"/>
      <c r="LIM173" s="396"/>
      <c r="LIN173" s="396"/>
      <c r="LIO173" s="396"/>
      <c r="LIP173" s="396"/>
      <c r="LIQ173" s="396"/>
      <c r="LIR173" s="396"/>
      <c r="LIS173" s="396"/>
      <c r="LIT173" s="396"/>
      <c r="LIU173" s="396"/>
      <c r="LIV173" s="396"/>
      <c r="LIW173" s="396"/>
      <c r="LIX173" s="396"/>
      <c r="LIY173" s="396"/>
      <c r="LIZ173" s="396"/>
      <c r="LJA173" s="396"/>
      <c r="LJB173" s="396"/>
      <c r="LJC173" s="396"/>
      <c r="LJD173" s="396"/>
      <c r="LJE173" s="396"/>
      <c r="LJF173" s="396"/>
      <c r="LJG173" s="396"/>
      <c r="LJH173" s="396"/>
      <c r="LJI173" s="396"/>
      <c r="LJJ173" s="396"/>
      <c r="LJK173" s="396"/>
      <c r="LJL173" s="396"/>
      <c r="LJM173" s="396"/>
      <c r="LJN173" s="396"/>
      <c r="LJO173" s="396"/>
      <c r="LJP173" s="396"/>
      <c r="LJQ173" s="396"/>
      <c r="LJR173" s="396"/>
      <c r="LJS173" s="396"/>
      <c r="LJT173" s="396"/>
      <c r="LJU173" s="396"/>
      <c r="LJV173" s="396"/>
      <c r="LJW173" s="396"/>
      <c r="LJX173" s="396"/>
      <c r="LJY173" s="396"/>
      <c r="LJZ173" s="396"/>
      <c r="LKA173" s="396"/>
      <c r="LKB173" s="396"/>
      <c r="LKC173" s="396"/>
      <c r="LKD173" s="396"/>
      <c r="LKE173" s="396"/>
      <c r="LKF173" s="396"/>
      <c r="LKG173" s="396"/>
      <c r="LKH173" s="396"/>
      <c r="LKI173" s="396"/>
      <c r="LKJ173" s="396"/>
      <c r="LKK173" s="396"/>
      <c r="LKL173" s="396"/>
      <c r="LKM173" s="396"/>
      <c r="LKN173" s="396"/>
      <c r="LKO173" s="396"/>
      <c r="LKP173" s="396"/>
      <c r="LKQ173" s="396"/>
      <c r="LKR173" s="396"/>
      <c r="LKS173" s="396"/>
      <c r="LKT173" s="396"/>
      <c r="LKU173" s="396"/>
      <c r="LKV173" s="396"/>
      <c r="LKW173" s="396"/>
      <c r="LKX173" s="396"/>
      <c r="LKY173" s="396"/>
      <c r="LKZ173" s="396"/>
      <c r="LLA173" s="396"/>
      <c r="LLB173" s="396"/>
      <c r="LLC173" s="396"/>
      <c r="LLD173" s="396"/>
      <c r="LLE173" s="396"/>
      <c r="LLF173" s="396"/>
      <c r="LLG173" s="396"/>
      <c r="LLH173" s="396"/>
      <c r="LLI173" s="396"/>
      <c r="LLJ173" s="396"/>
      <c r="LLK173" s="396"/>
      <c r="LLL173" s="396"/>
      <c r="LLM173" s="396"/>
      <c r="LLN173" s="396"/>
      <c r="LLO173" s="396"/>
      <c r="LLP173" s="396"/>
      <c r="LLQ173" s="396"/>
      <c r="LLR173" s="396"/>
      <c r="LLS173" s="396"/>
      <c r="LLT173" s="396"/>
      <c r="LLU173" s="396"/>
      <c r="LLV173" s="396"/>
      <c r="LLW173" s="396"/>
      <c r="LLX173" s="396"/>
      <c r="LLY173" s="396"/>
      <c r="LLZ173" s="396"/>
      <c r="LMA173" s="396"/>
      <c r="LMB173" s="396"/>
      <c r="LMC173" s="396"/>
      <c r="LMD173" s="396"/>
      <c r="LME173" s="396"/>
      <c r="LMF173" s="396"/>
      <c r="LMG173" s="396"/>
      <c r="LMH173" s="396"/>
      <c r="LMI173" s="396"/>
      <c r="LMJ173" s="396"/>
      <c r="LMK173" s="396"/>
      <c r="LML173" s="396"/>
      <c r="LMM173" s="396"/>
      <c r="LMN173" s="396"/>
      <c r="LMO173" s="396"/>
      <c r="LMP173" s="396"/>
      <c r="LMQ173" s="396"/>
      <c r="LMR173" s="396"/>
      <c r="LMS173" s="396"/>
      <c r="LMT173" s="396"/>
      <c r="LMU173" s="396"/>
      <c r="LMV173" s="396"/>
      <c r="LMW173" s="396"/>
      <c r="LMX173" s="396"/>
      <c r="LMY173" s="396"/>
      <c r="LMZ173" s="396"/>
      <c r="LNA173" s="396"/>
      <c r="LNB173" s="396"/>
      <c r="LNC173" s="396"/>
      <c r="LND173" s="396"/>
      <c r="LNE173" s="396"/>
      <c r="LNF173" s="396"/>
      <c r="LNG173" s="396"/>
      <c r="LNH173" s="396"/>
      <c r="LNI173" s="396"/>
      <c r="LNJ173" s="396"/>
      <c r="LNK173" s="396"/>
      <c r="LNL173" s="396"/>
      <c r="LNM173" s="396"/>
      <c r="LNN173" s="396"/>
      <c r="LNO173" s="396"/>
      <c r="LNP173" s="396"/>
      <c r="LNQ173" s="396"/>
      <c r="LNR173" s="396"/>
      <c r="LNS173" s="396"/>
      <c r="LNT173" s="396"/>
      <c r="LNU173" s="396"/>
      <c r="LNV173" s="396"/>
      <c r="LNW173" s="396"/>
      <c r="LNX173" s="396"/>
      <c r="LNY173" s="396"/>
      <c r="LNZ173" s="396"/>
      <c r="LOA173" s="396"/>
      <c r="LOB173" s="396"/>
      <c r="LOC173" s="396"/>
      <c r="LOD173" s="396"/>
      <c r="LOE173" s="396"/>
      <c r="LOF173" s="396"/>
      <c r="LOG173" s="396"/>
      <c r="LOH173" s="396"/>
      <c r="LOI173" s="396"/>
      <c r="LOJ173" s="396"/>
      <c r="LOK173" s="396"/>
      <c r="LOL173" s="396"/>
      <c r="LOM173" s="396"/>
      <c r="LON173" s="396"/>
      <c r="LOO173" s="396"/>
      <c r="LOP173" s="396"/>
      <c r="LOQ173" s="396"/>
      <c r="LOR173" s="396"/>
      <c r="LOS173" s="396"/>
      <c r="LOT173" s="396"/>
      <c r="LOU173" s="396"/>
      <c r="LOV173" s="396"/>
      <c r="LOW173" s="396"/>
      <c r="LOX173" s="396"/>
      <c r="LOY173" s="396"/>
      <c r="LOZ173" s="396"/>
      <c r="LPA173" s="396"/>
      <c r="LPB173" s="396"/>
      <c r="LPC173" s="396"/>
      <c r="LPD173" s="396"/>
      <c r="LPE173" s="396"/>
      <c r="LPF173" s="396"/>
      <c r="LPG173" s="396"/>
      <c r="LPH173" s="396"/>
      <c r="LPI173" s="396"/>
      <c r="LPJ173" s="396"/>
      <c r="LPK173" s="396"/>
      <c r="LPL173" s="396"/>
      <c r="LPM173" s="396"/>
      <c r="LPN173" s="396"/>
      <c r="LPO173" s="396"/>
      <c r="LPP173" s="396"/>
      <c r="LPQ173" s="396"/>
      <c r="LPR173" s="396"/>
      <c r="LPS173" s="396"/>
      <c r="LPT173" s="396"/>
      <c r="LPU173" s="396"/>
      <c r="LPV173" s="396"/>
      <c r="LPW173" s="396"/>
      <c r="LPX173" s="396"/>
      <c r="LPY173" s="396"/>
      <c r="LPZ173" s="396"/>
      <c r="LQA173" s="396"/>
      <c r="LQB173" s="396"/>
      <c r="LQC173" s="396"/>
      <c r="LQD173" s="396"/>
      <c r="LQE173" s="396"/>
      <c r="LQF173" s="396"/>
      <c r="LQG173" s="396"/>
      <c r="LQH173" s="396"/>
      <c r="LQI173" s="396"/>
      <c r="LQJ173" s="396"/>
      <c r="LQK173" s="396"/>
      <c r="LQL173" s="396"/>
      <c r="LQM173" s="396"/>
      <c r="LQN173" s="396"/>
      <c r="LQO173" s="396"/>
      <c r="LQP173" s="396"/>
      <c r="LQQ173" s="396"/>
      <c r="LQR173" s="396"/>
      <c r="LQS173" s="396"/>
      <c r="LQT173" s="396"/>
      <c r="LQU173" s="396"/>
      <c r="LQV173" s="396"/>
      <c r="LQW173" s="396"/>
      <c r="LQX173" s="396"/>
      <c r="LQY173" s="396"/>
      <c r="LQZ173" s="396"/>
      <c r="LRA173" s="396"/>
      <c r="LRB173" s="396"/>
      <c r="LRC173" s="396"/>
      <c r="LRD173" s="396"/>
      <c r="LRE173" s="396"/>
      <c r="LRF173" s="396"/>
      <c r="LRG173" s="396"/>
      <c r="LRH173" s="396"/>
      <c r="LRI173" s="396"/>
      <c r="LRJ173" s="396"/>
      <c r="LRK173" s="396"/>
      <c r="LRL173" s="396"/>
      <c r="LRM173" s="396"/>
      <c r="LRN173" s="396"/>
      <c r="LRO173" s="396"/>
      <c r="LRP173" s="396"/>
      <c r="LRQ173" s="396"/>
      <c r="LRR173" s="396"/>
      <c r="LRS173" s="396"/>
      <c r="LRT173" s="396"/>
      <c r="LRU173" s="396"/>
      <c r="LRV173" s="396"/>
      <c r="LRW173" s="396"/>
      <c r="LRX173" s="396"/>
      <c r="LRY173" s="396"/>
      <c r="LRZ173" s="396"/>
      <c r="LSA173" s="396"/>
      <c r="LSB173" s="396"/>
      <c r="LSC173" s="396"/>
      <c r="LSD173" s="396"/>
      <c r="LSE173" s="396"/>
      <c r="LSF173" s="396"/>
      <c r="LSG173" s="396"/>
      <c r="LSH173" s="396"/>
      <c r="LSI173" s="396"/>
      <c r="LSJ173" s="396"/>
      <c r="LSK173" s="396"/>
      <c r="LSL173" s="396"/>
      <c r="LSM173" s="396"/>
      <c r="LSN173" s="396"/>
      <c r="LSO173" s="396"/>
      <c r="LSP173" s="396"/>
      <c r="LSQ173" s="396"/>
      <c r="LSR173" s="396"/>
      <c r="LSS173" s="396"/>
      <c r="LST173" s="396"/>
      <c r="LSU173" s="396"/>
      <c r="LSV173" s="396"/>
      <c r="LSW173" s="396"/>
      <c r="LSX173" s="396"/>
      <c r="LSY173" s="396"/>
      <c r="LSZ173" s="396"/>
      <c r="LTA173" s="396"/>
      <c r="LTB173" s="396"/>
      <c r="LTC173" s="396"/>
      <c r="LTD173" s="396"/>
      <c r="LTE173" s="396"/>
      <c r="LTF173" s="396"/>
      <c r="LTG173" s="396"/>
      <c r="LTH173" s="396"/>
      <c r="LTI173" s="396"/>
      <c r="LTJ173" s="396"/>
      <c r="LTK173" s="396"/>
      <c r="LTL173" s="396"/>
      <c r="LTM173" s="396"/>
      <c r="LTN173" s="396"/>
      <c r="LTO173" s="396"/>
      <c r="LTP173" s="396"/>
      <c r="LTQ173" s="396"/>
      <c r="LTR173" s="396"/>
      <c r="LTS173" s="396"/>
      <c r="LTT173" s="396"/>
      <c r="LTU173" s="396"/>
      <c r="LTV173" s="396"/>
      <c r="LTW173" s="396"/>
      <c r="LTX173" s="396"/>
      <c r="LTY173" s="396"/>
      <c r="LTZ173" s="396"/>
      <c r="LUA173" s="396"/>
      <c r="LUB173" s="396"/>
      <c r="LUC173" s="396"/>
      <c r="LUD173" s="396"/>
      <c r="LUE173" s="396"/>
      <c r="LUF173" s="396"/>
      <c r="LUG173" s="396"/>
      <c r="LUH173" s="396"/>
      <c r="LUI173" s="396"/>
      <c r="LUJ173" s="396"/>
      <c r="LUK173" s="396"/>
      <c r="LUL173" s="396"/>
      <c r="LUM173" s="396"/>
      <c r="LUN173" s="396"/>
      <c r="LUO173" s="396"/>
      <c r="LUP173" s="396"/>
      <c r="LUQ173" s="396"/>
      <c r="LUR173" s="396"/>
      <c r="LUS173" s="396"/>
      <c r="LUT173" s="396"/>
      <c r="LUU173" s="396"/>
      <c r="LUV173" s="396"/>
      <c r="LUW173" s="396"/>
      <c r="LUX173" s="396"/>
      <c r="LUY173" s="396"/>
      <c r="LUZ173" s="396"/>
      <c r="LVA173" s="396"/>
      <c r="LVB173" s="396"/>
      <c r="LVC173" s="396"/>
      <c r="LVD173" s="396"/>
      <c r="LVE173" s="396"/>
      <c r="LVF173" s="396"/>
      <c r="LVG173" s="396"/>
      <c r="LVH173" s="396"/>
      <c r="LVI173" s="396"/>
      <c r="LVJ173" s="396"/>
      <c r="LVK173" s="396"/>
      <c r="LVL173" s="396"/>
      <c r="LVM173" s="396"/>
      <c r="LVN173" s="396"/>
      <c r="LVO173" s="396"/>
      <c r="LVP173" s="396"/>
      <c r="LVQ173" s="396"/>
      <c r="LVR173" s="396"/>
      <c r="LVS173" s="396"/>
      <c r="LVT173" s="396"/>
      <c r="LVU173" s="396"/>
      <c r="LVV173" s="396"/>
      <c r="LVW173" s="396"/>
      <c r="LVX173" s="396"/>
      <c r="LVY173" s="396"/>
      <c r="LVZ173" s="396"/>
      <c r="LWA173" s="396"/>
      <c r="LWB173" s="396"/>
      <c r="LWC173" s="396"/>
      <c r="LWD173" s="396"/>
      <c r="LWE173" s="396"/>
      <c r="LWF173" s="396"/>
      <c r="LWG173" s="396"/>
      <c r="LWH173" s="396"/>
      <c r="LWI173" s="396"/>
      <c r="LWJ173" s="396"/>
      <c r="LWK173" s="396"/>
      <c r="LWL173" s="396"/>
      <c r="LWM173" s="396"/>
      <c r="LWN173" s="396"/>
      <c r="LWO173" s="396"/>
      <c r="LWP173" s="396"/>
      <c r="LWQ173" s="396"/>
      <c r="LWR173" s="396"/>
      <c r="LWS173" s="396"/>
      <c r="LWT173" s="396"/>
      <c r="LWU173" s="396"/>
      <c r="LWV173" s="396"/>
      <c r="LWW173" s="396"/>
      <c r="LWX173" s="396"/>
      <c r="LWY173" s="396"/>
      <c r="LWZ173" s="396"/>
      <c r="LXA173" s="396"/>
      <c r="LXB173" s="396"/>
      <c r="LXC173" s="396"/>
      <c r="LXD173" s="396"/>
      <c r="LXE173" s="396"/>
      <c r="LXF173" s="396"/>
      <c r="LXG173" s="396"/>
      <c r="LXH173" s="396"/>
      <c r="LXI173" s="396"/>
      <c r="LXJ173" s="396"/>
      <c r="LXK173" s="396"/>
      <c r="LXL173" s="396"/>
      <c r="LXM173" s="396"/>
      <c r="LXN173" s="396"/>
      <c r="LXO173" s="396"/>
      <c r="LXP173" s="396"/>
      <c r="LXQ173" s="396"/>
      <c r="LXR173" s="396"/>
      <c r="LXS173" s="396"/>
      <c r="LXT173" s="396"/>
      <c r="LXU173" s="396"/>
      <c r="LXV173" s="396"/>
      <c r="LXW173" s="396"/>
      <c r="LXX173" s="396"/>
      <c r="LXY173" s="396"/>
      <c r="LXZ173" s="396"/>
      <c r="LYA173" s="396"/>
      <c r="LYB173" s="396"/>
      <c r="LYC173" s="396"/>
      <c r="LYD173" s="396"/>
      <c r="LYE173" s="396"/>
      <c r="LYF173" s="396"/>
      <c r="LYG173" s="396"/>
      <c r="LYH173" s="396"/>
      <c r="LYI173" s="396"/>
      <c r="LYJ173" s="396"/>
      <c r="LYK173" s="396"/>
      <c r="LYL173" s="396"/>
      <c r="LYM173" s="396"/>
      <c r="LYN173" s="396"/>
      <c r="LYO173" s="396"/>
      <c r="LYP173" s="396"/>
      <c r="LYQ173" s="396"/>
      <c r="LYR173" s="396"/>
      <c r="LYS173" s="396"/>
      <c r="LYT173" s="396"/>
      <c r="LYU173" s="396"/>
      <c r="LYV173" s="396"/>
      <c r="LYW173" s="396"/>
      <c r="LYX173" s="396"/>
      <c r="LYY173" s="396"/>
      <c r="LYZ173" s="396"/>
      <c r="LZA173" s="396"/>
      <c r="LZB173" s="396"/>
      <c r="LZC173" s="396"/>
      <c r="LZD173" s="396"/>
      <c r="LZE173" s="396"/>
      <c r="LZF173" s="396"/>
      <c r="LZG173" s="396"/>
      <c r="LZH173" s="396"/>
      <c r="LZI173" s="396"/>
      <c r="LZJ173" s="396"/>
      <c r="LZK173" s="396"/>
      <c r="LZL173" s="396"/>
      <c r="LZM173" s="396"/>
      <c r="LZN173" s="396"/>
      <c r="LZO173" s="396"/>
      <c r="LZP173" s="396"/>
      <c r="LZQ173" s="396"/>
      <c r="LZR173" s="396"/>
      <c r="LZS173" s="396"/>
      <c r="LZT173" s="396"/>
      <c r="LZU173" s="396"/>
      <c r="LZV173" s="396"/>
      <c r="LZW173" s="396"/>
      <c r="LZX173" s="396"/>
      <c r="LZY173" s="396"/>
      <c r="LZZ173" s="396"/>
      <c r="MAA173" s="396"/>
      <c r="MAB173" s="396"/>
      <c r="MAC173" s="396"/>
      <c r="MAD173" s="396"/>
      <c r="MAE173" s="396"/>
      <c r="MAF173" s="396"/>
      <c r="MAG173" s="396"/>
      <c r="MAH173" s="396"/>
      <c r="MAI173" s="396"/>
      <c r="MAJ173" s="396"/>
      <c r="MAK173" s="396"/>
      <c r="MAL173" s="396"/>
      <c r="MAM173" s="396"/>
      <c r="MAN173" s="396"/>
      <c r="MAO173" s="396"/>
      <c r="MAP173" s="396"/>
      <c r="MAQ173" s="396"/>
      <c r="MAR173" s="396"/>
      <c r="MAS173" s="396"/>
      <c r="MAT173" s="396"/>
      <c r="MAU173" s="396"/>
      <c r="MAV173" s="396"/>
      <c r="MAW173" s="396"/>
      <c r="MAX173" s="396"/>
      <c r="MAY173" s="396"/>
      <c r="MAZ173" s="396"/>
      <c r="MBA173" s="396"/>
      <c r="MBB173" s="396"/>
      <c r="MBC173" s="396"/>
      <c r="MBD173" s="396"/>
      <c r="MBE173" s="396"/>
      <c r="MBF173" s="396"/>
      <c r="MBG173" s="396"/>
      <c r="MBH173" s="396"/>
      <c r="MBI173" s="396"/>
      <c r="MBJ173" s="396"/>
      <c r="MBK173" s="396"/>
      <c r="MBL173" s="396"/>
      <c r="MBM173" s="396"/>
      <c r="MBN173" s="396"/>
      <c r="MBO173" s="396"/>
      <c r="MBP173" s="396"/>
      <c r="MBQ173" s="396"/>
      <c r="MBR173" s="396"/>
      <c r="MBS173" s="396"/>
      <c r="MBT173" s="396"/>
      <c r="MBU173" s="396"/>
      <c r="MBV173" s="396"/>
      <c r="MBW173" s="396"/>
      <c r="MBX173" s="396"/>
      <c r="MBY173" s="396"/>
      <c r="MBZ173" s="396"/>
      <c r="MCA173" s="396"/>
      <c r="MCB173" s="396"/>
      <c r="MCC173" s="396"/>
      <c r="MCD173" s="396"/>
      <c r="MCE173" s="396"/>
      <c r="MCF173" s="396"/>
      <c r="MCG173" s="396"/>
      <c r="MCH173" s="396"/>
      <c r="MCI173" s="396"/>
      <c r="MCJ173" s="396"/>
      <c r="MCK173" s="396"/>
      <c r="MCL173" s="396"/>
      <c r="MCM173" s="396"/>
      <c r="MCN173" s="396"/>
      <c r="MCO173" s="396"/>
      <c r="MCP173" s="396"/>
      <c r="MCQ173" s="396"/>
      <c r="MCR173" s="396"/>
      <c r="MCS173" s="396"/>
      <c r="MCT173" s="396"/>
      <c r="MCU173" s="396"/>
      <c r="MCV173" s="396"/>
      <c r="MCW173" s="396"/>
      <c r="MCX173" s="396"/>
      <c r="MCY173" s="396"/>
      <c r="MCZ173" s="396"/>
      <c r="MDA173" s="396"/>
      <c r="MDB173" s="396"/>
      <c r="MDC173" s="396"/>
      <c r="MDD173" s="396"/>
      <c r="MDE173" s="396"/>
      <c r="MDF173" s="396"/>
      <c r="MDG173" s="396"/>
      <c r="MDH173" s="396"/>
      <c r="MDI173" s="396"/>
      <c r="MDJ173" s="396"/>
      <c r="MDK173" s="396"/>
      <c r="MDL173" s="396"/>
      <c r="MDM173" s="396"/>
      <c r="MDN173" s="396"/>
      <c r="MDO173" s="396"/>
      <c r="MDP173" s="396"/>
      <c r="MDQ173" s="396"/>
      <c r="MDR173" s="396"/>
      <c r="MDS173" s="396"/>
      <c r="MDT173" s="396"/>
      <c r="MDU173" s="396"/>
      <c r="MDV173" s="396"/>
      <c r="MDW173" s="396"/>
      <c r="MDX173" s="396"/>
      <c r="MDY173" s="396"/>
      <c r="MDZ173" s="396"/>
      <c r="MEA173" s="396"/>
      <c r="MEB173" s="396"/>
      <c r="MEC173" s="396"/>
      <c r="MED173" s="396"/>
      <c r="MEE173" s="396"/>
      <c r="MEF173" s="396"/>
      <c r="MEG173" s="396"/>
      <c r="MEH173" s="396"/>
      <c r="MEI173" s="396"/>
      <c r="MEJ173" s="396"/>
      <c r="MEK173" s="396"/>
      <c r="MEL173" s="396"/>
      <c r="MEM173" s="396"/>
      <c r="MEN173" s="396"/>
      <c r="MEO173" s="396"/>
      <c r="MEP173" s="396"/>
      <c r="MEQ173" s="396"/>
      <c r="MER173" s="396"/>
      <c r="MES173" s="396"/>
      <c r="MET173" s="396"/>
      <c r="MEU173" s="396"/>
      <c r="MEV173" s="396"/>
      <c r="MEW173" s="396"/>
      <c r="MEX173" s="396"/>
      <c r="MEY173" s="396"/>
      <c r="MEZ173" s="396"/>
      <c r="MFA173" s="396"/>
      <c r="MFB173" s="396"/>
      <c r="MFC173" s="396"/>
      <c r="MFD173" s="396"/>
      <c r="MFE173" s="396"/>
      <c r="MFF173" s="396"/>
      <c r="MFG173" s="396"/>
      <c r="MFH173" s="396"/>
      <c r="MFI173" s="396"/>
      <c r="MFJ173" s="396"/>
      <c r="MFK173" s="396"/>
      <c r="MFL173" s="396"/>
      <c r="MFM173" s="396"/>
      <c r="MFN173" s="396"/>
      <c r="MFO173" s="396"/>
      <c r="MFP173" s="396"/>
      <c r="MFQ173" s="396"/>
      <c r="MFR173" s="396"/>
      <c r="MFS173" s="396"/>
      <c r="MFT173" s="396"/>
      <c r="MFU173" s="396"/>
      <c r="MFV173" s="396"/>
      <c r="MFW173" s="396"/>
      <c r="MFX173" s="396"/>
      <c r="MFY173" s="396"/>
      <c r="MFZ173" s="396"/>
      <c r="MGA173" s="396"/>
      <c r="MGB173" s="396"/>
      <c r="MGC173" s="396"/>
      <c r="MGD173" s="396"/>
      <c r="MGE173" s="396"/>
      <c r="MGF173" s="396"/>
      <c r="MGG173" s="396"/>
      <c r="MGH173" s="396"/>
      <c r="MGI173" s="396"/>
      <c r="MGJ173" s="396"/>
      <c r="MGK173" s="396"/>
      <c r="MGL173" s="396"/>
      <c r="MGM173" s="396"/>
      <c r="MGN173" s="396"/>
      <c r="MGO173" s="396"/>
      <c r="MGP173" s="396"/>
      <c r="MGQ173" s="396"/>
      <c r="MGR173" s="396"/>
      <c r="MGS173" s="396"/>
      <c r="MGT173" s="396"/>
      <c r="MGU173" s="396"/>
      <c r="MGV173" s="396"/>
      <c r="MGW173" s="396"/>
      <c r="MGX173" s="396"/>
      <c r="MGY173" s="396"/>
      <c r="MGZ173" s="396"/>
      <c r="MHA173" s="396"/>
      <c r="MHB173" s="396"/>
      <c r="MHC173" s="396"/>
      <c r="MHD173" s="396"/>
      <c r="MHE173" s="396"/>
      <c r="MHF173" s="396"/>
      <c r="MHG173" s="396"/>
      <c r="MHH173" s="396"/>
      <c r="MHI173" s="396"/>
      <c r="MHJ173" s="396"/>
      <c r="MHK173" s="396"/>
      <c r="MHL173" s="396"/>
      <c r="MHM173" s="396"/>
      <c r="MHN173" s="396"/>
      <c r="MHO173" s="396"/>
      <c r="MHP173" s="396"/>
      <c r="MHQ173" s="396"/>
      <c r="MHR173" s="396"/>
      <c r="MHS173" s="396"/>
      <c r="MHT173" s="396"/>
      <c r="MHU173" s="396"/>
      <c r="MHV173" s="396"/>
      <c r="MHW173" s="396"/>
      <c r="MHX173" s="396"/>
      <c r="MHY173" s="396"/>
      <c r="MHZ173" s="396"/>
      <c r="MIA173" s="396"/>
      <c r="MIB173" s="396"/>
      <c r="MIC173" s="396"/>
      <c r="MID173" s="396"/>
      <c r="MIE173" s="396"/>
      <c r="MIF173" s="396"/>
      <c r="MIG173" s="396"/>
      <c r="MIH173" s="396"/>
      <c r="MII173" s="396"/>
      <c r="MIJ173" s="396"/>
      <c r="MIK173" s="396"/>
      <c r="MIL173" s="396"/>
      <c r="MIM173" s="396"/>
      <c r="MIN173" s="396"/>
      <c r="MIO173" s="396"/>
      <c r="MIP173" s="396"/>
      <c r="MIQ173" s="396"/>
      <c r="MIR173" s="396"/>
      <c r="MIS173" s="396"/>
      <c r="MIT173" s="396"/>
      <c r="MIU173" s="396"/>
      <c r="MIV173" s="396"/>
      <c r="MIW173" s="396"/>
      <c r="MIX173" s="396"/>
      <c r="MIY173" s="396"/>
      <c r="MIZ173" s="396"/>
      <c r="MJA173" s="396"/>
      <c r="MJB173" s="396"/>
      <c r="MJC173" s="396"/>
      <c r="MJD173" s="396"/>
      <c r="MJE173" s="396"/>
      <c r="MJF173" s="396"/>
      <c r="MJG173" s="396"/>
      <c r="MJH173" s="396"/>
      <c r="MJI173" s="396"/>
      <c r="MJJ173" s="396"/>
      <c r="MJK173" s="396"/>
      <c r="MJL173" s="396"/>
      <c r="MJM173" s="396"/>
      <c r="MJN173" s="396"/>
      <c r="MJO173" s="396"/>
      <c r="MJP173" s="396"/>
      <c r="MJQ173" s="396"/>
      <c r="MJR173" s="396"/>
      <c r="MJS173" s="396"/>
      <c r="MJT173" s="396"/>
      <c r="MJU173" s="396"/>
      <c r="MJV173" s="396"/>
      <c r="MJW173" s="396"/>
      <c r="MJX173" s="396"/>
      <c r="MJY173" s="396"/>
      <c r="MJZ173" s="396"/>
      <c r="MKA173" s="396"/>
      <c r="MKB173" s="396"/>
      <c r="MKC173" s="396"/>
      <c r="MKD173" s="396"/>
      <c r="MKE173" s="396"/>
      <c r="MKF173" s="396"/>
      <c r="MKG173" s="396"/>
      <c r="MKH173" s="396"/>
      <c r="MKI173" s="396"/>
      <c r="MKJ173" s="396"/>
      <c r="MKK173" s="396"/>
      <c r="MKL173" s="396"/>
      <c r="MKM173" s="396"/>
      <c r="MKN173" s="396"/>
      <c r="MKO173" s="396"/>
      <c r="MKP173" s="396"/>
      <c r="MKQ173" s="396"/>
      <c r="MKR173" s="396"/>
      <c r="MKS173" s="396"/>
      <c r="MKT173" s="396"/>
      <c r="MKU173" s="396"/>
      <c r="MKV173" s="396"/>
      <c r="MKW173" s="396"/>
      <c r="MKX173" s="396"/>
      <c r="MKY173" s="396"/>
      <c r="MKZ173" s="396"/>
      <c r="MLA173" s="396"/>
      <c r="MLB173" s="396"/>
      <c r="MLC173" s="396"/>
      <c r="MLD173" s="396"/>
      <c r="MLE173" s="396"/>
      <c r="MLF173" s="396"/>
      <c r="MLG173" s="396"/>
      <c r="MLH173" s="396"/>
      <c r="MLI173" s="396"/>
      <c r="MLJ173" s="396"/>
      <c r="MLK173" s="396"/>
      <c r="MLL173" s="396"/>
      <c r="MLM173" s="396"/>
      <c r="MLN173" s="396"/>
      <c r="MLO173" s="396"/>
      <c r="MLP173" s="396"/>
      <c r="MLQ173" s="396"/>
      <c r="MLR173" s="396"/>
      <c r="MLS173" s="396"/>
      <c r="MLT173" s="396"/>
      <c r="MLU173" s="396"/>
      <c r="MLV173" s="396"/>
      <c r="MLW173" s="396"/>
      <c r="MLX173" s="396"/>
      <c r="MLY173" s="396"/>
      <c r="MLZ173" s="396"/>
      <c r="MMA173" s="396"/>
      <c r="MMB173" s="396"/>
      <c r="MMC173" s="396"/>
      <c r="MMD173" s="396"/>
      <c r="MME173" s="396"/>
      <c r="MMF173" s="396"/>
      <c r="MMG173" s="396"/>
      <c r="MMH173" s="396"/>
      <c r="MMI173" s="396"/>
      <c r="MMJ173" s="396"/>
      <c r="MMK173" s="396"/>
      <c r="MML173" s="396"/>
      <c r="MMM173" s="396"/>
      <c r="MMN173" s="396"/>
      <c r="MMO173" s="396"/>
      <c r="MMP173" s="396"/>
      <c r="MMQ173" s="396"/>
      <c r="MMR173" s="396"/>
      <c r="MMS173" s="396"/>
      <c r="MMT173" s="396"/>
      <c r="MMU173" s="396"/>
      <c r="MMV173" s="396"/>
      <c r="MMW173" s="396"/>
      <c r="MMX173" s="396"/>
      <c r="MMY173" s="396"/>
      <c r="MMZ173" s="396"/>
      <c r="MNA173" s="396"/>
      <c r="MNB173" s="396"/>
      <c r="MNC173" s="396"/>
      <c r="MND173" s="396"/>
      <c r="MNE173" s="396"/>
      <c r="MNF173" s="396"/>
      <c r="MNG173" s="396"/>
      <c r="MNH173" s="396"/>
      <c r="MNI173" s="396"/>
      <c r="MNJ173" s="396"/>
      <c r="MNK173" s="396"/>
      <c r="MNL173" s="396"/>
      <c r="MNM173" s="396"/>
      <c r="MNN173" s="396"/>
      <c r="MNO173" s="396"/>
      <c r="MNP173" s="396"/>
      <c r="MNQ173" s="396"/>
      <c r="MNR173" s="396"/>
      <c r="MNS173" s="396"/>
      <c r="MNT173" s="396"/>
      <c r="MNU173" s="396"/>
      <c r="MNV173" s="396"/>
      <c r="MNW173" s="396"/>
      <c r="MNX173" s="396"/>
      <c r="MNY173" s="396"/>
      <c r="MNZ173" s="396"/>
      <c r="MOA173" s="396"/>
      <c r="MOB173" s="396"/>
      <c r="MOC173" s="396"/>
      <c r="MOD173" s="396"/>
      <c r="MOE173" s="396"/>
      <c r="MOF173" s="396"/>
      <c r="MOG173" s="396"/>
      <c r="MOH173" s="396"/>
      <c r="MOI173" s="396"/>
      <c r="MOJ173" s="396"/>
      <c r="MOK173" s="396"/>
      <c r="MOL173" s="396"/>
      <c r="MOM173" s="396"/>
      <c r="MON173" s="396"/>
      <c r="MOO173" s="396"/>
      <c r="MOP173" s="396"/>
      <c r="MOQ173" s="396"/>
      <c r="MOR173" s="396"/>
      <c r="MOS173" s="396"/>
      <c r="MOT173" s="396"/>
      <c r="MOU173" s="396"/>
      <c r="MOV173" s="396"/>
      <c r="MOW173" s="396"/>
      <c r="MOX173" s="396"/>
      <c r="MOY173" s="396"/>
      <c r="MOZ173" s="396"/>
      <c r="MPA173" s="396"/>
      <c r="MPB173" s="396"/>
      <c r="MPC173" s="396"/>
      <c r="MPD173" s="396"/>
      <c r="MPE173" s="396"/>
      <c r="MPF173" s="396"/>
      <c r="MPG173" s="396"/>
      <c r="MPH173" s="396"/>
      <c r="MPI173" s="396"/>
      <c r="MPJ173" s="396"/>
      <c r="MPK173" s="396"/>
      <c r="MPL173" s="396"/>
      <c r="MPM173" s="396"/>
      <c r="MPN173" s="396"/>
      <c r="MPO173" s="396"/>
      <c r="MPP173" s="396"/>
      <c r="MPQ173" s="396"/>
      <c r="MPR173" s="396"/>
      <c r="MPS173" s="396"/>
      <c r="MPT173" s="396"/>
      <c r="MPU173" s="396"/>
      <c r="MPV173" s="396"/>
      <c r="MPW173" s="396"/>
      <c r="MPX173" s="396"/>
      <c r="MPY173" s="396"/>
      <c r="MPZ173" s="396"/>
      <c r="MQA173" s="396"/>
      <c r="MQB173" s="396"/>
      <c r="MQC173" s="396"/>
      <c r="MQD173" s="396"/>
      <c r="MQE173" s="396"/>
      <c r="MQF173" s="396"/>
      <c r="MQG173" s="396"/>
      <c r="MQH173" s="396"/>
      <c r="MQI173" s="396"/>
      <c r="MQJ173" s="396"/>
      <c r="MQK173" s="396"/>
      <c r="MQL173" s="396"/>
      <c r="MQM173" s="396"/>
      <c r="MQN173" s="396"/>
      <c r="MQO173" s="396"/>
      <c r="MQP173" s="396"/>
      <c r="MQQ173" s="396"/>
      <c r="MQR173" s="396"/>
      <c r="MQS173" s="396"/>
      <c r="MQT173" s="396"/>
      <c r="MQU173" s="396"/>
      <c r="MQV173" s="396"/>
      <c r="MQW173" s="396"/>
      <c r="MQX173" s="396"/>
      <c r="MQY173" s="396"/>
      <c r="MQZ173" s="396"/>
      <c r="MRA173" s="396"/>
      <c r="MRB173" s="396"/>
      <c r="MRC173" s="396"/>
      <c r="MRD173" s="396"/>
      <c r="MRE173" s="396"/>
      <c r="MRF173" s="396"/>
      <c r="MRG173" s="396"/>
      <c r="MRH173" s="396"/>
      <c r="MRI173" s="396"/>
      <c r="MRJ173" s="396"/>
      <c r="MRK173" s="396"/>
      <c r="MRL173" s="396"/>
      <c r="MRM173" s="396"/>
      <c r="MRN173" s="396"/>
      <c r="MRO173" s="396"/>
      <c r="MRP173" s="396"/>
      <c r="MRQ173" s="396"/>
      <c r="MRR173" s="396"/>
      <c r="MRS173" s="396"/>
      <c r="MRT173" s="396"/>
      <c r="MRU173" s="396"/>
      <c r="MRV173" s="396"/>
      <c r="MRW173" s="396"/>
      <c r="MRX173" s="396"/>
      <c r="MRY173" s="396"/>
      <c r="MRZ173" s="396"/>
      <c r="MSA173" s="396"/>
      <c r="MSB173" s="396"/>
      <c r="MSC173" s="396"/>
      <c r="MSD173" s="396"/>
      <c r="MSE173" s="396"/>
      <c r="MSF173" s="396"/>
      <c r="MSG173" s="396"/>
      <c r="MSH173" s="396"/>
      <c r="MSI173" s="396"/>
      <c r="MSJ173" s="396"/>
      <c r="MSK173" s="396"/>
      <c r="MSL173" s="396"/>
      <c r="MSM173" s="396"/>
      <c r="MSN173" s="396"/>
      <c r="MSO173" s="396"/>
      <c r="MSP173" s="396"/>
      <c r="MSQ173" s="396"/>
      <c r="MSR173" s="396"/>
      <c r="MSS173" s="396"/>
      <c r="MST173" s="396"/>
      <c r="MSU173" s="396"/>
      <c r="MSV173" s="396"/>
      <c r="MSW173" s="396"/>
      <c r="MSX173" s="396"/>
      <c r="MSY173" s="396"/>
      <c r="MSZ173" s="396"/>
      <c r="MTA173" s="396"/>
      <c r="MTB173" s="396"/>
      <c r="MTC173" s="396"/>
      <c r="MTD173" s="396"/>
      <c r="MTE173" s="396"/>
      <c r="MTF173" s="396"/>
      <c r="MTG173" s="396"/>
      <c r="MTH173" s="396"/>
      <c r="MTI173" s="396"/>
      <c r="MTJ173" s="396"/>
      <c r="MTK173" s="396"/>
      <c r="MTL173" s="396"/>
      <c r="MTM173" s="396"/>
      <c r="MTN173" s="396"/>
      <c r="MTO173" s="396"/>
      <c r="MTP173" s="396"/>
      <c r="MTQ173" s="396"/>
      <c r="MTR173" s="396"/>
      <c r="MTS173" s="396"/>
      <c r="MTT173" s="396"/>
      <c r="MTU173" s="396"/>
      <c r="MTV173" s="396"/>
      <c r="MTW173" s="396"/>
      <c r="MTX173" s="396"/>
      <c r="MTY173" s="396"/>
      <c r="MTZ173" s="396"/>
      <c r="MUA173" s="396"/>
      <c r="MUB173" s="396"/>
      <c r="MUC173" s="396"/>
      <c r="MUD173" s="396"/>
      <c r="MUE173" s="396"/>
      <c r="MUF173" s="396"/>
      <c r="MUG173" s="396"/>
      <c r="MUH173" s="396"/>
      <c r="MUI173" s="396"/>
      <c r="MUJ173" s="396"/>
      <c r="MUK173" s="396"/>
      <c r="MUL173" s="396"/>
      <c r="MUM173" s="396"/>
      <c r="MUN173" s="396"/>
      <c r="MUO173" s="396"/>
      <c r="MUP173" s="396"/>
      <c r="MUQ173" s="396"/>
      <c r="MUR173" s="396"/>
      <c r="MUS173" s="396"/>
      <c r="MUT173" s="396"/>
      <c r="MUU173" s="396"/>
      <c r="MUV173" s="396"/>
      <c r="MUW173" s="396"/>
      <c r="MUX173" s="396"/>
      <c r="MUY173" s="396"/>
      <c r="MUZ173" s="396"/>
      <c r="MVA173" s="396"/>
      <c r="MVB173" s="396"/>
      <c r="MVC173" s="396"/>
      <c r="MVD173" s="396"/>
      <c r="MVE173" s="396"/>
      <c r="MVF173" s="396"/>
      <c r="MVG173" s="396"/>
      <c r="MVH173" s="396"/>
      <c r="MVI173" s="396"/>
      <c r="MVJ173" s="396"/>
      <c r="MVK173" s="396"/>
      <c r="MVL173" s="396"/>
      <c r="MVM173" s="396"/>
      <c r="MVN173" s="396"/>
      <c r="MVO173" s="396"/>
      <c r="MVP173" s="396"/>
      <c r="MVQ173" s="396"/>
      <c r="MVR173" s="396"/>
      <c r="MVS173" s="396"/>
      <c r="MVT173" s="396"/>
      <c r="MVU173" s="396"/>
      <c r="MVV173" s="396"/>
      <c r="MVW173" s="396"/>
      <c r="MVX173" s="396"/>
      <c r="MVY173" s="396"/>
      <c r="MVZ173" s="396"/>
      <c r="MWA173" s="396"/>
      <c r="MWB173" s="396"/>
      <c r="MWC173" s="396"/>
      <c r="MWD173" s="396"/>
      <c r="MWE173" s="396"/>
      <c r="MWF173" s="396"/>
      <c r="MWG173" s="396"/>
      <c r="MWH173" s="396"/>
      <c r="MWI173" s="396"/>
      <c r="MWJ173" s="396"/>
      <c r="MWK173" s="396"/>
      <c r="MWL173" s="396"/>
      <c r="MWM173" s="396"/>
      <c r="MWN173" s="396"/>
      <c r="MWO173" s="396"/>
      <c r="MWP173" s="396"/>
      <c r="MWQ173" s="396"/>
      <c r="MWR173" s="396"/>
      <c r="MWS173" s="396"/>
      <c r="MWT173" s="396"/>
      <c r="MWU173" s="396"/>
      <c r="MWV173" s="396"/>
      <c r="MWW173" s="396"/>
      <c r="MWX173" s="396"/>
      <c r="MWY173" s="396"/>
      <c r="MWZ173" s="396"/>
      <c r="MXA173" s="396"/>
      <c r="MXB173" s="396"/>
      <c r="MXC173" s="396"/>
      <c r="MXD173" s="396"/>
      <c r="MXE173" s="396"/>
      <c r="MXF173" s="396"/>
      <c r="MXG173" s="396"/>
      <c r="MXH173" s="396"/>
      <c r="MXI173" s="396"/>
      <c r="MXJ173" s="396"/>
      <c r="MXK173" s="396"/>
      <c r="MXL173" s="396"/>
      <c r="MXM173" s="396"/>
      <c r="MXN173" s="396"/>
      <c r="MXO173" s="396"/>
      <c r="MXP173" s="396"/>
      <c r="MXQ173" s="396"/>
      <c r="MXR173" s="396"/>
      <c r="MXS173" s="396"/>
      <c r="MXT173" s="396"/>
      <c r="MXU173" s="396"/>
      <c r="MXV173" s="396"/>
      <c r="MXW173" s="396"/>
      <c r="MXX173" s="396"/>
      <c r="MXY173" s="396"/>
      <c r="MXZ173" s="396"/>
      <c r="MYA173" s="396"/>
      <c r="MYB173" s="396"/>
      <c r="MYC173" s="396"/>
      <c r="MYD173" s="396"/>
      <c r="MYE173" s="396"/>
      <c r="MYF173" s="396"/>
      <c r="MYG173" s="396"/>
      <c r="MYH173" s="396"/>
      <c r="MYI173" s="396"/>
      <c r="MYJ173" s="396"/>
      <c r="MYK173" s="396"/>
      <c r="MYL173" s="396"/>
      <c r="MYM173" s="396"/>
      <c r="MYN173" s="396"/>
      <c r="MYO173" s="396"/>
      <c r="MYP173" s="396"/>
      <c r="MYQ173" s="396"/>
      <c r="MYR173" s="396"/>
      <c r="MYS173" s="396"/>
      <c r="MYT173" s="396"/>
      <c r="MYU173" s="396"/>
      <c r="MYV173" s="396"/>
      <c r="MYW173" s="396"/>
      <c r="MYX173" s="396"/>
      <c r="MYY173" s="396"/>
      <c r="MYZ173" s="396"/>
      <c r="MZA173" s="396"/>
      <c r="MZB173" s="396"/>
      <c r="MZC173" s="396"/>
      <c r="MZD173" s="396"/>
      <c r="MZE173" s="396"/>
      <c r="MZF173" s="396"/>
      <c r="MZG173" s="396"/>
      <c r="MZH173" s="396"/>
      <c r="MZI173" s="396"/>
      <c r="MZJ173" s="396"/>
      <c r="MZK173" s="396"/>
      <c r="MZL173" s="396"/>
      <c r="MZM173" s="396"/>
      <c r="MZN173" s="396"/>
      <c r="MZO173" s="396"/>
      <c r="MZP173" s="396"/>
      <c r="MZQ173" s="396"/>
      <c r="MZR173" s="396"/>
      <c r="MZS173" s="396"/>
      <c r="MZT173" s="396"/>
      <c r="MZU173" s="396"/>
      <c r="MZV173" s="396"/>
      <c r="MZW173" s="396"/>
      <c r="MZX173" s="396"/>
      <c r="MZY173" s="396"/>
      <c r="MZZ173" s="396"/>
      <c r="NAA173" s="396"/>
      <c r="NAB173" s="396"/>
      <c r="NAC173" s="396"/>
      <c r="NAD173" s="396"/>
      <c r="NAE173" s="396"/>
      <c r="NAF173" s="396"/>
      <c r="NAG173" s="396"/>
      <c r="NAH173" s="396"/>
      <c r="NAI173" s="396"/>
      <c r="NAJ173" s="396"/>
      <c r="NAK173" s="396"/>
      <c r="NAL173" s="396"/>
      <c r="NAM173" s="396"/>
      <c r="NAN173" s="396"/>
      <c r="NAO173" s="396"/>
      <c r="NAP173" s="396"/>
      <c r="NAQ173" s="396"/>
      <c r="NAR173" s="396"/>
      <c r="NAS173" s="396"/>
      <c r="NAT173" s="396"/>
      <c r="NAU173" s="396"/>
      <c r="NAV173" s="396"/>
      <c r="NAW173" s="396"/>
      <c r="NAX173" s="396"/>
      <c r="NAY173" s="396"/>
      <c r="NAZ173" s="396"/>
      <c r="NBA173" s="396"/>
      <c r="NBB173" s="396"/>
      <c r="NBC173" s="396"/>
      <c r="NBD173" s="396"/>
      <c r="NBE173" s="396"/>
      <c r="NBF173" s="396"/>
      <c r="NBG173" s="396"/>
      <c r="NBH173" s="396"/>
      <c r="NBI173" s="396"/>
      <c r="NBJ173" s="396"/>
      <c r="NBK173" s="396"/>
      <c r="NBL173" s="396"/>
      <c r="NBM173" s="396"/>
      <c r="NBN173" s="396"/>
      <c r="NBO173" s="396"/>
      <c r="NBP173" s="396"/>
      <c r="NBQ173" s="396"/>
      <c r="NBR173" s="396"/>
      <c r="NBS173" s="396"/>
      <c r="NBT173" s="396"/>
      <c r="NBU173" s="396"/>
      <c r="NBV173" s="396"/>
      <c r="NBW173" s="396"/>
      <c r="NBX173" s="396"/>
      <c r="NBY173" s="396"/>
      <c r="NBZ173" s="396"/>
      <c r="NCA173" s="396"/>
      <c r="NCB173" s="396"/>
      <c r="NCC173" s="396"/>
      <c r="NCD173" s="396"/>
      <c r="NCE173" s="396"/>
      <c r="NCF173" s="396"/>
      <c r="NCG173" s="396"/>
      <c r="NCH173" s="396"/>
      <c r="NCI173" s="396"/>
      <c r="NCJ173" s="396"/>
      <c r="NCK173" s="396"/>
      <c r="NCL173" s="396"/>
      <c r="NCM173" s="396"/>
      <c r="NCN173" s="396"/>
      <c r="NCO173" s="396"/>
      <c r="NCP173" s="396"/>
      <c r="NCQ173" s="396"/>
      <c r="NCR173" s="396"/>
      <c r="NCS173" s="396"/>
      <c r="NCT173" s="396"/>
      <c r="NCU173" s="396"/>
      <c r="NCV173" s="396"/>
      <c r="NCW173" s="396"/>
      <c r="NCX173" s="396"/>
      <c r="NCY173" s="396"/>
      <c r="NCZ173" s="396"/>
      <c r="NDA173" s="396"/>
      <c r="NDB173" s="396"/>
      <c r="NDC173" s="396"/>
      <c r="NDD173" s="396"/>
      <c r="NDE173" s="396"/>
      <c r="NDF173" s="396"/>
      <c r="NDG173" s="396"/>
      <c r="NDH173" s="396"/>
      <c r="NDI173" s="396"/>
      <c r="NDJ173" s="396"/>
      <c r="NDK173" s="396"/>
      <c r="NDL173" s="396"/>
      <c r="NDM173" s="396"/>
      <c r="NDN173" s="396"/>
      <c r="NDO173" s="396"/>
      <c r="NDP173" s="396"/>
      <c r="NDQ173" s="396"/>
      <c r="NDR173" s="396"/>
      <c r="NDS173" s="396"/>
      <c r="NDT173" s="396"/>
      <c r="NDU173" s="396"/>
      <c r="NDV173" s="396"/>
      <c r="NDW173" s="396"/>
      <c r="NDX173" s="396"/>
      <c r="NDY173" s="396"/>
      <c r="NDZ173" s="396"/>
      <c r="NEA173" s="396"/>
      <c r="NEB173" s="396"/>
      <c r="NEC173" s="396"/>
      <c r="NED173" s="396"/>
      <c r="NEE173" s="396"/>
      <c r="NEF173" s="396"/>
      <c r="NEG173" s="396"/>
      <c r="NEH173" s="396"/>
      <c r="NEI173" s="396"/>
      <c r="NEJ173" s="396"/>
      <c r="NEK173" s="396"/>
      <c r="NEL173" s="396"/>
      <c r="NEM173" s="396"/>
      <c r="NEN173" s="396"/>
      <c r="NEO173" s="396"/>
      <c r="NEP173" s="396"/>
      <c r="NEQ173" s="396"/>
      <c r="NER173" s="396"/>
      <c r="NES173" s="396"/>
      <c r="NET173" s="396"/>
      <c r="NEU173" s="396"/>
      <c r="NEV173" s="396"/>
      <c r="NEW173" s="396"/>
      <c r="NEX173" s="396"/>
      <c r="NEY173" s="396"/>
      <c r="NEZ173" s="396"/>
      <c r="NFA173" s="396"/>
      <c r="NFB173" s="396"/>
      <c r="NFC173" s="396"/>
      <c r="NFD173" s="396"/>
      <c r="NFE173" s="396"/>
      <c r="NFF173" s="396"/>
      <c r="NFG173" s="396"/>
      <c r="NFH173" s="396"/>
      <c r="NFI173" s="396"/>
      <c r="NFJ173" s="396"/>
      <c r="NFK173" s="396"/>
      <c r="NFL173" s="396"/>
      <c r="NFM173" s="396"/>
      <c r="NFN173" s="396"/>
      <c r="NFO173" s="396"/>
      <c r="NFP173" s="396"/>
      <c r="NFQ173" s="396"/>
      <c r="NFR173" s="396"/>
      <c r="NFS173" s="396"/>
      <c r="NFT173" s="396"/>
      <c r="NFU173" s="396"/>
      <c r="NFV173" s="396"/>
      <c r="NFW173" s="396"/>
      <c r="NFX173" s="396"/>
      <c r="NFY173" s="396"/>
      <c r="NFZ173" s="396"/>
      <c r="NGA173" s="396"/>
      <c r="NGB173" s="396"/>
      <c r="NGC173" s="396"/>
      <c r="NGD173" s="396"/>
      <c r="NGE173" s="396"/>
      <c r="NGF173" s="396"/>
      <c r="NGG173" s="396"/>
      <c r="NGH173" s="396"/>
      <c r="NGI173" s="396"/>
      <c r="NGJ173" s="396"/>
      <c r="NGK173" s="396"/>
      <c r="NGL173" s="396"/>
      <c r="NGM173" s="396"/>
      <c r="NGN173" s="396"/>
      <c r="NGO173" s="396"/>
      <c r="NGP173" s="396"/>
      <c r="NGQ173" s="396"/>
      <c r="NGR173" s="396"/>
      <c r="NGS173" s="396"/>
      <c r="NGT173" s="396"/>
      <c r="NGU173" s="396"/>
      <c r="NGV173" s="396"/>
      <c r="NGW173" s="396"/>
      <c r="NGX173" s="396"/>
      <c r="NGY173" s="396"/>
      <c r="NGZ173" s="396"/>
      <c r="NHA173" s="396"/>
      <c r="NHB173" s="396"/>
      <c r="NHC173" s="396"/>
      <c r="NHD173" s="396"/>
      <c r="NHE173" s="396"/>
      <c r="NHF173" s="396"/>
      <c r="NHG173" s="396"/>
      <c r="NHH173" s="396"/>
      <c r="NHI173" s="396"/>
      <c r="NHJ173" s="396"/>
      <c r="NHK173" s="396"/>
      <c r="NHL173" s="396"/>
      <c r="NHM173" s="396"/>
      <c r="NHN173" s="396"/>
      <c r="NHO173" s="396"/>
      <c r="NHP173" s="396"/>
      <c r="NHQ173" s="396"/>
      <c r="NHR173" s="396"/>
      <c r="NHS173" s="396"/>
      <c r="NHT173" s="396"/>
      <c r="NHU173" s="396"/>
      <c r="NHV173" s="396"/>
      <c r="NHW173" s="396"/>
      <c r="NHX173" s="396"/>
      <c r="NHY173" s="396"/>
      <c r="NHZ173" s="396"/>
      <c r="NIA173" s="396"/>
      <c r="NIB173" s="396"/>
      <c r="NIC173" s="396"/>
      <c r="NID173" s="396"/>
      <c r="NIE173" s="396"/>
      <c r="NIF173" s="396"/>
      <c r="NIG173" s="396"/>
      <c r="NIH173" s="396"/>
      <c r="NII173" s="396"/>
      <c r="NIJ173" s="396"/>
      <c r="NIK173" s="396"/>
      <c r="NIL173" s="396"/>
      <c r="NIM173" s="396"/>
      <c r="NIN173" s="396"/>
      <c r="NIO173" s="396"/>
      <c r="NIP173" s="396"/>
      <c r="NIQ173" s="396"/>
      <c r="NIR173" s="396"/>
      <c r="NIS173" s="396"/>
      <c r="NIT173" s="396"/>
      <c r="NIU173" s="396"/>
      <c r="NIV173" s="396"/>
      <c r="NIW173" s="396"/>
      <c r="NIX173" s="396"/>
      <c r="NIY173" s="396"/>
      <c r="NIZ173" s="396"/>
      <c r="NJA173" s="396"/>
      <c r="NJB173" s="396"/>
      <c r="NJC173" s="396"/>
      <c r="NJD173" s="396"/>
      <c r="NJE173" s="396"/>
      <c r="NJF173" s="396"/>
      <c r="NJG173" s="396"/>
      <c r="NJH173" s="396"/>
      <c r="NJI173" s="396"/>
      <c r="NJJ173" s="396"/>
      <c r="NJK173" s="396"/>
      <c r="NJL173" s="396"/>
      <c r="NJM173" s="396"/>
      <c r="NJN173" s="396"/>
      <c r="NJO173" s="396"/>
      <c r="NJP173" s="396"/>
      <c r="NJQ173" s="396"/>
      <c r="NJR173" s="396"/>
      <c r="NJS173" s="396"/>
      <c r="NJT173" s="396"/>
      <c r="NJU173" s="396"/>
      <c r="NJV173" s="396"/>
      <c r="NJW173" s="396"/>
      <c r="NJX173" s="396"/>
      <c r="NJY173" s="396"/>
      <c r="NJZ173" s="396"/>
      <c r="NKA173" s="396"/>
      <c r="NKB173" s="396"/>
      <c r="NKC173" s="396"/>
      <c r="NKD173" s="396"/>
      <c r="NKE173" s="396"/>
      <c r="NKF173" s="396"/>
      <c r="NKG173" s="396"/>
      <c r="NKH173" s="396"/>
      <c r="NKI173" s="396"/>
      <c r="NKJ173" s="396"/>
      <c r="NKK173" s="396"/>
      <c r="NKL173" s="396"/>
      <c r="NKM173" s="396"/>
      <c r="NKN173" s="396"/>
      <c r="NKO173" s="396"/>
      <c r="NKP173" s="396"/>
      <c r="NKQ173" s="396"/>
      <c r="NKR173" s="396"/>
      <c r="NKS173" s="396"/>
      <c r="NKT173" s="396"/>
      <c r="NKU173" s="396"/>
      <c r="NKV173" s="396"/>
      <c r="NKW173" s="396"/>
      <c r="NKX173" s="396"/>
      <c r="NKY173" s="396"/>
      <c r="NKZ173" s="396"/>
      <c r="NLA173" s="396"/>
      <c r="NLB173" s="396"/>
      <c r="NLC173" s="396"/>
      <c r="NLD173" s="396"/>
      <c r="NLE173" s="396"/>
      <c r="NLF173" s="396"/>
      <c r="NLG173" s="396"/>
      <c r="NLH173" s="396"/>
      <c r="NLI173" s="396"/>
      <c r="NLJ173" s="396"/>
      <c r="NLK173" s="396"/>
      <c r="NLL173" s="396"/>
      <c r="NLM173" s="396"/>
      <c r="NLN173" s="396"/>
      <c r="NLO173" s="396"/>
      <c r="NLP173" s="396"/>
      <c r="NLQ173" s="396"/>
      <c r="NLR173" s="396"/>
      <c r="NLS173" s="396"/>
      <c r="NLT173" s="396"/>
      <c r="NLU173" s="396"/>
      <c r="NLV173" s="396"/>
      <c r="NLW173" s="396"/>
      <c r="NLX173" s="396"/>
      <c r="NLY173" s="396"/>
      <c r="NLZ173" s="396"/>
      <c r="NMA173" s="396"/>
      <c r="NMB173" s="396"/>
      <c r="NMC173" s="396"/>
      <c r="NMD173" s="396"/>
      <c r="NME173" s="396"/>
      <c r="NMF173" s="396"/>
      <c r="NMG173" s="396"/>
      <c r="NMH173" s="396"/>
      <c r="NMI173" s="396"/>
      <c r="NMJ173" s="396"/>
      <c r="NMK173" s="396"/>
      <c r="NML173" s="396"/>
      <c r="NMM173" s="396"/>
      <c r="NMN173" s="396"/>
      <c r="NMO173" s="396"/>
      <c r="NMP173" s="396"/>
      <c r="NMQ173" s="396"/>
      <c r="NMR173" s="396"/>
      <c r="NMS173" s="396"/>
      <c r="NMT173" s="396"/>
      <c r="NMU173" s="396"/>
      <c r="NMV173" s="396"/>
      <c r="NMW173" s="396"/>
      <c r="NMX173" s="396"/>
      <c r="NMY173" s="396"/>
      <c r="NMZ173" s="396"/>
      <c r="NNA173" s="396"/>
      <c r="NNB173" s="396"/>
      <c r="NNC173" s="396"/>
      <c r="NND173" s="396"/>
      <c r="NNE173" s="396"/>
      <c r="NNF173" s="396"/>
      <c r="NNG173" s="396"/>
      <c r="NNH173" s="396"/>
      <c r="NNI173" s="396"/>
      <c r="NNJ173" s="396"/>
      <c r="NNK173" s="396"/>
      <c r="NNL173" s="396"/>
      <c r="NNM173" s="396"/>
      <c r="NNN173" s="396"/>
      <c r="NNO173" s="396"/>
      <c r="NNP173" s="396"/>
      <c r="NNQ173" s="396"/>
      <c r="NNR173" s="396"/>
      <c r="NNS173" s="396"/>
      <c r="NNT173" s="396"/>
      <c r="NNU173" s="396"/>
      <c r="NNV173" s="396"/>
      <c r="NNW173" s="396"/>
      <c r="NNX173" s="396"/>
      <c r="NNY173" s="396"/>
      <c r="NNZ173" s="396"/>
      <c r="NOA173" s="396"/>
      <c r="NOB173" s="396"/>
      <c r="NOC173" s="396"/>
      <c r="NOD173" s="396"/>
      <c r="NOE173" s="396"/>
      <c r="NOF173" s="396"/>
      <c r="NOG173" s="396"/>
      <c r="NOH173" s="396"/>
      <c r="NOI173" s="396"/>
      <c r="NOJ173" s="396"/>
      <c r="NOK173" s="396"/>
      <c r="NOL173" s="396"/>
      <c r="NOM173" s="396"/>
      <c r="NON173" s="396"/>
      <c r="NOO173" s="396"/>
      <c r="NOP173" s="396"/>
      <c r="NOQ173" s="396"/>
      <c r="NOR173" s="396"/>
      <c r="NOS173" s="396"/>
      <c r="NOT173" s="396"/>
      <c r="NOU173" s="396"/>
      <c r="NOV173" s="396"/>
      <c r="NOW173" s="396"/>
      <c r="NOX173" s="396"/>
      <c r="NOY173" s="396"/>
      <c r="NOZ173" s="396"/>
      <c r="NPA173" s="396"/>
      <c r="NPB173" s="396"/>
      <c r="NPC173" s="396"/>
      <c r="NPD173" s="396"/>
      <c r="NPE173" s="396"/>
      <c r="NPF173" s="396"/>
      <c r="NPG173" s="396"/>
      <c r="NPH173" s="396"/>
      <c r="NPI173" s="396"/>
      <c r="NPJ173" s="396"/>
      <c r="NPK173" s="396"/>
      <c r="NPL173" s="396"/>
      <c r="NPM173" s="396"/>
      <c r="NPN173" s="396"/>
      <c r="NPO173" s="396"/>
      <c r="NPP173" s="396"/>
      <c r="NPQ173" s="396"/>
      <c r="NPR173" s="396"/>
      <c r="NPS173" s="396"/>
      <c r="NPT173" s="396"/>
      <c r="NPU173" s="396"/>
      <c r="NPV173" s="396"/>
      <c r="NPW173" s="396"/>
      <c r="NPX173" s="396"/>
      <c r="NPY173" s="396"/>
      <c r="NPZ173" s="396"/>
      <c r="NQA173" s="396"/>
      <c r="NQB173" s="396"/>
      <c r="NQC173" s="396"/>
      <c r="NQD173" s="396"/>
      <c r="NQE173" s="396"/>
      <c r="NQF173" s="396"/>
      <c r="NQG173" s="396"/>
      <c r="NQH173" s="396"/>
      <c r="NQI173" s="396"/>
      <c r="NQJ173" s="396"/>
      <c r="NQK173" s="396"/>
      <c r="NQL173" s="396"/>
      <c r="NQM173" s="396"/>
      <c r="NQN173" s="396"/>
      <c r="NQO173" s="396"/>
      <c r="NQP173" s="396"/>
      <c r="NQQ173" s="396"/>
      <c r="NQR173" s="396"/>
      <c r="NQS173" s="396"/>
      <c r="NQT173" s="396"/>
      <c r="NQU173" s="396"/>
      <c r="NQV173" s="396"/>
      <c r="NQW173" s="396"/>
      <c r="NQX173" s="396"/>
      <c r="NQY173" s="396"/>
      <c r="NQZ173" s="396"/>
      <c r="NRA173" s="396"/>
      <c r="NRB173" s="396"/>
      <c r="NRC173" s="396"/>
      <c r="NRD173" s="396"/>
      <c r="NRE173" s="396"/>
      <c r="NRF173" s="396"/>
      <c r="NRG173" s="396"/>
      <c r="NRH173" s="396"/>
      <c r="NRI173" s="396"/>
      <c r="NRJ173" s="396"/>
      <c r="NRK173" s="396"/>
      <c r="NRL173" s="396"/>
      <c r="NRM173" s="396"/>
      <c r="NRN173" s="396"/>
      <c r="NRO173" s="396"/>
      <c r="NRP173" s="396"/>
      <c r="NRQ173" s="396"/>
      <c r="NRR173" s="396"/>
      <c r="NRS173" s="396"/>
      <c r="NRT173" s="396"/>
      <c r="NRU173" s="396"/>
      <c r="NRV173" s="396"/>
      <c r="NRW173" s="396"/>
      <c r="NRX173" s="396"/>
      <c r="NRY173" s="396"/>
      <c r="NRZ173" s="396"/>
      <c r="NSA173" s="396"/>
      <c r="NSB173" s="396"/>
      <c r="NSC173" s="396"/>
      <c r="NSD173" s="396"/>
      <c r="NSE173" s="396"/>
      <c r="NSF173" s="396"/>
      <c r="NSG173" s="396"/>
      <c r="NSH173" s="396"/>
      <c r="NSI173" s="396"/>
      <c r="NSJ173" s="396"/>
      <c r="NSK173" s="396"/>
      <c r="NSL173" s="396"/>
      <c r="NSM173" s="396"/>
      <c r="NSN173" s="396"/>
      <c r="NSO173" s="396"/>
      <c r="NSP173" s="396"/>
      <c r="NSQ173" s="396"/>
      <c r="NSR173" s="396"/>
      <c r="NSS173" s="396"/>
      <c r="NST173" s="396"/>
      <c r="NSU173" s="396"/>
      <c r="NSV173" s="396"/>
      <c r="NSW173" s="396"/>
      <c r="NSX173" s="396"/>
      <c r="NSY173" s="396"/>
      <c r="NSZ173" s="396"/>
      <c r="NTA173" s="396"/>
      <c r="NTB173" s="396"/>
      <c r="NTC173" s="396"/>
      <c r="NTD173" s="396"/>
      <c r="NTE173" s="396"/>
      <c r="NTF173" s="396"/>
      <c r="NTG173" s="396"/>
      <c r="NTH173" s="396"/>
      <c r="NTI173" s="396"/>
      <c r="NTJ173" s="396"/>
      <c r="NTK173" s="396"/>
      <c r="NTL173" s="396"/>
      <c r="NTM173" s="396"/>
      <c r="NTN173" s="396"/>
      <c r="NTO173" s="396"/>
      <c r="NTP173" s="396"/>
      <c r="NTQ173" s="396"/>
      <c r="NTR173" s="396"/>
      <c r="NTS173" s="396"/>
      <c r="NTT173" s="396"/>
      <c r="NTU173" s="396"/>
      <c r="NTV173" s="396"/>
      <c r="NTW173" s="396"/>
      <c r="NTX173" s="396"/>
      <c r="NTY173" s="396"/>
      <c r="NTZ173" s="396"/>
      <c r="NUA173" s="396"/>
      <c r="NUB173" s="396"/>
      <c r="NUC173" s="396"/>
      <c r="NUD173" s="396"/>
      <c r="NUE173" s="396"/>
      <c r="NUF173" s="396"/>
      <c r="NUG173" s="396"/>
      <c r="NUH173" s="396"/>
      <c r="NUI173" s="396"/>
      <c r="NUJ173" s="396"/>
      <c r="NUK173" s="396"/>
      <c r="NUL173" s="396"/>
      <c r="NUM173" s="396"/>
      <c r="NUN173" s="396"/>
      <c r="NUO173" s="396"/>
      <c r="NUP173" s="396"/>
      <c r="NUQ173" s="396"/>
      <c r="NUR173" s="396"/>
      <c r="NUS173" s="396"/>
      <c r="NUT173" s="396"/>
      <c r="NUU173" s="396"/>
      <c r="NUV173" s="396"/>
      <c r="NUW173" s="396"/>
      <c r="NUX173" s="396"/>
      <c r="NUY173" s="396"/>
      <c r="NUZ173" s="396"/>
      <c r="NVA173" s="396"/>
      <c r="NVB173" s="396"/>
      <c r="NVC173" s="396"/>
      <c r="NVD173" s="396"/>
      <c r="NVE173" s="396"/>
      <c r="NVF173" s="396"/>
      <c r="NVG173" s="396"/>
      <c r="NVH173" s="396"/>
      <c r="NVI173" s="396"/>
      <c r="NVJ173" s="396"/>
      <c r="NVK173" s="396"/>
      <c r="NVL173" s="396"/>
      <c r="NVM173" s="396"/>
      <c r="NVN173" s="396"/>
      <c r="NVO173" s="396"/>
      <c r="NVP173" s="396"/>
      <c r="NVQ173" s="396"/>
      <c r="NVR173" s="396"/>
      <c r="NVS173" s="396"/>
      <c r="NVT173" s="396"/>
      <c r="NVU173" s="396"/>
      <c r="NVV173" s="396"/>
      <c r="NVW173" s="396"/>
      <c r="NVX173" s="396"/>
      <c r="NVY173" s="396"/>
      <c r="NVZ173" s="396"/>
      <c r="NWA173" s="396"/>
      <c r="NWB173" s="396"/>
      <c r="NWC173" s="396"/>
      <c r="NWD173" s="396"/>
      <c r="NWE173" s="396"/>
      <c r="NWF173" s="396"/>
      <c r="NWG173" s="396"/>
      <c r="NWH173" s="396"/>
      <c r="NWI173" s="396"/>
      <c r="NWJ173" s="396"/>
      <c r="NWK173" s="396"/>
      <c r="NWL173" s="396"/>
      <c r="NWM173" s="396"/>
      <c r="NWN173" s="396"/>
      <c r="NWO173" s="396"/>
      <c r="NWP173" s="396"/>
      <c r="NWQ173" s="396"/>
      <c r="NWR173" s="396"/>
      <c r="NWS173" s="396"/>
      <c r="NWT173" s="396"/>
      <c r="NWU173" s="396"/>
      <c r="NWV173" s="396"/>
      <c r="NWW173" s="396"/>
      <c r="NWX173" s="396"/>
      <c r="NWY173" s="396"/>
      <c r="NWZ173" s="396"/>
      <c r="NXA173" s="396"/>
      <c r="NXB173" s="396"/>
      <c r="NXC173" s="396"/>
      <c r="NXD173" s="396"/>
      <c r="NXE173" s="396"/>
      <c r="NXF173" s="396"/>
      <c r="NXG173" s="396"/>
      <c r="NXH173" s="396"/>
      <c r="NXI173" s="396"/>
      <c r="NXJ173" s="396"/>
      <c r="NXK173" s="396"/>
      <c r="NXL173" s="396"/>
      <c r="NXM173" s="396"/>
      <c r="NXN173" s="396"/>
      <c r="NXO173" s="396"/>
      <c r="NXP173" s="396"/>
      <c r="NXQ173" s="396"/>
      <c r="NXR173" s="396"/>
      <c r="NXS173" s="396"/>
      <c r="NXT173" s="396"/>
      <c r="NXU173" s="396"/>
      <c r="NXV173" s="396"/>
      <c r="NXW173" s="396"/>
      <c r="NXX173" s="396"/>
      <c r="NXY173" s="396"/>
      <c r="NXZ173" s="396"/>
      <c r="NYA173" s="396"/>
      <c r="NYB173" s="396"/>
      <c r="NYC173" s="396"/>
      <c r="NYD173" s="396"/>
      <c r="NYE173" s="396"/>
      <c r="NYF173" s="396"/>
      <c r="NYG173" s="396"/>
      <c r="NYH173" s="396"/>
      <c r="NYI173" s="396"/>
      <c r="NYJ173" s="396"/>
      <c r="NYK173" s="396"/>
      <c r="NYL173" s="396"/>
      <c r="NYM173" s="396"/>
      <c r="NYN173" s="396"/>
      <c r="NYO173" s="396"/>
      <c r="NYP173" s="396"/>
      <c r="NYQ173" s="396"/>
      <c r="NYR173" s="396"/>
      <c r="NYS173" s="396"/>
      <c r="NYT173" s="396"/>
      <c r="NYU173" s="396"/>
      <c r="NYV173" s="396"/>
      <c r="NYW173" s="396"/>
      <c r="NYX173" s="396"/>
      <c r="NYY173" s="396"/>
      <c r="NYZ173" s="396"/>
      <c r="NZA173" s="396"/>
      <c r="NZB173" s="396"/>
      <c r="NZC173" s="396"/>
      <c r="NZD173" s="396"/>
      <c r="NZE173" s="396"/>
      <c r="NZF173" s="396"/>
      <c r="NZG173" s="396"/>
      <c r="NZH173" s="396"/>
      <c r="NZI173" s="396"/>
      <c r="NZJ173" s="396"/>
      <c r="NZK173" s="396"/>
      <c r="NZL173" s="396"/>
      <c r="NZM173" s="396"/>
      <c r="NZN173" s="396"/>
      <c r="NZO173" s="396"/>
      <c r="NZP173" s="396"/>
      <c r="NZQ173" s="396"/>
      <c r="NZR173" s="396"/>
      <c r="NZS173" s="396"/>
      <c r="NZT173" s="396"/>
      <c r="NZU173" s="396"/>
      <c r="NZV173" s="396"/>
      <c r="NZW173" s="396"/>
      <c r="NZX173" s="396"/>
      <c r="NZY173" s="396"/>
      <c r="NZZ173" s="396"/>
      <c r="OAA173" s="396"/>
      <c r="OAB173" s="396"/>
      <c r="OAC173" s="396"/>
      <c r="OAD173" s="396"/>
      <c r="OAE173" s="396"/>
      <c r="OAF173" s="396"/>
      <c r="OAG173" s="396"/>
      <c r="OAH173" s="396"/>
      <c r="OAI173" s="396"/>
      <c r="OAJ173" s="396"/>
      <c r="OAK173" s="396"/>
      <c r="OAL173" s="396"/>
      <c r="OAM173" s="396"/>
      <c r="OAN173" s="396"/>
      <c r="OAO173" s="396"/>
      <c r="OAP173" s="396"/>
      <c r="OAQ173" s="396"/>
      <c r="OAR173" s="396"/>
      <c r="OAS173" s="396"/>
      <c r="OAT173" s="396"/>
      <c r="OAU173" s="396"/>
      <c r="OAV173" s="396"/>
      <c r="OAW173" s="396"/>
      <c r="OAX173" s="396"/>
      <c r="OAY173" s="396"/>
      <c r="OAZ173" s="396"/>
      <c r="OBA173" s="396"/>
      <c r="OBB173" s="396"/>
      <c r="OBC173" s="396"/>
      <c r="OBD173" s="396"/>
      <c r="OBE173" s="396"/>
      <c r="OBF173" s="396"/>
      <c r="OBG173" s="396"/>
      <c r="OBH173" s="396"/>
      <c r="OBI173" s="396"/>
      <c r="OBJ173" s="396"/>
      <c r="OBK173" s="396"/>
      <c r="OBL173" s="396"/>
      <c r="OBM173" s="396"/>
      <c r="OBN173" s="396"/>
      <c r="OBO173" s="396"/>
      <c r="OBP173" s="396"/>
      <c r="OBQ173" s="396"/>
      <c r="OBR173" s="396"/>
      <c r="OBS173" s="396"/>
      <c r="OBT173" s="396"/>
      <c r="OBU173" s="396"/>
      <c r="OBV173" s="396"/>
      <c r="OBW173" s="396"/>
      <c r="OBX173" s="396"/>
      <c r="OBY173" s="396"/>
      <c r="OBZ173" s="396"/>
      <c r="OCA173" s="396"/>
      <c r="OCB173" s="396"/>
      <c r="OCC173" s="396"/>
      <c r="OCD173" s="396"/>
      <c r="OCE173" s="396"/>
      <c r="OCF173" s="396"/>
      <c r="OCG173" s="396"/>
      <c r="OCH173" s="396"/>
      <c r="OCI173" s="396"/>
      <c r="OCJ173" s="396"/>
      <c r="OCK173" s="396"/>
      <c r="OCL173" s="396"/>
      <c r="OCM173" s="396"/>
      <c r="OCN173" s="396"/>
      <c r="OCO173" s="396"/>
      <c r="OCP173" s="396"/>
      <c r="OCQ173" s="396"/>
      <c r="OCR173" s="396"/>
      <c r="OCS173" s="396"/>
      <c r="OCT173" s="396"/>
      <c r="OCU173" s="396"/>
      <c r="OCV173" s="396"/>
      <c r="OCW173" s="396"/>
      <c r="OCX173" s="396"/>
      <c r="OCY173" s="396"/>
      <c r="OCZ173" s="396"/>
      <c r="ODA173" s="396"/>
      <c r="ODB173" s="396"/>
      <c r="ODC173" s="396"/>
      <c r="ODD173" s="396"/>
      <c r="ODE173" s="396"/>
      <c r="ODF173" s="396"/>
      <c r="ODG173" s="396"/>
      <c r="ODH173" s="396"/>
      <c r="ODI173" s="396"/>
      <c r="ODJ173" s="396"/>
      <c r="ODK173" s="396"/>
      <c r="ODL173" s="396"/>
      <c r="ODM173" s="396"/>
      <c r="ODN173" s="396"/>
      <c r="ODO173" s="396"/>
      <c r="ODP173" s="396"/>
      <c r="ODQ173" s="396"/>
      <c r="ODR173" s="396"/>
      <c r="ODS173" s="396"/>
      <c r="ODT173" s="396"/>
      <c r="ODU173" s="396"/>
      <c r="ODV173" s="396"/>
      <c r="ODW173" s="396"/>
      <c r="ODX173" s="396"/>
      <c r="ODY173" s="396"/>
      <c r="ODZ173" s="396"/>
      <c r="OEA173" s="396"/>
      <c r="OEB173" s="396"/>
      <c r="OEC173" s="396"/>
      <c r="OED173" s="396"/>
      <c r="OEE173" s="396"/>
      <c r="OEF173" s="396"/>
      <c r="OEG173" s="396"/>
      <c r="OEH173" s="396"/>
      <c r="OEI173" s="396"/>
      <c r="OEJ173" s="396"/>
      <c r="OEK173" s="396"/>
      <c r="OEL173" s="396"/>
      <c r="OEM173" s="396"/>
      <c r="OEN173" s="396"/>
      <c r="OEO173" s="396"/>
      <c r="OEP173" s="396"/>
      <c r="OEQ173" s="396"/>
      <c r="OER173" s="396"/>
      <c r="OES173" s="396"/>
      <c r="OET173" s="396"/>
      <c r="OEU173" s="396"/>
      <c r="OEV173" s="396"/>
      <c r="OEW173" s="396"/>
      <c r="OEX173" s="396"/>
      <c r="OEY173" s="396"/>
      <c r="OEZ173" s="396"/>
      <c r="OFA173" s="396"/>
      <c r="OFB173" s="396"/>
      <c r="OFC173" s="396"/>
      <c r="OFD173" s="396"/>
      <c r="OFE173" s="396"/>
      <c r="OFF173" s="396"/>
      <c r="OFG173" s="396"/>
      <c r="OFH173" s="396"/>
      <c r="OFI173" s="396"/>
      <c r="OFJ173" s="396"/>
      <c r="OFK173" s="396"/>
      <c r="OFL173" s="396"/>
      <c r="OFM173" s="396"/>
      <c r="OFN173" s="396"/>
      <c r="OFO173" s="396"/>
      <c r="OFP173" s="396"/>
      <c r="OFQ173" s="396"/>
      <c r="OFR173" s="396"/>
      <c r="OFS173" s="396"/>
      <c r="OFT173" s="396"/>
      <c r="OFU173" s="396"/>
      <c r="OFV173" s="396"/>
      <c r="OFW173" s="396"/>
      <c r="OFX173" s="396"/>
      <c r="OFY173" s="396"/>
      <c r="OFZ173" s="396"/>
      <c r="OGA173" s="396"/>
      <c r="OGB173" s="396"/>
      <c r="OGC173" s="396"/>
      <c r="OGD173" s="396"/>
      <c r="OGE173" s="396"/>
      <c r="OGF173" s="396"/>
      <c r="OGG173" s="396"/>
      <c r="OGH173" s="396"/>
      <c r="OGI173" s="396"/>
      <c r="OGJ173" s="396"/>
      <c r="OGK173" s="396"/>
      <c r="OGL173" s="396"/>
      <c r="OGM173" s="396"/>
      <c r="OGN173" s="396"/>
      <c r="OGO173" s="396"/>
      <c r="OGP173" s="396"/>
      <c r="OGQ173" s="396"/>
      <c r="OGR173" s="396"/>
      <c r="OGS173" s="396"/>
      <c r="OGT173" s="396"/>
      <c r="OGU173" s="396"/>
      <c r="OGV173" s="396"/>
      <c r="OGW173" s="396"/>
      <c r="OGX173" s="396"/>
      <c r="OGY173" s="396"/>
      <c r="OGZ173" s="396"/>
      <c r="OHA173" s="396"/>
      <c r="OHB173" s="396"/>
      <c r="OHC173" s="396"/>
      <c r="OHD173" s="396"/>
      <c r="OHE173" s="396"/>
      <c r="OHF173" s="396"/>
      <c r="OHG173" s="396"/>
      <c r="OHH173" s="396"/>
      <c r="OHI173" s="396"/>
      <c r="OHJ173" s="396"/>
      <c r="OHK173" s="396"/>
      <c r="OHL173" s="396"/>
      <c r="OHM173" s="396"/>
      <c r="OHN173" s="396"/>
      <c r="OHO173" s="396"/>
      <c r="OHP173" s="396"/>
      <c r="OHQ173" s="396"/>
      <c r="OHR173" s="396"/>
      <c r="OHS173" s="396"/>
      <c r="OHT173" s="396"/>
      <c r="OHU173" s="396"/>
      <c r="OHV173" s="396"/>
      <c r="OHW173" s="396"/>
      <c r="OHX173" s="396"/>
      <c r="OHY173" s="396"/>
      <c r="OHZ173" s="396"/>
      <c r="OIA173" s="396"/>
      <c r="OIB173" s="396"/>
      <c r="OIC173" s="396"/>
      <c r="OID173" s="396"/>
      <c r="OIE173" s="396"/>
      <c r="OIF173" s="396"/>
      <c r="OIG173" s="396"/>
      <c r="OIH173" s="396"/>
      <c r="OII173" s="396"/>
      <c r="OIJ173" s="396"/>
      <c r="OIK173" s="396"/>
      <c r="OIL173" s="396"/>
      <c r="OIM173" s="396"/>
      <c r="OIN173" s="396"/>
      <c r="OIO173" s="396"/>
      <c r="OIP173" s="396"/>
      <c r="OIQ173" s="396"/>
      <c r="OIR173" s="396"/>
      <c r="OIS173" s="396"/>
      <c r="OIT173" s="396"/>
      <c r="OIU173" s="396"/>
      <c r="OIV173" s="396"/>
      <c r="OIW173" s="396"/>
      <c r="OIX173" s="396"/>
      <c r="OIY173" s="396"/>
      <c r="OIZ173" s="396"/>
      <c r="OJA173" s="396"/>
      <c r="OJB173" s="396"/>
      <c r="OJC173" s="396"/>
      <c r="OJD173" s="396"/>
      <c r="OJE173" s="396"/>
      <c r="OJF173" s="396"/>
      <c r="OJG173" s="396"/>
      <c r="OJH173" s="396"/>
      <c r="OJI173" s="396"/>
      <c r="OJJ173" s="396"/>
      <c r="OJK173" s="396"/>
      <c r="OJL173" s="396"/>
      <c r="OJM173" s="396"/>
      <c r="OJN173" s="396"/>
      <c r="OJO173" s="396"/>
      <c r="OJP173" s="396"/>
      <c r="OJQ173" s="396"/>
      <c r="OJR173" s="396"/>
      <c r="OJS173" s="396"/>
      <c r="OJT173" s="396"/>
      <c r="OJU173" s="396"/>
      <c r="OJV173" s="396"/>
      <c r="OJW173" s="396"/>
      <c r="OJX173" s="396"/>
      <c r="OJY173" s="396"/>
      <c r="OJZ173" s="396"/>
      <c r="OKA173" s="396"/>
      <c r="OKB173" s="396"/>
      <c r="OKC173" s="396"/>
      <c r="OKD173" s="396"/>
      <c r="OKE173" s="396"/>
      <c r="OKF173" s="396"/>
      <c r="OKG173" s="396"/>
      <c r="OKH173" s="396"/>
      <c r="OKI173" s="396"/>
      <c r="OKJ173" s="396"/>
      <c r="OKK173" s="396"/>
      <c r="OKL173" s="396"/>
      <c r="OKM173" s="396"/>
      <c r="OKN173" s="396"/>
      <c r="OKO173" s="396"/>
      <c r="OKP173" s="396"/>
      <c r="OKQ173" s="396"/>
      <c r="OKR173" s="396"/>
      <c r="OKS173" s="396"/>
      <c r="OKT173" s="396"/>
      <c r="OKU173" s="396"/>
      <c r="OKV173" s="396"/>
      <c r="OKW173" s="396"/>
      <c r="OKX173" s="396"/>
      <c r="OKY173" s="396"/>
      <c r="OKZ173" s="396"/>
      <c r="OLA173" s="396"/>
      <c r="OLB173" s="396"/>
      <c r="OLC173" s="396"/>
      <c r="OLD173" s="396"/>
      <c r="OLE173" s="396"/>
      <c r="OLF173" s="396"/>
      <c r="OLG173" s="396"/>
      <c r="OLH173" s="396"/>
      <c r="OLI173" s="396"/>
      <c r="OLJ173" s="396"/>
      <c r="OLK173" s="396"/>
      <c r="OLL173" s="396"/>
      <c r="OLM173" s="396"/>
      <c r="OLN173" s="396"/>
      <c r="OLO173" s="396"/>
      <c r="OLP173" s="396"/>
      <c r="OLQ173" s="396"/>
      <c r="OLR173" s="396"/>
      <c r="OLS173" s="396"/>
      <c r="OLT173" s="396"/>
      <c r="OLU173" s="396"/>
      <c r="OLV173" s="396"/>
      <c r="OLW173" s="396"/>
      <c r="OLX173" s="396"/>
      <c r="OLY173" s="396"/>
      <c r="OLZ173" s="396"/>
      <c r="OMA173" s="396"/>
      <c r="OMB173" s="396"/>
      <c r="OMC173" s="396"/>
      <c r="OMD173" s="396"/>
      <c r="OME173" s="396"/>
      <c r="OMF173" s="396"/>
      <c r="OMG173" s="396"/>
      <c r="OMH173" s="396"/>
      <c r="OMI173" s="396"/>
      <c r="OMJ173" s="396"/>
      <c r="OMK173" s="396"/>
      <c r="OML173" s="396"/>
      <c r="OMM173" s="396"/>
      <c r="OMN173" s="396"/>
      <c r="OMO173" s="396"/>
      <c r="OMP173" s="396"/>
      <c r="OMQ173" s="396"/>
      <c r="OMR173" s="396"/>
      <c r="OMS173" s="396"/>
      <c r="OMT173" s="396"/>
      <c r="OMU173" s="396"/>
      <c r="OMV173" s="396"/>
      <c r="OMW173" s="396"/>
      <c r="OMX173" s="396"/>
      <c r="OMY173" s="396"/>
      <c r="OMZ173" s="396"/>
      <c r="ONA173" s="396"/>
      <c r="ONB173" s="396"/>
      <c r="ONC173" s="396"/>
      <c r="OND173" s="396"/>
      <c r="ONE173" s="396"/>
      <c r="ONF173" s="396"/>
      <c r="ONG173" s="396"/>
      <c r="ONH173" s="396"/>
      <c r="ONI173" s="396"/>
      <c r="ONJ173" s="396"/>
      <c r="ONK173" s="396"/>
      <c r="ONL173" s="396"/>
      <c r="ONM173" s="396"/>
      <c r="ONN173" s="396"/>
      <c r="ONO173" s="396"/>
      <c r="ONP173" s="396"/>
      <c r="ONQ173" s="396"/>
      <c r="ONR173" s="396"/>
      <c r="ONS173" s="396"/>
      <c r="ONT173" s="396"/>
      <c r="ONU173" s="396"/>
      <c r="ONV173" s="396"/>
      <c r="ONW173" s="396"/>
      <c r="ONX173" s="396"/>
      <c r="ONY173" s="396"/>
      <c r="ONZ173" s="396"/>
      <c r="OOA173" s="396"/>
      <c r="OOB173" s="396"/>
      <c r="OOC173" s="396"/>
      <c r="OOD173" s="396"/>
      <c r="OOE173" s="396"/>
      <c r="OOF173" s="396"/>
      <c r="OOG173" s="396"/>
      <c r="OOH173" s="396"/>
      <c r="OOI173" s="396"/>
      <c r="OOJ173" s="396"/>
      <c r="OOK173" s="396"/>
      <c r="OOL173" s="396"/>
      <c r="OOM173" s="396"/>
      <c r="OON173" s="396"/>
      <c r="OOO173" s="396"/>
      <c r="OOP173" s="396"/>
      <c r="OOQ173" s="396"/>
      <c r="OOR173" s="396"/>
      <c r="OOS173" s="396"/>
      <c r="OOT173" s="396"/>
      <c r="OOU173" s="396"/>
      <c r="OOV173" s="396"/>
      <c r="OOW173" s="396"/>
      <c r="OOX173" s="396"/>
      <c r="OOY173" s="396"/>
      <c r="OOZ173" s="396"/>
      <c r="OPA173" s="396"/>
      <c r="OPB173" s="396"/>
      <c r="OPC173" s="396"/>
      <c r="OPD173" s="396"/>
      <c r="OPE173" s="396"/>
      <c r="OPF173" s="396"/>
      <c r="OPG173" s="396"/>
      <c r="OPH173" s="396"/>
      <c r="OPI173" s="396"/>
      <c r="OPJ173" s="396"/>
      <c r="OPK173" s="396"/>
      <c r="OPL173" s="396"/>
      <c r="OPM173" s="396"/>
      <c r="OPN173" s="396"/>
      <c r="OPO173" s="396"/>
      <c r="OPP173" s="396"/>
      <c r="OPQ173" s="396"/>
      <c r="OPR173" s="396"/>
      <c r="OPS173" s="396"/>
      <c r="OPT173" s="396"/>
      <c r="OPU173" s="396"/>
      <c r="OPV173" s="396"/>
      <c r="OPW173" s="396"/>
      <c r="OPX173" s="396"/>
      <c r="OPY173" s="396"/>
      <c r="OPZ173" s="396"/>
      <c r="OQA173" s="396"/>
      <c r="OQB173" s="396"/>
      <c r="OQC173" s="396"/>
      <c r="OQD173" s="396"/>
      <c r="OQE173" s="396"/>
      <c r="OQF173" s="396"/>
      <c r="OQG173" s="396"/>
      <c r="OQH173" s="396"/>
      <c r="OQI173" s="396"/>
      <c r="OQJ173" s="396"/>
      <c r="OQK173" s="396"/>
      <c r="OQL173" s="396"/>
      <c r="OQM173" s="396"/>
      <c r="OQN173" s="396"/>
      <c r="OQO173" s="396"/>
      <c r="OQP173" s="396"/>
      <c r="OQQ173" s="396"/>
      <c r="OQR173" s="396"/>
      <c r="OQS173" s="396"/>
      <c r="OQT173" s="396"/>
      <c r="OQU173" s="396"/>
      <c r="OQV173" s="396"/>
      <c r="OQW173" s="396"/>
      <c r="OQX173" s="396"/>
      <c r="OQY173" s="396"/>
      <c r="OQZ173" s="396"/>
      <c r="ORA173" s="396"/>
      <c r="ORB173" s="396"/>
      <c r="ORC173" s="396"/>
      <c r="ORD173" s="396"/>
      <c r="ORE173" s="396"/>
      <c r="ORF173" s="396"/>
      <c r="ORG173" s="396"/>
      <c r="ORH173" s="396"/>
      <c r="ORI173" s="396"/>
      <c r="ORJ173" s="396"/>
      <c r="ORK173" s="396"/>
      <c r="ORL173" s="396"/>
      <c r="ORM173" s="396"/>
      <c r="ORN173" s="396"/>
      <c r="ORO173" s="396"/>
      <c r="ORP173" s="396"/>
      <c r="ORQ173" s="396"/>
      <c r="ORR173" s="396"/>
      <c r="ORS173" s="396"/>
      <c r="ORT173" s="396"/>
      <c r="ORU173" s="396"/>
      <c r="ORV173" s="396"/>
      <c r="ORW173" s="396"/>
      <c r="ORX173" s="396"/>
      <c r="ORY173" s="396"/>
      <c r="ORZ173" s="396"/>
      <c r="OSA173" s="396"/>
      <c r="OSB173" s="396"/>
      <c r="OSC173" s="396"/>
      <c r="OSD173" s="396"/>
      <c r="OSE173" s="396"/>
      <c r="OSF173" s="396"/>
      <c r="OSG173" s="396"/>
      <c r="OSH173" s="396"/>
      <c r="OSI173" s="396"/>
      <c r="OSJ173" s="396"/>
      <c r="OSK173" s="396"/>
      <c r="OSL173" s="396"/>
      <c r="OSM173" s="396"/>
      <c r="OSN173" s="396"/>
      <c r="OSO173" s="396"/>
      <c r="OSP173" s="396"/>
      <c r="OSQ173" s="396"/>
      <c r="OSR173" s="396"/>
      <c r="OSS173" s="396"/>
      <c r="OST173" s="396"/>
      <c r="OSU173" s="396"/>
      <c r="OSV173" s="396"/>
      <c r="OSW173" s="396"/>
      <c r="OSX173" s="396"/>
      <c r="OSY173" s="396"/>
      <c r="OSZ173" s="396"/>
      <c r="OTA173" s="396"/>
      <c r="OTB173" s="396"/>
      <c r="OTC173" s="396"/>
      <c r="OTD173" s="396"/>
      <c r="OTE173" s="396"/>
      <c r="OTF173" s="396"/>
      <c r="OTG173" s="396"/>
      <c r="OTH173" s="396"/>
      <c r="OTI173" s="396"/>
      <c r="OTJ173" s="396"/>
      <c r="OTK173" s="396"/>
      <c r="OTL173" s="396"/>
      <c r="OTM173" s="396"/>
      <c r="OTN173" s="396"/>
      <c r="OTO173" s="396"/>
      <c r="OTP173" s="396"/>
      <c r="OTQ173" s="396"/>
      <c r="OTR173" s="396"/>
      <c r="OTS173" s="396"/>
      <c r="OTT173" s="396"/>
      <c r="OTU173" s="396"/>
      <c r="OTV173" s="396"/>
      <c r="OTW173" s="396"/>
      <c r="OTX173" s="396"/>
      <c r="OTY173" s="396"/>
      <c r="OTZ173" s="396"/>
      <c r="OUA173" s="396"/>
      <c r="OUB173" s="396"/>
      <c r="OUC173" s="396"/>
      <c r="OUD173" s="396"/>
      <c r="OUE173" s="396"/>
      <c r="OUF173" s="396"/>
      <c r="OUG173" s="396"/>
      <c r="OUH173" s="396"/>
      <c r="OUI173" s="396"/>
      <c r="OUJ173" s="396"/>
      <c r="OUK173" s="396"/>
      <c r="OUL173" s="396"/>
      <c r="OUM173" s="396"/>
      <c r="OUN173" s="396"/>
      <c r="OUO173" s="396"/>
      <c r="OUP173" s="396"/>
      <c r="OUQ173" s="396"/>
      <c r="OUR173" s="396"/>
      <c r="OUS173" s="396"/>
      <c r="OUT173" s="396"/>
      <c r="OUU173" s="396"/>
      <c r="OUV173" s="396"/>
      <c r="OUW173" s="396"/>
      <c r="OUX173" s="396"/>
      <c r="OUY173" s="396"/>
      <c r="OUZ173" s="396"/>
      <c r="OVA173" s="396"/>
      <c r="OVB173" s="396"/>
      <c r="OVC173" s="396"/>
      <c r="OVD173" s="396"/>
      <c r="OVE173" s="396"/>
      <c r="OVF173" s="396"/>
      <c r="OVG173" s="396"/>
      <c r="OVH173" s="396"/>
      <c r="OVI173" s="396"/>
      <c r="OVJ173" s="396"/>
      <c r="OVK173" s="396"/>
      <c r="OVL173" s="396"/>
      <c r="OVM173" s="396"/>
      <c r="OVN173" s="396"/>
      <c r="OVO173" s="396"/>
      <c r="OVP173" s="396"/>
      <c r="OVQ173" s="396"/>
      <c r="OVR173" s="396"/>
      <c r="OVS173" s="396"/>
      <c r="OVT173" s="396"/>
      <c r="OVU173" s="396"/>
      <c r="OVV173" s="396"/>
      <c r="OVW173" s="396"/>
      <c r="OVX173" s="396"/>
      <c r="OVY173" s="396"/>
      <c r="OVZ173" s="396"/>
      <c r="OWA173" s="396"/>
      <c r="OWB173" s="396"/>
      <c r="OWC173" s="396"/>
      <c r="OWD173" s="396"/>
      <c r="OWE173" s="396"/>
      <c r="OWF173" s="396"/>
      <c r="OWG173" s="396"/>
      <c r="OWH173" s="396"/>
      <c r="OWI173" s="396"/>
      <c r="OWJ173" s="396"/>
      <c r="OWK173" s="396"/>
      <c r="OWL173" s="396"/>
      <c r="OWM173" s="396"/>
      <c r="OWN173" s="396"/>
      <c r="OWO173" s="396"/>
      <c r="OWP173" s="396"/>
      <c r="OWQ173" s="396"/>
      <c r="OWR173" s="396"/>
      <c r="OWS173" s="396"/>
      <c r="OWT173" s="396"/>
      <c r="OWU173" s="396"/>
      <c r="OWV173" s="396"/>
      <c r="OWW173" s="396"/>
      <c r="OWX173" s="396"/>
      <c r="OWY173" s="396"/>
      <c r="OWZ173" s="396"/>
      <c r="OXA173" s="396"/>
      <c r="OXB173" s="396"/>
      <c r="OXC173" s="396"/>
      <c r="OXD173" s="396"/>
      <c r="OXE173" s="396"/>
      <c r="OXF173" s="396"/>
      <c r="OXG173" s="396"/>
      <c r="OXH173" s="396"/>
      <c r="OXI173" s="396"/>
      <c r="OXJ173" s="396"/>
      <c r="OXK173" s="396"/>
      <c r="OXL173" s="396"/>
      <c r="OXM173" s="396"/>
      <c r="OXN173" s="396"/>
      <c r="OXO173" s="396"/>
      <c r="OXP173" s="396"/>
      <c r="OXQ173" s="396"/>
      <c r="OXR173" s="396"/>
      <c r="OXS173" s="396"/>
      <c r="OXT173" s="396"/>
      <c r="OXU173" s="396"/>
      <c r="OXV173" s="396"/>
      <c r="OXW173" s="396"/>
      <c r="OXX173" s="396"/>
      <c r="OXY173" s="396"/>
      <c r="OXZ173" s="396"/>
      <c r="OYA173" s="396"/>
      <c r="OYB173" s="396"/>
      <c r="OYC173" s="396"/>
      <c r="OYD173" s="396"/>
      <c r="OYE173" s="396"/>
      <c r="OYF173" s="396"/>
      <c r="OYG173" s="396"/>
      <c r="OYH173" s="396"/>
      <c r="OYI173" s="396"/>
      <c r="OYJ173" s="396"/>
      <c r="OYK173" s="396"/>
      <c r="OYL173" s="396"/>
      <c r="OYM173" s="396"/>
      <c r="OYN173" s="396"/>
      <c r="OYO173" s="396"/>
      <c r="OYP173" s="396"/>
      <c r="OYQ173" s="396"/>
      <c r="OYR173" s="396"/>
      <c r="OYS173" s="396"/>
      <c r="OYT173" s="396"/>
      <c r="OYU173" s="396"/>
      <c r="OYV173" s="396"/>
      <c r="OYW173" s="396"/>
      <c r="OYX173" s="396"/>
      <c r="OYY173" s="396"/>
      <c r="OYZ173" s="396"/>
      <c r="OZA173" s="396"/>
      <c r="OZB173" s="396"/>
      <c r="OZC173" s="396"/>
      <c r="OZD173" s="396"/>
      <c r="OZE173" s="396"/>
      <c r="OZF173" s="396"/>
      <c r="OZG173" s="396"/>
      <c r="OZH173" s="396"/>
      <c r="OZI173" s="396"/>
      <c r="OZJ173" s="396"/>
      <c r="OZK173" s="396"/>
      <c r="OZL173" s="396"/>
      <c r="OZM173" s="396"/>
      <c r="OZN173" s="396"/>
      <c r="OZO173" s="396"/>
      <c r="OZP173" s="396"/>
      <c r="OZQ173" s="396"/>
      <c r="OZR173" s="396"/>
      <c r="OZS173" s="396"/>
      <c r="OZT173" s="396"/>
      <c r="OZU173" s="396"/>
      <c r="OZV173" s="396"/>
      <c r="OZW173" s="396"/>
      <c r="OZX173" s="396"/>
      <c r="OZY173" s="396"/>
      <c r="OZZ173" s="396"/>
      <c r="PAA173" s="396"/>
      <c r="PAB173" s="396"/>
      <c r="PAC173" s="396"/>
      <c r="PAD173" s="396"/>
      <c r="PAE173" s="396"/>
      <c r="PAF173" s="396"/>
      <c r="PAG173" s="396"/>
      <c r="PAH173" s="396"/>
      <c r="PAI173" s="396"/>
      <c r="PAJ173" s="396"/>
      <c r="PAK173" s="396"/>
      <c r="PAL173" s="396"/>
      <c r="PAM173" s="396"/>
      <c r="PAN173" s="396"/>
      <c r="PAO173" s="396"/>
      <c r="PAP173" s="396"/>
      <c r="PAQ173" s="396"/>
      <c r="PAR173" s="396"/>
      <c r="PAS173" s="396"/>
      <c r="PAT173" s="396"/>
      <c r="PAU173" s="396"/>
      <c r="PAV173" s="396"/>
      <c r="PAW173" s="396"/>
      <c r="PAX173" s="396"/>
      <c r="PAY173" s="396"/>
      <c r="PAZ173" s="396"/>
      <c r="PBA173" s="396"/>
      <c r="PBB173" s="396"/>
      <c r="PBC173" s="396"/>
      <c r="PBD173" s="396"/>
      <c r="PBE173" s="396"/>
      <c r="PBF173" s="396"/>
      <c r="PBG173" s="396"/>
      <c r="PBH173" s="396"/>
      <c r="PBI173" s="396"/>
      <c r="PBJ173" s="396"/>
      <c r="PBK173" s="396"/>
      <c r="PBL173" s="396"/>
      <c r="PBM173" s="396"/>
      <c r="PBN173" s="396"/>
      <c r="PBO173" s="396"/>
      <c r="PBP173" s="396"/>
      <c r="PBQ173" s="396"/>
      <c r="PBR173" s="396"/>
      <c r="PBS173" s="396"/>
      <c r="PBT173" s="396"/>
      <c r="PBU173" s="396"/>
      <c r="PBV173" s="396"/>
      <c r="PBW173" s="396"/>
      <c r="PBX173" s="396"/>
      <c r="PBY173" s="396"/>
      <c r="PBZ173" s="396"/>
      <c r="PCA173" s="396"/>
      <c r="PCB173" s="396"/>
      <c r="PCC173" s="396"/>
      <c r="PCD173" s="396"/>
      <c r="PCE173" s="396"/>
      <c r="PCF173" s="396"/>
      <c r="PCG173" s="396"/>
      <c r="PCH173" s="396"/>
      <c r="PCI173" s="396"/>
      <c r="PCJ173" s="396"/>
      <c r="PCK173" s="396"/>
      <c r="PCL173" s="396"/>
      <c r="PCM173" s="396"/>
      <c r="PCN173" s="396"/>
      <c r="PCO173" s="396"/>
      <c r="PCP173" s="396"/>
      <c r="PCQ173" s="396"/>
      <c r="PCR173" s="396"/>
      <c r="PCS173" s="396"/>
      <c r="PCT173" s="396"/>
      <c r="PCU173" s="396"/>
      <c r="PCV173" s="396"/>
      <c r="PCW173" s="396"/>
      <c r="PCX173" s="396"/>
      <c r="PCY173" s="396"/>
      <c r="PCZ173" s="396"/>
      <c r="PDA173" s="396"/>
      <c r="PDB173" s="396"/>
      <c r="PDC173" s="396"/>
      <c r="PDD173" s="396"/>
      <c r="PDE173" s="396"/>
      <c r="PDF173" s="396"/>
      <c r="PDG173" s="396"/>
      <c r="PDH173" s="396"/>
      <c r="PDI173" s="396"/>
      <c r="PDJ173" s="396"/>
      <c r="PDK173" s="396"/>
      <c r="PDL173" s="396"/>
      <c r="PDM173" s="396"/>
      <c r="PDN173" s="396"/>
      <c r="PDO173" s="396"/>
      <c r="PDP173" s="396"/>
      <c r="PDQ173" s="396"/>
      <c r="PDR173" s="396"/>
      <c r="PDS173" s="396"/>
      <c r="PDT173" s="396"/>
      <c r="PDU173" s="396"/>
      <c r="PDV173" s="396"/>
      <c r="PDW173" s="396"/>
      <c r="PDX173" s="396"/>
      <c r="PDY173" s="396"/>
      <c r="PDZ173" s="396"/>
      <c r="PEA173" s="396"/>
      <c r="PEB173" s="396"/>
      <c r="PEC173" s="396"/>
      <c r="PED173" s="396"/>
      <c r="PEE173" s="396"/>
      <c r="PEF173" s="396"/>
      <c r="PEG173" s="396"/>
      <c r="PEH173" s="396"/>
      <c r="PEI173" s="396"/>
      <c r="PEJ173" s="396"/>
      <c r="PEK173" s="396"/>
      <c r="PEL173" s="396"/>
      <c r="PEM173" s="396"/>
      <c r="PEN173" s="396"/>
      <c r="PEO173" s="396"/>
      <c r="PEP173" s="396"/>
      <c r="PEQ173" s="396"/>
      <c r="PER173" s="396"/>
      <c r="PES173" s="396"/>
      <c r="PET173" s="396"/>
      <c r="PEU173" s="396"/>
      <c r="PEV173" s="396"/>
      <c r="PEW173" s="396"/>
      <c r="PEX173" s="396"/>
      <c r="PEY173" s="396"/>
      <c r="PEZ173" s="396"/>
      <c r="PFA173" s="396"/>
      <c r="PFB173" s="396"/>
      <c r="PFC173" s="396"/>
      <c r="PFD173" s="396"/>
      <c r="PFE173" s="396"/>
      <c r="PFF173" s="396"/>
      <c r="PFG173" s="396"/>
      <c r="PFH173" s="396"/>
      <c r="PFI173" s="396"/>
      <c r="PFJ173" s="396"/>
      <c r="PFK173" s="396"/>
      <c r="PFL173" s="396"/>
      <c r="PFM173" s="396"/>
      <c r="PFN173" s="396"/>
      <c r="PFO173" s="396"/>
      <c r="PFP173" s="396"/>
      <c r="PFQ173" s="396"/>
      <c r="PFR173" s="396"/>
      <c r="PFS173" s="396"/>
      <c r="PFT173" s="396"/>
      <c r="PFU173" s="396"/>
      <c r="PFV173" s="396"/>
      <c r="PFW173" s="396"/>
      <c r="PFX173" s="396"/>
      <c r="PFY173" s="396"/>
      <c r="PFZ173" s="396"/>
      <c r="PGA173" s="396"/>
      <c r="PGB173" s="396"/>
      <c r="PGC173" s="396"/>
      <c r="PGD173" s="396"/>
      <c r="PGE173" s="396"/>
      <c r="PGF173" s="396"/>
      <c r="PGG173" s="396"/>
      <c r="PGH173" s="396"/>
      <c r="PGI173" s="396"/>
      <c r="PGJ173" s="396"/>
      <c r="PGK173" s="396"/>
      <c r="PGL173" s="396"/>
      <c r="PGM173" s="396"/>
      <c r="PGN173" s="396"/>
      <c r="PGO173" s="396"/>
      <c r="PGP173" s="396"/>
      <c r="PGQ173" s="396"/>
      <c r="PGR173" s="396"/>
      <c r="PGS173" s="396"/>
      <c r="PGT173" s="396"/>
      <c r="PGU173" s="396"/>
      <c r="PGV173" s="396"/>
      <c r="PGW173" s="396"/>
      <c r="PGX173" s="396"/>
      <c r="PGY173" s="396"/>
      <c r="PGZ173" s="396"/>
      <c r="PHA173" s="396"/>
      <c r="PHB173" s="396"/>
      <c r="PHC173" s="396"/>
      <c r="PHD173" s="396"/>
      <c r="PHE173" s="396"/>
      <c r="PHF173" s="396"/>
      <c r="PHG173" s="396"/>
      <c r="PHH173" s="396"/>
      <c r="PHI173" s="396"/>
      <c r="PHJ173" s="396"/>
      <c r="PHK173" s="396"/>
      <c r="PHL173" s="396"/>
      <c r="PHM173" s="396"/>
      <c r="PHN173" s="396"/>
      <c r="PHO173" s="396"/>
      <c r="PHP173" s="396"/>
      <c r="PHQ173" s="396"/>
      <c r="PHR173" s="396"/>
      <c r="PHS173" s="396"/>
      <c r="PHT173" s="396"/>
      <c r="PHU173" s="396"/>
      <c r="PHV173" s="396"/>
      <c r="PHW173" s="396"/>
      <c r="PHX173" s="396"/>
      <c r="PHY173" s="396"/>
      <c r="PHZ173" s="396"/>
      <c r="PIA173" s="396"/>
      <c r="PIB173" s="396"/>
      <c r="PIC173" s="396"/>
      <c r="PID173" s="396"/>
      <c r="PIE173" s="396"/>
      <c r="PIF173" s="396"/>
      <c r="PIG173" s="396"/>
      <c r="PIH173" s="396"/>
      <c r="PII173" s="396"/>
      <c r="PIJ173" s="396"/>
      <c r="PIK173" s="396"/>
      <c r="PIL173" s="396"/>
      <c r="PIM173" s="396"/>
      <c r="PIN173" s="396"/>
      <c r="PIO173" s="396"/>
      <c r="PIP173" s="396"/>
      <c r="PIQ173" s="396"/>
      <c r="PIR173" s="396"/>
      <c r="PIS173" s="396"/>
      <c r="PIT173" s="396"/>
      <c r="PIU173" s="396"/>
      <c r="PIV173" s="396"/>
      <c r="PIW173" s="396"/>
      <c r="PIX173" s="396"/>
      <c r="PIY173" s="396"/>
      <c r="PIZ173" s="396"/>
      <c r="PJA173" s="396"/>
      <c r="PJB173" s="396"/>
      <c r="PJC173" s="396"/>
      <c r="PJD173" s="396"/>
      <c r="PJE173" s="396"/>
      <c r="PJF173" s="396"/>
      <c r="PJG173" s="396"/>
      <c r="PJH173" s="396"/>
      <c r="PJI173" s="396"/>
      <c r="PJJ173" s="396"/>
      <c r="PJK173" s="396"/>
      <c r="PJL173" s="396"/>
      <c r="PJM173" s="396"/>
      <c r="PJN173" s="396"/>
      <c r="PJO173" s="396"/>
      <c r="PJP173" s="396"/>
      <c r="PJQ173" s="396"/>
      <c r="PJR173" s="396"/>
      <c r="PJS173" s="396"/>
      <c r="PJT173" s="396"/>
      <c r="PJU173" s="396"/>
      <c r="PJV173" s="396"/>
      <c r="PJW173" s="396"/>
      <c r="PJX173" s="396"/>
      <c r="PJY173" s="396"/>
      <c r="PJZ173" s="396"/>
      <c r="PKA173" s="396"/>
      <c r="PKB173" s="396"/>
      <c r="PKC173" s="396"/>
      <c r="PKD173" s="396"/>
      <c r="PKE173" s="396"/>
      <c r="PKF173" s="396"/>
      <c r="PKG173" s="396"/>
      <c r="PKH173" s="396"/>
      <c r="PKI173" s="396"/>
      <c r="PKJ173" s="396"/>
      <c r="PKK173" s="396"/>
      <c r="PKL173" s="396"/>
      <c r="PKM173" s="396"/>
      <c r="PKN173" s="396"/>
      <c r="PKO173" s="396"/>
      <c r="PKP173" s="396"/>
      <c r="PKQ173" s="396"/>
      <c r="PKR173" s="396"/>
      <c r="PKS173" s="396"/>
      <c r="PKT173" s="396"/>
      <c r="PKU173" s="396"/>
      <c r="PKV173" s="396"/>
      <c r="PKW173" s="396"/>
      <c r="PKX173" s="396"/>
      <c r="PKY173" s="396"/>
      <c r="PKZ173" s="396"/>
      <c r="PLA173" s="396"/>
      <c r="PLB173" s="396"/>
      <c r="PLC173" s="396"/>
      <c r="PLD173" s="396"/>
      <c r="PLE173" s="396"/>
      <c r="PLF173" s="396"/>
      <c r="PLG173" s="396"/>
      <c r="PLH173" s="396"/>
      <c r="PLI173" s="396"/>
      <c r="PLJ173" s="396"/>
      <c r="PLK173" s="396"/>
      <c r="PLL173" s="396"/>
      <c r="PLM173" s="396"/>
      <c r="PLN173" s="396"/>
      <c r="PLO173" s="396"/>
      <c r="PLP173" s="396"/>
      <c r="PLQ173" s="396"/>
      <c r="PLR173" s="396"/>
      <c r="PLS173" s="396"/>
      <c r="PLT173" s="396"/>
      <c r="PLU173" s="396"/>
      <c r="PLV173" s="396"/>
      <c r="PLW173" s="396"/>
      <c r="PLX173" s="396"/>
      <c r="PLY173" s="396"/>
      <c r="PLZ173" s="396"/>
      <c r="PMA173" s="396"/>
      <c r="PMB173" s="396"/>
      <c r="PMC173" s="396"/>
      <c r="PMD173" s="396"/>
      <c r="PME173" s="396"/>
      <c r="PMF173" s="396"/>
      <c r="PMG173" s="396"/>
      <c r="PMH173" s="396"/>
      <c r="PMI173" s="396"/>
      <c r="PMJ173" s="396"/>
      <c r="PMK173" s="396"/>
      <c r="PML173" s="396"/>
      <c r="PMM173" s="396"/>
      <c r="PMN173" s="396"/>
      <c r="PMO173" s="396"/>
      <c r="PMP173" s="396"/>
      <c r="PMQ173" s="396"/>
      <c r="PMR173" s="396"/>
      <c r="PMS173" s="396"/>
      <c r="PMT173" s="396"/>
      <c r="PMU173" s="396"/>
      <c r="PMV173" s="396"/>
      <c r="PMW173" s="396"/>
      <c r="PMX173" s="396"/>
      <c r="PMY173" s="396"/>
      <c r="PMZ173" s="396"/>
      <c r="PNA173" s="396"/>
      <c r="PNB173" s="396"/>
      <c r="PNC173" s="396"/>
      <c r="PND173" s="396"/>
      <c r="PNE173" s="396"/>
      <c r="PNF173" s="396"/>
      <c r="PNG173" s="396"/>
      <c r="PNH173" s="396"/>
      <c r="PNI173" s="396"/>
      <c r="PNJ173" s="396"/>
      <c r="PNK173" s="396"/>
      <c r="PNL173" s="396"/>
      <c r="PNM173" s="396"/>
      <c r="PNN173" s="396"/>
      <c r="PNO173" s="396"/>
      <c r="PNP173" s="396"/>
      <c r="PNQ173" s="396"/>
      <c r="PNR173" s="396"/>
      <c r="PNS173" s="396"/>
      <c r="PNT173" s="396"/>
      <c r="PNU173" s="396"/>
      <c r="PNV173" s="396"/>
      <c r="PNW173" s="396"/>
      <c r="PNX173" s="396"/>
      <c r="PNY173" s="396"/>
      <c r="PNZ173" s="396"/>
      <c r="POA173" s="396"/>
      <c r="POB173" s="396"/>
      <c r="POC173" s="396"/>
      <c r="POD173" s="396"/>
      <c r="POE173" s="396"/>
      <c r="POF173" s="396"/>
      <c r="POG173" s="396"/>
      <c r="POH173" s="396"/>
      <c r="POI173" s="396"/>
      <c r="POJ173" s="396"/>
      <c r="POK173" s="396"/>
      <c r="POL173" s="396"/>
      <c r="POM173" s="396"/>
      <c r="PON173" s="396"/>
      <c r="POO173" s="396"/>
      <c r="POP173" s="396"/>
      <c r="POQ173" s="396"/>
      <c r="POR173" s="396"/>
      <c r="POS173" s="396"/>
      <c r="POT173" s="396"/>
      <c r="POU173" s="396"/>
      <c r="POV173" s="396"/>
      <c r="POW173" s="396"/>
      <c r="POX173" s="396"/>
      <c r="POY173" s="396"/>
      <c r="POZ173" s="396"/>
      <c r="PPA173" s="396"/>
      <c r="PPB173" s="396"/>
      <c r="PPC173" s="396"/>
      <c r="PPD173" s="396"/>
      <c r="PPE173" s="396"/>
      <c r="PPF173" s="396"/>
      <c r="PPG173" s="396"/>
      <c r="PPH173" s="396"/>
      <c r="PPI173" s="396"/>
      <c r="PPJ173" s="396"/>
      <c r="PPK173" s="396"/>
      <c r="PPL173" s="396"/>
      <c r="PPM173" s="396"/>
      <c r="PPN173" s="396"/>
      <c r="PPO173" s="396"/>
      <c r="PPP173" s="396"/>
      <c r="PPQ173" s="396"/>
      <c r="PPR173" s="396"/>
      <c r="PPS173" s="396"/>
      <c r="PPT173" s="396"/>
      <c r="PPU173" s="396"/>
      <c r="PPV173" s="396"/>
      <c r="PPW173" s="396"/>
      <c r="PPX173" s="396"/>
      <c r="PPY173" s="396"/>
      <c r="PPZ173" s="396"/>
      <c r="PQA173" s="396"/>
      <c r="PQB173" s="396"/>
      <c r="PQC173" s="396"/>
      <c r="PQD173" s="396"/>
      <c r="PQE173" s="396"/>
      <c r="PQF173" s="396"/>
      <c r="PQG173" s="396"/>
      <c r="PQH173" s="396"/>
      <c r="PQI173" s="396"/>
      <c r="PQJ173" s="396"/>
      <c r="PQK173" s="396"/>
      <c r="PQL173" s="396"/>
      <c r="PQM173" s="396"/>
      <c r="PQN173" s="396"/>
      <c r="PQO173" s="396"/>
      <c r="PQP173" s="396"/>
      <c r="PQQ173" s="396"/>
      <c r="PQR173" s="396"/>
      <c r="PQS173" s="396"/>
      <c r="PQT173" s="396"/>
      <c r="PQU173" s="396"/>
      <c r="PQV173" s="396"/>
      <c r="PQW173" s="396"/>
      <c r="PQX173" s="396"/>
      <c r="PQY173" s="396"/>
      <c r="PQZ173" s="396"/>
      <c r="PRA173" s="396"/>
      <c r="PRB173" s="396"/>
      <c r="PRC173" s="396"/>
      <c r="PRD173" s="396"/>
      <c r="PRE173" s="396"/>
      <c r="PRF173" s="396"/>
      <c r="PRG173" s="396"/>
      <c r="PRH173" s="396"/>
      <c r="PRI173" s="396"/>
      <c r="PRJ173" s="396"/>
      <c r="PRK173" s="396"/>
      <c r="PRL173" s="396"/>
      <c r="PRM173" s="396"/>
      <c r="PRN173" s="396"/>
      <c r="PRO173" s="396"/>
      <c r="PRP173" s="396"/>
      <c r="PRQ173" s="396"/>
      <c r="PRR173" s="396"/>
      <c r="PRS173" s="396"/>
      <c r="PRT173" s="396"/>
      <c r="PRU173" s="396"/>
      <c r="PRV173" s="396"/>
      <c r="PRW173" s="396"/>
      <c r="PRX173" s="396"/>
      <c r="PRY173" s="396"/>
      <c r="PRZ173" s="396"/>
      <c r="PSA173" s="396"/>
      <c r="PSB173" s="396"/>
      <c r="PSC173" s="396"/>
      <c r="PSD173" s="396"/>
      <c r="PSE173" s="396"/>
      <c r="PSF173" s="396"/>
      <c r="PSG173" s="396"/>
      <c r="PSH173" s="396"/>
      <c r="PSI173" s="396"/>
      <c r="PSJ173" s="396"/>
      <c r="PSK173" s="396"/>
      <c r="PSL173" s="396"/>
      <c r="PSM173" s="396"/>
      <c r="PSN173" s="396"/>
      <c r="PSO173" s="396"/>
      <c r="PSP173" s="396"/>
      <c r="PSQ173" s="396"/>
      <c r="PSR173" s="396"/>
      <c r="PSS173" s="396"/>
      <c r="PST173" s="396"/>
      <c r="PSU173" s="396"/>
      <c r="PSV173" s="396"/>
      <c r="PSW173" s="396"/>
      <c r="PSX173" s="396"/>
      <c r="PSY173" s="396"/>
      <c r="PSZ173" s="396"/>
      <c r="PTA173" s="396"/>
      <c r="PTB173" s="396"/>
      <c r="PTC173" s="396"/>
      <c r="PTD173" s="396"/>
      <c r="PTE173" s="396"/>
      <c r="PTF173" s="396"/>
      <c r="PTG173" s="396"/>
      <c r="PTH173" s="396"/>
      <c r="PTI173" s="396"/>
      <c r="PTJ173" s="396"/>
      <c r="PTK173" s="396"/>
      <c r="PTL173" s="396"/>
      <c r="PTM173" s="396"/>
      <c r="PTN173" s="396"/>
      <c r="PTO173" s="396"/>
      <c r="PTP173" s="396"/>
      <c r="PTQ173" s="396"/>
      <c r="PTR173" s="396"/>
      <c r="PTS173" s="396"/>
      <c r="PTT173" s="396"/>
      <c r="PTU173" s="396"/>
      <c r="PTV173" s="396"/>
      <c r="PTW173" s="396"/>
      <c r="PTX173" s="396"/>
      <c r="PTY173" s="396"/>
      <c r="PTZ173" s="396"/>
      <c r="PUA173" s="396"/>
      <c r="PUB173" s="396"/>
      <c r="PUC173" s="396"/>
      <c r="PUD173" s="396"/>
      <c r="PUE173" s="396"/>
      <c r="PUF173" s="396"/>
      <c r="PUG173" s="396"/>
      <c r="PUH173" s="396"/>
      <c r="PUI173" s="396"/>
      <c r="PUJ173" s="396"/>
      <c r="PUK173" s="396"/>
      <c r="PUL173" s="396"/>
      <c r="PUM173" s="396"/>
      <c r="PUN173" s="396"/>
      <c r="PUO173" s="396"/>
      <c r="PUP173" s="396"/>
      <c r="PUQ173" s="396"/>
      <c r="PUR173" s="396"/>
      <c r="PUS173" s="396"/>
      <c r="PUT173" s="396"/>
      <c r="PUU173" s="396"/>
      <c r="PUV173" s="396"/>
      <c r="PUW173" s="396"/>
      <c r="PUX173" s="396"/>
      <c r="PUY173" s="396"/>
      <c r="PUZ173" s="396"/>
      <c r="PVA173" s="396"/>
      <c r="PVB173" s="396"/>
      <c r="PVC173" s="396"/>
      <c r="PVD173" s="396"/>
      <c r="PVE173" s="396"/>
      <c r="PVF173" s="396"/>
      <c r="PVG173" s="396"/>
      <c r="PVH173" s="396"/>
      <c r="PVI173" s="396"/>
      <c r="PVJ173" s="396"/>
      <c r="PVK173" s="396"/>
      <c r="PVL173" s="396"/>
      <c r="PVM173" s="396"/>
      <c r="PVN173" s="396"/>
      <c r="PVO173" s="396"/>
      <c r="PVP173" s="396"/>
      <c r="PVQ173" s="396"/>
      <c r="PVR173" s="396"/>
      <c r="PVS173" s="396"/>
      <c r="PVT173" s="396"/>
      <c r="PVU173" s="396"/>
      <c r="PVV173" s="396"/>
      <c r="PVW173" s="396"/>
      <c r="PVX173" s="396"/>
      <c r="PVY173" s="396"/>
      <c r="PVZ173" s="396"/>
      <c r="PWA173" s="396"/>
      <c r="PWB173" s="396"/>
      <c r="PWC173" s="396"/>
      <c r="PWD173" s="396"/>
      <c r="PWE173" s="396"/>
      <c r="PWF173" s="396"/>
      <c r="PWG173" s="396"/>
      <c r="PWH173" s="396"/>
      <c r="PWI173" s="396"/>
      <c r="PWJ173" s="396"/>
      <c r="PWK173" s="396"/>
      <c r="PWL173" s="396"/>
      <c r="PWM173" s="396"/>
      <c r="PWN173" s="396"/>
      <c r="PWO173" s="396"/>
      <c r="PWP173" s="396"/>
      <c r="PWQ173" s="396"/>
      <c r="PWR173" s="396"/>
      <c r="PWS173" s="396"/>
      <c r="PWT173" s="396"/>
      <c r="PWU173" s="396"/>
      <c r="PWV173" s="396"/>
      <c r="PWW173" s="396"/>
      <c r="PWX173" s="396"/>
      <c r="PWY173" s="396"/>
      <c r="PWZ173" s="396"/>
      <c r="PXA173" s="396"/>
      <c r="PXB173" s="396"/>
      <c r="PXC173" s="396"/>
      <c r="PXD173" s="396"/>
      <c r="PXE173" s="396"/>
      <c r="PXF173" s="396"/>
      <c r="PXG173" s="396"/>
      <c r="PXH173" s="396"/>
      <c r="PXI173" s="396"/>
      <c r="PXJ173" s="396"/>
      <c r="PXK173" s="396"/>
      <c r="PXL173" s="396"/>
      <c r="PXM173" s="396"/>
      <c r="PXN173" s="396"/>
      <c r="PXO173" s="396"/>
      <c r="PXP173" s="396"/>
      <c r="PXQ173" s="396"/>
      <c r="PXR173" s="396"/>
      <c r="PXS173" s="396"/>
      <c r="PXT173" s="396"/>
      <c r="PXU173" s="396"/>
      <c r="PXV173" s="396"/>
      <c r="PXW173" s="396"/>
      <c r="PXX173" s="396"/>
      <c r="PXY173" s="396"/>
      <c r="PXZ173" s="396"/>
      <c r="PYA173" s="396"/>
      <c r="PYB173" s="396"/>
      <c r="PYC173" s="396"/>
      <c r="PYD173" s="396"/>
      <c r="PYE173" s="396"/>
      <c r="PYF173" s="396"/>
      <c r="PYG173" s="396"/>
      <c r="PYH173" s="396"/>
      <c r="PYI173" s="396"/>
      <c r="PYJ173" s="396"/>
      <c r="PYK173" s="396"/>
      <c r="PYL173" s="396"/>
      <c r="PYM173" s="396"/>
      <c r="PYN173" s="396"/>
      <c r="PYO173" s="396"/>
      <c r="PYP173" s="396"/>
      <c r="PYQ173" s="396"/>
      <c r="PYR173" s="396"/>
      <c r="PYS173" s="396"/>
      <c r="PYT173" s="396"/>
      <c r="PYU173" s="396"/>
      <c r="PYV173" s="396"/>
      <c r="PYW173" s="396"/>
      <c r="PYX173" s="396"/>
      <c r="PYY173" s="396"/>
      <c r="PYZ173" s="396"/>
      <c r="PZA173" s="396"/>
      <c r="PZB173" s="396"/>
      <c r="PZC173" s="396"/>
      <c r="PZD173" s="396"/>
      <c r="PZE173" s="396"/>
      <c r="PZF173" s="396"/>
      <c r="PZG173" s="396"/>
      <c r="PZH173" s="396"/>
      <c r="PZI173" s="396"/>
      <c r="PZJ173" s="396"/>
      <c r="PZK173" s="396"/>
      <c r="PZL173" s="396"/>
      <c r="PZM173" s="396"/>
      <c r="PZN173" s="396"/>
      <c r="PZO173" s="396"/>
      <c r="PZP173" s="396"/>
      <c r="PZQ173" s="396"/>
      <c r="PZR173" s="396"/>
      <c r="PZS173" s="396"/>
      <c r="PZT173" s="396"/>
      <c r="PZU173" s="396"/>
      <c r="PZV173" s="396"/>
      <c r="PZW173" s="396"/>
      <c r="PZX173" s="396"/>
      <c r="PZY173" s="396"/>
      <c r="PZZ173" s="396"/>
      <c r="QAA173" s="396"/>
      <c r="QAB173" s="396"/>
      <c r="QAC173" s="396"/>
      <c r="QAD173" s="396"/>
      <c r="QAE173" s="396"/>
      <c r="QAF173" s="396"/>
      <c r="QAG173" s="396"/>
      <c r="QAH173" s="396"/>
      <c r="QAI173" s="396"/>
      <c r="QAJ173" s="396"/>
      <c r="QAK173" s="396"/>
      <c r="QAL173" s="396"/>
      <c r="QAM173" s="396"/>
      <c r="QAN173" s="396"/>
      <c r="QAO173" s="396"/>
      <c r="QAP173" s="396"/>
      <c r="QAQ173" s="396"/>
      <c r="QAR173" s="396"/>
      <c r="QAS173" s="396"/>
      <c r="QAT173" s="396"/>
      <c r="QAU173" s="396"/>
      <c r="QAV173" s="396"/>
      <c r="QAW173" s="396"/>
      <c r="QAX173" s="396"/>
      <c r="QAY173" s="396"/>
      <c r="QAZ173" s="396"/>
      <c r="QBA173" s="396"/>
      <c r="QBB173" s="396"/>
      <c r="QBC173" s="396"/>
      <c r="QBD173" s="396"/>
      <c r="QBE173" s="396"/>
      <c r="QBF173" s="396"/>
      <c r="QBG173" s="396"/>
      <c r="QBH173" s="396"/>
      <c r="QBI173" s="396"/>
      <c r="QBJ173" s="396"/>
      <c r="QBK173" s="396"/>
      <c r="QBL173" s="396"/>
      <c r="QBM173" s="396"/>
      <c r="QBN173" s="396"/>
      <c r="QBO173" s="396"/>
      <c r="QBP173" s="396"/>
      <c r="QBQ173" s="396"/>
      <c r="QBR173" s="396"/>
      <c r="QBS173" s="396"/>
      <c r="QBT173" s="396"/>
      <c r="QBU173" s="396"/>
      <c r="QBV173" s="396"/>
      <c r="QBW173" s="396"/>
      <c r="QBX173" s="396"/>
      <c r="QBY173" s="396"/>
      <c r="QBZ173" s="396"/>
      <c r="QCA173" s="396"/>
      <c r="QCB173" s="396"/>
      <c r="QCC173" s="396"/>
      <c r="QCD173" s="396"/>
      <c r="QCE173" s="396"/>
      <c r="QCF173" s="396"/>
      <c r="QCG173" s="396"/>
      <c r="QCH173" s="396"/>
      <c r="QCI173" s="396"/>
      <c r="QCJ173" s="396"/>
      <c r="QCK173" s="396"/>
      <c r="QCL173" s="396"/>
      <c r="QCM173" s="396"/>
      <c r="QCN173" s="396"/>
      <c r="QCO173" s="396"/>
      <c r="QCP173" s="396"/>
      <c r="QCQ173" s="396"/>
      <c r="QCR173" s="396"/>
      <c r="QCS173" s="396"/>
      <c r="QCT173" s="396"/>
      <c r="QCU173" s="396"/>
      <c r="QCV173" s="396"/>
      <c r="QCW173" s="396"/>
      <c r="QCX173" s="396"/>
      <c r="QCY173" s="396"/>
      <c r="QCZ173" s="396"/>
      <c r="QDA173" s="396"/>
      <c r="QDB173" s="396"/>
      <c r="QDC173" s="396"/>
      <c r="QDD173" s="396"/>
      <c r="QDE173" s="396"/>
      <c r="QDF173" s="396"/>
      <c r="QDG173" s="396"/>
      <c r="QDH173" s="396"/>
      <c r="QDI173" s="396"/>
      <c r="QDJ173" s="396"/>
      <c r="QDK173" s="396"/>
      <c r="QDL173" s="396"/>
      <c r="QDM173" s="396"/>
      <c r="QDN173" s="396"/>
      <c r="QDO173" s="396"/>
      <c r="QDP173" s="396"/>
      <c r="QDQ173" s="396"/>
      <c r="QDR173" s="396"/>
      <c r="QDS173" s="396"/>
      <c r="QDT173" s="396"/>
      <c r="QDU173" s="396"/>
      <c r="QDV173" s="396"/>
      <c r="QDW173" s="396"/>
      <c r="QDX173" s="396"/>
      <c r="QDY173" s="396"/>
      <c r="QDZ173" s="396"/>
      <c r="QEA173" s="396"/>
      <c r="QEB173" s="396"/>
      <c r="QEC173" s="396"/>
      <c r="QED173" s="396"/>
      <c r="QEE173" s="396"/>
      <c r="QEF173" s="396"/>
      <c r="QEG173" s="396"/>
      <c r="QEH173" s="396"/>
      <c r="QEI173" s="396"/>
      <c r="QEJ173" s="396"/>
      <c r="QEK173" s="396"/>
      <c r="QEL173" s="396"/>
      <c r="QEM173" s="396"/>
      <c r="QEN173" s="396"/>
      <c r="QEO173" s="396"/>
      <c r="QEP173" s="396"/>
      <c r="QEQ173" s="396"/>
      <c r="QER173" s="396"/>
      <c r="QES173" s="396"/>
      <c r="QET173" s="396"/>
      <c r="QEU173" s="396"/>
      <c r="QEV173" s="396"/>
      <c r="QEW173" s="396"/>
      <c r="QEX173" s="396"/>
      <c r="QEY173" s="396"/>
      <c r="QEZ173" s="396"/>
      <c r="QFA173" s="396"/>
      <c r="QFB173" s="396"/>
      <c r="QFC173" s="396"/>
      <c r="QFD173" s="396"/>
      <c r="QFE173" s="396"/>
      <c r="QFF173" s="396"/>
      <c r="QFG173" s="396"/>
      <c r="QFH173" s="396"/>
      <c r="QFI173" s="396"/>
      <c r="QFJ173" s="396"/>
      <c r="QFK173" s="396"/>
      <c r="QFL173" s="396"/>
      <c r="QFM173" s="396"/>
      <c r="QFN173" s="396"/>
      <c r="QFO173" s="396"/>
      <c r="QFP173" s="396"/>
      <c r="QFQ173" s="396"/>
      <c r="QFR173" s="396"/>
      <c r="QFS173" s="396"/>
      <c r="QFT173" s="396"/>
      <c r="QFU173" s="396"/>
      <c r="QFV173" s="396"/>
      <c r="QFW173" s="396"/>
      <c r="QFX173" s="396"/>
      <c r="QFY173" s="396"/>
      <c r="QFZ173" s="396"/>
      <c r="QGA173" s="396"/>
      <c r="QGB173" s="396"/>
      <c r="QGC173" s="396"/>
      <c r="QGD173" s="396"/>
      <c r="QGE173" s="396"/>
      <c r="QGF173" s="396"/>
      <c r="QGG173" s="396"/>
      <c r="QGH173" s="396"/>
      <c r="QGI173" s="396"/>
      <c r="QGJ173" s="396"/>
      <c r="QGK173" s="396"/>
      <c r="QGL173" s="396"/>
      <c r="QGM173" s="396"/>
      <c r="QGN173" s="396"/>
      <c r="QGO173" s="396"/>
      <c r="QGP173" s="396"/>
      <c r="QGQ173" s="396"/>
      <c r="QGR173" s="396"/>
      <c r="QGS173" s="396"/>
      <c r="QGT173" s="396"/>
      <c r="QGU173" s="396"/>
      <c r="QGV173" s="396"/>
      <c r="QGW173" s="396"/>
      <c r="QGX173" s="396"/>
      <c r="QGY173" s="396"/>
      <c r="QGZ173" s="396"/>
      <c r="QHA173" s="396"/>
      <c r="QHB173" s="396"/>
      <c r="QHC173" s="396"/>
      <c r="QHD173" s="396"/>
      <c r="QHE173" s="396"/>
      <c r="QHF173" s="396"/>
      <c r="QHG173" s="396"/>
      <c r="QHH173" s="396"/>
      <c r="QHI173" s="396"/>
      <c r="QHJ173" s="396"/>
      <c r="QHK173" s="396"/>
      <c r="QHL173" s="396"/>
      <c r="QHM173" s="396"/>
      <c r="QHN173" s="396"/>
      <c r="QHO173" s="396"/>
      <c r="QHP173" s="396"/>
      <c r="QHQ173" s="396"/>
      <c r="QHR173" s="396"/>
      <c r="QHS173" s="396"/>
      <c r="QHT173" s="396"/>
      <c r="QHU173" s="396"/>
      <c r="QHV173" s="396"/>
      <c r="QHW173" s="396"/>
      <c r="QHX173" s="396"/>
      <c r="QHY173" s="396"/>
      <c r="QHZ173" s="396"/>
      <c r="QIA173" s="396"/>
      <c r="QIB173" s="396"/>
      <c r="QIC173" s="396"/>
      <c r="QID173" s="396"/>
      <c r="QIE173" s="396"/>
      <c r="QIF173" s="396"/>
      <c r="QIG173" s="396"/>
      <c r="QIH173" s="396"/>
      <c r="QII173" s="396"/>
      <c r="QIJ173" s="396"/>
      <c r="QIK173" s="396"/>
      <c r="QIL173" s="396"/>
      <c r="QIM173" s="396"/>
      <c r="QIN173" s="396"/>
      <c r="QIO173" s="396"/>
      <c r="QIP173" s="396"/>
      <c r="QIQ173" s="396"/>
      <c r="QIR173" s="396"/>
      <c r="QIS173" s="396"/>
      <c r="QIT173" s="396"/>
      <c r="QIU173" s="396"/>
      <c r="QIV173" s="396"/>
      <c r="QIW173" s="396"/>
      <c r="QIX173" s="396"/>
      <c r="QIY173" s="396"/>
      <c r="QIZ173" s="396"/>
      <c r="QJA173" s="396"/>
      <c r="QJB173" s="396"/>
      <c r="QJC173" s="396"/>
      <c r="QJD173" s="396"/>
      <c r="QJE173" s="396"/>
      <c r="QJF173" s="396"/>
      <c r="QJG173" s="396"/>
      <c r="QJH173" s="396"/>
      <c r="QJI173" s="396"/>
      <c r="QJJ173" s="396"/>
      <c r="QJK173" s="396"/>
      <c r="QJL173" s="396"/>
      <c r="QJM173" s="396"/>
      <c r="QJN173" s="396"/>
      <c r="QJO173" s="396"/>
      <c r="QJP173" s="396"/>
      <c r="QJQ173" s="396"/>
      <c r="QJR173" s="396"/>
      <c r="QJS173" s="396"/>
      <c r="QJT173" s="396"/>
      <c r="QJU173" s="396"/>
      <c r="QJV173" s="396"/>
      <c r="QJW173" s="396"/>
      <c r="QJX173" s="396"/>
      <c r="QJY173" s="396"/>
      <c r="QJZ173" s="396"/>
      <c r="QKA173" s="396"/>
      <c r="QKB173" s="396"/>
      <c r="QKC173" s="396"/>
      <c r="QKD173" s="396"/>
      <c r="QKE173" s="396"/>
      <c r="QKF173" s="396"/>
      <c r="QKG173" s="396"/>
      <c r="QKH173" s="396"/>
      <c r="QKI173" s="396"/>
      <c r="QKJ173" s="396"/>
      <c r="QKK173" s="396"/>
      <c r="QKL173" s="396"/>
      <c r="QKM173" s="396"/>
      <c r="QKN173" s="396"/>
      <c r="QKO173" s="396"/>
      <c r="QKP173" s="396"/>
      <c r="QKQ173" s="396"/>
      <c r="QKR173" s="396"/>
      <c r="QKS173" s="396"/>
      <c r="QKT173" s="396"/>
      <c r="QKU173" s="396"/>
      <c r="QKV173" s="396"/>
      <c r="QKW173" s="396"/>
      <c r="QKX173" s="396"/>
      <c r="QKY173" s="396"/>
      <c r="QKZ173" s="396"/>
      <c r="QLA173" s="396"/>
      <c r="QLB173" s="396"/>
      <c r="QLC173" s="396"/>
      <c r="QLD173" s="396"/>
      <c r="QLE173" s="396"/>
      <c r="QLF173" s="396"/>
      <c r="QLG173" s="396"/>
      <c r="QLH173" s="396"/>
      <c r="QLI173" s="396"/>
      <c r="QLJ173" s="396"/>
      <c r="QLK173" s="396"/>
      <c r="QLL173" s="396"/>
      <c r="QLM173" s="396"/>
      <c r="QLN173" s="396"/>
      <c r="QLO173" s="396"/>
      <c r="QLP173" s="396"/>
      <c r="QLQ173" s="396"/>
      <c r="QLR173" s="396"/>
      <c r="QLS173" s="396"/>
      <c r="QLT173" s="396"/>
      <c r="QLU173" s="396"/>
      <c r="QLV173" s="396"/>
      <c r="QLW173" s="396"/>
      <c r="QLX173" s="396"/>
      <c r="QLY173" s="396"/>
      <c r="QLZ173" s="396"/>
      <c r="QMA173" s="396"/>
      <c r="QMB173" s="396"/>
      <c r="QMC173" s="396"/>
      <c r="QMD173" s="396"/>
      <c r="QME173" s="396"/>
      <c r="QMF173" s="396"/>
      <c r="QMG173" s="396"/>
      <c r="QMH173" s="396"/>
      <c r="QMI173" s="396"/>
      <c r="QMJ173" s="396"/>
      <c r="QMK173" s="396"/>
      <c r="QML173" s="396"/>
      <c r="QMM173" s="396"/>
      <c r="QMN173" s="396"/>
      <c r="QMO173" s="396"/>
      <c r="QMP173" s="396"/>
      <c r="QMQ173" s="396"/>
      <c r="QMR173" s="396"/>
      <c r="QMS173" s="396"/>
      <c r="QMT173" s="396"/>
      <c r="QMU173" s="396"/>
      <c r="QMV173" s="396"/>
      <c r="QMW173" s="396"/>
      <c r="QMX173" s="396"/>
      <c r="QMY173" s="396"/>
      <c r="QMZ173" s="396"/>
      <c r="QNA173" s="396"/>
      <c r="QNB173" s="396"/>
      <c r="QNC173" s="396"/>
      <c r="QND173" s="396"/>
      <c r="QNE173" s="396"/>
      <c r="QNF173" s="396"/>
      <c r="QNG173" s="396"/>
      <c r="QNH173" s="396"/>
      <c r="QNI173" s="396"/>
      <c r="QNJ173" s="396"/>
      <c r="QNK173" s="396"/>
      <c r="QNL173" s="396"/>
      <c r="QNM173" s="396"/>
      <c r="QNN173" s="396"/>
      <c r="QNO173" s="396"/>
      <c r="QNP173" s="396"/>
      <c r="QNQ173" s="396"/>
      <c r="QNR173" s="396"/>
      <c r="QNS173" s="396"/>
      <c r="QNT173" s="396"/>
      <c r="QNU173" s="396"/>
      <c r="QNV173" s="396"/>
      <c r="QNW173" s="396"/>
      <c r="QNX173" s="396"/>
      <c r="QNY173" s="396"/>
      <c r="QNZ173" s="396"/>
      <c r="QOA173" s="396"/>
      <c r="QOB173" s="396"/>
      <c r="QOC173" s="396"/>
      <c r="QOD173" s="396"/>
      <c r="QOE173" s="396"/>
      <c r="QOF173" s="396"/>
      <c r="QOG173" s="396"/>
      <c r="QOH173" s="396"/>
      <c r="QOI173" s="396"/>
      <c r="QOJ173" s="396"/>
      <c r="QOK173" s="396"/>
      <c r="QOL173" s="396"/>
      <c r="QOM173" s="396"/>
      <c r="QON173" s="396"/>
      <c r="QOO173" s="396"/>
      <c r="QOP173" s="396"/>
      <c r="QOQ173" s="396"/>
      <c r="QOR173" s="396"/>
      <c r="QOS173" s="396"/>
      <c r="QOT173" s="396"/>
      <c r="QOU173" s="396"/>
      <c r="QOV173" s="396"/>
      <c r="QOW173" s="396"/>
      <c r="QOX173" s="396"/>
      <c r="QOY173" s="396"/>
      <c r="QOZ173" s="396"/>
      <c r="QPA173" s="396"/>
      <c r="QPB173" s="396"/>
      <c r="QPC173" s="396"/>
      <c r="QPD173" s="396"/>
      <c r="QPE173" s="396"/>
      <c r="QPF173" s="396"/>
      <c r="QPG173" s="396"/>
      <c r="QPH173" s="396"/>
      <c r="QPI173" s="396"/>
      <c r="QPJ173" s="396"/>
      <c r="QPK173" s="396"/>
      <c r="QPL173" s="396"/>
      <c r="QPM173" s="396"/>
      <c r="QPN173" s="396"/>
      <c r="QPO173" s="396"/>
      <c r="QPP173" s="396"/>
      <c r="QPQ173" s="396"/>
      <c r="QPR173" s="396"/>
      <c r="QPS173" s="396"/>
      <c r="QPT173" s="396"/>
      <c r="QPU173" s="396"/>
      <c r="QPV173" s="396"/>
      <c r="QPW173" s="396"/>
      <c r="QPX173" s="396"/>
      <c r="QPY173" s="396"/>
      <c r="QPZ173" s="396"/>
      <c r="QQA173" s="396"/>
      <c r="QQB173" s="396"/>
      <c r="QQC173" s="396"/>
      <c r="QQD173" s="396"/>
      <c r="QQE173" s="396"/>
      <c r="QQF173" s="396"/>
      <c r="QQG173" s="396"/>
      <c r="QQH173" s="396"/>
      <c r="QQI173" s="396"/>
      <c r="QQJ173" s="396"/>
      <c r="QQK173" s="396"/>
      <c r="QQL173" s="396"/>
      <c r="QQM173" s="396"/>
      <c r="QQN173" s="396"/>
      <c r="QQO173" s="396"/>
      <c r="QQP173" s="396"/>
      <c r="QQQ173" s="396"/>
      <c r="QQR173" s="396"/>
      <c r="QQS173" s="396"/>
      <c r="QQT173" s="396"/>
      <c r="QQU173" s="396"/>
      <c r="QQV173" s="396"/>
      <c r="QQW173" s="396"/>
      <c r="QQX173" s="396"/>
      <c r="QQY173" s="396"/>
      <c r="QQZ173" s="396"/>
      <c r="QRA173" s="396"/>
      <c r="QRB173" s="396"/>
      <c r="QRC173" s="396"/>
      <c r="QRD173" s="396"/>
      <c r="QRE173" s="396"/>
      <c r="QRF173" s="396"/>
      <c r="QRG173" s="396"/>
      <c r="QRH173" s="396"/>
      <c r="QRI173" s="396"/>
      <c r="QRJ173" s="396"/>
      <c r="QRK173" s="396"/>
      <c r="QRL173" s="396"/>
      <c r="QRM173" s="396"/>
      <c r="QRN173" s="396"/>
      <c r="QRO173" s="396"/>
      <c r="QRP173" s="396"/>
      <c r="QRQ173" s="396"/>
      <c r="QRR173" s="396"/>
      <c r="QRS173" s="396"/>
      <c r="QRT173" s="396"/>
      <c r="QRU173" s="396"/>
      <c r="QRV173" s="396"/>
      <c r="QRW173" s="396"/>
      <c r="QRX173" s="396"/>
      <c r="QRY173" s="396"/>
      <c r="QRZ173" s="396"/>
      <c r="QSA173" s="396"/>
      <c r="QSB173" s="396"/>
      <c r="QSC173" s="396"/>
      <c r="QSD173" s="396"/>
      <c r="QSE173" s="396"/>
      <c r="QSF173" s="396"/>
      <c r="QSG173" s="396"/>
      <c r="QSH173" s="396"/>
      <c r="QSI173" s="396"/>
      <c r="QSJ173" s="396"/>
      <c r="QSK173" s="396"/>
      <c r="QSL173" s="396"/>
      <c r="QSM173" s="396"/>
      <c r="QSN173" s="396"/>
      <c r="QSO173" s="396"/>
      <c r="QSP173" s="396"/>
      <c r="QSQ173" s="396"/>
      <c r="QSR173" s="396"/>
      <c r="QSS173" s="396"/>
      <c r="QST173" s="396"/>
      <c r="QSU173" s="396"/>
      <c r="QSV173" s="396"/>
      <c r="QSW173" s="396"/>
      <c r="QSX173" s="396"/>
      <c r="QSY173" s="396"/>
      <c r="QSZ173" s="396"/>
      <c r="QTA173" s="396"/>
      <c r="QTB173" s="396"/>
      <c r="QTC173" s="396"/>
      <c r="QTD173" s="396"/>
      <c r="QTE173" s="396"/>
      <c r="QTF173" s="396"/>
      <c r="QTG173" s="396"/>
      <c r="QTH173" s="396"/>
      <c r="QTI173" s="396"/>
      <c r="QTJ173" s="396"/>
      <c r="QTK173" s="396"/>
      <c r="QTL173" s="396"/>
      <c r="QTM173" s="396"/>
      <c r="QTN173" s="396"/>
      <c r="QTO173" s="396"/>
      <c r="QTP173" s="396"/>
      <c r="QTQ173" s="396"/>
      <c r="QTR173" s="396"/>
      <c r="QTS173" s="396"/>
      <c r="QTT173" s="396"/>
      <c r="QTU173" s="396"/>
      <c r="QTV173" s="396"/>
      <c r="QTW173" s="396"/>
      <c r="QTX173" s="396"/>
      <c r="QTY173" s="396"/>
      <c r="QTZ173" s="396"/>
      <c r="QUA173" s="396"/>
      <c r="QUB173" s="396"/>
      <c r="QUC173" s="396"/>
      <c r="QUD173" s="396"/>
      <c r="QUE173" s="396"/>
      <c r="QUF173" s="396"/>
      <c r="QUG173" s="396"/>
      <c r="QUH173" s="396"/>
      <c r="QUI173" s="396"/>
      <c r="QUJ173" s="396"/>
      <c r="QUK173" s="396"/>
      <c r="QUL173" s="396"/>
      <c r="QUM173" s="396"/>
      <c r="QUN173" s="396"/>
      <c r="QUO173" s="396"/>
      <c r="QUP173" s="396"/>
      <c r="QUQ173" s="396"/>
      <c r="QUR173" s="396"/>
      <c r="QUS173" s="396"/>
      <c r="QUT173" s="396"/>
      <c r="QUU173" s="396"/>
      <c r="QUV173" s="396"/>
      <c r="QUW173" s="396"/>
      <c r="QUX173" s="396"/>
      <c r="QUY173" s="396"/>
      <c r="QUZ173" s="396"/>
      <c r="QVA173" s="396"/>
      <c r="QVB173" s="396"/>
      <c r="QVC173" s="396"/>
      <c r="QVD173" s="396"/>
      <c r="QVE173" s="396"/>
      <c r="QVF173" s="396"/>
      <c r="QVG173" s="396"/>
      <c r="QVH173" s="396"/>
      <c r="QVI173" s="396"/>
      <c r="QVJ173" s="396"/>
      <c r="QVK173" s="396"/>
      <c r="QVL173" s="396"/>
      <c r="QVM173" s="396"/>
      <c r="QVN173" s="396"/>
      <c r="QVO173" s="396"/>
      <c r="QVP173" s="396"/>
      <c r="QVQ173" s="396"/>
      <c r="QVR173" s="396"/>
      <c r="QVS173" s="396"/>
      <c r="QVT173" s="396"/>
      <c r="QVU173" s="396"/>
      <c r="QVV173" s="396"/>
      <c r="QVW173" s="396"/>
      <c r="QVX173" s="396"/>
      <c r="QVY173" s="396"/>
      <c r="QVZ173" s="396"/>
      <c r="QWA173" s="396"/>
      <c r="QWB173" s="396"/>
      <c r="QWC173" s="396"/>
      <c r="QWD173" s="396"/>
      <c r="QWE173" s="396"/>
      <c r="QWF173" s="396"/>
      <c r="QWG173" s="396"/>
      <c r="QWH173" s="396"/>
      <c r="QWI173" s="396"/>
      <c r="QWJ173" s="396"/>
      <c r="QWK173" s="396"/>
      <c r="QWL173" s="396"/>
      <c r="QWM173" s="396"/>
      <c r="QWN173" s="396"/>
      <c r="QWO173" s="396"/>
      <c r="QWP173" s="396"/>
      <c r="QWQ173" s="396"/>
      <c r="QWR173" s="396"/>
      <c r="QWS173" s="396"/>
      <c r="QWT173" s="396"/>
      <c r="QWU173" s="396"/>
      <c r="QWV173" s="396"/>
      <c r="QWW173" s="396"/>
      <c r="QWX173" s="396"/>
      <c r="QWY173" s="396"/>
      <c r="QWZ173" s="396"/>
      <c r="QXA173" s="396"/>
      <c r="QXB173" s="396"/>
      <c r="QXC173" s="396"/>
      <c r="QXD173" s="396"/>
      <c r="QXE173" s="396"/>
      <c r="QXF173" s="396"/>
      <c r="QXG173" s="396"/>
      <c r="QXH173" s="396"/>
      <c r="QXI173" s="396"/>
      <c r="QXJ173" s="396"/>
      <c r="QXK173" s="396"/>
      <c r="QXL173" s="396"/>
      <c r="QXM173" s="396"/>
      <c r="QXN173" s="396"/>
      <c r="QXO173" s="396"/>
      <c r="QXP173" s="396"/>
      <c r="QXQ173" s="396"/>
      <c r="QXR173" s="396"/>
      <c r="QXS173" s="396"/>
      <c r="QXT173" s="396"/>
      <c r="QXU173" s="396"/>
      <c r="QXV173" s="396"/>
      <c r="QXW173" s="396"/>
      <c r="QXX173" s="396"/>
      <c r="QXY173" s="396"/>
      <c r="QXZ173" s="396"/>
      <c r="QYA173" s="396"/>
      <c r="QYB173" s="396"/>
      <c r="QYC173" s="396"/>
      <c r="QYD173" s="396"/>
      <c r="QYE173" s="396"/>
      <c r="QYF173" s="396"/>
      <c r="QYG173" s="396"/>
      <c r="QYH173" s="396"/>
      <c r="QYI173" s="396"/>
      <c r="QYJ173" s="396"/>
      <c r="QYK173" s="396"/>
      <c r="QYL173" s="396"/>
      <c r="QYM173" s="396"/>
      <c r="QYN173" s="396"/>
      <c r="QYO173" s="396"/>
      <c r="QYP173" s="396"/>
      <c r="QYQ173" s="396"/>
      <c r="QYR173" s="396"/>
      <c r="QYS173" s="396"/>
      <c r="QYT173" s="396"/>
      <c r="QYU173" s="396"/>
      <c r="QYV173" s="396"/>
      <c r="QYW173" s="396"/>
      <c r="QYX173" s="396"/>
      <c r="QYY173" s="396"/>
      <c r="QYZ173" s="396"/>
      <c r="QZA173" s="396"/>
      <c r="QZB173" s="396"/>
      <c r="QZC173" s="396"/>
      <c r="QZD173" s="396"/>
      <c r="QZE173" s="396"/>
      <c r="QZF173" s="396"/>
      <c r="QZG173" s="396"/>
      <c r="QZH173" s="396"/>
      <c r="QZI173" s="396"/>
      <c r="QZJ173" s="396"/>
      <c r="QZK173" s="396"/>
      <c r="QZL173" s="396"/>
      <c r="QZM173" s="396"/>
      <c r="QZN173" s="396"/>
      <c r="QZO173" s="396"/>
      <c r="QZP173" s="396"/>
      <c r="QZQ173" s="396"/>
      <c r="QZR173" s="396"/>
      <c r="QZS173" s="396"/>
      <c r="QZT173" s="396"/>
      <c r="QZU173" s="396"/>
      <c r="QZV173" s="396"/>
      <c r="QZW173" s="396"/>
      <c r="QZX173" s="396"/>
      <c r="QZY173" s="396"/>
      <c r="QZZ173" s="396"/>
      <c r="RAA173" s="396"/>
      <c r="RAB173" s="396"/>
      <c r="RAC173" s="396"/>
      <c r="RAD173" s="396"/>
      <c r="RAE173" s="396"/>
      <c r="RAF173" s="396"/>
      <c r="RAG173" s="396"/>
      <c r="RAH173" s="396"/>
      <c r="RAI173" s="396"/>
      <c r="RAJ173" s="396"/>
      <c r="RAK173" s="396"/>
      <c r="RAL173" s="396"/>
      <c r="RAM173" s="396"/>
      <c r="RAN173" s="396"/>
      <c r="RAO173" s="396"/>
      <c r="RAP173" s="396"/>
      <c r="RAQ173" s="396"/>
      <c r="RAR173" s="396"/>
      <c r="RAS173" s="396"/>
      <c r="RAT173" s="396"/>
      <c r="RAU173" s="396"/>
      <c r="RAV173" s="396"/>
      <c r="RAW173" s="396"/>
      <c r="RAX173" s="396"/>
      <c r="RAY173" s="396"/>
      <c r="RAZ173" s="396"/>
      <c r="RBA173" s="396"/>
      <c r="RBB173" s="396"/>
      <c r="RBC173" s="396"/>
      <c r="RBD173" s="396"/>
      <c r="RBE173" s="396"/>
      <c r="RBF173" s="396"/>
      <c r="RBG173" s="396"/>
      <c r="RBH173" s="396"/>
      <c r="RBI173" s="396"/>
      <c r="RBJ173" s="396"/>
      <c r="RBK173" s="396"/>
      <c r="RBL173" s="396"/>
      <c r="RBM173" s="396"/>
      <c r="RBN173" s="396"/>
      <c r="RBO173" s="396"/>
      <c r="RBP173" s="396"/>
      <c r="RBQ173" s="396"/>
      <c r="RBR173" s="396"/>
      <c r="RBS173" s="396"/>
      <c r="RBT173" s="396"/>
      <c r="RBU173" s="396"/>
      <c r="RBV173" s="396"/>
      <c r="RBW173" s="396"/>
      <c r="RBX173" s="396"/>
      <c r="RBY173" s="396"/>
      <c r="RBZ173" s="396"/>
      <c r="RCA173" s="396"/>
      <c r="RCB173" s="396"/>
      <c r="RCC173" s="396"/>
      <c r="RCD173" s="396"/>
      <c r="RCE173" s="396"/>
      <c r="RCF173" s="396"/>
      <c r="RCG173" s="396"/>
      <c r="RCH173" s="396"/>
      <c r="RCI173" s="396"/>
      <c r="RCJ173" s="396"/>
      <c r="RCK173" s="396"/>
      <c r="RCL173" s="396"/>
      <c r="RCM173" s="396"/>
      <c r="RCN173" s="396"/>
      <c r="RCO173" s="396"/>
      <c r="RCP173" s="396"/>
      <c r="RCQ173" s="396"/>
      <c r="RCR173" s="396"/>
      <c r="RCS173" s="396"/>
      <c r="RCT173" s="396"/>
      <c r="RCU173" s="396"/>
      <c r="RCV173" s="396"/>
      <c r="RCW173" s="396"/>
      <c r="RCX173" s="396"/>
      <c r="RCY173" s="396"/>
      <c r="RCZ173" s="396"/>
      <c r="RDA173" s="396"/>
      <c r="RDB173" s="396"/>
      <c r="RDC173" s="396"/>
      <c r="RDD173" s="396"/>
      <c r="RDE173" s="396"/>
      <c r="RDF173" s="396"/>
      <c r="RDG173" s="396"/>
      <c r="RDH173" s="396"/>
      <c r="RDI173" s="396"/>
      <c r="RDJ173" s="396"/>
      <c r="RDK173" s="396"/>
      <c r="RDL173" s="396"/>
      <c r="RDM173" s="396"/>
      <c r="RDN173" s="396"/>
      <c r="RDO173" s="396"/>
      <c r="RDP173" s="396"/>
      <c r="RDQ173" s="396"/>
      <c r="RDR173" s="396"/>
      <c r="RDS173" s="396"/>
      <c r="RDT173" s="396"/>
      <c r="RDU173" s="396"/>
      <c r="RDV173" s="396"/>
      <c r="RDW173" s="396"/>
      <c r="RDX173" s="396"/>
      <c r="RDY173" s="396"/>
      <c r="RDZ173" s="396"/>
      <c r="REA173" s="396"/>
      <c r="REB173" s="396"/>
      <c r="REC173" s="396"/>
      <c r="RED173" s="396"/>
      <c r="REE173" s="396"/>
      <c r="REF173" s="396"/>
      <c r="REG173" s="396"/>
      <c r="REH173" s="396"/>
      <c r="REI173" s="396"/>
      <c r="REJ173" s="396"/>
      <c r="REK173" s="396"/>
      <c r="REL173" s="396"/>
      <c r="REM173" s="396"/>
      <c r="REN173" s="396"/>
      <c r="REO173" s="396"/>
      <c r="REP173" s="396"/>
      <c r="REQ173" s="396"/>
      <c r="RER173" s="396"/>
      <c r="RES173" s="396"/>
      <c r="RET173" s="396"/>
      <c r="REU173" s="396"/>
      <c r="REV173" s="396"/>
      <c r="REW173" s="396"/>
      <c r="REX173" s="396"/>
      <c r="REY173" s="396"/>
      <c r="REZ173" s="396"/>
      <c r="RFA173" s="396"/>
      <c r="RFB173" s="396"/>
      <c r="RFC173" s="396"/>
      <c r="RFD173" s="396"/>
      <c r="RFE173" s="396"/>
      <c r="RFF173" s="396"/>
      <c r="RFG173" s="396"/>
      <c r="RFH173" s="396"/>
      <c r="RFI173" s="396"/>
      <c r="RFJ173" s="396"/>
      <c r="RFK173" s="396"/>
      <c r="RFL173" s="396"/>
      <c r="RFM173" s="396"/>
      <c r="RFN173" s="396"/>
      <c r="RFO173" s="396"/>
      <c r="RFP173" s="396"/>
      <c r="RFQ173" s="396"/>
      <c r="RFR173" s="396"/>
      <c r="RFS173" s="396"/>
      <c r="RFT173" s="396"/>
      <c r="RFU173" s="396"/>
      <c r="RFV173" s="396"/>
      <c r="RFW173" s="396"/>
      <c r="RFX173" s="396"/>
      <c r="RFY173" s="396"/>
      <c r="RFZ173" s="396"/>
      <c r="RGA173" s="396"/>
      <c r="RGB173" s="396"/>
      <c r="RGC173" s="396"/>
      <c r="RGD173" s="396"/>
      <c r="RGE173" s="396"/>
      <c r="RGF173" s="396"/>
      <c r="RGG173" s="396"/>
      <c r="RGH173" s="396"/>
      <c r="RGI173" s="396"/>
      <c r="RGJ173" s="396"/>
      <c r="RGK173" s="396"/>
      <c r="RGL173" s="396"/>
      <c r="RGM173" s="396"/>
      <c r="RGN173" s="396"/>
      <c r="RGO173" s="396"/>
      <c r="RGP173" s="396"/>
      <c r="RGQ173" s="396"/>
      <c r="RGR173" s="396"/>
      <c r="RGS173" s="396"/>
      <c r="RGT173" s="396"/>
      <c r="RGU173" s="396"/>
      <c r="RGV173" s="396"/>
      <c r="RGW173" s="396"/>
      <c r="RGX173" s="396"/>
      <c r="RGY173" s="396"/>
      <c r="RGZ173" s="396"/>
      <c r="RHA173" s="396"/>
      <c r="RHB173" s="396"/>
      <c r="RHC173" s="396"/>
      <c r="RHD173" s="396"/>
      <c r="RHE173" s="396"/>
      <c r="RHF173" s="396"/>
      <c r="RHG173" s="396"/>
      <c r="RHH173" s="396"/>
      <c r="RHI173" s="396"/>
      <c r="RHJ173" s="396"/>
      <c r="RHK173" s="396"/>
      <c r="RHL173" s="396"/>
      <c r="RHM173" s="396"/>
      <c r="RHN173" s="396"/>
      <c r="RHO173" s="396"/>
      <c r="RHP173" s="396"/>
      <c r="RHQ173" s="396"/>
      <c r="RHR173" s="396"/>
      <c r="RHS173" s="396"/>
      <c r="RHT173" s="396"/>
      <c r="RHU173" s="396"/>
      <c r="RHV173" s="396"/>
      <c r="RHW173" s="396"/>
      <c r="RHX173" s="396"/>
      <c r="RHY173" s="396"/>
      <c r="RHZ173" s="396"/>
      <c r="RIA173" s="396"/>
      <c r="RIB173" s="396"/>
      <c r="RIC173" s="396"/>
      <c r="RID173" s="396"/>
      <c r="RIE173" s="396"/>
      <c r="RIF173" s="396"/>
      <c r="RIG173" s="396"/>
      <c r="RIH173" s="396"/>
      <c r="RII173" s="396"/>
      <c r="RIJ173" s="396"/>
      <c r="RIK173" s="396"/>
      <c r="RIL173" s="396"/>
      <c r="RIM173" s="396"/>
      <c r="RIN173" s="396"/>
      <c r="RIO173" s="396"/>
      <c r="RIP173" s="396"/>
      <c r="RIQ173" s="396"/>
      <c r="RIR173" s="396"/>
      <c r="RIS173" s="396"/>
      <c r="RIT173" s="396"/>
      <c r="RIU173" s="396"/>
      <c r="RIV173" s="396"/>
      <c r="RIW173" s="396"/>
      <c r="RIX173" s="396"/>
      <c r="RIY173" s="396"/>
      <c r="RIZ173" s="396"/>
      <c r="RJA173" s="396"/>
      <c r="RJB173" s="396"/>
      <c r="RJC173" s="396"/>
      <c r="RJD173" s="396"/>
      <c r="RJE173" s="396"/>
      <c r="RJF173" s="396"/>
      <c r="RJG173" s="396"/>
      <c r="RJH173" s="396"/>
      <c r="RJI173" s="396"/>
      <c r="RJJ173" s="396"/>
      <c r="RJK173" s="396"/>
      <c r="RJL173" s="396"/>
      <c r="RJM173" s="396"/>
      <c r="RJN173" s="396"/>
      <c r="RJO173" s="396"/>
      <c r="RJP173" s="396"/>
      <c r="RJQ173" s="396"/>
      <c r="RJR173" s="396"/>
      <c r="RJS173" s="396"/>
      <c r="RJT173" s="396"/>
      <c r="RJU173" s="396"/>
      <c r="RJV173" s="396"/>
      <c r="RJW173" s="396"/>
      <c r="RJX173" s="396"/>
      <c r="RJY173" s="396"/>
      <c r="RJZ173" s="396"/>
      <c r="RKA173" s="396"/>
      <c r="RKB173" s="396"/>
      <c r="RKC173" s="396"/>
      <c r="RKD173" s="396"/>
      <c r="RKE173" s="396"/>
      <c r="RKF173" s="396"/>
      <c r="RKG173" s="396"/>
      <c r="RKH173" s="396"/>
      <c r="RKI173" s="396"/>
      <c r="RKJ173" s="396"/>
      <c r="RKK173" s="396"/>
      <c r="RKL173" s="396"/>
      <c r="RKM173" s="396"/>
      <c r="RKN173" s="396"/>
      <c r="RKO173" s="396"/>
      <c r="RKP173" s="396"/>
      <c r="RKQ173" s="396"/>
      <c r="RKR173" s="396"/>
      <c r="RKS173" s="396"/>
      <c r="RKT173" s="396"/>
      <c r="RKU173" s="396"/>
      <c r="RKV173" s="396"/>
      <c r="RKW173" s="396"/>
      <c r="RKX173" s="396"/>
      <c r="RKY173" s="396"/>
      <c r="RKZ173" s="396"/>
      <c r="RLA173" s="396"/>
      <c r="RLB173" s="396"/>
      <c r="RLC173" s="396"/>
      <c r="RLD173" s="396"/>
      <c r="RLE173" s="396"/>
      <c r="RLF173" s="396"/>
      <c r="RLG173" s="396"/>
      <c r="RLH173" s="396"/>
      <c r="RLI173" s="396"/>
      <c r="RLJ173" s="396"/>
      <c r="RLK173" s="396"/>
      <c r="RLL173" s="396"/>
      <c r="RLM173" s="396"/>
      <c r="RLN173" s="396"/>
      <c r="RLO173" s="396"/>
      <c r="RLP173" s="396"/>
      <c r="RLQ173" s="396"/>
      <c r="RLR173" s="396"/>
      <c r="RLS173" s="396"/>
      <c r="RLT173" s="396"/>
      <c r="RLU173" s="396"/>
      <c r="RLV173" s="396"/>
      <c r="RLW173" s="396"/>
      <c r="RLX173" s="396"/>
      <c r="RLY173" s="396"/>
      <c r="RLZ173" s="396"/>
      <c r="RMA173" s="396"/>
      <c r="RMB173" s="396"/>
      <c r="RMC173" s="396"/>
      <c r="RMD173" s="396"/>
      <c r="RME173" s="396"/>
      <c r="RMF173" s="396"/>
      <c r="RMG173" s="396"/>
      <c r="RMH173" s="396"/>
      <c r="RMI173" s="396"/>
      <c r="RMJ173" s="396"/>
      <c r="RMK173" s="396"/>
      <c r="RML173" s="396"/>
      <c r="RMM173" s="396"/>
      <c r="RMN173" s="396"/>
      <c r="RMO173" s="396"/>
      <c r="RMP173" s="396"/>
      <c r="RMQ173" s="396"/>
      <c r="RMR173" s="396"/>
      <c r="RMS173" s="396"/>
      <c r="RMT173" s="396"/>
      <c r="RMU173" s="396"/>
      <c r="RMV173" s="396"/>
      <c r="RMW173" s="396"/>
      <c r="RMX173" s="396"/>
      <c r="RMY173" s="396"/>
      <c r="RMZ173" s="396"/>
      <c r="RNA173" s="396"/>
      <c r="RNB173" s="396"/>
      <c r="RNC173" s="396"/>
      <c r="RND173" s="396"/>
      <c r="RNE173" s="396"/>
      <c r="RNF173" s="396"/>
      <c r="RNG173" s="396"/>
      <c r="RNH173" s="396"/>
      <c r="RNI173" s="396"/>
      <c r="RNJ173" s="396"/>
      <c r="RNK173" s="396"/>
      <c r="RNL173" s="396"/>
      <c r="RNM173" s="396"/>
      <c r="RNN173" s="396"/>
      <c r="RNO173" s="396"/>
      <c r="RNP173" s="396"/>
      <c r="RNQ173" s="396"/>
      <c r="RNR173" s="396"/>
      <c r="RNS173" s="396"/>
      <c r="RNT173" s="396"/>
      <c r="RNU173" s="396"/>
      <c r="RNV173" s="396"/>
      <c r="RNW173" s="396"/>
      <c r="RNX173" s="396"/>
      <c r="RNY173" s="396"/>
      <c r="RNZ173" s="396"/>
      <c r="ROA173" s="396"/>
      <c r="ROB173" s="396"/>
      <c r="ROC173" s="396"/>
      <c r="ROD173" s="396"/>
      <c r="ROE173" s="396"/>
      <c r="ROF173" s="396"/>
      <c r="ROG173" s="396"/>
      <c r="ROH173" s="396"/>
      <c r="ROI173" s="396"/>
      <c r="ROJ173" s="396"/>
      <c r="ROK173" s="396"/>
      <c r="ROL173" s="396"/>
      <c r="ROM173" s="396"/>
      <c r="RON173" s="396"/>
      <c r="ROO173" s="396"/>
      <c r="ROP173" s="396"/>
      <c r="ROQ173" s="396"/>
      <c r="ROR173" s="396"/>
      <c r="ROS173" s="396"/>
      <c r="ROT173" s="396"/>
      <c r="ROU173" s="396"/>
      <c r="ROV173" s="396"/>
      <c r="ROW173" s="396"/>
      <c r="ROX173" s="396"/>
      <c r="ROY173" s="396"/>
      <c r="ROZ173" s="396"/>
      <c r="RPA173" s="396"/>
      <c r="RPB173" s="396"/>
      <c r="RPC173" s="396"/>
      <c r="RPD173" s="396"/>
      <c r="RPE173" s="396"/>
      <c r="RPF173" s="396"/>
      <c r="RPG173" s="396"/>
      <c r="RPH173" s="396"/>
      <c r="RPI173" s="396"/>
      <c r="RPJ173" s="396"/>
      <c r="RPK173" s="396"/>
      <c r="RPL173" s="396"/>
      <c r="RPM173" s="396"/>
      <c r="RPN173" s="396"/>
      <c r="RPO173" s="396"/>
      <c r="RPP173" s="396"/>
      <c r="RPQ173" s="396"/>
      <c r="RPR173" s="396"/>
      <c r="RPS173" s="396"/>
      <c r="RPT173" s="396"/>
      <c r="RPU173" s="396"/>
      <c r="RPV173" s="396"/>
      <c r="RPW173" s="396"/>
      <c r="RPX173" s="396"/>
      <c r="RPY173" s="396"/>
      <c r="RPZ173" s="396"/>
      <c r="RQA173" s="396"/>
      <c r="RQB173" s="396"/>
      <c r="RQC173" s="396"/>
      <c r="RQD173" s="396"/>
      <c r="RQE173" s="396"/>
      <c r="RQF173" s="396"/>
      <c r="RQG173" s="396"/>
      <c r="RQH173" s="396"/>
      <c r="RQI173" s="396"/>
      <c r="RQJ173" s="396"/>
      <c r="RQK173" s="396"/>
      <c r="RQL173" s="396"/>
      <c r="RQM173" s="396"/>
      <c r="RQN173" s="396"/>
      <c r="RQO173" s="396"/>
      <c r="RQP173" s="396"/>
      <c r="RQQ173" s="396"/>
      <c r="RQR173" s="396"/>
      <c r="RQS173" s="396"/>
      <c r="RQT173" s="396"/>
      <c r="RQU173" s="396"/>
      <c r="RQV173" s="396"/>
      <c r="RQW173" s="396"/>
      <c r="RQX173" s="396"/>
      <c r="RQY173" s="396"/>
      <c r="RQZ173" s="396"/>
      <c r="RRA173" s="396"/>
      <c r="RRB173" s="396"/>
      <c r="RRC173" s="396"/>
      <c r="RRD173" s="396"/>
      <c r="RRE173" s="396"/>
      <c r="RRF173" s="396"/>
      <c r="RRG173" s="396"/>
      <c r="RRH173" s="396"/>
      <c r="RRI173" s="396"/>
      <c r="RRJ173" s="396"/>
      <c r="RRK173" s="396"/>
      <c r="RRL173" s="396"/>
      <c r="RRM173" s="396"/>
      <c r="RRN173" s="396"/>
      <c r="RRO173" s="396"/>
      <c r="RRP173" s="396"/>
      <c r="RRQ173" s="396"/>
      <c r="RRR173" s="396"/>
      <c r="RRS173" s="396"/>
      <c r="RRT173" s="396"/>
      <c r="RRU173" s="396"/>
      <c r="RRV173" s="396"/>
      <c r="RRW173" s="396"/>
      <c r="RRX173" s="396"/>
      <c r="RRY173" s="396"/>
      <c r="RRZ173" s="396"/>
      <c r="RSA173" s="396"/>
      <c r="RSB173" s="396"/>
      <c r="RSC173" s="396"/>
      <c r="RSD173" s="396"/>
      <c r="RSE173" s="396"/>
      <c r="RSF173" s="396"/>
      <c r="RSG173" s="396"/>
      <c r="RSH173" s="396"/>
      <c r="RSI173" s="396"/>
      <c r="RSJ173" s="396"/>
      <c r="RSK173" s="396"/>
      <c r="RSL173" s="396"/>
      <c r="RSM173" s="396"/>
      <c r="RSN173" s="396"/>
      <c r="RSO173" s="396"/>
      <c r="RSP173" s="396"/>
      <c r="RSQ173" s="396"/>
      <c r="RSR173" s="396"/>
      <c r="RSS173" s="396"/>
      <c r="RST173" s="396"/>
      <c r="RSU173" s="396"/>
      <c r="RSV173" s="396"/>
      <c r="RSW173" s="396"/>
      <c r="RSX173" s="396"/>
      <c r="RSY173" s="396"/>
      <c r="RSZ173" s="396"/>
      <c r="RTA173" s="396"/>
      <c r="RTB173" s="396"/>
      <c r="RTC173" s="396"/>
      <c r="RTD173" s="396"/>
      <c r="RTE173" s="396"/>
      <c r="RTF173" s="396"/>
      <c r="RTG173" s="396"/>
      <c r="RTH173" s="396"/>
      <c r="RTI173" s="396"/>
      <c r="RTJ173" s="396"/>
      <c r="RTK173" s="396"/>
      <c r="RTL173" s="396"/>
      <c r="RTM173" s="396"/>
      <c r="RTN173" s="396"/>
      <c r="RTO173" s="396"/>
      <c r="RTP173" s="396"/>
      <c r="RTQ173" s="396"/>
      <c r="RTR173" s="396"/>
      <c r="RTS173" s="396"/>
      <c r="RTT173" s="396"/>
      <c r="RTU173" s="396"/>
      <c r="RTV173" s="396"/>
      <c r="RTW173" s="396"/>
      <c r="RTX173" s="396"/>
      <c r="RTY173" s="396"/>
      <c r="RTZ173" s="396"/>
      <c r="RUA173" s="396"/>
      <c r="RUB173" s="396"/>
      <c r="RUC173" s="396"/>
      <c r="RUD173" s="396"/>
      <c r="RUE173" s="396"/>
      <c r="RUF173" s="396"/>
      <c r="RUG173" s="396"/>
      <c r="RUH173" s="396"/>
      <c r="RUI173" s="396"/>
      <c r="RUJ173" s="396"/>
      <c r="RUK173" s="396"/>
      <c r="RUL173" s="396"/>
      <c r="RUM173" s="396"/>
      <c r="RUN173" s="396"/>
      <c r="RUO173" s="396"/>
      <c r="RUP173" s="396"/>
      <c r="RUQ173" s="396"/>
      <c r="RUR173" s="396"/>
      <c r="RUS173" s="396"/>
      <c r="RUT173" s="396"/>
      <c r="RUU173" s="396"/>
      <c r="RUV173" s="396"/>
      <c r="RUW173" s="396"/>
      <c r="RUX173" s="396"/>
      <c r="RUY173" s="396"/>
      <c r="RUZ173" s="396"/>
      <c r="RVA173" s="396"/>
      <c r="RVB173" s="396"/>
      <c r="RVC173" s="396"/>
      <c r="RVD173" s="396"/>
      <c r="RVE173" s="396"/>
      <c r="RVF173" s="396"/>
      <c r="RVG173" s="396"/>
      <c r="RVH173" s="396"/>
      <c r="RVI173" s="396"/>
      <c r="RVJ173" s="396"/>
      <c r="RVK173" s="396"/>
      <c r="RVL173" s="396"/>
      <c r="RVM173" s="396"/>
      <c r="RVN173" s="396"/>
      <c r="RVO173" s="396"/>
      <c r="RVP173" s="396"/>
      <c r="RVQ173" s="396"/>
      <c r="RVR173" s="396"/>
      <c r="RVS173" s="396"/>
      <c r="RVT173" s="396"/>
      <c r="RVU173" s="396"/>
      <c r="RVV173" s="396"/>
      <c r="RVW173" s="396"/>
      <c r="RVX173" s="396"/>
      <c r="RVY173" s="396"/>
      <c r="RVZ173" s="396"/>
      <c r="RWA173" s="396"/>
      <c r="RWB173" s="396"/>
      <c r="RWC173" s="396"/>
      <c r="RWD173" s="396"/>
      <c r="RWE173" s="396"/>
      <c r="RWF173" s="396"/>
      <c r="RWG173" s="396"/>
      <c r="RWH173" s="396"/>
      <c r="RWI173" s="396"/>
      <c r="RWJ173" s="396"/>
      <c r="RWK173" s="396"/>
      <c r="RWL173" s="396"/>
      <c r="RWM173" s="396"/>
      <c r="RWN173" s="396"/>
      <c r="RWO173" s="396"/>
      <c r="RWP173" s="396"/>
      <c r="RWQ173" s="396"/>
      <c r="RWR173" s="396"/>
      <c r="RWS173" s="396"/>
      <c r="RWT173" s="396"/>
      <c r="RWU173" s="396"/>
      <c r="RWV173" s="396"/>
      <c r="RWW173" s="396"/>
      <c r="RWX173" s="396"/>
      <c r="RWY173" s="396"/>
      <c r="RWZ173" s="396"/>
      <c r="RXA173" s="396"/>
      <c r="RXB173" s="396"/>
      <c r="RXC173" s="396"/>
      <c r="RXD173" s="396"/>
      <c r="RXE173" s="396"/>
      <c r="RXF173" s="396"/>
      <c r="RXG173" s="396"/>
      <c r="RXH173" s="396"/>
      <c r="RXI173" s="396"/>
      <c r="RXJ173" s="396"/>
      <c r="RXK173" s="396"/>
      <c r="RXL173" s="396"/>
      <c r="RXM173" s="396"/>
      <c r="RXN173" s="396"/>
      <c r="RXO173" s="396"/>
      <c r="RXP173" s="396"/>
      <c r="RXQ173" s="396"/>
      <c r="RXR173" s="396"/>
      <c r="RXS173" s="396"/>
      <c r="RXT173" s="396"/>
      <c r="RXU173" s="396"/>
      <c r="RXV173" s="396"/>
      <c r="RXW173" s="396"/>
      <c r="RXX173" s="396"/>
      <c r="RXY173" s="396"/>
      <c r="RXZ173" s="396"/>
      <c r="RYA173" s="396"/>
      <c r="RYB173" s="396"/>
      <c r="RYC173" s="396"/>
      <c r="RYD173" s="396"/>
      <c r="RYE173" s="396"/>
      <c r="RYF173" s="396"/>
      <c r="RYG173" s="396"/>
      <c r="RYH173" s="396"/>
      <c r="RYI173" s="396"/>
      <c r="RYJ173" s="396"/>
      <c r="RYK173" s="396"/>
      <c r="RYL173" s="396"/>
      <c r="RYM173" s="396"/>
      <c r="RYN173" s="396"/>
      <c r="RYO173" s="396"/>
      <c r="RYP173" s="396"/>
      <c r="RYQ173" s="396"/>
      <c r="RYR173" s="396"/>
      <c r="RYS173" s="396"/>
      <c r="RYT173" s="396"/>
      <c r="RYU173" s="396"/>
      <c r="RYV173" s="396"/>
      <c r="RYW173" s="396"/>
      <c r="RYX173" s="396"/>
      <c r="RYY173" s="396"/>
      <c r="RYZ173" s="396"/>
      <c r="RZA173" s="396"/>
      <c r="RZB173" s="396"/>
      <c r="RZC173" s="396"/>
      <c r="RZD173" s="396"/>
      <c r="RZE173" s="396"/>
      <c r="RZF173" s="396"/>
      <c r="RZG173" s="396"/>
      <c r="RZH173" s="396"/>
      <c r="RZI173" s="396"/>
      <c r="RZJ173" s="396"/>
      <c r="RZK173" s="396"/>
      <c r="RZL173" s="396"/>
      <c r="RZM173" s="396"/>
      <c r="RZN173" s="396"/>
      <c r="RZO173" s="396"/>
      <c r="RZP173" s="396"/>
      <c r="RZQ173" s="396"/>
      <c r="RZR173" s="396"/>
      <c r="RZS173" s="396"/>
      <c r="RZT173" s="396"/>
      <c r="RZU173" s="396"/>
      <c r="RZV173" s="396"/>
      <c r="RZW173" s="396"/>
      <c r="RZX173" s="396"/>
      <c r="RZY173" s="396"/>
      <c r="RZZ173" s="396"/>
      <c r="SAA173" s="396"/>
      <c r="SAB173" s="396"/>
      <c r="SAC173" s="396"/>
      <c r="SAD173" s="396"/>
      <c r="SAE173" s="396"/>
      <c r="SAF173" s="396"/>
      <c r="SAG173" s="396"/>
      <c r="SAH173" s="396"/>
      <c r="SAI173" s="396"/>
      <c r="SAJ173" s="396"/>
      <c r="SAK173" s="396"/>
      <c r="SAL173" s="396"/>
      <c r="SAM173" s="396"/>
      <c r="SAN173" s="396"/>
      <c r="SAO173" s="396"/>
      <c r="SAP173" s="396"/>
      <c r="SAQ173" s="396"/>
      <c r="SAR173" s="396"/>
      <c r="SAS173" s="396"/>
      <c r="SAT173" s="396"/>
      <c r="SAU173" s="396"/>
      <c r="SAV173" s="396"/>
      <c r="SAW173" s="396"/>
      <c r="SAX173" s="396"/>
      <c r="SAY173" s="396"/>
      <c r="SAZ173" s="396"/>
      <c r="SBA173" s="396"/>
      <c r="SBB173" s="396"/>
      <c r="SBC173" s="396"/>
      <c r="SBD173" s="396"/>
      <c r="SBE173" s="396"/>
      <c r="SBF173" s="396"/>
      <c r="SBG173" s="396"/>
      <c r="SBH173" s="396"/>
      <c r="SBI173" s="396"/>
      <c r="SBJ173" s="396"/>
      <c r="SBK173" s="396"/>
      <c r="SBL173" s="396"/>
      <c r="SBM173" s="396"/>
      <c r="SBN173" s="396"/>
      <c r="SBO173" s="396"/>
      <c r="SBP173" s="396"/>
      <c r="SBQ173" s="396"/>
      <c r="SBR173" s="396"/>
      <c r="SBS173" s="396"/>
      <c r="SBT173" s="396"/>
      <c r="SBU173" s="396"/>
      <c r="SBV173" s="396"/>
      <c r="SBW173" s="396"/>
      <c r="SBX173" s="396"/>
      <c r="SBY173" s="396"/>
      <c r="SBZ173" s="396"/>
      <c r="SCA173" s="396"/>
      <c r="SCB173" s="396"/>
      <c r="SCC173" s="396"/>
      <c r="SCD173" s="396"/>
      <c r="SCE173" s="396"/>
      <c r="SCF173" s="396"/>
      <c r="SCG173" s="396"/>
      <c r="SCH173" s="396"/>
      <c r="SCI173" s="396"/>
      <c r="SCJ173" s="396"/>
      <c r="SCK173" s="396"/>
      <c r="SCL173" s="396"/>
      <c r="SCM173" s="396"/>
      <c r="SCN173" s="396"/>
      <c r="SCO173" s="396"/>
      <c r="SCP173" s="396"/>
      <c r="SCQ173" s="396"/>
      <c r="SCR173" s="396"/>
      <c r="SCS173" s="396"/>
      <c r="SCT173" s="396"/>
      <c r="SCU173" s="396"/>
      <c r="SCV173" s="396"/>
      <c r="SCW173" s="396"/>
      <c r="SCX173" s="396"/>
      <c r="SCY173" s="396"/>
      <c r="SCZ173" s="396"/>
      <c r="SDA173" s="396"/>
      <c r="SDB173" s="396"/>
      <c r="SDC173" s="396"/>
      <c r="SDD173" s="396"/>
      <c r="SDE173" s="396"/>
      <c r="SDF173" s="396"/>
      <c r="SDG173" s="396"/>
      <c r="SDH173" s="396"/>
      <c r="SDI173" s="396"/>
      <c r="SDJ173" s="396"/>
      <c r="SDK173" s="396"/>
      <c r="SDL173" s="396"/>
      <c r="SDM173" s="396"/>
      <c r="SDN173" s="396"/>
      <c r="SDO173" s="396"/>
      <c r="SDP173" s="396"/>
      <c r="SDQ173" s="396"/>
      <c r="SDR173" s="396"/>
      <c r="SDS173" s="396"/>
      <c r="SDT173" s="396"/>
      <c r="SDU173" s="396"/>
      <c r="SDV173" s="396"/>
      <c r="SDW173" s="396"/>
      <c r="SDX173" s="396"/>
      <c r="SDY173" s="396"/>
      <c r="SDZ173" s="396"/>
      <c r="SEA173" s="396"/>
      <c r="SEB173" s="396"/>
      <c r="SEC173" s="396"/>
      <c r="SED173" s="396"/>
      <c r="SEE173" s="396"/>
      <c r="SEF173" s="396"/>
      <c r="SEG173" s="396"/>
      <c r="SEH173" s="396"/>
      <c r="SEI173" s="396"/>
      <c r="SEJ173" s="396"/>
      <c r="SEK173" s="396"/>
      <c r="SEL173" s="396"/>
      <c r="SEM173" s="396"/>
      <c r="SEN173" s="396"/>
      <c r="SEO173" s="396"/>
      <c r="SEP173" s="396"/>
      <c r="SEQ173" s="396"/>
      <c r="SER173" s="396"/>
      <c r="SES173" s="396"/>
      <c r="SET173" s="396"/>
      <c r="SEU173" s="396"/>
      <c r="SEV173" s="396"/>
      <c r="SEW173" s="396"/>
      <c r="SEX173" s="396"/>
      <c r="SEY173" s="396"/>
      <c r="SEZ173" s="396"/>
      <c r="SFA173" s="396"/>
      <c r="SFB173" s="396"/>
      <c r="SFC173" s="396"/>
      <c r="SFD173" s="396"/>
      <c r="SFE173" s="396"/>
      <c r="SFF173" s="396"/>
      <c r="SFG173" s="396"/>
      <c r="SFH173" s="396"/>
      <c r="SFI173" s="396"/>
      <c r="SFJ173" s="396"/>
      <c r="SFK173" s="396"/>
      <c r="SFL173" s="396"/>
      <c r="SFM173" s="396"/>
      <c r="SFN173" s="396"/>
      <c r="SFO173" s="396"/>
      <c r="SFP173" s="396"/>
      <c r="SFQ173" s="396"/>
      <c r="SFR173" s="396"/>
      <c r="SFS173" s="396"/>
      <c r="SFT173" s="396"/>
      <c r="SFU173" s="396"/>
      <c r="SFV173" s="396"/>
      <c r="SFW173" s="396"/>
      <c r="SFX173" s="396"/>
      <c r="SFY173" s="396"/>
      <c r="SFZ173" s="396"/>
      <c r="SGA173" s="396"/>
      <c r="SGB173" s="396"/>
      <c r="SGC173" s="396"/>
      <c r="SGD173" s="396"/>
      <c r="SGE173" s="396"/>
      <c r="SGF173" s="396"/>
      <c r="SGG173" s="396"/>
      <c r="SGH173" s="396"/>
      <c r="SGI173" s="396"/>
      <c r="SGJ173" s="396"/>
      <c r="SGK173" s="396"/>
      <c r="SGL173" s="396"/>
      <c r="SGM173" s="396"/>
      <c r="SGN173" s="396"/>
      <c r="SGO173" s="396"/>
      <c r="SGP173" s="396"/>
      <c r="SGQ173" s="396"/>
      <c r="SGR173" s="396"/>
      <c r="SGS173" s="396"/>
      <c r="SGT173" s="396"/>
      <c r="SGU173" s="396"/>
      <c r="SGV173" s="396"/>
      <c r="SGW173" s="396"/>
      <c r="SGX173" s="396"/>
      <c r="SGY173" s="396"/>
      <c r="SGZ173" s="396"/>
      <c r="SHA173" s="396"/>
      <c r="SHB173" s="396"/>
      <c r="SHC173" s="396"/>
      <c r="SHD173" s="396"/>
      <c r="SHE173" s="396"/>
      <c r="SHF173" s="396"/>
      <c r="SHG173" s="396"/>
      <c r="SHH173" s="396"/>
      <c r="SHI173" s="396"/>
      <c r="SHJ173" s="396"/>
      <c r="SHK173" s="396"/>
      <c r="SHL173" s="396"/>
      <c r="SHM173" s="396"/>
      <c r="SHN173" s="396"/>
      <c r="SHO173" s="396"/>
      <c r="SHP173" s="396"/>
      <c r="SHQ173" s="396"/>
      <c r="SHR173" s="396"/>
      <c r="SHS173" s="396"/>
      <c r="SHT173" s="396"/>
      <c r="SHU173" s="396"/>
      <c r="SHV173" s="396"/>
      <c r="SHW173" s="396"/>
      <c r="SHX173" s="396"/>
      <c r="SHY173" s="396"/>
      <c r="SHZ173" s="396"/>
      <c r="SIA173" s="396"/>
      <c r="SIB173" s="396"/>
      <c r="SIC173" s="396"/>
      <c r="SID173" s="396"/>
      <c r="SIE173" s="396"/>
      <c r="SIF173" s="396"/>
      <c r="SIG173" s="396"/>
      <c r="SIH173" s="396"/>
      <c r="SII173" s="396"/>
      <c r="SIJ173" s="396"/>
      <c r="SIK173" s="396"/>
      <c r="SIL173" s="396"/>
      <c r="SIM173" s="396"/>
      <c r="SIN173" s="396"/>
      <c r="SIO173" s="396"/>
      <c r="SIP173" s="396"/>
      <c r="SIQ173" s="396"/>
      <c r="SIR173" s="396"/>
      <c r="SIS173" s="396"/>
      <c r="SIT173" s="396"/>
      <c r="SIU173" s="396"/>
      <c r="SIV173" s="396"/>
      <c r="SIW173" s="396"/>
      <c r="SIX173" s="396"/>
      <c r="SIY173" s="396"/>
      <c r="SIZ173" s="396"/>
      <c r="SJA173" s="396"/>
      <c r="SJB173" s="396"/>
      <c r="SJC173" s="396"/>
      <c r="SJD173" s="396"/>
      <c r="SJE173" s="396"/>
      <c r="SJF173" s="396"/>
      <c r="SJG173" s="396"/>
      <c r="SJH173" s="396"/>
      <c r="SJI173" s="396"/>
      <c r="SJJ173" s="396"/>
      <c r="SJK173" s="396"/>
      <c r="SJL173" s="396"/>
      <c r="SJM173" s="396"/>
      <c r="SJN173" s="396"/>
      <c r="SJO173" s="396"/>
      <c r="SJP173" s="396"/>
      <c r="SJQ173" s="396"/>
      <c r="SJR173" s="396"/>
      <c r="SJS173" s="396"/>
      <c r="SJT173" s="396"/>
      <c r="SJU173" s="396"/>
      <c r="SJV173" s="396"/>
      <c r="SJW173" s="396"/>
      <c r="SJX173" s="396"/>
      <c r="SJY173" s="396"/>
      <c r="SJZ173" s="396"/>
      <c r="SKA173" s="396"/>
      <c r="SKB173" s="396"/>
      <c r="SKC173" s="396"/>
      <c r="SKD173" s="396"/>
      <c r="SKE173" s="396"/>
      <c r="SKF173" s="396"/>
      <c r="SKG173" s="396"/>
      <c r="SKH173" s="396"/>
      <c r="SKI173" s="396"/>
      <c r="SKJ173" s="396"/>
      <c r="SKK173" s="396"/>
      <c r="SKL173" s="396"/>
      <c r="SKM173" s="396"/>
      <c r="SKN173" s="396"/>
      <c r="SKO173" s="396"/>
      <c r="SKP173" s="396"/>
      <c r="SKQ173" s="396"/>
      <c r="SKR173" s="396"/>
      <c r="SKS173" s="396"/>
      <c r="SKT173" s="396"/>
      <c r="SKU173" s="396"/>
      <c r="SKV173" s="396"/>
      <c r="SKW173" s="396"/>
      <c r="SKX173" s="396"/>
      <c r="SKY173" s="396"/>
      <c r="SKZ173" s="396"/>
      <c r="SLA173" s="396"/>
      <c r="SLB173" s="396"/>
      <c r="SLC173" s="396"/>
      <c r="SLD173" s="396"/>
      <c r="SLE173" s="396"/>
      <c r="SLF173" s="396"/>
      <c r="SLG173" s="396"/>
      <c r="SLH173" s="396"/>
      <c r="SLI173" s="396"/>
      <c r="SLJ173" s="396"/>
      <c r="SLK173" s="396"/>
      <c r="SLL173" s="396"/>
      <c r="SLM173" s="396"/>
      <c r="SLN173" s="396"/>
      <c r="SLO173" s="396"/>
      <c r="SLP173" s="396"/>
      <c r="SLQ173" s="396"/>
      <c r="SLR173" s="396"/>
      <c r="SLS173" s="396"/>
      <c r="SLT173" s="396"/>
      <c r="SLU173" s="396"/>
      <c r="SLV173" s="396"/>
      <c r="SLW173" s="396"/>
      <c r="SLX173" s="396"/>
      <c r="SLY173" s="396"/>
      <c r="SLZ173" s="396"/>
      <c r="SMA173" s="396"/>
      <c r="SMB173" s="396"/>
      <c r="SMC173" s="396"/>
      <c r="SMD173" s="396"/>
      <c r="SME173" s="396"/>
      <c r="SMF173" s="396"/>
      <c r="SMG173" s="396"/>
      <c r="SMH173" s="396"/>
      <c r="SMI173" s="396"/>
      <c r="SMJ173" s="396"/>
      <c r="SMK173" s="396"/>
      <c r="SML173" s="396"/>
      <c r="SMM173" s="396"/>
      <c r="SMN173" s="396"/>
      <c r="SMO173" s="396"/>
      <c r="SMP173" s="396"/>
      <c r="SMQ173" s="396"/>
      <c r="SMR173" s="396"/>
      <c r="SMS173" s="396"/>
      <c r="SMT173" s="396"/>
      <c r="SMU173" s="396"/>
      <c r="SMV173" s="396"/>
      <c r="SMW173" s="396"/>
      <c r="SMX173" s="396"/>
      <c r="SMY173" s="396"/>
      <c r="SMZ173" s="396"/>
      <c r="SNA173" s="396"/>
      <c r="SNB173" s="396"/>
      <c r="SNC173" s="396"/>
      <c r="SND173" s="396"/>
      <c r="SNE173" s="396"/>
      <c r="SNF173" s="396"/>
      <c r="SNG173" s="396"/>
      <c r="SNH173" s="396"/>
      <c r="SNI173" s="396"/>
      <c r="SNJ173" s="396"/>
      <c r="SNK173" s="396"/>
      <c r="SNL173" s="396"/>
      <c r="SNM173" s="396"/>
      <c r="SNN173" s="396"/>
      <c r="SNO173" s="396"/>
      <c r="SNP173" s="396"/>
      <c r="SNQ173" s="396"/>
      <c r="SNR173" s="396"/>
      <c r="SNS173" s="396"/>
      <c r="SNT173" s="396"/>
      <c r="SNU173" s="396"/>
      <c r="SNV173" s="396"/>
      <c r="SNW173" s="396"/>
      <c r="SNX173" s="396"/>
      <c r="SNY173" s="396"/>
      <c r="SNZ173" s="396"/>
      <c r="SOA173" s="396"/>
      <c r="SOB173" s="396"/>
      <c r="SOC173" s="396"/>
      <c r="SOD173" s="396"/>
      <c r="SOE173" s="396"/>
      <c r="SOF173" s="396"/>
      <c r="SOG173" s="396"/>
      <c r="SOH173" s="396"/>
      <c r="SOI173" s="396"/>
      <c r="SOJ173" s="396"/>
      <c r="SOK173" s="396"/>
      <c r="SOL173" s="396"/>
      <c r="SOM173" s="396"/>
      <c r="SON173" s="396"/>
      <c r="SOO173" s="396"/>
      <c r="SOP173" s="396"/>
      <c r="SOQ173" s="396"/>
      <c r="SOR173" s="396"/>
      <c r="SOS173" s="396"/>
      <c r="SOT173" s="396"/>
      <c r="SOU173" s="396"/>
      <c r="SOV173" s="396"/>
      <c r="SOW173" s="396"/>
      <c r="SOX173" s="396"/>
      <c r="SOY173" s="396"/>
      <c r="SOZ173" s="396"/>
      <c r="SPA173" s="396"/>
      <c r="SPB173" s="396"/>
      <c r="SPC173" s="396"/>
      <c r="SPD173" s="396"/>
      <c r="SPE173" s="396"/>
      <c r="SPF173" s="396"/>
      <c r="SPG173" s="396"/>
      <c r="SPH173" s="396"/>
      <c r="SPI173" s="396"/>
      <c r="SPJ173" s="396"/>
      <c r="SPK173" s="396"/>
      <c r="SPL173" s="396"/>
      <c r="SPM173" s="396"/>
      <c r="SPN173" s="396"/>
      <c r="SPO173" s="396"/>
      <c r="SPP173" s="396"/>
      <c r="SPQ173" s="396"/>
      <c r="SPR173" s="396"/>
      <c r="SPS173" s="396"/>
      <c r="SPT173" s="396"/>
      <c r="SPU173" s="396"/>
      <c r="SPV173" s="396"/>
      <c r="SPW173" s="396"/>
      <c r="SPX173" s="396"/>
      <c r="SPY173" s="396"/>
      <c r="SPZ173" s="396"/>
      <c r="SQA173" s="396"/>
      <c r="SQB173" s="396"/>
      <c r="SQC173" s="396"/>
      <c r="SQD173" s="396"/>
      <c r="SQE173" s="396"/>
      <c r="SQF173" s="396"/>
      <c r="SQG173" s="396"/>
      <c r="SQH173" s="396"/>
      <c r="SQI173" s="396"/>
      <c r="SQJ173" s="396"/>
      <c r="SQK173" s="396"/>
      <c r="SQL173" s="396"/>
      <c r="SQM173" s="396"/>
      <c r="SQN173" s="396"/>
      <c r="SQO173" s="396"/>
      <c r="SQP173" s="396"/>
      <c r="SQQ173" s="396"/>
      <c r="SQR173" s="396"/>
      <c r="SQS173" s="396"/>
      <c r="SQT173" s="396"/>
      <c r="SQU173" s="396"/>
      <c r="SQV173" s="396"/>
      <c r="SQW173" s="396"/>
      <c r="SQX173" s="396"/>
      <c r="SQY173" s="396"/>
      <c r="SQZ173" s="396"/>
      <c r="SRA173" s="396"/>
      <c r="SRB173" s="396"/>
      <c r="SRC173" s="396"/>
      <c r="SRD173" s="396"/>
      <c r="SRE173" s="396"/>
      <c r="SRF173" s="396"/>
      <c r="SRG173" s="396"/>
      <c r="SRH173" s="396"/>
      <c r="SRI173" s="396"/>
      <c r="SRJ173" s="396"/>
      <c r="SRK173" s="396"/>
      <c r="SRL173" s="396"/>
      <c r="SRM173" s="396"/>
      <c r="SRN173" s="396"/>
      <c r="SRO173" s="396"/>
      <c r="SRP173" s="396"/>
      <c r="SRQ173" s="396"/>
      <c r="SRR173" s="396"/>
      <c r="SRS173" s="396"/>
      <c r="SRT173" s="396"/>
      <c r="SRU173" s="396"/>
      <c r="SRV173" s="396"/>
      <c r="SRW173" s="396"/>
      <c r="SRX173" s="396"/>
      <c r="SRY173" s="396"/>
      <c r="SRZ173" s="396"/>
      <c r="SSA173" s="396"/>
      <c r="SSB173" s="396"/>
      <c r="SSC173" s="396"/>
      <c r="SSD173" s="396"/>
      <c r="SSE173" s="396"/>
      <c r="SSF173" s="396"/>
      <c r="SSG173" s="396"/>
      <c r="SSH173" s="396"/>
      <c r="SSI173" s="396"/>
      <c r="SSJ173" s="396"/>
      <c r="SSK173" s="396"/>
      <c r="SSL173" s="396"/>
      <c r="SSM173" s="396"/>
      <c r="SSN173" s="396"/>
      <c r="SSO173" s="396"/>
      <c r="SSP173" s="396"/>
      <c r="SSQ173" s="396"/>
      <c r="SSR173" s="396"/>
      <c r="SSS173" s="396"/>
      <c r="SST173" s="396"/>
      <c r="SSU173" s="396"/>
      <c r="SSV173" s="396"/>
      <c r="SSW173" s="396"/>
      <c r="SSX173" s="396"/>
      <c r="SSY173" s="396"/>
      <c r="SSZ173" s="396"/>
      <c r="STA173" s="396"/>
      <c r="STB173" s="396"/>
      <c r="STC173" s="396"/>
      <c r="STD173" s="396"/>
      <c r="STE173" s="396"/>
      <c r="STF173" s="396"/>
      <c r="STG173" s="396"/>
      <c r="STH173" s="396"/>
      <c r="STI173" s="396"/>
      <c r="STJ173" s="396"/>
      <c r="STK173" s="396"/>
      <c r="STL173" s="396"/>
      <c r="STM173" s="396"/>
      <c r="STN173" s="396"/>
      <c r="STO173" s="396"/>
      <c r="STP173" s="396"/>
      <c r="STQ173" s="396"/>
      <c r="STR173" s="396"/>
      <c r="STS173" s="396"/>
      <c r="STT173" s="396"/>
      <c r="STU173" s="396"/>
      <c r="STV173" s="396"/>
      <c r="STW173" s="396"/>
      <c r="STX173" s="396"/>
      <c r="STY173" s="396"/>
      <c r="STZ173" s="396"/>
      <c r="SUA173" s="396"/>
      <c r="SUB173" s="396"/>
      <c r="SUC173" s="396"/>
      <c r="SUD173" s="396"/>
      <c r="SUE173" s="396"/>
      <c r="SUF173" s="396"/>
      <c r="SUG173" s="396"/>
      <c r="SUH173" s="396"/>
      <c r="SUI173" s="396"/>
      <c r="SUJ173" s="396"/>
      <c r="SUK173" s="396"/>
      <c r="SUL173" s="396"/>
      <c r="SUM173" s="396"/>
      <c r="SUN173" s="396"/>
      <c r="SUO173" s="396"/>
      <c r="SUP173" s="396"/>
      <c r="SUQ173" s="396"/>
      <c r="SUR173" s="396"/>
      <c r="SUS173" s="396"/>
      <c r="SUT173" s="396"/>
      <c r="SUU173" s="396"/>
      <c r="SUV173" s="396"/>
      <c r="SUW173" s="396"/>
      <c r="SUX173" s="396"/>
      <c r="SUY173" s="396"/>
      <c r="SUZ173" s="396"/>
      <c r="SVA173" s="396"/>
      <c r="SVB173" s="396"/>
      <c r="SVC173" s="396"/>
      <c r="SVD173" s="396"/>
      <c r="SVE173" s="396"/>
      <c r="SVF173" s="396"/>
      <c r="SVG173" s="396"/>
      <c r="SVH173" s="396"/>
      <c r="SVI173" s="396"/>
      <c r="SVJ173" s="396"/>
      <c r="SVK173" s="396"/>
      <c r="SVL173" s="396"/>
      <c r="SVM173" s="396"/>
      <c r="SVN173" s="396"/>
      <c r="SVO173" s="396"/>
      <c r="SVP173" s="396"/>
      <c r="SVQ173" s="396"/>
      <c r="SVR173" s="396"/>
      <c r="SVS173" s="396"/>
      <c r="SVT173" s="396"/>
      <c r="SVU173" s="396"/>
      <c r="SVV173" s="396"/>
      <c r="SVW173" s="396"/>
      <c r="SVX173" s="396"/>
      <c r="SVY173" s="396"/>
      <c r="SVZ173" s="396"/>
      <c r="SWA173" s="396"/>
      <c r="SWB173" s="396"/>
      <c r="SWC173" s="396"/>
      <c r="SWD173" s="396"/>
      <c r="SWE173" s="396"/>
      <c r="SWF173" s="396"/>
      <c r="SWG173" s="396"/>
      <c r="SWH173" s="396"/>
      <c r="SWI173" s="396"/>
      <c r="SWJ173" s="396"/>
      <c r="SWK173" s="396"/>
      <c r="SWL173" s="396"/>
      <c r="SWM173" s="396"/>
      <c r="SWN173" s="396"/>
      <c r="SWO173" s="396"/>
      <c r="SWP173" s="396"/>
      <c r="SWQ173" s="396"/>
      <c r="SWR173" s="396"/>
      <c r="SWS173" s="396"/>
      <c r="SWT173" s="396"/>
      <c r="SWU173" s="396"/>
      <c r="SWV173" s="396"/>
      <c r="SWW173" s="396"/>
      <c r="SWX173" s="396"/>
      <c r="SWY173" s="396"/>
      <c r="SWZ173" s="396"/>
      <c r="SXA173" s="396"/>
      <c r="SXB173" s="396"/>
      <c r="SXC173" s="396"/>
      <c r="SXD173" s="396"/>
      <c r="SXE173" s="396"/>
      <c r="SXF173" s="396"/>
      <c r="SXG173" s="396"/>
      <c r="SXH173" s="396"/>
      <c r="SXI173" s="396"/>
      <c r="SXJ173" s="396"/>
      <c r="SXK173" s="396"/>
      <c r="SXL173" s="396"/>
      <c r="SXM173" s="396"/>
      <c r="SXN173" s="396"/>
      <c r="SXO173" s="396"/>
      <c r="SXP173" s="396"/>
      <c r="SXQ173" s="396"/>
      <c r="SXR173" s="396"/>
      <c r="SXS173" s="396"/>
      <c r="SXT173" s="396"/>
      <c r="SXU173" s="396"/>
      <c r="SXV173" s="396"/>
      <c r="SXW173" s="396"/>
      <c r="SXX173" s="396"/>
      <c r="SXY173" s="396"/>
      <c r="SXZ173" s="396"/>
      <c r="SYA173" s="396"/>
      <c r="SYB173" s="396"/>
      <c r="SYC173" s="396"/>
      <c r="SYD173" s="396"/>
      <c r="SYE173" s="396"/>
      <c r="SYF173" s="396"/>
      <c r="SYG173" s="396"/>
      <c r="SYH173" s="396"/>
      <c r="SYI173" s="396"/>
      <c r="SYJ173" s="396"/>
      <c r="SYK173" s="396"/>
      <c r="SYL173" s="396"/>
      <c r="SYM173" s="396"/>
      <c r="SYN173" s="396"/>
      <c r="SYO173" s="396"/>
      <c r="SYP173" s="396"/>
      <c r="SYQ173" s="396"/>
      <c r="SYR173" s="396"/>
      <c r="SYS173" s="396"/>
      <c r="SYT173" s="396"/>
      <c r="SYU173" s="396"/>
      <c r="SYV173" s="396"/>
      <c r="SYW173" s="396"/>
      <c r="SYX173" s="396"/>
      <c r="SYY173" s="396"/>
      <c r="SYZ173" s="396"/>
      <c r="SZA173" s="396"/>
      <c r="SZB173" s="396"/>
      <c r="SZC173" s="396"/>
      <c r="SZD173" s="396"/>
      <c r="SZE173" s="396"/>
      <c r="SZF173" s="396"/>
      <c r="SZG173" s="396"/>
      <c r="SZH173" s="396"/>
      <c r="SZI173" s="396"/>
      <c r="SZJ173" s="396"/>
      <c r="SZK173" s="396"/>
      <c r="SZL173" s="396"/>
      <c r="SZM173" s="396"/>
      <c r="SZN173" s="396"/>
      <c r="SZO173" s="396"/>
      <c r="SZP173" s="396"/>
      <c r="SZQ173" s="396"/>
      <c r="SZR173" s="396"/>
      <c r="SZS173" s="396"/>
      <c r="SZT173" s="396"/>
      <c r="SZU173" s="396"/>
      <c r="SZV173" s="396"/>
      <c r="SZW173" s="396"/>
      <c r="SZX173" s="396"/>
      <c r="SZY173" s="396"/>
      <c r="SZZ173" s="396"/>
      <c r="TAA173" s="396"/>
      <c r="TAB173" s="396"/>
      <c r="TAC173" s="396"/>
      <c r="TAD173" s="396"/>
      <c r="TAE173" s="396"/>
      <c r="TAF173" s="396"/>
      <c r="TAG173" s="396"/>
      <c r="TAH173" s="396"/>
      <c r="TAI173" s="396"/>
      <c r="TAJ173" s="396"/>
      <c r="TAK173" s="396"/>
      <c r="TAL173" s="396"/>
      <c r="TAM173" s="396"/>
      <c r="TAN173" s="396"/>
      <c r="TAO173" s="396"/>
      <c r="TAP173" s="396"/>
      <c r="TAQ173" s="396"/>
      <c r="TAR173" s="396"/>
      <c r="TAS173" s="396"/>
      <c r="TAT173" s="396"/>
      <c r="TAU173" s="396"/>
      <c r="TAV173" s="396"/>
      <c r="TAW173" s="396"/>
      <c r="TAX173" s="396"/>
      <c r="TAY173" s="396"/>
      <c r="TAZ173" s="396"/>
      <c r="TBA173" s="396"/>
      <c r="TBB173" s="396"/>
      <c r="TBC173" s="396"/>
      <c r="TBD173" s="396"/>
      <c r="TBE173" s="396"/>
      <c r="TBF173" s="396"/>
      <c r="TBG173" s="396"/>
      <c r="TBH173" s="396"/>
      <c r="TBI173" s="396"/>
      <c r="TBJ173" s="396"/>
      <c r="TBK173" s="396"/>
      <c r="TBL173" s="396"/>
      <c r="TBM173" s="396"/>
      <c r="TBN173" s="396"/>
      <c r="TBO173" s="396"/>
      <c r="TBP173" s="396"/>
      <c r="TBQ173" s="396"/>
      <c r="TBR173" s="396"/>
      <c r="TBS173" s="396"/>
      <c r="TBT173" s="396"/>
      <c r="TBU173" s="396"/>
      <c r="TBV173" s="396"/>
      <c r="TBW173" s="396"/>
      <c r="TBX173" s="396"/>
      <c r="TBY173" s="396"/>
      <c r="TBZ173" s="396"/>
      <c r="TCA173" s="396"/>
      <c r="TCB173" s="396"/>
      <c r="TCC173" s="396"/>
      <c r="TCD173" s="396"/>
      <c r="TCE173" s="396"/>
      <c r="TCF173" s="396"/>
      <c r="TCG173" s="396"/>
      <c r="TCH173" s="396"/>
      <c r="TCI173" s="396"/>
      <c r="TCJ173" s="396"/>
      <c r="TCK173" s="396"/>
      <c r="TCL173" s="396"/>
      <c r="TCM173" s="396"/>
      <c r="TCN173" s="396"/>
      <c r="TCO173" s="396"/>
      <c r="TCP173" s="396"/>
      <c r="TCQ173" s="396"/>
      <c r="TCR173" s="396"/>
      <c r="TCS173" s="396"/>
      <c r="TCT173" s="396"/>
      <c r="TCU173" s="396"/>
      <c r="TCV173" s="396"/>
      <c r="TCW173" s="396"/>
      <c r="TCX173" s="396"/>
      <c r="TCY173" s="396"/>
      <c r="TCZ173" s="396"/>
      <c r="TDA173" s="396"/>
      <c r="TDB173" s="396"/>
      <c r="TDC173" s="396"/>
      <c r="TDD173" s="396"/>
      <c r="TDE173" s="396"/>
      <c r="TDF173" s="396"/>
      <c r="TDG173" s="396"/>
      <c r="TDH173" s="396"/>
      <c r="TDI173" s="396"/>
      <c r="TDJ173" s="396"/>
      <c r="TDK173" s="396"/>
      <c r="TDL173" s="396"/>
      <c r="TDM173" s="396"/>
      <c r="TDN173" s="396"/>
      <c r="TDO173" s="396"/>
      <c r="TDP173" s="396"/>
      <c r="TDQ173" s="396"/>
      <c r="TDR173" s="396"/>
      <c r="TDS173" s="396"/>
      <c r="TDT173" s="396"/>
      <c r="TDU173" s="396"/>
      <c r="TDV173" s="396"/>
      <c r="TDW173" s="396"/>
      <c r="TDX173" s="396"/>
      <c r="TDY173" s="396"/>
      <c r="TDZ173" s="396"/>
      <c r="TEA173" s="396"/>
      <c r="TEB173" s="396"/>
      <c r="TEC173" s="396"/>
      <c r="TED173" s="396"/>
      <c r="TEE173" s="396"/>
      <c r="TEF173" s="396"/>
      <c r="TEG173" s="396"/>
      <c r="TEH173" s="396"/>
      <c r="TEI173" s="396"/>
      <c r="TEJ173" s="396"/>
      <c r="TEK173" s="396"/>
      <c r="TEL173" s="396"/>
      <c r="TEM173" s="396"/>
      <c r="TEN173" s="396"/>
      <c r="TEO173" s="396"/>
      <c r="TEP173" s="396"/>
      <c r="TEQ173" s="396"/>
      <c r="TER173" s="396"/>
      <c r="TES173" s="396"/>
      <c r="TET173" s="396"/>
      <c r="TEU173" s="396"/>
      <c r="TEV173" s="396"/>
      <c r="TEW173" s="396"/>
      <c r="TEX173" s="396"/>
      <c r="TEY173" s="396"/>
      <c r="TEZ173" s="396"/>
      <c r="TFA173" s="396"/>
      <c r="TFB173" s="396"/>
      <c r="TFC173" s="396"/>
      <c r="TFD173" s="396"/>
      <c r="TFE173" s="396"/>
      <c r="TFF173" s="396"/>
      <c r="TFG173" s="396"/>
      <c r="TFH173" s="396"/>
      <c r="TFI173" s="396"/>
      <c r="TFJ173" s="396"/>
      <c r="TFK173" s="396"/>
      <c r="TFL173" s="396"/>
      <c r="TFM173" s="396"/>
      <c r="TFN173" s="396"/>
      <c r="TFO173" s="396"/>
      <c r="TFP173" s="396"/>
      <c r="TFQ173" s="396"/>
      <c r="TFR173" s="396"/>
      <c r="TFS173" s="396"/>
      <c r="TFT173" s="396"/>
      <c r="TFU173" s="396"/>
      <c r="TFV173" s="396"/>
      <c r="TFW173" s="396"/>
      <c r="TFX173" s="396"/>
      <c r="TFY173" s="396"/>
      <c r="TFZ173" s="396"/>
      <c r="TGA173" s="396"/>
      <c r="TGB173" s="396"/>
      <c r="TGC173" s="396"/>
      <c r="TGD173" s="396"/>
      <c r="TGE173" s="396"/>
      <c r="TGF173" s="396"/>
      <c r="TGG173" s="396"/>
      <c r="TGH173" s="396"/>
      <c r="TGI173" s="396"/>
      <c r="TGJ173" s="396"/>
      <c r="TGK173" s="396"/>
      <c r="TGL173" s="396"/>
      <c r="TGM173" s="396"/>
      <c r="TGN173" s="396"/>
      <c r="TGO173" s="396"/>
      <c r="TGP173" s="396"/>
      <c r="TGQ173" s="396"/>
      <c r="TGR173" s="396"/>
      <c r="TGS173" s="396"/>
      <c r="TGT173" s="396"/>
      <c r="TGU173" s="396"/>
      <c r="TGV173" s="396"/>
      <c r="TGW173" s="396"/>
      <c r="TGX173" s="396"/>
      <c r="TGY173" s="396"/>
      <c r="TGZ173" s="396"/>
      <c r="THA173" s="396"/>
      <c r="THB173" s="396"/>
      <c r="THC173" s="396"/>
      <c r="THD173" s="396"/>
      <c r="THE173" s="396"/>
      <c r="THF173" s="396"/>
      <c r="THG173" s="396"/>
      <c r="THH173" s="396"/>
      <c r="THI173" s="396"/>
      <c r="THJ173" s="396"/>
      <c r="THK173" s="396"/>
      <c r="THL173" s="396"/>
      <c r="THM173" s="396"/>
      <c r="THN173" s="396"/>
      <c r="THO173" s="396"/>
      <c r="THP173" s="396"/>
      <c r="THQ173" s="396"/>
      <c r="THR173" s="396"/>
      <c r="THS173" s="396"/>
      <c r="THT173" s="396"/>
      <c r="THU173" s="396"/>
      <c r="THV173" s="396"/>
      <c r="THW173" s="396"/>
      <c r="THX173" s="396"/>
      <c r="THY173" s="396"/>
      <c r="THZ173" s="396"/>
      <c r="TIA173" s="396"/>
      <c r="TIB173" s="396"/>
      <c r="TIC173" s="396"/>
      <c r="TID173" s="396"/>
      <c r="TIE173" s="396"/>
      <c r="TIF173" s="396"/>
      <c r="TIG173" s="396"/>
      <c r="TIH173" s="396"/>
      <c r="TII173" s="396"/>
      <c r="TIJ173" s="396"/>
      <c r="TIK173" s="396"/>
      <c r="TIL173" s="396"/>
      <c r="TIM173" s="396"/>
      <c r="TIN173" s="396"/>
      <c r="TIO173" s="396"/>
      <c r="TIP173" s="396"/>
      <c r="TIQ173" s="396"/>
      <c r="TIR173" s="396"/>
      <c r="TIS173" s="396"/>
      <c r="TIT173" s="396"/>
      <c r="TIU173" s="396"/>
      <c r="TIV173" s="396"/>
      <c r="TIW173" s="396"/>
      <c r="TIX173" s="396"/>
      <c r="TIY173" s="396"/>
      <c r="TIZ173" s="396"/>
      <c r="TJA173" s="396"/>
      <c r="TJB173" s="396"/>
      <c r="TJC173" s="396"/>
      <c r="TJD173" s="396"/>
      <c r="TJE173" s="396"/>
      <c r="TJF173" s="396"/>
      <c r="TJG173" s="396"/>
      <c r="TJH173" s="396"/>
      <c r="TJI173" s="396"/>
      <c r="TJJ173" s="396"/>
      <c r="TJK173" s="396"/>
      <c r="TJL173" s="396"/>
      <c r="TJM173" s="396"/>
      <c r="TJN173" s="396"/>
      <c r="TJO173" s="396"/>
      <c r="TJP173" s="396"/>
      <c r="TJQ173" s="396"/>
      <c r="TJR173" s="396"/>
      <c r="TJS173" s="396"/>
      <c r="TJT173" s="396"/>
      <c r="TJU173" s="396"/>
      <c r="TJV173" s="396"/>
      <c r="TJW173" s="396"/>
      <c r="TJX173" s="396"/>
      <c r="TJY173" s="396"/>
      <c r="TJZ173" s="396"/>
      <c r="TKA173" s="396"/>
      <c r="TKB173" s="396"/>
      <c r="TKC173" s="396"/>
      <c r="TKD173" s="396"/>
      <c r="TKE173" s="396"/>
      <c r="TKF173" s="396"/>
      <c r="TKG173" s="396"/>
      <c r="TKH173" s="396"/>
      <c r="TKI173" s="396"/>
      <c r="TKJ173" s="396"/>
      <c r="TKK173" s="396"/>
      <c r="TKL173" s="396"/>
      <c r="TKM173" s="396"/>
      <c r="TKN173" s="396"/>
      <c r="TKO173" s="396"/>
      <c r="TKP173" s="396"/>
      <c r="TKQ173" s="396"/>
      <c r="TKR173" s="396"/>
      <c r="TKS173" s="396"/>
      <c r="TKT173" s="396"/>
      <c r="TKU173" s="396"/>
      <c r="TKV173" s="396"/>
      <c r="TKW173" s="396"/>
      <c r="TKX173" s="396"/>
      <c r="TKY173" s="396"/>
      <c r="TKZ173" s="396"/>
      <c r="TLA173" s="396"/>
      <c r="TLB173" s="396"/>
      <c r="TLC173" s="396"/>
      <c r="TLD173" s="396"/>
      <c r="TLE173" s="396"/>
      <c r="TLF173" s="396"/>
      <c r="TLG173" s="396"/>
      <c r="TLH173" s="396"/>
      <c r="TLI173" s="396"/>
      <c r="TLJ173" s="396"/>
      <c r="TLK173" s="396"/>
      <c r="TLL173" s="396"/>
      <c r="TLM173" s="396"/>
      <c r="TLN173" s="396"/>
      <c r="TLO173" s="396"/>
      <c r="TLP173" s="396"/>
      <c r="TLQ173" s="396"/>
      <c r="TLR173" s="396"/>
      <c r="TLS173" s="396"/>
      <c r="TLT173" s="396"/>
      <c r="TLU173" s="396"/>
      <c r="TLV173" s="396"/>
      <c r="TLW173" s="396"/>
      <c r="TLX173" s="396"/>
      <c r="TLY173" s="396"/>
      <c r="TLZ173" s="396"/>
      <c r="TMA173" s="396"/>
      <c r="TMB173" s="396"/>
      <c r="TMC173" s="396"/>
      <c r="TMD173" s="396"/>
      <c r="TME173" s="396"/>
      <c r="TMF173" s="396"/>
      <c r="TMG173" s="396"/>
      <c r="TMH173" s="396"/>
      <c r="TMI173" s="396"/>
      <c r="TMJ173" s="396"/>
      <c r="TMK173" s="396"/>
      <c r="TML173" s="396"/>
      <c r="TMM173" s="396"/>
      <c r="TMN173" s="396"/>
      <c r="TMO173" s="396"/>
      <c r="TMP173" s="396"/>
      <c r="TMQ173" s="396"/>
      <c r="TMR173" s="396"/>
      <c r="TMS173" s="396"/>
      <c r="TMT173" s="396"/>
      <c r="TMU173" s="396"/>
      <c r="TMV173" s="396"/>
      <c r="TMW173" s="396"/>
      <c r="TMX173" s="396"/>
      <c r="TMY173" s="396"/>
      <c r="TMZ173" s="396"/>
      <c r="TNA173" s="396"/>
      <c r="TNB173" s="396"/>
      <c r="TNC173" s="396"/>
      <c r="TND173" s="396"/>
      <c r="TNE173" s="396"/>
      <c r="TNF173" s="396"/>
      <c r="TNG173" s="396"/>
      <c r="TNH173" s="396"/>
      <c r="TNI173" s="396"/>
      <c r="TNJ173" s="396"/>
      <c r="TNK173" s="396"/>
      <c r="TNL173" s="396"/>
      <c r="TNM173" s="396"/>
      <c r="TNN173" s="396"/>
      <c r="TNO173" s="396"/>
      <c r="TNP173" s="396"/>
      <c r="TNQ173" s="396"/>
      <c r="TNR173" s="396"/>
      <c r="TNS173" s="396"/>
      <c r="TNT173" s="396"/>
      <c r="TNU173" s="396"/>
      <c r="TNV173" s="396"/>
      <c r="TNW173" s="396"/>
      <c r="TNX173" s="396"/>
      <c r="TNY173" s="396"/>
      <c r="TNZ173" s="396"/>
      <c r="TOA173" s="396"/>
      <c r="TOB173" s="396"/>
      <c r="TOC173" s="396"/>
      <c r="TOD173" s="396"/>
      <c r="TOE173" s="396"/>
      <c r="TOF173" s="396"/>
      <c r="TOG173" s="396"/>
      <c r="TOH173" s="396"/>
      <c r="TOI173" s="396"/>
      <c r="TOJ173" s="396"/>
      <c r="TOK173" s="396"/>
      <c r="TOL173" s="396"/>
      <c r="TOM173" s="396"/>
      <c r="TON173" s="396"/>
      <c r="TOO173" s="396"/>
      <c r="TOP173" s="396"/>
      <c r="TOQ173" s="396"/>
      <c r="TOR173" s="396"/>
      <c r="TOS173" s="396"/>
      <c r="TOT173" s="396"/>
      <c r="TOU173" s="396"/>
      <c r="TOV173" s="396"/>
      <c r="TOW173" s="396"/>
      <c r="TOX173" s="396"/>
      <c r="TOY173" s="396"/>
      <c r="TOZ173" s="396"/>
      <c r="TPA173" s="396"/>
      <c r="TPB173" s="396"/>
      <c r="TPC173" s="396"/>
      <c r="TPD173" s="396"/>
      <c r="TPE173" s="396"/>
      <c r="TPF173" s="396"/>
      <c r="TPG173" s="396"/>
      <c r="TPH173" s="396"/>
      <c r="TPI173" s="396"/>
      <c r="TPJ173" s="396"/>
      <c r="TPK173" s="396"/>
      <c r="TPL173" s="396"/>
      <c r="TPM173" s="396"/>
      <c r="TPN173" s="396"/>
      <c r="TPO173" s="396"/>
      <c r="TPP173" s="396"/>
      <c r="TPQ173" s="396"/>
      <c r="TPR173" s="396"/>
      <c r="TPS173" s="396"/>
      <c r="TPT173" s="396"/>
      <c r="TPU173" s="396"/>
      <c r="TPV173" s="396"/>
      <c r="TPW173" s="396"/>
      <c r="TPX173" s="396"/>
      <c r="TPY173" s="396"/>
      <c r="TPZ173" s="396"/>
      <c r="TQA173" s="396"/>
      <c r="TQB173" s="396"/>
      <c r="TQC173" s="396"/>
      <c r="TQD173" s="396"/>
      <c r="TQE173" s="396"/>
      <c r="TQF173" s="396"/>
      <c r="TQG173" s="396"/>
      <c r="TQH173" s="396"/>
      <c r="TQI173" s="396"/>
      <c r="TQJ173" s="396"/>
      <c r="TQK173" s="396"/>
      <c r="TQL173" s="396"/>
      <c r="TQM173" s="396"/>
      <c r="TQN173" s="396"/>
      <c r="TQO173" s="396"/>
      <c r="TQP173" s="396"/>
      <c r="TQQ173" s="396"/>
      <c r="TQR173" s="396"/>
      <c r="TQS173" s="396"/>
      <c r="TQT173" s="396"/>
      <c r="TQU173" s="396"/>
      <c r="TQV173" s="396"/>
      <c r="TQW173" s="396"/>
      <c r="TQX173" s="396"/>
      <c r="TQY173" s="396"/>
      <c r="TQZ173" s="396"/>
      <c r="TRA173" s="396"/>
      <c r="TRB173" s="396"/>
      <c r="TRC173" s="396"/>
      <c r="TRD173" s="396"/>
      <c r="TRE173" s="396"/>
      <c r="TRF173" s="396"/>
      <c r="TRG173" s="396"/>
      <c r="TRH173" s="396"/>
      <c r="TRI173" s="396"/>
      <c r="TRJ173" s="396"/>
      <c r="TRK173" s="396"/>
      <c r="TRL173" s="396"/>
      <c r="TRM173" s="396"/>
      <c r="TRN173" s="396"/>
      <c r="TRO173" s="396"/>
      <c r="TRP173" s="396"/>
      <c r="TRQ173" s="396"/>
      <c r="TRR173" s="396"/>
      <c r="TRS173" s="396"/>
      <c r="TRT173" s="396"/>
      <c r="TRU173" s="396"/>
      <c r="TRV173" s="396"/>
      <c r="TRW173" s="396"/>
      <c r="TRX173" s="396"/>
      <c r="TRY173" s="396"/>
      <c r="TRZ173" s="396"/>
      <c r="TSA173" s="396"/>
      <c r="TSB173" s="396"/>
      <c r="TSC173" s="396"/>
      <c r="TSD173" s="396"/>
      <c r="TSE173" s="396"/>
      <c r="TSF173" s="396"/>
      <c r="TSG173" s="396"/>
      <c r="TSH173" s="396"/>
      <c r="TSI173" s="396"/>
      <c r="TSJ173" s="396"/>
      <c r="TSK173" s="396"/>
      <c r="TSL173" s="396"/>
      <c r="TSM173" s="396"/>
      <c r="TSN173" s="396"/>
      <c r="TSO173" s="396"/>
      <c r="TSP173" s="396"/>
      <c r="TSQ173" s="396"/>
      <c r="TSR173" s="396"/>
      <c r="TSS173" s="396"/>
      <c r="TST173" s="396"/>
      <c r="TSU173" s="396"/>
      <c r="TSV173" s="396"/>
      <c r="TSW173" s="396"/>
      <c r="TSX173" s="396"/>
      <c r="TSY173" s="396"/>
      <c r="TSZ173" s="396"/>
      <c r="TTA173" s="396"/>
      <c r="TTB173" s="396"/>
      <c r="TTC173" s="396"/>
      <c r="TTD173" s="396"/>
      <c r="TTE173" s="396"/>
      <c r="TTF173" s="396"/>
      <c r="TTG173" s="396"/>
      <c r="TTH173" s="396"/>
      <c r="TTI173" s="396"/>
      <c r="TTJ173" s="396"/>
      <c r="TTK173" s="396"/>
      <c r="TTL173" s="396"/>
      <c r="TTM173" s="396"/>
      <c r="TTN173" s="396"/>
      <c r="TTO173" s="396"/>
      <c r="TTP173" s="396"/>
      <c r="TTQ173" s="396"/>
      <c r="TTR173" s="396"/>
      <c r="TTS173" s="396"/>
      <c r="TTT173" s="396"/>
      <c r="TTU173" s="396"/>
      <c r="TTV173" s="396"/>
      <c r="TTW173" s="396"/>
      <c r="TTX173" s="396"/>
      <c r="TTY173" s="396"/>
      <c r="TTZ173" s="396"/>
      <c r="TUA173" s="396"/>
      <c r="TUB173" s="396"/>
      <c r="TUC173" s="396"/>
      <c r="TUD173" s="396"/>
      <c r="TUE173" s="396"/>
      <c r="TUF173" s="396"/>
      <c r="TUG173" s="396"/>
      <c r="TUH173" s="396"/>
      <c r="TUI173" s="396"/>
      <c r="TUJ173" s="396"/>
      <c r="TUK173" s="396"/>
      <c r="TUL173" s="396"/>
      <c r="TUM173" s="396"/>
      <c r="TUN173" s="396"/>
      <c r="TUO173" s="396"/>
      <c r="TUP173" s="396"/>
      <c r="TUQ173" s="396"/>
      <c r="TUR173" s="396"/>
      <c r="TUS173" s="396"/>
      <c r="TUT173" s="396"/>
      <c r="TUU173" s="396"/>
      <c r="TUV173" s="396"/>
      <c r="TUW173" s="396"/>
      <c r="TUX173" s="396"/>
      <c r="TUY173" s="396"/>
      <c r="TUZ173" s="396"/>
      <c r="TVA173" s="396"/>
      <c r="TVB173" s="396"/>
      <c r="TVC173" s="396"/>
      <c r="TVD173" s="396"/>
      <c r="TVE173" s="396"/>
      <c r="TVF173" s="396"/>
      <c r="TVG173" s="396"/>
      <c r="TVH173" s="396"/>
      <c r="TVI173" s="396"/>
      <c r="TVJ173" s="396"/>
      <c r="TVK173" s="396"/>
      <c r="TVL173" s="396"/>
      <c r="TVM173" s="396"/>
      <c r="TVN173" s="396"/>
      <c r="TVO173" s="396"/>
      <c r="TVP173" s="396"/>
      <c r="TVQ173" s="396"/>
      <c r="TVR173" s="396"/>
      <c r="TVS173" s="396"/>
      <c r="TVT173" s="396"/>
      <c r="TVU173" s="396"/>
      <c r="TVV173" s="396"/>
      <c r="TVW173" s="396"/>
      <c r="TVX173" s="396"/>
      <c r="TVY173" s="396"/>
      <c r="TVZ173" s="396"/>
      <c r="TWA173" s="396"/>
      <c r="TWB173" s="396"/>
      <c r="TWC173" s="396"/>
      <c r="TWD173" s="396"/>
      <c r="TWE173" s="396"/>
      <c r="TWF173" s="396"/>
      <c r="TWG173" s="396"/>
      <c r="TWH173" s="396"/>
      <c r="TWI173" s="396"/>
      <c r="TWJ173" s="396"/>
      <c r="TWK173" s="396"/>
      <c r="TWL173" s="396"/>
      <c r="TWM173" s="396"/>
      <c r="TWN173" s="396"/>
      <c r="TWO173" s="396"/>
      <c r="TWP173" s="396"/>
      <c r="TWQ173" s="396"/>
      <c r="TWR173" s="396"/>
      <c r="TWS173" s="396"/>
      <c r="TWT173" s="396"/>
      <c r="TWU173" s="396"/>
      <c r="TWV173" s="396"/>
      <c r="TWW173" s="396"/>
      <c r="TWX173" s="396"/>
      <c r="TWY173" s="396"/>
      <c r="TWZ173" s="396"/>
      <c r="TXA173" s="396"/>
      <c r="TXB173" s="396"/>
      <c r="TXC173" s="396"/>
      <c r="TXD173" s="396"/>
      <c r="TXE173" s="396"/>
      <c r="TXF173" s="396"/>
      <c r="TXG173" s="396"/>
      <c r="TXH173" s="396"/>
      <c r="TXI173" s="396"/>
      <c r="TXJ173" s="396"/>
      <c r="TXK173" s="396"/>
      <c r="TXL173" s="396"/>
      <c r="TXM173" s="396"/>
      <c r="TXN173" s="396"/>
      <c r="TXO173" s="396"/>
      <c r="TXP173" s="396"/>
      <c r="TXQ173" s="396"/>
      <c r="TXR173" s="396"/>
      <c r="TXS173" s="396"/>
      <c r="TXT173" s="396"/>
      <c r="TXU173" s="396"/>
      <c r="TXV173" s="396"/>
      <c r="TXW173" s="396"/>
      <c r="TXX173" s="396"/>
      <c r="TXY173" s="396"/>
      <c r="TXZ173" s="396"/>
      <c r="TYA173" s="396"/>
      <c r="TYB173" s="396"/>
      <c r="TYC173" s="396"/>
      <c r="TYD173" s="396"/>
      <c r="TYE173" s="396"/>
      <c r="TYF173" s="396"/>
      <c r="TYG173" s="396"/>
      <c r="TYH173" s="396"/>
      <c r="TYI173" s="396"/>
      <c r="TYJ173" s="396"/>
      <c r="TYK173" s="396"/>
      <c r="TYL173" s="396"/>
      <c r="TYM173" s="396"/>
      <c r="TYN173" s="396"/>
      <c r="TYO173" s="396"/>
      <c r="TYP173" s="396"/>
      <c r="TYQ173" s="396"/>
      <c r="TYR173" s="396"/>
      <c r="TYS173" s="396"/>
      <c r="TYT173" s="396"/>
      <c r="TYU173" s="396"/>
      <c r="TYV173" s="396"/>
      <c r="TYW173" s="396"/>
      <c r="TYX173" s="396"/>
      <c r="TYY173" s="396"/>
      <c r="TYZ173" s="396"/>
      <c r="TZA173" s="396"/>
      <c r="TZB173" s="396"/>
      <c r="TZC173" s="396"/>
      <c r="TZD173" s="396"/>
      <c r="TZE173" s="396"/>
      <c r="TZF173" s="396"/>
      <c r="TZG173" s="396"/>
      <c r="TZH173" s="396"/>
      <c r="TZI173" s="396"/>
      <c r="TZJ173" s="396"/>
      <c r="TZK173" s="396"/>
      <c r="TZL173" s="396"/>
      <c r="TZM173" s="396"/>
      <c r="TZN173" s="396"/>
      <c r="TZO173" s="396"/>
      <c r="TZP173" s="396"/>
      <c r="TZQ173" s="396"/>
      <c r="TZR173" s="396"/>
      <c r="TZS173" s="396"/>
      <c r="TZT173" s="396"/>
      <c r="TZU173" s="396"/>
      <c r="TZV173" s="396"/>
      <c r="TZW173" s="396"/>
      <c r="TZX173" s="396"/>
      <c r="TZY173" s="396"/>
      <c r="TZZ173" s="396"/>
      <c r="UAA173" s="396"/>
      <c r="UAB173" s="396"/>
      <c r="UAC173" s="396"/>
      <c r="UAD173" s="396"/>
      <c r="UAE173" s="396"/>
      <c r="UAF173" s="396"/>
      <c r="UAG173" s="396"/>
      <c r="UAH173" s="396"/>
      <c r="UAI173" s="396"/>
      <c r="UAJ173" s="396"/>
      <c r="UAK173" s="396"/>
      <c r="UAL173" s="396"/>
      <c r="UAM173" s="396"/>
      <c r="UAN173" s="396"/>
      <c r="UAO173" s="396"/>
      <c r="UAP173" s="396"/>
      <c r="UAQ173" s="396"/>
      <c r="UAR173" s="396"/>
      <c r="UAS173" s="396"/>
      <c r="UAT173" s="396"/>
      <c r="UAU173" s="396"/>
      <c r="UAV173" s="396"/>
      <c r="UAW173" s="396"/>
      <c r="UAX173" s="396"/>
      <c r="UAY173" s="396"/>
      <c r="UAZ173" s="396"/>
      <c r="UBA173" s="396"/>
      <c r="UBB173" s="396"/>
      <c r="UBC173" s="396"/>
      <c r="UBD173" s="396"/>
      <c r="UBE173" s="396"/>
      <c r="UBF173" s="396"/>
      <c r="UBG173" s="396"/>
      <c r="UBH173" s="396"/>
      <c r="UBI173" s="396"/>
      <c r="UBJ173" s="396"/>
      <c r="UBK173" s="396"/>
      <c r="UBL173" s="396"/>
      <c r="UBM173" s="396"/>
      <c r="UBN173" s="396"/>
      <c r="UBO173" s="396"/>
      <c r="UBP173" s="396"/>
      <c r="UBQ173" s="396"/>
      <c r="UBR173" s="396"/>
      <c r="UBS173" s="396"/>
      <c r="UBT173" s="396"/>
      <c r="UBU173" s="396"/>
      <c r="UBV173" s="396"/>
      <c r="UBW173" s="396"/>
      <c r="UBX173" s="396"/>
      <c r="UBY173" s="396"/>
      <c r="UBZ173" s="396"/>
      <c r="UCA173" s="396"/>
      <c r="UCB173" s="396"/>
      <c r="UCC173" s="396"/>
      <c r="UCD173" s="396"/>
      <c r="UCE173" s="396"/>
      <c r="UCF173" s="396"/>
      <c r="UCG173" s="396"/>
      <c r="UCH173" s="396"/>
      <c r="UCI173" s="396"/>
      <c r="UCJ173" s="396"/>
      <c r="UCK173" s="396"/>
      <c r="UCL173" s="396"/>
      <c r="UCM173" s="396"/>
      <c r="UCN173" s="396"/>
      <c r="UCO173" s="396"/>
      <c r="UCP173" s="396"/>
      <c r="UCQ173" s="396"/>
      <c r="UCR173" s="396"/>
      <c r="UCS173" s="396"/>
      <c r="UCT173" s="396"/>
      <c r="UCU173" s="396"/>
      <c r="UCV173" s="396"/>
      <c r="UCW173" s="396"/>
      <c r="UCX173" s="396"/>
      <c r="UCY173" s="396"/>
      <c r="UCZ173" s="396"/>
      <c r="UDA173" s="396"/>
      <c r="UDB173" s="396"/>
      <c r="UDC173" s="396"/>
      <c r="UDD173" s="396"/>
      <c r="UDE173" s="396"/>
      <c r="UDF173" s="396"/>
      <c r="UDG173" s="396"/>
      <c r="UDH173" s="396"/>
      <c r="UDI173" s="396"/>
      <c r="UDJ173" s="396"/>
      <c r="UDK173" s="396"/>
      <c r="UDL173" s="396"/>
      <c r="UDM173" s="396"/>
      <c r="UDN173" s="396"/>
      <c r="UDO173" s="396"/>
      <c r="UDP173" s="396"/>
      <c r="UDQ173" s="396"/>
      <c r="UDR173" s="396"/>
      <c r="UDS173" s="396"/>
      <c r="UDT173" s="396"/>
      <c r="UDU173" s="396"/>
      <c r="UDV173" s="396"/>
      <c r="UDW173" s="396"/>
      <c r="UDX173" s="396"/>
      <c r="UDY173" s="396"/>
      <c r="UDZ173" s="396"/>
      <c r="UEA173" s="396"/>
      <c r="UEB173" s="396"/>
      <c r="UEC173" s="396"/>
      <c r="UED173" s="396"/>
      <c r="UEE173" s="396"/>
      <c r="UEF173" s="396"/>
      <c r="UEG173" s="396"/>
      <c r="UEH173" s="396"/>
      <c r="UEI173" s="396"/>
      <c r="UEJ173" s="396"/>
      <c r="UEK173" s="396"/>
      <c r="UEL173" s="396"/>
      <c r="UEM173" s="396"/>
      <c r="UEN173" s="396"/>
      <c r="UEO173" s="396"/>
      <c r="UEP173" s="396"/>
      <c r="UEQ173" s="396"/>
      <c r="UER173" s="396"/>
      <c r="UES173" s="396"/>
      <c r="UET173" s="396"/>
      <c r="UEU173" s="396"/>
      <c r="UEV173" s="396"/>
      <c r="UEW173" s="396"/>
      <c r="UEX173" s="396"/>
      <c r="UEY173" s="396"/>
      <c r="UEZ173" s="396"/>
      <c r="UFA173" s="396"/>
      <c r="UFB173" s="396"/>
      <c r="UFC173" s="396"/>
      <c r="UFD173" s="396"/>
      <c r="UFE173" s="396"/>
      <c r="UFF173" s="396"/>
      <c r="UFG173" s="396"/>
      <c r="UFH173" s="396"/>
      <c r="UFI173" s="396"/>
      <c r="UFJ173" s="396"/>
      <c r="UFK173" s="396"/>
      <c r="UFL173" s="396"/>
      <c r="UFM173" s="396"/>
      <c r="UFN173" s="396"/>
      <c r="UFO173" s="396"/>
      <c r="UFP173" s="396"/>
      <c r="UFQ173" s="396"/>
      <c r="UFR173" s="396"/>
      <c r="UFS173" s="396"/>
      <c r="UFT173" s="396"/>
      <c r="UFU173" s="396"/>
      <c r="UFV173" s="396"/>
      <c r="UFW173" s="396"/>
      <c r="UFX173" s="396"/>
      <c r="UFY173" s="396"/>
      <c r="UFZ173" s="396"/>
      <c r="UGA173" s="396"/>
      <c r="UGB173" s="396"/>
      <c r="UGC173" s="396"/>
      <c r="UGD173" s="396"/>
      <c r="UGE173" s="396"/>
      <c r="UGF173" s="396"/>
      <c r="UGG173" s="396"/>
      <c r="UGH173" s="396"/>
      <c r="UGI173" s="396"/>
      <c r="UGJ173" s="396"/>
      <c r="UGK173" s="396"/>
      <c r="UGL173" s="396"/>
      <c r="UGM173" s="396"/>
      <c r="UGN173" s="396"/>
      <c r="UGO173" s="396"/>
      <c r="UGP173" s="396"/>
      <c r="UGQ173" s="396"/>
      <c r="UGR173" s="396"/>
      <c r="UGS173" s="396"/>
      <c r="UGT173" s="396"/>
      <c r="UGU173" s="396"/>
      <c r="UGV173" s="396"/>
      <c r="UGW173" s="396"/>
      <c r="UGX173" s="396"/>
      <c r="UGY173" s="396"/>
      <c r="UGZ173" s="396"/>
      <c r="UHA173" s="396"/>
      <c r="UHB173" s="396"/>
      <c r="UHC173" s="396"/>
      <c r="UHD173" s="396"/>
      <c r="UHE173" s="396"/>
      <c r="UHF173" s="396"/>
      <c r="UHG173" s="396"/>
      <c r="UHH173" s="396"/>
      <c r="UHI173" s="396"/>
      <c r="UHJ173" s="396"/>
      <c r="UHK173" s="396"/>
      <c r="UHL173" s="396"/>
      <c r="UHM173" s="396"/>
      <c r="UHN173" s="396"/>
      <c r="UHO173" s="396"/>
      <c r="UHP173" s="396"/>
      <c r="UHQ173" s="396"/>
      <c r="UHR173" s="396"/>
      <c r="UHS173" s="396"/>
      <c r="UHT173" s="396"/>
      <c r="UHU173" s="396"/>
      <c r="UHV173" s="396"/>
      <c r="UHW173" s="396"/>
      <c r="UHX173" s="396"/>
      <c r="UHY173" s="396"/>
      <c r="UHZ173" s="396"/>
      <c r="UIA173" s="396"/>
      <c r="UIB173" s="396"/>
      <c r="UIC173" s="396"/>
      <c r="UID173" s="396"/>
      <c r="UIE173" s="396"/>
      <c r="UIF173" s="396"/>
      <c r="UIG173" s="396"/>
      <c r="UIH173" s="396"/>
      <c r="UII173" s="396"/>
      <c r="UIJ173" s="396"/>
      <c r="UIK173" s="396"/>
      <c r="UIL173" s="396"/>
      <c r="UIM173" s="396"/>
      <c r="UIN173" s="396"/>
      <c r="UIO173" s="396"/>
      <c r="UIP173" s="396"/>
      <c r="UIQ173" s="396"/>
      <c r="UIR173" s="396"/>
      <c r="UIS173" s="396"/>
      <c r="UIT173" s="396"/>
      <c r="UIU173" s="396"/>
      <c r="UIV173" s="396"/>
      <c r="UIW173" s="396"/>
      <c r="UIX173" s="396"/>
      <c r="UIY173" s="396"/>
      <c r="UIZ173" s="396"/>
      <c r="UJA173" s="396"/>
      <c r="UJB173" s="396"/>
      <c r="UJC173" s="396"/>
      <c r="UJD173" s="396"/>
      <c r="UJE173" s="396"/>
      <c r="UJF173" s="396"/>
      <c r="UJG173" s="396"/>
      <c r="UJH173" s="396"/>
      <c r="UJI173" s="396"/>
      <c r="UJJ173" s="396"/>
      <c r="UJK173" s="396"/>
      <c r="UJL173" s="396"/>
      <c r="UJM173" s="396"/>
      <c r="UJN173" s="396"/>
      <c r="UJO173" s="396"/>
      <c r="UJP173" s="396"/>
      <c r="UJQ173" s="396"/>
      <c r="UJR173" s="396"/>
      <c r="UJS173" s="396"/>
      <c r="UJT173" s="396"/>
      <c r="UJU173" s="396"/>
      <c r="UJV173" s="396"/>
      <c r="UJW173" s="396"/>
      <c r="UJX173" s="396"/>
      <c r="UJY173" s="396"/>
      <c r="UJZ173" s="396"/>
      <c r="UKA173" s="396"/>
      <c r="UKB173" s="396"/>
      <c r="UKC173" s="396"/>
      <c r="UKD173" s="396"/>
      <c r="UKE173" s="396"/>
      <c r="UKF173" s="396"/>
      <c r="UKG173" s="396"/>
      <c r="UKH173" s="396"/>
      <c r="UKI173" s="396"/>
      <c r="UKJ173" s="396"/>
      <c r="UKK173" s="396"/>
      <c r="UKL173" s="396"/>
      <c r="UKM173" s="396"/>
      <c r="UKN173" s="396"/>
      <c r="UKO173" s="396"/>
      <c r="UKP173" s="396"/>
      <c r="UKQ173" s="396"/>
      <c r="UKR173" s="396"/>
      <c r="UKS173" s="396"/>
      <c r="UKT173" s="396"/>
      <c r="UKU173" s="396"/>
      <c r="UKV173" s="396"/>
      <c r="UKW173" s="396"/>
      <c r="UKX173" s="396"/>
      <c r="UKY173" s="396"/>
      <c r="UKZ173" s="396"/>
      <c r="ULA173" s="396"/>
      <c r="ULB173" s="396"/>
      <c r="ULC173" s="396"/>
      <c r="ULD173" s="396"/>
      <c r="ULE173" s="396"/>
      <c r="ULF173" s="396"/>
      <c r="ULG173" s="396"/>
      <c r="ULH173" s="396"/>
      <c r="ULI173" s="396"/>
      <c r="ULJ173" s="396"/>
      <c r="ULK173" s="396"/>
      <c r="ULL173" s="396"/>
      <c r="ULM173" s="396"/>
      <c r="ULN173" s="396"/>
      <c r="ULO173" s="396"/>
      <c r="ULP173" s="396"/>
      <c r="ULQ173" s="396"/>
      <c r="ULR173" s="396"/>
      <c r="ULS173" s="396"/>
      <c r="ULT173" s="396"/>
      <c r="ULU173" s="396"/>
      <c r="ULV173" s="396"/>
      <c r="ULW173" s="396"/>
      <c r="ULX173" s="396"/>
      <c r="ULY173" s="396"/>
      <c r="ULZ173" s="396"/>
      <c r="UMA173" s="396"/>
      <c r="UMB173" s="396"/>
      <c r="UMC173" s="396"/>
      <c r="UMD173" s="396"/>
      <c r="UME173" s="396"/>
      <c r="UMF173" s="396"/>
      <c r="UMG173" s="396"/>
      <c r="UMH173" s="396"/>
      <c r="UMI173" s="396"/>
      <c r="UMJ173" s="396"/>
      <c r="UMK173" s="396"/>
      <c r="UML173" s="396"/>
      <c r="UMM173" s="396"/>
      <c r="UMN173" s="396"/>
      <c r="UMO173" s="396"/>
      <c r="UMP173" s="396"/>
      <c r="UMQ173" s="396"/>
      <c r="UMR173" s="396"/>
      <c r="UMS173" s="396"/>
      <c r="UMT173" s="396"/>
      <c r="UMU173" s="396"/>
      <c r="UMV173" s="396"/>
      <c r="UMW173" s="396"/>
      <c r="UMX173" s="396"/>
      <c r="UMY173" s="396"/>
      <c r="UMZ173" s="396"/>
      <c r="UNA173" s="396"/>
      <c r="UNB173" s="396"/>
      <c r="UNC173" s="396"/>
      <c r="UND173" s="396"/>
      <c r="UNE173" s="396"/>
      <c r="UNF173" s="396"/>
      <c r="UNG173" s="396"/>
      <c r="UNH173" s="396"/>
      <c r="UNI173" s="396"/>
      <c r="UNJ173" s="396"/>
      <c r="UNK173" s="396"/>
      <c r="UNL173" s="396"/>
      <c r="UNM173" s="396"/>
      <c r="UNN173" s="396"/>
      <c r="UNO173" s="396"/>
      <c r="UNP173" s="396"/>
      <c r="UNQ173" s="396"/>
      <c r="UNR173" s="396"/>
      <c r="UNS173" s="396"/>
      <c r="UNT173" s="396"/>
      <c r="UNU173" s="396"/>
      <c r="UNV173" s="396"/>
      <c r="UNW173" s="396"/>
      <c r="UNX173" s="396"/>
      <c r="UNY173" s="396"/>
      <c r="UNZ173" s="396"/>
      <c r="UOA173" s="396"/>
      <c r="UOB173" s="396"/>
      <c r="UOC173" s="396"/>
      <c r="UOD173" s="396"/>
      <c r="UOE173" s="396"/>
      <c r="UOF173" s="396"/>
      <c r="UOG173" s="396"/>
      <c r="UOH173" s="396"/>
      <c r="UOI173" s="396"/>
      <c r="UOJ173" s="396"/>
      <c r="UOK173" s="396"/>
      <c r="UOL173" s="396"/>
      <c r="UOM173" s="396"/>
      <c r="UON173" s="396"/>
      <c r="UOO173" s="396"/>
      <c r="UOP173" s="396"/>
      <c r="UOQ173" s="396"/>
      <c r="UOR173" s="396"/>
      <c r="UOS173" s="396"/>
      <c r="UOT173" s="396"/>
      <c r="UOU173" s="396"/>
      <c r="UOV173" s="396"/>
      <c r="UOW173" s="396"/>
      <c r="UOX173" s="396"/>
      <c r="UOY173" s="396"/>
      <c r="UOZ173" s="396"/>
      <c r="UPA173" s="396"/>
      <c r="UPB173" s="396"/>
      <c r="UPC173" s="396"/>
      <c r="UPD173" s="396"/>
      <c r="UPE173" s="396"/>
      <c r="UPF173" s="396"/>
      <c r="UPG173" s="396"/>
      <c r="UPH173" s="396"/>
      <c r="UPI173" s="396"/>
      <c r="UPJ173" s="396"/>
      <c r="UPK173" s="396"/>
      <c r="UPL173" s="396"/>
      <c r="UPM173" s="396"/>
      <c r="UPN173" s="396"/>
      <c r="UPO173" s="396"/>
      <c r="UPP173" s="396"/>
      <c r="UPQ173" s="396"/>
      <c r="UPR173" s="396"/>
      <c r="UPS173" s="396"/>
      <c r="UPT173" s="396"/>
      <c r="UPU173" s="396"/>
      <c r="UPV173" s="396"/>
      <c r="UPW173" s="396"/>
      <c r="UPX173" s="396"/>
      <c r="UPY173" s="396"/>
      <c r="UPZ173" s="396"/>
      <c r="UQA173" s="396"/>
      <c r="UQB173" s="396"/>
      <c r="UQC173" s="396"/>
      <c r="UQD173" s="396"/>
      <c r="UQE173" s="396"/>
      <c r="UQF173" s="396"/>
      <c r="UQG173" s="396"/>
      <c r="UQH173" s="396"/>
      <c r="UQI173" s="396"/>
      <c r="UQJ173" s="396"/>
      <c r="UQK173" s="396"/>
      <c r="UQL173" s="396"/>
      <c r="UQM173" s="396"/>
      <c r="UQN173" s="396"/>
      <c r="UQO173" s="396"/>
      <c r="UQP173" s="396"/>
      <c r="UQQ173" s="396"/>
      <c r="UQR173" s="396"/>
      <c r="UQS173" s="396"/>
      <c r="UQT173" s="396"/>
      <c r="UQU173" s="396"/>
      <c r="UQV173" s="396"/>
      <c r="UQW173" s="396"/>
      <c r="UQX173" s="396"/>
      <c r="UQY173" s="396"/>
      <c r="UQZ173" s="396"/>
      <c r="URA173" s="396"/>
      <c r="URB173" s="396"/>
      <c r="URC173" s="396"/>
      <c r="URD173" s="396"/>
      <c r="URE173" s="396"/>
      <c r="URF173" s="396"/>
      <c r="URG173" s="396"/>
      <c r="URH173" s="396"/>
      <c r="URI173" s="396"/>
      <c r="URJ173" s="396"/>
      <c r="URK173" s="396"/>
      <c r="URL173" s="396"/>
      <c r="URM173" s="396"/>
      <c r="URN173" s="396"/>
      <c r="URO173" s="396"/>
      <c r="URP173" s="396"/>
      <c r="URQ173" s="396"/>
      <c r="URR173" s="396"/>
      <c r="URS173" s="396"/>
      <c r="URT173" s="396"/>
      <c r="URU173" s="396"/>
      <c r="URV173" s="396"/>
      <c r="URW173" s="396"/>
      <c r="URX173" s="396"/>
      <c r="URY173" s="396"/>
      <c r="URZ173" s="396"/>
      <c r="USA173" s="396"/>
      <c r="USB173" s="396"/>
      <c r="USC173" s="396"/>
      <c r="USD173" s="396"/>
      <c r="USE173" s="396"/>
      <c r="USF173" s="396"/>
      <c r="USG173" s="396"/>
      <c r="USH173" s="396"/>
      <c r="USI173" s="396"/>
      <c r="USJ173" s="396"/>
      <c r="USK173" s="396"/>
      <c r="USL173" s="396"/>
      <c r="USM173" s="396"/>
      <c r="USN173" s="396"/>
      <c r="USO173" s="396"/>
      <c r="USP173" s="396"/>
      <c r="USQ173" s="396"/>
      <c r="USR173" s="396"/>
      <c r="USS173" s="396"/>
      <c r="UST173" s="396"/>
      <c r="USU173" s="396"/>
      <c r="USV173" s="396"/>
      <c r="USW173" s="396"/>
      <c r="USX173" s="396"/>
      <c r="USY173" s="396"/>
      <c r="USZ173" s="396"/>
      <c r="UTA173" s="396"/>
      <c r="UTB173" s="396"/>
      <c r="UTC173" s="396"/>
      <c r="UTD173" s="396"/>
      <c r="UTE173" s="396"/>
      <c r="UTF173" s="396"/>
      <c r="UTG173" s="396"/>
      <c r="UTH173" s="396"/>
      <c r="UTI173" s="396"/>
      <c r="UTJ173" s="396"/>
      <c r="UTK173" s="396"/>
      <c r="UTL173" s="396"/>
      <c r="UTM173" s="396"/>
      <c r="UTN173" s="396"/>
      <c r="UTO173" s="396"/>
      <c r="UTP173" s="396"/>
      <c r="UTQ173" s="396"/>
      <c r="UTR173" s="396"/>
      <c r="UTS173" s="396"/>
      <c r="UTT173" s="396"/>
      <c r="UTU173" s="396"/>
      <c r="UTV173" s="396"/>
      <c r="UTW173" s="396"/>
      <c r="UTX173" s="396"/>
      <c r="UTY173" s="396"/>
      <c r="UTZ173" s="396"/>
      <c r="UUA173" s="396"/>
      <c r="UUB173" s="396"/>
      <c r="UUC173" s="396"/>
      <c r="UUD173" s="396"/>
      <c r="UUE173" s="396"/>
      <c r="UUF173" s="396"/>
      <c r="UUG173" s="396"/>
      <c r="UUH173" s="396"/>
      <c r="UUI173" s="396"/>
      <c r="UUJ173" s="396"/>
      <c r="UUK173" s="396"/>
      <c r="UUL173" s="396"/>
      <c r="UUM173" s="396"/>
      <c r="UUN173" s="396"/>
      <c r="UUO173" s="396"/>
      <c r="UUP173" s="396"/>
      <c r="UUQ173" s="396"/>
      <c r="UUR173" s="396"/>
      <c r="UUS173" s="396"/>
      <c r="UUT173" s="396"/>
      <c r="UUU173" s="396"/>
      <c r="UUV173" s="396"/>
      <c r="UUW173" s="396"/>
      <c r="UUX173" s="396"/>
      <c r="UUY173" s="396"/>
      <c r="UUZ173" s="396"/>
      <c r="UVA173" s="396"/>
      <c r="UVB173" s="396"/>
      <c r="UVC173" s="396"/>
      <c r="UVD173" s="396"/>
      <c r="UVE173" s="396"/>
      <c r="UVF173" s="396"/>
      <c r="UVG173" s="396"/>
      <c r="UVH173" s="396"/>
      <c r="UVI173" s="396"/>
      <c r="UVJ173" s="396"/>
      <c r="UVK173" s="396"/>
      <c r="UVL173" s="396"/>
      <c r="UVM173" s="396"/>
      <c r="UVN173" s="396"/>
      <c r="UVO173" s="396"/>
      <c r="UVP173" s="396"/>
      <c r="UVQ173" s="396"/>
      <c r="UVR173" s="396"/>
      <c r="UVS173" s="396"/>
      <c r="UVT173" s="396"/>
      <c r="UVU173" s="396"/>
      <c r="UVV173" s="396"/>
      <c r="UVW173" s="396"/>
      <c r="UVX173" s="396"/>
      <c r="UVY173" s="396"/>
      <c r="UVZ173" s="396"/>
      <c r="UWA173" s="396"/>
      <c r="UWB173" s="396"/>
      <c r="UWC173" s="396"/>
      <c r="UWD173" s="396"/>
      <c r="UWE173" s="396"/>
      <c r="UWF173" s="396"/>
      <c r="UWG173" s="396"/>
      <c r="UWH173" s="396"/>
      <c r="UWI173" s="396"/>
      <c r="UWJ173" s="396"/>
      <c r="UWK173" s="396"/>
      <c r="UWL173" s="396"/>
      <c r="UWM173" s="396"/>
      <c r="UWN173" s="396"/>
      <c r="UWO173" s="396"/>
      <c r="UWP173" s="396"/>
      <c r="UWQ173" s="396"/>
      <c r="UWR173" s="396"/>
      <c r="UWS173" s="396"/>
      <c r="UWT173" s="396"/>
      <c r="UWU173" s="396"/>
      <c r="UWV173" s="396"/>
      <c r="UWW173" s="396"/>
      <c r="UWX173" s="396"/>
      <c r="UWY173" s="396"/>
      <c r="UWZ173" s="396"/>
      <c r="UXA173" s="396"/>
      <c r="UXB173" s="396"/>
      <c r="UXC173" s="396"/>
      <c r="UXD173" s="396"/>
      <c r="UXE173" s="396"/>
      <c r="UXF173" s="396"/>
      <c r="UXG173" s="396"/>
      <c r="UXH173" s="396"/>
      <c r="UXI173" s="396"/>
      <c r="UXJ173" s="396"/>
      <c r="UXK173" s="396"/>
      <c r="UXL173" s="396"/>
      <c r="UXM173" s="396"/>
      <c r="UXN173" s="396"/>
      <c r="UXO173" s="396"/>
      <c r="UXP173" s="396"/>
      <c r="UXQ173" s="396"/>
      <c r="UXR173" s="396"/>
      <c r="UXS173" s="396"/>
      <c r="UXT173" s="396"/>
      <c r="UXU173" s="396"/>
      <c r="UXV173" s="396"/>
      <c r="UXW173" s="396"/>
      <c r="UXX173" s="396"/>
      <c r="UXY173" s="396"/>
      <c r="UXZ173" s="396"/>
      <c r="UYA173" s="396"/>
      <c r="UYB173" s="396"/>
      <c r="UYC173" s="396"/>
      <c r="UYD173" s="396"/>
      <c r="UYE173" s="396"/>
      <c r="UYF173" s="396"/>
      <c r="UYG173" s="396"/>
      <c r="UYH173" s="396"/>
      <c r="UYI173" s="396"/>
      <c r="UYJ173" s="396"/>
      <c r="UYK173" s="396"/>
      <c r="UYL173" s="396"/>
      <c r="UYM173" s="396"/>
      <c r="UYN173" s="396"/>
      <c r="UYO173" s="396"/>
      <c r="UYP173" s="396"/>
      <c r="UYQ173" s="396"/>
      <c r="UYR173" s="396"/>
      <c r="UYS173" s="396"/>
      <c r="UYT173" s="396"/>
      <c r="UYU173" s="396"/>
      <c r="UYV173" s="396"/>
      <c r="UYW173" s="396"/>
      <c r="UYX173" s="396"/>
      <c r="UYY173" s="396"/>
      <c r="UYZ173" s="396"/>
      <c r="UZA173" s="396"/>
      <c r="UZB173" s="396"/>
      <c r="UZC173" s="396"/>
      <c r="UZD173" s="396"/>
      <c r="UZE173" s="396"/>
      <c r="UZF173" s="396"/>
      <c r="UZG173" s="396"/>
      <c r="UZH173" s="396"/>
      <c r="UZI173" s="396"/>
      <c r="UZJ173" s="396"/>
      <c r="UZK173" s="396"/>
      <c r="UZL173" s="396"/>
      <c r="UZM173" s="396"/>
      <c r="UZN173" s="396"/>
      <c r="UZO173" s="396"/>
      <c r="UZP173" s="396"/>
      <c r="UZQ173" s="396"/>
      <c r="UZR173" s="396"/>
      <c r="UZS173" s="396"/>
      <c r="UZT173" s="396"/>
      <c r="UZU173" s="396"/>
      <c r="UZV173" s="396"/>
      <c r="UZW173" s="396"/>
      <c r="UZX173" s="396"/>
      <c r="UZY173" s="396"/>
      <c r="UZZ173" s="396"/>
      <c r="VAA173" s="396"/>
      <c r="VAB173" s="396"/>
      <c r="VAC173" s="396"/>
      <c r="VAD173" s="396"/>
      <c r="VAE173" s="396"/>
      <c r="VAF173" s="396"/>
      <c r="VAG173" s="396"/>
      <c r="VAH173" s="396"/>
      <c r="VAI173" s="396"/>
      <c r="VAJ173" s="396"/>
      <c r="VAK173" s="396"/>
      <c r="VAL173" s="396"/>
      <c r="VAM173" s="396"/>
      <c r="VAN173" s="396"/>
      <c r="VAO173" s="396"/>
      <c r="VAP173" s="396"/>
      <c r="VAQ173" s="396"/>
      <c r="VAR173" s="396"/>
      <c r="VAS173" s="396"/>
      <c r="VAT173" s="396"/>
      <c r="VAU173" s="396"/>
      <c r="VAV173" s="396"/>
      <c r="VAW173" s="396"/>
      <c r="VAX173" s="396"/>
      <c r="VAY173" s="396"/>
      <c r="VAZ173" s="396"/>
      <c r="VBA173" s="396"/>
      <c r="VBB173" s="396"/>
      <c r="VBC173" s="396"/>
      <c r="VBD173" s="396"/>
      <c r="VBE173" s="396"/>
      <c r="VBF173" s="396"/>
      <c r="VBG173" s="396"/>
      <c r="VBH173" s="396"/>
      <c r="VBI173" s="396"/>
      <c r="VBJ173" s="396"/>
      <c r="VBK173" s="396"/>
      <c r="VBL173" s="396"/>
      <c r="VBM173" s="396"/>
      <c r="VBN173" s="396"/>
      <c r="VBO173" s="396"/>
      <c r="VBP173" s="396"/>
      <c r="VBQ173" s="396"/>
      <c r="VBR173" s="396"/>
      <c r="VBS173" s="396"/>
      <c r="VBT173" s="396"/>
      <c r="VBU173" s="396"/>
      <c r="VBV173" s="396"/>
      <c r="VBW173" s="396"/>
      <c r="VBX173" s="396"/>
      <c r="VBY173" s="396"/>
      <c r="VBZ173" s="396"/>
      <c r="VCA173" s="396"/>
      <c r="VCB173" s="396"/>
      <c r="VCC173" s="396"/>
      <c r="VCD173" s="396"/>
      <c r="VCE173" s="396"/>
      <c r="VCF173" s="396"/>
      <c r="VCG173" s="396"/>
      <c r="VCH173" s="396"/>
      <c r="VCI173" s="396"/>
      <c r="VCJ173" s="396"/>
      <c r="VCK173" s="396"/>
      <c r="VCL173" s="396"/>
      <c r="VCM173" s="396"/>
      <c r="VCN173" s="396"/>
      <c r="VCO173" s="396"/>
      <c r="VCP173" s="396"/>
      <c r="VCQ173" s="396"/>
      <c r="VCR173" s="396"/>
      <c r="VCS173" s="396"/>
      <c r="VCT173" s="396"/>
      <c r="VCU173" s="396"/>
      <c r="VCV173" s="396"/>
      <c r="VCW173" s="396"/>
      <c r="VCX173" s="396"/>
      <c r="VCY173" s="396"/>
      <c r="VCZ173" s="396"/>
      <c r="VDA173" s="396"/>
      <c r="VDB173" s="396"/>
      <c r="VDC173" s="396"/>
      <c r="VDD173" s="396"/>
      <c r="VDE173" s="396"/>
      <c r="VDF173" s="396"/>
      <c r="VDG173" s="396"/>
      <c r="VDH173" s="396"/>
      <c r="VDI173" s="396"/>
      <c r="VDJ173" s="396"/>
      <c r="VDK173" s="396"/>
      <c r="VDL173" s="396"/>
      <c r="VDM173" s="396"/>
      <c r="VDN173" s="396"/>
      <c r="VDO173" s="396"/>
      <c r="VDP173" s="396"/>
      <c r="VDQ173" s="396"/>
      <c r="VDR173" s="396"/>
      <c r="VDS173" s="396"/>
      <c r="VDT173" s="396"/>
      <c r="VDU173" s="396"/>
      <c r="VDV173" s="396"/>
      <c r="VDW173" s="396"/>
      <c r="VDX173" s="396"/>
      <c r="VDY173" s="396"/>
      <c r="VDZ173" s="396"/>
      <c r="VEA173" s="396"/>
      <c r="VEB173" s="396"/>
      <c r="VEC173" s="396"/>
      <c r="VED173" s="396"/>
      <c r="VEE173" s="396"/>
      <c r="VEF173" s="396"/>
      <c r="VEG173" s="396"/>
      <c r="VEH173" s="396"/>
      <c r="VEI173" s="396"/>
      <c r="VEJ173" s="396"/>
      <c r="VEK173" s="396"/>
      <c r="VEL173" s="396"/>
      <c r="VEM173" s="396"/>
      <c r="VEN173" s="396"/>
      <c r="VEO173" s="396"/>
      <c r="VEP173" s="396"/>
      <c r="VEQ173" s="396"/>
      <c r="VER173" s="396"/>
      <c r="VES173" s="396"/>
      <c r="VET173" s="396"/>
      <c r="VEU173" s="396"/>
      <c r="VEV173" s="396"/>
      <c r="VEW173" s="396"/>
      <c r="VEX173" s="396"/>
      <c r="VEY173" s="396"/>
      <c r="VEZ173" s="396"/>
      <c r="VFA173" s="396"/>
      <c r="VFB173" s="396"/>
      <c r="VFC173" s="396"/>
      <c r="VFD173" s="396"/>
      <c r="VFE173" s="396"/>
      <c r="VFF173" s="396"/>
      <c r="VFG173" s="396"/>
      <c r="VFH173" s="396"/>
      <c r="VFI173" s="396"/>
      <c r="VFJ173" s="396"/>
      <c r="VFK173" s="396"/>
      <c r="VFL173" s="396"/>
      <c r="VFM173" s="396"/>
      <c r="VFN173" s="396"/>
      <c r="VFO173" s="396"/>
      <c r="VFP173" s="396"/>
      <c r="VFQ173" s="396"/>
      <c r="VFR173" s="396"/>
      <c r="VFS173" s="396"/>
      <c r="VFT173" s="396"/>
      <c r="VFU173" s="396"/>
      <c r="VFV173" s="396"/>
      <c r="VFW173" s="396"/>
      <c r="VFX173" s="396"/>
      <c r="VFY173" s="396"/>
      <c r="VFZ173" s="396"/>
      <c r="VGA173" s="396"/>
      <c r="VGB173" s="396"/>
      <c r="VGC173" s="396"/>
      <c r="VGD173" s="396"/>
      <c r="VGE173" s="396"/>
      <c r="VGF173" s="396"/>
      <c r="VGG173" s="396"/>
      <c r="VGH173" s="396"/>
      <c r="VGI173" s="396"/>
      <c r="VGJ173" s="396"/>
      <c r="VGK173" s="396"/>
      <c r="VGL173" s="396"/>
      <c r="VGM173" s="396"/>
      <c r="VGN173" s="396"/>
      <c r="VGO173" s="396"/>
      <c r="VGP173" s="396"/>
      <c r="VGQ173" s="396"/>
      <c r="VGR173" s="396"/>
      <c r="VGS173" s="396"/>
      <c r="VGT173" s="396"/>
      <c r="VGU173" s="396"/>
      <c r="VGV173" s="396"/>
      <c r="VGW173" s="396"/>
      <c r="VGX173" s="396"/>
      <c r="VGY173" s="396"/>
      <c r="VGZ173" s="396"/>
      <c r="VHA173" s="396"/>
      <c r="VHB173" s="396"/>
      <c r="VHC173" s="396"/>
      <c r="VHD173" s="396"/>
      <c r="VHE173" s="396"/>
      <c r="VHF173" s="396"/>
      <c r="VHG173" s="396"/>
      <c r="VHH173" s="396"/>
      <c r="VHI173" s="396"/>
      <c r="VHJ173" s="396"/>
      <c r="VHK173" s="396"/>
      <c r="VHL173" s="396"/>
      <c r="VHM173" s="396"/>
      <c r="VHN173" s="396"/>
      <c r="VHO173" s="396"/>
      <c r="VHP173" s="396"/>
      <c r="VHQ173" s="396"/>
      <c r="VHR173" s="396"/>
      <c r="VHS173" s="396"/>
      <c r="VHT173" s="396"/>
      <c r="VHU173" s="396"/>
      <c r="VHV173" s="396"/>
      <c r="VHW173" s="396"/>
      <c r="VHX173" s="396"/>
      <c r="VHY173" s="396"/>
      <c r="VHZ173" s="396"/>
      <c r="VIA173" s="396"/>
      <c r="VIB173" s="396"/>
      <c r="VIC173" s="396"/>
      <c r="VID173" s="396"/>
      <c r="VIE173" s="396"/>
      <c r="VIF173" s="396"/>
      <c r="VIG173" s="396"/>
      <c r="VIH173" s="396"/>
      <c r="VII173" s="396"/>
      <c r="VIJ173" s="396"/>
      <c r="VIK173" s="396"/>
      <c r="VIL173" s="396"/>
      <c r="VIM173" s="396"/>
      <c r="VIN173" s="396"/>
      <c r="VIO173" s="396"/>
      <c r="VIP173" s="396"/>
      <c r="VIQ173" s="396"/>
      <c r="VIR173" s="396"/>
      <c r="VIS173" s="396"/>
      <c r="VIT173" s="396"/>
      <c r="VIU173" s="396"/>
      <c r="VIV173" s="396"/>
      <c r="VIW173" s="396"/>
      <c r="VIX173" s="396"/>
      <c r="VIY173" s="396"/>
      <c r="VIZ173" s="396"/>
      <c r="VJA173" s="396"/>
      <c r="VJB173" s="396"/>
      <c r="VJC173" s="396"/>
      <c r="VJD173" s="396"/>
      <c r="VJE173" s="396"/>
      <c r="VJF173" s="396"/>
      <c r="VJG173" s="396"/>
      <c r="VJH173" s="396"/>
      <c r="VJI173" s="396"/>
      <c r="VJJ173" s="396"/>
      <c r="VJK173" s="396"/>
      <c r="VJL173" s="396"/>
      <c r="VJM173" s="396"/>
      <c r="VJN173" s="396"/>
      <c r="VJO173" s="396"/>
      <c r="VJP173" s="396"/>
      <c r="VJQ173" s="396"/>
      <c r="VJR173" s="396"/>
      <c r="VJS173" s="396"/>
      <c r="VJT173" s="396"/>
      <c r="VJU173" s="396"/>
      <c r="VJV173" s="396"/>
      <c r="VJW173" s="396"/>
      <c r="VJX173" s="396"/>
      <c r="VJY173" s="396"/>
      <c r="VJZ173" s="396"/>
      <c r="VKA173" s="396"/>
      <c r="VKB173" s="396"/>
      <c r="VKC173" s="396"/>
      <c r="VKD173" s="396"/>
      <c r="VKE173" s="396"/>
      <c r="VKF173" s="396"/>
      <c r="VKG173" s="396"/>
      <c r="VKH173" s="396"/>
      <c r="VKI173" s="396"/>
      <c r="VKJ173" s="396"/>
      <c r="VKK173" s="396"/>
      <c r="VKL173" s="396"/>
      <c r="VKM173" s="396"/>
      <c r="VKN173" s="396"/>
      <c r="VKO173" s="396"/>
      <c r="VKP173" s="396"/>
      <c r="VKQ173" s="396"/>
      <c r="VKR173" s="396"/>
      <c r="VKS173" s="396"/>
      <c r="VKT173" s="396"/>
      <c r="VKU173" s="396"/>
      <c r="VKV173" s="396"/>
      <c r="VKW173" s="396"/>
      <c r="VKX173" s="396"/>
      <c r="VKY173" s="396"/>
      <c r="VKZ173" s="396"/>
      <c r="VLA173" s="396"/>
      <c r="VLB173" s="396"/>
      <c r="VLC173" s="396"/>
      <c r="VLD173" s="396"/>
      <c r="VLE173" s="396"/>
      <c r="VLF173" s="396"/>
      <c r="VLG173" s="396"/>
      <c r="VLH173" s="396"/>
      <c r="VLI173" s="396"/>
      <c r="VLJ173" s="396"/>
      <c r="VLK173" s="396"/>
      <c r="VLL173" s="396"/>
      <c r="VLM173" s="396"/>
      <c r="VLN173" s="396"/>
      <c r="VLO173" s="396"/>
      <c r="VLP173" s="396"/>
      <c r="VLQ173" s="396"/>
      <c r="VLR173" s="396"/>
      <c r="VLS173" s="396"/>
      <c r="VLT173" s="396"/>
      <c r="VLU173" s="396"/>
      <c r="VLV173" s="396"/>
      <c r="VLW173" s="396"/>
      <c r="VLX173" s="396"/>
      <c r="VLY173" s="396"/>
      <c r="VLZ173" s="396"/>
      <c r="VMA173" s="396"/>
      <c r="VMB173" s="396"/>
      <c r="VMC173" s="396"/>
      <c r="VMD173" s="396"/>
      <c r="VME173" s="396"/>
      <c r="VMF173" s="396"/>
      <c r="VMG173" s="396"/>
      <c r="VMH173" s="396"/>
      <c r="VMI173" s="396"/>
      <c r="VMJ173" s="396"/>
      <c r="VMK173" s="396"/>
      <c r="VML173" s="396"/>
      <c r="VMM173" s="396"/>
      <c r="VMN173" s="396"/>
      <c r="VMO173" s="396"/>
      <c r="VMP173" s="396"/>
      <c r="VMQ173" s="396"/>
      <c r="VMR173" s="396"/>
      <c r="VMS173" s="396"/>
      <c r="VMT173" s="396"/>
      <c r="VMU173" s="396"/>
      <c r="VMV173" s="396"/>
      <c r="VMW173" s="396"/>
      <c r="VMX173" s="396"/>
      <c r="VMY173" s="396"/>
      <c r="VMZ173" s="396"/>
      <c r="VNA173" s="396"/>
      <c r="VNB173" s="396"/>
      <c r="VNC173" s="396"/>
      <c r="VND173" s="396"/>
      <c r="VNE173" s="396"/>
      <c r="VNF173" s="396"/>
      <c r="VNG173" s="396"/>
      <c r="VNH173" s="396"/>
      <c r="VNI173" s="396"/>
      <c r="VNJ173" s="396"/>
      <c r="VNK173" s="396"/>
      <c r="VNL173" s="396"/>
      <c r="VNM173" s="396"/>
      <c r="VNN173" s="396"/>
      <c r="VNO173" s="396"/>
      <c r="VNP173" s="396"/>
      <c r="VNQ173" s="396"/>
      <c r="VNR173" s="396"/>
      <c r="VNS173" s="396"/>
      <c r="VNT173" s="396"/>
      <c r="VNU173" s="396"/>
      <c r="VNV173" s="396"/>
      <c r="VNW173" s="396"/>
      <c r="VNX173" s="396"/>
      <c r="VNY173" s="396"/>
      <c r="VNZ173" s="396"/>
      <c r="VOA173" s="396"/>
      <c r="VOB173" s="396"/>
      <c r="VOC173" s="396"/>
      <c r="VOD173" s="396"/>
      <c r="VOE173" s="396"/>
      <c r="VOF173" s="396"/>
      <c r="VOG173" s="396"/>
      <c r="VOH173" s="396"/>
      <c r="VOI173" s="396"/>
      <c r="VOJ173" s="396"/>
      <c r="VOK173" s="396"/>
      <c r="VOL173" s="396"/>
      <c r="VOM173" s="396"/>
      <c r="VON173" s="396"/>
      <c r="VOO173" s="396"/>
      <c r="VOP173" s="396"/>
      <c r="VOQ173" s="396"/>
      <c r="VOR173" s="396"/>
      <c r="VOS173" s="396"/>
      <c r="VOT173" s="396"/>
      <c r="VOU173" s="396"/>
      <c r="VOV173" s="396"/>
      <c r="VOW173" s="396"/>
      <c r="VOX173" s="396"/>
      <c r="VOY173" s="396"/>
      <c r="VOZ173" s="396"/>
      <c r="VPA173" s="396"/>
      <c r="VPB173" s="396"/>
      <c r="VPC173" s="396"/>
      <c r="VPD173" s="396"/>
      <c r="VPE173" s="396"/>
      <c r="VPF173" s="396"/>
      <c r="VPG173" s="396"/>
      <c r="VPH173" s="396"/>
      <c r="VPI173" s="396"/>
      <c r="VPJ173" s="396"/>
      <c r="VPK173" s="396"/>
      <c r="VPL173" s="396"/>
      <c r="VPM173" s="396"/>
      <c r="VPN173" s="396"/>
      <c r="VPO173" s="396"/>
      <c r="VPP173" s="396"/>
      <c r="VPQ173" s="396"/>
      <c r="VPR173" s="396"/>
      <c r="VPS173" s="396"/>
      <c r="VPT173" s="396"/>
      <c r="VPU173" s="396"/>
      <c r="VPV173" s="396"/>
      <c r="VPW173" s="396"/>
      <c r="VPX173" s="396"/>
      <c r="VPY173" s="396"/>
      <c r="VPZ173" s="396"/>
      <c r="VQA173" s="396"/>
      <c r="VQB173" s="396"/>
      <c r="VQC173" s="396"/>
      <c r="VQD173" s="396"/>
      <c r="VQE173" s="396"/>
      <c r="VQF173" s="396"/>
      <c r="VQG173" s="396"/>
      <c r="VQH173" s="396"/>
      <c r="VQI173" s="396"/>
      <c r="VQJ173" s="396"/>
      <c r="VQK173" s="396"/>
      <c r="VQL173" s="396"/>
      <c r="VQM173" s="396"/>
      <c r="VQN173" s="396"/>
      <c r="VQO173" s="396"/>
      <c r="VQP173" s="396"/>
      <c r="VQQ173" s="396"/>
      <c r="VQR173" s="396"/>
      <c r="VQS173" s="396"/>
      <c r="VQT173" s="396"/>
      <c r="VQU173" s="396"/>
      <c r="VQV173" s="396"/>
      <c r="VQW173" s="396"/>
      <c r="VQX173" s="396"/>
      <c r="VQY173" s="396"/>
      <c r="VQZ173" s="396"/>
      <c r="VRA173" s="396"/>
      <c r="VRB173" s="396"/>
      <c r="VRC173" s="396"/>
      <c r="VRD173" s="396"/>
      <c r="VRE173" s="396"/>
      <c r="VRF173" s="396"/>
      <c r="VRG173" s="396"/>
      <c r="VRH173" s="396"/>
      <c r="VRI173" s="396"/>
      <c r="VRJ173" s="396"/>
      <c r="VRK173" s="396"/>
      <c r="VRL173" s="396"/>
      <c r="VRM173" s="396"/>
      <c r="VRN173" s="396"/>
      <c r="VRO173" s="396"/>
      <c r="VRP173" s="396"/>
      <c r="VRQ173" s="396"/>
      <c r="VRR173" s="396"/>
      <c r="VRS173" s="396"/>
      <c r="VRT173" s="396"/>
      <c r="VRU173" s="396"/>
      <c r="VRV173" s="396"/>
      <c r="VRW173" s="396"/>
      <c r="VRX173" s="396"/>
      <c r="VRY173" s="396"/>
      <c r="VRZ173" s="396"/>
      <c r="VSA173" s="396"/>
      <c r="VSB173" s="396"/>
      <c r="VSC173" s="396"/>
      <c r="VSD173" s="396"/>
      <c r="VSE173" s="396"/>
      <c r="VSF173" s="396"/>
      <c r="VSG173" s="396"/>
      <c r="VSH173" s="396"/>
      <c r="VSI173" s="396"/>
      <c r="VSJ173" s="396"/>
      <c r="VSK173" s="396"/>
      <c r="VSL173" s="396"/>
      <c r="VSM173" s="396"/>
      <c r="VSN173" s="396"/>
      <c r="VSO173" s="396"/>
      <c r="VSP173" s="396"/>
      <c r="VSQ173" s="396"/>
      <c r="VSR173" s="396"/>
      <c r="VSS173" s="396"/>
      <c r="VST173" s="396"/>
      <c r="VSU173" s="396"/>
      <c r="VSV173" s="396"/>
      <c r="VSW173" s="396"/>
      <c r="VSX173" s="396"/>
      <c r="VSY173" s="396"/>
      <c r="VSZ173" s="396"/>
      <c r="VTA173" s="396"/>
      <c r="VTB173" s="396"/>
      <c r="VTC173" s="396"/>
      <c r="VTD173" s="396"/>
      <c r="VTE173" s="396"/>
      <c r="VTF173" s="396"/>
      <c r="VTG173" s="396"/>
      <c r="VTH173" s="396"/>
      <c r="VTI173" s="396"/>
      <c r="VTJ173" s="396"/>
      <c r="VTK173" s="396"/>
      <c r="VTL173" s="396"/>
      <c r="VTM173" s="396"/>
      <c r="VTN173" s="396"/>
      <c r="VTO173" s="396"/>
      <c r="VTP173" s="396"/>
      <c r="VTQ173" s="396"/>
      <c r="VTR173" s="396"/>
      <c r="VTS173" s="396"/>
      <c r="VTT173" s="396"/>
      <c r="VTU173" s="396"/>
      <c r="VTV173" s="396"/>
      <c r="VTW173" s="396"/>
      <c r="VTX173" s="396"/>
      <c r="VTY173" s="396"/>
      <c r="VTZ173" s="396"/>
      <c r="VUA173" s="396"/>
      <c r="VUB173" s="396"/>
      <c r="VUC173" s="396"/>
      <c r="VUD173" s="396"/>
      <c r="VUE173" s="396"/>
      <c r="VUF173" s="396"/>
      <c r="VUG173" s="396"/>
      <c r="VUH173" s="396"/>
      <c r="VUI173" s="396"/>
      <c r="VUJ173" s="396"/>
      <c r="VUK173" s="396"/>
      <c r="VUL173" s="396"/>
      <c r="VUM173" s="396"/>
      <c r="VUN173" s="396"/>
      <c r="VUO173" s="396"/>
      <c r="VUP173" s="396"/>
      <c r="VUQ173" s="396"/>
      <c r="VUR173" s="396"/>
      <c r="VUS173" s="396"/>
      <c r="VUT173" s="396"/>
      <c r="VUU173" s="396"/>
      <c r="VUV173" s="396"/>
      <c r="VUW173" s="396"/>
      <c r="VUX173" s="396"/>
      <c r="VUY173" s="396"/>
      <c r="VUZ173" s="396"/>
      <c r="VVA173" s="396"/>
      <c r="VVB173" s="396"/>
      <c r="VVC173" s="396"/>
      <c r="VVD173" s="396"/>
      <c r="VVE173" s="396"/>
      <c r="VVF173" s="396"/>
      <c r="VVG173" s="396"/>
      <c r="VVH173" s="396"/>
      <c r="VVI173" s="396"/>
      <c r="VVJ173" s="396"/>
      <c r="VVK173" s="396"/>
      <c r="VVL173" s="396"/>
      <c r="VVM173" s="396"/>
      <c r="VVN173" s="396"/>
      <c r="VVO173" s="396"/>
      <c r="VVP173" s="396"/>
      <c r="VVQ173" s="396"/>
      <c r="VVR173" s="396"/>
      <c r="VVS173" s="396"/>
      <c r="VVT173" s="396"/>
      <c r="VVU173" s="396"/>
      <c r="VVV173" s="396"/>
      <c r="VVW173" s="396"/>
      <c r="VVX173" s="396"/>
      <c r="VVY173" s="396"/>
      <c r="VVZ173" s="396"/>
      <c r="VWA173" s="396"/>
      <c r="VWB173" s="396"/>
      <c r="VWC173" s="396"/>
      <c r="VWD173" s="396"/>
      <c r="VWE173" s="396"/>
      <c r="VWF173" s="396"/>
      <c r="VWG173" s="396"/>
      <c r="VWH173" s="396"/>
      <c r="VWI173" s="396"/>
      <c r="VWJ173" s="396"/>
      <c r="VWK173" s="396"/>
      <c r="VWL173" s="396"/>
      <c r="VWM173" s="396"/>
      <c r="VWN173" s="396"/>
      <c r="VWO173" s="396"/>
      <c r="VWP173" s="396"/>
      <c r="VWQ173" s="396"/>
      <c r="VWR173" s="396"/>
      <c r="VWS173" s="396"/>
      <c r="VWT173" s="396"/>
      <c r="VWU173" s="396"/>
      <c r="VWV173" s="396"/>
      <c r="VWW173" s="396"/>
      <c r="VWX173" s="396"/>
      <c r="VWY173" s="396"/>
      <c r="VWZ173" s="396"/>
      <c r="VXA173" s="396"/>
      <c r="VXB173" s="396"/>
      <c r="VXC173" s="396"/>
      <c r="VXD173" s="396"/>
      <c r="VXE173" s="396"/>
      <c r="VXF173" s="396"/>
      <c r="VXG173" s="396"/>
      <c r="VXH173" s="396"/>
      <c r="VXI173" s="396"/>
      <c r="VXJ173" s="396"/>
      <c r="VXK173" s="396"/>
      <c r="VXL173" s="396"/>
      <c r="VXM173" s="396"/>
      <c r="VXN173" s="396"/>
      <c r="VXO173" s="396"/>
      <c r="VXP173" s="396"/>
      <c r="VXQ173" s="396"/>
      <c r="VXR173" s="396"/>
      <c r="VXS173" s="396"/>
      <c r="VXT173" s="396"/>
      <c r="VXU173" s="396"/>
      <c r="VXV173" s="396"/>
      <c r="VXW173" s="396"/>
      <c r="VXX173" s="396"/>
      <c r="VXY173" s="396"/>
      <c r="VXZ173" s="396"/>
      <c r="VYA173" s="396"/>
      <c r="VYB173" s="396"/>
      <c r="VYC173" s="396"/>
      <c r="VYD173" s="396"/>
      <c r="VYE173" s="396"/>
      <c r="VYF173" s="396"/>
      <c r="VYG173" s="396"/>
      <c r="VYH173" s="396"/>
      <c r="VYI173" s="396"/>
      <c r="VYJ173" s="396"/>
      <c r="VYK173" s="396"/>
      <c r="VYL173" s="396"/>
      <c r="VYM173" s="396"/>
      <c r="VYN173" s="396"/>
      <c r="VYO173" s="396"/>
      <c r="VYP173" s="396"/>
      <c r="VYQ173" s="396"/>
      <c r="VYR173" s="396"/>
      <c r="VYS173" s="396"/>
      <c r="VYT173" s="396"/>
      <c r="VYU173" s="396"/>
      <c r="VYV173" s="396"/>
      <c r="VYW173" s="396"/>
      <c r="VYX173" s="396"/>
      <c r="VYY173" s="396"/>
      <c r="VYZ173" s="396"/>
      <c r="VZA173" s="396"/>
      <c r="VZB173" s="396"/>
      <c r="VZC173" s="396"/>
      <c r="VZD173" s="396"/>
      <c r="VZE173" s="396"/>
      <c r="VZF173" s="396"/>
      <c r="VZG173" s="396"/>
      <c r="VZH173" s="396"/>
      <c r="VZI173" s="396"/>
      <c r="VZJ173" s="396"/>
      <c r="VZK173" s="396"/>
      <c r="VZL173" s="396"/>
      <c r="VZM173" s="396"/>
      <c r="VZN173" s="396"/>
      <c r="VZO173" s="396"/>
      <c r="VZP173" s="396"/>
      <c r="VZQ173" s="396"/>
      <c r="VZR173" s="396"/>
      <c r="VZS173" s="396"/>
      <c r="VZT173" s="396"/>
      <c r="VZU173" s="396"/>
      <c r="VZV173" s="396"/>
      <c r="VZW173" s="396"/>
      <c r="VZX173" s="396"/>
      <c r="VZY173" s="396"/>
      <c r="VZZ173" s="396"/>
      <c r="WAA173" s="396"/>
      <c r="WAB173" s="396"/>
      <c r="WAC173" s="396"/>
      <c r="WAD173" s="396"/>
      <c r="WAE173" s="396"/>
      <c r="WAF173" s="396"/>
      <c r="WAG173" s="396"/>
      <c r="WAH173" s="396"/>
      <c r="WAI173" s="396"/>
      <c r="WAJ173" s="396"/>
      <c r="WAK173" s="396"/>
      <c r="WAL173" s="396"/>
      <c r="WAM173" s="396"/>
      <c r="WAN173" s="396"/>
      <c r="WAO173" s="396"/>
      <c r="WAP173" s="396"/>
      <c r="WAQ173" s="396"/>
      <c r="WAR173" s="396"/>
      <c r="WAS173" s="396"/>
      <c r="WAT173" s="396"/>
      <c r="WAU173" s="396"/>
      <c r="WAV173" s="396"/>
      <c r="WAW173" s="396"/>
      <c r="WAX173" s="396"/>
      <c r="WAY173" s="396"/>
      <c r="WAZ173" s="396"/>
      <c r="WBA173" s="396"/>
      <c r="WBB173" s="396"/>
      <c r="WBC173" s="396"/>
      <c r="WBD173" s="396"/>
      <c r="WBE173" s="396"/>
      <c r="WBF173" s="396"/>
      <c r="WBG173" s="396"/>
      <c r="WBH173" s="396"/>
      <c r="WBI173" s="396"/>
      <c r="WBJ173" s="396"/>
      <c r="WBK173" s="396"/>
      <c r="WBL173" s="396"/>
      <c r="WBM173" s="396"/>
      <c r="WBN173" s="396"/>
      <c r="WBO173" s="396"/>
      <c r="WBP173" s="396"/>
      <c r="WBQ173" s="396"/>
      <c r="WBR173" s="396"/>
      <c r="WBS173" s="396"/>
      <c r="WBT173" s="396"/>
      <c r="WBU173" s="396"/>
      <c r="WBV173" s="396"/>
      <c r="WBW173" s="396"/>
      <c r="WBX173" s="396"/>
      <c r="WBY173" s="396"/>
      <c r="WBZ173" s="396"/>
      <c r="WCA173" s="396"/>
      <c r="WCB173" s="396"/>
      <c r="WCC173" s="396"/>
      <c r="WCD173" s="396"/>
      <c r="WCE173" s="396"/>
      <c r="WCF173" s="396"/>
      <c r="WCG173" s="396"/>
      <c r="WCH173" s="396"/>
      <c r="WCI173" s="396"/>
      <c r="WCJ173" s="396"/>
      <c r="WCK173" s="396"/>
      <c r="WCL173" s="396"/>
      <c r="WCM173" s="396"/>
      <c r="WCN173" s="396"/>
      <c r="WCO173" s="396"/>
      <c r="WCP173" s="396"/>
      <c r="WCQ173" s="396"/>
      <c r="WCR173" s="396"/>
      <c r="WCS173" s="396"/>
      <c r="WCT173" s="396"/>
      <c r="WCU173" s="396"/>
      <c r="WCV173" s="396"/>
      <c r="WCW173" s="396"/>
      <c r="WCX173" s="396"/>
      <c r="WCY173" s="396"/>
      <c r="WCZ173" s="396"/>
      <c r="WDA173" s="396"/>
      <c r="WDB173" s="396"/>
      <c r="WDC173" s="396"/>
      <c r="WDD173" s="396"/>
      <c r="WDE173" s="396"/>
      <c r="WDF173" s="396"/>
      <c r="WDG173" s="396"/>
      <c r="WDH173" s="396"/>
      <c r="WDI173" s="396"/>
      <c r="WDJ173" s="396"/>
      <c r="WDK173" s="396"/>
      <c r="WDL173" s="396"/>
      <c r="WDM173" s="396"/>
      <c r="WDN173" s="396"/>
      <c r="WDO173" s="396"/>
      <c r="WDP173" s="396"/>
      <c r="WDQ173" s="396"/>
      <c r="WDR173" s="396"/>
      <c r="WDS173" s="396"/>
      <c r="WDT173" s="396"/>
      <c r="WDU173" s="396"/>
      <c r="WDV173" s="396"/>
      <c r="WDW173" s="396"/>
      <c r="WDX173" s="396"/>
      <c r="WDY173" s="396"/>
      <c r="WDZ173" s="396"/>
      <c r="WEA173" s="396"/>
      <c r="WEB173" s="396"/>
      <c r="WEC173" s="396"/>
      <c r="WED173" s="396"/>
      <c r="WEE173" s="396"/>
      <c r="WEF173" s="396"/>
      <c r="WEG173" s="396"/>
      <c r="WEH173" s="396"/>
      <c r="WEI173" s="396"/>
      <c r="WEJ173" s="396"/>
      <c r="WEK173" s="396"/>
      <c r="WEL173" s="396"/>
      <c r="WEM173" s="396"/>
      <c r="WEN173" s="396"/>
      <c r="WEO173" s="396"/>
      <c r="WEP173" s="396"/>
      <c r="WEQ173" s="396"/>
      <c r="WER173" s="396"/>
      <c r="WES173" s="396"/>
      <c r="WET173" s="396"/>
      <c r="WEU173" s="396"/>
      <c r="WEV173" s="396"/>
      <c r="WEW173" s="396"/>
      <c r="WEX173" s="396"/>
      <c r="WEY173" s="396"/>
      <c r="WEZ173" s="396"/>
      <c r="WFA173" s="396"/>
      <c r="WFB173" s="396"/>
      <c r="WFC173" s="396"/>
      <c r="WFD173" s="396"/>
      <c r="WFE173" s="396"/>
      <c r="WFF173" s="396"/>
      <c r="WFG173" s="396"/>
      <c r="WFH173" s="396"/>
      <c r="WFI173" s="396"/>
      <c r="WFJ173" s="396"/>
      <c r="WFK173" s="396"/>
      <c r="WFL173" s="396"/>
      <c r="WFM173" s="396"/>
      <c r="WFN173" s="396"/>
      <c r="WFO173" s="396"/>
      <c r="WFP173" s="396"/>
      <c r="WFQ173" s="396"/>
      <c r="WFR173" s="396"/>
      <c r="WFS173" s="396"/>
      <c r="WFT173" s="396"/>
      <c r="WFU173" s="396"/>
      <c r="WFV173" s="396"/>
      <c r="WFW173" s="396"/>
      <c r="WFX173" s="396"/>
      <c r="WFY173" s="396"/>
      <c r="WFZ173" s="396"/>
      <c r="WGA173" s="396"/>
      <c r="WGB173" s="396"/>
      <c r="WGC173" s="396"/>
      <c r="WGD173" s="396"/>
      <c r="WGE173" s="396"/>
      <c r="WGF173" s="396"/>
      <c r="WGG173" s="396"/>
      <c r="WGH173" s="396"/>
      <c r="WGI173" s="396"/>
      <c r="WGJ173" s="396"/>
      <c r="WGK173" s="396"/>
      <c r="WGL173" s="396"/>
      <c r="WGM173" s="396"/>
      <c r="WGN173" s="396"/>
      <c r="WGO173" s="396"/>
      <c r="WGP173" s="396"/>
      <c r="WGQ173" s="396"/>
      <c r="WGR173" s="396"/>
      <c r="WGS173" s="396"/>
      <c r="WGT173" s="396"/>
      <c r="WGU173" s="396"/>
      <c r="WGV173" s="396"/>
      <c r="WGW173" s="396"/>
      <c r="WGX173" s="396"/>
      <c r="WGY173" s="396"/>
      <c r="WGZ173" s="396"/>
      <c r="WHA173" s="396"/>
      <c r="WHB173" s="396"/>
      <c r="WHC173" s="396"/>
      <c r="WHD173" s="396"/>
      <c r="WHE173" s="396"/>
      <c r="WHF173" s="396"/>
      <c r="WHG173" s="396"/>
      <c r="WHH173" s="396"/>
      <c r="WHI173" s="396"/>
      <c r="WHJ173" s="396"/>
      <c r="WHK173" s="396"/>
      <c r="WHL173" s="396"/>
      <c r="WHM173" s="396"/>
      <c r="WHN173" s="396"/>
      <c r="WHO173" s="396"/>
      <c r="WHP173" s="396"/>
      <c r="WHQ173" s="396"/>
      <c r="WHR173" s="396"/>
      <c r="WHS173" s="396"/>
      <c r="WHT173" s="396"/>
      <c r="WHU173" s="396"/>
      <c r="WHV173" s="396"/>
      <c r="WHW173" s="396"/>
      <c r="WHX173" s="396"/>
      <c r="WHY173" s="396"/>
      <c r="WHZ173" s="396"/>
      <c r="WIA173" s="396"/>
      <c r="WIB173" s="396"/>
      <c r="WIC173" s="396"/>
      <c r="WID173" s="396"/>
      <c r="WIE173" s="396"/>
      <c r="WIF173" s="396"/>
      <c r="WIG173" s="396"/>
      <c r="WIH173" s="396"/>
      <c r="WII173" s="396"/>
      <c r="WIJ173" s="396"/>
      <c r="WIK173" s="396"/>
      <c r="WIL173" s="396"/>
      <c r="WIM173" s="396"/>
      <c r="WIN173" s="396"/>
      <c r="WIO173" s="396"/>
      <c r="WIP173" s="396"/>
      <c r="WIQ173" s="396"/>
      <c r="WIR173" s="396"/>
      <c r="WIS173" s="396"/>
      <c r="WIT173" s="396"/>
      <c r="WIU173" s="396"/>
      <c r="WIV173" s="396"/>
      <c r="WIW173" s="396"/>
      <c r="WIX173" s="396"/>
      <c r="WIY173" s="396"/>
      <c r="WIZ173" s="396"/>
      <c r="WJA173" s="396"/>
      <c r="WJB173" s="396"/>
      <c r="WJC173" s="396"/>
      <c r="WJD173" s="396"/>
      <c r="WJE173" s="396"/>
      <c r="WJF173" s="396"/>
      <c r="WJG173" s="396"/>
      <c r="WJH173" s="396"/>
      <c r="WJI173" s="396"/>
      <c r="WJJ173" s="396"/>
      <c r="WJK173" s="396"/>
      <c r="WJL173" s="396"/>
      <c r="WJM173" s="396"/>
      <c r="WJN173" s="396"/>
      <c r="WJO173" s="396"/>
      <c r="WJP173" s="396"/>
      <c r="WJQ173" s="396"/>
      <c r="WJR173" s="396"/>
      <c r="WJS173" s="396"/>
      <c r="WJT173" s="396"/>
      <c r="WJU173" s="396"/>
      <c r="WJV173" s="396"/>
      <c r="WJW173" s="396"/>
      <c r="WJX173" s="396"/>
      <c r="WJY173" s="396"/>
      <c r="WJZ173" s="396"/>
      <c r="WKA173" s="396"/>
      <c r="WKB173" s="396"/>
      <c r="WKC173" s="396"/>
      <c r="WKD173" s="396"/>
      <c r="WKE173" s="396"/>
      <c r="WKF173" s="396"/>
      <c r="WKG173" s="396"/>
      <c r="WKH173" s="396"/>
      <c r="WKI173" s="396"/>
      <c r="WKJ173" s="396"/>
      <c r="WKK173" s="396"/>
      <c r="WKL173" s="396"/>
      <c r="WKM173" s="396"/>
      <c r="WKN173" s="396"/>
      <c r="WKO173" s="396"/>
      <c r="WKP173" s="396"/>
      <c r="WKQ173" s="396"/>
      <c r="WKR173" s="396"/>
      <c r="WKS173" s="396"/>
      <c r="WKT173" s="396"/>
      <c r="WKU173" s="396"/>
      <c r="WKV173" s="396"/>
      <c r="WKW173" s="396"/>
      <c r="WKX173" s="396"/>
      <c r="WKY173" s="396"/>
      <c r="WKZ173" s="396"/>
      <c r="WLA173" s="396"/>
      <c r="WLB173" s="396"/>
      <c r="WLC173" s="396"/>
      <c r="WLD173" s="396"/>
      <c r="WLE173" s="396"/>
      <c r="WLF173" s="396"/>
      <c r="WLG173" s="396"/>
      <c r="WLH173" s="396"/>
      <c r="WLI173" s="396"/>
      <c r="WLJ173" s="396"/>
      <c r="WLK173" s="396"/>
      <c r="WLL173" s="396"/>
      <c r="WLM173" s="396"/>
      <c r="WLN173" s="396"/>
      <c r="WLO173" s="396"/>
      <c r="WLP173" s="396"/>
      <c r="WLQ173" s="396"/>
      <c r="WLR173" s="396"/>
      <c r="WLS173" s="396"/>
      <c r="WLT173" s="396"/>
      <c r="WLU173" s="396"/>
      <c r="WLV173" s="396"/>
      <c r="WLW173" s="396"/>
      <c r="WLX173" s="396"/>
      <c r="WLY173" s="396"/>
      <c r="WLZ173" s="396"/>
      <c r="WMA173" s="396"/>
      <c r="WMB173" s="396"/>
      <c r="WMC173" s="396"/>
      <c r="WMD173" s="396"/>
      <c r="WME173" s="396"/>
      <c r="WMF173" s="396"/>
      <c r="WMG173" s="396"/>
      <c r="WMH173" s="396"/>
      <c r="WMI173" s="396"/>
      <c r="WMJ173" s="396"/>
      <c r="WMK173" s="396"/>
      <c r="WML173" s="396"/>
      <c r="WMM173" s="396"/>
      <c r="WMN173" s="396"/>
      <c r="WMO173" s="396"/>
      <c r="WMP173" s="396"/>
      <c r="WMQ173" s="396"/>
      <c r="WMR173" s="396"/>
      <c r="WMS173" s="396"/>
      <c r="WMT173" s="396"/>
      <c r="WMU173" s="396"/>
      <c r="WMV173" s="396"/>
      <c r="WMW173" s="396"/>
      <c r="WMX173" s="396"/>
      <c r="WMY173" s="396"/>
      <c r="WMZ173" s="396"/>
      <c r="WNA173" s="396"/>
      <c r="WNB173" s="396"/>
      <c r="WNC173" s="396"/>
      <c r="WND173" s="396"/>
      <c r="WNE173" s="396"/>
      <c r="WNF173" s="396"/>
      <c r="WNG173" s="396"/>
      <c r="WNH173" s="396"/>
      <c r="WNI173" s="396"/>
      <c r="WNJ173" s="396"/>
      <c r="WNK173" s="396"/>
      <c r="WNL173" s="396"/>
      <c r="WNM173" s="396"/>
      <c r="WNN173" s="396"/>
      <c r="WNO173" s="396"/>
      <c r="WNP173" s="396"/>
      <c r="WNQ173" s="396"/>
      <c r="WNR173" s="396"/>
      <c r="WNS173" s="396"/>
      <c r="WNT173" s="396"/>
      <c r="WNU173" s="396"/>
      <c r="WNV173" s="396"/>
      <c r="WNW173" s="396"/>
      <c r="WNX173" s="396"/>
      <c r="WNY173" s="396"/>
      <c r="WNZ173" s="396"/>
      <c r="WOA173" s="396"/>
      <c r="WOB173" s="396"/>
      <c r="WOC173" s="396"/>
      <c r="WOD173" s="396"/>
      <c r="WOE173" s="396"/>
      <c r="WOF173" s="396"/>
      <c r="WOG173" s="396"/>
      <c r="WOH173" s="396"/>
      <c r="WOI173" s="396"/>
      <c r="WOJ173" s="396"/>
      <c r="WOK173" s="396"/>
      <c r="WOL173" s="396"/>
      <c r="WOM173" s="396"/>
      <c r="WON173" s="396"/>
      <c r="WOO173" s="396"/>
      <c r="WOP173" s="396"/>
      <c r="WOQ173" s="396"/>
      <c r="WOR173" s="396"/>
      <c r="WOS173" s="396"/>
      <c r="WOT173" s="396"/>
      <c r="WOU173" s="396"/>
      <c r="WOV173" s="396"/>
      <c r="WOW173" s="396"/>
      <c r="WOX173" s="396"/>
      <c r="WOY173" s="396"/>
      <c r="WOZ173" s="396"/>
      <c r="WPA173" s="396"/>
      <c r="WPB173" s="396"/>
      <c r="WPC173" s="396"/>
      <c r="WPD173" s="396"/>
      <c r="WPE173" s="396"/>
      <c r="WPF173" s="396"/>
      <c r="WPG173" s="396"/>
      <c r="WPH173" s="396"/>
      <c r="WPI173" s="396"/>
      <c r="WPJ173" s="396"/>
      <c r="WPK173" s="396"/>
      <c r="WPL173" s="396"/>
      <c r="WPM173" s="396"/>
      <c r="WPN173" s="396"/>
      <c r="WPO173" s="396"/>
      <c r="WPP173" s="396"/>
      <c r="WPQ173" s="396"/>
      <c r="WPR173" s="396"/>
      <c r="WPS173" s="396"/>
      <c r="WPT173" s="396"/>
      <c r="WPU173" s="396"/>
      <c r="WPV173" s="396"/>
      <c r="WPW173" s="396"/>
      <c r="WPX173" s="396"/>
      <c r="WPY173" s="396"/>
      <c r="WPZ173" s="396"/>
      <c r="WQA173" s="396"/>
      <c r="WQB173" s="396"/>
      <c r="WQC173" s="396"/>
      <c r="WQD173" s="396"/>
      <c r="WQE173" s="396"/>
      <c r="WQF173" s="396"/>
      <c r="WQG173" s="396"/>
      <c r="WQH173" s="396"/>
      <c r="WQI173" s="396"/>
      <c r="WQJ173" s="396"/>
      <c r="WQK173" s="396"/>
      <c r="WQL173" s="396"/>
      <c r="WQM173" s="396"/>
      <c r="WQN173" s="396"/>
      <c r="WQO173" s="396"/>
      <c r="WQP173" s="396"/>
      <c r="WQQ173" s="396"/>
      <c r="WQR173" s="396"/>
      <c r="WQS173" s="396"/>
      <c r="WQT173" s="396"/>
      <c r="WQU173" s="396"/>
      <c r="WQV173" s="396"/>
      <c r="WQW173" s="396"/>
      <c r="WQX173" s="396"/>
      <c r="WQY173" s="396"/>
      <c r="WQZ173" s="396"/>
      <c r="WRA173" s="396"/>
      <c r="WRB173" s="396"/>
      <c r="WRC173" s="396"/>
      <c r="WRD173" s="396"/>
      <c r="WRE173" s="396"/>
      <c r="WRF173" s="396"/>
      <c r="WRG173" s="396"/>
      <c r="WRH173" s="396"/>
      <c r="WRI173" s="396"/>
      <c r="WRJ173" s="396"/>
      <c r="WRK173" s="396"/>
      <c r="WRL173" s="396"/>
      <c r="WRM173" s="396"/>
      <c r="WRN173" s="396"/>
      <c r="WRO173" s="396"/>
      <c r="WRP173" s="396"/>
      <c r="WRQ173" s="396"/>
      <c r="WRR173" s="396"/>
      <c r="WRS173" s="396"/>
      <c r="WRT173" s="396"/>
      <c r="WRU173" s="396"/>
      <c r="WRV173" s="396"/>
      <c r="WRW173" s="396"/>
      <c r="WRX173" s="396"/>
      <c r="WRY173" s="396"/>
      <c r="WRZ173" s="396"/>
      <c r="WSA173" s="396"/>
      <c r="WSB173" s="396"/>
      <c r="WSC173" s="396"/>
      <c r="WSD173" s="396"/>
      <c r="WSE173" s="396"/>
      <c r="WSF173" s="396"/>
      <c r="WSG173" s="396"/>
      <c r="WSH173" s="396"/>
      <c r="WSI173" s="396"/>
      <c r="WSJ173" s="396"/>
      <c r="WSK173" s="396"/>
      <c r="WSL173" s="396"/>
      <c r="WSM173" s="396"/>
      <c r="WSN173" s="396"/>
      <c r="WSO173" s="396"/>
      <c r="WSP173" s="396"/>
      <c r="WSQ173" s="396"/>
      <c r="WSR173" s="396"/>
      <c r="WSS173" s="396"/>
      <c r="WST173" s="396"/>
      <c r="WSU173" s="396"/>
      <c r="WSV173" s="396"/>
      <c r="WSW173" s="396"/>
      <c r="WSX173" s="396"/>
      <c r="WSY173" s="396"/>
      <c r="WSZ173" s="396"/>
      <c r="WTA173" s="396"/>
      <c r="WTB173" s="396"/>
      <c r="WTC173" s="396"/>
      <c r="WTD173" s="396"/>
      <c r="WTE173" s="396"/>
      <c r="WTF173" s="396"/>
      <c r="WTG173" s="396"/>
      <c r="WTH173" s="396"/>
      <c r="WTI173" s="396"/>
      <c r="WTJ173" s="396"/>
      <c r="WTK173" s="396"/>
      <c r="WTL173" s="396"/>
      <c r="WTM173" s="396"/>
      <c r="WTN173" s="396"/>
      <c r="WTO173" s="396"/>
      <c r="WTP173" s="396"/>
      <c r="WTQ173" s="396"/>
      <c r="WTR173" s="396"/>
      <c r="WTS173" s="396"/>
      <c r="WTT173" s="396"/>
      <c r="WTU173" s="396"/>
      <c r="WTV173" s="396"/>
      <c r="WTW173" s="396"/>
      <c r="WTX173" s="396"/>
      <c r="WTY173" s="396"/>
      <c r="WTZ173" s="396"/>
      <c r="WUA173" s="396"/>
      <c r="WUB173" s="396"/>
      <c r="WUC173" s="396"/>
      <c r="WUD173" s="396"/>
      <c r="WUE173" s="396"/>
      <c r="WUF173" s="396"/>
      <c r="WUG173" s="396"/>
      <c r="WUH173" s="396"/>
      <c r="WUI173" s="396"/>
      <c r="WUJ173" s="396"/>
      <c r="WUK173" s="396"/>
      <c r="WUL173" s="396"/>
      <c r="WUM173" s="396"/>
      <c r="WUN173" s="396"/>
      <c r="WUO173" s="396"/>
      <c r="WUP173" s="396"/>
      <c r="WUQ173" s="396"/>
      <c r="WUR173" s="396"/>
      <c r="WUS173" s="396"/>
      <c r="WUT173" s="396"/>
      <c r="WUU173" s="396"/>
      <c r="WUV173" s="396"/>
      <c r="WUW173" s="396"/>
      <c r="WUX173" s="396"/>
      <c r="WUY173" s="396"/>
      <c r="WUZ173" s="396"/>
      <c r="WVA173" s="396"/>
      <c r="WVB173" s="396"/>
      <c r="WVC173" s="396"/>
      <c r="WVD173" s="396"/>
      <c r="WVE173" s="396"/>
      <c r="WVF173" s="396"/>
      <c r="WVG173" s="396"/>
      <c r="WVH173" s="396"/>
      <c r="WVI173" s="396"/>
      <c r="WVJ173" s="396"/>
      <c r="WVK173" s="396"/>
      <c r="WVL173" s="396"/>
      <c r="WVM173" s="396"/>
      <c r="WVN173" s="396"/>
      <c r="WVO173" s="396"/>
      <c r="WVP173" s="396"/>
      <c r="WVQ173" s="396"/>
      <c r="WVR173" s="396"/>
      <c r="WVS173" s="396"/>
      <c r="WVT173" s="396"/>
      <c r="WVU173" s="396"/>
      <c r="WVV173" s="396"/>
      <c r="WVW173" s="396"/>
      <c r="WVX173" s="396"/>
      <c r="WVY173" s="396"/>
      <c r="WVZ173" s="396"/>
      <c r="WWA173" s="396"/>
      <c r="WWB173" s="396"/>
      <c r="WWC173" s="396"/>
      <c r="WWD173" s="396"/>
      <c r="WWE173" s="396"/>
      <c r="WWF173" s="396"/>
      <c r="WWG173" s="396"/>
      <c r="WWH173" s="396"/>
      <c r="WWI173" s="396"/>
      <c r="WWJ173" s="396"/>
      <c r="WWK173" s="396"/>
      <c r="WWL173" s="396"/>
      <c r="WWM173" s="396"/>
      <c r="WWN173" s="396"/>
      <c r="WWO173" s="396"/>
      <c r="WWP173" s="396"/>
      <c r="WWQ173" s="396"/>
      <c r="WWR173" s="396"/>
      <c r="WWS173" s="396"/>
      <c r="WWT173" s="396"/>
      <c r="WWU173" s="396"/>
      <c r="WWV173" s="396"/>
      <c r="WWW173" s="396"/>
      <c r="WWX173" s="396"/>
      <c r="WWY173" s="396"/>
      <c r="WWZ173" s="396"/>
      <c r="WXA173" s="396"/>
      <c r="WXB173" s="396"/>
      <c r="WXC173" s="396"/>
      <c r="WXD173" s="396"/>
      <c r="WXE173" s="396"/>
      <c r="WXF173" s="396"/>
      <c r="WXG173" s="396"/>
      <c r="WXH173" s="396"/>
      <c r="WXI173" s="396"/>
      <c r="WXJ173" s="396"/>
      <c r="WXK173" s="396"/>
      <c r="WXL173" s="396"/>
      <c r="WXM173" s="396"/>
      <c r="WXN173" s="396"/>
      <c r="WXO173" s="396"/>
      <c r="WXP173" s="396"/>
      <c r="WXQ173" s="396"/>
      <c r="WXR173" s="396"/>
      <c r="WXS173" s="396"/>
      <c r="WXT173" s="396"/>
      <c r="WXU173" s="396"/>
      <c r="WXV173" s="396"/>
      <c r="WXW173" s="396"/>
      <c r="WXX173" s="396"/>
      <c r="WXY173" s="396"/>
      <c r="WXZ173" s="396"/>
      <c r="WYA173" s="396"/>
      <c r="WYB173" s="396"/>
      <c r="WYC173" s="396"/>
      <c r="WYD173" s="396"/>
      <c r="WYE173" s="396"/>
      <c r="WYF173" s="396"/>
      <c r="WYG173" s="396"/>
      <c r="WYH173" s="396"/>
      <c r="WYI173" s="396"/>
      <c r="WYJ173" s="396"/>
      <c r="WYK173" s="396"/>
      <c r="WYL173" s="396"/>
      <c r="WYM173" s="396"/>
      <c r="WYN173" s="396"/>
      <c r="WYO173" s="396"/>
      <c r="WYP173" s="396"/>
      <c r="WYQ173" s="396"/>
      <c r="WYR173" s="396"/>
      <c r="WYS173" s="396"/>
      <c r="WYT173" s="396"/>
      <c r="WYU173" s="396"/>
      <c r="WYV173" s="396"/>
      <c r="WYW173" s="396"/>
      <c r="WYX173" s="396"/>
      <c r="WYY173" s="396"/>
      <c r="WYZ173" s="396"/>
      <c r="WZA173" s="396"/>
      <c r="WZB173" s="396"/>
      <c r="WZC173" s="396"/>
      <c r="WZD173" s="396"/>
      <c r="WZE173" s="396"/>
      <c r="WZF173" s="396"/>
      <c r="WZG173" s="396"/>
      <c r="WZH173" s="396"/>
      <c r="WZI173" s="396"/>
      <c r="WZJ173" s="396"/>
      <c r="WZK173" s="396"/>
      <c r="WZL173" s="396"/>
      <c r="WZM173" s="396"/>
      <c r="WZN173" s="396"/>
      <c r="WZO173" s="396"/>
      <c r="WZP173" s="396"/>
      <c r="WZQ173" s="396"/>
      <c r="WZR173" s="396"/>
      <c r="WZS173" s="396"/>
      <c r="WZT173" s="396"/>
      <c r="WZU173" s="396"/>
      <c r="WZV173" s="396"/>
      <c r="WZW173" s="396"/>
      <c r="WZX173" s="396"/>
      <c r="WZY173" s="396"/>
      <c r="WZZ173" s="396"/>
      <c r="XAA173" s="396"/>
      <c r="XAB173" s="396"/>
      <c r="XAC173" s="396"/>
      <c r="XAD173" s="396"/>
      <c r="XAE173" s="396"/>
      <c r="XAF173" s="396"/>
      <c r="XAG173" s="396"/>
      <c r="XAH173" s="396"/>
      <c r="XAI173" s="396"/>
      <c r="XAJ173" s="396"/>
      <c r="XAK173" s="396"/>
      <c r="XAL173" s="396"/>
      <c r="XAM173" s="396"/>
      <c r="XAN173" s="396"/>
      <c r="XAO173" s="396"/>
      <c r="XAP173" s="396"/>
      <c r="XAQ173" s="396"/>
      <c r="XAR173" s="396"/>
      <c r="XAS173" s="396"/>
      <c r="XAT173" s="396"/>
      <c r="XAU173" s="396"/>
      <c r="XAV173" s="396"/>
      <c r="XAW173" s="396"/>
      <c r="XAX173" s="396"/>
      <c r="XAY173" s="396"/>
      <c r="XAZ173" s="396"/>
      <c r="XBA173" s="396"/>
      <c r="XBB173" s="396"/>
      <c r="XBC173" s="396"/>
      <c r="XBD173" s="396"/>
      <c r="XBE173" s="396"/>
      <c r="XBF173" s="396"/>
      <c r="XBG173" s="396"/>
      <c r="XBH173" s="396"/>
      <c r="XBI173" s="396"/>
      <c r="XBJ173" s="396"/>
      <c r="XBK173" s="396"/>
      <c r="XBL173" s="396"/>
      <c r="XBM173" s="396"/>
      <c r="XBN173" s="396"/>
      <c r="XBO173" s="396"/>
      <c r="XBP173" s="396"/>
      <c r="XBQ173" s="396"/>
      <c r="XBR173" s="396"/>
      <c r="XBS173" s="396"/>
      <c r="XBT173" s="396"/>
      <c r="XBU173" s="396"/>
      <c r="XBV173" s="396"/>
      <c r="XBW173" s="396"/>
      <c r="XBX173" s="396"/>
      <c r="XBY173" s="396"/>
      <c r="XBZ173" s="396"/>
      <c r="XCA173" s="396"/>
      <c r="XCB173" s="396"/>
      <c r="XCC173" s="396"/>
      <c r="XCD173" s="396"/>
      <c r="XCE173" s="396"/>
      <c r="XCF173" s="396"/>
      <c r="XCG173" s="396"/>
      <c r="XCH173" s="396"/>
      <c r="XCI173" s="396"/>
      <c r="XCJ173" s="396"/>
      <c r="XCK173" s="396"/>
      <c r="XCL173" s="396"/>
      <c r="XCM173" s="396"/>
      <c r="XCN173" s="396"/>
      <c r="XCO173" s="396"/>
      <c r="XCP173" s="396"/>
      <c r="XCQ173" s="396"/>
      <c r="XCR173" s="396"/>
      <c r="XCS173" s="396"/>
      <c r="XCT173" s="396"/>
      <c r="XCU173" s="396"/>
      <c r="XCV173" s="396"/>
      <c r="XCW173" s="396"/>
      <c r="XCX173" s="396"/>
      <c r="XCY173" s="396"/>
      <c r="XCZ173" s="396"/>
      <c r="XDA173" s="396"/>
      <c r="XDB173" s="396"/>
      <c r="XDC173" s="396"/>
      <c r="XDD173" s="396"/>
      <c r="XDE173" s="396"/>
      <c r="XDF173" s="396"/>
      <c r="XDG173" s="396"/>
      <c r="XDH173" s="396"/>
      <c r="XDI173" s="396"/>
      <c r="XDJ173" s="396"/>
      <c r="XDK173" s="396"/>
      <c r="XDL173" s="396"/>
      <c r="XDM173" s="396"/>
      <c r="XDN173" s="396"/>
      <c r="XDO173" s="396"/>
      <c r="XDP173" s="396"/>
      <c r="XDQ173" s="396"/>
      <c r="XDR173" s="396"/>
      <c r="XDS173" s="396"/>
      <c r="XDT173" s="396"/>
      <c r="XDU173" s="396"/>
      <c r="XDV173" s="396"/>
      <c r="XDW173" s="396"/>
      <c r="XDX173" s="396"/>
      <c r="XDY173" s="396"/>
      <c r="XDZ173" s="396"/>
      <c r="XEA173" s="396"/>
      <c r="XEB173" s="396"/>
      <c r="XEC173" s="396"/>
      <c r="XEE173" s="396"/>
      <c r="XEF173" s="125"/>
      <c r="XEG173" s="369"/>
      <c r="XEH173" s="272"/>
      <c r="XEI173" s="273"/>
      <c r="XEJ173" s="272"/>
      <c r="XEK173" s="272"/>
      <c r="XEL173" s="272"/>
      <c r="XEM173" s="272"/>
      <c r="XEN173" s="133"/>
      <c r="XEO173" s="114"/>
      <c r="XEP173" s="114"/>
    </row>
    <row r="174" spans="1:16370" s="387" customFormat="1" ht="62.4">
      <c r="A174" s="387" t="s">
        <v>40</v>
      </c>
      <c r="B174" s="396"/>
      <c r="C174" s="125">
        <v>110</v>
      </c>
      <c r="D174" s="369" t="s">
        <v>3190</v>
      </c>
      <c r="E174" s="465"/>
      <c r="F174" s="273">
        <f>5.627*0.8</f>
        <v>4.5015999999999998</v>
      </c>
      <c r="G174" s="272"/>
      <c r="H174" s="272">
        <v>4.5</v>
      </c>
      <c r="I174" s="272">
        <f t="shared" si="87"/>
        <v>2.7</v>
      </c>
      <c r="J174" s="272">
        <f t="shared" si="88"/>
        <v>0</v>
      </c>
      <c r="K174" s="272">
        <f t="shared" si="89"/>
        <v>1.8</v>
      </c>
      <c r="L174" s="114" t="s">
        <v>3191</v>
      </c>
      <c r="M174" s="114">
        <f t="shared" si="62"/>
        <v>0</v>
      </c>
      <c r="N174" s="410">
        <f t="shared" si="63"/>
        <v>4.5</v>
      </c>
      <c r="O174" s="411">
        <f t="shared" si="64"/>
        <v>2.7</v>
      </c>
      <c r="P174" s="114"/>
      <c r="Q174" s="114"/>
      <c r="R174" s="114">
        <f>4.5*R167</f>
        <v>0.9</v>
      </c>
      <c r="S174" s="114">
        <f>4.5*S167</f>
        <v>1.3499999999999999</v>
      </c>
      <c r="T174" s="114">
        <f>4.5*T167</f>
        <v>0</v>
      </c>
      <c r="U174" s="114">
        <f>4.5*U167</f>
        <v>0</v>
      </c>
      <c r="V174" s="114">
        <f>4.5*V167</f>
        <v>0.45</v>
      </c>
      <c r="W174" s="466"/>
      <c r="X174" s="466"/>
      <c r="Y174" s="411">
        <f t="shared" si="65"/>
        <v>0</v>
      </c>
      <c r="Z174" s="466"/>
      <c r="AA174" s="466"/>
      <c r="AB174" s="466"/>
      <c r="AC174" s="466"/>
      <c r="AD174" s="466"/>
      <c r="AE174" s="466"/>
      <c r="AF174" s="466"/>
      <c r="AG174" s="466"/>
      <c r="AH174" s="466"/>
      <c r="AI174" s="466"/>
      <c r="AJ174" s="466"/>
      <c r="AK174" s="466"/>
      <c r="AL174" s="466"/>
      <c r="AM174" s="466"/>
      <c r="AN174" s="466"/>
      <c r="AO174" s="466"/>
      <c r="AP174" s="466"/>
      <c r="AQ174" s="466"/>
      <c r="AR174" s="466"/>
      <c r="AS174" s="466"/>
      <c r="AT174" s="466"/>
      <c r="AU174" s="466"/>
      <c r="AV174" s="466"/>
      <c r="AW174" s="411">
        <f t="shared" si="66"/>
        <v>1.8</v>
      </c>
      <c r="AX174" s="466"/>
      <c r="AY174" s="114">
        <f>4.5*AY167</f>
        <v>1.8</v>
      </c>
      <c r="AZ174" s="125" t="s">
        <v>2741</v>
      </c>
      <c r="BA174" s="125" t="s">
        <v>3192</v>
      </c>
      <c r="BB174" s="467"/>
      <c r="BC174" s="467"/>
      <c r="BD174" s="401">
        <f t="shared" si="67"/>
        <v>0</v>
      </c>
      <c r="BE174" s="467"/>
      <c r="BF174" s="467"/>
      <c r="BG174" s="467"/>
      <c r="BH174" s="401">
        <f t="shared" si="68"/>
        <v>0</v>
      </c>
      <c r="BI174" s="467"/>
      <c r="BJ174" s="467"/>
      <c r="BK174" s="467"/>
      <c r="BL174" s="125" t="s">
        <v>2756</v>
      </c>
      <c r="BM174" s="466"/>
      <c r="BN174" s="125" t="s">
        <v>3193</v>
      </c>
      <c r="BO174" s="125" t="s">
        <v>3168</v>
      </c>
      <c r="BP174" s="125" t="s">
        <v>72</v>
      </c>
      <c r="BQ174" s="125" t="s">
        <v>72</v>
      </c>
      <c r="BR174" s="396"/>
      <c r="BS174" s="396"/>
      <c r="BT174" s="396"/>
      <c r="BU174" s="396"/>
      <c r="BV174" s="396"/>
      <c r="BW174" s="396"/>
      <c r="BX174" s="396"/>
      <c r="BY174" s="396"/>
      <c r="BZ174" s="396"/>
      <c r="CA174" s="396"/>
      <c r="CB174" s="396"/>
      <c r="CC174" s="396"/>
      <c r="CD174" s="396"/>
      <c r="CE174" s="396"/>
      <c r="CF174" s="396"/>
      <c r="CG174" s="396"/>
      <c r="CH174" s="396"/>
      <c r="CI174" s="396"/>
      <c r="CJ174" s="396"/>
      <c r="CK174" s="396"/>
      <c r="CL174" s="396"/>
      <c r="CM174" s="396"/>
      <c r="CN174" s="396"/>
      <c r="CO174" s="396"/>
      <c r="CP174" s="396"/>
      <c r="CQ174" s="396"/>
      <c r="CR174" s="396"/>
      <c r="CS174" s="396"/>
      <c r="CT174" s="396"/>
      <c r="CU174" s="396"/>
      <c r="CV174" s="396"/>
      <c r="CW174" s="396"/>
      <c r="CX174" s="396"/>
      <c r="CY174" s="396"/>
      <c r="CZ174" s="396"/>
      <c r="DA174" s="396"/>
      <c r="DB174" s="396"/>
      <c r="DC174" s="396"/>
      <c r="DD174" s="396"/>
      <c r="DE174" s="396"/>
      <c r="DF174" s="396"/>
      <c r="DG174" s="396"/>
      <c r="DH174" s="396"/>
      <c r="DI174" s="396"/>
      <c r="DJ174" s="396"/>
      <c r="DK174" s="396"/>
      <c r="DL174" s="396"/>
      <c r="DM174" s="396"/>
      <c r="DN174" s="396"/>
      <c r="DO174" s="396"/>
      <c r="DP174" s="396"/>
      <c r="DQ174" s="396"/>
      <c r="DR174" s="396"/>
      <c r="DS174" s="396"/>
      <c r="DT174" s="396"/>
      <c r="DU174" s="396"/>
      <c r="DV174" s="396"/>
      <c r="DW174" s="396"/>
      <c r="DX174" s="396"/>
      <c r="DY174" s="396"/>
      <c r="DZ174" s="396"/>
      <c r="EA174" s="396"/>
      <c r="EB174" s="396"/>
      <c r="EC174" s="396"/>
      <c r="ED174" s="396"/>
      <c r="EE174" s="396"/>
      <c r="EF174" s="396"/>
      <c r="EG174" s="396"/>
      <c r="EH174" s="396"/>
      <c r="EI174" s="396"/>
      <c r="EJ174" s="396"/>
      <c r="EK174" s="396"/>
      <c r="EL174" s="396"/>
      <c r="EM174" s="396"/>
      <c r="EN174" s="396"/>
      <c r="EO174" s="396"/>
      <c r="EP174" s="396"/>
      <c r="EQ174" s="396"/>
      <c r="ER174" s="396"/>
      <c r="ES174" s="396"/>
      <c r="ET174" s="396"/>
      <c r="EU174" s="396"/>
      <c r="EV174" s="396"/>
      <c r="EW174" s="396"/>
      <c r="EX174" s="396"/>
      <c r="EY174" s="396"/>
      <c r="EZ174" s="396"/>
      <c r="FA174" s="396"/>
      <c r="FB174" s="396"/>
      <c r="FC174" s="396"/>
      <c r="FD174" s="396"/>
      <c r="FE174" s="396"/>
      <c r="FF174" s="396"/>
      <c r="FG174" s="396"/>
      <c r="FH174" s="396"/>
      <c r="FI174" s="396"/>
      <c r="FJ174" s="396"/>
      <c r="FK174" s="396"/>
      <c r="FL174" s="396"/>
      <c r="FM174" s="396"/>
      <c r="FN174" s="396"/>
      <c r="FO174" s="396"/>
      <c r="FP174" s="396"/>
      <c r="FQ174" s="396"/>
      <c r="FR174" s="396"/>
      <c r="FS174" s="396"/>
      <c r="FT174" s="396"/>
      <c r="FU174" s="396"/>
      <c r="FV174" s="396"/>
      <c r="FW174" s="396"/>
      <c r="FX174" s="396"/>
      <c r="FY174" s="396"/>
      <c r="FZ174" s="396"/>
      <c r="GA174" s="396"/>
      <c r="GB174" s="396"/>
      <c r="GC174" s="396"/>
      <c r="GD174" s="396"/>
      <c r="GE174" s="396"/>
      <c r="GF174" s="396"/>
      <c r="GG174" s="396"/>
      <c r="GH174" s="396"/>
      <c r="GI174" s="396"/>
      <c r="GJ174" s="396"/>
      <c r="GK174" s="396"/>
      <c r="GL174" s="396"/>
      <c r="GM174" s="396"/>
      <c r="GN174" s="396"/>
      <c r="GO174" s="396"/>
      <c r="GP174" s="396"/>
      <c r="GQ174" s="396"/>
      <c r="GR174" s="396"/>
      <c r="GS174" s="396"/>
      <c r="GT174" s="396"/>
      <c r="GU174" s="396"/>
      <c r="GV174" s="396"/>
      <c r="GW174" s="396"/>
      <c r="GX174" s="396"/>
      <c r="GY174" s="396"/>
      <c r="GZ174" s="396"/>
      <c r="HA174" s="396"/>
      <c r="HB174" s="396"/>
      <c r="HC174" s="396"/>
      <c r="HD174" s="396"/>
      <c r="HE174" s="396"/>
      <c r="HF174" s="396"/>
      <c r="HG174" s="396"/>
      <c r="HH174" s="396"/>
      <c r="HI174" s="396"/>
      <c r="HJ174" s="396"/>
      <c r="HK174" s="396"/>
      <c r="HL174" s="396"/>
      <c r="HM174" s="396"/>
      <c r="HN174" s="396"/>
      <c r="HO174" s="396"/>
      <c r="HP174" s="396"/>
      <c r="HQ174" s="396"/>
      <c r="HR174" s="396"/>
      <c r="HS174" s="396"/>
      <c r="HT174" s="396"/>
      <c r="HU174" s="396"/>
      <c r="HV174" s="396"/>
      <c r="HW174" s="396"/>
      <c r="HX174" s="396"/>
      <c r="HY174" s="396"/>
      <c r="HZ174" s="396"/>
      <c r="IA174" s="396"/>
      <c r="IB174" s="396"/>
      <c r="IC174" s="396"/>
      <c r="ID174" s="396"/>
      <c r="IE174" s="396"/>
      <c r="IF174" s="396"/>
      <c r="IG174" s="396"/>
      <c r="IH174" s="396"/>
      <c r="II174" s="396"/>
      <c r="IJ174" s="396"/>
      <c r="IK174" s="396"/>
      <c r="IL174" s="396"/>
      <c r="IM174" s="396"/>
      <c r="IN174" s="396"/>
      <c r="IO174" s="396"/>
      <c r="IP174" s="396"/>
      <c r="IQ174" s="396"/>
      <c r="IR174" s="396"/>
      <c r="IS174" s="396"/>
      <c r="IT174" s="396"/>
      <c r="IU174" s="396"/>
      <c r="IV174" s="396"/>
      <c r="IW174" s="396"/>
      <c r="IX174" s="396"/>
      <c r="IY174" s="396"/>
      <c r="IZ174" s="396"/>
      <c r="JA174" s="396"/>
      <c r="JB174" s="396"/>
      <c r="JC174" s="396"/>
      <c r="JD174" s="396"/>
      <c r="JE174" s="396"/>
      <c r="JF174" s="396"/>
      <c r="JG174" s="396"/>
      <c r="JH174" s="396"/>
      <c r="JI174" s="396"/>
      <c r="JJ174" s="396"/>
      <c r="JK174" s="396"/>
      <c r="JL174" s="396"/>
      <c r="JM174" s="396"/>
      <c r="JN174" s="396"/>
      <c r="JO174" s="396"/>
      <c r="JP174" s="396"/>
      <c r="JQ174" s="396"/>
      <c r="JR174" s="396"/>
      <c r="JS174" s="396"/>
      <c r="JT174" s="396"/>
      <c r="JU174" s="396"/>
      <c r="JV174" s="396"/>
      <c r="JW174" s="396"/>
      <c r="JX174" s="396"/>
      <c r="JY174" s="396"/>
      <c r="JZ174" s="396"/>
      <c r="KA174" s="396"/>
      <c r="KB174" s="396"/>
      <c r="KC174" s="396"/>
      <c r="KD174" s="396"/>
      <c r="KE174" s="396"/>
      <c r="KF174" s="396"/>
      <c r="KG174" s="396"/>
      <c r="KH174" s="396"/>
      <c r="KI174" s="396"/>
      <c r="KJ174" s="396"/>
      <c r="KK174" s="396"/>
      <c r="KL174" s="396"/>
      <c r="KM174" s="396"/>
      <c r="KN174" s="396"/>
      <c r="KO174" s="396"/>
      <c r="KP174" s="396"/>
      <c r="KQ174" s="396"/>
      <c r="KR174" s="396"/>
      <c r="KS174" s="396"/>
      <c r="KT174" s="396"/>
      <c r="KU174" s="396"/>
      <c r="KV174" s="396"/>
      <c r="KW174" s="396"/>
      <c r="KX174" s="396"/>
      <c r="KY174" s="396"/>
      <c r="KZ174" s="396"/>
      <c r="LA174" s="396"/>
      <c r="LB174" s="396"/>
      <c r="LC174" s="396"/>
      <c r="LD174" s="396"/>
      <c r="LE174" s="396"/>
      <c r="LF174" s="396"/>
      <c r="LG174" s="396"/>
      <c r="LH174" s="396"/>
      <c r="LI174" s="396"/>
      <c r="LJ174" s="396"/>
      <c r="LK174" s="396"/>
      <c r="LL174" s="396"/>
      <c r="LM174" s="396"/>
      <c r="LN174" s="396"/>
      <c r="LO174" s="396"/>
      <c r="LP174" s="396"/>
      <c r="LQ174" s="396"/>
      <c r="LR174" s="396"/>
      <c r="LS174" s="396"/>
      <c r="LT174" s="396"/>
      <c r="LU174" s="396"/>
      <c r="LV174" s="396"/>
      <c r="LW174" s="396"/>
      <c r="LX174" s="396"/>
      <c r="LY174" s="396"/>
      <c r="LZ174" s="396"/>
      <c r="MA174" s="396"/>
      <c r="MB174" s="396"/>
      <c r="MC174" s="396"/>
      <c r="MD174" s="396"/>
      <c r="ME174" s="396"/>
      <c r="MF174" s="396"/>
      <c r="MG174" s="396"/>
      <c r="MH174" s="396"/>
      <c r="MI174" s="396"/>
      <c r="MJ174" s="396"/>
      <c r="MK174" s="396"/>
      <c r="ML174" s="396"/>
      <c r="MM174" s="396"/>
      <c r="MN174" s="396"/>
      <c r="MO174" s="396"/>
      <c r="MP174" s="396"/>
      <c r="MQ174" s="396"/>
      <c r="MR174" s="396"/>
      <c r="MS174" s="396"/>
      <c r="MT174" s="396"/>
      <c r="MU174" s="396"/>
      <c r="MV174" s="396"/>
      <c r="MW174" s="396"/>
      <c r="MX174" s="396"/>
      <c r="MY174" s="396"/>
      <c r="MZ174" s="396"/>
      <c r="NA174" s="396"/>
      <c r="NB174" s="396"/>
      <c r="NC174" s="396"/>
      <c r="ND174" s="396"/>
      <c r="NE174" s="396"/>
      <c r="NF174" s="396"/>
      <c r="NG174" s="396"/>
      <c r="NH174" s="396"/>
      <c r="NI174" s="396"/>
      <c r="NJ174" s="396"/>
      <c r="NK174" s="396"/>
      <c r="NL174" s="396"/>
      <c r="NM174" s="396"/>
      <c r="NN174" s="396"/>
      <c r="NO174" s="396"/>
      <c r="NP174" s="396"/>
      <c r="NQ174" s="396"/>
      <c r="NR174" s="396"/>
      <c r="NS174" s="396"/>
      <c r="NT174" s="396"/>
      <c r="NU174" s="396"/>
      <c r="NV174" s="396"/>
      <c r="NW174" s="396"/>
      <c r="NX174" s="396"/>
      <c r="NY174" s="396"/>
      <c r="NZ174" s="396"/>
      <c r="OA174" s="396"/>
      <c r="OB174" s="396"/>
      <c r="OC174" s="396"/>
      <c r="OD174" s="396"/>
      <c r="OE174" s="396"/>
      <c r="OF174" s="396"/>
      <c r="OG174" s="396"/>
      <c r="OH174" s="396"/>
      <c r="OI174" s="396"/>
      <c r="OJ174" s="396"/>
      <c r="OK174" s="396"/>
      <c r="OL174" s="396"/>
      <c r="OM174" s="396"/>
      <c r="ON174" s="396"/>
      <c r="OO174" s="396"/>
      <c r="OP174" s="396"/>
      <c r="OQ174" s="396"/>
      <c r="OR174" s="396"/>
      <c r="OS174" s="396"/>
      <c r="OT174" s="396"/>
      <c r="OU174" s="396"/>
      <c r="OV174" s="396"/>
      <c r="OW174" s="396"/>
      <c r="OX174" s="396"/>
      <c r="OY174" s="396"/>
      <c r="OZ174" s="396"/>
      <c r="PA174" s="396"/>
      <c r="PB174" s="396"/>
      <c r="PC174" s="396"/>
      <c r="PD174" s="396"/>
      <c r="PE174" s="396"/>
      <c r="PF174" s="396"/>
      <c r="PG174" s="396"/>
      <c r="PH174" s="396"/>
      <c r="PI174" s="396"/>
      <c r="PJ174" s="396"/>
      <c r="PK174" s="396"/>
      <c r="PL174" s="396"/>
      <c r="PM174" s="396"/>
      <c r="PN174" s="396"/>
      <c r="PO174" s="396"/>
      <c r="PP174" s="396"/>
      <c r="PQ174" s="396"/>
      <c r="PR174" s="396"/>
      <c r="PS174" s="396"/>
      <c r="PT174" s="396"/>
      <c r="PU174" s="396"/>
      <c r="PV174" s="396"/>
      <c r="PW174" s="396"/>
      <c r="PX174" s="396"/>
      <c r="PY174" s="396"/>
      <c r="PZ174" s="396"/>
      <c r="QA174" s="396"/>
      <c r="QB174" s="396"/>
      <c r="QC174" s="396"/>
      <c r="QD174" s="396"/>
      <c r="QE174" s="396"/>
      <c r="QF174" s="396"/>
      <c r="QG174" s="396"/>
      <c r="QH174" s="396"/>
      <c r="QI174" s="396"/>
      <c r="QJ174" s="396"/>
      <c r="QK174" s="396"/>
      <c r="QL174" s="396"/>
      <c r="QM174" s="396"/>
      <c r="QN174" s="396"/>
      <c r="QO174" s="396"/>
      <c r="QP174" s="396"/>
      <c r="QQ174" s="396"/>
      <c r="QR174" s="396"/>
      <c r="QS174" s="396"/>
      <c r="QT174" s="396"/>
      <c r="QU174" s="396"/>
      <c r="QV174" s="396"/>
      <c r="QW174" s="396"/>
      <c r="QX174" s="396"/>
      <c r="QY174" s="396"/>
      <c r="QZ174" s="396"/>
      <c r="RA174" s="396"/>
      <c r="RB174" s="396"/>
      <c r="RC174" s="396"/>
      <c r="RD174" s="396"/>
      <c r="RE174" s="396"/>
      <c r="RF174" s="396"/>
      <c r="RG174" s="396"/>
      <c r="RH174" s="396"/>
      <c r="RI174" s="396"/>
      <c r="RJ174" s="396"/>
      <c r="RK174" s="396"/>
      <c r="RL174" s="396"/>
      <c r="RM174" s="396"/>
      <c r="RN174" s="396"/>
      <c r="RO174" s="396"/>
      <c r="RP174" s="396"/>
      <c r="RQ174" s="396"/>
      <c r="RR174" s="396"/>
      <c r="RS174" s="396"/>
      <c r="RT174" s="396"/>
      <c r="RU174" s="396"/>
      <c r="RV174" s="396"/>
      <c r="RW174" s="396"/>
      <c r="RX174" s="396"/>
      <c r="RY174" s="396"/>
      <c r="RZ174" s="396"/>
      <c r="SA174" s="396"/>
      <c r="SB174" s="396"/>
      <c r="SC174" s="396"/>
      <c r="SD174" s="396"/>
      <c r="SE174" s="396"/>
      <c r="SF174" s="396"/>
      <c r="SG174" s="396"/>
      <c r="SH174" s="396"/>
      <c r="SI174" s="396"/>
      <c r="SJ174" s="396"/>
      <c r="SK174" s="396"/>
      <c r="SL174" s="396"/>
      <c r="SM174" s="396"/>
      <c r="SN174" s="396"/>
      <c r="SO174" s="396"/>
      <c r="SP174" s="396"/>
      <c r="SQ174" s="396"/>
      <c r="SR174" s="396"/>
      <c r="SS174" s="396"/>
      <c r="ST174" s="396"/>
      <c r="SU174" s="396"/>
      <c r="SV174" s="396"/>
      <c r="SW174" s="396"/>
      <c r="SX174" s="396"/>
      <c r="SY174" s="396"/>
      <c r="SZ174" s="396"/>
      <c r="TA174" s="396"/>
      <c r="TB174" s="396"/>
      <c r="TC174" s="396"/>
      <c r="TD174" s="396"/>
      <c r="TE174" s="396"/>
      <c r="TF174" s="396"/>
      <c r="TG174" s="396"/>
      <c r="TH174" s="396"/>
      <c r="TI174" s="396"/>
      <c r="TJ174" s="396"/>
      <c r="TK174" s="396"/>
      <c r="TL174" s="396"/>
      <c r="TM174" s="396"/>
      <c r="TN174" s="396"/>
      <c r="TO174" s="396"/>
      <c r="TP174" s="396"/>
      <c r="TQ174" s="396"/>
      <c r="TR174" s="396"/>
      <c r="TS174" s="396"/>
      <c r="TT174" s="396"/>
      <c r="TU174" s="396"/>
      <c r="TV174" s="396"/>
      <c r="TW174" s="396"/>
      <c r="TX174" s="396"/>
      <c r="TY174" s="396"/>
      <c r="TZ174" s="396"/>
      <c r="UA174" s="396"/>
      <c r="UB174" s="396"/>
      <c r="UC174" s="396"/>
      <c r="UD174" s="396"/>
      <c r="UE174" s="396"/>
      <c r="UF174" s="396"/>
      <c r="UG174" s="396"/>
      <c r="UH174" s="396"/>
      <c r="UI174" s="396"/>
      <c r="UJ174" s="396"/>
      <c r="UK174" s="396"/>
      <c r="UL174" s="396"/>
      <c r="UM174" s="396"/>
      <c r="UN174" s="396"/>
      <c r="UO174" s="396"/>
      <c r="UP174" s="396"/>
      <c r="UQ174" s="396"/>
      <c r="UR174" s="396"/>
      <c r="US174" s="396"/>
      <c r="UT174" s="396"/>
      <c r="UU174" s="396"/>
      <c r="UV174" s="396"/>
      <c r="UW174" s="396"/>
      <c r="UX174" s="396"/>
      <c r="UY174" s="396"/>
      <c r="UZ174" s="396"/>
      <c r="VA174" s="396"/>
      <c r="VB174" s="396"/>
      <c r="VC174" s="396"/>
      <c r="VD174" s="396"/>
      <c r="VE174" s="396"/>
      <c r="VF174" s="396"/>
      <c r="VG174" s="396"/>
      <c r="VH174" s="396"/>
      <c r="VI174" s="396"/>
      <c r="VJ174" s="396"/>
      <c r="VK174" s="396"/>
      <c r="VL174" s="396"/>
      <c r="VM174" s="396"/>
      <c r="VN174" s="396"/>
      <c r="VO174" s="396"/>
      <c r="VP174" s="396"/>
      <c r="VQ174" s="396"/>
      <c r="VR174" s="396"/>
      <c r="VS174" s="396"/>
      <c r="VT174" s="396"/>
      <c r="VU174" s="396"/>
      <c r="VV174" s="396"/>
      <c r="VW174" s="396"/>
      <c r="VX174" s="396"/>
      <c r="VY174" s="396"/>
      <c r="VZ174" s="396"/>
      <c r="WA174" s="396"/>
      <c r="WB174" s="396"/>
      <c r="WC174" s="396"/>
      <c r="WD174" s="396"/>
      <c r="WE174" s="396"/>
      <c r="WF174" s="396"/>
      <c r="WG174" s="396"/>
      <c r="WH174" s="396"/>
      <c r="WI174" s="396"/>
      <c r="WJ174" s="396"/>
      <c r="WK174" s="396"/>
      <c r="WL174" s="396"/>
      <c r="WM174" s="396"/>
      <c r="WN174" s="396"/>
      <c r="WO174" s="396"/>
      <c r="WP174" s="396"/>
      <c r="WQ174" s="396"/>
      <c r="WR174" s="396"/>
      <c r="WS174" s="396"/>
      <c r="WT174" s="396"/>
      <c r="WU174" s="396"/>
      <c r="WV174" s="396"/>
      <c r="WW174" s="396"/>
      <c r="WX174" s="396"/>
      <c r="WY174" s="396"/>
      <c r="WZ174" s="396"/>
      <c r="XA174" s="396"/>
      <c r="XB174" s="396"/>
      <c r="XC174" s="396"/>
      <c r="XD174" s="396"/>
      <c r="XE174" s="396"/>
      <c r="XF174" s="396"/>
      <c r="XG174" s="396"/>
      <c r="XH174" s="396"/>
      <c r="XI174" s="396"/>
      <c r="XJ174" s="396"/>
      <c r="XK174" s="396"/>
      <c r="XL174" s="396"/>
      <c r="XM174" s="396"/>
      <c r="XN174" s="396"/>
      <c r="XO174" s="396"/>
      <c r="XP174" s="396"/>
      <c r="XQ174" s="396"/>
      <c r="XR174" s="396"/>
      <c r="XS174" s="396"/>
      <c r="XT174" s="396"/>
      <c r="XU174" s="396"/>
      <c r="XV174" s="396"/>
      <c r="XW174" s="396"/>
      <c r="XX174" s="396"/>
      <c r="XY174" s="396"/>
      <c r="XZ174" s="396"/>
      <c r="YA174" s="396"/>
      <c r="YB174" s="396"/>
      <c r="YC174" s="396"/>
      <c r="YD174" s="396"/>
      <c r="YE174" s="396"/>
      <c r="YF174" s="396"/>
      <c r="YG174" s="396"/>
      <c r="YH174" s="396"/>
      <c r="YI174" s="396"/>
      <c r="YJ174" s="396"/>
      <c r="YK174" s="396"/>
      <c r="YL174" s="396"/>
      <c r="YM174" s="396"/>
      <c r="YN174" s="396"/>
      <c r="YO174" s="396"/>
      <c r="YP174" s="396"/>
      <c r="YQ174" s="396"/>
      <c r="YR174" s="396"/>
      <c r="YS174" s="396"/>
      <c r="YT174" s="396"/>
      <c r="YU174" s="396"/>
      <c r="YV174" s="396"/>
      <c r="YW174" s="396"/>
      <c r="YX174" s="396"/>
      <c r="YY174" s="396"/>
      <c r="YZ174" s="396"/>
      <c r="ZA174" s="396"/>
      <c r="ZB174" s="396"/>
      <c r="ZC174" s="396"/>
      <c r="ZD174" s="396"/>
      <c r="ZE174" s="396"/>
      <c r="ZF174" s="396"/>
      <c r="ZG174" s="396"/>
      <c r="ZH174" s="396"/>
      <c r="ZI174" s="396"/>
      <c r="ZJ174" s="396"/>
      <c r="ZK174" s="396"/>
      <c r="ZL174" s="396"/>
      <c r="ZM174" s="396"/>
      <c r="ZN174" s="396"/>
      <c r="ZO174" s="396"/>
      <c r="ZP174" s="396"/>
      <c r="ZQ174" s="396"/>
      <c r="ZR174" s="396"/>
      <c r="ZS174" s="396"/>
      <c r="ZT174" s="396"/>
      <c r="ZU174" s="396"/>
      <c r="ZV174" s="396"/>
      <c r="ZW174" s="396"/>
      <c r="ZX174" s="396"/>
      <c r="ZY174" s="396"/>
      <c r="ZZ174" s="396"/>
      <c r="AAA174" s="396"/>
      <c r="AAB174" s="396"/>
      <c r="AAC174" s="396"/>
      <c r="AAD174" s="396"/>
      <c r="AAE174" s="396"/>
      <c r="AAF174" s="396"/>
      <c r="AAG174" s="396"/>
      <c r="AAH174" s="396"/>
      <c r="AAI174" s="396"/>
      <c r="AAJ174" s="396"/>
      <c r="AAK174" s="396"/>
      <c r="AAL174" s="396"/>
      <c r="AAM174" s="396"/>
      <c r="AAN174" s="396"/>
      <c r="AAO174" s="396"/>
      <c r="AAP174" s="396"/>
      <c r="AAQ174" s="396"/>
      <c r="AAR174" s="396"/>
      <c r="AAS174" s="396"/>
      <c r="AAT174" s="396"/>
      <c r="AAU174" s="396"/>
      <c r="AAV174" s="396"/>
      <c r="AAW174" s="396"/>
      <c r="AAX174" s="396"/>
      <c r="AAY174" s="396"/>
      <c r="AAZ174" s="396"/>
      <c r="ABA174" s="396"/>
      <c r="ABB174" s="396"/>
      <c r="ABC174" s="396"/>
      <c r="ABD174" s="396"/>
      <c r="ABE174" s="396"/>
      <c r="ABF174" s="396"/>
      <c r="ABG174" s="396"/>
      <c r="ABH174" s="396"/>
      <c r="ABI174" s="396"/>
      <c r="ABJ174" s="396"/>
      <c r="ABK174" s="396"/>
      <c r="ABL174" s="396"/>
      <c r="ABM174" s="396"/>
      <c r="ABN174" s="396"/>
      <c r="ABO174" s="396"/>
      <c r="ABP174" s="396"/>
      <c r="ABQ174" s="396"/>
      <c r="ABR174" s="396"/>
      <c r="ABS174" s="396"/>
      <c r="ABT174" s="396"/>
      <c r="ABU174" s="396"/>
      <c r="ABV174" s="396"/>
      <c r="ABW174" s="396"/>
      <c r="ABX174" s="396"/>
      <c r="ABY174" s="396"/>
      <c r="ABZ174" s="396"/>
      <c r="ACA174" s="396"/>
      <c r="ACB174" s="396"/>
      <c r="ACC174" s="396"/>
      <c r="ACD174" s="396"/>
      <c r="ACE174" s="396"/>
      <c r="ACF174" s="396"/>
      <c r="ACG174" s="396"/>
      <c r="ACH174" s="396"/>
      <c r="ACI174" s="396"/>
      <c r="ACJ174" s="396"/>
      <c r="ACK174" s="396"/>
      <c r="ACL174" s="396"/>
      <c r="ACM174" s="396"/>
      <c r="ACN174" s="396"/>
      <c r="ACO174" s="396"/>
      <c r="ACP174" s="396"/>
      <c r="ACQ174" s="396"/>
      <c r="ACR174" s="396"/>
      <c r="ACS174" s="396"/>
      <c r="ACT174" s="396"/>
      <c r="ACU174" s="396"/>
      <c r="ACV174" s="396"/>
      <c r="ACW174" s="396"/>
      <c r="ACX174" s="396"/>
      <c r="ACY174" s="396"/>
      <c r="ACZ174" s="396"/>
      <c r="ADA174" s="396"/>
      <c r="ADB174" s="396"/>
      <c r="ADC174" s="396"/>
      <c r="ADD174" s="396"/>
      <c r="ADE174" s="396"/>
      <c r="ADF174" s="396"/>
      <c r="ADG174" s="396"/>
      <c r="ADH174" s="396"/>
      <c r="ADI174" s="396"/>
      <c r="ADJ174" s="396"/>
      <c r="ADK174" s="396"/>
      <c r="ADL174" s="396"/>
      <c r="ADM174" s="396"/>
      <c r="ADN174" s="396"/>
      <c r="ADO174" s="396"/>
      <c r="ADP174" s="396"/>
      <c r="ADQ174" s="396"/>
      <c r="ADR174" s="396"/>
      <c r="ADS174" s="396"/>
      <c r="ADT174" s="396"/>
      <c r="ADU174" s="396"/>
      <c r="ADV174" s="396"/>
      <c r="ADW174" s="396"/>
      <c r="ADX174" s="396"/>
      <c r="ADY174" s="396"/>
      <c r="ADZ174" s="396"/>
      <c r="AEA174" s="396"/>
      <c r="AEB174" s="396"/>
      <c r="AEC174" s="396"/>
      <c r="AED174" s="396"/>
      <c r="AEE174" s="396"/>
      <c r="AEF174" s="396"/>
      <c r="AEG174" s="396"/>
      <c r="AEH174" s="396"/>
      <c r="AEI174" s="396"/>
      <c r="AEJ174" s="396"/>
      <c r="AEK174" s="396"/>
      <c r="AEL174" s="396"/>
      <c r="AEM174" s="396"/>
      <c r="AEN174" s="396"/>
      <c r="AEO174" s="396"/>
      <c r="AEP174" s="396"/>
      <c r="AEQ174" s="396"/>
      <c r="AER174" s="396"/>
      <c r="AES174" s="396"/>
      <c r="AET174" s="396"/>
      <c r="AEU174" s="396"/>
      <c r="AEV174" s="396"/>
      <c r="AEW174" s="396"/>
      <c r="AEX174" s="396"/>
      <c r="AEY174" s="396"/>
      <c r="AEZ174" s="396"/>
      <c r="AFA174" s="396"/>
      <c r="AFB174" s="396"/>
      <c r="AFC174" s="396"/>
      <c r="AFD174" s="396"/>
      <c r="AFE174" s="396"/>
      <c r="AFF174" s="396"/>
      <c r="AFG174" s="396"/>
      <c r="AFH174" s="396"/>
      <c r="AFI174" s="396"/>
      <c r="AFJ174" s="396"/>
      <c r="AFK174" s="396"/>
      <c r="AFL174" s="396"/>
      <c r="AFM174" s="396"/>
      <c r="AFN174" s="396"/>
      <c r="AFO174" s="396"/>
      <c r="AFP174" s="396"/>
      <c r="AFQ174" s="396"/>
      <c r="AFR174" s="396"/>
      <c r="AFS174" s="396"/>
      <c r="AFT174" s="396"/>
      <c r="AFU174" s="396"/>
      <c r="AFV174" s="396"/>
      <c r="AFW174" s="396"/>
      <c r="AFX174" s="396"/>
      <c r="AFY174" s="396"/>
      <c r="AFZ174" s="396"/>
      <c r="AGA174" s="396"/>
      <c r="AGB174" s="396"/>
      <c r="AGC174" s="396"/>
      <c r="AGD174" s="396"/>
      <c r="AGE174" s="396"/>
      <c r="AGF174" s="396"/>
      <c r="AGG174" s="396"/>
      <c r="AGH174" s="396"/>
      <c r="AGI174" s="396"/>
      <c r="AGJ174" s="396"/>
      <c r="AGK174" s="396"/>
      <c r="AGL174" s="396"/>
      <c r="AGM174" s="396"/>
      <c r="AGN174" s="396"/>
      <c r="AGO174" s="396"/>
      <c r="AGP174" s="396"/>
      <c r="AGQ174" s="396"/>
      <c r="AGR174" s="396"/>
      <c r="AGS174" s="396"/>
      <c r="AGT174" s="396"/>
      <c r="AGU174" s="396"/>
      <c r="AGV174" s="396"/>
      <c r="AGW174" s="396"/>
      <c r="AGX174" s="396"/>
      <c r="AGY174" s="396"/>
      <c r="AGZ174" s="396"/>
      <c r="AHA174" s="396"/>
      <c r="AHB174" s="396"/>
      <c r="AHC174" s="396"/>
      <c r="AHD174" s="396"/>
      <c r="AHE174" s="396"/>
      <c r="AHF174" s="396"/>
      <c r="AHG174" s="396"/>
      <c r="AHH174" s="396"/>
      <c r="AHI174" s="396"/>
      <c r="AHJ174" s="396"/>
      <c r="AHK174" s="396"/>
      <c r="AHL174" s="396"/>
      <c r="AHM174" s="396"/>
      <c r="AHN174" s="396"/>
      <c r="AHO174" s="396"/>
      <c r="AHP174" s="396"/>
      <c r="AHQ174" s="396"/>
      <c r="AHR174" s="396"/>
      <c r="AHS174" s="396"/>
      <c r="AHT174" s="396"/>
      <c r="AHU174" s="396"/>
      <c r="AHV174" s="396"/>
      <c r="AHW174" s="396"/>
      <c r="AHX174" s="396"/>
      <c r="AHY174" s="396"/>
      <c r="AHZ174" s="396"/>
      <c r="AIA174" s="396"/>
      <c r="AIB174" s="396"/>
      <c r="AIC174" s="396"/>
      <c r="AID174" s="396"/>
      <c r="AIE174" s="396"/>
      <c r="AIF174" s="396"/>
      <c r="AIG174" s="396"/>
      <c r="AIH174" s="396"/>
      <c r="AII174" s="396"/>
      <c r="AIJ174" s="396"/>
      <c r="AIK174" s="396"/>
      <c r="AIL174" s="396"/>
      <c r="AIM174" s="396"/>
      <c r="AIN174" s="396"/>
      <c r="AIO174" s="396"/>
      <c r="AIP174" s="396"/>
      <c r="AIQ174" s="396"/>
      <c r="AIR174" s="396"/>
      <c r="AIS174" s="396"/>
      <c r="AIT174" s="396"/>
      <c r="AIU174" s="396"/>
      <c r="AIV174" s="396"/>
      <c r="AIW174" s="396"/>
      <c r="AIX174" s="396"/>
      <c r="AIY174" s="396"/>
      <c r="AIZ174" s="396"/>
      <c r="AJA174" s="396"/>
      <c r="AJB174" s="396"/>
      <c r="AJC174" s="396"/>
      <c r="AJD174" s="396"/>
      <c r="AJE174" s="396"/>
      <c r="AJF174" s="396"/>
      <c r="AJG174" s="396"/>
      <c r="AJH174" s="396"/>
      <c r="AJI174" s="396"/>
      <c r="AJJ174" s="396"/>
      <c r="AJK174" s="396"/>
      <c r="AJL174" s="396"/>
      <c r="AJM174" s="396"/>
      <c r="AJN174" s="396"/>
      <c r="AJO174" s="396"/>
      <c r="AJP174" s="396"/>
      <c r="AJQ174" s="396"/>
      <c r="AJR174" s="396"/>
      <c r="AJS174" s="396"/>
      <c r="AJT174" s="396"/>
      <c r="AJU174" s="396"/>
      <c r="AJV174" s="396"/>
      <c r="AJW174" s="396"/>
      <c r="AJX174" s="396"/>
      <c r="AJY174" s="396"/>
      <c r="AJZ174" s="396"/>
      <c r="AKA174" s="396"/>
      <c r="AKB174" s="396"/>
      <c r="AKC174" s="396"/>
      <c r="AKD174" s="396"/>
      <c r="AKE174" s="396"/>
      <c r="AKF174" s="396"/>
      <c r="AKG174" s="396"/>
      <c r="AKH174" s="396"/>
      <c r="AKI174" s="396"/>
      <c r="AKJ174" s="396"/>
      <c r="AKK174" s="396"/>
      <c r="AKL174" s="396"/>
      <c r="AKM174" s="396"/>
      <c r="AKN174" s="396"/>
      <c r="AKO174" s="396"/>
      <c r="AKP174" s="396"/>
      <c r="AKQ174" s="396"/>
      <c r="AKR174" s="396"/>
      <c r="AKS174" s="396"/>
      <c r="AKT174" s="396"/>
      <c r="AKU174" s="396"/>
      <c r="AKV174" s="396"/>
      <c r="AKW174" s="396"/>
      <c r="AKX174" s="396"/>
      <c r="AKY174" s="396"/>
      <c r="AKZ174" s="396"/>
      <c r="ALA174" s="396"/>
      <c r="ALB174" s="396"/>
      <c r="ALC174" s="396"/>
      <c r="ALD174" s="396"/>
      <c r="ALE174" s="396"/>
      <c r="ALF174" s="396"/>
      <c r="ALG174" s="396"/>
      <c r="ALH174" s="396"/>
      <c r="ALI174" s="396"/>
      <c r="ALJ174" s="396"/>
      <c r="ALK174" s="396"/>
      <c r="ALL174" s="396"/>
      <c r="ALM174" s="396"/>
      <c r="ALN174" s="396"/>
      <c r="ALO174" s="396"/>
      <c r="ALP174" s="396"/>
      <c r="ALQ174" s="396"/>
      <c r="ALR174" s="396"/>
      <c r="ALS174" s="396"/>
      <c r="ALT174" s="396"/>
      <c r="ALU174" s="396"/>
      <c r="ALV174" s="396"/>
      <c r="ALW174" s="396"/>
      <c r="ALX174" s="396"/>
      <c r="ALY174" s="396"/>
      <c r="ALZ174" s="396"/>
      <c r="AMA174" s="396"/>
      <c r="AMB174" s="396"/>
      <c r="AMC174" s="396"/>
      <c r="AMD174" s="396"/>
      <c r="AME174" s="396"/>
      <c r="AMF174" s="396"/>
      <c r="AMG174" s="396"/>
      <c r="AMH174" s="396"/>
      <c r="AMI174" s="396"/>
      <c r="AMJ174" s="396"/>
      <c r="AMK174" s="396"/>
      <c r="AML174" s="396"/>
      <c r="AMM174" s="396"/>
      <c r="AMN174" s="396"/>
      <c r="AMO174" s="396"/>
      <c r="AMP174" s="396"/>
      <c r="AMQ174" s="396"/>
      <c r="AMR174" s="396"/>
      <c r="AMS174" s="396"/>
      <c r="AMT174" s="396"/>
      <c r="AMU174" s="396"/>
      <c r="AMV174" s="396"/>
      <c r="AMW174" s="396"/>
      <c r="AMX174" s="396"/>
      <c r="AMY174" s="396"/>
      <c r="AMZ174" s="396"/>
      <c r="ANA174" s="396"/>
      <c r="ANB174" s="396"/>
      <c r="ANC174" s="396"/>
      <c r="AND174" s="396"/>
      <c r="ANE174" s="396"/>
      <c r="ANF174" s="396"/>
      <c r="ANG174" s="396"/>
      <c r="ANH174" s="396"/>
      <c r="ANI174" s="396"/>
      <c r="ANJ174" s="396"/>
      <c r="ANK174" s="396"/>
      <c r="ANL174" s="396"/>
      <c r="ANM174" s="396"/>
      <c r="ANN174" s="396"/>
      <c r="ANO174" s="396"/>
      <c r="ANP174" s="396"/>
      <c r="ANQ174" s="396"/>
      <c r="ANR174" s="396"/>
      <c r="ANS174" s="396"/>
      <c r="ANT174" s="396"/>
      <c r="ANU174" s="396"/>
      <c r="ANV174" s="396"/>
      <c r="ANW174" s="396"/>
      <c r="ANX174" s="396"/>
      <c r="ANY174" s="396"/>
      <c r="ANZ174" s="396"/>
      <c r="AOA174" s="396"/>
      <c r="AOB174" s="396"/>
      <c r="AOC174" s="396"/>
      <c r="AOD174" s="396"/>
      <c r="AOE174" s="396"/>
      <c r="AOF174" s="396"/>
      <c r="AOG174" s="396"/>
      <c r="AOH174" s="396"/>
      <c r="AOI174" s="396"/>
      <c r="AOJ174" s="396"/>
      <c r="AOK174" s="396"/>
      <c r="AOL174" s="396"/>
      <c r="AOM174" s="396"/>
      <c r="AON174" s="396"/>
      <c r="AOO174" s="396"/>
      <c r="AOP174" s="396"/>
      <c r="AOQ174" s="396"/>
      <c r="AOR174" s="396"/>
      <c r="AOS174" s="396"/>
      <c r="AOT174" s="396"/>
      <c r="AOU174" s="396"/>
      <c r="AOV174" s="396"/>
      <c r="AOW174" s="396"/>
      <c r="AOX174" s="396"/>
      <c r="AOY174" s="396"/>
      <c r="AOZ174" s="396"/>
      <c r="APA174" s="396"/>
      <c r="APB174" s="396"/>
      <c r="APC174" s="396"/>
      <c r="APD174" s="396"/>
      <c r="APE174" s="396"/>
      <c r="APF174" s="396"/>
      <c r="APG174" s="396"/>
      <c r="APH174" s="396"/>
      <c r="API174" s="396"/>
      <c r="APJ174" s="396"/>
      <c r="APK174" s="396"/>
      <c r="APL174" s="396"/>
      <c r="APM174" s="396"/>
      <c r="APN174" s="396"/>
      <c r="APO174" s="396"/>
      <c r="APP174" s="396"/>
      <c r="APQ174" s="396"/>
      <c r="APR174" s="396"/>
      <c r="APS174" s="396"/>
      <c r="APT174" s="396"/>
      <c r="APU174" s="396"/>
      <c r="APV174" s="396"/>
      <c r="APW174" s="396"/>
      <c r="APX174" s="396"/>
      <c r="APY174" s="396"/>
      <c r="APZ174" s="396"/>
      <c r="AQA174" s="396"/>
      <c r="AQB174" s="396"/>
      <c r="AQC174" s="396"/>
      <c r="AQD174" s="396"/>
      <c r="AQE174" s="396"/>
      <c r="AQF174" s="396"/>
      <c r="AQG174" s="396"/>
      <c r="AQH174" s="396"/>
      <c r="AQI174" s="396"/>
      <c r="AQJ174" s="396"/>
      <c r="AQK174" s="396"/>
      <c r="AQL174" s="396"/>
      <c r="AQM174" s="396"/>
      <c r="AQN174" s="396"/>
      <c r="AQO174" s="396"/>
      <c r="AQP174" s="396"/>
      <c r="AQQ174" s="396"/>
      <c r="AQR174" s="396"/>
      <c r="AQS174" s="396"/>
      <c r="AQT174" s="396"/>
      <c r="AQU174" s="396"/>
      <c r="AQV174" s="396"/>
      <c r="AQW174" s="396"/>
      <c r="AQX174" s="396"/>
      <c r="AQY174" s="396"/>
      <c r="AQZ174" s="396"/>
      <c r="ARA174" s="396"/>
      <c r="ARB174" s="396"/>
      <c r="ARC174" s="396"/>
      <c r="ARD174" s="396"/>
      <c r="ARE174" s="396"/>
      <c r="ARF174" s="396"/>
      <c r="ARG174" s="396"/>
      <c r="ARH174" s="396"/>
      <c r="ARI174" s="396"/>
      <c r="ARJ174" s="396"/>
      <c r="ARK174" s="396"/>
      <c r="ARL174" s="396"/>
      <c r="ARM174" s="396"/>
      <c r="ARN174" s="396"/>
      <c r="ARO174" s="396"/>
      <c r="ARP174" s="396"/>
      <c r="ARQ174" s="396"/>
      <c r="ARR174" s="396"/>
      <c r="ARS174" s="396"/>
      <c r="ART174" s="396"/>
      <c r="ARU174" s="396"/>
      <c r="ARV174" s="396"/>
      <c r="ARW174" s="396"/>
      <c r="ARX174" s="396"/>
      <c r="ARY174" s="396"/>
      <c r="ARZ174" s="396"/>
      <c r="ASA174" s="396"/>
      <c r="ASB174" s="396"/>
      <c r="ASC174" s="396"/>
      <c r="ASD174" s="396"/>
      <c r="ASE174" s="396"/>
      <c r="ASF174" s="396"/>
      <c r="ASG174" s="396"/>
      <c r="ASH174" s="396"/>
      <c r="ASI174" s="396"/>
      <c r="ASJ174" s="396"/>
      <c r="ASK174" s="396"/>
      <c r="ASL174" s="396"/>
      <c r="ASM174" s="396"/>
      <c r="ASN174" s="396"/>
      <c r="ASO174" s="396"/>
      <c r="ASP174" s="396"/>
      <c r="ASQ174" s="396"/>
      <c r="ASR174" s="396"/>
      <c r="ASS174" s="396"/>
      <c r="AST174" s="396"/>
      <c r="ASU174" s="396"/>
      <c r="ASV174" s="396"/>
      <c r="ASW174" s="396"/>
      <c r="ASX174" s="396"/>
      <c r="ASY174" s="396"/>
      <c r="ASZ174" s="396"/>
      <c r="ATA174" s="396"/>
      <c r="ATB174" s="396"/>
      <c r="ATC174" s="396"/>
      <c r="ATD174" s="396"/>
      <c r="ATE174" s="396"/>
      <c r="ATF174" s="396"/>
      <c r="ATG174" s="396"/>
      <c r="ATH174" s="396"/>
      <c r="ATI174" s="396"/>
      <c r="ATJ174" s="396"/>
      <c r="ATK174" s="396"/>
      <c r="ATL174" s="396"/>
      <c r="ATM174" s="396"/>
      <c r="ATN174" s="396"/>
      <c r="ATO174" s="396"/>
      <c r="ATP174" s="396"/>
      <c r="ATQ174" s="396"/>
      <c r="ATR174" s="396"/>
      <c r="ATS174" s="396"/>
      <c r="ATT174" s="396"/>
      <c r="ATU174" s="396"/>
      <c r="ATV174" s="396"/>
      <c r="ATW174" s="396"/>
      <c r="ATX174" s="396"/>
      <c r="ATY174" s="396"/>
      <c r="ATZ174" s="396"/>
      <c r="AUA174" s="396"/>
      <c r="AUB174" s="396"/>
      <c r="AUC174" s="396"/>
      <c r="AUD174" s="396"/>
      <c r="AUE174" s="396"/>
      <c r="AUF174" s="396"/>
      <c r="AUG174" s="396"/>
      <c r="AUH174" s="396"/>
      <c r="AUI174" s="396"/>
      <c r="AUJ174" s="396"/>
      <c r="AUK174" s="396"/>
      <c r="AUL174" s="396"/>
      <c r="AUM174" s="396"/>
      <c r="AUN174" s="396"/>
      <c r="AUO174" s="396"/>
      <c r="AUP174" s="396"/>
      <c r="AUQ174" s="396"/>
      <c r="AUR174" s="396"/>
      <c r="AUS174" s="396"/>
      <c r="AUT174" s="396"/>
      <c r="AUU174" s="396"/>
      <c r="AUV174" s="396"/>
      <c r="AUW174" s="396"/>
      <c r="AUX174" s="396"/>
      <c r="AUY174" s="396"/>
      <c r="AUZ174" s="396"/>
      <c r="AVA174" s="396"/>
      <c r="AVB174" s="396"/>
      <c r="AVC174" s="396"/>
      <c r="AVD174" s="396"/>
      <c r="AVE174" s="396"/>
      <c r="AVF174" s="396"/>
      <c r="AVG174" s="396"/>
      <c r="AVH174" s="396"/>
      <c r="AVI174" s="396"/>
      <c r="AVJ174" s="396"/>
      <c r="AVK174" s="396"/>
      <c r="AVL174" s="396"/>
      <c r="AVM174" s="396"/>
      <c r="AVN174" s="396"/>
      <c r="AVO174" s="396"/>
      <c r="AVP174" s="396"/>
      <c r="AVQ174" s="396"/>
      <c r="AVR174" s="396"/>
      <c r="AVS174" s="396"/>
      <c r="AVT174" s="396"/>
      <c r="AVU174" s="396"/>
      <c r="AVV174" s="396"/>
      <c r="AVW174" s="396"/>
      <c r="AVX174" s="396"/>
      <c r="AVY174" s="396"/>
      <c r="AVZ174" s="396"/>
      <c r="AWA174" s="396"/>
      <c r="AWB174" s="396"/>
      <c r="AWC174" s="396"/>
      <c r="AWD174" s="396"/>
      <c r="AWE174" s="396"/>
      <c r="AWF174" s="396"/>
      <c r="AWG174" s="396"/>
      <c r="AWH174" s="396"/>
      <c r="AWI174" s="396"/>
      <c r="AWJ174" s="396"/>
      <c r="AWK174" s="396"/>
      <c r="AWL174" s="396"/>
      <c r="AWM174" s="396"/>
      <c r="AWN174" s="396"/>
      <c r="AWO174" s="396"/>
      <c r="AWP174" s="396"/>
      <c r="AWQ174" s="396"/>
      <c r="AWR174" s="396"/>
      <c r="AWS174" s="396"/>
      <c r="AWT174" s="396"/>
      <c r="AWU174" s="396"/>
      <c r="AWV174" s="396"/>
      <c r="AWW174" s="396"/>
      <c r="AWX174" s="396"/>
      <c r="AWY174" s="396"/>
      <c r="AWZ174" s="396"/>
      <c r="AXA174" s="396"/>
      <c r="AXB174" s="396"/>
      <c r="AXC174" s="396"/>
      <c r="AXD174" s="396"/>
      <c r="AXE174" s="396"/>
      <c r="AXF174" s="396"/>
      <c r="AXG174" s="396"/>
      <c r="AXH174" s="396"/>
      <c r="AXI174" s="396"/>
      <c r="AXJ174" s="396"/>
      <c r="AXK174" s="396"/>
      <c r="AXL174" s="396"/>
      <c r="AXM174" s="396"/>
      <c r="AXN174" s="396"/>
      <c r="AXO174" s="396"/>
      <c r="AXP174" s="396"/>
      <c r="AXQ174" s="396"/>
      <c r="AXR174" s="396"/>
      <c r="AXS174" s="396"/>
      <c r="AXT174" s="396"/>
      <c r="AXU174" s="396"/>
      <c r="AXV174" s="396"/>
      <c r="AXW174" s="396"/>
      <c r="AXX174" s="396"/>
      <c r="AXY174" s="396"/>
      <c r="AXZ174" s="396"/>
      <c r="AYA174" s="396"/>
      <c r="AYB174" s="396"/>
      <c r="AYC174" s="396"/>
      <c r="AYD174" s="396"/>
      <c r="AYE174" s="396"/>
      <c r="AYF174" s="396"/>
      <c r="AYG174" s="396"/>
      <c r="AYH174" s="396"/>
      <c r="AYI174" s="396"/>
      <c r="AYJ174" s="396"/>
      <c r="AYK174" s="396"/>
      <c r="AYL174" s="396"/>
      <c r="AYM174" s="396"/>
      <c r="AYN174" s="396"/>
      <c r="AYO174" s="396"/>
      <c r="AYP174" s="396"/>
      <c r="AYQ174" s="396"/>
      <c r="AYR174" s="396"/>
      <c r="AYS174" s="396"/>
      <c r="AYT174" s="396"/>
      <c r="AYU174" s="396"/>
      <c r="AYV174" s="396"/>
      <c r="AYW174" s="396"/>
      <c r="AYX174" s="396"/>
      <c r="AYY174" s="396"/>
      <c r="AYZ174" s="396"/>
      <c r="AZA174" s="396"/>
      <c r="AZB174" s="396"/>
      <c r="AZC174" s="396"/>
      <c r="AZD174" s="396"/>
      <c r="AZE174" s="396"/>
      <c r="AZF174" s="396"/>
      <c r="AZG174" s="396"/>
      <c r="AZH174" s="396"/>
      <c r="AZI174" s="396"/>
      <c r="AZJ174" s="396"/>
      <c r="AZK174" s="396"/>
      <c r="AZL174" s="396"/>
      <c r="AZM174" s="396"/>
      <c r="AZN174" s="396"/>
      <c r="AZO174" s="396"/>
      <c r="AZP174" s="396"/>
      <c r="AZQ174" s="396"/>
      <c r="AZR174" s="396"/>
      <c r="AZS174" s="396"/>
      <c r="AZT174" s="396"/>
      <c r="AZU174" s="396"/>
      <c r="AZV174" s="396"/>
      <c r="AZW174" s="396"/>
      <c r="AZX174" s="396"/>
      <c r="AZY174" s="396"/>
      <c r="AZZ174" s="396"/>
      <c r="BAA174" s="396"/>
      <c r="BAB174" s="396"/>
      <c r="BAC174" s="396"/>
      <c r="BAD174" s="396"/>
      <c r="BAE174" s="396"/>
      <c r="BAF174" s="396"/>
      <c r="BAG174" s="396"/>
      <c r="BAH174" s="396"/>
      <c r="BAI174" s="396"/>
      <c r="BAJ174" s="396"/>
      <c r="BAK174" s="396"/>
      <c r="BAL174" s="396"/>
      <c r="BAM174" s="396"/>
      <c r="BAN174" s="396"/>
      <c r="BAO174" s="396"/>
      <c r="BAP174" s="396"/>
      <c r="BAQ174" s="396"/>
      <c r="BAR174" s="396"/>
      <c r="BAS174" s="396"/>
      <c r="BAT174" s="396"/>
      <c r="BAU174" s="396"/>
      <c r="BAV174" s="396"/>
      <c r="BAW174" s="396"/>
      <c r="BAX174" s="396"/>
      <c r="BAY174" s="396"/>
      <c r="BAZ174" s="396"/>
      <c r="BBA174" s="396"/>
      <c r="BBB174" s="396"/>
      <c r="BBC174" s="396"/>
      <c r="BBD174" s="396"/>
      <c r="BBE174" s="396"/>
      <c r="BBF174" s="396"/>
      <c r="BBG174" s="396"/>
      <c r="BBH174" s="396"/>
      <c r="BBI174" s="396"/>
      <c r="BBJ174" s="396"/>
      <c r="BBK174" s="396"/>
      <c r="BBL174" s="396"/>
      <c r="BBM174" s="396"/>
      <c r="BBN174" s="396"/>
      <c r="BBO174" s="396"/>
      <c r="BBP174" s="396"/>
      <c r="BBQ174" s="396"/>
      <c r="BBR174" s="396"/>
      <c r="BBS174" s="396"/>
      <c r="BBT174" s="396"/>
      <c r="BBU174" s="396"/>
      <c r="BBV174" s="396"/>
      <c r="BBW174" s="396"/>
      <c r="BBX174" s="396"/>
      <c r="BBY174" s="396"/>
      <c r="BBZ174" s="396"/>
      <c r="BCA174" s="396"/>
      <c r="BCB174" s="396"/>
      <c r="BCC174" s="396"/>
      <c r="BCD174" s="396"/>
      <c r="BCE174" s="396"/>
      <c r="BCF174" s="396"/>
      <c r="BCG174" s="396"/>
      <c r="BCH174" s="396"/>
      <c r="BCI174" s="396"/>
      <c r="BCJ174" s="396"/>
      <c r="BCK174" s="396"/>
      <c r="BCL174" s="396"/>
      <c r="BCM174" s="396"/>
      <c r="BCN174" s="396"/>
      <c r="BCO174" s="396"/>
      <c r="BCP174" s="396"/>
      <c r="BCQ174" s="396"/>
      <c r="BCR174" s="396"/>
      <c r="BCS174" s="396"/>
      <c r="BCT174" s="396"/>
      <c r="BCU174" s="396"/>
      <c r="BCV174" s="396"/>
      <c r="BCW174" s="396"/>
      <c r="BCX174" s="396"/>
      <c r="BCY174" s="396"/>
      <c r="BCZ174" s="396"/>
      <c r="BDA174" s="396"/>
      <c r="BDB174" s="396"/>
      <c r="BDC174" s="396"/>
      <c r="BDD174" s="396"/>
      <c r="BDE174" s="396"/>
      <c r="BDF174" s="396"/>
      <c r="BDG174" s="396"/>
      <c r="BDH174" s="396"/>
      <c r="BDI174" s="396"/>
      <c r="BDJ174" s="396"/>
      <c r="BDK174" s="396"/>
      <c r="BDL174" s="396"/>
      <c r="BDM174" s="396"/>
      <c r="BDN174" s="396"/>
      <c r="BDO174" s="396"/>
      <c r="BDP174" s="396"/>
      <c r="BDQ174" s="396"/>
      <c r="BDR174" s="396"/>
      <c r="BDS174" s="396"/>
      <c r="BDT174" s="396"/>
      <c r="BDU174" s="396"/>
      <c r="BDV174" s="396"/>
      <c r="BDW174" s="396"/>
      <c r="BDX174" s="396"/>
      <c r="BDY174" s="396"/>
      <c r="BDZ174" s="396"/>
      <c r="BEA174" s="396"/>
      <c r="BEB174" s="396"/>
      <c r="BEC174" s="396"/>
      <c r="BED174" s="396"/>
      <c r="BEE174" s="396"/>
      <c r="BEF174" s="396"/>
      <c r="BEG174" s="396"/>
      <c r="BEH174" s="396"/>
      <c r="BEI174" s="396"/>
      <c r="BEJ174" s="396"/>
      <c r="BEK174" s="396"/>
      <c r="BEL174" s="396"/>
      <c r="BEM174" s="396"/>
      <c r="BEN174" s="396"/>
      <c r="BEO174" s="396"/>
      <c r="BEP174" s="396"/>
      <c r="BEQ174" s="396"/>
      <c r="BER174" s="396"/>
      <c r="BES174" s="396"/>
      <c r="BET174" s="396"/>
      <c r="BEU174" s="396"/>
      <c r="BEV174" s="396"/>
      <c r="BEW174" s="396"/>
      <c r="BEX174" s="396"/>
      <c r="BEY174" s="396"/>
      <c r="BEZ174" s="396"/>
      <c r="BFA174" s="396"/>
      <c r="BFB174" s="396"/>
      <c r="BFC174" s="396"/>
      <c r="BFD174" s="396"/>
      <c r="BFE174" s="396"/>
      <c r="BFF174" s="396"/>
      <c r="BFG174" s="396"/>
      <c r="BFH174" s="396"/>
      <c r="BFI174" s="396"/>
      <c r="BFJ174" s="396"/>
      <c r="BFK174" s="396"/>
      <c r="BFL174" s="396"/>
      <c r="BFM174" s="396"/>
      <c r="BFN174" s="396"/>
      <c r="BFO174" s="396"/>
      <c r="BFP174" s="396"/>
      <c r="BFQ174" s="396"/>
      <c r="BFR174" s="396"/>
      <c r="BFS174" s="396"/>
      <c r="BFT174" s="396"/>
      <c r="BFU174" s="396"/>
      <c r="BFV174" s="396"/>
      <c r="BFW174" s="396"/>
      <c r="BFX174" s="396"/>
      <c r="BFY174" s="396"/>
      <c r="BFZ174" s="396"/>
      <c r="BGA174" s="396"/>
      <c r="BGB174" s="396"/>
      <c r="BGC174" s="396"/>
      <c r="BGD174" s="396"/>
      <c r="BGE174" s="396"/>
      <c r="BGF174" s="396"/>
      <c r="BGG174" s="396"/>
      <c r="BGH174" s="396"/>
      <c r="BGI174" s="396"/>
      <c r="BGJ174" s="396"/>
      <c r="BGK174" s="396"/>
      <c r="BGL174" s="396"/>
      <c r="BGM174" s="396"/>
      <c r="BGN174" s="396"/>
      <c r="BGO174" s="396"/>
      <c r="BGP174" s="396"/>
      <c r="BGQ174" s="396"/>
      <c r="BGR174" s="396"/>
      <c r="BGS174" s="396"/>
      <c r="BGT174" s="396"/>
      <c r="BGU174" s="396"/>
      <c r="BGV174" s="396"/>
      <c r="BGW174" s="396"/>
      <c r="BGX174" s="396"/>
      <c r="BGY174" s="396"/>
      <c r="BGZ174" s="396"/>
      <c r="BHA174" s="396"/>
      <c r="BHB174" s="396"/>
      <c r="BHC174" s="396"/>
      <c r="BHD174" s="396"/>
      <c r="BHE174" s="396"/>
      <c r="BHF174" s="396"/>
      <c r="BHG174" s="396"/>
      <c r="BHH174" s="396"/>
      <c r="BHI174" s="396"/>
      <c r="BHJ174" s="396"/>
      <c r="BHK174" s="396"/>
      <c r="BHL174" s="396"/>
      <c r="BHM174" s="396"/>
      <c r="BHN174" s="396"/>
      <c r="BHO174" s="396"/>
      <c r="BHP174" s="396"/>
      <c r="BHQ174" s="396"/>
      <c r="BHR174" s="396"/>
      <c r="BHS174" s="396"/>
      <c r="BHT174" s="396"/>
      <c r="BHU174" s="396"/>
      <c r="BHV174" s="396"/>
      <c r="BHW174" s="396"/>
      <c r="BHX174" s="396"/>
      <c r="BHY174" s="396"/>
      <c r="BHZ174" s="396"/>
      <c r="BIA174" s="396"/>
      <c r="BIB174" s="396"/>
      <c r="BIC174" s="396"/>
      <c r="BID174" s="396"/>
      <c r="BIE174" s="396"/>
      <c r="BIF174" s="396"/>
      <c r="BIG174" s="396"/>
      <c r="BIH174" s="396"/>
      <c r="BII174" s="396"/>
      <c r="BIJ174" s="396"/>
      <c r="BIK174" s="396"/>
      <c r="BIL174" s="396"/>
      <c r="BIM174" s="396"/>
      <c r="BIN174" s="396"/>
      <c r="BIO174" s="396"/>
      <c r="BIP174" s="396"/>
      <c r="BIQ174" s="396"/>
      <c r="BIR174" s="396"/>
      <c r="BIS174" s="396"/>
      <c r="BIT174" s="396"/>
      <c r="BIU174" s="396"/>
      <c r="BIV174" s="396"/>
      <c r="BIW174" s="396"/>
      <c r="BIX174" s="396"/>
      <c r="BIY174" s="396"/>
      <c r="BIZ174" s="396"/>
      <c r="BJA174" s="396"/>
      <c r="BJB174" s="396"/>
      <c r="BJC174" s="396"/>
      <c r="BJD174" s="396"/>
      <c r="BJE174" s="396"/>
      <c r="BJF174" s="396"/>
      <c r="BJG174" s="396"/>
      <c r="BJH174" s="396"/>
      <c r="BJI174" s="396"/>
      <c r="BJJ174" s="396"/>
      <c r="BJK174" s="396"/>
      <c r="BJL174" s="396"/>
      <c r="BJM174" s="396"/>
      <c r="BJN174" s="396"/>
      <c r="BJO174" s="396"/>
      <c r="BJP174" s="396"/>
      <c r="BJQ174" s="396"/>
      <c r="BJR174" s="396"/>
      <c r="BJS174" s="396"/>
      <c r="BJT174" s="396"/>
      <c r="BJU174" s="396"/>
      <c r="BJV174" s="396"/>
      <c r="BJW174" s="396"/>
      <c r="BJX174" s="396"/>
      <c r="BJY174" s="396"/>
      <c r="BJZ174" s="396"/>
      <c r="BKA174" s="396"/>
      <c r="BKB174" s="396"/>
      <c r="BKC174" s="396"/>
      <c r="BKD174" s="396"/>
      <c r="BKE174" s="396"/>
      <c r="BKF174" s="396"/>
      <c r="BKG174" s="396"/>
      <c r="BKH174" s="396"/>
      <c r="BKI174" s="396"/>
      <c r="BKJ174" s="396"/>
      <c r="BKK174" s="396"/>
      <c r="BKL174" s="396"/>
      <c r="BKM174" s="396"/>
      <c r="BKN174" s="396"/>
      <c r="BKO174" s="396"/>
      <c r="BKP174" s="396"/>
      <c r="BKQ174" s="396"/>
      <c r="BKR174" s="396"/>
      <c r="BKS174" s="396"/>
      <c r="BKT174" s="396"/>
      <c r="BKU174" s="396"/>
      <c r="BKV174" s="396"/>
      <c r="BKW174" s="396"/>
      <c r="BKX174" s="396"/>
      <c r="BKY174" s="396"/>
      <c r="BKZ174" s="396"/>
      <c r="BLA174" s="396"/>
      <c r="BLB174" s="396"/>
      <c r="BLC174" s="396"/>
      <c r="BLD174" s="396"/>
      <c r="BLE174" s="396"/>
      <c r="BLF174" s="396"/>
      <c r="BLG174" s="396"/>
      <c r="BLH174" s="396"/>
      <c r="BLI174" s="396"/>
      <c r="BLJ174" s="396"/>
      <c r="BLK174" s="396"/>
      <c r="BLL174" s="396"/>
      <c r="BLM174" s="396"/>
      <c r="BLN174" s="396"/>
      <c r="BLO174" s="396"/>
      <c r="BLP174" s="396"/>
      <c r="BLQ174" s="396"/>
      <c r="BLR174" s="396"/>
      <c r="BLS174" s="396"/>
      <c r="BLT174" s="396"/>
      <c r="BLU174" s="396"/>
      <c r="BLV174" s="396"/>
      <c r="BLW174" s="396"/>
      <c r="BLX174" s="396"/>
      <c r="BLY174" s="396"/>
      <c r="BLZ174" s="396"/>
      <c r="BMA174" s="396"/>
      <c r="BMB174" s="396"/>
      <c r="BMC174" s="396"/>
      <c r="BMD174" s="396"/>
      <c r="BME174" s="396"/>
      <c r="BMF174" s="396"/>
      <c r="BMG174" s="396"/>
      <c r="BMH174" s="396"/>
      <c r="BMI174" s="396"/>
      <c r="BMJ174" s="396"/>
      <c r="BMK174" s="396"/>
      <c r="BML174" s="396"/>
      <c r="BMM174" s="396"/>
      <c r="BMN174" s="396"/>
      <c r="BMO174" s="396"/>
      <c r="BMP174" s="396"/>
      <c r="BMQ174" s="396"/>
      <c r="BMR174" s="396"/>
      <c r="BMS174" s="396"/>
      <c r="BMT174" s="396"/>
      <c r="BMU174" s="396"/>
      <c r="BMV174" s="396"/>
      <c r="BMW174" s="396"/>
      <c r="BMX174" s="396"/>
      <c r="BMY174" s="396"/>
      <c r="BMZ174" s="396"/>
      <c r="BNA174" s="396"/>
      <c r="BNB174" s="396"/>
      <c r="BNC174" s="396"/>
      <c r="BND174" s="396"/>
      <c r="BNE174" s="396"/>
      <c r="BNF174" s="396"/>
      <c r="BNG174" s="396"/>
      <c r="BNH174" s="396"/>
      <c r="BNI174" s="396"/>
      <c r="BNJ174" s="396"/>
      <c r="BNK174" s="396"/>
      <c r="BNL174" s="396"/>
      <c r="BNM174" s="396"/>
      <c r="BNN174" s="396"/>
      <c r="BNO174" s="396"/>
      <c r="BNP174" s="396"/>
      <c r="BNQ174" s="396"/>
      <c r="BNR174" s="396"/>
      <c r="BNS174" s="396"/>
      <c r="BNT174" s="396"/>
      <c r="BNU174" s="396"/>
      <c r="BNV174" s="396"/>
      <c r="BNW174" s="396"/>
      <c r="BNX174" s="396"/>
      <c r="BNY174" s="396"/>
      <c r="BNZ174" s="396"/>
      <c r="BOA174" s="396"/>
      <c r="BOB174" s="396"/>
      <c r="BOC174" s="396"/>
      <c r="BOD174" s="396"/>
      <c r="BOE174" s="396"/>
      <c r="BOF174" s="396"/>
      <c r="BOG174" s="396"/>
      <c r="BOH174" s="396"/>
      <c r="BOI174" s="396"/>
      <c r="BOJ174" s="396"/>
      <c r="BOK174" s="396"/>
      <c r="BOL174" s="396"/>
      <c r="BOM174" s="396"/>
      <c r="BON174" s="396"/>
      <c r="BOO174" s="396"/>
      <c r="BOP174" s="396"/>
      <c r="BOQ174" s="396"/>
      <c r="BOR174" s="396"/>
      <c r="BOS174" s="396"/>
      <c r="BOT174" s="396"/>
      <c r="BOU174" s="396"/>
      <c r="BOV174" s="396"/>
      <c r="BOW174" s="396"/>
      <c r="BOX174" s="396"/>
      <c r="BOY174" s="396"/>
      <c r="BOZ174" s="396"/>
      <c r="BPA174" s="396"/>
      <c r="BPB174" s="396"/>
      <c r="BPC174" s="396"/>
      <c r="BPD174" s="396"/>
      <c r="BPE174" s="396"/>
      <c r="BPF174" s="396"/>
      <c r="BPG174" s="396"/>
      <c r="BPH174" s="396"/>
      <c r="BPI174" s="396"/>
      <c r="BPJ174" s="396"/>
      <c r="BPK174" s="396"/>
      <c r="BPL174" s="396"/>
      <c r="BPM174" s="396"/>
      <c r="BPN174" s="396"/>
      <c r="BPO174" s="396"/>
      <c r="BPP174" s="396"/>
      <c r="BPQ174" s="396"/>
      <c r="BPR174" s="396"/>
      <c r="BPS174" s="396"/>
      <c r="BPT174" s="396"/>
      <c r="BPU174" s="396"/>
      <c r="BPV174" s="396"/>
      <c r="BPW174" s="396"/>
      <c r="BPX174" s="396"/>
      <c r="BPY174" s="396"/>
      <c r="BPZ174" s="396"/>
      <c r="BQA174" s="396"/>
      <c r="BQB174" s="396"/>
      <c r="BQC174" s="396"/>
      <c r="BQD174" s="396"/>
      <c r="BQE174" s="396"/>
      <c r="BQF174" s="396"/>
      <c r="BQG174" s="396"/>
      <c r="BQH174" s="396"/>
      <c r="BQI174" s="396"/>
      <c r="BQJ174" s="396"/>
      <c r="BQK174" s="396"/>
      <c r="BQL174" s="396"/>
      <c r="BQM174" s="396"/>
      <c r="BQN174" s="396"/>
      <c r="BQO174" s="396"/>
      <c r="BQP174" s="396"/>
      <c r="BQQ174" s="396"/>
      <c r="BQR174" s="396"/>
      <c r="BQS174" s="396"/>
      <c r="BQT174" s="396"/>
      <c r="BQU174" s="396"/>
      <c r="BQV174" s="396"/>
      <c r="BQW174" s="396"/>
      <c r="BQX174" s="396"/>
      <c r="BQY174" s="396"/>
      <c r="BQZ174" s="396"/>
      <c r="BRA174" s="396"/>
      <c r="BRB174" s="396"/>
      <c r="BRC174" s="396"/>
      <c r="BRD174" s="396"/>
      <c r="BRE174" s="396"/>
      <c r="BRF174" s="396"/>
      <c r="BRG174" s="396"/>
      <c r="BRH174" s="396"/>
      <c r="BRI174" s="396"/>
      <c r="BRJ174" s="396"/>
      <c r="BRK174" s="396"/>
      <c r="BRL174" s="396"/>
      <c r="BRM174" s="396"/>
      <c r="BRN174" s="396"/>
      <c r="BRO174" s="396"/>
      <c r="BRP174" s="396"/>
      <c r="BRQ174" s="396"/>
      <c r="BRR174" s="396"/>
      <c r="BRS174" s="396"/>
      <c r="BRT174" s="396"/>
      <c r="BRU174" s="396"/>
      <c r="BRV174" s="396"/>
      <c r="BRW174" s="396"/>
      <c r="BRX174" s="396"/>
      <c r="BRY174" s="396"/>
      <c r="BRZ174" s="396"/>
      <c r="BSA174" s="396"/>
      <c r="BSB174" s="396"/>
      <c r="BSC174" s="396"/>
      <c r="BSD174" s="396"/>
      <c r="BSE174" s="396"/>
      <c r="BSF174" s="396"/>
      <c r="BSG174" s="396"/>
      <c r="BSH174" s="396"/>
      <c r="BSI174" s="396"/>
      <c r="BSJ174" s="396"/>
      <c r="BSK174" s="396"/>
      <c r="BSL174" s="396"/>
      <c r="BSM174" s="396"/>
      <c r="BSN174" s="396"/>
      <c r="BSO174" s="396"/>
      <c r="BSP174" s="396"/>
      <c r="BSQ174" s="396"/>
      <c r="BSR174" s="396"/>
      <c r="BSS174" s="396"/>
      <c r="BST174" s="396"/>
      <c r="BSU174" s="396"/>
      <c r="BSV174" s="396"/>
      <c r="BSW174" s="396"/>
      <c r="BSX174" s="396"/>
      <c r="BSY174" s="396"/>
      <c r="BSZ174" s="396"/>
      <c r="BTA174" s="396"/>
      <c r="BTB174" s="396"/>
      <c r="BTC174" s="396"/>
      <c r="BTD174" s="396"/>
      <c r="BTE174" s="396"/>
      <c r="BTF174" s="396"/>
      <c r="BTG174" s="396"/>
      <c r="BTH174" s="396"/>
      <c r="BTI174" s="396"/>
      <c r="BTJ174" s="396"/>
      <c r="BTK174" s="396"/>
      <c r="BTL174" s="396"/>
      <c r="BTM174" s="396"/>
      <c r="BTN174" s="396"/>
      <c r="BTO174" s="396"/>
      <c r="BTP174" s="396"/>
      <c r="BTQ174" s="396"/>
      <c r="BTR174" s="396"/>
      <c r="BTS174" s="396"/>
      <c r="BTT174" s="396"/>
      <c r="BTU174" s="396"/>
      <c r="BTV174" s="396"/>
      <c r="BTW174" s="396"/>
      <c r="BTX174" s="396"/>
      <c r="BTY174" s="396"/>
      <c r="BTZ174" s="396"/>
      <c r="BUA174" s="396"/>
      <c r="BUB174" s="396"/>
      <c r="BUC174" s="396"/>
      <c r="BUD174" s="396"/>
      <c r="BUE174" s="396"/>
      <c r="BUF174" s="396"/>
      <c r="BUG174" s="396"/>
      <c r="BUH174" s="396"/>
      <c r="BUI174" s="396"/>
      <c r="BUJ174" s="396"/>
      <c r="BUK174" s="396"/>
      <c r="BUL174" s="396"/>
      <c r="BUM174" s="396"/>
      <c r="BUN174" s="396"/>
      <c r="BUO174" s="396"/>
      <c r="BUP174" s="396"/>
      <c r="BUQ174" s="396"/>
      <c r="BUR174" s="396"/>
      <c r="BUS174" s="396"/>
      <c r="BUT174" s="396"/>
      <c r="BUU174" s="396"/>
      <c r="BUV174" s="396"/>
      <c r="BUW174" s="396"/>
      <c r="BUX174" s="396"/>
      <c r="BUY174" s="396"/>
      <c r="BUZ174" s="396"/>
      <c r="BVA174" s="396"/>
      <c r="BVB174" s="396"/>
      <c r="BVC174" s="396"/>
      <c r="BVD174" s="396"/>
      <c r="BVE174" s="396"/>
      <c r="BVF174" s="396"/>
      <c r="BVG174" s="396"/>
      <c r="BVH174" s="396"/>
      <c r="BVI174" s="396"/>
      <c r="BVJ174" s="396"/>
      <c r="BVK174" s="396"/>
      <c r="BVL174" s="396"/>
      <c r="BVM174" s="396"/>
      <c r="BVN174" s="396"/>
      <c r="BVO174" s="396"/>
      <c r="BVP174" s="396"/>
      <c r="BVQ174" s="396"/>
      <c r="BVR174" s="396"/>
      <c r="BVS174" s="396"/>
      <c r="BVT174" s="396"/>
      <c r="BVU174" s="396"/>
      <c r="BVV174" s="396"/>
      <c r="BVW174" s="396"/>
      <c r="BVX174" s="396"/>
      <c r="BVY174" s="396"/>
      <c r="BVZ174" s="396"/>
      <c r="BWA174" s="396"/>
      <c r="BWB174" s="396"/>
      <c r="BWC174" s="396"/>
      <c r="BWD174" s="396"/>
      <c r="BWE174" s="396"/>
      <c r="BWF174" s="396"/>
      <c r="BWG174" s="396"/>
      <c r="BWH174" s="396"/>
      <c r="BWI174" s="396"/>
      <c r="BWJ174" s="396"/>
      <c r="BWK174" s="396"/>
      <c r="BWL174" s="396"/>
      <c r="BWM174" s="396"/>
      <c r="BWN174" s="396"/>
      <c r="BWO174" s="396"/>
      <c r="BWP174" s="396"/>
      <c r="BWQ174" s="396"/>
      <c r="BWR174" s="396"/>
      <c r="BWS174" s="396"/>
      <c r="BWT174" s="396"/>
      <c r="BWU174" s="396"/>
      <c r="BWV174" s="396"/>
      <c r="BWW174" s="396"/>
      <c r="BWX174" s="396"/>
      <c r="BWY174" s="396"/>
      <c r="BWZ174" s="396"/>
      <c r="BXA174" s="396"/>
      <c r="BXB174" s="396"/>
      <c r="BXC174" s="396"/>
      <c r="BXD174" s="396"/>
      <c r="BXE174" s="396"/>
      <c r="BXF174" s="396"/>
      <c r="BXG174" s="396"/>
      <c r="BXH174" s="396"/>
      <c r="BXI174" s="396"/>
      <c r="BXJ174" s="396"/>
      <c r="BXK174" s="396"/>
      <c r="BXL174" s="396"/>
      <c r="BXM174" s="396"/>
      <c r="BXN174" s="396"/>
      <c r="BXO174" s="396"/>
      <c r="BXP174" s="396"/>
      <c r="BXQ174" s="396"/>
      <c r="BXR174" s="396"/>
      <c r="BXS174" s="396"/>
      <c r="BXT174" s="396"/>
      <c r="BXU174" s="396"/>
      <c r="BXV174" s="396"/>
      <c r="BXW174" s="396"/>
      <c r="BXX174" s="396"/>
      <c r="BXY174" s="396"/>
      <c r="BXZ174" s="396"/>
      <c r="BYA174" s="396"/>
      <c r="BYB174" s="396"/>
      <c r="BYC174" s="396"/>
      <c r="BYD174" s="396"/>
      <c r="BYE174" s="396"/>
      <c r="BYF174" s="396"/>
      <c r="BYG174" s="396"/>
      <c r="BYH174" s="396"/>
      <c r="BYI174" s="396"/>
      <c r="BYJ174" s="396"/>
      <c r="BYK174" s="396"/>
      <c r="BYL174" s="396"/>
      <c r="BYM174" s="396"/>
      <c r="BYN174" s="396"/>
      <c r="BYO174" s="396"/>
      <c r="BYP174" s="396"/>
      <c r="BYQ174" s="396"/>
      <c r="BYR174" s="396"/>
      <c r="BYS174" s="396"/>
      <c r="BYT174" s="396"/>
      <c r="BYU174" s="396"/>
      <c r="BYV174" s="396"/>
      <c r="BYW174" s="396"/>
      <c r="BYX174" s="396"/>
      <c r="BYY174" s="396"/>
      <c r="BYZ174" s="396"/>
      <c r="BZA174" s="396"/>
      <c r="BZB174" s="396"/>
      <c r="BZC174" s="396"/>
      <c r="BZD174" s="396"/>
      <c r="BZE174" s="396"/>
      <c r="BZF174" s="396"/>
      <c r="BZG174" s="396"/>
      <c r="BZH174" s="396"/>
      <c r="BZI174" s="396"/>
      <c r="BZJ174" s="396"/>
      <c r="BZK174" s="396"/>
      <c r="BZL174" s="396"/>
      <c r="BZM174" s="396"/>
      <c r="BZN174" s="396"/>
      <c r="BZO174" s="396"/>
      <c r="BZP174" s="396"/>
      <c r="BZQ174" s="396"/>
      <c r="BZR174" s="396"/>
      <c r="BZS174" s="396"/>
      <c r="BZT174" s="396"/>
      <c r="BZU174" s="396"/>
      <c r="BZV174" s="396"/>
      <c r="BZW174" s="396"/>
      <c r="BZX174" s="396"/>
      <c r="BZY174" s="396"/>
      <c r="BZZ174" s="396"/>
      <c r="CAA174" s="396"/>
      <c r="CAB174" s="396"/>
      <c r="CAC174" s="396"/>
      <c r="CAD174" s="396"/>
      <c r="CAE174" s="396"/>
      <c r="CAF174" s="396"/>
      <c r="CAG174" s="396"/>
      <c r="CAH174" s="396"/>
      <c r="CAI174" s="396"/>
      <c r="CAJ174" s="396"/>
      <c r="CAK174" s="396"/>
      <c r="CAL174" s="396"/>
      <c r="CAM174" s="396"/>
      <c r="CAN174" s="396"/>
      <c r="CAO174" s="396"/>
      <c r="CAP174" s="396"/>
      <c r="CAQ174" s="396"/>
      <c r="CAR174" s="396"/>
      <c r="CAS174" s="396"/>
      <c r="CAT174" s="396"/>
      <c r="CAU174" s="396"/>
      <c r="CAV174" s="396"/>
      <c r="CAW174" s="396"/>
      <c r="CAX174" s="396"/>
      <c r="CAY174" s="396"/>
      <c r="CAZ174" s="396"/>
      <c r="CBA174" s="396"/>
      <c r="CBB174" s="396"/>
      <c r="CBC174" s="396"/>
      <c r="CBD174" s="396"/>
      <c r="CBE174" s="396"/>
      <c r="CBF174" s="396"/>
      <c r="CBG174" s="396"/>
      <c r="CBH174" s="396"/>
      <c r="CBI174" s="396"/>
      <c r="CBJ174" s="396"/>
      <c r="CBK174" s="396"/>
      <c r="CBL174" s="396"/>
      <c r="CBM174" s="396"/>
      <c r="CBN174" s="396"/>
      <c r="CBO174" s="396"/>
      <c r="CBP174" s="396"/>
      <c r="CBQ174" s="396"/>
      <c r="CBR174" s="396"/>
      <c r="CBS174" s="396"/>
      <c r="CBT174" s="396"/>
      <c r="CBU174" s="396"/>
      <c r="CBV174" s="396"/>
      <c r="CBW174" s="396"/>
      <c r="CBX174" s="396"/>
      <c r="CBY174" s="396"/>
      <c r="CBZ174" s="396"/>
      <c r="CCA174" s="396"/>
      <c r="CCB174" s="396"/>
      <c r="CCC174" s="396"/>
      <c r="CCD174" s="396"/>
      <c r="CCE174" s="396"/>
      <c r="CCF174" s="396"/>
      <c r="CCG174" s="396"/>
      <c r="CCH174" s="396"/>
      <c r="CCI174" s="396"/>
      <c r="CCJ174" s="396"/>
      <c r="CCK174" s="396"/>
      <c r="CCL174" s="396"/>
      <c r="CCM174" s="396"/>
      <c r="CCN174" s="396"/>
      <c r="CCO174" s="396"/>
      <c r="CCP174" s="396"/>
      <c r="CCQ174" s="396"/>
      <c r="CCR174" s="396"/>
      <c r="CCS174" s="396"/>
      <c r="CCT174" s="396"/>
      <c r="CCU174" s="396"/>
      <c r="CCV174" s="396"/>
      <c r="CCW174" s="396"/>
      <c r="CCX174" s="396"/>
      <c r="CCY174" s="396"/>
      <c r="CCZ174" s="396"/>
      <c r="CDA174" s="396"/>
      <c r="CDB174" s="396"/>
      <c r="CDC174" s="396"/>
      <c r="CDD174" s="396"/>
      <c r="CDE174" s="396"/>
      <c r="CDF174" s="396"/>
      <c r="CDG174" s="396"/>
      <c r="CDH174" s="396"/>
      <c r="CDI174" s="396"/>
      <c r="CDJ174" s="396"/>
      <c r="CDK174" s="396"/>
      <c r="CDL174" s="396"/>
      <c r="CDM174" s="396"/>
      <c r="CDN174" s="396"/>
      <c r="CDO174" s="396"/>
      <c r="CDP174" s="396"/>
      <c r="CDQ174" s="396"/>
      <c r="CDR174" s="396"/>
      <c r="CDS174" s="396"/>
      <c r="CDT174" s="396"/>
      <c r="CDU174" s="396"/>
      <c r="CDV174" s="396"/>
      <c r="CDW174" s="396"/>
      <c r="CDX174" s="396"/>
      <c r="CDY174" s="396"/>
      <c r="CDZ174" s="396"/>
      <c r="CEA174" s="396"/>
      <c r="CEB174" s="396"/>
      <c r="CEC174" s="396"/>
      <c r="CED174" s="396"/>
      <c r="CEE174" s="396"/>
      <c r="CEF174" s="396"/>
      <c r="CEG174" s="396"/>
      <c r="CEH174" s="396"/>
      <c r="CEI174" s="396"/>
      <c r="CEJ174" s="396"/>
      <c r="CEK174" s="396"/>
      <c r="CEL174" s="396"/>
      <c r="CEM174" s="396"/>
      <c r="CEN174" s="396"/>
      <c r="CEO174" s="396"/>
      <c r="CEP174" s="396"/>
      <c r="CEQ174" s="396"/>
      <c r="CER174" s="396"/>
      <c r="CES174" s="396"/>
      <c r="CET174" s="396"/>
      <c r="CEU174" s="396"/>
      <c r="CEV174" s="396"/>
      <c r="CEW174" s="396"/>
      <c r="CEX174" s="396"/>
      <c r="CEY174" s="396"/>
      <c r="CEZ174" s="396"/>
      <c r="CFA174" s="396"/>
      <c r="CFB174" s="396"/>
      <c r="CFC174" s="396"/>
      <c r="CFD174" s="396"/>
      <c r="CFE174" s="396"/>
      <c r="CFF174" s="396"/>
      <c r="CFG174" s="396"/>
      <c r="CFH174" s="396"/>
      <c r="CFI174" s="396"/>
      <c r="CFJ174" s="396"/>
      <c r="CFK174" s="396"/>
      <c r="CFL174" s="396"/>
      <c r="CFM174" s="396"/>
      <c r="CFN174" s="396"/>
      <c r="CFO174" s="396"/>
      <c r="CFP174" s="396"/>
      <c r="CFQ174" s="396"/>
      <c r="CFR174" s="396"/>
      <c r="CFS174" s="396"/>
      <c r="CFT174" s="396"/>
      <c r="CFU174" s="396"/>
      <c r="CFV174" s="396"/>
      <c r="CFW174" s="396"/>
      <c r="CFX174" s="396"/>
      <c r="CFY174" s="396"/>
      <c r="CFZ174" s="396"/>
      <c r="CGA174" s="396"/>
      <c r="CGB174" s="396"/>
      <c r="CGC174" s="396"/>
      <c r="CGD174" s="396"/>
      <c r="CGE174" s="396"/>
      <c r="CGF174" s="396"/>
      <c r="CGG174" s="396"/>
      <c r="CGH174" s="396"/>
      <c r="CGI174" s="396"/>
      <c r="CGJ174" s="396"/>
      <c r="CGK174" s="396"/>
      <c r="CGL174" s="396"/>
      <c r="CGM174" s="396"/>
      <c r="CGN174" s="396"/>
      <c r="CGO174" s="396"/>
      <c r="CGP174" s="396"/>
      <c r="CGQ174" s="396"/>
      <c r="CGR174" s="396"/>
      <c r="CGS174" s="396"/>
      <c r="CGT174" s="396"/>
      <c r="CGU174" s="396"/>
      <c r="CGV174" s="396"/>
      <c r="CGW174" s="396"/>
      <c r="CGX174" s="396"/>
      <c r="CGY174" s="396"/>
      <c r="CGZ174" s="396"/>
      <c r="CHA174" s="396"/>
      <c r="CHB174" s="396"/>
      <c r="CHC174" s="396"/>
      <c r="CHD174" s="396"/>
      <c r="CHE174" s="396"/>
      <c r="CHF174" s="396"/>
      <c r="CHG174" s="396"/>
      <c r="CHH174" s="396"/>
      <c r="CHI174" s="396"/>
      <c r="CHJ174" s="396"/>
      <c r="CHK174" s="396"/>
      <c r="CHL174" s="396"/>
      <c r="CHM174" s="396"/>
      <c r="CHN174" s="396"/>
      <c r="CHO174" s="396"/>
      <c r="CHP174" s="396"/>
      <c r="CHQ174" s="396"/>
      <c r="CHR174" s="396"/>
      <c r="CHS174" s="396"/>
      <c r="CHT174" s="396"/>
      <c r="CHU174" s="396"/>
      <c r="CHV174" s="396"/>
      <c r="CHW174" s="396"/>
      <c r="CHX174" s="396"/>
      <c r="CHY174" s="396"/>
      <c r="CHZ174" s="396"/>
      <c r="CIA174" s="396"/>
      <c r="CIB174" s="396"/>
      <c r="CIC174" s="396"/>
      <c r="CID174" s="396"/>
      <c r="CIE174" s="396"/>
      <c r="CIF174" s="396"/>
      <c r="CIG174" s="396"/>
      <c r="CIH174" s="396"/>
      <c r="CII174" s="396"/>
      <c r="CIJ174" s="396"/>
      <c r="CIK174" s="396"/>
      <c r="CIL174" s="396"/>
      <c r="CIM174" s="396"/>
      <c r="CIN174" s="396"/>
      <c r="CIO174" s="396"/>
      <c r="CIP174" s="396"/>
      <c r="CIQ174" s="396"/>
      <c r="CIR174" s="396"/>
      <c r="CIS174" s="396"/>
      <c r="CIT174" s="396"/>
      <c r="CIU174" s="396"/>
      <c r="CIV174" s="396"/>
      <c r="CIW174" s="396"/>
      <c r="CIX174" s="396"/>
      <c r="CIY174" s="396"/>
      <c r="CIZ174" s="396"/>
      <c r="CJA174" s="396"/>
      <c r="CJB174" s="396"/>
      <c r="CJC174" s="396"/>
      <c r="CJD174" s="396"/>
      <c r="CJE174" s="396"/>
      <c r="CJF174" s="396"/>
      <c r="CJG174" s="396"/>
      <c r="CJH174" s="396"/>
      <c r="CJI174" s="396"/>
      <c r="CJJ174" s="396"/>
      <c r="CJK174" s="396"/>
      <c r="CJL174" s="396"/>
      <c r="CJM174" s="396"/>
      <c r="CJN174" s="396"/>
      <c r="CJO174" s="396"/>
      <c r="CJP174" s="396"/>
      <c r="CJQ174" s="396"/>
      <c r="CJR174" s="396"/>
      <c r="CJS174" s="396"/>
      <c r="CJT174" s="396"/>
      <c r="CJU174" s="396"/>
      <c r="CJV174" s="396"/>
      <c r="CJW174" s="396"/>
      <c r="CJX174" s="396"/>
      <c r="CJY174" s="396"/>
      <c r="CJZ174" s="396"/>
      <c r="CKA174" s="396"/>
      <c r="CKB174" s="396"/>
      <c r="CKC174" s="396"/>
      <c r="CKD174" s="396"/>
      <c r="CKE174" s="396"/>
      <c r="CKF174" s="396"/>
      <c r="CKG174" s="396"/>
      <c r="CKH174" s="396"/>
      <c r="CKI174" s="396"/>
      <c r="CKJ174" s="396"/>
      <c r="CKK174" s="396"/>
      <c r="CKL174" s="396"/>
      <c r="CKM174" s="396"/>
      <c r="CKN174" s="396"/>
      <c r="CKO174" s="396"/>
      <c r="CKP174" s="396"/>
      <c r="CKQ174" s="396"/>
      <c r="CKR174" s="396"/>
      <c r="CKS174" s="396"/>
      <c r="CKT174" s="396"/>
      <c r="CKU174" s="396"/>
      <c r="CKV174" s="396"/>
      <c r="CKW174" s="396"/>
      <c r="CKX174" s="396"/>
      <c r="CKY174" s="396"/>
      <c r="CKZ174" s="396"/>
      <c r="CLA174" s="396"/>
      <c r="CLB174" s="396"/>
      <c r="CLC174" s="396"/>
      <c r="CLD174" s="396"/>
      <c r="CLE174" s="396"/>
      <c r="CLF174" s="396"/>
      <c r="CLG174" s="396"/>
      <c r="CLH174" s="396"/>
      <c r="CLI174" s="396"/>
      <c r="CLJ174" s="396"/>
      <c r="CLK174" s="396"/>
      <c r="CLL174" s="396"/>
      <c r="CLM174" s="396"/>
      <c r="CLN174" s="396"/>
      <c r="CLO174" s="396"/>
      <c r="CLP174" s="396"/>
      <c r="CLQ174" s="396"/>
      <c r="CLR174" s="396"/>
      <c r="CLS174" s="396"/>
      <c r="CLT174" s="396"/>
      <c r="CLU174" s="396"/>
      <c r="CLV174" s="396"/>
      <c r="CLW174" s="396"/>
      <c r="CLX174" s="396"/>
      <c r="CLY174" s="396"/>
      <c r="CLZ174" s="396"/>
      <c r="CMA174" s="396"/>
      <c r="CMB174" s="396"/>
      <c r="CMC174" s="396"/>
      <c r="CMD174" s="396"/>
      <c r="CME174" s="396"/>
      <c r="CMF174" s="396"/>
      <c r="CMG174" s="396"/>
      <c r="CMH174" s="396"/>
      <c r="CMI174" s="396"/>
      <c r="CMJ174" s="396"/>
      <c r="CMK174" s="396"/>
      <c r="CML174" s="396"/>
      <c r="CMM174" s="396"/>
      <c r="CMN174" s="396"/>
      <c r="CMO174" s="396"/>
      <c r="CMP174" s="396"/>
      <c r="CMQ174" s="396"/>
      <c r="CMR174" s="396"/>
      <c r="CMS174" s="396"/>
      <c r="CMT174" s="396"/>
      <c r="CMU174" s="396"/>
      <c r="CMV174" s="396"/>
      <c r="CMW174" s="396"/>
      <c r="CMX174" s="396"/>
      <c r="CMY174" s="396"/>
      <c r="CMZ174" s="396"/>
      <c r="CNA174" s="396"/>
      <c r="CNB174" s="396"/>
      <c r="CNC174" s="396"/>
      <c r="CND174" s="396"/>
      <c r="CNE174" s="396"/>
      <c r="CNF174" s="396"/>
      <c r="CNG174" s="396"/>
      <c r="CNH174" s="396"/>
      <c r="CNI174" s="396"/>
      <c r="CNJ174" s="396"/>
      <c r="CNK174" s="396"/>
      <c r="CNL174" s="396"/>
      <c r="CNM174" s="396"/>
      <c r="CNN174" s="396"/>
      <c r="CNO174" s="396"/>
      <c r="CNP174" s="396"/>
      <c r="CNQ174" s="396"/>
      <c r="CNR174" s="396"/>
      <c r="CNS174" s="396"/>
      <c r="CNT174" s="396"/>
      <c r="CNU174" s="396"/>
      <c r="CNV174" s="396"/>
      <c r="CNW174" s="396"/>
      <c r="CNX174" s="396"/>
      <c r="CNY174" s="396"/>
      <c r="CNZ174" s="396"/>
      <c r="COA174" s="396"/>
      <c r="COB174" s="396"/>
      <c r="COC174" s="396"/>
      <c r="COD174" s="396"/>
      <c r="COE174" s="396"/>
      <c r="COF174" s="396"/>
      <c r="COG174" s="396"/>
      <c r="COH174" s="396"/>
      <c r="COI174" s="396"/>
      <c r="COJ174" s="396"/>
      <c r="COK174" s="396"/>
      <c r="COL174" s="396"/>
      <c r="COM174" s="396"/>
      <c r="CON174" s="396"/>
      <c r="COO174" s="396"/>
      <c r="COP174" s="396"/>
      <c r="COQ174" s="396"/>
      <c r="COR174" s="396"/>
      <c r="COS174" s="396"/>
      <c r="COT174" s="396"/>
      <c r="COU174" s="396"/>
      <c r="COV174" s="396"/>
      <c r="COW174" s="396"/>
      <c r="COX174" s="396"/>
      <c r="COY174" s="396"/>
      <c r="COZ174" s="396"/>
      <c r="CPA174" s="396"/>
      <c r="CPB174" s="396"/>
      <c r="CPC174" s="396"/>
      <c r="CPD174" s="396"/>
      <c r="CPE174" s="396"/>
      <c r="CPF174" s="396"/>
      <c r="CPG174" s="396"/>
      <c r="CPH174" s="396"/>
      <c r="CPI174" s="396"/>
      <c r="CPJ174" s="396"/>
      <c r="CPK174" s="396"/>
      <c r="CPL174" s="396"/>
      <c r="CPM174" s="396"/>
      <c r="CPN174" s="396"/>
      <c r="CPO174" s="396"/>
      <c r="CPP174" s="396"/>
      <c r="CPQ174" s="396"/>
      <c r="CPR174" s="396"/>
      <c r="CPS174" s="396"/>
      <c r="CPT174" s="396"/>
      <c r="CPU174" s="396"/>
      <c r="CPV174" s="396"/>
      <c r="CPW174" s="396"/>
      <c r="CPX174" s="396"/>
      <c r="CPY174" s="396"/>
      <c r="CPZ174" s="396"/>
      <c r="CQA174" s="396"/>
      <c r="CQB174" s="396"/>
      <c r="CQC174" s="396"/>
      <c r="CQD174" s="396"/>
      <c r="CQE174" s="396"/>
      <c r="CQF174" s="396"/>
      <c r="CQG174" s="396"/>
      <c r="CQH174" s="396"/>
      <c r="CQI174" s="396"/>
      <c r="CQJ174" s="396"/>
      <c r="CQK174" s="396"/>
      <c r="CQL174" s="396"/>
      <c r="CQM174" s="396"/>
      <c r="CQN174" s="396"/>
      <c r="CQO174" s="396"/>
      <c r="CQP174" s="396"/>
      <c r="CQQ174" s="396"/>
      <c r="CQR174" s="396"/>
      <c r="CQS174" s="396"/>
      <c r="CQT174" s="396"/>
      <c r="CQU174" s="396"/>
      <c r="CQV174" s="396"/>
      <c r="CQW174" s="396"/>
      <c r="CQX174" s="396"/>
      <c r="CQY174" s="396"/>
      <c r="CQZ174" s="396"/>
      <c r="CRA174" s="396"/>
      <c r="CRB174" s="396"/>
      <c r="CRC174" s="396"/>
      <c r="CRD174" s="396"/>
      <c r="CRE174" s="396"/>
      <c r="CRF174" s="396"/>
      <c r="CRG174" s="396"/>
      <c r="CRH174" s="396"/>
      <c r="CRI174" s="396"/>
      <c r="CRJ174" s="396"/>
      <c r="CRK174" s="396"/>
      <c r="CRL174" s="396"/>
      <c r="CRM174" s="396"/>
      <c r="CRN174" s="396"/>
      <c r="CRO174" s="396"/>
      <c r="CRP174" s="396"/>
      <c r="CRQ174" s="396"/>
      <c r="CRR174" s="396"/>
      <c r="CRS174" s="396"/>
      <c r="CRT174" s="396"/>
      <c r="CRU174" s="396"/>
      <c r="CRV174" s="396"/>
      <c r="CRW174" s="396"/>
      <c r="CRX174" s="396"/>
      <c r="CRY174" s="396"/>
      <c r="CRZ174" s="396"/>
      <c r="CSA174" s="396"/>
      <c r="CSB174" s="396"/>
      <c r="CSC174" s="396"/>
      <c r="CSD174" s="396"/>
      <c r="CSE174" s="396"/>
      <c r="CSF174" s="396"/>
      <c r="CSG174" s="396"/>
      <c r="CSH174" s="396"/>
      <c r="CSI174" s="396"/>
      <c r="CSJ174" s="396"/>
      <c r="CSK174" s="396"/>
      <c r="CSL174" s="396"/>
      <c r="CSM174" s="396"/>
      <c r="CSN174" s="396"/>
      <c r="CSO174" s="396"/>
      <c r="CSP174" s="396"/>
      <c r="CSQ174" s="396"/>
      <c r="CSR174" s="396"/>
      <c r="CSS174" s="396"/>
      <c r="CST174" s="396"/>
      <c r="CSU174" s="396"/>
      <c r="CSV174" s="396"/>
      <c r="CSW174" s="396"/>
      <c r="CSX174" s="396"/>
      <c r="CSY174" s="396"/>
      <c r="CSZ174" s="396"/>
      <c r="CTA174" s="396"/>
      <c r="CTB174" s="396"/>
      <c r="CTC174" s="396"/>
      <c r="CTD174" s="396"/>
      <c r="CTE174" s="396"/>
      <c r="CTF174" s="396"/>
      <c r="CTG174" s="396"/>
      <c r="CTH174" s="396"/>
      <c r="CTI174" s="396"/>
      <c r="CTJ174" s="396"/>
      <c r="CTK174" s="396"/>
      <c r="CTL174" s="396"/>
      <c r="CTM174" s="396"/>
      <c r="CTN174" s="396"/>
      <c r="CTO174" s="396"/>
      <c r="CTP174" s="396"/>
      <c r="CTQ174" s="396"/>
      <c r="CTR174" s="396"/>
      <c r="CTS174" s="396"/>
      <c r="CTT174" s="396"/>
      <c r="CTU174" s="396"/>
      <c r="CTV174" s="396"/>
      <c r="CTW174" s="396"/>
      <c r="CTX174" s="396"/>
      <c r="CTY174" s="396"/>
      <c r="CTZ174" s="396"/>
      <c r="CUA174" s="396"/>
      <c r="CUB174" s="396"/>
      <c r="CUC174" s="396"/>
      <c r="CUD174" s="396"/>
      <c r="CUE174" s="396"/>
      <c r="CUF174" s="396"/>
      <c r="CUG174" s="396"/>
      <c r="CUH174" s="396"/>
      <c r="CUI174" s="396"/>
      <c r="CUJ174" s="396"/>
      <c r="CUK174" s="396"/>
      <c r="CUL174" s="396"/>
      <c r="CUM174" s="396"/>
      <c r="CUN174" s="396"/>
      <c r="CUO174" s="396"/>
      <c r="CUP174" s="396"/>
      <c r="CUQ174" s="396"/>
      <c r="CUR174" s="396"/>
      <c r="CUS174" s="396"/>
      <c r="CUT174" s="396"/>
      <c r="CUU174" s="396"/>
      <c r="CUV174" s="396"/>
      <c r="CUW174" s="396"/>
      <c r="CUX174" s="396"/>
      <c r="CUY174" s="396"/>
      <c r="CUZ174" s="396"/>
      <c r="CVA174" s="396"/>
      <c r="CVB174" s="396"/>
      <c r="CVC174" s="396"/>
      <c r="CVD174" s="396"/>
      <c r="CVE174" s="396"/>
      <c r="CVF174" s="396"/>
      <c r="CVG174" s="396"/>
      <c r="CVH174" s="396"/>
      <c r="CVI174" s="396"/>
      <c r="CVJ174" s="396"/>
      <c r="CVK174" s="396"/>
      <c r="CVL174" s="396"/>
      <c r="CVM174" s="396"/>
      <c r="CVN174" s="396"/>
      <c r="CVO174" s="396"/>
      <c r="CVP174" s="396"/>
      <c r="CVQ174" s="396"/>
      <c r="CVR174" s="396"/>
      <c r="CVS174" s="396"/>
      <c r="CVT174" s="396"/>
      <c r="CVU174" s="396"/>
      <c r="CVV174" s="396"/>
      <c r="CVW174" s="396"/>
      <c r="CVX174" s="396"/>
      <c r="CVY174" s="396"/>
      <c r="CVZ174" s="396"/>
      <c r="CWA174" s="396"/>
      <c r="CWB174" s="396"/>
      <c r="CWC174" s="396"/>
      <c r="CWD174" s="396"/>
      <c r="CWE174" s="396"/>
      <c r="CWF174" s="396"/>
      <c r="CWG174" s="396"/>
      <c r="CWH174" s="396"/>
      <c r="CWI174" s="396"/>
      <c r="CWJ174" s="396"/>
      <c r="CWK174" s="396"/>
      <c r="CWL174" s="396"/>
      <c r="CWM174" s="396"/>
      <c r="CWN174" s="396"/>
      <c r="CWO174" s="396"/>
      <c r="CWP174" s="396"/>
      <c r="CWQ174" s="396"/>
      <c r="CWR174" s="396"/>
      <c r="CWS174" s="396"/>
      <c r="CWT174" s="396"/>
      <c r="CWU174" s="396"/>
      <c r="CWV174" s="396"/>
      <c r="CWW174" s="396"/>
      <c r="CWX174" s="396"/>
      <c r="CWY174" s="396"/>
      <c r="CWZ174" s="396"/>
      <c r="CXA174" s="396"/>
      <c r="CXB174" s="396"/>
      <c r="CXC174" s="396"/>
      <c r="CXD174" s="396"/>
      <c r="CXE174" s="396"/>
      <c r="CXF174" s="396"/>
      <c r="CXG174" s="396"/>
      <c r="CXH174" s="396"/>
      <c r="CXI174" s="396"/>
      <c r="CXJ174" s="396"/>
      <c r="CXK174" s="396"/>
      <c r="CXL174" s="396"/>
      <c r="CXM174" s="396"/>
      <c r="CXN174" s="396"/>
      <c r="CXO174" s="396"/>
      <c r="CXP174" s="396"/>
      <c r="CXQ174" s="396"/>
      <c r="CXR174" s="396"/>
      <c r="CXS174" s="396"/>
      <c r="CXT174" s="396"/>
      <c r="CXU174" s="396"/>
      <c r="CXV174" s="396"/>
      <c r="CXW174" s="396"/>
      <c r="CXX174" s="396"/>
      <c r="CXY174" s="396"/>
      <c r="CXZ174" s="396"/>
      <c r="CYA174" s="396"/>
      <c r="CYB174" s="396"/>
      <c r="CYC174" s="396"/>
      <c r="CYD174" s="396"/>
      <c r="CYE174" s="396"/>
      <c r="CYF174" s="396"/>
      <c r="CYG174" s="396"/>
      <c r="CYH174" s="396"/>
      <c r="CYI174" s="396"/>
      <c r="CYJ174" s="396"/>
      <c r="CYK174" s="396"/>
      <c r="CYL174" s="396"/>
      <c r="CYM174" s="396"/>
      <c r="CYN174" s="396"/>
      <c r="CYO174" s="396"/>
      <c r="CYP174" s="396"/>
      <c r="CYQ174" s="396"/>
      <c r="CYR174" s="396"/>
      <c r="CYS174" s="396"/>
      <c r="CYT174" s="396"/>
      <c r="CYU174" s="396"/>
      <c r="CYV174" s="396"/>
      <c r="CYW174" s="396"/>
      <c r="CYX174" s="396"/>
      <c r="CYY174" s="396"/>
      <c r="CYZ174" s="396"/>
      <c r="CZA174" s="396"/>
      <c r="CZB174" s="396"/>
      <c r="CZC174" s="396"/>
      <c r="CZD174" s="396"/>
      <c r="CZE174" s="396"/>
      <c r="CZF174" s="396"/>
      <c r="CZG174" s="396"/>
      <c r="CZH174" s="396"/>
      <c r="CZI174" s="396"/>
      <c r="CZJ174" s="396"/>
      <c r="CZK174" s="396"/>
      <c r="CZL174" s="396"/>
      <c r="CZM174" s="396"/>
      <c r="CZN174" s="396"/>
      <c r="CZO174" s="396"/>
      <c r="CZP174" s="396"/>
      <c r="CZQ174" s="396"/>
      <c r="CZR174" s="396"/>
      <c r="CZS174" s="396"/>
      <c r="CZT174" s="396"/>
      <c r="CZU174" s="396"/>
      <c r="CZV174" s="396"/>
      <c r="CZW174" s="396"/>
      <c r="CZX174" s="396"/>
      <c r="CZY174" s="396"/>
      <c r="CZZ174" s="396"/>
      <c r="DAA174" s="396"/>
      <c r="DAB174" s="396"/>
      <c r="DAC174" s="396"/>
      <c r="DAD174" s="396"/>
      <c r="DAE174" s="396"/>
      <c r="DAF174" s="396"/>
      <c r="DAG174" s="396"/>
      <c r="DAH174" s="396"/>
      <c r="DAI174" s="396"/>
      <c r="DAJ174" s="396"/>
      <c r="DAK174" s="396"/>
      <c r="DAL174" s="396"/>
      <c r="DAM174" s="396"/>
      <c r="DAN174" s="396"/>
      <c r="DAO174" s="396"/>
      <c r="DAP174" s="396"/>
      <c r="DAQ174" s="396"/>
      <c r="DAR174" s="396"/>
      <c r="DAS174" s="396"/>
      <c r="DAT174" s="396"/>
      <c r="DAU174" s="396"/>
      <c r="DAV174" s="396"/>
      <c r="DAW174" s="396"/>
      <c r="DAX174" s="396"/>
      <c r="DAY174" s="396"/>
      <c r="DAZ174" s="396"/>
      <c r="DBA174" s="396"/>
      <c r="DBB174" s="396"/>
      <c r="DBC174" s="396"/>
      <c r="DBD174" s="396"/>
      <c r="DBE174" s="396"/>
      <c r="DBF174" s="396"/>
      <c r="DBG174" s="396"/>
      <c r="DBH174" s="396"/>
      <c r="DBI174" s="396"/>
      <c r="DBJ174" s="396"/>
      <c r="DBK174" s="396"/>
      <c r="DBL174" s="396"/>
      <c r="DBM174" s="396"/>
      <c r="DBN174" s="396"/>
      <c r="DBO174" s="396"/>
      <c r="DBP174" s="396"/>
      <c r="DBQ174" s="396"/>
      <c r="DBR174" s="396"/>
      <c r="DBS174" s="396"/>
      <c r="DBT174" s="396"/>
      <c r="DBU174" s="396"/>
      <c r="DBV174" s="396"/>
      <c r="DBW174" s="396"/>
      <c r="DBX174" s="396"/>
      <c r="DBY174" s="396"/>
      <c r="DBZ174" s="396"/>
      <c r="DCA174" s="396"/>
      <c r="DCB174" s="396"/>
      <c r="DCC174" s="396"/>
      <c r="DCD174" s="396"/>
      <c r="DCE174" s="396"/>
      <c r="DCF174" s="396"/>
      <c r="DCG174" s="396"/>
      <c r="DCH174" s="396"/>
      <c r="DCI174" s="396"/>
      <c r="DCJ174" s="396"/>
      <c r="DCK174" s="396"/>
      <c r="DCL174" s="396"/>
      <c r="DCM174" s="396"/>
      <c r="DCN174" s="396"/>
      <c r="DCO174" s="396"/>
      <c r="DCP174" s="396"/>
      <c r="DCQ174" s="396"/>
      <c r="DCR174" s="396"/>
      <c r="DCS174" s="396"/>
      <c r="DCT174" s="396"/>
      <c r="DCU174" s="396"/>
      <c r="DCV174" s="396"/>
      <c r="DCW174" s="396"/>
      <c r="DCX174" s="396"/>
      <c r="DCY174" s="396"/>
      <c r="DCZ174" s="396"/>
      <c r="DDA174" s="396"/>
      <c r="DDB174" s="396"/>
      <c r="DDC174" s="396"/>
      <c r="DDD174" s="396"/>
      <c r="DDE174" s="396"/>
      <c r="DDF174" s="396"/>
      <c r="DDG174" s="396"/>
      <c r="DDH174" s="396"/>
      <c r="DDI174" s="396"/>
      <c r="DDJ174" s="396"/>
      <c r="DDK174" s="396"/>
      <c r="DDL174" s="396"/>
      <c r="DDM174" s="396"/>
      <c r="DDN174" s="396"/>
      <c r="DDO174" s="396"/>
      <c r="DDP174" s="396"/>
      <c r="DDQ174" s="396"/>
      <c r="DDR174" s="396"/>
      <c r="DDS174" s="396"/>
      <c r="DDT174" s="396"/>
      <c r="DDU174" s="396"/>
      <c r="DDV174" s="396"/>
      <c r="DDW174" s="396"/>
      <c r="DDX174" s="396"/>
      <c r="DDY174" s="396"/>
      <c r="DDZ174" s="396"/>
      <c r="DEA174" s="396"/>
      <c r="DEB174" s="396"/>
      <c r="DEC174" s="396"/>
      <c r="DED174" s="396"/>
      <c r="DEE174" s="396"/>
      <c r="DEF174" s="396"/>
      <c r="DEG174" s="396"/>
      <c r="DEH174" s="396"/>
      <c r="DEI174" s="396"/>
      <c r="DEJ174" s="396"/>
      <c r="DEK174" s="396"/>
      <c r="DEL174" s="396"/>
      <c r="DEM174" s="396"/>
      <c r="DEN174" s="396"/>
      <c r="DEO174" s="396"/>
      <c r="DEP174" s="396"/>
      <c r="DEQ174" s="396"/>
      <c r="DER174" s="396"/>
      <c r="DES174" s="396"/>
      <c r="DET174" s="396"/>
      <c r="DEU174" s="396"/>
      <c r="DEV174" s="396"/>
      <c r="DEW174" s="396"/>
      <c r="DEX174" s="396"/>
      <c r="DEY174" s="396"/>
      <c r="DEZ174" s="396"/>
      <c r="DFA174" s="396"/>
      <c r="DFB174" s="396"/>
      <c r="DFC174" s="396"/>
      <c r="DFD174" s="396"/>
      <c r="DFE174" s="396"/>
      <c r="DFF174" s="396"/>
      <c r="DFG174" s="396"/>
      <c r="DFH174" s="396"/>
      <c r="DFI174" s="396"/>
      <c r="DFJ174" s="396"/>
      <c r="DFK174" s="396"/>
      <c r="DFL174" s="396"/>
      <c r="DFM174" s="396"/>
      <c r="DFN174" s="396"/>
      <c r="DFO174" s="396"/>
      <c r="DFP174" s="396"/>
      <c r="DFQ174" s="396"/>
      <c r="DFR174" s="396"/>
      <c r="DFS174" s="396"/>
      <c r="DFT174" s="396"/>
      <c r="DFU174" s="396"/>
      <c r="DFV174" s="396"/>
      <c r="DFW174" s="396"/>
      <c r="DFX174" s="396"/>
      <c r="DFY174" s="396"/>
      <c r="DFZ174" s="396"/>
      <c r="DGA174" s="396"/>
      <c r="DGB174" s="396"/>
      <c r="DGC174" s="396"/>
      <c r="DGD174" s="396"/>
      <c r="DGE174" s="396"/>
      <c r="DGF174" s="396"/>
      <c r="DGG174" s="396"/>
      <c r="DGH174" s="396"/>
      <c r="DGI174" s="396"/>
      <c r="DGJ174" s="396"/>
      <c r="DGK174" s="396"/>
      <c r="DGL174" s="396"/>
      <c r="DGM174" s="396"/>
      <c r="DGN174" s="396"/>
      <c r="DGO174" s="396"/>
      <c r="DGP174" s="396"/>
      <c r="DGQ174" s="396"/>
      <c r="DGR174" s="396"/>
      <c r="DGS174" s="396"/>
      <c r="DGT174" s="396"/>
      <c r="DGU174" s="396"/>
      <c r="DGV174" s="396"/>
      <c r="DGW174" s="396"/>
      <c r="DGX174" s="396"/>
      <c r="DGY174" s="396"/>
      <c r="DGZ174" s="396"/>
      <c r="DHA174" s="396"/>
      <c r="DHB174" s="396"/>
      <c r="DHC174" s="396"/>
      <c r="DHD174" s="396"/>
      <c r="DHE174" s="396"/>
      <c r="DHF174" s="396"/>
      <c r="DHG174" s="396"/>
      <c r="DHH174" s="396"/>
      <c r="DHI174" s="396"/>
      <c r="DHJ174" s="396"/>
      <c r="DHK174" s="396"/>
      <c r="DHL174" s="396"/>
      <c r="DHM174" s="396"/>
      <c r="DHN174" s="396"/>
      <c r="DHO174" s="396"/>
      <c r="DHP174" s="396"/>
      <c r="DHQ174" s="396"/>
      <c r="DHR174" s="396"/>
      <c r="DHS174" s="396"/>
      <c r="DHT174" s="396"/>
      <c r="DHU174" s="396"/>
      <c r="DHV174" s="396"/>
      <c r="DHW174" s="396"/>
      <c r="DHX174" s="396"/>
      <c r="DHY174" s="396"/>
      <c r="DHZ174" s="396"/>
      <c r="DIA174" s="396"/>
      <c r="DIB174" s="396"/>
      <c r="DIC174" s="396"/>
      <c r="DID174" s="396"/>
      <c r="DIE174" s="396"/>
      <c r="DIF174" s="396"/>
      <c r="DIG174" s="396"/>
      <c r="DIH174" s="396"/>
      <c r="DII174" s="396"/>
      <c r="DIJ174" s="396"/>
      <c r="DIK174" s="396"/>
      <c r="DIL174" s="396"/>
      <c r="DIM174" s="396"/>
      <c r="DIN174" s="396"/>
      <c r="DIO174" s="396"/>
      <c r="DIP174" s="396"/>
      <c r="DIQ174" s="396"/>
      <c r="DIR174" s="396"/>
      <c r="DIS174" s="396"/>
      <c r="DIT174" s="396"/>
      <c r="DIU174" s="396"/>
      <c r="DIV174" s="396"/>
      <c r="DIW174" s="396"/>
      <c r="DIX174" s="396"/>
      <c r="DIY174" s="396"/>
      <c r="DIZ174" s="396"/>
      <c r="DJA174" s="396"/>
      <c r="DJB174" s="396"/>
      <c r="DJC174" s="396"/>
      <c r="DJD174" s="396"/>
      <c r="DJE174" s="396"/>
      <c r="DJF174" s="396"/>
      <c r="DJG174" s="396"/>
      <c r="DJH174" s="396"/>
      <c r="DJI174" s="396"/>
      <c r="DJJ174" s="396"/>
      <c r="DJK174" s="396"/>
      <c r="DJL174" s="396"/>
      <c r="DJM174" s="396"/>
      <c r="DJN174" s="396"/>
      <c r="DJO174" s="396"/>
      <c r="DJP174" s="396"/>
      <c r="DJQ174" s="396"/>
      <c r="DJR174" s="396"/>
      <c r="DJS174" s="396"/>
      <c r="DJT174" s="396"/>
      <c r="DJU174" s="396"/>
      <c r="DJV174" s="396"/>
      <c r="DJW174" s="396"/>
      <c r="DJX174" s="396"/>
      <c r="DJY174" s="396"/>
      <c r="DJZ174" s="396"/>
      <c r="DKA174" s="396"/>
      <c r="DKB174" s="396"/>
      <c r="DKC174" s="396"/>
      <c r="DKD174" s="396"/>
      <c r="DKE174" s="396"/>
      <c r="DKF174" s="396"/>
      <c r="DKG174" s="396"/>
      <c r="DKH174" s="396"/>
      <c r="DKI174" s="396"/>
      <c r="DKJ174" s="396"/>
      <c r="DKK174" s="396"/>
      <c r="DKL174" s="396"/>
      <c r="DKM174" s="396"/>
      <c r="DKN174" s="396"/>
      <c r="DKO174" s="396"/>
      <c r="DKP174" s="396"/>
      <c r="DKQ174" s="396"/>
      <c r="DKR174" s="396"/>
      <c r="DKS174" s="396"/>
      <c r="DKT174" s="396"/>
      <c r="DKU174" s="396"/>
      <c r="DKV174" s="396"/>
      <c r="DKW174" s="396"/>
      <c r="DKX174" s="396"/>
      <c r="DKY174" s="396"/>
      <c r="DKZ174" s="396"/>
      <c r="DLA174" s="396"/>
      <c r="DLB174" s="396"/>
      <c r="DLC174" s="396"/>
      <c r="DLD174" s="396"/>
      <c r="DLE174" s="396"/>
      <c r="DLF174" s="396"/>
      <c r="DLG174" s="396"/>
      <c r="DLH174" s="396"/>
      <c r="DLI174" s="396"/>
      <c r="DLJ174" s="396"/>
      <c r="DLK174" s="396"/>
      <c r="DLL174" s="396"/>
      <c r="DLM174" s="396"/>
      <c r="DLN174" s="396"/>
      <c r="DLO174" s="396"/>
      <c r="DLP174" s="396"/>
      <c r="DLQ174" s="396"/>
      <c r="DLR174" s="396"/>
      <c r="DLS174" s="396"/>
      <c r="DLT174" s="396"/>
      <c r="DLU174" s="396"/>
      <c r="DLV174" s="396"/>
      <c r="DLW174" s="396"/>
      <c r="DLX174" s="396"/>
      <c r="DLY174" s="396"/>
      <c r="DLZ174" s="396"/>
      <c r="DMA174" s="396"/>
      <c r="DMB174" s="396"/>
      <c r="DMC174" s="396"/>
      <c r="DMD174" s="396"/>
      <c r="DME174" s="396"/>
      <c r="DMF174" s="396"/>
      <c r="DMG174" s="396"/>
      <c r="DMH174" s="396"/>
      <c r="DMI174" s="396"/>
      <c r="DMJ174" s="396"/>
      <c r="DMK174" s="396"/>
      <c r="DML174" s="396"/>
      <c r="DMM174" s="396"/>
      <c r="DMN174" s="396"/>
      <c r="DMO174" s="396"/>
      <c r="DMP174" s="396"/>
      <c r="DMQ174" s="396"/>
      <c r="DMR174" s="396"/>
      <c r="DMS174" s="396"/>
      <c r="DMT174" s="396"/>
      <c r="DMU174" s="396"/>
      <c r="DMV174" s="396"/>
      <c r="DMW174" s="396"/>
      <c r="DMX174" s="396"/>
      <c r="DMY174" s="396"/>
      <c r="DMZ174" s="396"/>
      <c r="DNA174" s="396"/>
      <c r="DNB174" s="396"/>
      <c r="DNC174" s="396"/>
      <c r="DND174" s="396"/>
      <c r="DNE174" s="396"/>
      <c r="DNF174" s="396"/>
      <c r="DNG174" s="396"/>
      <c r="DNH174" s="396"/>
      <c r="DNI174" s="396"/>
      <c r="DNJ174" s="396"/>
      <c r="DNK174" s="396"/>
      <c r="DNL174" s="396"/>
      <c r="DNM174" s="396"/>
      <c r="DNN174" s="396"/>
      <c r="DNO174" s="396"/>
      <c r="DNP174" s="396"/>
      <c r="DNQ174" s="396"/>
      <c r="DNR174" s="396"/>
      <c r="DNS174" s="396"/>
      <c r="DNT174" s="396"/>
      <c r="DNU174" s="396"/>
      <c r="DNV174" s="396"/>
      <c r="DNW174" s="396"/>
      <c r="DNX174" s="396"/>
      <c r="DNY174" s="396"/>
      <c r="DNZ174" s="396"/>
      <c r="DOA174" s="396"/>
      <c r="DOB174" s="396"/>
      <c r="DOC174" s="396"/>
      <c r="DOD174" s="396"/>
      <c r="DOE174" s="396"/>
      <c r="DOF174" s="396"/>
      <c r="DOG174" s="396"/>
      <c r="DOH174" s="396"/>
      <c r="DOI174" s="396"/>
      <c r="DOJ174" s="396"/>
      <c r="DOK174" s="396"/>
      <c r="DOL174" s="396"/>
      <c r="DOM174" s="396"/>
      <c r="DON174" s="396"/>
      <c r="DOO174" s="396"/>
      <c r="DOP174" s="396"/>
      <c r="DOQ174" s="396"/>
      <c r="DOR174" s="396"/>
      <c r="DOS174" s="396"/>
      <c r="DOT174" s="396"/>
      <c r="DOU174" s="396"/>
      <c r="DOV174" s="396"/>
      <c r="DOW174" s="396"/>
      <c r="DOX174" s="396"/>
      <c r="DOY174" s="396"/>
      <c r="DOZ174" s="396"/>
      <c r="DPA174" s="396"/>
      <c r="DPB174" s="396"/>
      <c r="DPC174" s="396"/>
      <c r="DPD174" s="396"/>
      <c r="DPE174" s="396"/>
      <c r="DPF174" s="396"/>
      <c r="DPG174" s="396"/>
      <c r="DPH174" s="396"/>
      <c r="DPI174" s="396"/>
      <c r="DPJ174" s="396"/>
      <c r="DPK174" s="396"/>
      <c r="DPL174" s="396"/>
      <c r="DPM174" s="396"/>
      <c r="DPN174" s="396"/>
      <c r="DPO174" s="396"/>
      <c r="DPP174" s="396"/>
      <c r="DPQ174" s="396"/>
      <c r="DPR174" s="396"/>
      <c r="DPS174" s="396"/>
      <c r="DPT174" s="396"/>
      <c r="DPU174" s="396"/>
      <c r="DPV174" s="396"/>
      <c r="DPW174" s="396"/>
      <c r="DPX174" s="396"/>
      <c r="DPY174" s="396"/>
      <c r="DPZ174" s="396"/>
      <c r="DQA174" s="396"/>
      <c r="DQB174" s="396"/>
      <c r="DQC174" s="396"/>
      <c r="DQD174" s="396"/>
      <c r="DQE174" s="396"/>
      <c r="DQF174" s="396"/>
      <c r="DQG174" s="396"/>
      <c r="DQH174" s="396"/>
      <c r="DQI174" s="396"/>
      <c r="DQJ174" s="396"/>
      <c r="DQK174" s="396"/>
      <c r="DQL174" s="396"/>
      <c r="DQM174" s="396"/>
      <c r="DQN174" s="396"/>
      <c r="DQO174" s="396"/>
      <c r="DQP174" s="396"/>
      <c r="DQQ174" s="396"/>
      <c r="DQR174" s="396"/>
      <c r="DQS174" s="396"/>
      <c r="DQT174" s="396"/>
      <c r="DQU174" s="396"/>
      <c r="DQV174" s="396"/>
      <c r="DQW174" s="396"/>
      <c r="DQX174" s="396"/>
      <c r="DQY174" s="396"/>
      <c r="DQZ174" s="396"/>
      <c r="DRA174" s="396"/>
      <c r="DRB174" s="396"/>
      <c r="DRC174" s="396"/>
      <c r="DRD174" s="396"/>
      <c r="DRE174" s="396"/>
      <c r="DRF174" s="396"/>
      <c r="DRG174" s="396"/>
      <c r="DRH174" s="396"/>
      <c r="DRI174" s="396"/>
      <c r="DRJ174" s="396"/>
      <c r="DRK174" s="396"/>
      <c r="DRL174" s="396"/>
      <c r="DRM174" s="396"/>
      <c r="DRN174" s="396"/>
      <c r="DRO174" s="396"/>
      <c r="DRP174" s="396"/>
      <c r="DRQ174" s="396"/>
      <c r="DRR174" s="396"/>
      <c r="DRS174" s="396"/>
      <c r="DRT174" s="396"/>
      <c r="DRU174" s="396"/>
      <c r="DRV174" s="396"/>
      <c r="DRW174" s="396"/>
      <c r="DRX174" s="396"/>
      <c r="DRY174" s="396"/>
      <c r="DRZ174" s="396"/>
      <c r="DSA174" s="396"/>
      <c r="DSB174" s="396"/>
      <c r="DSC174" s="396"/>
      <c r="DSD174" s="396"/>
      <c r="DSE174" s="396"/>
      <c r="DSF174" s="396"/>
      <c r="DSG174" s="396"/>
      <c r="DSH174" s="396"/>
      <c r="DSI174" s="396"/>
      <c r="DSJ174" s="396"/>
      <c r="DSK174" s="396"/>
      <c r="DSL174" s="396"/>
      <c r="DSM174" s="396"/>
      <c r="DSN174" s="396"/>
      <c r="DSO174" s="396"/>
      <c r="DSP174" s="396"/>
      <c r="DSQ174" s="396"/>
      <c r="DSR174" s="396"/>
      <c r="DSS174" s="396"/>
      <c r="DST174" s="396"/>
      <c r="DSU174" s="396"/>
      <c r="DSV174" s="396"/>
      <c r="DSW174" s="396"/>
      <c r="DSX174" s="396"/>
      <c r="DSY174" s="396"/>
      <c r="DSZ174" s="396"/>
      <c r="DTA174" s="396"/>
      <c r="DTB174" s="396"/>
      <c r="DTC174" s="396"/>
      <c r="DTD174" s="396"/>
      <c r="DTE174" s="396"/>
      <c r="DTF174" s="396"/>
      <c r="DTG174" s="396"/>
      <c r="DTH174" s="396"/>
      <c r="DTI174" s="396"/>
      <c r="DTJ174" s="396"/>
      <c r="DTK174" s="396"/>
      <c r="DTL174" s="396"/>
      <c r="DTM174" s="396"/>
      <c r="DTN174" s="396"/>
      <c r="DTO174" s="396"/>
      <c r="DTP174" s="396"/>
      <c r="DTQ174" s="396"/>
      <c r="DTR174" s="396"/>
      <c r="DTS174" s="396"/>
      <c r="DTT174" s="396"/>
      <c r="DTU174" s="396"/>
      <c r="DTV174" s="396"/>
      <c r="DTW174" s="396"/>
      <c r="DTX174" s="396"/>
      <c r="DTY174" s="396"/>
      <c r="DTZ174" s="396"/>
      <c r="DUA174" s="396"/>
      <c r="DUB174" s="396"/>
      <c r="DUC174" s="396"/>
      <c r="DUD174" s="396"/>
      <c r="DUE174" s="396"/>
      <c r="DUF174" s="396"/>
      <c r="DUG174" s="396"/>
      <c r="DUH174" s="396"/>
      <c r="DUI174" s="396"/>
      <c r="DUJ174" s="396"/>
      <c r="DUK174" s="396"/>
      <c r="DUL174" s="396"/>
      <c r="DUM174" s="396"/>
      <c r="DUN174" s="396"/>
      <c r="DUO174" s="396"/>
      <c r="DUP174" s="396"/>
      <c r="DUQ174" s="396"/>
      <c r="DUR174" s="396"/>
      <c r="DUS174" s="396"/>
      <c r="DUT174" s="396"/>
      <c r="DUU174" s="396"/>
      <c r="DUV174" s="396"/>
      <c r="DUW174" s="396"/>
      <c r="DUX174" s="396"/>
      <c r="DUY174" s="396"/>
      <c r="DUZ174" s="396"/>
      <c r="DVA174" s="396"/>
      <c r="DVB174" s="396"/>
      <c r="DVC174" s="396"/>
      <c r="DVD174" s="396"/>
      <c r="DVE174" s="396"/>
      <c r="DVF174" s="396"/>
      <c r="DVG174" s="396"/>
      <c r="DVH174" s="396"/>
      <c r="DVI174" s="396"/>
      <c r="DVJ174" s="396"/>
      <c r="DVK174" s="396"/>
      <c r="DVL174" s="396"/>
      <c r="DVM174" s="396"/>
      <c r="DVN174" s="396"/>
      <c r="DVO174" s="396"/>
      <c r="DVP174" s="396"/>
      <c r="DVQ174" s="396"/>
      <c r="DVR174" s="396"/>
      <c r="DVS174" s="396"/>
      <c r="DVT174" s="396"/>
      <c r="DVU174" s="396"/>
      <c r="DVV174" s="396"/>
      <c r="DVW174" s="396"/>
      <c r="DVX174" s="396"/>
      <c r="DVY174" s="396"/>
      <c r="DVZ174" s="396"/>
      <c r="DWA174" s="396"/>
      <c r="DWB174" s="396"/>
      <c r="DWC174" s="396"/>
      <c r="DWD174" s="396"/>
      <c r="DWE174" s="396"/>
      <c r="DWF174" s="396"/>
      <c r="DWG174" s="396"/>
      <c r="DWH174" s="396"/>
      <c r="DWI174" s="396"/>
      <c r="DWJ174" s="396"/>
      <c r="DWK174" s="396"/>
      <c r="DWL174" s="396"/>
      <c r="DWM174" s="396"/>
      <c r="DWN174" s="396"/>
      <c r="DWO174" s="396"/>
      <c r="DWP174" s="396"/>
      <c r="DWQ174" s="396"/>
      <c r="DWR174" s="396"/>
      <c r="DWS174" s="396"/>
      <c r="DWT174" s="396"/>
      <c r="DWU174" s="396"/>
      <c r="DWV174" s="396"/>
      <c r="DWW174" s="396"/>
      <c r="DWX174" s="396"/>
      <c r="DWY174" s="396"/>
      <c r="DWZ174" s="396"/>
      <c r="DXA174" s="396"/>
      <c r="DXB174" s="396"/>
      <c r="DXC174" s="396"/>
      <c r="DXD174" s="396"/>
      <c r="DXE174" s="396"/>
      <c r="DXF174" s="396"/>
      <c r="DXG174" s="396"/>
      <c r="DXH174" s="396"/>
      <c r="DXI174" s="396"/>
      <c r="DXJ174" s="396"/>
      <c r="DXK174" s="396"/>
      <c r="DXL174" s="396"/>
      <c r="DXM174" s="396"/>
      <c r="DXN174" s="396"/>
      <c r="DXO174" s="396"/>
      <c r="DXP174" s="396"/>
      <c r="DXQ174" s="396"/>
      <c r="DXR174" s="396"/>
      <c r="DXS174" s="396"/>
      <c r="DXT174" s="396"/>
      <c r="DXU174" s="396"/>
      <c r="DXV174" s="396"/>
      <c r="DXW174" s="396"/>
      <c r="DXX174" s="396"/>
      <c r="DXY174" s="396"/>
      <c r="DXZ174" s="396"/>
      <c r="DYA174" s="396"/>
      <c r="DYB174" s="396"/>
      <c r="DYC174" s="396"/>
      <c r="DYD174" s="396"/>
      <c r="DYE174" s="396"/>
      <c r="DYF174" s="396"/>
      <c r="DYG174" s="396"/>
      <c r="DYH174" s="396"/>
      <c r="DYI174" s="396"/>
      <c r="DYJ174" s="396"/>
      <c r="DYK174" s="396"/>
      <c r="DYL174" s="396"/>
      <c r="DYM174" s="396"/>
      <c r="DYN174" s="396"/>
      <c r="DYO174" s="396"/>
      <c r="DYP174" s="396"/>
      <c r="DYQ174" s="396"/>
      <c r="DYR174" s="396"/>
      <c r="DYS174" s="396"/>
      <c r="DYT174" s="396"/>
      <c r="DYU174" s="396"/>
      <c r="DYV174" s="396"/>
      <c r="DYW174" s="396"/>
      <c r="DYX174" s="396"/>
      <c r="DYY174" s="396"/>
      <c r="DYZ174" s="396"/>
      <c r="DZA174" s="396"/>
      <c r="DZB174" s="396"/>
      <c r="DZC174" s="396"/>
      <c r="DZD174" s="396"/>
      <c r="DZE174" s="396"/>
      <c r="DZF174" s="396"/>
      <c r="DZG174" s="396"/>
      <c r="DZH174" s="396"/>
      <c r="DZI174" s="396"/>
      <c r="DZJ174" s="396"/>
      <c r="DZK174" s="396"/>
      <c r="DZL174" s="396"/>
      <c r="DZM174" s="396"/>
      <c r="DZN174" s="396"/>
      <c r="DZO174" s="396"/>
      <c r="DZP174" s="396"/>
      <c r="DZQ174" s="396"/>
      <c r="DZR174" s="396"/>
      <c r="DZS174" s="396"/>
      <c r="DZT174" s="396"/>
      <c r="DZU174" s="396"/>
      <c r="DZV174" s="396"/>
      <c r="DZW174" s="396"/>
      <c r="DZX174" s="396"/>
      <c r="DZY174" s="396"/>
      <c r="DZZ174" s="396"/>
      <c r="EAA174" s="396"/>
      <c r="EAB174" s="396"/>
      <c r="EAC174" s="396"/>
      <c r="EAD174" s="396"/>
      <c r="EAE174" s="396"/>
      <c r="EAF174" s="396"/>
      <c r="EAG174" s="396"/>
      <c r="EAH174" s="396"/>
      <c r="EAI174" s="396"/>
      <c r="EAJ174" s="396"/>
      <c r="EAK174" s="396"/>
      <c r="EAL174" s="396"/>
      <c r="EAM174" s="396"/>
      <c r="EAN174" s="396"/>
      <c r="EAO174" s="396"/>
      <c r="EAP174" s="396"/>
      <c r="EAQ174" s="396"/>
      <c r="EAR174" s="396"/>
      <c r="EAS174" s="396"/>
      <c r="EAT174" s="396"/>
      <c r="EAU174" s="396"/>
      <c r="EAV174" s="396"/>
      <c r="EAW174" s="396"/>
      <c r="EAX174" s="396"/>
      <c r="EAY174" s="396"/>
      <c r="EAZ174" s="396"/>
      <c r="EBA174" s="396"/>
      <c r="EBB174" s="396"/>
      <c r="EBC174" s="396"/>
      <c r="EBD174" s="396"/>
      <c r="EBE174" s="396"/>
      <c r="EBF174" s="396"/>
      <c r="EBG174" s="396"/>
      <c r="EBH174" s="396"/>
      <c r="EBI174" s="396"/>
      <c r="EBJ174" s="396"/>
      <c r="EBK174" s="396"/>
      <c r="EBL174" s="396"/>
      <c r="EBM174" s="396"/>
      <c r="EBN174" s="396"/>
      <c r="EBO174" s="396"/>
      <c r="EBP174" s="396"/>
      <c r="EBQ174" s="396"/>
      <c r="EBR174" s="396"/>
      <c r="EBS174" s="396"/>
      <c r="EBT174" s="396"/>
      <c r="EBU174" s="396"/>
      <c r="EBV174" s="396"/>
      <c r="EBW174" s="396"/>
      <c r="EBX174" s="396"/>
      <c r="EBY174" s="396"/>
      <c r="EBZ174" s="396"/>
      <c r="ECA174" s="396"/>
      <c r="ECB174" s="396"/>
      <c r="ECC174" s="396"/>
      <c r="ECD174" s="396"/>
      <c r="ECE174" s="396"/>
      <c r="ECF174" s="396"/>
      <c r="ECG174" s="396"/>
      <c r="ECH174" s="396"/>
      <c r="ECI174" s="396"/>
      <c r="ECJ174" s="396"/>
      <c r="ECK174" s="396"/>
      <c r="ECL174" s="396"/>
      <c r="ECM174" s="396"/>
      <c r="ECN174" s="396"/>
      <c r="ECO174" s="396"/>
      <c r="ECP174" s="396"/>
      <c r="ECQ174" s="396"/>
      <c r="ECR174" s="396"/>
      <c r="ECS174" s="396"/>
      <c r="ECT174" s="396"/>
      <c r="ECU174" s="396"/>
      <c r="ECV174" s="396"/>
      <c r="ECW174" s="396"/>
      <c r="ECX174" s="396"/>
      <c r="ECY174" s="396"/>
      <c r="ECZ174" s="396"/>
      <c r="EDA174" s="396"/>
      <c r="EDB174" s="396"/>
      <c r="EDC174" s="396"/>
      <c r="EDD174" s="396"/>
      <c r="EDE174" s="396"/>
      <c r="EDF174" s="396"/>
      <c r="EDG174" s="396"/>
      <c r="EDH174" s="396"/>
      <c r="EDI174" s="396"/>
      <c r="EDJ174" s="396"/>
      <c r="EDK174" s="396"/>
      <c r="EDL174" s="396"/>
      <c r="EDM174" s="396"/>
      <c r="EDN174" s="396"/>
      <c r="EDO174" s="396"/>
      <c r="EDP174" s="396"/>
      <c r="EDQ174" s="396"/>
      <c r="EDR174" s="396"/>
      <c r="EDS174" s="396"/>
      <c r="EDT174" s="396"/>
      <c r="EDU174" s="396"/>
      <c r="EDV174" s="396"/>
      <c r="EDW174" s="396"/>
      <c r="EDX174" s="396"/>
      <c r="EDY174" s="396"/>
      <c r="EDZ174" s="396"/>
      <c r="EEA174" s="396"/>
      <c r="EEB174" s="396"/>
      <c r="EEC174" s="396"/>
      <c r="EED174" s="396"/>
      <c r="EEE174" s="396"/>
      <c r="EEF174" s="396"/>
      <c r="EEG174" s="396"/>
      <c r="EEH174" s="396"/>
      <c r="EEI174" s="396"/>
      <c r="EEJ174" s="396"/>
      <c r="EEK174" s="396"/>
      <c r="EEL174" s="396"/>
      <c r="EEM174" s="396"/>
      <c r="EEN174" s="396"/>
      <c r="EEO174" s="396"/>
      <c r="EEP174" s="396"/>
      <c r="EEQ174" s="396"/>
      <c r="EER174" s="396"/>
      <c r="EES174" s="396"/>
      <c r="EET174" s="396"/>
      <c r="EEU174" s="396"/>
      <c r="EEV174" s="396"/>
      <c r="EEW174" s="396"/>
      <c r="EEX174" s="396"/>
      <c r="EEY174" s="396"/>
      <c r="EEZ174" s="396"/>
      <c r="EFA174" s="396"/>
      <c r="EFB174" s="396"/>
      <c r="EFC174" s="396"/>
      <c r="EFD174" s="396"/>
      <c r="EFE174" s="396"/>
      <c r="EFF174" s="396"/>
      <c r="EFG174" s="396"/>
      <c r="EFH174" s="396"/>
      <c r="EFI174" s="396"/>
      <c r="EFJ174" s="396"/>
      <c r="EFK174" s="396"/>
      <c r="EFL174" s="396"/>
      <c r="EFM174" s="396"/>
      <c r="EFN174" s="396"/>
      <c r="EFO174" s="396"/>
      <c r="EFP174" s="396"/>
      <c r="EFQ174" s="396"/>
      <c r="EFR174" s="396"/>
      <c r="EFS174" s="396"/>
      <c r="EFT174" s="396"/>
      <c r="EFU174" s="396"/>
      <c r="EFV174" s="396"/>
      <c r="EFW174" s="396"/>
      <c r="EFX174" s="396"/>
      <c r="EFY174" s="396"/>
      <c r="EFZ174" s="396"/>
      <c r="EGA174" s="396"/>
      <c r="EGB174" s="396"/>
      <c r="EGC174" s="396"/>
      <c r="EGD174" s="396"/>
      <c r="EGE174" s="396"/>
      <c r="EGF174" s="396"/>
      <c r="EGG174" s="396"/>
      <c r="EGH174" s="396"/>
      <c r="EGI174" s="396"/>
      <c r="EGJ174" s="396"/>
      <c r="EGK174" s="396"/>
      <c r="EGL174" s="396"/>
      <c r="EGM174" s="396"/>
      <c r="EGN174" s="396"/>
      <c r="EGO174" s="396"/>
      <c r="EGP174" s="396"/>
      <c r="EGQ174" s="396"/>
      <c r="EGR174" s="396"/>
      <c r="EGS174" s="396"/>
      <c r="EGT174" s="396"/>
      <c r="EGU174" s="396"/>
      <c r="EGV174" s="396"/>
      <c r="EGW174" s="396"/>
      <c r="EGX174" s="396"/>
      <c r="EGY174" s="396"/>
      <c r="EGZ174" s="396"/>
      <c r="EHA174" s="396"/>
      <c r="EHB174" s="396"/>
      <c r="EHC174" s="396"/>
      <c r="EHD174" s="396"/>
      <c r="EHE174" s="396"/>
      <c r="EHF174" s="396"/>
      <c r="EHG174" s="396"/>
      <c r="EHH174" s="396"/>
      <c r="EHI174" s="396"/>
      <c r="EHJ174" s="396"/>
      <c r="EHK174" s="396"/>
      <c r="EHL174" s="396"/>
      <c r="EHM174" s="396"/>
      <c r="EHN174" s="396"/>
      <c r="EHO174" s="396"/>
      <c r="EHP174" s="396"/>
      <c r="EHQ174" s="396"/>
      <c r="EHR174" s="396"/>
      <c r="EHS174" s="396"/>
      <c r="EHT174" s="396"/>
      <c r="EHU174" s="396"/>
      <c r="EHV174" s="396"/>
      <c r="EHW174" s="396"/>
      <c r="EHX174" s="396"/>
      <c r="EHY174" s="396"/>
      <c r="EHZ174" s="396"/>
      <c r="EIA174" s="396"/>
      <c r="EIB174" s="396"/>
      <c r="EIC174" s="396"/>
      <c r="EID174" s="396"/>
      <c r="EIE174" s="396"/>
      <c r="EIF174" s="396"/>
      <c r="EIG174" s="396"/>
      <c r="EIH174" s="396"/>
      <c r="EII174" s="396"/>
      <c r="EIJ174" s="396"/>
      <c r="EIK174" s="396"/>
      <c r="EIL174" s="396"/>
      <c r="EIM174" s="396"/>
      <c r="EIN174" s="396"/>
      <c r="EIO174" s="396"/>
      <c r="EIP174" s="396"/>
      <c r="EIQ174" s="396"/>
      <c r="EIR174" s="396"/>
      <c r="EIS174" s="396"/>
      <c r="EIT174" s="396"/>
      <c r="EIU174" s="396"/>
      <c r="EIV174" s="396"/>
      <c r="EIW174" s="396"/>
      <c r="EIX174" s="396"/>
      <c r="EIY174" s="396"/>
      <c r="EIZ174" s="396"/>
      <c r="EJA174" s="396"/>
      <c r="EJB174" s="396"/>
      <c r="EJC174" s="396"/>
      <c r="EJD174" s="396"/>
      <c r="EJE174" s="396"/>
      <c r="EJF174" s="396"/>
      <c r="EJG174" s="396"/>
      <c r="EJH174" s="396"/>
      <c r="EJI174" s="396"/>
      <c r="EJJ174" s="396"/>
      <c r="EJK174" s="396"/>
      <c r="EJL174" s="396"/>
      <c r="EJM174" s="396"/>
      <c r="EJN174" s="396"/>
      <c r="EJO174" s="396"/>
      <c r="EJP174" s="396"/>
      <c r="EJQ174" s="396"/>
      <c r="EJR174" s="396"/>
      <c r="EJS174" s="396"/>
      <c r="EJT174" s="396"/>
      <c r="EJU174" s="396"/>
      <c r="EJV174" s="396"/>
      <c r="EJW174" s="396"/>
      <c r="EJX174" s="396"/>
      <c r="EJY174" s="396"/>
      <c r="EJZ174" s="396"/>
      <c r="EKA174" s="396"/>
      <c r="EKB174" s="396"/>
      <c r="EKC174" s="396"/>
      <c r="EKD174" s="396"/>
      <c r="EKE174" s="396"/>
      <c r="EKF174" s="396"/>
      <c r="EKG174" s="396"/>
      <c r="EKH174" s="396"/>
      <c r="EKI174" s="396"/>
      <c r="EKJ174" s="396"/>
      <c r="EKK174" s="396"/>
      <c r="EKL174" s="396"/>
      <c r="EKM174" s="396"/>
      <c r="EKN174" s="396"/>
      <c r="EKO174" s="396"/>
      <c r="EKP174" s="396"/>
      <c r="EKQ174" s="396"/>
      <c r="EKR174" s="396"/>
      <c r="EKS174" s="396"/>
      <c r="EKT174" s="396"/>
      <c r="EKU174" s="396"/>
      <c r="EKV174" s="396"/>
      <c r="EKW174" s="396"/>
      <c r="EKX174" s="396"/>
      <c r="EKY174" s="396"/>
      <c r="EKZ174" s="396"/>
      <c r="ELA174" s="396"/>
      <c r="ELB174" s="396"/>
      <c r="ELC174" s="396"/>
      <c r="ELD174" s="396"/>
      <c r="ELE174" s="396"/>
      <c r="ELF174" s="396"/>
      <c r="ELG174" s="396"/>
      <c r="ELH174" s="396"/>
      <c r="ELI174" s="396"/>
      <c r="ELJ174" s="396"/>
      <c r="ELK174" s="396"/>
      <c r="ELL174" s="396"/>
      <c r="ELM174" s="396"/>
      <c r="ELN174" s="396"/>
      <c r="ELO174" s="396"/>
      <c r="ELP174" s="396"/>
      <c r="ELQ174" s="396"/>
      <c r="ELR174" s="396"/>
      <c r="ELS174" s="396"/>
      <c r="ELT174" s="396"/>
      <c r="ELU174" s="396"/>
      <c r="ELV174" s="396"/>
      <c r="ELW174" s="396"/>
      <c r="ELX174" s="396"/>
      <c r="ELY174" s="396"/>
      <c r="ELZ174" s="396"/>
      <c r="EMA174" s="396"/>
      <c r="EMB174" s="396"/>
      <c r="EMC174" s="396"/>
      <c r="EMD174" s="396"/>
      <c r="EME174" s="396"/>
      <c r="EMF174" s="396"/>
      <c r="EMG174" s="396"/>
      <c r="EMH174" s="396"/>
      <c r="EMI174" s="396"/>
      <c r="EMJ174" s="396"/>
      <c r="EMK174" s="396"/>
      <c r="EML174" s="396"/>
      <c r="EMM174" s="396"/>
      <c r="EMN174" s="396"/>
      <c r="EMO174" s="396"/>
      <c r="EMP174" s="396"/>
      <c r="EMQ174" s="396"/>
      <c r="EMR174" s="396"/>
      <c r="EMS174" s="396"/>
      <c r="EMT174" s="396"/>
      <c r="EMU174" s="396"/>
      <c r="EMV174" s="396"/>
      <c r="EMW174" s="396"/>
      <c r="EMX174" s="396"/>
      <c r="EMY174" s="396"/>
      <c r="EMZ174" s="396"/>
      <c r="ENA174" s="396"/>
      <c r="ENB174" s="396"/>
      <c r="ENC174" s="396"/>
      <c r="END174" s="396"/>
      <c r="ENE174" s="396"/>
      <c r="ENF174" s="396"/>
      <c r="ENG174" s="396"/>
      <c r="ENH174" s="396"/>
      <c r="ENI174" s="396"/>
      <c r="ENJ174" s="396"/>
      <c r="ENK174" s="396"/>
      <c r="ENL174" s="396"/>
      <c r="ENM174" s="396"/>
      <c r="ENN174" s="396"/>
      <c r="ENO174" s="396"/>
      <c r="ENP174" s="396"/>
      <c r="ENQ174" s="396"/>
      <c r="ENR174" s="396"/>
      <c r="ENS174" s="396"/>
      <c r="ENT174" s="396"/>
      <c r="ENU174" s="396"/>
      <c r="ENV174" s="396"/>
      <c r="ENW174" s="396"/>
      <c r="ENX174" s="396"/>
      <c r="ENY174" s="396"/>
      <c r="ENZ174" s="396"/>
      <c r="EOA174" s="396"/>
      <c r="EOB174" s="396"/>
      <c r="EOC174" s="396"/>
      <c r="EOD174" s="396"/>
      <c r="EOE174" s="396"/>
      <c r="EOF174" s="396"/>
      <c r="EOG174" s="396"/>
      <c r="EOH174" s="396"/>
      <c r="EOI174" s="396"/>
      <c r="EOJ174" s="396"/>
      <c r="EOK174" s="396"/>
      <c r="EOL174" s="396"/>
      <c r="EOM174" s="396"/>
      <c r="EON174" s="396"/>
      <c r="EOO174" s="396"/>
      <c r="EOP174" s="396"/>
      <c r="EOQ174" s="396"/>
      <c r="EOR174" s="396"/>
      <c r="EOS174" s="396"/>
      <c r="EOT174" s="396"/>
      <c r="EOU174" s="396"/>
      <c r="EOV174" s="396"/>
      <c r="EOW174" s="396"/>
      <c r="EOX174" s="396"/>
      <c r="EOY174" s="396"/>
      <c r="EOZ174" s="396"/>
      <c r="EPA174" s="396"/>
      <c r="EPB174" s="396"/>
      <c r="EPC174" s="396"/>
      <c r="EPD174" s="396"/>
      <c r="EPE174" s="396"/>
      <c r="EPF174" s="396"/>
      <c r="EPG174" s="396"/>
      <c r="EPH174" s="396"/>
      <c r="EPI174" s="396"/>
      <c r="EPJ174" s="396"/>
      <c r="EPK174" s="396"/>
      <c r="EPL174" s="396"/>
      <c r="EPM174" s="396"/>
      <c r="EPN174" s="396"/>
      <c r="EPO174" s="396"/>
      <c r="EPP174" s="396"/>
      <c r="EPQ174" s="396"/>
      <c r="EPR174" s="396"/>
      <c r="EPS174" s="396"/>
      <c r="EPT174" s="396"/>
      <c r="EPU174" s="396"/>
      <c r="EPV174" s="396"/>
      <c r="EPW174" s="396"/>
      <c r="EPX174" s="396"/>
      <c r="EPY174" s="396"/>
      <c r="EPZ174" s="396"/>
      <c r="EQA174" s="396"/>
      <c r="EQB174" s="396"/>
      <c r="EQC174" s="396"/>
      <c r="EQD174" s="396"/>
      <c r="EQE174" s="396"/>
      <c r="EQF174" s="396"/>
      <c r="EQG174" s="396"/>
      <c r="EQH174" s="396"/>
      <c r="EQI174" s="396"/>
      <c r="EQJ174" s="396"/>
      <c r="EQK174" s="396"/>
      <c r="EQL174" s="396"/>
      <c r="EQM174" s="396"/>
      <c r="EQN174" s="396"/>
      <c r="EQO174" s="396"/>
      <c r="EQP174" s="396"/>
      <c r="EQQ174" s="396"/>
      <c r="EQR174" s="396"/>
      <c r="EQS174" s="396"/>
      <c r="EQT174" s="396"/>
      <c r="EQU174" s="396"/>
      <c r="EQV174" s="396"/>
      <c r="EQW174" s="396"/>
      <c r="EQX174" s="396"/>
      <c r="EQY174" s="396"/>
      <c r="EQZ174" s="396"/>
      <c r="ERA174" s="396"/>
      <c r="ERB174" s="396"/>
      <c r="ERC174" s="396"/>
      <c r="ERD174" s="396"/>
      <c r="ERE174" s="396"/>
      <c r="ERF174" s="396"/>
      <c r="ERG174" s="396"/>
      <c r="ERH174" s="396"/>
      <c r="ERI174" s="396"/>
      <c r="ERJ174" s="396"/>
      <c r="ERK174" s="396"/>
      <c r="ERL174" s="396"/>
      <c r="ERM174" s="396"/>
      <c r="ERN174" s="396"/>
      <c r="ERO174" s="396"/>
      <c r="ERP174" s="396"/>
      <c r="ERQ174" s="396"/>
      <c r="ERR174" s="396"/>
      <c r="ERS174" s="396"/>
      <c r="ERT174" s="396"/>
      <c r="ERU174" s="396"/>
      <c r="ERV174" s="396"/>
      <c r="ERW174" s="396"/>
      <c r="ERX174" s="396"/>
      <c r="ERY174" s="396"/>
      <c r="ERZ174" s="396"/>
      <c r="ESA174" s="396"/>
      <c r="ESB174" s="396"/>
      <c r="ESC174" s="396"/>
      <c r="ESD174" s="396"/>
      <c r="ESE174" s="396"/>
      <c r="ESF174" s="396"/>
      <c r="ESG174" s="396"/>
      <c r="ESH174" s="396"/>
      <c r="ESI174" s="396"/>
      <c r="ESJ174" s="396"/>
      <c r="ESK174" s="396"/>
      <c r="ESL174" s="396"/>
      <c r="ESM174" s="396"/>
      <c r="ESN174" s="396"/>
      <c r="ESO174" s="396"/>
      <c r="ESP174" s="396"/>
      <c r="ESQ174" s="396"/>
      <c r="ESR174" s="396"/>
      <c r="ESS174" s="396"/>
      <c r="EST174" s="396"/>
      <c r="ESU174" s="396"/>
      <c r="ESV174" s="396"/>
      <c r="ESW174" s="396"/>
      <c r="ESX174" s="396"/>
      <c r="ESY174" s="396"/>
      <c r="ESZ174" s="396"/>
      <c r="ETA174" s="396"/>
      <c r="ETB174" s="396"/>
      <c r="ETC174" s="396"/>
      <c r="ETD174" s="396"/>
      <c r="ETE174" s="396"/>
      <c r="ETF174" s="396"/>
      <c r="ETG174" s="396"/>
      <c r="ETH174" s="396"/>
      <c r="ETI174" s="396"/>
      <c r="ETJ174" s="396"/>
      <c r="ETK174" s="396"/>
      <c r="ETL174" s="396"/>
      <c r="ETM174" s="396"/>
      <c r="ETN174" s="396"/>
      <c r="ETO174" s="396"/>
      <c r="ETP174" s="396"/>
      <c r="ETQ174" s="396"/>
      <c r="ETR174" s="396"/>
      <c r="ETS174" s="396"/>
      <c r="ETT174" s="396"/>
      <c r="ETU174" s="396"/>
      <c r="ETV174" s="396"/>
      <c r="ETW174" s="396"/>
      <c r="ETX174" s="396"/>
      <c r="ETY174" s="396"/>
      <c r="ETZ174" s="396"/>
      <c r="EUA174" s="396"/>
      <c r="EUB174" s="396"/>
      <c r="EUC174" s="396"/>
      <c r="EUD174" s="396"/>
      <c r="EUE174" s="396"/>
      <c r="EUF174" s="396"/>
      <c r="EUG174" s="396"/>
      <c r="EUH174" s="396"/>
      <c r="EUI174" s="396"/>
      <c r="EUJ174" s="396"/>
      <c r="EUK174" s="396"/>
      <c r="EUL174" s="396"/>
      <c r="EUM174" s="396"/>
      <c r="EUN174" s="396"/>
      <c r="EUO174" s="396"/>
      <c r="EUP174" s="396"/>
      <c r="EUQ174" s="396"/>
      <c r="EUR174" s="396"/>
      <c r="EUS174" s="396"/>
      <c r="EUT174" s="396"/>
      <c r="EUU174" s="396"/>
      <c r="EUV174" s="396"/>
      <c r="EUW174" s="396"/>
      <c r="EUX174" s="396"/>
      <c r="EUY174" s="396"/>
      <c r="EUZ174" s="396"/>
      <c r="EVA174" s="396"/>
      <c r="EVB174" s="396"/>
      <c r="EVC174" s="396"/>
      <c r="EVD174" s="396"/>
      <c r="EVE174" s="396"/>
      <c r="EVF174" s="396"/>
      <c r="EVG174" s="396"/>
      <c r="EVH174" s="396"/>
      <c r="EVI174" s="396"/>
      <c r="EVJ174" s="396"/>
      <c r="EVK174" s="396"/>
      <c r="EVL174" s="396"/>
      <c r="EVM174" s="396"/>
      <c r="EVN174" s="396"/>
      <c r="EVO174" s="396"/>
      <c r="EVP174" s="396"/>
      <c r="EVQ174" s="396"/>
      <c r="EVR174" s="396"/>
      <c r="EVS174" s="396"/>
      <c r="EVT174" s="396"/>
      <c r="EVU174" s="396"/>
      <c r="EVV174" s="396"/>
      <c r="EVW174" s="396"/>
      <c r="EVX174" s="396"/>
      <c r="EVY174" s="396"/>
      <c r="EVZ174" s="396"/>
      <c r="EWA174" s="396"/>
      <c r="EWB174" s="396"/>
      <c r="EWC174" s="396"/>
      <c r="EWD174" s="396"/>
      <c r="EWE174" s="396"/>
      <c r="EWF174" s="396"/>
      <c r="EWG174" s="396"/>
      <c r="EWH174" s="396"/>
      <c r="EWI174" s="396"/>
      <c r="EWJ174" s="396"/>
      <c r="EWK174" s="396"/>
      <c r="EWL174" s="396"/>
      <c r="EWM174" s="396"/>
      <c r="EWN174" s="396"/>
      <c r="EWO174" s="396"/>
      <c r="EWP174" s="396"/>
      <c r="EWQ174" s="396"/>
      <c r="EWR174" s="396"/>
      <c r="EWS174" s="396"/>
      <c r="EWT174" s="396"/>
      <c r="EWU174" s="396"/>
      <c r="EWV174" s="396"/>
      <c r="EWW174" s="396"/>
      <c r="EWX174" s="396"/>
      <c r="EWY174" s="396"/>
      <c r="EWZ174" s="396"/>
      <c r="EXA174" s="396"/>
      <c r="EXB174" s="396"/>
      <c r="EXC174" s="396"/>
      <c r="EXD174" s="396"/>
      <c r="EXE174" s="396"/>
      <c r="EXF174" s="396"/>
      <c r="EXG174" s="396"/>
      <c r="EXH174" s="396"/>
      <c r="EXI174" s="396"/>
      <c r="EXJ174" s="396"/>
      <c r="EXK174" s="396"/>
      <c r="EXL174" s="396"/>
      <c r="EXM174" s="396"/>
      <c r="EXN174" s="396"/>
      <c r="EXO174" s="396"/>
      <c r="EXP174" s="396"/>
      <c r="EXQ174" s="396"/>
      <c r="EXR174" s="396"/>
      <c r="EXS174" s="396"/>
      <c r="EXT174" s="396"/>
      <c r="EXU174" s="396"/>
      <c r="EXV174" s="396"/>
      <c r="EXW174" s="396"/>
      <c r="EXX174" s="396"/>
      <c r="EXY174" s="396"/>
      <c r="EXZ174" s="396"/>
      <c r="EYA174" s="396"/>
      <c r="EYB174" s="396"/>
      <c r="EYC174" s="396"/>
      <c r="EYD174" s="396"/>
      <c r="EYE174" s="396"/>
      <c r="EYF174" s="396"/>
      <c r="EYG174" s="396"/>
      <c r="EYH174" s="396"/>
      <c r="EYI174" s="396"/>
      <c r="EYJ174" s="396"/>
      <c r="EYK174" s="396"/>
      <c r="EYL174" s="396"/>
      <c r="EYM174" s="396"/>
      <c r="EYN174" s="396"/>
      <c r="EYO174" s="396"/>
      <c r="EYP174" s="396"/>
      <c r="EYQ174" s="396"/>
      <c r="EYR174" s="396"/>
      <c r="EYS174" s="396"/>
      <c r="EYT174" s="396"/>
      <c r="EYU174" s="396"/>
      <c r="EYV174" s="396"/>
      <c r="EYW174" s="396"/>
      <c r="EYX174" s="396"/>
      <c r="EYY174" s="396"/>
      <c r="EYZ174" s="396"/>
      <c r="EZA174" s="396"/>
      <c r="EZB174" s="396"/>
      <c r="EZC174" s="396"/>
      <c r="EZD174" s="396"/>
      <c r="EZE174" s="396"/>
      <c r="EZF174" s="396"/>
      <c r="EZG174" s="396"/>
      <c r="EZH174" s="396"/>
      <c r="EZI174" s="396"/>
      <c r="EZJ174" s="396"/>
      <c r="EZK174" s="396"/>
      <c r="EZL174" s="396"/>
      <c r="EZM174" s="396"/>
      <c r="EZN174" s="396"/>
      <c r="EZO174" s="396"/>
      <c r="EZP174" s="396"/>
      <c r="EZQ174" s="396"/>
      <c r="EZR174" s="396"/>
      <c r="EZS174" s="396"/>
      <c r="EZT174" s="396"/>
      <c r="EZU174" s="396"/>
      <c r="EZV174" s="396"/>
      <c r="EZW174" s="396"/>
      <c r="EZX174" s="396"/>
      <c r="EZY174" s="396"/>
      <c r="EZZ174" s="396"/>
      <c r="FAA174" s="396"/>
      <c r="FAB174" s="396"/>
      <c r="FAC174" s="396"/>
      <c r="FAD174" s="396"/>
      <c r="FAE174" s="396"/>
      <c r="FAF174" s="396"/>
      <c r="FAG174" s="396"/>
      <c r="FAH174" s="396"/>
      <c r="FAI174" s="396"/>
      <c r="FAJ174" s="396"/>
      <c r="FAK174" s="396"/>
      <c r="FAL174" s="396"/>
      <c r="FAM174" s="396"/>
      <c r="FAN174" s="396"/>
      <c r="FAO174" s="396"/>
      <c r="FAP174" s="396"/>
      <c r="FAQ174" s="396"/>
      <c r="FAR174" s="396"/>
      <c r="FAS174" s="396"/>
      <c r="FAT174" s="396"/>
      <c r="FAU174" s="396"/>
      <c r="FAV174" s="396"/>
      <c r="FAW174" s="396"/>
      <c r="FAX174" s="396"/>
      <c r="FAY174" s="396"/>
      <c r="FAZ174" s="396"/>
      <c r="FBA174" s="396"/>
      <c r="FBB174" s="396"/>
      <c r="FBC174" s="396"/>
      <c r="FBD174" s="396"/>
      <c r="FBE174" s="396"/>
      <c r="FBF174" s="396"/>
      <c r="FBG174" s="396"/>
      <c r="FBH174" s="396"/>
      <c r="FBI174" s="396"/>
      <c r="FBJ174" s="396"/>
      <c r="FBK174" s="396"/>
      <c r="FBL174" s="396"/>
      <c r="FBM174" s="396"/>
      <c r="FBN174" s="396"/>
      <c r="FBO174" s="396"/>
      <c r="FBP174" s="396"/>
      <c r="FBQ174" s="396"/>
      <c r="FBR174" s="396"/>
      <c r="FBS174" s="396"/>
      <c r="FBT174" s="396"/>
      <c r="FBU174" s="396"/>
      <c r="FBV174" s="396"/>
      <c r="FBW174" s="396"/>
      <c r="FBX174" s="396"/>
      <c r="FBY174" s="396"/>
      <c r="FBZ174" s="396"/>
      <c r="FCA174" s="396"/>
      <c r="FCB174" s="396"/>
      <c r="FCC174" s="396"/>
      <c r="FCD174" s="396"/>
      <c r="FCE174" s="396"/>
      <c r="FCF174" s="396"/>
      <c r="FCG174" s="396"/>
      <c r="FCH174" s="396"/>
      <c r="FCI174" s="396"/>
      <c r="FCJ174" s="396"/>
      <c r="FCK174" s="396"/>
      <c r="FCL174" s="396"/>
      <c r="FCM174" s="396"/>
      <c r="FCN174" s="396"/>
      <c r="FCO174" s="396"/>
      <c r="FCP174" s="396"/>
      <c r="FCQ174" s="396"/>
      <c r="FCR174" s="396"/>
      <c r="FCS174" s="396"/>
      <c r="FCT174" s="396"/>
      <c r="FCU174" s="396"/>
      <c r="FCV174" s="396"/>
      <c r="FCW174" s="396"/>
      <c r="FCX174" s="396"/>
      <c r="FCY174" s="396"/>
      <c r="FCZ174" s="396"/>
      <c r="FDA174" s="396"/>
      <c r="FDB174" s="396"/>
      <c r="FDC174" s="396"/>
      <c r="FDD174" s="396"/>
      <c r="FDE174" s="396"/>
      <c r="FDF174" s="396"/>
      <c r="FDG174" s="396"/>
      <c r="FDH174" s="396"/>
      <c r="FDI174" s="396"/>
      <c r="FDJ174" s="396"/>
      <c r="FDK174" s="396"/>
      <c r="FDL174" s="396"/>
      <c r="FDM174" s="396"/>
      <c r="FDN174" s="396"/>
      <c r="FDO174" s="396"/>
      <c r="FDP174" s="396"/>
      <c r="FDQ174" s="396"/>
      <c r="FDR174" s="396"/>
      <c r="FDS174" s="396"/>
      <c r="FDT174" s="396"/>
      <c r="FDU174" s="396"/>
      <c r="FDV174" s="396"/>
      <c r="FDW174" s="396"/>
      <c r="FDX174" s="396"/>
      <c r="FDY174" s="396"/>
      <c r="FDZ174" s="396"/>
      <c r="FEA174" s="396"/>
      <c r="FEB174" s="396"/>
      <c r="FEC174" s="396"/>
      <c r="FED174" s="396"/>
      <c r="FEE174" s="396"/>
      <c r="FEF174" s="396"/>
      <c r="FEG174" s="396"/>
      <c r="FEH174" s="396"/>
      <c r="FEI174" s="396"/>
      <c r="FEJ174" s="396"/>
      <c r="FEK174" s="396"/>
      <c r="FEL174" s="396"/>
      <c r="FEM174" s="396"/>
      <c r="FEN174" s="396"/>
      <c r="FEO174" s="396"/>
      <c r="FEP174" s="396"/>
      <c r="FEQ174" s="396"/>
      <c r="FER174" s="396"/>
      <c r="FES174" s="396"/>
      <c r="FET174" s="396"/>
      <c r="FEU174" s="396"/>
      <c r="FEV174" s="396"/>
      <c r="FEW174" s="396"/>
      <c r="FEX174" s="396"/>
      <c r="FEY174" s="396"/>
      <c r="FEZ174" s="396"/>
      <c r="FFA174" s="396"/>
      <c r="FFB174" s="396"/>
      <c r="FFC174" s="396"/>
      <c r="FFD174" s="396"/>
      <c r="FFE174" s="396"/>
      <c r="FFF174" s="396"/>
      <c r="FFG174" s="396"/>
      <c r="FFH174" s="396"/>
      <c r="FFI174" s="396"/>
      <c r="FFJ174" s="396"/>
      <c r="FFK174" s="396"/>
      <c r="FFL174" s="396"/>
      <c r="FFM174" s="396"/>
      <c r="FFN174" s="396"/>
      <c r="FFO174" s="396"/>
      <c r="FFP174" s="396"/>
      <c r="FFQ174" s="396"/>
      <c r="FFR174" s="396"/>
      <c r="FFS174" s="396"/>
      <c r="FFT174" s="396"/>
      <c r="FFU174" s="396"/>
      <c r="FFV174" s="396"/>
      <c r="FFW174" s="396"/>
      <c r="FFX174" s="396"/>
      <c r="FFY174" s="396"/>
      <c r="FFZ174" s="396"/>
      <c r="FGA174" s="396"/>
      <c r="FGB174" s="396"/>
      <c r="FGC174" s="396"/>
      <c r="FGD174" s="396"/>
      <c r="FGE174" s="396"/>
      <c r="FGF174" s="396"/>
      <c r="FGG174" s="396"/>
      <c r="FGH174" s="396"/>
      <c r="FGI174" s="396"/>
      <c r="FGJ174" s="396"/>
      <c r="FGK174" s="396"/>
      <c r="FGL174" s="396"/>
      <c r="FGM174" s="396"/>
      <c r="FGN174" s="396"/>
      <c r="FGO174" s="396"/>
      <c r="FGP174" s="396"/>
      <c r="FGQ174" s="396"/>
      <c r="FGR174" s="396"/>
      <c r="FGS174" s="396"/>
      <c r="FGT174" s="396"/>
      <c r="FGU174" s="396"/>
      <c r="FGV174" s="396"/>
      <c r="FGW174" s="396"/>
      <c r="FGX174" s="396"/>
      <c r="FGY174" s="396"/>
      <c r="FGZ174" s="396"/>
      <c r="FHA174" s="396"/>
      <c r="FHB174" s="396"/>
      <c r="FHC174" s="396"/>
      <c r="FHD174" s="396"/>
      <c r="FHE174" s="396"/>
      <c r="FHF174" s="396"/>
      <c r="FHG174" s="396"/>
      <c r="FHH174" s="396"/>
      <c r="FHI174" s="396"/>
      <c r="FHJ174" s="396"/>
      <c r="FHK174" s="396"/>
      <c r="FHL174" s="396"/>
      <c r="FHM174" s="396"/>
      <c r="FHN174" s="396"/>
      <c r="FHO174" s="396"/>
      <c r="FHP174" s="396"/>
      <c r="FHQ174" s="396"/>
      <c r="FHR174" s="396"/>
      <c r="FHS174" s="396"/>
      <c r="FHT174" s="396"/>
      <c r="FHU174" s="396"/>
      <c r="FHV174" s="396"/>
      <c r="FHW174" s="396"/>
      <c r="FHX174" s="396"/>
      <c r="FHY174" s="396"/>
      <c r="FHZ174" s="396"/>
      <c r="FIA174" s="396"/>
      <c r="FIB174" s="396"/>
      <c r="FIC174" s="396"/>
      <c r="FID174" s="396"/>
      <c r="FIE174" s="396"/>
      <c r="FIF174" s="396"/>
      <c r="FIG174" s="396"/>
      <c r="FIH174" s="396"/>
      <c r="FII174" s="396"/>
      <c r="FIJ174" s="396"/>
      <c r="FIK174" s="396"/>
      <c r="FIL174" s="396"/>
      <c r="FIM174" s="396"/>
      <c r="FIN174" s="396"/>
      <c r="FIO174" s="396"/>
      <c r="FIP174" s="396"/>
      <c r="FIQ174" s="396"/>
      <c r="FIR174" s="396"/>
      <c r="FIS174" s="396"/>
      <c r="FIT174" s="396"/>
      <c r="FIU174" s="396"/>
      <c r="FIV174" s="396"/>
      <c r="FIW174" s="396"/>
      <c r="FIX174" s="396"/>
      <c r="FIY174" s="396"/>
      <c r="FIZ174" s="396"/>
      <c r="FJA174" s="396"/>
      <c r="FJB174" s="396"/>
      <c r="FJC174" s="396"/>
      <c r="FJD174" s="396"/>
      <c r="FJE174" s="396"/>
      <c r="FJF174" s="396"/>
      <c r="FJG174" s="396"/>
      <c r="FJH174" s="396"/>
      <c r="FJI174" s="396"/>
      <c r="FJJ174" s="396"/>
      <c r="FJK174" s="396"/>
      <c r="FJL174" s="396"/>
      <c r="FJM174" s="396"/>
      <c r="FJN174" s="396"/>
      <c r="FJO174" s="396"/>
      <c r="FJP174" s="396"/>
      <c r="FJQ174" s="396"/>
      <c r="FJR174" s="396"/>
      <c r="FJS174" s="396"/>
      <c r="FJT174" s="396"/>
      <c r="FJU174" s="396"/>
      <c r="FJV174" s="396"/>
      <c r="FJW174" s="396"/>
      <c r="FJX174" s="396"/>
      <c r="FJY174" s="396"/>
      <c r="FJZ174" s="396"/>
      <c r="FKA174" s="396"/>
      <c r="FKB174" s="396"/>
      <c r="FKC174" s="396"/>
      <c r="FKD174" s="396"/>
      <c r="FKE174" s="396"/>
      <c r="FKF174" s="396"/>
      <c r="FKG174" s="396"/>
      <c r="FKH174" s="396"/>
      <c r="FKI174" s="396"/>
      <c r="FKJ174" s="396"/>
      <c r="FKK174" s="396"/>
      <c r="FKL174" s="396"/>
      <c r="FKM174" s="396"/>
      <c r="FKN174" s="396"/>
      <c r="FKO174" s="396"/>
      <c r="FKP174" s="396"/>
      <c r="FKQ174" s="396"/>
      <c r="FKR174" s="396"/>
      <c r="FKS174" s="396"/>
      <c r="FKT174" s="396"/>
      <c r="FKU174" s="396"/>
      <c r="FKV174" s="396"/>
      <c r="FKW174" s="396"/>
      <c r="FKX174" s="396"/>
      <c r="FKY174" s="396"/>
      <c r="FKZ174" s="396"/>
      <c r="FLA174" s="396"/>
      <c r="FLB174" s="396"/>
      <c r="FLC174" s="396"/>
      <c r="FLD174" s="396"/>
      <c r="FLE174" s="396"/>
      <c r="FLF174" s="396"/>
      <c r="FLG174" s="396"/>
      <c r="FLH174" s="396"/>
      <c r="FLI174" s="396"/>
      <c r="FLJ174" s="396"/>
      <c r="FLK174" s="396"/>
      <c r="FLL174" s="396"/>
      <c r="FLM174" s="396"/>
      <c r="FLN174" s="396"/>
      <c r="FLO174" s="396"/>
      <c r="FLP174" s="396"/>
      <c r="FLQ174" s="396"/>
      <c r="FLR174" s="396"/>
      <c r="FLS174" s="396"/>
      <c r="FLT174" s="396"/>
      <c r="FLU174" s="396"/>
      <c r="FLV174" s="396"/>
      <c r="FLW174" s="396"/>
      <c r="FLX174" s="396"/>
      <c r="FLY174" s="396"/>
      <c r="FLZ174" s="396"/>
      <c r="FMA174" s="396"/>
      <c r="FMB174" s="396"/>
      <c r="FMC174" s="396"/>
      <c r="FMD174" s="396"/>
      <c r="FME174" s="396"/>
      <c r="FMF174" s="396"/>
      <c r="FMG174" s="396"/>
      <c r="FMH174" s="396"/>
      <c r="FMI174" s="396"/>
      <c r="FMJ174" s="396"/>
      <c r="FMK174" s="396"/>
      <c r="FML174" s="396"/>
      <c r="FMM174" s="396"/>
      <c r="FMN174" s="396"/>
      <c r="FMO174" s="396"/>
      <c r="FMP174" s="396"/>
      <c r="FMQ174" s="396"/>
      <c r="FMR174" s="396"/>
      <c r="FMS174" s="396"/>
      <c r="FMT174" s="396"/>
      <c r="FMU174" s="396"/>
      <c r="FMV174" s="396"/>
      <c r="FMW174" s="396"/>
      <c r="FMX174" s="396"/>
      <c r="FMY174" s="396"/>
      <c r="FMZ174" s="396"/>
      <c r="FNA174" s="396"/>
      <c r="FNB174" s="396"/>
      <c r="FNC174" s="396"/>
      <c r="FND174" s="396"/>
      <c r="FNE174" s="396"/>
      <c r="FNF174" s="396"/>
      <c r="FNG174" s="396"/>
      <c r="FNH174" s="396"/>
      <c r="FNI174" s="396"/>
      <c r="FNJ174" s="396"/>
      <c r="FNK174" s="396"/>
      <c r="FNL174" s="396"/>
      <c r="FNM174" s="396"/>
      <c r="FNN174" s="396"/>
      <c r="FNO174" s="396"/>
      <c r="FNP174" s="396"/>
      <c r="FNQ174" s="396"/>
      <c r="FNR174" s="396"/>
      <c r="FNS174" s="396"/>
      <c r="FNT174" s="396"/>
      <c r="FNU174" s="396"/>
      <c r="FNV174" s="396"/>
      <c r="FNW174" s="396"/>
      <c r="FNX174" s="396"/>
      <c r="FNY174" s="396"/>
      <c r="FNZ174" s="396"/>
      <c r="FOA174" s="396"/>
      <c r="FOB174" s="396"/>
      <c r="FOC174" s="396"/>
      <c r="FOD174" s="396"/>
      <c r="FOE174" s="396"/>
      <c r="FOF174" s="396"/>
      <c r="FOG174" s="396"/>
      <c r="FOH174" s="396"/>
      <c r="FOI174" s="396"/>
      <c r="FOJ174" s="396"/>
      <c r="FOK174" s="396"/>
      <c r="FOL174" s="396"/>
      <c r="FOM174" s="396"/>
      <c r="FON174" s="396"/>
      <c r="FOO174" s="396"/>
      <c r="FOP174" s="396"/>
      <c r="FOQ174" s="396"/>
      <c r="FOR174" s="396"/>
      <c r="FOS174" s="396"/>
      <c r="FOT174" s="396"/>
      <c r="FOU174" s="396"/>
      <c r="FOV174" s="396"/>
      <c r="FOW174" s="396"/>
      <c r="FOX174" s="396"/>
      <c r="FOY174" s="396"/>
      <c r="FOZ174" s="396"/>
      <c r="FPA174" s="396"/>
      <c r="FPB174" s="396"/>
      <c r="FPC174" s="396"/>
      <c r="FPD174" s="396"/>
      <c r="FPE174" s="396"/>
      <c r="FPF174" s="396"/>
      <c r="FPG174" s="396"/>
      <c r="FPH174" s="396"/>
      <c r="FPI174" s="396"/>
      <c r="FPJ174" s="396"/>
      <c r="FPK174" s="396"/>
      <c r="FPL174" s="396"/>
      <c r="FPM174" s="396"/>
      <c r="FPN174" s="396"/>
      <c r="FPO174" s="396"/>
      <c r="FPP174" s="396"/>
      <c r="FPQ174" s="396"/>
      <c r="FPR174" s="396"/>
      <c r="FPS174" s="396"/>
      <c r="FPT174" s="396"/>
      <c r="FPU174" s="396"/>
      <c r="FPV174" s="396"/>
      <c r="FPW174" s="396"/>
      <c r="FPX174" s="396"/>
      <c r="FPY174" s="396"/>
      <c r="FPZ174" s="396"/>
      <c r="FQA174" s="396"/>
      <c r="FQB174" s="396"/>
      <c r="FQC174" s="396"/>
      <c r="FQD174" s="396"/>
      <c r="FQE174" s="396"/>
      <c r="FQF174" s="396"/>
      <c r="FQG174" s="396"/>
      <c r="FQH174" s="396"/>
      <c r="FQI174" s="396"/>
      <c r="FQJ174" s="396"/>
      <c r="FQK174" s="396"/>
      <c r="FQL174" s="396"/>
      <c r="FQM174" s="396"/>
      <c r="FQN174" s="396"/>
      <c r="FQO174" s="396"/>
      <c r="FQP174" s="396"/>
      <c r="FQQ174" s="396"/>
      <c r="FQR174" s="396"/>
      <c r="FQS174" s="396"/>
      <c r="FQT174" s="396"/>
      <c r="FQU174" s="396"/>
      <c r="FQV174" s="396"/>
      <c r="FQW174" s="396"/>
      <c r="FQX174" s="396"/>
      <c r="FQY174" s="396"/>
      <c r="FQZ174" s="396"/>
      <c r="FRA174" s="396"/>
      <c r="FRB174" s="396"/>
      <c r="FRC174" s="396"/>
      <c r="FRD174" s="396"/>
      <c r="FRE174" s="396"/>
      <c r="FRF174" s="396"/>
      <c r="FRG174" s="396"/>
      <c r="FRH174" s="396"/>
      <c r="FRI174" s="396"/>
      <c r="FRJ174" s="396"/>
      <c r="FRK174" s="396"/>
      <c r="FRL174" s="396"/>
      <c r="FRM174" s="396"/>
      <c r="FRN174" s="396"/>
      <c r="FRO174" s="396"/>
      <c r="FRP174" s="396"/>
      <c r="FRQ174" s="396"/>
      <c r="FRR174" s="396"/>
      <c r="FRS174" s="396"/>
      <c r="FRT174" s="396"/>
      <c r="FRU174" s="396"/>
      <c r="FRV174" s="396"/>
      <c r="FRW174" s="396"/>
      <c r="FRX174" s="396"/>
      <c r="FRY174" s="396"/>
      <c r="FRZ174" s="396"/>
      <c r="FSA174" s="396"/>
      <c r="FSB174" s="396"/>
      <c r="FSC174" s="396"/>
      <c r="FSD174" s="396"/>
      <c r="FSE174" s="396"/>
      <c r="FSF174" s="396"/>
      <c r="FSG174" s="396"/>
      <c r="FSH174" s="396"/>
      <c r="FSI174" s="396"/>
      <c r="FSJ174" s="396"/>
      <c r="FSK174" s="396"/>
      <c r="FSL174" s="396"/>
      <c r="FSM174" s="396"/>
      <c r="FSN174" s="396"/>
      <c r="FSO174" s="396"/>
      <c r="FSP174" s="396"/>
      <c r="FSQ174" s="396"/>
      <c r="FSR174" s="396"/>
      <c r="FSS174" s="396"/>
      <c r="FST174" s="396"/>
      <c r="FSU174" s="396"/>
      <c r="FSV174" s="396"/>
      <c r="FSW174" s="396"/>
      <c r="FSX174" s="396"/>
      <c r="FSY174" s="396"/>
      <c r="FSZ174" s="396"/>
      <c r="FTA174" s="396"/>
      <c r="FTB174" s="396"/>
      <c r="FTC174" s="396"/>
      <c r="FTD174" s="396"/>
      <c r="FTE174" s="396"/>
      <c r="FTF174" s="396"/>
      <c r="FTG174" s="396"/>
      <c r="FTH174" s="396"/>
      <c r="FTI174" s="396"/>
      <c r="FTJ174" s="396"/>
      <c r="FTK174" s="396"/>
      <c r="FTL174" s="396"/>
      <c r="FTM174" s="396"/>
      <c r="FTN174" s="396"/>
      <c r="FTO174" s="396"/>
      <c r="FTP174" s="396"/>
      <c r="FTQ174" s="396"/>
      <c r="FTR174" s="396"/>
      <c r="FTS174" s="396"/>
      <c r="FTT174" s="396"/>
      <c r="FTU174" s="396"/>
      <c r="FTV174" s="396"/>
      <c r="FTW174" s="396"/>
      <c r="FTX174" s="396"/>
      <c r="FTY174" s="396"/>
      <c r="FTZ174" s="396"/>
      <c r="FUA174" s="396"/>
      <c r="FUB174" s="396"/>
      <c r="FUC174" s="396"/>
      <c r="FUD174" s="396"/>
      <c r="FUE174" s="396"/>
      <c r="FUF174" s="396"/>
      <c r="FUG174" s="396"/>
      <c r="FUH174" s="396"/>
      <c r="FUI174" s="396"/>
      <c r="FUJ174" s="396"/>
      <c r="FUK174" s="396"/>
      <c r="FUL174" s="396"/>
      <c r="FUM174" s="396"/>
      <c r="FUN174" s="396"/>
      <c r="FUO174" s="396"/>
      <c r="FUP174" s="396"/>
      <c r="FUQ174" s="396"/>
      <c r="FUR174" s="396"/>
      <c r="FUS174" s="396"/>
      <c r="FUT174" s="396"/>
      <c r="FUU174" s="396"/>
      <c r="FUV174" s="396"/>
      <c r="FUW174" s="396"/>
      <c r="FUX174" s="396"/>
      <c r="FUY174" s="396"/>
      <c r="FUZ174" s="396"/>
      <c r="FVA174" s="396"/>
      <c r="FVB174" s="396"/>
      <c r="FVC174" s="396"/>
      <c r="FVD174" s="396"/>
      <c r="FVE174" s="396"/>
      <c r="FVF174" s="396"/>
      <c r="FVG174" s="396"/>
      <c r="FVH174" s="396"/>
      <c r="FVI174" s="396"/>
      <c r="FVJ174" s="396"/>
      <c r="FVK174" s="396"/>
      <c r="FVL174" s="396"/>
      <c r="FVM174" s="396"/>
      <c r="FVN174" s="396"/>
      <c r="FVO174" s="396"/>
      <c r="FVP174" s="396"/>
      <c r="FVQ174" s="396"/>
      <c r="FVR174" s="396"/>
      <c r="FVS174" s="396"/>
      <c r="FVT174" s="396"/>
      <c r="FVU174" s="396"/>
      <c r="FVV174" s="396"/>
      <c r="FVW174" s="396"/>
      <c r="FVX174" s="396"/>
      <c r="FVY174" s="396"/>
      <c r="FVZ174" s="396"/>
      <c r="FWA174" s="396"/>
      <c r="FWB174" s="396"/>
      <c r="FWC174" s="396"/>
      <c r="FWD174" s="396"/>
      <c r="FWE174" s="396"/>
      <c r="FWF174" s="396"/>
      <c r="FWG174" s="396"/>
      <c r="FWH174" s="396"/>
      <c r="FWI174" s="396"/>
      <c r="FWJ174" s="396"/>
      <c r="FWK174" s="396"/>
      <c r="FWL174" s="396"/>
      <c r="FWM174" s="396"/>
      <c r="FWN174" s="396"/>
      <c r="FWO174" s="396"/>
      <c r="FWP174" s="396"/>
      <c r="FWQ174" s="396"/>
      <c r="FWR174" s="396"/>
      <c r="FWS174" s="396"/>
      <c r="FWT174" s="396"/>
      <c r="FWU174" s="396"/>
      <c r="FWV174" s="396"/>
      <c r="FWW174" s="396"/>
      <c r="FWX174" s="396"/>
      <c r="FWY174" s="396"/>
      <c r="FWZ174" s="396"/>
      <c r="FXA174" s="396"/>
      <c r="FXB174" s="396"/>
      <c r="FXC174" s="396"/>
      <c r="FXD174" s="396"/>
      <c r="FXE174" s="396"/>
      <c r="FXF174" s="396"/>
      <c r="FXG174" s="396"/>
      <c r="FXH174" s="396"/>
      <c r="FXI174" s="396"/>
      <c r="FXJ174" s="396"/>
      <c r="FXK174" s="396"/>
      <c r="FXL174" s="396"/>
      <c r="FXM174" s="396"/>
      <c r="FXN174" s="396"/>
      <c r="FXO174" s="396"/>
      <c r="FXP174" s="396"/>
      <c r="FXQ174" s="396"/>
      <c r="FXR174" s="396"/>
      <c r="FXS174" s="396"/>
      <c r="FXT174" s="396"/>
      <c r="FXU174" s="396"/>
      <c r="FXV174" s="396"/>
      <c r="FXW174" s="396"/>
      <c r="FXX174" s="396"/>
      <c r="FXY174" s="396"/>
      <c r="FXZ174" s="396"/>
      <c r="FYA174" s="396"/>
      <c r="FYB174" s="396"/>
      <c r="FYC174" s="396"/>
      <c r="FYD174" s="396"/>
      <c r="FYE174" s="396"/>
      <c r="FYF174" s="396"/>
      <c r="FYG174" s="396"/>
      <c r="FYH174" s="396"/>
      <c r="FYI174" s="396"/>
      <c r="FYJ174" s="396"/>
      <c r="FYK174" s="396"/>
      <c r="FYL174" s="396"/>
      <c r="FYM174" s="396"/>
      <c r="FYN174" s="396"/>
      <c r="FYO174" s="396"/>
      <c r="FYP174" s="396"/>
      <c r="FYQ174" s="396"/>
      <c r="FYR174" s="396"/>
      <c r="FYS174" s="396"/>
      <c r="FYT174" s="396"/>
      <c r="FYU174" s="396"/>
      <c r="FYV174" s="396"/>
      <c r="FYW174" s="396"/>
      <c r="FYX174" s="396"/>
      <c r="FYY174" s="396"/>
      <c r="FYZ174" s="396"/>
      <c r="FZA174" s="396"/>
      <c r="FZB174" s="396"/>
      <c r="FZC174" s="396"/>
      <c r="FZD174" s="396"/>
      <c r="FZE174" s="396"/>
      <c r="FZF174" s="396"/>
      <c r="FZG174" s="396"/>
      <c r="FZH174" s="396"/>
      <c r="FZI174" s="396"/>
      <c r="FZJ174" s="396"/>
      <c r="FZK174" s="396"/>
      <c r="FZL174" s="396"/>
      <c r="FZM174" s="396"/>
      <c r="FZN174" s="396"/>
      <c r="FZO174" s="396"/>
      <c r="FZP174" s="396"/>
      <c r="FZQ174" s="396"/>
      <c r="FZR174" s="396"/>
      <c r="FZS174" s="396"/>
      <c r="FZT174" s="396"/>
      <c r="FZU174" s="396"/>
      <c r="FZV174" s="396"/>
      <c r="FZW174" s="396"/>
      <c r="FZX174" s="396"/>
      <c r="FZY174" s="396"/>
      <c r="FZZ174" s="396"/>
      <c r="GAA174" s="396"/>
      <c r="GAB174" s="396"/>
      <c r="GAC174" s="396"/>
      <c r="GAD174" s="396"/>
      <c r="GAE174" s="396"/>
      <c r="GAF174" s="396"/>
      <c r="GAG174" s="396"/>
      <c r="GAH174" s="396"/>
      <c r="GAI174" s="396"/>
      <c r="GAJ174" s="396"/>
      <c r="GAK174" s="396"/>
      <c r="GAL174" s="396"/>
      <c r="GAM174" s="396"/>
      <c r="GAN174" s="396"/>
      <c r="GAO174" s="396"/>
      <c r="GAP174" s="396"/>
      <c r="GAQ174" s="396"/>
      <c r="GAR174" s="396"/>
      <c r="GAS174" s="396"/>
      <c r="GAT174" s="396"/>
      <c r="GAU174" s="396"/>
      <c r="GAV174" s="396"/>
      <c r="GAW174" s="396"/>
      <c r="GAX174" s="396"/>
      <c r="GAY174" s="396"/>
      <c r="GAZ174" s="396"/>
      <c r="GBA174" s="396"/>
      <c r="GBB174" s="396"/>
      <c r="GBC174" s="396"/>
      <c r="GBD174" s="396"/>
      <c r="GBE174" s="396"/>
      <c r="GBF174" s="396"/>
      <c r="GBG174" s="396"/>
      <c r="GBH174" s="396"/>
      <c r="GBI174" s="396"/>
      <c r="GBJ174" s="396"/>
      <c r="GBK174" s="396"/>
      <c r="GBL174" s="396"/>
      <c r="GBM174" s="396"/>
      <c r="GBN174" s="396"/>
      <c r="GBO174" s="396"/>
      <c r="GBP174" s="396"/>
      <c r="GBQ174" s="396"/>
      <c r="GBR174" s="396"/>
      <c r="GBS174" s="396"/>
      <c r="GBT174" s="396"/>
      <c r="GBU174" s="396"/>
      <c r="GBV174" s="396"/>
      <c r="GBW174" s="396"/>
      <c r="GBX174" s="396"/>
      <c r="GBY174" s="396"/>
      <c r="GBZ174" s="396"/>
      <c r="GCA174" s="396"/>
      <c r="GCB174" s="396"/>
      <c r="GCC174" s="396"/>
      <c r="GCD174" s="396"/>
      <c r="GCE174" s="396"/>
      <c r="GCF174" s="396"/>
      <c r="GCG174" s="396"/>
      <c r="GCH174" s="396"/>
      <c r="GCI174" s="396"/>
      <c r="GCJ174" s="396"/>
      <c r="GCK174" s="396"/>
      <c r="GCL174" s="396"/>
      <c r="GCM174" s="396"/>
      <c r="GCN174" s="396"/>
      <c r="GCO174" s="396"/>
      <c r="GCP174" s="396"/>
      <c r="GCQ174" s="396"/>
      <c r="GCR174" s="396"/>
      <c r="GCS174" s="396"/>
      <c r="GCT174" s="396"/>
      <c r="GCU174" s="396"/>
      <c r="GCV174" s="396"/>
      <c r="GCW174" s="396"/>
      <c r="GCX174" s="396"/>
      <c r="GCY174" s="396"/>
      <c r="GCZ174" s="396"/>
      <c r="GDA174" s="396"/>
      <c r="GDB174" s="396"/>
      <c r="GDC174" s="396"/>
      <c r="GDD174" s="396"/>
      <c r="GDE174" s="396"/>
      <c r="GDF174" s="396"/>
      <c r="GDG174" s="396"/>
      <c r="GDH174" s="396"/>
      <c r="GDI174" s="396"/>
      <c r="GDJ174" s="396"/>
      <c r="GDK174" s="396"/>
      <c r="GDL174" s="396"/>
      <c r="GDM174" s="396"/>
      <c r="GDN174" s="396"/>
      <c r="GDO174" s="396"/>
      <c r="GDP174" s="396"/>
      <c r="GDQ174" s="396"/>
      <c r="GDR174" s="396"/>
      <c r="GDS174" s="396"/>
      <c r="GDT174" s="396"/>
      <c r="GDU174" s="396"/>
      <c r="GDV174" s="396"/>
      <c r="GDW174" s="396"/>
      <c r="GDX174" s="396"/>
      <c r="GDY174" s="396"/>
      <c r="GDZ174" s="396"/>
      <c r="GEA174" s="396"/>
      <c r="GEB174" s="396"/>
      <c r="GEC174" s="396"/>
      <c r="GED174" s="396"/>
      <c r="GEE174" s="396"/>
      <c r="GEF174" s="396"/>
      <c r="GEG174" s="396"/>
      <c r="GEH174" s="396"/>
      <c r="GEI174" s="396"/>
      <c r="GEJ174" s="396"/>
      <c r="GEK174" s="396"/>
      <c r="GEL174" s="396"/>
      <c r="GEM174" s="396"/>
      <c r="GEN174" s="396"/>
      <c r="GEO174" s="396"/>
      <c r="GEP174" s="396"/>
      <c r="GEQ174" s="396"/>
      <c r="GER174" s="396"/>
      <c r="GES174" s="396"/>
      <c r="GET174" s="396"/>
      <c r="GEU174" s="396"/>
      <c r="GEV174" s="396"/>
      <c r="GEW174" s="396"/>
      <c r="GEX174" s="396"/>
      <c r="GEY174" s="396"/>
      <c r="GEZ174" s="396"/>
      <c r="GFA174" s="396"/>
      <c r="GFB174" s="396"/>
      <c r="GFC174" s="396"/>
      <c r="GFD174" s="396"/>
      <c r="GFE174" s="396"/>
      <c r="GFF174" s="396"/>
      <c r="GFG174" s="396"/>
      <c r="GFH174" s="396"/>
      <c r="GFI174" s="396"/>
      <c r="GFJ174" s="396"/>
      <c r="GFK174" s="396"/>
      <c r="GFL174" s="396"/>
      <c r="GFM174" s="396"/>
      <c r="GFN174" s="396"/>
      <c r="GFO174" s="396"/>
      <c r="GFP174" s="396"/>
      <c r="GFQ174" s="396"/>
      <c r="GFR174" s="396"/>
      <c r="GFS174" s="396"/>
      <c r="GFT174" s="396"/>
      <c r="GFU174" s="396"/>
      <c r="GFV174" s="396"/>
      <c r="GFW174" s="396"/>
      <c r="GFX174" s="396"/>
      <c r="GFY174" s="396"/>
      <c r="GFZ174" s="396"/>
      <c r="GGA174" s="396"/>
      <c r="GGB174" s="396"/>
      <c r="GGC174" s="396"/>
      <c r="GGD174" s="396"/>
      <c r="GGE174" s="396"/>
      <c r="GGF174" s="396"/>
      <c r="GGG174" s="396"/>
      <c r="GGH174" s="396"/>
      <c r="GGI174" s="396"/>
      <c r="GGJ174" s="396"/>
      <c r="GGK174" s="396"/>
      <c r="GGL174" s="396"/>
      <c r="GGM174" s="396"/>
      <c r="GGN174" s="396"/>
      <c r="GGO174" s="396"/>
      <c r="GGP174" s="396"/>
      <c r="GGQ174" s="396"/>
      <c r="GGR174" s="396"/>
      <c r="GGS174" s="396"/>
      <c r="GGT174" s="396"/>
      <c r="GGU174" s="396"/>
      <c r="GGV174" s="396"/>
      <c r="GGW174" s="396"/>
      <c r="GGX174" s="396"/>
      <c r="GGY174" s="396"/>
      <c r="GGZ174" s="396"/>
      <c r="GHA174" s="396"/>
      <c r="GHB174" s="396"/>
      <c r="GHC174" s="396"/>
      <c r="GHD174" s="396"/>
      <c r="GHE174" s="396"/>
      <c r="GHF174" s="396"/>
      <c r="GHG174" s="396"/>
      <c r="GHH174" s="396"/>
      <c r="GHI174" s="396"/>
      <c r="GHJ174" s="396"/>
      <c r="GHK174" s="396"/>
      <c r="GHL174" s="396"/>
      <c r="GHM174" s="396"/>
      <c r="GHN174" s="396"/>
      <c r="GHO174" s="396"/>
      <c r="GHP174" s="396"/>
      <c r="GHQ174" s="396"/>
      <c r="GHR174" s="396"/>
      <c r="GHS174" s="396"/>
      <c r="GHT174" s="396"/>
      <c r="GHU174" s="396"/>
      <c r="GHV174" s="396"/>
      <c r="GHW174" s="396"/>
      <c r="GHX174" s="396"/>
      <c r="GHY174" s="396"/>
      <c r="GHZ174" s="396"/>
      <c r="GIA174" s="396"/>
      <c r="GIB174" s="396"/>
      <c r="GIC174" s="396"/>
      <c r="GID174" s="396"/>
      <c r="GIE174" s="396"/>
      <c r="GIF174" s="396"/>
      <c r="GIG174" s="396"/>
      <c r="GIH174" s="396"/>
      <c r="GII174" s="396"/>
      <c r="GIJ174" s="396"/>
      <c r="GIK174" s="396"/>
      <c r="GIL174" s="396"/>
      <c r="GIM174" s="396"/>
      <c r="GIN174" s="396"/>
      <c r="GIO174" s="396"/>
      <c r="GIP174" s="396"/>
      <c r="GIQ174" s="396"/>
      <c r="GIR174" s="396"/>
      <c r="GIS174" s="396"/>
      <c r="GIT174" s="396"/>
      <c r="GIU174" s="396"/>
      <c r="GIV174" s="396"/>
      <c r="GIW174" s="396"/>
      <c r="GIX174" s="396"/>
      <c r="GIY174" s="396"/>
      <c r="GIZ174" s="396"/>
      <c r="GJA174" s="396"/>
      <c r="GJB174" s="396"/>
      <c r="GJC174" s="396"/>
      <c r="GJD174" s="396"/>
      <c r="GJE174" s="396"/>
      <c r="GJF174" s="396"/>
      <c r="GJG174" s="396"/>
      <c r="GJH174" s="396"/>
      <c r="GJI174" s="396"/>
      <c r="GJJ174" s="396"/>
      <c r="GJK174" s="396"/>
      <c r="GJL174" s="396"/>
      <c r="GJM174" s="396"/>
      <c r="GJN174" s="396"/>
      <c r="GJO174" s="396"/>
      <c r="GJP174" s="396"/>
      <c r="GJQ174" s="396"/>
      <c r="GJR174" s="396"/>
      <c r="GJS174" s="396"/>
      <c r="GJT174" s="396"/>
      <c r="GJU174" s="396"/>
      <c r="GJV174" s="396"/>
      <c r="GJW174" s="396"/>
      <c r="GJX174" s="396"/>
      <c r="GJY174" s="396"/>
      <c r="GJZ174" s="396"/>
      <c r="GKA174" s="396"/>
      <c r="GKB174" s="396"/>
      <c r="GKC174" s="396"/>
      <c r="GKD174" s="396"/>
      <c r="GKE174" s="396"/>
      <c r="GKF174" s="396"/>
      <c r="GKG174" s="396"/>
      <c r="GKH174" s="396"/>
      <c r="GKI174" s="396"/>
      <c r="GKJ174" s="396"/>
      <c r="GKK174" s="396"/>
      <c r="GKL174" s="396"/>
      <c r="GKM174" s="396"/>
      <c r="GKN174" s="396"/>
      <c r="GKO174" s="396"/>
      <c r="GKP174" s="396"/>
      <c r="GKQ174" s="396"/>
      <c r="GKR174" s="396"/>
      <c r="GKS174" s="396"/>
      <c r="GKT174" s="396"/>
      <c r="GKU174" s="396"/>
      <c r="GKV174" s="396"/>
      <c r="GKW174" s="396"/>
      <c r="GKX174" s="396"/>
      <c r="GKY174" s="396"/>
      <c r="GKZ174" s="396"/>
      <c r="GLA174" s="396"/>
      <c r="GLB174" s="396"/>
      <c r="GLC174" s="396"/>
      <c r="GLD174" s="396"/>
      <c r="GLE174" s="396"/>
      <c r="GLF174" s="396"/>
      <c r="GLG174" s="396"/>
      <c r="GLH174" s="396"/>
      <c r="GLI174" s="396"/>
      <c r="GLJ174" s="396"/>
      <c r="GLK174" s="396"/>
      <c r="GLL174" s="396"/>
      <c r="GLM174" s="396"/>
      <c r="GLN174" s="396"/>
      <c r="GLO174" s="396"/>
      <c r="GLP174" s="396"/>
      <c r="GLQ174" s="396"/>
      <c r="GLR174" s="396"/>
      <c r="GLS174" s="396"/>
      <c r="GLT174" s="396"/>
      <c r="GLU174" s="396"/>
      <c r="GLV174" s="396"/>
      <c r="GLW174" s="396"/>
      <c r="GLX174" s="396"/>
      <c r="GLY174" s="396"/>
      <c r="GLZ174" s="396"/>
      <c r="GMA174" s="396"/>
      <c r="GMB174" s="396"/>
      <c r="GMC174" s="396"/>
      <c r="GMD174" s="396"/>
      <c r="GME174" s="396"/>
      <c r="GMF174" s="396"/>
      <c r="GMG174" s="396"/>
      <c r="GMH174" s="396"/>
      <c r="GMI174" s="396"/>
      <c r="GMJ174" s="396"/>
      <c r="GMK174" s="396"/>
      <c r="GML174" s="396"/>
      <c r="GMM174" s="396"/>
      <c r="GMN174" s="396"/>
      <c r="GMO174" s="396"/>
      <c r="GMP174" s="396"/>
      <c r="GMQ174" s="396"/>
      <c r="GMR174" s="396"/>
      <c r="GMS174" s="396"/>
      <c r="GMT174" s="396"/>
      <c r="GMU174" s="396"/>
      <c r="GMV174" s="396"/>
      <c r="GMW174" s="396"/>
      <c r="GMX174" s="396"/>
      <c r="GMY174" s="396"/>
      <c r="GMZ174" s="396"/>
      <c r="GNA174" s="396"/>
      <c r="GNB174" s="396"/>
      <c r="GNC174" s="396"/>
      <c r="GND174" s="396"/>
      <c r="GNE174" s="396"/>
      <c r="GNF174" s="396"/>
      <c r="GNG174" s="396"/>
      <c r="GNH174" s="396"/>
      <c r="GNI174" s="396"/>
      <c r="GNJ174" s="396"/>
      <c r="GNK174" s="396"/>
      <c r="GNL174" s="396"/>
      <c r="GNM174" s="396"/>
      <c r="GNN174" s="396"/>
      <c r="GNO174" s="396"/>
      <c r="GNP174" s="396"/>
      <c r="GNQ174" s="396"/>
      <c r="GNR174" s="396"/>
      <c r="GNS174" s="396"/>
      <c r="GNT174" s="396"/>
      <c r="GNU174" s="396"/>
      <c r="GNV174" s="396"/>
      <c r="GNW174" s="396"/>
      <c r="GNX174" s="396"/>
      <c r="GNY174" s="396"/>
      <c r="GNZ174" s="396"/>
      <c r="GOA174" s="396"/>
      <c r="GOB174" s="396"/>
      <c r="GOC174" s="396"/>
      <c r="GOD174" s="396"/>
      <c r="GOE174" s="396"/>
      <c r="GOF174" s="396"/>
      <c r="GOG174" s="396"/>
      <c r="GOH174" s="396"/>
      <c r="GOI174" s="396"/>
      <c r="GOJ174" s="396"/>
      <c r="GOK174" s="396"/>
      <c r="GOL174" s="396"/>
      <c r="GOM174" s="396"/>
      <c r="GON174" s="396"/>
      <c r="GOO174" s="396"/>
      <c r="GOP174" s="396"/>
      <c r="GOQ174" s="396"/>
      <c r="GOR174" s="396"/>
      <c r="GOS174" s="396"/>
      <c r="GOT174" s="396"/>
      <c r="GOU174" s="396"/>
      <c r="GOV174" s="396"/>
      <c r="GOW174" s="396"/>
      <c r="GOX174" s="396"/>
      <c r="GOY174" s="396"/>
      <c r="GOZ174" s="396"/>
      <c r="GPA174" s="396"/>
      <c r="GPB174" s="396"/>
      <c r="GPC174" s="396"/>
      <c r="GPD174" s="396"/>
      <c r="GPE174" s="396"/>
      <c r="GPF174" s="396"/>
      <c r="GPG174" s="396"/>
      <c r="GPH174" s="396"/>
      <c r="GPI174" s="396"/>
      <c r="GPJ174" s="396"/>
      <c r="GPK174" s="396"/>
      <c r="GPL174" s="396"/>
      <c r="GPM174" s="396"/>
      <c r="GPN174" s="396"/>
      <c r="GPO174" s="396"/>
      <c r="GPP174" s="396"/>
      <c r="GPQ174" s="396"/>
      <c r="GPR174" s="396"/>
      <c r="GPS174" s="396"/>
      <c r="GPT174" s="396"/>
      <c r="GPU174" s="396"/>
      <c r="GPV174" s="396"/>
      <c r="GPW174" s="396"/>
      <c r="GPX174" s="396"/>
      <c r="GPY174" s="396"/>
      <c r="GPZ174" s="396"/>
      <c r="GQA174" s="396"/>
      <c r="GQB174" s="396"/>
      <c r="GQC174" s="396"/>
      <c r="GQD174" s="396"/>
      <c r="GQE174" s="396"/>
      <c r="GQF174" s="396"/>
      <c r="GQG174" s="396"/>
      <c r="GQH174" s="396"/>
      <c r="GQI174" s="396"/>
      <c r="GQJ174" s="396"/>
      <c r="GQK174" s="396"/>
      <c r="GQL174" s="396"/>
      <c r="GQM174" s="396"/>
      <c r="GQN174" s="396"/>
      <c r="GQO174" s="396"/>
      <c r="GQP174" s="396"/>
      <c r="GQQ174" s="396"/>
      <c r="GQR174" s="396"/>
      <c r="GQS174" s="396"/>
      <c r="GQT174" s="396"/>
      <c r="GQU174" s="396"/>
      <c r="GQV174" s="396"/>
      <c r="GQW174" s="396"/>
      <c r="GQX174" s="396"/>
      <c r="GQY174" s="396"/>
      <c r="GQZ174" s="396"/>
      <c r="GRA174" s="396"/>
      <c r="GRB174" s="396"/>
      <c r="GRC174" s="396"/>
      <c r="GRD174" s="396"/>
      <c r="GRE174" s="396"/>
      <c r="GRF174" s="396"/>
      <c r="GRG174" s="396"/>
      <c r="GRH174" s="396"/>
      <c r="GRI174" s="396"/>
      <c r="GRJ174" s="396"/>
      <c r="GRK174" s="396"/>
      <c r="GRL174" s="396"/>
      <c r="GRM174" s="396"/>
      <c r="GRN174" s="396"/>
      <c r="GRO174" s="396"/>
      <c r="GRP174" s="396"/>
      <c r="GRQ174" s="396"/>
      <c r="GRR174" s="396"/>
      <c r="GRS174" s="396"/>
      <c r="GRT174" s="396"/>
      <c r="GRU174" s="396"/>
      <c r="GRV174" s="396"/>
      <c r="GRW174" s="396"/>
      <c r="GRX174" s="396"/>
      <c r="GRY174" s="396"/>
      <c r="GRZ174" s="396"/>
      <c r="GSA174" s="396"/>
      <c r="GSB174" s="396"/>
      <c r="GSC174" s="396"/>
      <c r="GSD174" s="396"/>
      <c r="GSE174" s="396"/>
      <c r="GSF174" s="396"/>
      <c r="GSG174" s="396"/>
      <c r="GSH174" s="396"/>
      <c r="GSI174" s="396"/>
      <c r="GSJ174" s="396"/>
      <c r="GSK174" s="396"/>
      <c r="GSL174" s="396"/>
      <c r="GSM174" s="396"/>
      <c r="GSN174" s="396"/>
      <c r="GSO174" s="396"/>
      <c r="GSP174" s="396"/>
      <c r="GSQ174" s="396"/>
      <c r="GSR174" s="396"/>
      <c r="GSS174" s="396"/>
      <c r="GST174" s="396"/>
      <c r="GSU174" s="396"/>
      <c r="GSV174" s="396"/>
      <c r="GSW174" s="396"/>
      <c r="GSX174" s="396"/>
      <c r="GSY174" s="396"/>
      <c r="GSZ174" s="396"/>
      <c r="GTA174" s="396"/>
      <c r="GTB174" s="396"/>
      <c r="GTC174" s="396"/>
      <c r="GTD174" s="396"/>
      <c r="GTE174" s="396"/>
      <c r="GTF174" s="396"/>
      <c r="GTG174" s="396"/>
      <c r="GTH174" s="396"/>
      <c r="GTI174" s="396"/>
      <c r="GTJ174" s="396"/>
      <c r="GTK174" s="396"/>
      <c r="GTL174" s="396"/>
      <c r="GTM174" s="396"/>
      <c r="GTN174" s="396"/>
      <c r="GTO174" s="396"/>
      <c r="GTP174" s="396"/>
      <c r="GTQ174" s="396"/>
      <c r="GTR174" s="396"/>
      <c r="GTS174" s="396"/>
      <c r="GTT174" s="396"/>
      <c r="GTU174" s="396"/>
      <c r="GTV174" s="396"/>
      <c r="GTW174" s="396"/>
      <c r="GTX174" s="396"/>
      <c r="GTY174" s="396"/>
      <c r="GTZ174" s="396"/>
      <c r="GUA174" s="396"/>
      <c r="GUB174" s="396"/>
      <c r="GUC174" s="396"/>
      <c r="GUD174" s="396"/>
      <c r="GUE174" s="396"/>
      <c r="GUF174" s="396"/>
      <c r="GUG174" s="396"/>
      <c r="GUH174" s="396"/>
      <c r="GUI174" s="396"/>
      <c r="GUJ174" s="396"/>
      <c r="GUK174" s="396"/>
      <c r="GUL174" s="396"/>
      <c r="GUM174" s="396"/>
      <c r="GUN174" s="396"/>
      <c r="GUO174" s="396"/>
      <c r="GUP174" s="396"/>
      <c r="GUQ174" s="396"/>
      <c r="GUR174" s="396"/>
      <c r="GUS174" s="396"/>
      <c r="GUT174" s="396"/>
      <c r="GUU174" s="396"/>
      <c r="GUV174" s="396"/>
      <c r="GUW174" s="396"/>
      <c r="GUX174" s="396"/>
      <c r="GUY174" s="396"/>
      <c r="GUZ174" s="396"/>
      <c r="GVA174" s="396"/>
      <c r="GVB174" s="396"/>
      <c r="GVC174" s="396"/>
      <c r="GVD174" s="396"/>
      <c r="GVE174" s="396"/>
      <c r="GVF174" s="396"/>
      <c r="GVG174" s="396"/>
      <c r="GVH174" s="396"/>
      <c r="GVI174" s="396"/>
      <c r="GVJ174" s="396"/>
      <c r="GVK174" s="396"/>
      <c r="GVL174" s="396"/>
      <c r="GVM174" s="396"/>
      <c r="GVN174" s="396"/>
      <c r="GVO174" s="396"/>
      <c r="GVP174" s="396"/>
      <c r="GVQ174" s="396"/>
      <c r="GVR174" s="396"/>
      <c r="GVS174" s="396"/>
      <c r="GVT174" s="396"/>
      <c r="GVU174" s="396"/>
      <c r="GVV174" s="396"/>
      <c r="GVW174" s="396"/>
      <c r="GVX174" s="396"/>
      <c r="GVY174" s="396"/>
      <c r="GVZ174" s="396"/>
      <c r="GWA174" s="396"/>
      <c r="GWB174" s="396"/>
      <c r="GWC174" s="396"/>
      <c r="GWD174" s="396"/>
      <c r="GWE174" s="396"/>
      <c r="GWF174" s="396"/>
      <c r="GWG174" s="396"/>
      <c r="GWH174" s="396"/>
      <c r="GWI174" s="396"/>
      <c r="GWJ174" s="396"/>
      <c r="GWK174" s="396"/>
      <c r="GWL174" s="396"/>
      <c r="GWM174" s="396"/>
      <c r="GWN174" s="396"/>
      <c r="GWO174" s="396"/>
      <c r="GWP174" s="396"/>
      <c r="GWQ174" s="396"/>
      <c r="GWR174" s="396"/>
      <c r="GWS174" s="396"/>
      <c r="GWT174" s="396"/>
      <c r="GWU174" s="396"/>
      <c r="GWV174" s="396"/>
      <c r="GWW174" s="396"/>
      <c r="GWX174" s="396"/>
      <c r="GWY174" s="396"/>
      <c r="GWZ174" s="396"/>
      <c r="GXA174" s="396"/>
      <c r="GXB174" s="396"/>
      <c r="GXC174" s="396"/>
      <c r="GXD174" s="396"/>
      <c r="GXE174" s="396"/>
      <c r="GXF174" s="396"/>
      <c r="GXG174" s="396"/>
      <c r="GXH174" s="396"/>
      <c r="GXI174" s="396"/>
      <c r="GXJ174" s="396"/>
      <c r="GXK174" s="396"/>
      <c r="GXL174" s="396"/>
      <c r="GXM174" s="396"/>
      <c r="GXN174" s="396"/>
      <c r="GXO174" s="396"/>
      <c r="GXP174" s="396"/>
      <c r="GXQ174" s="396"/>
      <c r="GXR174" s="396"/>
      <c r="GXS174" s="396"/>
      <c r="GXT174" s="396"/>
      <c r="GXU174" s="396"/>
      <c r="GXV174" s="396"/>
      <c r="GXW174" s="396"/>
      <c r="GXX174" s="396"/>
      <c r="GXY174" s="396"/>
      <c r="GXZ174" s="396"/>
      <c r="GYA174" s="396"/>
      <c r="GYB174" s="396"/>
      <c r="GYC174" s="396"/>
      <c r="GYD174" s="396"/>
      <c r="GYE174" s="396"/>
      <c r="GYF174" s="396"/>
      <c r="GYG174" s="396"/>
      <c r="GYH174" s="396"/>
      <c r="GYI174" s="396"/>
      <c r="GYJ174" s="396"/>
      <c r="GYK174" s="396"/>
      <c r="GYL174" s="396"/>
      <c r="GYM174" s="396"/>
      <c r="GYN174" s="396"/>
      <c r="GYO174" s="396"/>
      <c r="GYP174" s="396"/>
      <c r="GYQ174" s="396"/>
      <c r="GYR174" s="396"/>
      <c r="GYS174" s="396"/>
      <c r="GYT174" s="396"/>
      <c r="GYU174" s="396"/>
      <c r="GYV174" s="396"/>
      <c r="GYW174" s="396"/>
      <c r="GYX174" s="396"/>
      <c r="GYY174" s="396"/>
      <c r="GYZ174" s="396"/>
      <c r="GZA174" s="396"/>
      <c r="GZB174" s="396"/>
      <c r="GZC174" s="396"/>
      <c r="GZD174" s="396"/>
      <c r="GZE174" s="396"/>
      <c r="GZF174" s="396"/>
      <c r="GZG174" s="396"/>
      <c r="GZH174" s="396"/>
      <c r="GZI174" s="396"/>
      <c r="GZJ174" s="396"/>
      <c r="GZK174" s="396"/>
      <c r="GZL174" s="396"/>
      <c r="GZM174" s="396"/>
      <c r="GZN174" s="396"/>
      <c r="GZO174" s="396"/>
      <c r="GZP174" s="396"/>
      <c r="GZQ174" s="396"/>
      <c r="GZR174" s="396"/>
      <c r="GZS174" s="396"/>
      <c r="GZT174" s="396"/>
      <c r="GZU174" s="396"/>
      <c r="GZV174" s="396"/>
      <c r="GZW174" s="396"/>
      <c r="GZX174" s="396"/>
      <c r="GZY174" s="396"/>
      <c r="GZZ174" s="396"/>
      <c r="HAA174" s="396"/>
      <c r="HAB174" s="396"/>
      <c r="HAC174" s="396"/>
      <c r="HAD174" s="396"/>
      <c r="HAE174" s="396"/>
      <c r="HAF174" s="396"/>
      <c r="HAG174" s="396"/>
      <c r="HAH174" s="396"/>
      <c r="HAI174" s="396"/>
      <c r="HAJ174" s="396"/>
      <c r="HAK174" s="396"/>
      <c r="HAL174" s="396"/>
      <c r="HAM174" s="396"/>
      <c r="HAN174" s="396"/>
      <c r="HAO174" s="396"/>
      <c r="HAP174" s="396"/>
      <c r="HAQ174" s="396"/>
      <c r="HAR174" s="396"/>
      <c r="HAS174" s="396"/>
      <c r="HAT174" s="396"/>
      <c r="HAU174" s="396"/>
      <c r="HAV174" s="396"/>
      <c r="HAW174" s="396"/>
      <c r="HAX174" s="396"/>
      <c r="HAY174" s="396"/>
      <c r="HAZ174" s="396"/>
      <c r="HBA174" s="396"/>
      <c r="HBB174" s="396"/>
      <c r="HBC174" s="396"/>
      <c r="HBD174" s="396"/>
      <c r="HBE174" s="396"/>
      <c r="HBF174" s="396"/>
      <c r="HBG174" s="396"/>
      <c r="HBH174" s="396"/>
      <c r="HBI174" s="396"/>
      <c r="HBJ174" s="396"/>
      <c r="HBK174" s="396"/>
      <c r="HBL174" s="396"/>
      <c r="HBM174" s="396"/>
      <c r="HBN174" s="396"/>
      <c r="HBO174" s="396"/>
      <c r="HBP174" s="396"/>
      <c r="HBQ174" s="396"/>
      <c r="HBR174" s="396"/>
      <c r="HBS174" s="396"/>
      <c r="HBT174" s="396"/>
      <c r="HBU174" s="396"/>
      <c r="HBV174" s="396"/>
      <c r="HBW174" s="396"/>
      <c r="HBX174" s="396"/>
      <c r="HBY174" s="396"/>
      <c r="HBZ174" s="396"/>
      <c r="HCA174" s="396"/>
      <c r="HCB174" s="396"/>
      <c r="HCC174" s="396"/>
      <c r="HCD174" s="396"/>
      <c r="HCE174" s="396"/>
      <c r="HCF174" s="396"/>
      <c r="HCG174" s="396"/>
      <c r="HCH174" s="396"/>
      <c r="HCI174" s="396"/>
      <c r="HCJ174" s="396"/>
      <c r="HCK174" s="396"/>
      <c r="HCL174" s="396"/>
      <c r="HCM174" s="396"/>
      <c r="HCN174" s="396"/>
      <c r="HCO174" s="396"/>
      <c r="HCP174" s="396"/>
      <c r="HCQ174" s="396"/>
      <c r="HCR174" s="396"/>
      <c r="HCS174" s="396"/>
      <c r="HCT174" s="396"/>
      <c r="HCU174" s="396"/>
      <c r="HCV174" s="396"/>
      <c r="HCW174" s="396"/>
      <c r="HCX174" s="396"/>
      <c r="HCY174" s="396"/>
      <c r="HCZ174" s="396"/>
      <c r="HDA174" s="396"/>
      <c r="HDB174" s="396"/>
      <c r="HDC174" s="396"/>
      <c r="HDD174" s="396"/>
      <c r="HDE174" s="396"/>
      <c r="HDF174" s="396"/>
      <c r="HDG174" s="396"/>
      <c r="HDH174" s="396"/>
      <c r="HDI174" s="396"/>
      <c r="HDJ174" s="396"/>
      <c r="HDK174" s="396"/>
      <c r="HDL174" s="396"/>
      <c r="HDM174" s="396"/>
      <c r="HDN174" s="396"/>
      <c r="HDO174" s="396"/>
      <c r="HDP174" s="396"/>
      <c r="HDQ174" s="396"/>
      <c r="HDR174" s="396"/>
      <c r="HDS174" s="396"/>
      <c r="HDT174" s="396"/>
      <c r="HDU174" s="396"/>
      <c r="HDV174" s="396"/>
      <c r="HDW174" s="396"/>
      <c r="HDX174" s="396"/>
      <c r="HDY174" s="396"/>
      <c r="HDZ174" s="396"/>
      <c r="HEA174" s="396"/>
      <c r="HEB174" s="396"/>
      <c r="HEC174" s="396"/>
      <c r="HED174" s="396"/>
      <c r="HEE174" s="396"/>
      <c r="HEF174" s="396"/>
      <c r="HEG174" s="396"/>
      <c r="HEH174" s="396"/>
      <c r="HEI174" s="396"/>
      <c r="HEJ174" s="396"/>
      <c r="HEK174" s="396"/>
      <c r="HEL174" s="396"/>
      <c r="HEM174" s="396"/>
      <c r="HEN174" s="396"/>
      <c r="HEO174" s="396"/>
      <c r="HEP174" s="396"/>
      <c r="HEQ174" s="396"/>
      <c r="HER174" s="396"/>
      <c r="HES174" s="396"/>
      <c r="HET174" s="396"/>
      <c r="HEU174" s="396"/>
      <c r="HEV174" s="396"/>
      <c r="HEW174" s="396"/>
      <c r="HEX174" s="396"/>
      <c r="HEY174" s="396"/>
      <c r="HEZ174" s="396"/>
      <c r="HFA174" s="396"/>
      <c r="HFB174" s="396"/>
      <c r="HFC174" s="396"/>
      <c r="HFD174" s="396"/>
      <c r="HFE174" s="396"/>
      <c r="HFF174" s="396"/>
      <c r="HFG174" s="396"/>
      <c r="HFH174" s="396"/>
      <c r="HFI174" s="396"/>
      <c r="HFJ174" s="396"/>
      <c r="HFK174" s="396"/>
      <c r="HFL174" s="396"/>
      <c r="HFM174" s="396"/>
      <c r="HFN174" s="396"/>
      <c r="HFO174" s="396"/>
      <c r="HFP174" s="396"/>
      <c r="HFQ174" s="396"/>
      <c r="HFR174" s="396"/>
      <c r="HFS174" s="396"/>
      <c r="HFT174" s="396"/>
      <c r="HFU174" s="396"/>
      <c r="HFV174" s="396"/>
      <c r="HFW174" s="396"/>
      <c r="HFX174" s="396"/>
      <c r="HFY174" s="396"/>
      <c r="HFZ174" s="396"/>
      <c r="HGA174" s="396"/>
      <c r="HGB174" s="396"/>
      <c r="HGC174" s="396"/>
      <c r="HGD174" s="396"/>
      <c r="HGE174" s="396"/>
      <c r="HGF174" s="396"/>
      <c r="HGG174" s="396"/>
      <c r="HGH174" s="396"/>
      <c r="HGI174" s="396"/>
      <c r="HGJ174" s="396"/>
      <c r="HGK174" s="396"/>
      <c r="HGL174" s="396"/>
      <c r="HGM174" s="396"/>
      <c r="HGN174" s="396"/>
      <c r="HGO174" s="396"/>
      <c r="HGP174" s="396"/>
      <c r="HGQ174" s="396"/>
      <c r="HGR174" s="396"/>
      <c r="HGS174" s="396"/>
      <c r="HGT174" s="396"/>
      <c r="HGU174" s="396"/>
      <c r="HGV174" s="396"/>
      <c r="HGW174" s="396"/>
      <c r="HGX174" s="396"/>
      <c r="HGY174" s="396"/>
      <c r="HGZ174" s="396"/>
      <c r="HHA174" s="396"/>
      <c r="HHB174" s="396"/>
      <c r="HHC174" s="396"/>
      <c r="HHD174" s="396"/>
      <c r="HHE174" s="396"/>
      <c r="HHF174" s="396"/>
      <c r="HHG174" s="396"/>
      <c r="HHH174" s="396"/>
      <c r="HHI174" s="396"/>
      <c r="HHJ174" s="396"/>
      <c r="HHK174" s="396"/>
      <c r="HHL174" s="396"/>
      <c r="HHM174" s="396"/>
      <c r="HHN174" s="396"/>
      <c r="HHO174" s="396"/>
      <c r="HHP174" s="396"/>
      <c r="HHQ174" s="396"/>
      <c r="HHR174" s="396"/>
      <c r="HHS174" s="396"/>
      <c r="HHT174" s="396"/>
      <c r="HHU174" s="396"/>
      <c r="HHV174" s="396"/>
      <c r="HHW174" s="396"/>
      <c r="HHX174" s="396"/>
      <c r="HHY174" s="396"/>
      <c r="HHZ174" s="396"/>
      <c r="HIA174" s="396"/>
      <c r="HIB174" s="396"/>
      <c r="HIC174" s="396"/>
      <c r="HID174" s="396"/>
      <c r="HIE174" s="396"/>
      <c r="HIF174" s="396"/>
      <c r="HIG174" s="396"/>
      <c r="HIH174" s="396"/>
      <c r="HII174" s="396"/>
      <c r="HIJ174" s="396"/>
      <c r="HIK174" s="396"/>
      <c r="HIL174" s="396"/>
      <c r="HIM174" s="396"/>
      <c r="HIN174" s="396"/>
      <c r="HIO174" s="396"/>
      <c r="HIP174" s="396"/>
      <c r="HIQ174" s="396"/>
      <c r="HIR174" s="396"/>
      <c r="HIS174" s="396"/>
      <c r="HIT174" s="396"/>
      <c r="HIU174" s="396"/>
      <c r="HIV174" s="396"/>
      <c r="HIW174" s="396"/>
      <c r="HIX174" s="396"/>
      <c r="HIY174" s="396"/>
      <c r="HIZ174" s="396"/>
      <c r="HJA174" s="396"/>
      <c r="HJB174" s="396"/>
      <c r="HJC174" s="396"/>
      <c r="HJD174" s="396"/>
      <c r="HJE174" s="396"/>
      <c r="HJF174" s="396"/>
      <c r="HJG174" s="396"/>
      <c r="HJH174" s="396"/>
      <c r="HJI174" s="396"/>
      <c r="HJJ174" s="396"/>
      <c r="HJK174" s="396"/>
      <c r="HJL174" s="396"/>
      <c r="HJM174" s="396"/>
      <c r="HJN174" s="396"/>
      <c r="HJO174" s="396"/>
      <c r="HJP174" s="396"/>
      <c r="HJQ174" s="396"/>
      <c r="HJR174" s="396"/>
      <c r="HJS174" s="396"/>
      <c r="HJT174" s="396"/>
      <c r="HJU174" s="396"/>
      <c r="HJV174" s="396"/>
      <c r="HJW174" s="396"/>
      <c r="HJX174" s="396"/>
      <c r="HJY174" s="396"/>
      <c r="HJZ174" s="396"/>
      <c r="HKA174" s="396"/>
      <c r="HKB174" s="396"/>
      <c r="HKC174" s="396"/>
      <c r="HKD174" s="396"/>
      <c r="HKE174" s="396"/>
      <c r="HKF174" s="396"/>
      <c r="HKG174" s="396"/>
      <c r="HKH174" s="396"/>
      <c r="HKI174" s="396"/>
      <c r="HKJ174" s="396"/>
      <c r="HKK174" s="396"/>
      <c r="HKL174" s="396"/>
      <c r="HKM174" s="396"/>
      <c r="HKN174" s="396"/>
      <c r="HKO174" s="396"/>
      <c r="HKP174" s="396"/>
      <c r="HKQ174" s="396"/>
      <c r="HKR174" s="396"/>
      <c r="HKS174" s="396"/>
      <c r="HKT174" s="396"/>
      <c r="HKU174" s="396"/>
      <c r="HKV174" s="396"/>
      <c r="HKW174" s="396"/>
      <c r="HKX174" s="396"/>
      <c r="HKY174" s="396"/>
      <c r="HKZ174" s="396"/>
      <c r="HLA174" s="396"/>
      <c r="HLB174" s="396"/>
      <c r="HLC174" s="396"/>
      <c r="HLD174" s="396"/>
      <c r="HLE174" s="396"/>
      <c r="HLF174" s="396"/>
      <c r="HLG174" s="396"/>
      <c r="HLH174" s="396"/>
      <c r="HLI174" s="396"/>
      <c r="HLJ174" s="396"/>
      <c r="HLK174" s="396"/>
      <c r="HLL174" s="396"/>
      <c r="HLM174" s="396"/>
      <c r="HLN174" s="396"/>
      <c r="HLO174" s="396"/>
      <c r="HLP174" s="396"/>
      <c r="HLQ174" s="396"/>
      <c r="HLR174" s="396"/>
      <c r="HLS174" s="396"/>
      <c r="HLT174" s="396"/>
      <c r="HLU174" s="396"/>
      <c r="HLV174" s="396"/>
      <c r="HLW174" s="396"/>
      <c r="HLX174" s="396"/>
      <c r="HLY174" s="396"/>
      <c r="HLZ174" s="396"/>
      <c r="HMA174" s="396"/>
      <c r="HMB174" s="396"/>
      <c r="HMC174" s="396"/>
      <c r="HMD174" s="396"/>
      <c r="HME174" s="396"/>
      <c r="HMF174" s="396"/>
      <c r="HMG174" s="396"/>
      <c r="HMH174" s="396"/>
      <c r="HMI174" s="396"/>
      <c r="HMJ174" s="396"/>
      <c r="HMK174" s="396"/>
      <c r="HML174" s="396"/>
      <c r="HMM174" s="396"/>
      <c r="HMN174" s="396"/>
      <c r="HMO174" s="396"/>
      <c r="HMP174" s="396"/>
      <c r="HMQ174" s="396"/>
      <c r="HMR174" s="396"/>
      <c r="HMS174" s="396"/>
      <c r="HMT174" s="396"/>
      <c r="HMU174" s="396"/>
      <c r="HMV174" s="396"/>
      <c r="HMW174" s="396"/>
      <c r="HMX174" s="396"/>
      <c r="HMY174" s="396"/>
      <c r="HMZ174" s="396"/>
      <c r="HNA174" s="396"/>
      <c r="HNB174" s="396"/>
      <c r="HNC174" s="396"/>
      <c r="HND174" s="396"/>
      <c r="HNE174" s="396"/>
      <c r="HNF174" s="396"/>
      <c r="HNG174" s="396"/>
      <c r="HNH174" s="396"/>
      <c r="HNI174" s="396"/>
      <c r="HNJ174" s="396"/>
      <c r="HNK174" s="396"/>
      <c r="HNL174" s="396"/>
      <c r="HNM174" s="396"/>
      <c r="HNN174" s="396"/>
      <c r="HNO174" s="396"/>
      <c r="HNP174" s="396"/>
      <c r="HNQ174" s="396"/>
      <c r="HNR174" s="396"/>
      <c r="HNS174" s="396"/>
      <c r="HNT174" s="396"/>
      <c r="HNU174" s="396"/>
      <c r="HNV174" s="396"/>
      <c r="HNW174" s="396"/>
      <c r="HNX174" s="396"/>
      <c r="HNY174" s="396"/>
      <c r="HNZ174" s="396"/>
      <c r="HOA174" s="396"/>
      <c r="HOB174" s="396"/>
      <c r="HOC174" s="396"/>
      <c r="HOD174" s="396"/>
      <c r="HOE174" s="396"/>
      <c r="HOF174" s="396"/>
      <c r="HOG174" s="396"/>
      <c r="HOH174" s="396"/>
      <c r="HOI174" s="396"/>
      <c r="HOJ174" s="396"/>
      <c r="HOK174" s="396"/>
      <c r="HOL174" s="396"/>
      <c r="HOM174" s="396"/>
      <c r="HON174" s="396"/>
      <c r="HOO174" s="396"/>
      <c r="HOP174" s="396"/>
      <c r="HOQ174" s="396"/>
      <c r="HOR174" s="396"/>
      <c r="HOS174" s="396"/>
      <c r="HOT174" s="396"/>
      <c r="HOU174" s="396"/>
      <c r="HOV174" s="396"/>
      <c r="HOW174" s="396"/>
      <c r="HOX174" s="396"/>
      <c r="HOY174" s="396"/>
      <c r="HOZ174" s="396"/>
      <c r="HPA174" s="396"/>
      <c r="HPB174" s="396"/>
      <c r="HPC174" s="396"/>
      <c r="HPD174" s="396"/>
      <c r="HPE174" s="396"/>
      <c r="HPF174" s="396"/>
      <c r="HPG174" s="396"/>
      <c r="HPH174" s="396"/>
      <c r="HPI174" s="396"/>
      <c r="HPJ174" s="396"/>
      <c r="HPK174" s="396"/>
      <c r="HPL174" s="396"/>
      <c r="HPM174" s="396"/>
      <c r="HPN174" s="396"/>
      <c r="HPO174" s="396"/>
      <c r="HPP174" s="396"/>
      <c r="HPQ174" s="396"/>
      <c r="HPR174" s="396"/>
      <c r="HPS174" s="396"/>
      <c r="HPT174" s="396"/>
      <c r="HPU174" s="396"/>
      <c r="HPV174" s="396"/>
      <c r="HPW174" s="396"/>
      <c r="HPX174" s="396"/>
      <c r="HPY174" s="396"/>
      <c r="HPZ174" s="396"/>
      <c r="HQA174" s="396"/>
      <c r="HQB174" s="396"/>
      <c r="HQC174" s="396"/>
      <c r="HQD174" s="396"/>
      <c r="HQE174" s="396"/>
      <c r="HQF174" s="396"/>
      <c r="HQG174" s="396"/>
      <c r="HQH174" s="396"/>
      <c r="HQI174" s="396"/>
      <c r="HQJ174" s="396"/>
      <c r="HQK174" s="396"/>
      <c r="HQL174" s="396"/>
      <c r="HQM174" s="396"/>
      <c r="HQN174" s="396"/>
      <c r="HQO174" s="396"/>
      <c r="HQP174" s="396"/>
      <c r="HQQ174" s="396"/>
      <c r="HQR174" s="396"/>
      <c r="HQS174" s="396"/>
      <c r="HQT174" s="396"/>
      <c r="HQU174" s="396"/>
      <c r="HQV174" s="396"/>
      <c r="HQW174" s="396"/>
      <c r="HQX174" s="396"/>
      <c r="HQY174" s="396"/>
      <c r="HQZ174" s="396"/>
      <c r="HRA174" s="396"/>
      <c r="HRB174" s="396"/>
      <c r="HRC174" s="396"/>
      <c r="HRD174" s="396"/>
      <c r="HRE174" s="396"/>
      <c r="HRF174" s="396"/>
      <c r="HRG174" s="396"/>
      <c r="HRH174" s="396"/>
      <c r="HRI174" s="396"/>
      <c r="HRJ174" s="396"/>
      <c r="HRK174" s="396"/>
      <c r="HRL174" s="396"/>
      <c r="HRM174" s="396"/>
      <c r="HRN174" s="396"/>
      <c r="HRO174" s="396"/>
      <c r="HRP174" s="396"/>
      <c r="HRQ174" s="396"/>
      <c r="HRR174" s="396"/>
      <c r="HRS174" s="396"/>
      <c r="HRT174" s="396"/>
      <c r="HRU174" s="396"/>
      <c r="HRV174" s="396"/>
      <c r="HRW174" s="396"/>
      <c r="HRX174" s="396"/>
      <c r="HRY174" s="396"/>
      <c r="HRZ174" s="396"/>
      <c r="HSA174" s="396"/>
      <c r="HSB174" s="396"/>
      <c r="HSC174" s="396"/>
      <c r="HSD174" s="396"/>
      <c r="HSE174" s="396"/>
      <c r="HSF174" s="396"/>
      <c r="HSG174" s="396"/>
      <c r="HSH174" s="396"/>
      <c r="HSI174" s="396"/>
      <c r="HSJ174" s="396"/>
      <c r="HSK174" s="396"/>
      <c r="HSL174" s="396"/>
      <c r="HSM174" s="396"/>
      <c r="HSN174" s="396"/>
      <c r="HSO174" s="396"/>
      <c r="HSP174" s="396"/>
      <c r="HSQ174" s="396"/>
      <c r="HSR174" s="396"/>
      <c r="HSS174" s="396"/>
      <c r="HST174" s="396"/>
      <c r="HSU174" s="396"/>
      <c r="HSV174" s="396"/>
      <c r="HSW174" s="396"/>
      <c r="HSX174" s="396"/>
      <c r="HSY174" s="396"/>
      <c r="HSZ174" s="396"/>
      <c r="HTA174" s="396"/>
      <c r="HTB174" s="396"/>
      <c r="HTC174" s="396"/>
      <c r="HTD174" s="396"/>
      <c r="HTE174" s="396"/>
      <c r="HTF174" s="396"/>
      <c r="HTG174" s="396"/>
      <c r="HTH174" s="396"/>
      <c r="HTI174" s="396"/>
      <c r="HTJ174" s="396"/>
      <c r="HTK174" s="396"/>
      <c r="HTL174" s="396"/>
      <c r="HTM174" s="396"/>
      <c r="HTN174" s="396"/>
      <c r="HTO174" s="396"/>
      <c r="HTP174" s="396"/>
      <c r="HTQ174" s="396"/>
      <c r="HTR174" s="396"/>
      <c r="HTS174" s="396"/>
      <c r="HTT174" s="396"/>
      <c r="HTU174" s="396"/>
      <c r="HTV174" s="396"/>
      <c r="HTW174" s="396"/>
      <c r="HTX174" s="396"/>
      <c r="HTY174" s="396"/>
      <c r="HTZ174" s="396"/>
      <c r="HUA174" s="396"/>
      <c r="HUB174" s="396"/>
      <c r="HUC174" s="396"/>
      <c r="HUD174" s="396"/>
      <c r="HUE174" s="396"/>
      <c r="HUF174" s="396"/>
      <c r="HUG174" s="396"/>
      <c r="HUH174" s="396"/>
      <c r="HUI174" s="396"/>
      <c r="HUJ174" s="396"/>
      <c r="HUK174" s="396"/>
      <c r="HUL174" s="396"/>
      <c r="HUM174" s="396"/>
      <c r="HUN174" s="396"/>
      <c r="HUO174" s="396"/>
      <c r="HUP174" s="396"/>
      <c r="HUQ174" s="396"/>
      <c r="HUR174" s="396"/>
      <c r="HUS174" s="396"/>
      <c r="HUT174" s="396"/>
      <c r="HUU174" s="396"/>
      <c r="HUV174" s="396"/>
      <c r="HUW174" s="396"/>
      <c r="HUX174" s="396"/>
      <c r="HUY174" s="396"/>
      <c r="HUZ174" s="396"/>
      <c r="HVA174" s="396"/>
      <c r="HVB174" s="396"/>
      <c r="HVC174" s="396"/>
      <c r="HVD174" s="396"/>
      <c r="HVE174" s="396"/>
      <c r="HVF174" s="396"/>
      <c r="HVG174" s="396"/>
      <c r="HVH174" s="396"/>
      <c r="HVI174" s="396"/>
      <c r="HVJ174" s="396"/>
      <c r="HVK174" s="396"/>
      <c r="HVL174" s="396"/>
      <c r="HVM174" s="396"/>
      <c r="HVN174" s="396"/>
      <c r="HVO174" s="396"/>
      <c r="HVP174" s="396"/>
      <c r="HVQ174" s="396"/>
      <c r="HVR174" s="396"/>
      <c r="HVS174" s="396"/>
      <c r="HVT174" s="396"/>
      <c r="HVU174" s="396"/>
      <c r="HVV174" s="396"/>
      <c r="HVW174" s="396"/>
      <c r="HVX174" s="396"/>
      <c r="HVY174" s="396"/>
      <c r="HVZ174" s="396"/>
      <c r="HWA174" s="396"/>
      <c r="HWB174" s="396"/>
      <c r="HWC174" s="396"/>
      <c r="HWD174" s="396"/>
      <c r="HWE174" s="396"/>
      <c r="HWF174" s="396"/>
      <c r="HWG174" s="396"/>
      <c r="HWH174" s="396"/>
      <c r="HWI174" s="396"/>
      <c r="HWJ174" s="396"/>
      <c r="HWK174" s="396"/>
      <c r="HWL174" s="396"/>
      <c r="HWM174" s="396"/>
      <c r="HWN174" s="396"/>
      <c r="HWO174" s="396"/>
      <c r="HWP174" s="396"/>
      <c r="HWQ174" s="396"/>
      <c r="HWR174" s="396"/>
      <c r="HWS174" s="396"/>
      <c r="HWT174" s="396"/>
      <c r="HWU174" s="396"/>
      <c r="HWV174" s="396"/>
      <c r="HWW174" s="396"/>
      <c r="HWX174" s="396"/>
      <c r="HWY174" s="396"/>
      <c r="HWZ174" s="396"/>
      <c r="HXA174" s="396"/>
      <c r="HXB174" s="396"/>
      <c r="HXC174" s="396"/>
      <c r="HXD174" s="396"/>
      <c r="HXE174" s="396"/>
      <c r="HXF174" s="396"/>
      <c r="HXG174" s="396"/>
      <c r="HXH174" s="396"/>
      <c r="HXI174" s="396"/>
      <c r="HXJ174" s="396"/>
      <c r="HXK174" s="396"/>
      <c r="HXL174" s="396"/>
      <c r="HXM174" s="396"/>
      <c r="HXN174" s="396"/>
      <c r="HXO174" s="396"/>
      <c r="HXP174" s="396"/>
      <c r="HXQ174" s="396"/>
      <c r="HXR174" s="396"/>
      <c r="HXS174" s="396"/>
      <c r="HXT174" s="396"/>
      <c r="HXU174" s="396"/>
      <c r="HXV174" s="396"/>
      <c r="HXW174" s="396"/>
      <c r="HXX174" s="396"/>
      <c r="HXY174" s="396"/>
      <c r="HXZ174" s="396"/>
      <c r="HYA174" s="396"/>
      <c r="HYB174" s="396"/>
      <c r="HYC174" s="396"/>
      <c r="HYD174" s="396"/>
      <c r="HYE174" s="396"/>
      <c r="HYF174" s="396"/>
      <c r="HYG174" s="396"/>
      <c r="HYH174" s="396"/>
      <c r="HYI174" s="396"/>
      <c r="HYJ174" s="396"/>
      <c r="HYK174" s="396"/>
      <c r="HYL174" s="396"/>
      <c r="HYM174" s="396"/>
      <c r="HYN174" s="396"/>
      <c r="HYO174" s="396"/>
      <c r="HYP174" s="396"/>
      <c r="HYQ174" s="396"/>
      <c r="HYR174" s="396"/>
      <c r="HYS174" s="396"/>
      <c r="HYT174" s="396"/>
      <c r="HYU174" s="396"/>
      <c r="HYV174" s="396"/>
      <c r="HYW174" s="396"/>
      <c r="HYX174" s="396"/>
      <c r="HYY174" s="396"/>
      <c r="HYZ174" s="396"/>
      <c r="HZA174" s="396"/>
      <c r="HZB174" s="396"/>
      <c r="HZC174" s="396"/>
      <c r="HZD174" s="396"/>
      <c r="HZE174" s="396"/>
      <c r="HZF174" s="396"/>
      <c r="HZG174" s="396"/>
      <c r="HZH174" s="396"/>
      <c r="HZI174" s="396"/>
      <c r="HZJ174" s="396"/>
      <c r="HZK174" s="396"/>
      <c r="HZL174" s="396"/>
      <c r="HZM174" s="396"/>
      <c r="HZN174" s="396"/>
      <c r="HZO174" s="396"/>
      <c r="HZP174" s="396"/>
      <c r="HZQ174" s="396"/>
      <c r="HZR174" s="396"/>
      <c r="HZS174" s="396"/>
      <c r="HZT174" s="396"/>
      <c r="HZU174" s="396"/>
      <c r="HZV174" s="396"/>
      <c r="HZW174" s="396"/>
      <c r="HZX174" s="396"/>
      <c r="HZY174" s="396"/>
      <c r="HZZ174" s="396"/>
      <c r="IAA174" s="396"/>
      <c r="IAB174" s="396"/>
      <c r="IAC174" s="396"/>
      <c r="IAD174" s="396"/>
      <c r="IAE174" s="396"/>
      <c r="IAF174" s="396"/>
      <c r="IAG174" s="396"/>
      <c r="IAH174" s="396"/>
      <c r="IAI174" s="396"/>
      <c r="IAJ174" s="396"/>
      <c r="IAK174" s="396"/>
      <c r="IAL174" s="396"/>
      <c r="IAM174" s="396"/>
      <c r="IAN174" s="396"/>
      <c r="IAO174" s="396"/>
      <c r="IAP174" s="396"/>
      <c r="IAQ174" s="396"/>
      <c r="IAR174" s="396"/>
      <c r="IAS174" s="396"/>
      <c r="IAT174" s="396"/>
      <c r="IAU174" s="396"/>
      <c r="IAV174" s="396"/>
      <c r="IAW174" s="396"/>
      <c r="IAX174" s="396"/>
      <c r="IAY174" s="396"/>
      <c r="IAZ174" s="396"/>
      <c r="IBA174" s="396"/>
      <c r="IBB174" s="396"/>
      <c r="IBC174" s="396"/>
      <c r="IBD174" s="396"/>
      <c r="IBE174" s="396"/>
      <c r="IBF174" s="396"/>
      <c r="IBG174" s="396"/>
      <c r="IBH174" s="396"/>
      <c r="IBI174" s="396"/>
      <c r="IBJ174" s="396"/>
      <c r="IBK174" s="396"/>
      <c r="IBL174" s="396"/>
      <c r="IBM174" s="396"/>
      <c r="IBN174" s="396"/>
      <c r="IBO174" s="396"/>
      <c r="IBP174" s="396"/>
      <c r="IBQ174" s="396"/>
      <c r="IBR174" s="396"/>
      <c r="IBS174" s="396"/>
      <c r="IBT174" s="396"/>
      <c r="IBU174" s="396"/>
      <c r="IBV174" s="396"/>
      <c r="IBW174" s="396"/>
      <c r="IBX174" s="396"/>
      <c r="IBY174" s="396"/>
      <c r="IBZ174" s="396"/>
      <c r="ICA174" s="396"/>
      <c r="ICB174" s="396"/>
      <c r="ICC174" s="396"/>
      <c r="ICD174" s="396"/>
      <c r="ICE174" s="396"/>
      <c r="ICF174" s="396"/>
      <c r="ICG174" s="396"/>
      <c r="ICH174" s="396"/>
      <c r="ICI174" s="396"/>
      <c r="ICJ174" s="396"/>
      <c r="ICK174" s="396"/>
      <c r="ICL174" s="396"/>
      <c r="ICM174" s="396"/>
      <c r="ICN174" s="396"/>
      <c r="ICO174" s="396"/>
      <c r="ICP174" s="396"/>
      <c r="ICQ174" s="396"/>
      <c r="ICR174" s="396"/>
      <c r="ICS174" s="396"/>
      <c r="ICT174" s="396"/>
      <c r="ICU174" s="396"/>
      <c r="ICV174" s="396"/>
      <c r="ICW174" s="396"/>
      <c r="ICX174" s="396"/>
      <c r="ICY174" s="396"/>
      <c r="ICZ174" s="396"/>
      <c r="IDA174" s="396"/>
      <c r="IDB174" s="396"/>
      <c r="IDC174" s="396"/>
      <c r="IDD174" s="396"/>
      <c r="IDE174" s="396"/>
      <c r="IDF174" s="396"/>
      <c r="IDG174" s="396"/>
      <c r="IDH174" s="396"/>
      <c r="IDI174" s="396"/>
      <c r="IDJ174" s="396"/>
      <c r="IDK174" s="396"/>
      <c r="IDL174" s="396"/>
      <c r="IDM174" s="396"/>
      <c r="IDN174" s="396"/>
      <c r="IDO174" s="396"/>
      <c r="IDP174" s="396"/>
      <c r="IDQ174" s="396"/>
      <c r="IDR174" s="396"/>
      <c r="IDS174" s="396"/>
      <c r="IDT174" s="396"/>
      <c r="IDU174" s="396"/>
      <c r="IDV174" s="396"/>
      <c r="IDW174" s="396"/>
      <c r="IDX174" s="396"/>
      <c r="IDY174" s="396"/>
      <c r="IDZ174" s="396"/>
      <c r="IEA174" s="396"/>
      <c r="IEB174" s="396"/>
      <c r="IEC174" s="396"/>
      <c r="IED174" s="396"/>
      <c r="IEE174" s="396"/>
      <c r="IEF174" s="396"/>
      <c r="IEG174" s="396"/>
      <c r="IEH174" s="396"/>
      <c r="IEI174" s="396"/>
      <c r="IEJ174" s="396"/>
      <c r="IEK174" s="396"/>
      <c r="IEL174" s="396"/>
      <c r="IEM174" s="396"/>
      <c r="IEN174" s="396"/>
      <c r="IEO174" s="396"/>
      <c r="IEP174" s="396"/>
      <c r="IEQ174" s="396"/>
      <c r="IER174" s="396"/>
      <c r="IES174" s="396"/>
      <c r="IET174" s="396"/>
      <c r="IEU174" s="396"/>
      <c r="IEV174" s="396"/>
      <c r="IEW174" s="396"/>
      <c r="IEX174" s="396"/>
      <c r="IEY174" s="396"/>
      <c r="IEZ174" s="396"/>
      <c r="IFA174" s="396"/>
      <c r="IFB174" s="396"/>
      <c r="IFC174" s="396"/>
      <c r="IFD174" s="396"/>
      <c r="IFE174" s="396"/>
      <c r="IFF174" s="396"/>
      <c r="IFG174" s="396"/>
      <c r="IFH174" s="396"/>
      <c r="IFI174" s="396"/>
      <c r="IFJ174" s="396"/>
      <c r="IFK174" s="396"/>
      <c r="IFL174" s="396"/>
      <c r="IFM174" s="396"/>
      <c r="IFN174" s="396"/>
      <c r="IFO174" s="396"/>
      <c r="IFP174" s="396"/>
      <c r="IFQ174" s="396"/>
      <c r="IFR174" s="396"/>
      <c r="IFS174" s="396"/>
      <c r="IFT174" s="396"/>
      <c r="IFU174" s="396"/>
      <c r="IFV174" s="396"/>
      <c r="IFW174" s="396"/>
      <c r="IFX174" s="396"/>
      <c r="IFY174" s="396"/>
      <c r="IFZ174" s="396"/>
      <c r="IGA174" s="396"/>
      <c r="IGB174" s="396"/>
      <c r="IGC174" s="396"/>
      <c r="IGD174" s="396"/>
      <c r="IGE174" s="396"/>
      <c r="IGF174" s="396"/>
      <c r="IGG174" s="396"/>
      <c r="IGH174" s="396"/>
      <c r="IGI174" s="396"/>
      <c r="IGJ174" s="396"/>
      <c r="IGK174" s="396"/>
      <c r="IGL174" s="396"/>
      <c r="IGM174" s="396"/>
      <c r="IGN174" s="396"/>
      <c r="IGO174" s="396"/>
      <c r="IGP174" s="396"/>
      <c r="IGQ174" s="396"/>
      <c r="IGR174" s="396"/>
      <c r="IGS174" s="396"/>
      <c r="IGT174" s="396"/>
      <c r="IGU174" s="396"/>
      <c r="IGV174" s="396"/>
      <c r="IGW174" s="396"/>
      <c r="IGX174" s="396"/>
      <c r="IGY174" s="396"/>
      <c r="IGZ174" s="396"/>
      <c r="IHA174" s="396"/>
      <c r="IHB174" s="396"/>
      <c r="IHC174" s="396"/>
      <c r="IHD174" s="396"/>
      <c r="IHE174" s="396"/>
      <c r="IHF174" s="396"/>
      <c r="IHG174" s="396"/>
      <c r="IHH174" s="396"/>
      <c r="IHI174" s="396"/>
      <c r="IHJ174" s="396"/>
      <c r="IHK174" s="396"/>
      <c r="IHL174" s="396"/>
      <c r="IHM174" s="396"/>
      <c r="IHN174" s="396"/>
      <c r="IHO174" s="396"/>
      <c r="IHP174" s="396"/>
      <c r="IHQ174" s="396"/>
      <c r="IHR174" s="396"/>
      <c r="IHS174" s="396"/>
      <c r="IHT174" s="396"/>
      <c r="IHU174" s="396"/>
      <c r="IHV174" s="396"/>
      <c r="IHW174" s="396"/>
      <c r="IHX174" s="396"/>
      <c r="IHY174" s="396"/>
      <c r="IHZ174" s="396"/>
      <c r="IIA174" s="396"/>
      <c r="IIB174" s="396"/>
      <c r="IIC174" s="396"/>
      <c r="IID174" s="396"/>
      <c r="IIE174" s="396"/>
      <c r="IIF174" s="396"/>
      <c r="IIG174" s="396"/>
      <c r="IIH174" s="396"/>
      <c r="III174" s="396"/>
      <c r="IIJ174" s="396"/>
      <c r="IIK174" s="396"/>
      <c r="IIL174" s="396"/>
      <c r="IIM174" s="396"/>
      <c r="IIN174" s="396"/>
      <c r="IIO174" s="396"/>
      <c r="IIP174" s="396"/>
      <c r="IIQ174" s="396"/>
      <c r="IIR174" s="396"/>
      <c r="IIS174" s="396"/>
      <c r="IIT174" s="396"/>
      <c r="IIU174" s="396"/>
      <c r="IIV174" s="396"/>
      <c r="IIW174" s="396"/>
      <c r="IIX174" s="396"/>
      <c r="IIY174" s="396"/>
      <c r="IIZ174" s="396"/>
      <c r="IJA174" s="396"/>
      <c r="IJB174" s="396"/>
      <c r="IJC174" s="396"/>
      <c r="IJD174" s="396"/>
      <c r="IJE174" s="396"/>
      <c r="IJF174" s="396"/>
      <c r="IJG174" s="396"/>
      <c r="IJH174" s="396"/>
      <c r="IJI174" s="396"/>
      <c r="IJJ174" s="396"/>
      <c r="IJK174" s="396"/>
      <c r="IJL174" s="396"/>
      <c r="IJM174" s="396"/>
      <c r="IJN174" s="396"/>
      <c r="IJO174" s="396"/>
      <c r="IJP174" s="396"/>
      <c r="IJQ174" s="396"/>
      <c r="IJR174" s="396"/>
      <c r="IJS174" s="396"/>
      <c r="IJT174" s="396"/>
      <c r="IJU174" s="396"/>
      <c r="IJV174" s="396"/>
      <c r="IJW174" s="396"/>
      <c r="IJX174" s="396"/>
      <c r="IJY174" s="396"/>
      <c r="IJZ174" s="396"/>
      <c r="IKA174" s="396"/>
      <c r="IKB174" s="396"/>
      <c r="IKC174" s="396"/>
      <c r="IKD174" s="396"/>
      <c r="IKE174" s="396"/>
      <c r="IKF174" s="396"/>
      <c r="IKG174" s="396"/>
      <c r="IKH174" s="396"/>
      <c r="IKI174" s="396"/>
      <c r="IKJ174" s="396"/>
      <c r="IKK174" s="396"/>
      <c r="IKL174" s="396"/>
      <c r="IKM174" s="396"/>
      <c r="IKN174" s="396"/>
      <c r="IKO174" s="396"/>
      <c r="IKP174" s="396"/>
      <c r="IKQ174" s="396"/>
      <c r="IKR174" s="396"/>
      <c r="IKS174" s="396"/>
      <c r="IKT174" s="396"/>
      <c r="IKU174" s="396"/>
      <c r="IKV174" s="396"/>
      <c r="IKW174" s="396"/>
      <c r="IKX174" s="396"/>
      <c r="IKY174" s="396"/>
      <c r="IKZ174" s="396"/>
      <c r="ILA174" s="396"/>
      <c r="ILB174" s="396"/>
      <c r="ILC174" s="396"/>
      <c r="ILD174" s="396"/>
      <c r="ILE174" s="396"/>
      <c r="ILF174" s="396"/>
      <c r="ILG174" s="396"/>
      <c r="ILH174" s="396"/>
      <c r="ILI174" s="396"/>
      <c r="ILJ174" s="396"/>
      <c r="ILK174" s="396"/>
      <c r="ILL174" s="396"/>
      <c r="ILM174" s="396"/>
      <c r="ILN174" s="396"/>
      <c r="ILO174" s="396"/>
      <c r="ILP174" s="396"/>
      <c r="ILQ174" s="396"/>
      <c r="ILR174" s="396"/>
      <c r="ILS174" s="396"/>
      <c r="ILT174" s="396"/>
      <c r="ILU174" s="396"/>
      <c r="ILV174" s="396"/>
      <c r="ILW174" s="396"/>
      <c r="ILX174" s="396"/>
      <c r="ILY174" s="396"/>
      <c r="ILZ174" s="396"/>
      <c r="IMA174" s="396"/>
      <c r="IMB174" s="396"/>
      <c r="IMC174" s="396"/>
      <c r="IMD174" s="396"/>
      <c r="IME174" s="396"/>
      <c r="IMF174" s="396"/>
      <c r="IMG174" s="396"/>
      <c r="IMH174" s="396"/>
      <c r="IMI174" s="396"/>
      <c r="IMJ174" s="396"/>
      <c r="IMK174" s="396"/>
      <c r="IML174" s="396"/>
      <c r="IMM174" s="396"/>
      <c r="IMN174" s="396"/>
      <c r="IMO174" s="396"/>
      <c r="IMP174" s="396"/>
      <c r="IMQ174" s="396"/>
      <c r="IMR174" s="396"/>
      <c r="IMS174" s="396"/>
      <c r="IMT174" s="396"/>
      <c r="IMU174" s="396"/>
      <c r="IMV174" s="396"/>
      <c r="IMW174" s="396"/>
      <c r="IMX174" s="396"/>
      <c r="IMY174" s="396"/>
      <c r="IMZ174" s="396"/>
      <c r="INA174" s="396"/>
      <c r="INB174" s="396"/>
      <c r="INC174" s="396"/>
      <c r="IND174" s="396"/>
      <c r="INE174" s="396"/>
      <c r="INF174" s="396"/>
      <c r="ING174" s="396"/>
      <c r="INH174" s="396"/>
      <c r="INI174" s="396"/>
      <c r="INJ174" s="396"/>
      <c r="INK174" s="396"/>
      <c r="INL174" s="396"/>
      <c r="INM174" s="396"/>
      <c r="INN174" s="396"/>
      <c r="INO174" s="396"/>
      <c r="INP174" s="396"/>
      <c r="INQ174" s="396"/>
      <c r="INR174" s="396"/>
      <c r="INS174" s="396"/>
      <c r="INT174" s="396"/>
      <c r="INU174" s="396"/>
      <c r="INV174" s="396"/>
      <c r="INW174" s="396"/>
      <c r="INX174" s="396"/>
      <c r="INY174" s="396"/>
      <c r="INZ174" s="396"/>
      <c r="IOA174" s="396"/>
      <c r="IOB174" s="396"/>
      <c r="IOC174" s="396"/>
      <c r="IOD174" s="396"/>
      <c r="IOE174" s="396"/>
      <c r="IOF174" s="396"/>
      <c r="IOG174" s="396"/>
      <c r="IOH174" s="396"/>
      <c r="IOI174" s="396"/>
      <c r="IOJ174" s="396"/>
      <c r="IOK174" s="396"/>
      <c r="IOL174" s="396"/>
      <c r="IOM174" s="396"/>
      <c r="ION174" s="396"/>
      <c r="IOO174" s="396"/>
      <c r="IOP174" s="396"/>
      <c r="IOQ174" s="396"/>
      <c r="IOR174" s="396"/>
      <c r="IOS174" s="396"/>
      <c r="IOT174" s="396"/>
      <c r="IOU174" s="396"/>
      <c r="IOV174" s="396"/>
      <c r="IOW174" s="396"/>
      <c r="IOX174" s="396"/>
      <c r="IOY174" s="396"/>
      <c r="IOZ174" s="396"/>
      <c r="IPA174" s="396"/>
      <c r="IPB174" s="396"/>
      <c r="IPC174" s="396"/>
      <c r="IPD174" s="396"/>
      <c r="IPE174" s="396"/>
      <c r="IPF174" s="396"/>
      <c r="IPG174" s="396"/>
      <c r="IPH174" s="396"/>
      <c r="IPI174" s="396"/>
      <c r="IPJ174" s="396"/>
      <c r="IPK174" s="396"/>
      <c r="IPL174" s="396"/>
      <c r="IPM174" s="396"/>
      <c r="IPN174" s="396"/>
      <c r="IPO174" s="396"/>
      <c r="IPP174" s="396"/>
      <c r="IPQ174" s="396"/>
      <c r="IPR174" s="396"/>
      <c r="IPS174" s="396"/>
      <c r="IPT174" s="396"/>
      <c r="IPU174" s="396"/>
      <c r="IPV174" s="396"/>
      <c r="IPW174" s="396"/>
      <c r="IPX174" s="396"/>
      <c r="IPY174" s="396"/>
      <c r="IPZ174" s="396"/>
      <c r="IQA174" s="396"/>
      <c r="IQB174" s="396"/>
      <c r="IQC174" s="396"/>
      <c r="IQD174" s="396"/>
      <c r="IQE174" s="396"/>
      <c r="IQF174" s="396"/>
      <c r="IQG174" s="396"/>
      <c r="IQH174" s="396"/>
      <c r="IQI174" s="396"/>
      <c r="IQJ174" s="396"/>
      <c r="IQK174" s="396"/>
      <c r="IQL174" s="396"/>
      <c r="IQM174" s="396"/>
      <c r="IQN174" s="396"/>
      <c r="IQO174" s="396"/>
      <c r="IQP174" s="396"/>
      <c r="IQQ174" s="396"/>
      <c r="IQR174" s="396"/>
      <c r="IQS174" s="396"/>
      <c r="IQT174" s="396"/>
      <c r="IQU174" s="396"/>
      <c r="IQV174" s="396"/>
      <c r="IQW174" s="396"/>
      <c r="IQX174" s="396"/>
      <c r="IQY174" s="396"/>
      <c r="IQZ174" s="396"/>
      <c r="IRA174" s="396"/>
      <c r="IRB174" s="396"/>
      <c r="IRC174" s="396"/>
      <c r="IRD174" s="396"/>
      <c r="IRE174" s="396"/>
      <c r="IRF174" s="396"/>
      <c r="IRG174" s="396"/>
      <c r="IRH174" s="396"/>
      <c r="IRI174" s="396"/>
      <c r="IRJ174" s="396"/>
      <c r="IRK174" s="396"/>
      <c r="IRL174" s="396"/>
      <c r="IRM174" s="396"/>
      <c r="IRN174" s="396"/>
      <c r="IRO174" s="396"/>
      <c r="IRP174" s="396"/>
      <c r="IRQ174" s="396"/>
      <c r="IRR174" s="396"/>
      <c r="IRS174" s="396"/>
      <c r="IRT174" s="396"/>
      <c r="IRU174" s="396"/>
      <c r="IRV174" s="396"/>
      <c r="IRW174" s="396"/>
      <c r="IRX174" s="396"/>
      <c r="IRY174" s="396"/>
      <c r="IRZ174" s="396"/>
      <c r="ISA174" s="396"/>
      <c r="ISB174" s="396"/>
      <c r="ISC174" s="396"/>
      <c r="ISD174" s="396"/>
      <c r="ISE174" s="396"/>
      <c r="ISF174" s="396"/>
      <c r="ISG174" s="396"/>
      <c r="ISH174" s="396"/>
      <c r="ISI174" s="396"/>
      <c r="ISJ174" s="396"/>
      <c r="ISK174" s="396"/>
      <c r="ISL174" s="396"/>
      <c r="ISM174" s="396"/>
      <c r="ISN174" s="396"/>
      <c r="ISO174" s="396"/>
      <c r="ISP174" s="396"/>
      <c r="ISQ174" s="396"/>
      <c r="ISR174" s="396"/>
      <c r="ISS174" s="396"/>
      <c r="IST174" s="396"/>
      <c r="ISU174" s="396"/>
      <c r="ISV174" s="396"/>
      <c r="ISW174" s="396"/>
      <c r="ISX174" s="396"/>
      <c r="ISY174" s="396"/>
      <c r="ISZ174" s="396"/>
      <c r="ITA174" s="396"/>
      <c r="ITB174" s="396"/>
      <c r="ITC174" s="396"/>
      <c r="ITD174" s="396"/>
      <c r="ITE174" s="396"/>
      <c r="ITF174" s="396"/>
      <c r="ITG174" s="396"/>
      <c r="ITH174" s="396"/>
      <c r="ITI174" s="396"/>
      <c r="ITJ174" s="396"/>
      <c r="ITK174" s="396"/>
      <c r="ITL174" s="396"/>
      <c r="ITM174" s="396"/>
      <c r="ITN174" s="396"/>
      <c r="ITO174" s="396"/>
      <c r="ITP174" s="396"/>
      <c r="ITQ174" s="396"/>
      <c r="ITR174" s="396"/>
      <c r="ITS174" s="396"/>
      <c r="ITT174" s="396"/>
      <c r="ITU174" s="396"/>
      <c r="ITV174" s="396"/>
      <c r="ITW174" s="396"/>
      <c r="ITX174" s="396"/>
      <c r="ITY174" s="396"/>
      <c r="ITZ174" s="396"/>
      <c r="IUA174" s="396"/>
      <c r="IUB174" s="396"/>
      <c r="IUC174" s="396"/>
      <c r="IUD174" s="396"/>
      <c r="IUE174" s="396"/>
      <c r="IUF174" s="396"/>
      <c r="IUG174" s="396"/>
      <c r="IUH174" s="396"/>
      <c r="IUI174" s="396"/>
      <c r="IUJ174" s="396"/>
      <c r="IUK174" s="396"/>
      <c r="IUL174" s="396"/>
      <c r="IUM174" s="396"/>
      <c r="IUN174" s="396"/>
      <c r="IUO174" s="396"/>
      <c r="IUP174" s="396"/>
      <c r="IUQ174" s="396"/>
      <c r="IUR174" s="396"/>
      <c r="IUS174" s="396"/>
      <c r="IUT174" s="396"/>
      <c r="IUU174" s="396"/>
      <c r="IUV174" s="396"/>
      <c r="IUW174" s="396"/>
      <c r="IUX174" s="396"/>
      <c r="IUY174" s="396"/>
      <c r="IUZ174" s="396"/>
      <c r="IVA174" s="396"/>
      <c r="IVB174" s="396"/>
      <c r="IVC174" s="396"/>
      <c r="IVD174" s="396"/>
      <c r="IVE174" s="396"/>
      <c r="IVF174" s="396"/>
      <c r="IVG174" s="396"/>
      <c r="IVH174" s="396"/>
      <c r="IVI174" s="396"/>
      <c r="IVJ174" s="396"/>
      <c r="IVK174" s="396"/>
      <c r="IVL174" s="396"/>
      <c r="IVM174" s="396"/>
      <c r="IVN174" s="396"/>
      <c r="IVO174" s="396"/>
      <c r="IVP174" s="396"/>
      <c r="IVQ174" s="396"/>
      <c r="IVR174" s="396"/>
      <c r="IVS174" s="396"/>
      <c r="IVT174" s="396"/>
      <c r="IVU174" s="396"/>
      <c r="IVV174" s="396"/>
      <c r="IVW174" s="396"/>
      <c r="IVX174" s="396"/>
      <c r="IVY174" s="396"/>
      <c r="IVZ174" s="396"/>
      <c r="IWA174" s="396"/>
      <c r="IWB174" s="396"/>
      <c r="IWC174" s="396"/>
      <c r="IWD174" s="396"/>
      <c r="IWE174" s="396"/>
      <c r="IWF174" s="396"/>
      <c r="IWG174" s="396"/>
      <c r="IWH174" s="396"/>
      <c r="IWI174" s="396"/>
      <c r="IWJ174" s="396"/>
      <c r="IWK174" s="396"/>
      <c r="IWL174" s="396"/>
      <c r="IWM174" s="396"/>
      <c r="IWN174" s="396"/>
      <c r="IWO174" s="396"/>
      <c r="IWP174" s="396"/>
      <c r="IWQ174" s="396"/>
      <c r="IWR174" s="396"/>
      <c r="IWS174" s="396"/>
      <c r="IWT174" s="396"/>
      <c r="IWU174" s="396"/>
      <c r="IWV174" s="396"/>
      <c r="IWW174" s="396"/>
      <c r="IWX174" s="396"/>
      <c r="IWY174" s="396"/>
      <c r="IWZ174" s="396"/>
      <c r="IXA174" s="396"/>
      <c r="IXB174" s="396"/>
      <c r="IXC174" s="396"/>
      <c r="IXD174" s="396"/>
      <c r="IXE174" s="396"/>
      <c r="IXF174" s="396"/>
      <c r="IXG174" s="396"/>
      <c r="IXH174" s="396"/>
      <c r="IXI174" s="396"/>
      <c r="IXJ174" s="396"/>
      <c r="IXK174" s="396"/>
      <c r="IXL174" s="396"/>
      <c r="IXM174" s="396"/>
      <c r="IXN174" s="396"/>
      <c r="IXO174" s="396"/>
      <c r="IXP174" s="396"/>
      <c r="IXQ174" s="396"/>
      <c r="IXR174" s="396"/>
      <c r="IXS174" s="396"/>
      <c r="IXT174" s="396"/>
      <c r="IXU174" s="396"/>
      <c r="IXV174" s="396"/>
      <c r="IXW174" s="396"/>
      <c r="IXX174" s="396"/>
      <c r="IXY174" s="396"/>
      <c r="IXZ174" s="396"/>
      <c r="IYA174" s="396"/>
      <c r="IYB174" s="396"/>
      <c r="IYC174" s="396"/>
      <c r="IYD174" s="396"/>
      <c r="IYE174" s="396"/>
      <c r="IYF174" s="396"/>
      <c r="IYG174" s="396"/>
      <c r="IYH174" s="396"/>
      <c r="IYI174" s="396"/>
      <c r="IYJ174" s="396"/>
      <c r="IYK174" s="396"/>
      <c r="IYL174" s="396"/>
      <c r="IYM174" s="396"/>
      <c r="IYN174" s="396"/>
      <c r="IYO174" s="396"/>
      <c r="IYP174" s="396"/>
      <c r="IYQ174" s="396"/>
      <c r="IYR174" s="396"/>
      <c r="IYS174" s="396"/>
      <c r="IYT174" s="396"/>
      <c r="IYU174" s="396"/>
      <c r="IYV174" s="396"/>
      <c r="IYW174" s="396"/>
      <c r="IYX174" s="396"/>
      <c r="IYY174" s="396"/>
      <c r="IYZ174" s="396"/>
      <c r="IZA174" s="396"/>
      <c r="IZB174" s="396"/>
      <c r="IZC174" s="396"/>
      <c r="IZD174" s="396"/>
      <c r="IZE174" s="396"/>
      <c r="IZF174" s="396"/>
      <c r="IZG174" s="396"/>
      <c r="IZH174" s="396"/>
      <c r="IZI174" s="396"/>
      <c r="IZJ174" s="396"/>
      <c r="IZK174" s="396"/>
      <c r="IZL174" s="396"/>
      <c r="IZM174" s="396"/>
      <c r="IZN174" s="396"/>
      <c r="IZO174" s="396"/>
      <c r="IZP174" s="396"/>
      <c r="IZQ174" s="396"/>
      <c r="IZR174" s="396"/>
      <c r="IZS174" s="396"/>
      <c r="IZT174" s="396"/>
      <c r="IZU174" s="396"/>
      <c r="IZV174" s="396"/>
      <c r="IZW174" s="396"/>
      <c r="IZX174" s="396"/>
      <c r="IZY174" s="396"/>
      <c r="IZZ174" s="396"/>
      <c r="JAA174" s="396"/>
      <c r="JAB174" s="396"/>
      <c r="JAC174" s="396"/>
      <c r="JAD174" s="396"/>
      <c r="JAE174" s="396"/>
      <c r="JAF174" s="396"/>
      <c r="JAG174" s="396"/>
      <c r="JAH174" s="396"/>
      <c r="JAI174" s="396"/>
      <c r="JAJ174" s="396"/>
      <c r="JAK174" s="396"/>
      <c r="JAL174" s="396"/>
      <c r="JAM174" s="396"/>
      <c r="JAN174" s="396"/>
      <c r="JAO174" s="396"/>
      <c r="JAP174" s="396"/>
      <c r="JAQ174" s="396"/>
      <c r="JAR174" s="396"/>
      <c r="JAS174" s="396"/>
      <c r="JAT174" s="396"/>
      <c r="JAU174" s="396"/>
      <c r="JAV174" s="396"/>
      <c r="JAW174" s="396"/>
      <c r="JAX174" s="396"/>
      <c r="JAY174" s="396"/>
      <c r="JAZ174" s="396"/>
      <c r="JBA174" s="396"/>
      <c r="JBB174" s="396"/>
      <c r="JBC174" s="396"/>
      <c r="JBD174" s="396"/>
      <c r="JBE174" s="396"/>
      <c r="JBF174" s="396"/>
      <c r="JBG174" s="396"/>
      <c r="JBH174" s="396"/>
      <c r="JBI174" s="396"/>
      <c r="JBJ174" s="396"/>
      <c r="JBK174" s="396"/>
      <c r="JBL174" s="396"/>
      <c r="JBM174" s="396"/>
      <c r="JBN174" s="396"/>
      <c r="JBO174" s="396"/>
      <c r="JBP174" s="396"/>
      <c r="JBQ174" s="396"/>
      <c r="JBR174" s="396"/>
      <c r="JBS174" s="396"/>
      <c r="JBT174" s="396"/>
      <c r="JBU174" s="396"/>
      <c r="JBV174" s="396"/>
      <c r="JBW174" s="396"/>
      <c r="JBX174" s="396"/>
      <c r="JBY174" s="396"/>
      <c r="JBZ174" s="396"/>
      <c r="JCA174" s="396"/>
      <c r="JCB174" s="396"/>
      <c r="JCC174" s="396"/>
      <c r="JCD174" s="396"/>
      <c r="JCE174" s="396"/>
      <c r="JCF174" s="396"/>
      <c r="JCG174" s="396"/>
      <c r="JCH174" s="396"/>
      <c r="JCI174" s="396"/>
      <c r="JCJ174" s="396"/>
      <c r="JCK174" s="396"/>
      <c r="JCL174" s="396"/>
      <c r="JCM174" s="396"/>
      <c r="JCN174" s="396"/>
      <c r="JCO174" s="396"/>
      <c r="JCP174" s="396"/>
      <c r="JCQ174" s="396"/>
      <c r="JCR174" s="396"/>
      <c r="JCS174" s="396"/>
      <c r="JCT174" s="396"/>
      <c r="JCU174" s="396"/>
      <c r="JCV174" s="396"/>
      <c r="JCW174" s="396"/>
      <c r="JCX174" s="396"/>
      <c r="JCY174" s="396"/>
      <c r="JCZ174" s="396"/>
      <c r="JDA174" s="396"/>
      <c r="JDB174" s="396"/>
      <c r="JDC174" s="396"/>
      <c r="JDD174" s="396"/>
      <c r="JDE174" s="396"/>
      <c r="JDF174" s="396"/>
      <c r="JDG174" s="396"/>
      <c r="JDH174" s="396"/>
      <c r="JDI174" s="396"/>
      <c r="JDJ174" s="396"/>
      <c r="JDK174" s="396"/>
      <c r="JDL174" s="396"/>
      <c r="JDM174" s="396"/>
      <c r="JDN174" s="396"/>
      <c r="JDO174" s="396"/>
      <c r="JDP174" s="396"/>
      <c r="JDQ174" s="396"/>
      <c r="JDR174" s="396"/>
      <c r="JDS174" s="396"/>
      <c r="JDT174" s="396"/>
      <c r="JDU174" s="396"/>
      <c r="JDV174" s="396"/>
      <c r="JDW174" s="396"/>
      <c r="JDX174" s="396"/>
      <c r="JDY174" s="396"/>
      <c r="JDZ174" s="396"/>
      <c r="JEA174" s="396"/>
      <c r="JEB174" s="396"/>
      <c r="JEC174" s="396"/>
      <c r="JED174" s="396"/>
      <c r="JEE174" s="396"/>
      <c r="JEF174" s="396"/>
      <c r="JEG174" s="396"/>
      <c r="JEH174" s="396"/>
      <c r="JEI174" s="396"/>
      <c r="JEJ174" s="396"/>
      <c r="JEK174" s="396"/>
      <c r="JEL174" s="396"/>
      <c r="JEM174" s="396"/>
      <c r="JEN174" s="396"/>
      <c r="JEO174" s="396"/>
      <c r="JEP174" s="396"/>
      <c r="JEQ174" s="396"/>
      <c r="JER174" s="396"/>
      <c r="JES174" s="396"/>
      <c r="JET174" s="396"/>
      <c r="JEU174" s="396"/>
      <c r="JEV174" s="396"/>
      <c r="JEW174" s="396"/>
      <c r="JEX174" s="396"/>
      <c r="JEY174" s="396"/>
      <c r="JEZ174" s="396"/>
      <c r="JFA174" s="396"/>
      <c r="JFB174" s="396"/>
      <c r="JFC174" s="396"/>
      <c r="JFD174" s="396"/>
      <c r="JFE174" s="396"/>
      <c r="JFF174" s="396"/>
      <c r="JFG174" s="396"/>
      <c r="JFH174" s="396"/>
      <c r="JFI174" s="396"/>
      <c r="JFJ174" s="396"/>
      <c r="JFK174" s="396"/>
      <c r="JFL174" s="396"/>
      <c r="JFM174" s="396"/>
      <c r="JFN174" s="396"/>
      <c r="JFO174" s="396"/>
      <c r="JFP174" s="396"/>
      <c r="JFQ174" s="396"/>
      <c r="JFR174" s="396"/>
      <c r="JFS174" s="396"/>
      <c r="JFT174" s="396"/>
      <c r="JFU174" s="396"/>
      <c r="JFV174" s="396"/>
      <c r="JFW174" s="396"/>
      <c r="JFX174" s="396"/>
      <c r="JFY174" s="396"/>
      <c r="JFZ174" s="396"/>
      <c r="JGA174" s="396"/>
      <c r="JGB174" s="396"/>
      <c r="JGC174" s="396"/>
      <c r="JGD174" s="396"/>
      <c r="JGE174" s="396"/>
      <c r="JGF174" s="396"/>
      <c r="JGG174" s="396"/>
      <c r="JGH174" s="396"/>
      <c r="JGI174" s="396"/>
      <c r="JGJ174" s="396"/>
      <c r="JGK174" s="396"/>
      <c r="JGL174" s="396"/>
      <c r="JGM174" s="396"/>
      <c r="JGN174" s="396"/>
      <c r="JGO174" s="396"/>
      <c r="JGP174" s="396"/>
      <c r="JGQ174" s="396"/>
      <c r="JGR174" s="396"/>
      <c r="JGS174" s="396"/>
      <c r="JGT174" s="396"/>
      <c r="JGU174" s="396"/>
      <c r="JGV174" s="396"/>
      <c r="JGW174" s="396"/>
      <c r="JGX174" s="396"/>
      <c r="JGY174" s="396"/>
      <c r="JGZ174" s="396"/>
      <c r="JHA174" s="396"/>
      <c r="JHB174" s="396"/>
      <c r="JHC174" s="396"/>
      <c r="JHD174" s="396"/>
      <c r="JHE174" s="396"/>
      <c r="JHF174" s="396"/>
      <c r="JHG174" s="396"/>
      <c r="JHH174" s="396"/>
      <c r="JHI174" s="396"/>
      <c r="JHJ174" s="396"/>
      <c r="JHK174" s="396"/>
      <c r="JHL174" s="396"/>
      <c r="JHM174" s="396"/>
      <c r="JHN174" s="396"/>
      <c r="JHO174" s="396"/>
      <c r="JHP174" s="396"/>
      <c r="JHQ174" s="396"/>
      <c r="JHR174" s="396"/>
      <c r="JHS174" s="396"/>
      <c r="JHT174" s="396"/>
      <c r="JHU174" s="396"/>
      <c r="JHV174" s="396"/>
      <c r="JHW174" s="396"/>
      <c r="JHX174" s="396"/>
      <c r="JHY174" s="396"/>
      <c r="JHZ174" s="396"/>
      <c r="JIA174" s="396"/>
      <c r="JIB174" s="396"/>
      <c r="JIC174" s="396"/>
      <c r="JID174" s="396"/>
      <c r="JIE174" s="396"/>
      <c r="JIF174" s="396"/>
      <c r="JIG174" s="396"/>
      <c r="JIH174" s="396"/>
      <c r="JII174" s="396"/>
      <c r="JIJ174" s="396"/>
      <c r="JIK174" s="396"/>
      <c r="JIL174" s="396"/>
      <c r="JIM174" s="396"/>
      <c r="JIN174" s="396"/>
      <c r="JIO174" s="396"/>
      <c r="JIP174" s="396"/>
      <c r="JIQ174" s="396"/>
      <c r="JIR174" s="396"/>
      <c r="JIS174" s="396"/>
      <c r="JIT174" s="396"/>
      <c r="JIU174" s="396"/>
      <c r="JIV174" s="396"/>
      <c r="JIW174" s="396"/>
      <c r="JIX174" s="396"/>
      <c r="JIY174" s="396"/>
      <c r="JIZ174" s="396"/>
      <c r="JJA174" s="396"/>
      <c r="JJB174" s="396"/>
      <c r="JJC174" s="396"/>
      <c r="JJD174" s="396"/>
      <c r="JJE174" s="396"/>
      <c r="JJF174" s="396"/>
      <c r="JJG174" s="396"/>
      <c r="JJH174" s="396"/>
      <c r="JJI174" s="396"/>
      <c r="JJJ174" s="396"/>
      <c r="JJK174" s="396"/>
      <c r="JJL174" s="396"/>
      <c r="JJM174" s="396"/>
      <c r="JJN174" s="396"/>
      <c r="JJO174" s="396"/>
      <c r="JJP174" s="396"/>
      <c r="JJQ174" s="396"/>
      <c r="JJR174" s="396"/>
      <c r="JJS174" s="396"/>
      <c r="JJT174" s="396"/>
      <c r="JJU174" s="396"/>
      <c r="JJV174" s="396"/>
      <c r="JJW174" s="396"/>
      <c r="JJX174" s="396"/>
      <c r="JJY174" s="396"/>
      <c r="JJZ174" s="396"/>
      <c r="JKA174" s="396"/>
      <c r="JKB174" s="396"/>
      <c r="JKC174" s="396"/>
      <c r="JKD174" s="396"/>
      <c r="JKE174" s="396"/>
      <c r="JKF174" s="396"/>
      <c r="JKG174" s="396"/>
      <c r="JKH174" s="396"/>
      <c r="JKI174" s="396"/>
      <c r="JKJ174" s="396"/>
      <c r="JKK174" s="396"/>
      <c r="JKL174" s="396"/>
      <c r="JKM174" s="396"/>
      <c r="JKN174" s="396"/>
      <c r="JKO174" s="396"/>
      <c r="JKP174" s="396"/>
      <c r="JKQ174" s="396"/>
      <c r="JKR174" s="396"/>
      <c r="JKS174" s="396"/>
      <c r="JKT174" s="396"/>
      <c r="JKU174" s="396"/>
      <c r="JKV174" s="396"/>
      <c r="JKW174" s="396"/>
      <c r="JKX174" s="396"/>
      <c r="JKY174" s="396"/>
      <c r="JKZ174" s="396"/>
      <c r="JLA174" s="396"/>
      <c r="JLB174" s="396"/>
      <c r="JLC174" s="396"/>
      <c r="JLD174" s="396"/>
      <c r="JLE174" s="396"/>
      <c r="JLF174" s="396"/>
      <c r="JLG174" s="396"/>
      <c r="JLH174" s="396"/>
      <c r="JLI174" s="396"/>
      <c r="JLJ174" s="396"/>
      <c r="JLK174" s="396"/>
      <c r="JLL174" s="396"/>
      <c r="JLM174" s="396"/>
      <c r="JLN174" s="396"/>
      <c r="JLO174" s="396"/>
      <c r="JLP174" s="396"/>
      <c r="JLQ174" s="396"/>
      <c r="JLR174" s="396"/>
      <c r="JLS174" s="396"/>
      <c r="JLT174" s="396"/>
      <c r="JLU174" s="396"/>
      <c r="JLV174" s="396"/>
      <c r="JLW174" s="396"/>
      <c r="JLX174" s="396"/>
      <c r="JLY174" s="396"/>
      <c r="JLZ174" s="396"/>
      <c r="JMA174" s="396"/>
      <c r="JMB174" s="396"/>
      <c r="JMC174" s="396"/>
      <c r="JMD174" s="396"/>
      <c r="JME174" s="396"/>
      <c r="JMF174" s="396"/>
      <c r="JMG174" s="396"/>
      <c r="JMH174" s="396"/>
      <c r="JMI174" s="396"/>
      <c r="JMJ174" s="396"/>
      <c r="JMK174" s="396"/>
      <c r="JML174" s="396"/>
      <c r="JMM174" s="396"/>
      <c r="JMN174" s="396"/>
      <c r="JMO174" s="396"/>
      <c r="JMP174" s="396"/>
      <c r="JMQ174" s="396"/>
      <c r="JMR174" s="396"/>
      <c r="JMS174" s="396"/>
      <c r="JMT174" s="396"/>
      <c r="JMU174" s="396"/>
      <c r="JMV174" s="396"/>
      <c r="JMW174" s="396"/>
      <c r="JMX174" s="396"/>
      <c r="JMY174" s="396"/>
      <c r="JMZ174" s="396"/>
      <c r="JNA174" s="396"/>
      <c r="JNB174" s="396"/>
      <c r="JNC174" s="396"/>
      <c r="JND174" s="396"/>
      <c r="JNE174" s="396"/>
      <c r="JNF174" s="396"/>
      <c r="JNG174" s="396"/>
      <c r="JNH174" s="396"/>
      <c r="JNI174" s="396"/>
      <c r="JNJ174" s="396"/>
      <c r="JNK174" s="396"/>
      <c r="JNL174" s="396"/>
      <c r="JNM174" s="396"/>
      <c r="JNN174" s="396"/>
      <c r="JNO174" s="396"/>
      <c r="JNP174" s="396"/>
      <c r="JNQ174" s="396"/>
      <c r="JNR174" s="396"/>
      <c r="JNS174" s="396"/>
      <c r="JNT174" s="396"/>
      <c r="JNU174" s="396"/>
      <c r="JNV174" s="396"/>
      <c r="JNW174" s="396"/>
      <c r="JNX174" s="396"/>
      <c r="JNY174" s="396"/>
      <c r="JNZ174" s="396"/>
      <c r="JOA174" s="396"/>
      <c r="JOB174" s="396"/>
      <c r="JOC174" s="396"/>
      <c r="JOD174" s="396"/>
      <c r="JOE174" s="396"/>
      <c r="JOF174" s="396"/>
      <c r="JOG174" s="396"/>
      <c r="JOH174" s="396"/>
      <c r="JOI174" s="396"/>
      <c r="JOJ174" s="396"/>
      <c r="JOK174" s="396"/>
      <c r="JOL174" s="396"/>
      <c r="JOM174" s="396"/>
      <c r="JON174" s="396"/>
      <c r="JOO174" s="396"/>
      <c r="JOP174" s="396"/>
      <c r="JOQ174" s="396"/>
      <c r="JOR174" s="396"/>
      <c r="JOS174" s="396"/>
      <c r="JOT174" s="396"/>
      <c r="JOU174" s="396"/>
      <c r="JOV174" s="396"/>
      <c r="JOW174" s="396"/>
      <c r="JOX174" s="396"/>
      <c r="JOY174" s="396"/>
      <c r="JOZ174" s="396"/>
      <c r="JPA174" s="396"/>
      <c r="JPB174" s="396"/>
      <c r="JPC174" s="396"/>
      <c r="JPD174" s="396"/>
      <c r="JPE174" s="396"/>
      <c r="JPF174" s="396"/>
      <c r="JPG174" s="396"/>
      <c r="JPH174" s="396"/>
      <c r="JPI174" s="396"/>
      <c r="JPJ174" s="396"/>
      <c r="JPK174" s="396"/>
      <c r="JPL174" s="396"/>
      <c r="JPM174" s="396"/>
      <c r="JPN174" s="396"/>
      <c r="JPO174" s="396"/>
      <c r="JPP174" s="396"/>
      <c r="JPQ174" s="396"/>
      <c r="JPR174" s="396"/>
      <c r="JPS174" s="396"/>
      <c r="JPT174" s="396"/>
      <c r="JPU174" s="396"/>
      <c r="JPV174" s="396"/>
      <c r="JPW174" s="396"/>
      <c r="JPX174" s="396"/>
      <c r="JPY174" s="396"/>
      <c r="JPZ174" s="396"/>
      <c r="JQA174" s="396"/>
      <c r="JQB174" s="396"/>
      <c r="JQC174" s="396"/>
      <c r="JQD174" s="396"/>
      <c r="JQE174" s="396"/>
      <c r="JQF174" s="396"/>
      <c r="JQG174" s="396"/>
      <c r="JQH174" s="396"/>
      <c r="JQI174" s="396"/>
      <c r="JQJ174" s="396"/>
      <c r="JQK174" s="396"/>
      <c r="JQL174" s="396"/>
      <c r="JQM174" s="396"/>
      <c r="JQN174" s="396"/>
      <c r="JQO174" s="396"/>
      <c r="JQP174" s="396"/>
      <c r="JQQ174" s="396"/>
      <c r="JQR174" s="396"/>
      <c r="JQS174" s="396"/>
      <c r="JQT174" s="396"/>
      <c r="JQU174" s="396"/>
      <c r="JQV174" s="396"/>
      <c r="JQW174" s="396"/>
      <c r="JQX174" s="396"/>
      <c r="JQY174" s="396"/>
      <c r="JQZ174" s="396"/>
      <c r="JRA174" s="396"/>
      <c r="JRB174" s="396"/>
      <c r="JRC174" s="396"/>
      <c r="JRD174" s="396"/>
      <c r="JRE174" s="396"/>
      <c r="JRF174" s="396"/>
      <c r="JRG174" s="396"/>
      <c r="JRH174" s="396"/>
      <c r="JRI174" s="396"/>
      <c r="JRJ174" s="396"/>
      <c r="JRK174" s="396"/>
      <c r="JRL174" s="396"/>
      <c r="JRM174" s="396"/>
      <c r="JRN174" s="396"/>
      <c r="JRO174" s="396"/>
      <c r="JRP174" s="396"/>
      <c r="JRQ174" s="396"/>
      <c r="JRR174" s="396"/>
      <c r="JRS174" s="396"/>
      <c r="JRT174" s="396"/>
      <c r="JRU174" s="396"/>
      <c r="JRV174" s="396"/>
      <c r="JRW174" s="396"/>
      <c r="JRX174" s="396"/>
      <c r="JRY174" s="396"/>
      <c r="JRZ174" s="396"/>
      <c r="JSA174" s="396"/>
      <c r="JSB174" s="396"/>
      <c r="JSC174" s="396"/>
      <c r="JSD174" s="396"/>
      <c r="JSE174" s="396"/>
      <c r="JSF174" s="396"/>
      <c r="JSG174" s="396"/>
      <c r="JSH174" s="396"/>
      <c r="JSI174" s="396"/>
      <c r="JSJ174" s="396"/>
      <c r="JSK174" s="396"/>
      <c r="JSL174" s="396"/>
      <c r="JSM174" s="396"/>
      <c r="JSN174" s="396"/>
      <c r="JSO174" s="396"/>
      <c r="JSP174" s="396"/>
      <c r="JSQ174" s="396"/>
      <c r="JSR174" s="396"/>
      <c r="JSS174" s="396"/>
      <c r="JST174" s="396"/>
      <c r="JSU174" s="396"/>
      <c r="JSV174" s="396"/>
      <c r="JSW174" s="396"/>
      <c r="JSX174" s="396"/>
      <c r="JSY174" s="396"/>
      <c r="JSZ174" s="396"/>
      <c r="JTA174" s="396"/>
      <c r="JTB174" s="396"/>
      <c r="JTC174" s="396"/>
      <c r="JTD174" s="396"/>
      <c r="JTE174" s="396"/>
      <c r="JTF174" s="396"/>
      <c r="JTG174" s="396"/>
      <c r="JTH174" s="396"/>
      <c r="JTI174" s="396"/>
      <c r="JTJ174" s="396"/>
      <c r="JTK174" s="396"/>
      <c r="JTL174" s="396"/>
      <c r="JTM174" s="396"/>
      <c r="JTN174" s="396"/>
      <c r="JTO174" s="396"/>
      <c r="JTP174" s="396"/>
      <c r="JTQ174" s="396"/>
      <c r="JTR174" s="396"/>
      <c r="JTS174" s="396"/>
      <c r="JTT174" s="396"/>
      <c r="JTU174" s="396"/>
      <c r="JTV174" s="396"/>
      <c r="JTW174" s="396"/>
      <c r="JTX174" s="396"/>
      <c r="JTY174" s="396"/>
      <c r="JTZ174" s="396"/>
      <c r="JUA174" s="396"/>
      <c r="JUB174" s="396"/>
      <c r="JUC174" s="396"/>
      <c r="JUD174" s="396"/>
      <c r="JUE174" s="396"/>
      <c r="JUF174" s="396"/>
      <c r="JUG174" s="396"/>
      <c r="JUH174" s="396"/>
      <c r="JUI174" s="396"/>
      <c r="JUJ174" s="396"/>
      <c r="JUK174" s="396"/>
      <c r="JUL174" s="396"/>
      <c r="JUM174" s="396"/>
      <c r="JUN174" s="396"/>
      <c r="JUO174" s="396"/>
      <c r="JUP174" s="396"/>
      <c r="JUQ174" s="396"/>
      <c r="JUR174" s="396"/>
      <c r="JUS174" s="396"/>
      <c r="JUT174" s="396"/>
      <c r="JUU174" s="396"/>
      <c r="JUV174" s="396"/>
      <c r="JUW174" s="396"/>
      <c r="JUX174" s="396"/>
      <c r="JUY174" s="396"/>
      <c r="JUZ174" s="396"/>
      <c r="JVA174" s="396"/>
      <c r="JVB174" s="396"/>
      <c r="JVC174" s="396"/>
      <c r="JVD174" s="396"/>
      <c r="JVE174" s="396"/>
      <c r="JVF174" s="396"/>
      <c r="JVG174" s="396"/>
      <c r="JVH174" s="396"/>
      <c r="JVI174" s="396"/>
      <c r="JVJ174" s="396"/>
      <c r="JVK174" s="396"/>
      <c r="JVL174" s="396"/>
      <c r="JVM174" s="396"/>
      <c r="JVN174" s="396"/>
      <c r="JVO174" s="396"/>
      <c r="JVP174" s="396"/>
      <c r="JVQ174" s="396"/>
      <c r="JVR174" s="396"/>
      <c r="JVS174" s="396"/>
      <c r="JVT174" s="396"/>
      <c r="JVU174" s="396"/>
      <c r="JVV174" s="396"/>
      <c r="JVW174" s="396"/>
      <c r="JVX174" s="396"/>
      <c r="JVY174" s="396"/>
      <c r="JVZ174" s="396"/>
      <c r="JWA174" s="396"/>
      <c r="JWB174" s="396"/>
      <c r="JWC174" s="396"/>
      <c r="JWD174" s="396"/>
      <c r="JWE174" s="396"/>
      <c r="JWF174" s="396"/>
      <c r="JWG174" s="396"/>
      <c r="JWH174" s="396"/>
      <c r="JWI174" s="396"/>
      <c r="JWJ174" s="396"/>
      <c r="JWK174" s="396"/>
      <c r="JWL174" s="396"/>
      <c r="JWM174" s="396"/>
      <c r="JWN174" s="396"/>
      <c r="JWO174" s="396"/>
      <c r="JWP174" s="396"/>
      <c r="JWQ174" s="396"/>
      <c r="JWR174" s="396"/>
      <c r="JWS174" s="396"/>
      <c r="JWT174" s="396"/>
      <c r="JWU174" s="396"/>
      <c r="JWV174" s="396"/>
      <c r="JWW174" s="396"/>
      <c r="JWX174" s="396"/>
      <c r="JWY174" s="396"/>
      <c r="JWZ174" s="396"/>
      <c r="JXA174" s="396"/>
      <c r="JXB174" s="396"/>
      <c r="JXC174" s="396"/>
      <c r="JXD174" s="396"/>
      <c r="JXE174" s="396"/>
      <c r="JXF174" s="396"/>
      <c r="JXG174" s="396"/>
      <c r="JXH174" s="396"/>
      <c r="JXI174" s="396"/>
      <c r="JXJ174" s="396"/>
      <c r="JXK174" s="396"/>
      <c r="JXL174" s="396"/>
      <c r="JXM174" s="396"/>
      <c r="JXN174" s="396"/>
      <c r="JXO174" s="396"/>
      <c r="JXP174" s="396"/>
      <c r="JXQ174" s="396"/>
      <c r="JXR174" s="396"/>
      <c r="JXS174" s="396"/>
      <c r="JXT174" s="396"/>
      <c r="JXU174" s="396"/>
      <c r="JXV174" s="396"/>
      <c r="JXW174" s="396"/>
      <c r="JXX174" s="396"/>
      <c r="JXY174" s="396"/>
      <c r="JXZ174" s="396"/>
      <c r="JYA174" s="396"/>
      <c r="JYB174" s="396"/>
      <c r="JYC174" s="396"/>
      <c r="JYD174" s="396"/>
      <c r="JYE174" s="396"/>
      <c r="JYF174" s="396"/>
      <c r="JYG174" s="396"/>
      <c r="JYH174" s="396"/>
      <c r="JYI174" s="396"/>
      <c r="JYJ174" s="396"/>
      <c r="JYK174" s="396"/>
      <c r="JYL174" s="396"/>
      <c r="JYM174" s="396"/>
      <c r="JYN174" s="396"/>
      <c r="JYO174" s="396"/>
      <c r="JYP174" s="396"/>
      <c r="JYQ174" s="396"/>
      <c r="JYR174" s="396"/>
      <c r="JYS174" s="396"/>
      <c r="JYT174" s="396"/>
      <c r="JYU174" s="396"/>
      <c r="JYV174" s="396"/>
      <c r="JYW174" s="396"/>
      <c r="JYX174" s="396"/>
      <c r="JYY174" s="396"/>
      <c r="JYZ174" s="396"/>
      <c r="JZA174" s="396"/>
      <c r="JZB174" s="396"/>
      <c r="JZC174" s="396"/>
      <c r="JZD174" s="396"/>
      <c r="JZE174" s="396"/>
      <c r="JZF174" s="396"/>
      <c r="JZG174" s="396"/>
      <c r="JZH174" s="396"/>
      <c r="JZI174" s="396"/>
      <c r="JZJ174" s="396"/>
      <c r="JZK174" s="396"/>
      <c r="JZL174" s="396"/>
      <c r="JZM174" s="396"/>
      <c r="JZN174" s="396"/>
      <c r="JZO174" s="396"/>
      <c r="JZP174" s="396"/>
      <c r="JZQ174" s="396"/>
      <c r="JZR174" s="396"/>
      <c r="JZS174" s="396"/>
      <c r="JZT174" s="396"/>
      <c r="JZU174" s="396"/>
      <c r="JZV174" s="396"/>
      <c r="JZW174" s="396"/>
      <c r="JZX174" s="396"/>
      <c r="JZY174" s="396"/>
      <c r="JZZ174" s="396"/>
      <c r="KAA174" s="396"/>
      <c r="KAB174" s="396"/>
      <c r="KAC174" s="396"/>
      <c r="KAD174" s="396"/>
      <c r="KAE174" s="396"/>
      <c r="KAF174" s="396"/>
      <c r="KAG174" s="396"/>
      <c r="KAH174" s="396"/>
      <c r="KAI174" s="396"/>
      <c r="KAJ174" s="396"/>
      <c r="KAK174" s="396"/>
      <c r="KAL174" s="396"/>
      <c r="KAM174" s="396"/>
      <c r="KAN174" s="396"/>
      <c r="KAO174" s="396"/>
      <c r="KAP174" s="396"/>
      <c r="KAQ174" s="396"/>
      <c r="KAR174" s="396"/>
      <c r="KAS174" s="396"/>
      <c r="KAT174" s="396"/>
      <c r="KAU174" s="396"/>
      <c r="KAV174" s="396"/>
      <c r="KAW174" s="396"/>
      <c r="KAX174" s="396"/>
      <c r="KAY174" s="396"/>
      <c r="KAZ174" s="396"/>
      <c r="KBA174" s="396"/>
      <c r="KBB174" s="396"/>
      <c r="KBC174" s="396"/>
      <c r="KBD174" s="396"/>
      <c r="KBE174" s="396"/>
      <c r="KBF174" s="396"/>
      <c r="KBG174" s="396"/>
      <c r="KBH174" s="396"/>
      <c r="KBI174" s="396"/>
      <c r="KBJ174" s="396"/>
      <c r="KBK174" s="396"/>
      <c r="KBL174" s="396"/>
      <c r="KBM174" s="396"/>
      <c r="KBN174" s="396"/>
      <c r="KBO174" s="396"/>
      <c r="KBP174" s="396"/>
      <c r="KBQ174" s="396"/>
      <c r="KBR174" s="396"/>
      <c r="KBS174" s="396"/>
      <c r="KBT174" s="396"/>
      <c r="KBU174" s="396"/>
      <c r="KBV174" s="396"/>
      <c r="KBW174" s="396"/>
      <c r="KBX174" s="396"/>
      <c r="KBY174" s="396"/>
      <c r="KBZ174" s="396"/>
      <c r="KCA174" s="396"/>
      <c r="KCB174" s="396"/>
      <c r="KCC174" s="396"/>
      <c r="KCD174" s="396"/>
      <c r="KCE174" s="396"/>
      <c r="KCF174" s="396"/>
      <c r="KCG174" s="396"/>
      <c r="KCH174" s="396"/>
      <c r="KCI174" s="396"/>
      <c r="KCJ174" s="396"/>
      <c r="KCK174" s="396"/>
      <c r="KCL174" s="396"/>
      <c r="KCM174" s="396"/>
      <c r="KCN174" s="396"/>
      <c r="KCO174" s="396"/>
      <c r="KCP174" s="396"/>
      <c r="KCQ174" s="396"/>
      <c r="KCR174" s="396"/>
      <c r="KCS174" s="396"/>
      <c r="KCT174" s="396"/>
      <c r="KCU174" s="396"/>
      <c r="KCV174" s="396"/>
      <c r="KCW174" s="396"/>
      <c r="KCX174" s="396"/>
      <c r="KCY174" s="396"/>
      <c r="KCZ174" s="396"/>
      <c r="KDA174" s="396"/>
      <c r="KDB174" s="396"/>
      <c r="KDC174" s="396"/>
      <c r="KDD174" s="396"/>
      <c r="KDE174" s="396"/>
      <c r="KDF174" s="396"/>
      <c r="KDG174" s="396"/>
      <c r="KDH174" s="396"/>
      <c r="KDI174" s="396"/>
      <c r="KDJ174" s="396"/>
      <c r="KDK174" s="396"/>
      <c r="KDL174" s="396"/>
      <c r="KDM174" s="396"/>
      <c r="KDN174" s="396"/>
      <c r="KDO174" s="396"/>
      <c r="KDP174" s="396"/>
      <c r="KDQ174" s="396"/>
      <c r="KDR174" s="396"/>
      <c r="KDS174" s="396"/>
      <c r="KDT174" s="396"/>
      <c r="KDU174" s="396"/>
      <c r="KDV174" s="396"/>
      <c r="KDW174" s="396"/>
      <c r="KDX174" s="396"/>
      <c r="KDY174" s="396"/>
      <c r="KDZ174" s="396"/>
      <c r="KEA174" s="396"/>
      <c r="KEB174" s="396"/>
      <c r="KEC174" s="396"/>
      <c r="KED174" s="396"/>
      <c r="KEE174" s="396"/>
      <c r="KEF174" s="396"/>
      <c r="KEG174" s="396"/>
      <c r="KEH174" s="396"/>
      <c r="KEI174" s="396"/>
      <c r="KEJ174" s="396"/>
      <c r="KEK174" s="396"/>
      <c r="KEL174" s="396"/>
      <c r="KEM174" s="396"/>
      <c r="KEN174" s="396"/>
      <c r="KEO174" s="396"/>
      <c r="KEP174" s="396"/>
      <c r="KEQ174" s="396"/>
      <c r="KER174" s="396"/>
      <c r="KES174" s="396"/>
      <c r="KET174" s="396"/>
      <c r="KEU174" s="396"/>
      <c r="KEV174" s="396"/>
      <c r="KEW174" s="396"/>
      <c r="KEX174" s="396"/>
      <c r="KEY174" s="396"/>
      <c r="KEZ174" s="396"/>
      <c r="KFA174" s="396"/>
      <c r="KFB174" s="396"/>
      <c r="KFC174" s="396"/>
      <c r="KFD174" s="396"/>
      <c r="KFE174" s="396"/>
      <c r="KFF174" s="396"/>
      <c r="KFG174" s="396"/>
      <c r="KFH174" s="396"/>
      <c r="KFI174" s="396"/>
      <c r="KFJ174" s="396"/>
      <c r="KFK174" s="396"/>
      <c r="KFL174" s="396"/>
      <c r="KFM174" s="396"/>
      <c r="KFN174" s="396"/>
      <c r="KFO174" s="396"/>
      <c r="KFP174" s="396"/>
      <c r="KFQ174" s="396"/>
      <c r="KFR174" s="396"/>
      <c r="KFS174" s="396"/>
      <c r="KFT174" s="396"/>
      <c r="KFU174" s="396"/>
      <c r="KFV174" s="396"/>
      <c r="KFW174" s="396"/>
      <c r="KFX174" s="396"/>
      <c r="KFY174" s="396"/>
      <c r="KFZ174" s="396"/>
      <c r="KGA174" s="396"/>
      <c r="KGB174" s="396"/>
      <c r="KGC174" s="396"/>
      <c r="KGD174" s="396"/>
      <c r="KGE174" s="396"/>
      <c r="KGF174" s="396"/>
      <c r="KGG174" s="396"/>
      <c r="KGH174" s="396"/>
      <c r="KGI174" s="396"/>
      <c r="KGJ174" s="396"/>
      <c r="KGK174" s="396"/>
      <c r="KGL174" s="396"/>
      <c r="KGM174" s="396"/>
      <c r="KGN174" s="396"/>
      <c r="KGO174" s="396"/>
      <c r="KGP174" s="396"/>
      <c r="KGQ174" s="396"/>
      <c r="KGR174" s="396"/>
      <c r="KGS174" s="396"/>
      <c r="KGT174" s="396"/>
      <c r="KGU174" s="396"/>
      <c r="KGV174" s="396"/>
      <c r="KGW174" s="396"/>
      <c r="KGX174" s="396"/>
      <c r="KGY174" s="396"/>
      <c r="KGZ174" s="396"/>
      <c r="KHA174" s="396"/>
      <c r="KHB174" s="396"/>
      <c r="KHC174" s="396"/>
      <c r="KHD174" s="396"/>
      <c r="KHE174" s="396"/>
      <c r="KHF174" s="396"/>
      <c r="KHG174" s="396"/>
      <c r="KHH174" s="396"/>
      <c r="KHI174" s="396"/>
      <c r="KHJ174" s="396"/>
      <c r="KHK174" s="396"/>
      <c r="KHL174" s="396"/>
      <c r="KHM174" s="396"/>
      <c r="KHN174" s="396"/>
      <c r="KHO174" s="396"/>
      <c r="KHP174" s="396"/>
      <c r="KHQ174" s="396"/>
      <c r="KHR174" s="396"/>
      <c r="KHS174" s="396"/>
      <c r="KHT174" s="396"/>
      <c r="KHU174" s="396"/>
      <c r="KHV174" s="396"/>
      <c r="KHW174" s="396"/>
      <c r="KHX174" s="396"/>
      <c r="KHY174" s="396"/>
      <c r="KHZ174" s="396"/>
      <c r="KIA174" s="396"/>
      <c r="KIB174" s="396"/>
      <c r="KIC174" s="396"/>
      <c r="KID174" s="396"/>
      <c r="KIE174" s="396"/>
      <c r="KIF174" s="396"/>
      <c r="KIG174" s="396"/>
      <c r="KIH174" s="396"/>
      <c r="KII174" s="396"/>
      <c r="KIJ174" s="396"/>
      <c r="KIK174" s="396"/>
      <c r="KIL174" s="396"/>
      <c r="KIM174" s="396"/>
      <c r="KIN174" s="396"/>
      <c r="KIO174" s="396"/>
      <c r="KIP174" s="396"/>
      <c r="KIQ174" s="396"/>
      <c r="KIR174" s="396"/>
      <c r="KIS174" s="396"/>
      <c r="KIT174" s="396"/>
      <c r="KIU174" s="396"/>
      <c r="KIV174" s="396"/>
      <c r="KIW174" s="396"/>
      <c r="KIX174" s="396"/>
      <c r="KIY174" s="396"/>
      <c r="KIZ174" s="396"/>
      <c r="KJA174" s="396"/>
      <c r="KJB174" s="396"/>
      <c r="KJC174" s="396"/>
      <c r="KJD174" s="396"/>
      <c r="KJE174" s="396"/>
      <c r="KJF174" s="396"/>
      <c r="KJG174" s="396"/>
      <c r="KJH174" s="396"/>
      <c r="KJI174" s="396"/>
      <c r="KJJ174" s="396"/>
      <c r="KJK174" s="396"/>
      <c r="KJL174" s="396"/>
      <c r="KJM174" s="396"/>
      <c r="KJN174" s="396"/>
      <c r="KJO174" s="396"/>
      <c r="KJP174" s="396"/>
      <c r="KJQ174" s="396"/>
      <c r="KJR174" s="396"/>
      <c r="KJS174" s="396"/>
      <c r="KJT174" s="396"/>
      <c r="KJU174" s="396"/>
      <c r="KJV174" s="396"/>
      <c r="KJW174" s="396"/>
      <c r="KJX174" s="396"/>
      <c r="KJY174" s="396"/>
      <c r="KJZ174" s="396"/>
      <c r="KKA174" s="396"/>
      <c r="KKB174" s="396"/>
      <c r="KKC174" s="396"/>
      <c r="KKD174" s="396"/>
      <c r="KKE174" s="396"/>
      <c r="KKF174" s="396"/>
      <c r="KKG174" s="396"/>
      <c r="KKH174" s="396"/>
      <c r="KKI174" s="396"/>
      <c r="KKJ174" s="396"/>
      <c r="KKK174" s="396"/>
      <c r="KKL174" s="396"/>
      <c r="KKM174" s="396"/>
      <c r="KKN174" s="396"/>
      <c r="KKO174" s="396"/>
      <c r="KKP174" s="396"/>
      <c r="KKQ174" s="396"/>
      <c r="KKR174" s="396"/>
      <c r="KKS174" s="396"/>
      <c r="KKT174" s="396"/>
      <c r="KKU174" s="396"/>
      <c r="KKV174" s="396"/>
      <c r="KKW174" s="396"/>
      <c r="KKX174" s="396"/>
      <c r="KKY174" s="396"/>
      <c r="KKZ174" s="396"/>
      <c r="KLA174" s="396"/>
      <c r="KLB174" s="396"/>
      <c r="KLC174" s="396"/>
      <c r="KLD174" s="396"/>
      <c r="KLE174" s="396"/>
      <c r="KLF174" s="396"/>
      <c r="KLG174" s="396"/>
      <c r="KLH174" s="396"/>
      <c r="KLI174" s="396"/>
      <c r="KLJ174" s="396"/>
      <c r="KLK174" s="396"/>
      <c r="KLL174" s="396"/>
      <c r="KLM174" s="396"/>
      <c r="KLN174" s="396"/>
      <c r="KLO174" s="396"/>
      <c r="KLP174" s="396"/>
      <c r="KLQ174" s="396"/>
      <c r="KLR174" s="396"/>
      <c r="KLS174" s="396"/>
      <c r="KLT174" s="396"/>
      <c r="KLU174" s="396"/>
      <c r="KLV174" s="396"/>
      <c r="KLW174" s="396"/>
      <c r="KLX174" s="396"/>
      <c r="KLY174" s="396"/>
      <c r="KLZ174" s="396"/>
      <c r="KMA174" s="396"/>
      <c r="KMB174" s="396"/>
      <c r="KMC174" s="396"/>
      <c r="KMD174" s="396"/>
      <c r="KME174" s="396"/>
      <c r="KMF174" s="396"/>
      <c r="KMG174" s="396"/>
      <c r="KMH174" s="396"/>
      <c r="KMI174" s="396"/>
      <c r="KMJ174" s="396"/>
      <c r="KMK174" s="396"/>
      <c r="KML174" s="396"/>
      <c r="KMM174" s="396"/>
      <c r="KMN174" s="396"/>
      <c r="KMO174" s="396"/>
      <c r="KMP174" s="396"/>
      <c r="KMQ174" s="396"/>
      <c r="KMR174" s="396"/>
      <c r="KMS174" s="396"/>
      <c r="KMT174" s="396"/>
      <c r="KMU174" s="396"/>
      <c r="KMV174" s="396"/>
      <c r="KMW174" s="396"/>
      <c r="KMX174" s="396"/>
      <c r="KMY174" s="396"/>
      <c r="KMZ174" s="396"/>
      <c r="KNA174" s="396"/>
      <c r="KNB174" s="396"/>
      <c r="KNC174" s="396"/>
      <c r="KND174" s="396"/>
      <c r="KNE174" s="396"/>
      <c r="KNF174" s="396"/>
      <c r="KNG174" s="396"/>
      <c r="KNH174" s="396"/>
      <c r="KNI174" s="396"/>
      <c r="KNJ174" s="396"/>
      <c r="KNK174" s="396"/>
      <c r="KNL174" s="396"/>
      <c r="KNM174" s="396"/>
      <c r="KNN174" s="396"/>
      <c r="KNO174" s="396"/>
      <c r="KNP174" s="396"/>
      <c r="KNQ174" s="396"/>
      <c r="KNR174" s="396"/>
      <c r="KNS174" s="396"/>
      <c r="KNT174" s="396"/>
      <c r="KNU174" s="396"/>
      <c r="KNV174" s="396"/>
      <c r="KNW174" s="396"/>
      <c r="KNX174" s="396"/>
      <c r="KNY174" s="396"/>
      <c r="KNZ174" s="396"/>
      <c r="KOA174" s="396"/>
      <c r="KOB174" s="396"/>
      <c r="KOC174" s="396"/>
      <c r="KOD174" s="396"/>
      <c r="KOE174" s="396"/>
      <c r="KOF174" s="396"/>
      <c r="KOG174" s="396"/>
      <c r="KOH174" s="396"/>
      <c r="KOI174" s="396"/>
      <c r="KOJ174" s="396"/>
      <c r="KOK174" s="396"/>
      <c r="KOL174" s="396"/>
      <c r="KOM174" s="396"/>
      <c r="KON174" s="396"/>
      <c r="KOO174" s="396"/>
      <c r="KOP174" s="396"/>
      <c r="KOQ174" s="396"/>
      <c r="KOR174" s="396"/>
      <c r="KOS174" s="396"/>
      <c r="KOT174" s="396"/>
      <c r="KOU174" s="396"/>
      <c r="KOV174" s="396"/>
      <c r="KOW174" s="396"/>
      <c r="KOX174" s="396"/>
      <c r="KOY174" s="396"/>
      <c r="KOZ174" s="396"/>
      <c r="KPA174" s="396"/>
      <c r="KPB174" s="396"/>
      <c r="KPC174" s="396"/>
      <c r="KPD174" s="396"/>
      <c r="KPE174" s="396"/>
      <c r="KPF174" s="396"/>
      <c r="KPG174" s="396"/>
      <c r="KPH174" s="396"/>
      <c r="KPI174" s="396"/>
      <c r="KPJ174" s="396"/>
      <c r="KPK174" s="396"/>
      <c r="KPL174" s="396"/>
      <c r="KPM174" s="396"/>
      <c r="KPN174" s="396"/>
      <c r="KPO174" s="396"/>
      <c r="KPP174" s="396"/>
      <c r="KPQ174" s="396"/>
      <c r="KPR174" s="396"/>
      <c r="KPS174" s="396"/>
      <c r="KPT174" s="396"/>
      <c r="KPU174" s="396"/>
      <c r="KPV174" s="396"/>
      <c r="KPW174" s="396"/>
      <c r="KPX174" s="396"/>
      <c r="KPY174" s="396"/>
      <c r="KPZ174" s="396"/>
      <c r="KQA174" s="396"/>
      <c r="KQB174" s="396"/>
      <c r="KQC174" s="396"/>
      <c r="KQD174" s="396"/>
      <c r="KQE174" s="396"/>
      <c r="KQF174" s="396"/>
      <c r="KQG174" s="396"/>
      <c r="KQH174" s="396"/>
      <c r="KQI174" s="396"/>
      <c r="KQJ174" s="396"/>
      <c r="KQK174" s="396"/>
      <c r="KQL174" s="396"/>
      <c r="KQM174" s="396"/>
      <c r="KQN174" s="396"/>
      <c r="KQO174" s="396"/>
      <c r="KQP174" s="396"/>
      <c r="KQQ174" s="396"/>
      <c r="KQR174" s="396"/>
      <c r="KQS174" s="396"/>
      <c r="KQT174" s="396"/>
      <c r="KQU174" s="396"/>
      <c r="KQV174" s="396"/>
      <c r="KQW174" s="396"/>
      <c r="KQX174" s="396"/>
      <c r="KQY174" s="396"/>
      <c r="KQZ174" s="396"/>
      <c r="KRA174" s="396"/>
      <c r="KRB174" s="396"/>
      <c r="KRC174" s="396"/>
      <c r="KRD174" s="396"/>
      <c r="KRE174" s="396"/>
      <c r="KRF174" s="396"/>
      <c r="KRG174" s="396"/>
      <c r="KRH174" s="396"/>
      <c r="KRI174" s="396"/>
      <c r="KRJ174" s="396"/>
      <c r="KRK174" s="396"/>
      <c r="KRL174" s="396"/>
      <c r="KRM174" s="396"/>
      <c r="KRN174" s="396"/>
      <c r="KRO174" s="396"/>
      <c r="KRP174" s="396"/>
      <c r="KRQ174" s="396"/>
      <c r="KRR174" s="396"/>
      <c r="KRS174" s="396"/>
      <c r="KRT174" s="396"/>
      <c r="KRU174" s="396"/>
      <c r="KRV174" s="396"/>
      <c r="KRW174" s="396"/>
      <c r="KRX174" s="396"/>
      <c r="KRY174" s="396"/>
      <c r="KRZ174" s="396"/>
      <c r="KSA174" s="396"/>
      <c r="KSB174" s="396"/>
      <c r="KSC174" s="396"/>
      <c r="KSD174" s="396"/>
      <c r="KSE174" s="396"/>
      <c r="KSF174" s="396"/>
      <c r="KSG174" s="396"/>
      <c r="KSH174" s="396"/>
      <c r="KSI174" s="396"/>
      <c r="KSJ174" s="396"/>
      <c r="KSK174" s="396"/>
      <c r="KSL174" s="396"/>
      <c r="KSM174" s="396"/>
      <c r="KSN174" s="396"/>
      <c r="KSO174" s="396"/>
      <c r="KSP174" s="396"/>
      <c r="KSQ174" s="396"/>
      <c r="KSR174" s="396"/>
      <c r="KSS174" s="396"/>
      <c r="KST174" s="396"/>
      <c r="KSU174" s="396"/>
      <c r="KSV174" s="396"/>
      <c r="KSW174" s="396"/>
      <c r="KSX174" s="396"/>
      <c r="KSY174" s="396"/>
      <c r="KSZ174" s="396"/>
      <c r="KTA174" s="396"/>
      <c r="KTB174" s="396"/>
      <c r="KTC174" s="396"/>
      <c r="KTD174" s="396"/>
      <c r="KTE174" s="396"/>
      <c r="KTF174" s="396"/>
      <c r="KTG174" s="396"/>
      <c r="KTH174" s="396"/>
      <c r="KTI174" s="396"/>
      <c r="KTJ174" s="396"/>
      <c r="KTK174" s="396"/>
      <c r="KTL174" s="396"/>
      <c r="KTM174" s="396"/>
      <c r="KTN174" s="396"/>
      <c r="KTO174" s="396"/>
      <c r="KTP174" s="396"/>
      <c r="KTQ174" s="396"/>
      <c r="KTR174" s="396"/>
      <c r="KTS174" s="396"/>
      <c r="KTT174" s="396"/>
      <c r="KTU174" s="396"/>
      <c r="KTV174" s="396"/>
      <c r="KTW174" s="396"/>
      <c r="KTX174" s="396"/>
      <c r="KTY174" s="396"/>
      <c r="KTZ174" s="396"/>
      <c r="KUA174" s="396"/>
      <c r="KUB174" s="396"/>
      <c r="KUC174" s="396"/>
      <c r="KUD174" s="396"/>
      <c r="KUE174" s="396"/>
      <c r="KUF174" s="396"/>
      <c r="KUG174" s="396"/>
      <c r="KUH174" s="396"/>
      <c r="KUI174" s="396"/>
      <c r="KUJ174" s="396"/>
      <c r="KUK174" s="396"/>
      <c r="KUL174" s="396"/>
      <c r="KUM174" s="396"/>
      <c r="KUN174" s="396"/>
      <c r="KUO174" s="396"/>
      <c r="KUP174" s="396"/>
      <c r="KUQ174" s="396"/>
      <c r="KUR174" s="396"/>
      <c r="KUS174" s="396"/>
      <c r="KUT174" s="396"/>
      <c r="KUU174" s="396"/>
      <c r="KUV174" s="396"/>
      <c r="KUW174" s="396"/>
      <c r="KUX174" s="396"/>
      <c r="KUY174" s="396"/>
      <c r="KUZ174" s="396"/>
      <c r="KVA174" s="396"/>
      <c r="KVB174" s="396"/>
      <c r="KVC174" s="396"/>
      <c r="KVD174" s="396"/>
      <c r="KVE174" s="396"/>
      <c r="KVF174" s="396"/>
      <c r="KVG174" s="396"/>
      <c r="KVH174" s="396"/>
      <c r="KVI174" s="396"/>
      <c r="KVJ174" s="396"/>
      <c r="KVK174" s="396"/>
      <c r="KVL174" s="396"/>
      <c r="KVM174" s="396"/>
      <c r="KVN174" s="396"/>
      <c r="KVO174" s="396"/>
      <c r="KVP174" s="396"/>
      <c r="KVQ174" s="396"/>
      <c r="KVR174" s="396"/>
      <c r="KVS174" s="396"/>
      <c r="KVT174" s="396"/>
      <c r="KVU174" s="396"/>
      <c r="KVV174" s="396"/>
      <c r="KVW174" s="396"/>
      <c r="KVX174" s="396"/>
      <c r="KVY174" s="396"/>
      <c r="KVZ174" s="396"/>
      <c r="KWA174" s="396"/>
      <c r="KWB174" s="396"/>
      <c r="KWC174" s="396"/>
      <c r="KWD174" s="396"/>
      <c r="KWE174" s="396"/>
      <c r="KWF174" s="396"/>
      <c r="KWG174" s="396"/>
      <c r="KWH174" s="396"/>
      <c r="KWI174" s="396"/>
      <c r="KWJ174" s="396"/>
      <c r="KWK174" s="396"/>
      <c r="KWL174" s="396"/>
      <c r="KWM174" s="396"/>
      <c r="KWN174" s="396"/>
      <c r="KWO174" s="396"/>
      <c r="KWP174" s="396"/>
      <c r="KWQ174" s="396"/>
      <c r="KWR174" s="396"/>
      <c r="KWS174" s="396"/>
      <c r="KWT174" s="396"/>
      <c r="KWU174" s="396"/>
      <c r="KWV174" s="396"/>
      <c r="KWW174" s="396"/>
      <c r="KWX174" s="396"/>
      <c r="KWY174" s="396"/>
      <c r="KWZ174" s="396"/>
      <c r="KXA174" s="396"/>
      <c r="KXB174" s="396"/>
      <c r="KXC174" s="396"/>
      <c r="KXD174" s="396"/>
      <c r="KXE174" s="396"/>
      <c r="KXF174" s="396"/>
      <c r="KXG174" s="396"/>
      <c r="KXH174" s="396"/>
      <c r="KXI174" s="396"/>
      <c r="KXJ174" s="396"/>
      <c r="KXK174" s="396"/>
      <c r="KXL174" s="396"/>
      <c r="KXM174" s="396"/>
      <c r="KXN174" s="396"/>
      <c r="KXO174" s="396"/>
      <c r="KXP174" s="396"/>
      <c r="KXQ174" s="396"/>
      <c r="KXR174" s="396"/>
      <c r="KXS174" s="396"/>
      <c r="KXT174" s="396"/>
      <c r="KXU174" s="396"/>
      <c r="KXV174" s="396"/>
      <c r="KXW174" s="396"/>
      <c r="KXX174" s="396"/>
      <c r="KXY174" s="396"/>
      <c r="KXZ174" s="396"/>
      <c r="KYA174" s="396"/>
      <c r="KYB174" s="396"/>
      <c r="KYC174" s="396"/>
      <c r="KYD174" s="396"/>
      <c r="KYE174" s="396"/>
      <c r="KYF174" s="396"/>
      <c r="KYG174" s="396"/>
      <c r="KYH174" s="396"/>
      <c r="KYI174" s="396"/>
      <c r="KYJ174" s="396"/>
      <c r="KYK174" s="396"/>
      <c r="KYL174" s="396"/>
      <c r="KYM174" s="396"/>
      <c r="KYN174" s="396"/>
      <c r="KYO174" s="396"/>
      <c r="KYP174" s="396"/>
      <c r="KYQ174" s="396"/>
      <c r="KYR174" s="396"/>
      <c r="KYS174" s="396"/>
      <c r="KYT174" s="396"/>
      <c r="KYU174" s="396"/>
      <c r="KYV174" s="396"/>
      <c r="KYW174" s="396"/>
      <c r="KYX174" s="396"/>
      <c r="KYY174" s="396"/>
      <c r="KYZ174" s="396"/>
      <c r="KZA174" s="396"/>
      <c r="KZB174" s="396"/>
      <c r="KZC174" s="396"/>
      <c r="KZD174" s="396"/>
      <c r="KZE174" s="396"/>
      <c r="KZF174" s="396"/>
      <c r="KZG174" s="396"/>
      <c r="KZH174" s="396"/>
      <c r="KZI174" s="396"/>
      <c r="KZJ174" s="396"/>
      <c r="KZK174" s="396"/>
      <c r="KZL174" s="396"/>
      <c r="KZM174" s="396"/>
      <c r="KZN174" s="396"/>
      <c r="KZO174" s="396"/>
      <c r="KZP174" s="396"/>
      <c r="KZQ174" s="396"/>
      <c r="KZR174" s="396"/>
      <c r="KZS174" s="396"/>
      <c r="KZT174" s="396"/>
      <c r="KZU174" s="396"/>
      <c r="KZV174" s="396"/>
      <c r="KZW174" s="396"/>
      <c r="KZX174" s="396"/>
      <c r="KZY174" s="396"/>
      <c r="KZZ174" s="396"/>
      <c r="LAA174" s="396"/>
      <c r="LAB174" s="396"/>
      <c r="LAC174" s="396"/>
      <c r="LAD174" s="396"/>
      <c r="LAE174" s="396"/>
      <c r="LAF174" s="396"/>
      <c r="LAG174" s="396"/>
      <c r="LAH174" s="396"/>
      <c r="LAI174" s="396"/>
      <c r="LAJ174" s="396"/>
      <c r="LAK174" s="396"/>
      <c r="LAL174" s="396"/>
      <c r="LAM174" s="396"/>
      <c r="LAN174" s="396"/>
      <c r="LAO174" s="396"/>
      <c r="LAP174" s="396"/>
      <c r="LAQ174" s="396"/>
      <c r="LAR174" s="396"/>
      <c r="LAS174" s="396"/>
      <c r="LAT174" s="396"/>
      <c r="LAU174" s="396"/>
      <c r="LAV174" s="396"/>
      <c r="LAW174" s="396"/>
      <c r="LAX174" s="396"/>
      <c r="LAY174" s="396"/>
      <c r="LAZ174" s="396"/>
      <c r="LBA174" s="396"/>
      <c r="LBB174" s="396"/>
      <c r="LBC174" s="396"/>
      <c r="LBD174" s="396"/>
      <c r="LBE174" s="396"/>
      <c r="LBF174" s="396"/>
      <c r="LBG174" s="396"/>
      <c r="LBH174" s="396"/>
      <c r="LBI174" s="396"/>
      <c r="LBJ174" s="396"/>
      <c r="LBK174" s="396"/>
      <c r="LBL174" s="396"/>
      <c r="LBM174" s="396"/>
      <c r="LBN174" s="396"/>
      <c r="LBO174" s="396"/>
      <c r="LBP174" s="396"/>
      <c r="LBQ174" s="396"/>
      <c r="LBR174" s="396"/>
      <c r="LBS174" s="396"/>
      <c r="LBT174" s="396"/>
      <c r="LBU174" s="396"/>
      <c r="LBV174" s="396"/>
      <c r="LBW174" s="396"/>
      <c r="LBX174" s="396"/>
      <c r="LBY174" s="396"/>
      <c r="LBZ174" s="396"/>
      <c r="LCA174" s="396"/>
      <c r="LCB174" s="396"/>
      <c r="LCC174" s="396"/>
      <c r="LCD174" s="396"/>
      <c r="LCE174" s="396"/>
      <c r="LCF174" s="396"/>
      <c r="LCG174" s="396"/>
      <c r="LCH174" s="396"/>
      <c r="LCI174" s="396"/>
      <c r="LCJ174" s="396"/>
      <c r="LCK174" s="396"/>
      <c r="LCL174" s="396"/>
      <c r="LCM174" s="396"/>
      <c r="LCN174" s="396"/>
      <c r="LCO174" s="396"/>
      <c r="LCP174" s="396"/>
      <c r="LCQ174" s="396"/>
      <c r="LCR174" s="396"/>
      <c r="LCS174" s="396"/>
      <c r="LCT174" s="396"/>
      <c r="LCU174" s="396"/>
      <c r="LCV174" s="396"/>
      <c r="LCW174" s="396"/>
      <c r="LCX174" s="396"/>
      <c r="LCY174" s="396"/>
      <c r="LCZ174" s="396"/>
      <c r="LDA174" s="396"/>
      <c r="LDB174" s="396"/>
      <c r="LDC174" s="396"/>
      <c r="LDD174" s="396"/>
      <c r="LDE174" s="396"/>
      <c r="LDF174" s="396"/>
      <c r="LDG174" s="396"/>
      <c r="LDH174" s="396"/>
      <c r="LDI174" s="396"/>
      <c r="LDJ174" s="396"/>
      <c r="LDK174" s="396"/>
      <c r="LDL174" s="396"/>
      <c r="LDM174" s="396"/>
      <c r="LDN174" s="396"/>
      <c r="LDO174" s="396"/>
      <c r="LDP174" s="396"/>
      <c r="LDQ174" s="396"/>
      <c r="LDR174" s="396"/>
      <c r="LDS174" s="396"/>
      <c r="LDT174" s="396"/>
      <c r="LDU174" s="396"/>
      <c r="LDV174" s="396"/>
      <c r="LDW174" s="396"/>
      <c r="LDX174" s="396"/>
      <c r="LDY174" s="396"/>
      <c r="LDZ174" s="396"/>
      <c r="LEA174" s="396"/>
      <c r="LEB174" s="396"/>
      <c r="LEC174" s="396"/>
      <c r="LED174" s="396"/>
      <c r="LEE174" s="396"/>
      <c r="LEF174" s="396"/>
      <c r="LEG174" s="396"/>
      <c r="LEH174" s="396"/>
      <c r="LEI174" s="396"/>
      <c r="LEJ174" s="396"/>
      <c r="LEK174" s="396"/>
      <c r="LEL174" s="396"/>
      <c r="LEM174" s="396"/>
      <c r="LEN174" s="396"/>
      <c r="LEO174" s="396"/>
      <c r="LEP174" s="396"/>
      <c r="LEQ174" s="396"/>
      <c r="LER174" s="396"/>
      <c r="LES174" s="396"/>
      <c r="LET174" s="396"/>
      <c r="LEU174" s="396"/>
      <c r="LEV174" s="396"/>
      <c r="LEW174" s="396"/>
      <c r="LEX174" s="396"/>
      <c r="LEY174" s="396"/>
      <c r="LEZ174" s="396"/>
      <c r="LFA174" s="396"/>
      <c r="LFB174" s="396"/>
      <c r="LFC174" s="396"/>
      <c r="LFD174" s="396"/>
      <c r="LFE174" s="396"/>
      <c r="LFF174" s="396"/>
      <c r="LFG174" s="396"/>
      <c r="LFH174" s="396"/>
      <c r="LFI174" s="396"/>
      <c r="LFJ174" s="396"/>
      <c r="LFK174" s="396"/>
      <c r="LFL174" s="396"/>
      <c r="LFM174" s="396"/>
      <c r="LFN174" s="396"/>
      <c r="LFO174" s="396"/>
      <c r="LFP174" s="396"/>
      <c r="LFQ174" s="396"/>
      <c r="LFR174" s="396"/>
      <c r="LFS174" s="396"/>
      <c r="LFT174" s="396"/>
      <c r="LFU174" s="396"/>
      <c r="LFV174" s="396"/>
      <c r="LFW174" s="396"/>
      <c r="LFX174" s="396"/>
      <c r="LFY174" s="396"/>
      <c r="LFZ174" s="396"/>
      <c r="LGA174" s="396"/>
      <c r="LGB174" s="396"/>
      <c r="LGC174" s="396"/>
      <c r="LGD174" s="396"/>
      <c r="LGE174" s="396"/>
      <c r="LGF174" s="396"/>
      <c r="LGG174" s="396"/>
      <c r="LGH174" s="396"/>
      <c r="LGI174" s="396"/>
      <c r="LGJ174" s="396"/>
      <c r="LGK174" s="396"/>
      <c r="LGL174" s="396"/>
      <c r="LGM174" s="396"/>
      <c r="LGN174" s="396"/>
      <c r="LGO174" s="396"/>
      <c r="LGP174" s="396"/>
      <c r="LGQ174" s="396"/>
      <c r="LGR174" s="396"/>
      <c r="LGS174" s="396"/>
      <c r="LGT174" s="396"/>
      <c r="LGU174" s="396"/>
      <c r="LGV174" s="396"/>
      <c r="LGW174" s="396"/>
      <c r="LGX174" s="396"/>
      <c r="LGY174" s="396"/>
      <c r="LGZ174" s="396"/>
      <c r="LHA174" s="396"/>
      <c r="LHB174" s="396"/>
      <c r="LHC174" s="396"/>
      <c r="LHD174" s="396"/>
      <c r="LHE174" s="396"/>
      <c r="LHF174" s="396"/>
      <c r="LHG174" s="396"/>
      <c r="LHH174" s="396"/>
      <c r="LHI174" s="396"/>
      <c r="LHJ174" s="396"/>
      <c r="LHK174" s="396"/>
      <c r="LHL174" s="396"/>
      <c r="LHM174" s="396"/>
      <c r="LHN174" s="396"/>
      <c r="LHO174" s="396"/>
      <c r="LHP174" s="396"/>
      <c r="LHQ174" s="396"/>
      <c r="LHR174" s="396"/>
      <c r="LHS174" s="396"/>
      <c r="LHT174" s="396"/>
      <c r="LHU174" s="396"/>
      <c r="LHV174" s="396"/>
      <c r="LHW174" s="396"/>
      <c r="LHX174" s="396"/>
      <c r="LHY174" s="396"/>
      <c r="LHZ174" s="396"/>
      <c r="LIA174" s="396"/>
      <c r="LIB174" s="396"/>
      <c r="LIC174" s="396"/>
      <c r="LID174" s="396"/>
      <c r="LIE174" s="396"/>
      <c r="LIF174" s="396"/>
      <c r="LIG174" s="396"/>
      <c r="LIH174" s="396"/>
      <c r="LII174" s="396"/>
      <c r="LIJ174" s="396"/>
      <c r="LIK174" s="396"/>
      <c r="LIL174" s="396"/>
      <c r="LIM174" s="396"/>
      <c r="LIN174" s="396"/>
      <c r="LIO174" s="396"/>
      <c r="LIP174" s="396"/>
      <c r="LIQ174" s="396"/>
      <c r="LIR174" s="396"/>
      <c r="LIS174" s="396"/>
      <c r="LIT174" s="396"/>
      <c r="LIU174" s="396"/>
      <c r="LIV174" s="396"/>
      <c r="LIW174" s="396"/>
      <c r="LIX174" s="396"/>
      <c r="LIY174" s="396"/>
      <c r="LIZ174" s="396"/>
      <c r="LJA174" s="396"/>
      <c r="LJB174" s="396"/>
      <c r="LJC174" s="396"/>
      <c r="LJD174" s="396"/>
      <c r="LJE174" s="396"/>
      <c r="LJF174" s="396"/>
      <c r="LJG174" s="396"/>
      <c r="LJH174" s="396"/>
      <c r="LJI174" s="396"/>
      <c r="LJJ174" s="396"/>
      <c r="LJK174" s="396"/>
      <c r="LJL174" s="396"/>
      <c r="LJM174" s="396"/>
      <c r="LJN174" s="396"/>
      <c r="LJO174" s="396"/>
      <c r="LJP174" s="396"/>
      <c r="LJQ174" s="396"/>
      <c r="LJR174" s="396"/>
      <c r="LJS174" s="396"/>
      <c r="LJT174" s="396"/>
      <c r="LJU174" s="396"/>
      <c r="LJV174" s="396"/>
      <c r="LJW174" s="396"/>
      <c r="LJX174" s="396"/>
      <c r="LJY174" s="396"/>
      <c r="LJZ174" s="396"/>
      <c r="LKA174" s="396"/>
      <c r="LKB174" s="396"/>
      <c r="LKC174" s="396"/>
      <c r="LKD174" s="396"/>
      <c r="LKE174" s="396"/>
      <c r="LKF174" s="396"/>
      <c r="LKG174" s="396"/>
      <c r="LKH174" s="396"/>
      <c r="LKI174" s="396"/>
      <c r="LKJ174" s="396"/>
      <c r="LKK174" s="396"/>
      <c r="LKL174" s="396"/>
      <c r="LKM174" s="396"/>
      <c r="LKN174" s="396"/>
      <c r="LKO174" s="396"/>
      <c r="LKP174" s="396"/>
      <c r="LKQ174" s="396"/>
      <c r="LKR174" s="396"/>
      <c r="LKS174" s="396"/>
      <c r="LKT174" s="396"/>
      <c r="LKU174" s="396"/>
      <c r="LKV174" s="396"/>
      <c r="LKW174" s="396"/>
      <c r="LKX174" s="396"/>
      <c r="LKY174" s="396"/>
      <c r="LKZ174" s="396"/>
      <c r="LLA174" s="396"/>
      <c r="LLB174" s="396"/>
      <c r="LLC174" s="396"/>
      <c r="LLD174" s="396"/>
      <c r="LLE174" s="396"/>
      <c r="LLF174" s="396"/>
      <c r="LLG174" s="396"/>
      <c r="LLH174" s="396"/>
      <c r="LLI174" s="396"/>
      <c r="LLJ174" s="396"/>
      <c r="LLK174" s="396"/>
      <c r="LLL174" s="396"/>
      <c r="LLM174" s="396"/>
      <c r="LLN174" s="396"/>
      <c r="LLO174" s="396"/>
      <c r="LLP174" s="396"/>
      <c r="LLQ174" s="396"/>
      <c r="LLR174" s="396"/>
      <c r="LLS174" s="396"/>
      <c r="LLT174" s="396"/>
      <c r="LLU174" s="396"/>
      <c r="LLV174" s="396"/>
      <c r="LLW174" s="396"/>
      <c r="LLX174" s="396"/>
      <c r="LLY174" s="396"/>
      <c r="LLZ174" s="396"/>
      <c r="LMA174" s="396"/>
      <c r="LMB174" s="396"/>
      <c r="LMC174" s="396"/>
      <c r="LMD174" s="396"/>
      <c r="LME174" s="396"/>
      <c r="LMF174" s="396"/>
      <c r="LMG174" s="396"/>
      <c r="LMH174" s="396"/>
      <c r="LMI174" s="396"/>
      <c r="LMJ174" s="396"/>
      <c r="LMK174" s="396"/>
      <c r="LML174" s="396"/>
      <c r="LMM174" s="396"/>
      <c r="LMN174" s="396"/>
      <c r="LMO174" s="396"/>
      <c r="LMP174" s="396"/>
      <c r="LMQ174" s="396"/>
      <c r="LMR174" s="396"/>
      <c r="LMS174" s="396"/>
      <c r="LMT174" s="396"/>
      <c r="LMU174" s="396"/>
      <c r="LMV174" s="396"/>
      <c r="LMW174" s="396"/>
      <c r="LMX174" s="396"/>
      <c r="LMY174" s="396"/>
      <c r="LMZ174" s="396"/>
      <c r="LNA174" s="396"/>
      <c r="LNB174" s="396"/>
      <c r="LNC174" s="396"/>
      <c r="LND174" s="396"/>
      <c r="LNE174" s="396"/>
      <c r="LNF174" s="396"/>
      <c r="LNG174" s="396"/>
      <c r="LNH174" s="396"/>
      <c r="LNI174" s="396"/>
      <c r="LNJ174" s="396"/>
      <c r="LNK174" s="396"/>
      <c r="LNL174" s="396"/>
      <c r="LNM174" s="396"/>
      <c r="LNN174" s="396"/>
      <c r="LNO174" s="396"/>
      <c r="LNP174" s="396"/>
      <c r="LNQ174" s="396"/>
      <c r="LNR174" s="396"/>
      <c r="LNS174" s="396"/>
      <c r="LNT174" s="396"/>
      <c r="LNU174" s="396"/>
      <c r="LNV174" s="396"/>
      <c r="LNW174" s="396"/>
      <c r="LNX174" s="396"/>
      <c r="LNY174" s="396"/>
      <c r="LNZ174" s="396"/>
      <c r="LOA174" s="396"/>
      <c r="LOB174" s="396"/>
      <c r="LOC174" s="396"/>
      <c r="LOD174" s="396"/>
      <c r="LOE174" s="396"/>
      <c r="LOF174" s="396"/>
      <c r="LOG174" s="396"/>
      <c r="LOH174" s="396"/>
      <c r="LOI174" s="396"/>
      <c r="LOJ174" s="396"/>
      <c r="LOK174" s="396"/>
      <c r="LOL174" s="396"/>
      <c r="LOM174" s="396"/>
      <c r="LON174" s="396"/>
      <c r="LOO174" s="396"/>
      <c r="LOP174" s="396"/>
      <c r="LOQ174" s="396"/>
      <c r="LOR174" s="396"/>
      <c r="LOS174" s="396"/>
      <c r="LOT174" s="396"/>
      <c r="LOU174" s="396"/>
      <c r="LOV174" s="396"/>
      <c r="LOW174" s="396"/>
      <c r="LOX174" s="396"/>
      <c r="LOY174" s="396"/>
      <c r="LOZ174" s="396"/>
      <c r="LPA174" s="396"/>
      <c r="LPB174" s="396"/>
      <c r="LPC174" s="396"/>
      <c r="LPD174" s="396"/>
      <c r="LPE174" s="396"/>
      <c r="LPF174" s="396"/>
      <c r="LPG174" s="396"/>
      <c r="LPH174" s="396"/>
      <c r="LPI174" s="396"/>
      <c r="LPJ174" s="396"/>
      <c r="LPK174" s="396"/>
      <c r="LPL174" s="396"/>
      <c r="LPM174" s="396"/>
      <c r="LPN174" s="396"/>
      <c r="LPO174" s="396"/>
      <c r="LPP174" s="396"/>
      <c r="LPQ174" s="396"/>
      <c r="LPR174" s="396"/>
      <c r="LPS174" s="396"/>
      <c r="LPT174" s="396"/>
      <c r="LPU174" s="396"/>
      <c r="LPV174" s="396"/>
      <c r="LPW174" s="396"/>
      <c r="LPX174" s="396"/>
      <c r="LPY174" s="396"/>
      <c r="LPZ174" s="396"/>
      <c r="LQA174" s="396"/>
      <c r="LQB174" s="396"/>
      <c r="LQC174" s="396"/>
      <c r="LQD174" s="396"/>
      <c r="LQE174" s="396"/>
      <c r="LQF174" s="396"/>
      <c r="LQG174" s="396"/>
      <c r="LQH174" s="396"/>
      <c r="LQI174" s="396"/>
      <c r="LQJ174" s="396"/>
      <c r="LQK174" s="396"/>
      <c r="LQL174" s="396"/>
      <c r="LQM174" s="396"/>
      <c r="LQN174" s="396"/>
      <c r="LQO174" s="396"/>
      <c r="LQP174" s="396"/>
      <c r="LQQ174" s="396"/>
      <c r="LQR174" s="396"/>
      <c r="LQS174" s="396"/>
      <c r="LQT174" s="396"/>
      <c r="LQU174" s="396"/>
      <c r="LQV174" s="396"/>
      <c r="LQW174" s="396"/>
      <c r="LQX174" s="396"/>
      <c r="LQY174" s="396"/>
      <c r="LQZ174" s="396"/>
      <c r="LRA174" s="396"/>
      <c r="LRB174" s="396"/>
      <c r="LRC174" s="396"/>
      <c r="LRD174" s="396"/>
      <c r="LRE174" s="396"/>
      <c r="LRF174" s="396"/>
      <c r="LRG174" s="396"/>
      <c r="LRH174" s="396"/>
      <c r="LRI174" s="396"/>
      <c r="LRJ174" s="396"/>
      <c r="LRK174" s="396"/>
      <c r="LRL174" s="396"/>
      <c r="LRM174" s="396"/>
      <c r="LRN174" s="396"/>
      <c r="LRO174" s="396"/>
      <c r="LRP174" s="396"/>
      <c r="LRQ174" s="396"/>
      <c r="LRR174" s="396"/>
      <c r="LRS174" s="396"/>
      <c r="LRT174" s="396"/>
      <c r="LRU174" s="396"/>
      <c r="LRV174" s="396"/>
      <c r="LRW174" s="396"/>
      <c r="LRX174" s="396"/>
      <c r="LRY174" s="396"/>
      <c r="LRZ174" s="396"/>
      <c r="LSA174" s="396"/>
      <c r="LSB174" s="396"/>
      <c r="LSC174" s="396"/>
      <c r="LSD174" s="396"/>
      <c r="LSE174" s="396"/>
      <c r="LSF174" s="396"/>
      <c r="LSG174" s="396"/>
      <c r="LSH174" s="396"/>
      <c r="LSI174" s="396"/>
      <c r="LSJ174" s="396"/>
      <c r="LSK174" s="396"/>
      <c r="LSL174" s="396"/>
      <c r="LSM174" s="396"/>
      <c r="LSN174" s="396"/>
      <c r="LSO174" s="396"/>
      <c r="LSP174" s="396"/>
      <c r="LSQ174" s="396"/>
      <c r="LSR174" s="396"/>
      <c r="LSS174" s="396"/>
      <c r="LST174" s="396"/>
      <c r="LSU174" s="396"/>
      <c r="LSV174" s="396"/>
      <c r="LSW174" s="396"/>
      <c r="LSX174" s="396"/>
      <c r="LSY174" s="396"/>
      <c r="LSZ174" s="396"/>
      <c r="LTA174" s="396"/>
      <c r="LTB174" s="396"/>
      <c r="LTC174" s="396"/>
      <c r="LTD174" s="396"/>
      <c r="LTE174" s="396"/>
      <c r="LTF174" s="396"/>
      <c r="LTG174" s="396"/>
      <c r="LTH174" s="396"/>
      <c r="LTI174" s="396"/>
      <c r="LTJ174" s="396"/>
      <c r="LTK174" s="396"/>
      <c r="LTL174" s="396"/>
      <c r="LTM174" s="396"/>
      <c r="LTN174" s="396"/>
      <c r="LTO174" s="396"/>
      <c r="LTP174" s="396"/>
      <c r="LTQ174" s="396"/>
      <c r="LTR174" s="396"/>
      <c r="LTS174" s="396"/>
      <c r="LTT174" s="396"/>
      <c r="LTU174" s="396"/>
      <c r="LTV174" s="396"/>
      <c r="LTW174" s="396"/>
      <c r="LTX174" s="396"/>
      <c r="LTY174" s="396"/>
      <c r="LTZ174" s="396"/>
      <c r="LUA174" s="396"/>
      <c r="LUB174" s="396"/>
      <c r="LUC174" s="396"/>
      <c r="LUD174" s="396"/>
      <c r="LUE174" s="396"/>
      <c r="LUF174" s="396"/>
      <c r="LUG174" s="396"/>
      <c r="LUH174" s="396"/>
      <c r="LUI174" s="396"/>
      <c r="LUJ174" s="396"/>
      <c r="LUK174" s="396"/>
      <c r="LUL174" s="396"/>
      <c r="LUM174" s="396"/>
      <c r="LUN174" s="396"/>
      <c r="LUO174" s="396"/>
      <c r="LUP174" s="396"/>
      <c r="LUQ174" s="396"/>
      <c r="LUR174" s="396"/>
      <c r="LUS174" s="396"/>
      <c r="LUT174" s="396"/>
      <c r="LUU174" s="396"/>
      <c r="LUV174" s="396"/>
      <c r="LUW174" s="396"/>
      <c r="LUX174" s="396"/>
      <c r="LUY174" s="396"/>
      <c r="LUZ174" s="396"/>
      <c r="LVA174" s="396"/>
      <c r="LVB174" s="396"/>
      <c r="LVC174" s="396"/>
      <c r="LVD174" s="396"/>
      <c r="LVE174" s="396"/>
      <c r="LVF174" s="396"/>
      <c r="LVG174" s="396"/>
      <c r="LVH174" s="396"/>
      <c r="LVI174" s="396"/>
      <c r="LVJ174" s="396"/>
      <c r="LVK174" s="396"/>
      <c r="LVL174" s="396"/>
      <c r="LVM174" s="396"/>
      <c r="LVN174" s="396"/>
      <c r="LVO174" s="396"/>
      <c r="LVP174" s="396"/>
      <c r="LVQ174" s="396"/>
      <c r="LVR174" s="396"/>
      <c r="LVS174" s="396"/>
      <c r="LVT174" s="396"/>
      <c r="LVU174" s="396"/>
      <c r="LVV174" s="396"/>
      <c r="LVW174" s="396"/>
      <c r="LVX174" s="396"/>
      <c r="LVY174" s="396"/>
      <c r="LVZ174" s="396"/>
      <c r="LWA174" s="396"/>
      <c r="LWB174" s="396"/>
      <c r="LWC174" s="396"/>
      <c r="LWD174" s="396"/>
      <c r="LWE174" s="396"/>
      <c r="LWF174" s="396"/>
      <c r="LWG174" s="396"/>
      <c r="LWH174" s="396"/>
      <c r="LWI174" s="396"/>
      <c r="LWJ174" s="396"/>
      <c r="LWK174" s="396"/>
      <c r="LWL174" s="396"/>
      <c r="LWM174" s="396"/>
      <c r="LWN174" s="396"/>
      <c r="LWO174" s="396"/>
      <c r="LWP174" s="396"/>
      <c r="LWQ174" s="396"/>
      <c r="LWR174" s="396"/>
      <c r="LWS174" s="396"/>
      <c r="LWT174" s="396"/>
      <c r="LWU174" s="396"/>
      <c r="LWV174" s="396"/>
      <c r="LWW174" s="396"/>
      <c r="LWX174" s="396"/>
      <c r="LWY174" s="396"/>
      <c r="LWZ174" s="396"/>
      <c r="LXA174" s="396"/>
      <c r="LXB174" s="396"/>
      <c r="LXC174" s="396"/>
      <c r="LXD174" s="396"/>
      <c r="LXE174" s="396"/>
      <c r="LXF174" s="396"/>
      <c r="LXG174" s="396"/>
      <c r="LXH174" s="396"/>
      <c r="LXI174" s="396"/>
      <c r="LXJ174" s="396"/>
      <c r="LXK174" s="396"/>
      <c r="LXL174" s="396"/>
      <c r="LXM174" s="396"/>
      <c r="LXN174" s="396"/>
      <c r="LXO174" s="396"/>
      <c r="LXP174" s="396"/>
      <c r="LXQ174" s="396"/>
      <c r="LXR174" s="396"/>
      <c r="LXS174" s="396"/>
      <c r="LXT174" s="396"/>
      <c r="LXU174" s="396"/>
      <c r="LXV174" s="396"/>
      <c r="LXW174" s="396"/>
      <c r="LXX174" s="396"/>
      <c r="LXY174" s="396"/>
      <c r="LXZ174" s="396"/>
      <c r="LYA174" s="396"/>
      <c r="LYB174" s="396"/>
      <c r="LYC174" s="396"/>
      <c r="LYD174" s="396"/>
      <c r="LYE174" s="396"/>
      <c r="LYF174" s="396"/>
      <c r="LYG174" s="396"/>
      <c r="LYH174" s="396"/>
      <c r="LYI174" s="396"/>
      <c r="LYJ174" s="396"/>
      <c r="LYK174" s="396"/>
      <c r="LYL174" s="396"/>
      <c r="LYM174" s="396"/>
      <c r="LYN174" s="396"/>
      <c r="LYO174" s="396"/>
      <c r="LYP174" s="396"/>
      <c r="LYQ174" s="396"/>
      <c r="LYR174" s="396"/>
      <c r="LYS174" s="396"/>
      <c r="LYT174" s="396"/>
      <c r="LYU174" s="396"/>
      <c r="LYV174" s="396"/>
      <c r="LYW174" s="396"/>
      <c r="LYX174" s="396"/>
      <c r="LYY174" s="396"/>
      <c r="LYZ174" s="396"/>
      <c r="LZA174" s="396"/>
      <c r="LZB174" s="396"/>
      <c r="LZC174" s="396"/>
      <c r="LZD174" s="396"/>
      <c r="LZE174" s="396"/>
      <c r="LZF174" s="396"/>
      <c r="LZG174" s="396"/>
      <c r="LZH174" s="396"/>
      <c r="LZI174" s="396"/>
      <c r="LZJ174" s="396"/>
      <c r="LZK174" s="396"/>
      <c r="LZL174" s="396"/>
      <c r="LZM174" s="396"/>
      <c r="LZN174" s="396"/>
      <c r="LZO174" s="396"/>
      <c r="LZP174" s="396"/>
      <c r="LZQ174" s="396"/>
      <c r="LZR174" s="396"/>
      <c r="LZS174" s="396"/>
      <c r="LZT174" s="396"/>
      <c r="LZU174" s="396"/>
      <c r="LZV174" s="396"/>
      <c r="LZW174" s="396"/>
      <c r="LZX174" s="396"/>
      <c r="LZY174" s="396"/>
      <c r="LZZ174" s="396"/>
      <c r="MAA174" s="396"/>
      <c r="MAB174" s="396"/>
      <c r="MAC174" s="396"/>
      <c r="MAD174" s="396"/>
      <c r="MAE174" s="396"/>
      <c r="MAF174" s="396"/>
      <c r="MAG174" s="396"/>
      <c r="MAH174" s="396"/>
      <c r="MAI174" s="396"/>
      <c r="MAJ174" s="396"/>
      <c r="MAK174" s="396"/>
      <c r="MAL174" s="396"/>
      <c r="MAM174" s="396"/>
      <c r="MAN174" s="396"/>
      <c r="MAO174" s="396"/>
      <c r="MAP174" s="396"/>
      <c r="MAQ174" s="396"/>
      <c r="MAR174" s="396"/>
      <c r="MAS174" s="396"/>
      <c r="MAT174" s="396"/>
      <c r="MAU174" s="396"/>
      <c r="MAV174" s="396"/>
      <c r="MAW174" s="396"/>
      <c r="MAX174" s="396"/>
      <c r="MAY174" s="396"/>
      <c r="MAZ174" s="396"/>
      <c r="MBA174" s="396"/>
      <c r="MBB174" s="396"/>
      <c r="MBC174" s="396"/>
      <c r="MBD174" s="396"/>
      <c r="MBE174" s="396"/>
      <c r="MBF174" s="396"/>
      <c r="MBG174" s="396"/>
      <c r="MBH174" s="396"/>
      <c r="MBI174" s="396"/>
      <c r="MBJ174" s="396"/>
      <c r="MBK174" s="396"/>
      <c r="MBL174" s="396"/>
      <c r="MBM174" s="396"/>
      <c r="MBN174" s="396"/>
      <c r="MBO174" s="396"/>
      <c r="MBP174" s="396"/>
      <c r="MBQ174" s="396"/>
      <c r="MBR174" s="396"/>
      <c r="MBS174" s="396"/>
      <c r="MBT174" s="396"/>
      <c r="MBU174" s="396"/>
      <c r="MBV174" s="396"/>
      <c r="MBW174" s="396"/>
      <c r="MBX174" s="396"/>
      <c r="MBY174" s="396"/>
      <c r="MBZ174" s="396"/>
      <c r="MCA174" s="396"/>
      <c r="MCB174" s="396"/>
      <c r="MCC174" s="396"/>
      <c r="MCD174" s="396"/>
      <c r="MCE174" s="396"/>
      <c r="MCF174" s="396"/>
      <c r="MCG174" s="396"/>
      <c r="MCH174" s="396"/>
      <c r="MCI174" s="396"/>
      <c r="MCJ174" s="396"/>
      <c r="MCK174" s="396"/>
      <c r="MCL174" s="396"/>
      <c r="MCM174" s="396"/>
      <c r="MCN174" s="396"/>
      <c r="MCO174" s="396"/>
      <c r="MCP174" s="396"/>
      <c r="MCQ174" s="396"/>
      <c r="MCR174" s="396"/>
      <c r="MCS174" s="396"/>
      <c r="MCT174" s="396"/>
      <c r="MCU174" s="396"/>
      <c r="MCV174" s="396"/>
      <c r="MCW174" s="396"/>
      <c r="MCX174" s="396"/>
      <c r="MCY174" s="396"/>
      <c r="MCZ174" s="396"/>
      <c r="MDA174" s="396"/>
      <c r="MDB174" s="396"/>
      <c r="MDC174" s="396"/>
      <c r="MDD174" s="396"/>
      <c r="MDE174" s="396"/>
      <c r="MDF174" s="396"/>
      <c r="MDG174" s="396"/>
      <c r="MDH174" s="396"/>
      <c r="MDI174" s="396"/>
      <c r="MDJ174" s="396"/>
      <c r="MDK174" s="396"/>
      <c r="MDL174" s="396"/>
      <c r="MDM174" s="396"/>
      <c r="MDN174" s="396"/>
      <c r="MDO174" s="396"/>
      <c r="MDP174" s="396"/>
      <c r="MDQ174" s="396"/>
      <c r="MDR174" s="396"/>
      <c r="MDS174" s="396"/>
      <c r="MDT174" s="396"/>
      <c r="MDU174" s="396"/>
      <c r="MDV174" s="396"/>
      <c r="MDW174" s="396"/>
      <c r="MDX174" s="396"/>
      <c r="MDY174" s="396"/>
      <c r="MDZ174" s="396"/>
      <c r="MEA174" s="396"/>
      <c r="MEB174" s="396"/>
      <c r="MEC174" s="396"/>
      <c r="MED174" s="396"/>
      <c r="MEE174" s="396"/>
      <c r="MEF174" s="396"/>
      <c r="MEG174" s="396"/>
      <c r="MEH174" s="396"/>
      <c r="MEI174" s="396"/>
      <c r="MEJ174" s="396"/>
      <c r="MEK174" s="396"/>
      <c r="MEL174" s="396"/>
      <c r="MEM174" s="396"/>
      <c r="MEN174" s="396"/>
      <c r="MEO174" s="396"/>
      <c r="MEP174" s="396"/>
      <c r="MEQ174" s="396"/>
      <c r="MER174" s="396"/>
      <c r="MES174" s="396"/>
      <c r="MET174" s="396"/>
      <c r="MEU174" s="396"/>
      <c r="MEV174" s="396"/>
      <c r="MEW174" s="396"/>
      <c r="MEX174" s="396"/>
      <c r="MEY174" s="396"/>
      <c r="MEZ174" s="396"/>
      <c r="MFA174" s="396"/>
      <c r="MFB174" s="396"/>
      <c r="MFC174" s="396"/>
      <c r="MFD174" s="396"/>
      <c r="MFE174" s="396"/>
      <c r="MFF174" s="396"/>
      <c r="MFG174" s="396"/>
      <c r="MFH174" s="396"/>
      <c r="MFI174" s="396"/>
      <c r="MFJ174" s="396"/>
      <c r="MFK174" s="396"/>
      <c r="MFL174" s="396"/>
      <c r="MFM174" s="396"/>
      <c r="MFN174" s="396"/>
      <c r="MFO174" s="396"/>
      <c r="MFP174" s="396"/>
      <c r="MFQ174" s="396"/>
      <c r="MFR174" s="396"/>
      <c r="MFS174" s="396"/>
      <c r="MFT174" s="396"/>
      <c r="MFU174" s="396"/>
      <c r="MFV174" s="396"/>
      <c r="MFW174" s="396"/>
      <c r="MFX174" s="396"/>
      <c r="MFY174" s="396"/>
      <c r="MFZ174" s="396"/>
      <c r="MGA174" s="396"/>
      <c r="MGB174" s="396"/>
      <c r="MGC174" s="396"/>
      <c r="MGD174" s="396"/>
      <c r="MGE174" s="396"/>
      <c r="MGF174" s="396"/>
      <c r="MGG174" s="396"/>
      <c r="MGH174" s="396"/>
      <c r="MGI174" s="396"/>
      <c r="MGJ174" s="396"/>
      <c r="MGK174" s="396"/>
      <c r="MGL174" s="396"/>
      <c r="MGM174" s="396"/>
      <c r="MGN174" s="396"/>
      <c r="MGO174" s="396"/>
      <c r="MGP174" s="396"/>
      <c r="MGQ174" s="396"/>
      <c r="MGR174" s="396"/>
      <c r="MGS174" s="396"/>
      <c r="MGT174" s="396"/>
      <c r="MGU174" s="396"/>
      <c r="MGV174" s="396"/>
      <c r="MGW174" s="396"/>
      <c r="MGX174" s="396"/>
      <c r="MGY174" s="396"/>
      <c r="MGZ174" s="396"/>
      <c r="MHA174" s="396"/>
      <c r="MHB174" s="396"/>
      <c r="MHC174" s="396"/>
      <c r="MHD174" s="396"/>
      <c r="MHE174" s="396"/>
      <c r="MHF174" s="396"/>
      <c r="MHG174" s="396"/>
      <c r="MHH174" s="396"/>
      <c r="MHI174" s="396"/>
      <c r="MHJ174" s="396"/>
      <c r="MHK174" s="396"/>
      <c r="MHL174" s="396"/>
      <c r="MHM174" s="396"/>
      <c r="MHN174" s="396"/>
      <c r="MHO174" s="396"/>
      <c r="MHP174" s="396"/>
      <c r="MHQ174" s="396"/>
      <c r="MHR174" s="396"/>
      <c r="MHS174" s="396"/>
      <c r="MHT174" s="396"/>
      <c r="MHU174" s="396"/>
      <c r="MHV174" s="396"/>
      <c r="MHW174" s="396"/>
      <c r="MHX174" s="396"/>
      <c r="MHY174" s="396"/>
      <c r="MHZ174" s="396"/>
      <c r="MIA174" s="396"/>
      <c r="MIB174" s="396"/>
      <c r="MIC174" s="396"/>
      <c r="MID174" s="396"/>
      <c r="MIE174" s="396"/>
      <c r="MIF174" s="396"/>
      <c r="MIG174" s="396"/>
      <c r="MIH174" s="396"/>
      <c r="MII174" s="396"/>
      <c r="MIJ174" s="396"/>
      <c r="MIK174" s="396"/>
      <c r="MIL174" s="396"/>
      <c r="MIM174" s="396"/>
      <c r="MIN174" s="396"/>
      <c r="MIO174" s="396"/>
      <c r="MIP174" s="396"/>
      <c r="MIQ174" s="396"/>
      <c r="MIR174" s="396"/>
      <c r="MIS174" s="396"/>
      <c r="MIT174" s="396"/>
      <c r="MIU174" s="396"/>
      <c r="MIV174" s="396"/>
      <c r="MIW174" s="396"/>
      <c r="MIX174" s="396"/>
      <c r="MIY174" s="396"/>
      <c r="MIZ174" s="396"/>
      <c r="MJA174" s="396"/>
      <c r="MJB174" s="396"/>
      <c r="MJC174" s="396"/>
      <c r="MJD174" s="396"/>
      <c r="MJE174" s="396"/>
      <c r="MJF174" s="396"/>
      <c r="MJG174" s="396"/>
      <c r="MJH174" s="396"/>
      <c r="MJI174" s="396"/>
      <c r="MJJ174" s="396"/>
      <c r="MJK174" s="396"/>
      <c r="MJL174" s="396"/>
      <c r="MJM174" s="396"/>
      <c r="MJN174" s="396"/>
      <c r="MJO174" s="396"/>
      <c r="MJP174" s="396"/>
      <c r="MJQ174" s="396"/>
      <c r="MJR174" s="396"/>
      <c r="MJS174" s="396"/>
      <c r="MJT174" s="396"/>
      <c r="MJU174" s="396"/>
      <c r="MJV174" s="396"/>
      <c r="MJW174" s="396"/>
      <c r="MJX174" s="396"/>
      <c r="MJY174" s="396"/>
      <c r="MJZ174" s="396"/>
      <c r="MKA174" s="396"/>
      <c r="MKB174" s="396"/>
      <c r="MKC174" s="396"/>
      <c r="MKD174" s="396"/>
      <c r="MKE174" s="396"/>
      <c r="MKF174" s="396"/>
      <c r="MKG174" s="396"/>
      <c r="MKH174" s="396"/>
      <c r="MKI174" s="396"/>
      <c r="MKJ174" s="396"/>
      <c r="MKK174" s="396"/>
      <c r="MKL174" s="396"/>
      <c r="MKM174" s="396"/>
      <c r="MKN174" s="396"/>
      <c r="MKO174" s="396"/>
      <c r="MKP174" s="396"/>
      <c r="MKQ174" s="396"/>
      <c r="MKR174" s="396"/>
      <c r="MKS174" s="396"/>
      <c r="MKT174" s="396"/>
      <c r="MKU174" s="396"/>
      <c r="MKV174" s="396"/>
      <c r="MKW174" s="396"/>
      <c r="MKX174" s="396"/>
      <c r="MKY174" s="396"/>
      <c r="MKZ174" s="396"/>
      <c r="MLA174" s="396"/>
      <c r="MLB174" s="396"/>
      <c r="MLC174" s="396"/>
      <c r="MLD174" s="396"/>
      <c r="MLE174" s="396"/>
      <c r="MLF174" s="396"/>
      <c r="MLG174" s="396"/>
      <c r="MLH174" s="396"/>
      <c r="MLI174" s="396"/>
      <c r="MLJ174" s="396"/>
      <c r="MLK174" s="396"/>
      <c r="MLL174" s="396"/>
      <c r="MLM174" s="396"/>
      <c r="MLN174" s="396"/>
      <c r="MLO174" s="396"/>
      <c r="MLP174" s="396"/>
      <c r="MLQ174" s="396"/>
      <c r="MLR174" s="396"/>
      <c r="MLS174" s="396"/>
      <c r="MLT174" s="396"/>
      <c r="MLU174" s="396"/>
      <c r="MLV174" s="396"/>
      <c r="MLW174" s="396"/>
      <c r="MLX174" s="396"/>
      <c r="MLY174" s="396"/>
      <c r="MLZ174" s="396"/>
      <c r="MMA174" s="396"/>
      <c r="MMB174" s="396"/>
      <c r="MMC174" s="396"/>
      <c r="MMD174" s="396"/>
      <c r="MME174" s="396"/>
      <c r="MMF174" s="396"/>
      <c r="MMG174" s="396"/>
      <c r="MMH174" s="396"/>
      <c r="MMI174" s="396"/>
      <c r="MMJ174" s="396"/>
      <c r="MMK174" s="396"/>
      <c r="MML174" s="396"/>
      <c r="MMM174" s="396"/>
      <c r="MMN174" s="396"/>
      <c r="MMO174" s="396"/>
      <c r="MMP174" s="396"/>
      <c r="MMQ174" s="396"/>
      <c r="MMR174" s="396"/>
      <c r="MMS174" s="396"/>
      <c r="MMT174" s="396"/>
      <c r="MMU174" s="396"/>
      <c r="MMV174" s="396"/>
      <c r="MMW174" s="396"/>
      <c r="MMX174" s="396"/>
      <c r="MMY174" s="396"/>
      <c r="MMZ174" s="396"/>
      <c r="MNA174" s="396"/>
      <c r="MNB174" s="396"/>
      <c r="MNC174" s="396"/>
      <c r="MND174" s="396"/>
      <c r="MNE174" s="396"/>
      <c r="MNF174" s="396"/>
      <c r="MNG174" s="396"/>
      <c r="MNH174" s="396"/>
      <c r="MNI174" s="396"/>
      <c r="MNJ174" s="396"/>
      <c r="MNK174" s="396"/>
      <c r="MNL174" s="396"/>
      <c r="MNM174" s="396"/>
      <c r="MNN174" s="396"/>
      <c r="MNO174" s="396"/>
      <c r="MNP174" s="396"/>
      <c r="MNQ174" s="396"/>
      <c r="MNR174" s="396"/>
      <c r="MNS174" s="396"/>
      <c r="MNT174" s="396"/>
      <c r="MNU174" s="396"/>
      <c r="MNV174" s="396"/>
      <c r="MNW174" s="396"/>
      <c r="MNX174" s="396"/>
      <c r="MNY174" s="396"/>
      <c r="MNZ174" s="396"/>
      <c r="MOA174" s="396"/>
      <c r="MOB174" s="396"/>
      <c r="MOC174" s="396"/>
      <c r="MOD174" s="396"/>
      <c r="MOE174" s="396"/>
      <c r="MOF174" s="396"/>
      <c r="MOG174" s="396"/>
      <c r="MOH174" s="396"/>
      <c r="MOI174" s="396"/>
      <c r="MOJ174" s="396"/>
      <c r="MOK174" s="396"/>
      <c r="MOL174" s="396"/>
      <c r="MOM174" s="396"/>
      <c r="MON174" s="396"/>
      <c r="MOO174" s="396"/>
      <c r="MOP174" s="396"/>
      <c r="MOQ174" s="396"/>
      <c r="MOR174" s="396"/>
      <c r="MOS174" s="396"/>
      <c r="MOT174" s="396"/>
      <c r="MOU174" s="396"/>
      <c r="MOV174" s="396"/>
      <c r="MOW174" s="396"/>
      <c r="MOX174" s="396"/>
      <c r="MOY174" s="396"/>
      <c r="MOZ174" s="396"/>
      <c r="MPA174" s="396"/>
      <c r="MPB174" s="396"/>
      <c r="MPC174" s="396"/>
      <c r="MPD174" s="396"/>
      <c r="MPE174" s="396"/>
      <c r="MPF174" s="396"/>
      <c r="MPG174" s="396"/>
      <c r="MPH174" s="396"/>
      <c r="MPI174" s="396"/>
      <c r="MPJ174" s="396"/>
      <c r="MPK174" s="396"/>
      <c r="MPL174" s="396"/>
      <c r="MPM174" s="396"/>
      <c r="MPN174" s="396"/>
      <c r="MPO174" s="396"/>
      <c r="MPP174" s="396"/>
      <c r="MPQ174" s="396"/>
      <c r="MPR174" s="396"/>
      <c r="MPS174" s="396"/>
      <c r="MPT174" s="396"/>
      <c r="MPU174" s="396"/>
      <c r="MPV174" s="396"/>
      <c r="MPW174" s="396"/>
      <c r="MPX174" s="396"/>
      <c r="MPY174" s="396"/>
      <c r="MPZ174" s="396"/>
      <c r="MQA174" s="396"/>
      <c r="MQB174" s="396"/>
      <c r="MQC174" s="396"/>
      <c r="MQD174" s="396"/>
      <c r="MQE174" s="396"/>
      <c r="MQF174" s="396"/>
      <c r="MQG174" s="396"/>
      <c r="MQH174" s="396"/>
      <c r="MQI174" s="396"/>
      <c r="MQJ174" s="396"/>
      <c r="MQK174" s="396"/>
      <c r="MQL174" s="396"/>
      <c r="MQM174" s="396"/>
      <c r="MQN174" s="396"/>
      <c r="MQO174" s="396"/>
      <c r="MQP174" s="396"/>
      <c r="MQQ174" s="396"/>
      <c r="MQR174" s="396"/>
      <c r="MQS174" s="396"/>
      <c r="MQT174" s="396"/>
      <c r="MQU174" s="396"/>
      <c r="MQV174" s="396"/>
      <c r="MQW174" s="396"/>
      <c r="MQX174" s="396"/>
      <c r="MQY174" s="396"/>
      <c r="MQZ174" s="396"/>
      <c r="MRA174" s="396"/>
      <c r="MRB174" s="396"/>
      <c r="MRC174" s="396"/>
      <c r="MRD174" s="396"/>
      <c r="MRE174" s="396"/>
      <c r="MRF174" s="396"/>
      <c r="MRG174" s="396"/>
      <c r="MRH174" s="396"/>
      <c r="MRI174" s="396"/>
      <c r="MRJ174" s="396"/>
      <c r="MRK174" s="396"/>
      <c r="MRL174" s="396"/>
      <c r="MRM174" s="396"/>
      <c r="MRN174" s="396"/>
      <c r="MRO174" s="396"/>
      <c r="MRP174" s="396"/>
      <c r="MRQ174" s="396"/>
      <c r="MRR174" s="396"/>
      <c r="MRS174" s="396"/>
      <c r="MRT174" s="396"/>
      <c r="MRU174" s="396"/>
      <c r="MRV174" s="396"/>
      <c r="MRW174" s="396"/>
      <c r="MRX174" s="396"/>
      <c r="MRY174" s="396"/>
      <c r="MRZ174" s="396"/>
      <c r="MSA174" s="396"/>
      <c r="MSB174" s="396"/>
      <c r="MSC174" s="396"/>
      <c r="MSD174" s="396"/>
      <c r="MSE174" s="396"/>
      <c r="MSF174" s="396"/>
      <c r="MSG174" s="396"/>
      <c r="MSH174" s="396"/>
      <c r="MSI174" s="396"/>
      <c r="MSJ174" s="396"/>
      <c r="MSK174" s="396"/>
      <c r="MSL174" s="396"/>
      <c r="MSM174" s="396"/>
      <c r="MSN174" s="396"/>
      <c r="MSO174" s="396"/>
      <c r="MSP174" s="396"/>
      <c r="MSQ174" s="396"/>
      <c r="MSR174" s="396"/>
      <c r="MSS174" s="396"/>
      <c r="MST174" s="396"/>
      <c r="MSU174" s="396"/>
      <c r="MSV174" s="396"/>
      <c r="MSW174" s="396"/>
      <c r="MSX174" s="396"/>
      <c r="MSY174" s="396"/>
      <c r="MSZ174" s="396"/>
      <c r="MTA174" s="396"/>
      <c r="MTB174" s="396"/>
      <c r="MTC174" s="396"/>
      <c r="MTD174" s="396"/>
      <c r="MTE174" s="396"/>
      <c r="MTF174" s="396"/>
      <c r="MTG174" s="396"/>
      <c r="MTH174" s="396"/>
      <c r="MTI174" s="396"/>
      <c r="MTJ174" s="396"/>
      <c r="MTK174" s="396"/>
      <c r="MTL174" s="396"/>
      <c r="MTM174" s="396"/>
      <c r="MTN174" s="396"/>
      <c r="MTO174" s="396"/>
      <c r="MTP174" s="396"/>
      <c r="MTQ174" s="396"/>
      <c r="MTR174" s="396"/>
      <c r="MTS174" s="396"/>
      <c r="MTT174" s="396"/>
      <c r="MTU174" s="396"/>
      <c r="MTV174" s="396"/>
      <c r="MTW174" s="396"/>
      <c r="MTX174" s="396"/>
      <c r="MTY174" s="396"/>
      <c r="MTZ174" s="396"/>
      <c r="MUA174" s="396"/>
      <c r="MUB174" s="396"/>
      <c r="MUC174" s="396"/>
      <c r="MUD174" s="396"/>
      <c r="MUE174" s="396"/>
      <c r="MUF174" s="396"/>
      <c r="MUG174" s="396"/>
      <c r="MUH174" s="396"/>
      <c r="MUI174" s="396"/>
      <c r="MUJ174" s="396"/>
      <c r="MUK174" s="396"/>
      <c r="MUL174" s="396"/>
      <c r="MUM174" s="396"/>
      <c r="MUN174" s="396"/>
      <c r="MUO174" s="396"/>
      <c r="MUP174" s="396"/>
      <c r="MUQ174" s="396"/>
      <c r="MUR174" s="396"/>
      <c r="MUS174" s="396"/>
      <c r="MUT174" s="396"/>
      <c r="MUU174" s="396"/>
      <c r="MUV174" s="396"/>
      <c r="MUW174" s="396"/>
      <c r="MUX174" s="396"/>
      <c r="MUY174" s="396"/>
      <c r="MUZ174" s="396"/>
      <c r="MVA174" s="396"/>
      <c r="MVB174" s="396"/>
      <c r="MVC174" s="396"/>
      <c r="MVD174" s="396"/>
      <c r="MVE174" s="396"/>
      <c r="MVF174" s="396"/>
      <c r="MVG174" s="396"/>
      <c r="MVH174" s="396"/>
      <c r="MVI174" s="396"/>
      <c r="MVJ174" s="396"/>
      <c r="MVK174" s="396"/>
      <c r="MVL174" s="396"/>
      <c r="MVM174" s="396"/>
      <c r="MVN174" s="396"/>
      <c r="MVO174" s="396"/>
      <c r="MVP174" s="396"/>
      <c r="MVQ174" s="396"/>
      <c r="MVR174" s="396"/>
      <c r="MVS174" s="396"/>
      <c r="MVT174" s="396"/>
      <c r="MVU174" s="396"/>
      <c r="MVV174" s="396"/>
      <c r="MVW174" s="396"/>
      <c r="MVX174" s="396"/>
      <c r="MVY174" s="396"/>
      <c r="MVZ174" s="396"/>
      <c r="MWA174" s="396"/>
      <c r="MWB174" s="396"/>
      <c r="MWC174" s="396"/>
      <c r="MWD174" s="396"/>
      <c r="MWE174" s="396"/>
      <c r="MWF174" s="396"/>
      <c r="MWG174" s="396"/>
      <c r="MWH174" s="396"/>
      <c r="MWI174" s="396"/>
      <c r="MWJ174" s="396"/>
      <c r="MWK174" s="396"/>
      <c r="MWL174" s="396"/>
      <c r="MWM174" s="396"/>
      <c r="MWN174" s="396"/>
      <c r="MWO174" s="396"/>
      <c r="MWP174" s="396"/>
      <c r="MWQ174" s="396"/>
      <c r="MWR174" s="396"/>
      <c r="MWS174" s="396"/>
      <c r="MWT174" s="396"/>
      <c r="MWU174" s="396"/>
      <c r="MWV174" s="396"/>
      <c r="MWW174" s="396"/>
      <c r="MWX174" s="396"/>
      <c r="MWY174" s="396"/>
      <c r="MWZ174" s="396"/>
      <c r="MXA174" s="396"/>
      <c r="MXB174" s="396"/>
      <c r="MXC174" s="396"/>
      <c r="MXD174" s="396"/>
      <c r="MXE174" s="396"/>
      <c r="MXF174" s="396"/>
      <c r="MXG174" s="396"/>
      <c r="MXH174" s="396"/>
      <c r="MXI174" s="396"/>
      <c r="MXJ174" s="396"/>
      <c r="MXK174" s="396"/>
      <c r="MXL174" s="396"/>
      <c r="MXM174" s="396"/>
      <c r="MXN174" s="396"/>
      <c r="MXO174" s="396"/>
      <c r="MXP174" s="396"/>
      <c r="MXQ174" s="396"/>
      <c r="MXR174" s="396"/>
      <c r="MXS174" s="396"/>
      <c r="MXT174" s="396"/>
      <c r="MXU174" s="396"/>
      <c r="MXV174" s="396"/>
      <c r="MXW174" s="396"/>
      <c r="MXX174" s="396"/>
      <c r="MXY174" s="396"/>
      <c r="MXZ174" s="396"/>
      <c r="MYA174" s="396"/>
      <c r="MYB174" s="396"/>
      <c r="MYC174" s="396"/>
      <c r="MYD174" s="396"/>
      <c r="MYE174" s="396"/>
      <c r="MYF174" s="396"/>
      <c r="MYG174" s="396"/>
      <c r="MYH174" s="396"/>
      <c r="MYI174" s="396"/>
      <c r="MYJ174" s="396"/>
      <c r="MYK174" s="396"/>
      <c r="MYL174" s="396"/>
      <c r="MYM174" s="396"/>
      <c r="MYN174" s="396"/>
      <c r="MYO174" s="396"/>
      <c r="MYP174" s="396"/>
      <c r="MYQ174" s="396"/>
      <c r="MYR174" s="396"/>
      <c r="MYS174" s="396"/>
      <c r="MYT174" s="396"/>
      <c r="MYU174" s="396"/>
      <c r="MYV174" s="396"/>
      <c r="MYW174" s="396"/>
      <c r="MYX174" s="396"/>
      <c r="MYY174" s="396"/>
      <c r="MYZ174" s="396"/>
      <c r="MZA174" s="396"/>
      <c r="MZB174" s="396"/>
      <c r="MZC174" s="396"/>
      <c r="MZD174" s="396"/>
      <c r="MZE174" s="396"/>
      <c r="MZF174" s="396"/>
      <c r="MZG174" s="396"/>
      <c r="MZH174" s="396"/>
      <c r="MZI174" s="396"/>
      <c r="MZJ174" s="396"/>
      <c r="MZK174" s="396"/>
      <c r="MZL174" s="396"/>
      <c r="MZM174" s="396"/>
      <c r="MZN174" s="396"/>
      <c r="MZO174" s="396"/>
      <c r="MZP174" s="396"/>
      <c r="MZQ174" s="396"/>
      <c r="MZR174" s="396"/>
      <c r="MZS174" s="396"/>
      <c r="MZT174" s="396"/>
      <c r="MZU174" s="396"/>
      <c r="MZV174" s="396"/>
      <c r="MZW174" s="396"/>
      <c r="MZX174" s="396"/>
      <c r="MZY174" s="396"/>
      <c r="MZZ174" s="396"/>
      <c r="NAA174" s="396"/>
      <c r="NAB174" s="396"/>
      <c r="NAC174" s="396"/>
      <c r="NAD174" s="396"/>
      <c r="NAE174" s="396"/>
      <c r="NAF174" s="396"/>
      <c r="NAG174" s="396"/>
      <c r="NAH174" s="396"/>
      <c r="NAI174" s="396"/>
      <c r="NAJ174" s="396"/>
      <c r="NAK174" s="396"/>
      <c r="NAL174" s="396"/>
      <c r="NAM174" s="396"/>
      <c r="NAN174" s="396"/>
      <c r="NAO174" s="396"/>
      <c r="NAP174" s="396"/>
      <c r="NAQ174" s="396"/>
      <c r="NAR174" s="396"/>
      <c r="NAS174" s="396"/>
      <c r="NAT174" s="396"/>
      <c r="NAU174" s="396"/>
      <c r="NAV174" s="396"/>
      <c r="NAW174" s="396"/>
      <c r="NAX174" s="396"/>
      <c r="NAY174" s="396"/>
      <c r="NAZ174" s="396"/>
      <c r="NBA174" s="396"/>
      <c r="NBB174" s="396"/>
      <c r="NBC174" s="396"/>
      <c r="NBD174" s="396"/>
      <c r="NBE174" s="396"/>
      <c r="NBF174" s="396"/>
      <c r="NBG174" s="396"/>
      <c r="NBH174" s="396"/>
      <c r="NBI174" s="396"/>
      <c r="NBJ174" s="396"/>
      <c r="NBK174" s="396"/>
      <c r="NBL174" s="396"/>
      <c r="NBM174" s="396"/>
      <c r="NBN174" s="396"/>
      <c r="NBO174" s="396"/>
      <c r="NBP174" s="396"/>
      <c r="NBQ174" s="396"/>
      <c r="NBR174" s="396"/>
      <c r="NBS174" s="396"/>
      <c r="NBT174" s="396"/>
      <c r="NBU174" s="396"/>
      <c r="NBV174" s="396"/>
      <c r="NBW174" s="396"/>
      <c r="NBX174" s="396"/>
      <c r="NBY174" s="396"/>
      <c r="NBZ174" s="396"/>
      <c r="NCA174" s="396"/>
      <c r="NCB174" s="396"/>
      <c r="NCC174" s="396"/>
      <c r="NCD174" s="396"/>
      <c r="NCE174" s="396"/>
      <c r="NCF174" s="396"/>
      <c r="NCG174" s="396"/>
      <c r="NCH174" s="396"/>
      <c r="NCI174" s="396"/>
      <c r="NCJ174" s="396"/>
      <c r="NCK174" s="396"/>
      <c r="NCL174" s="396"/>
      <c r="NCM174" s="396"/>
      <c r="NCN174" s="396"/>
      <c r="NCO174" s="396"/>
      <c r="NCP174" s="396"/>
      <c r="NCQ174" s="396"/>
      <c r="NCR174" s="396"/>
      <c r="NCS174" s="396"/>
      <c r="NCT174" s="396"/>
      <c r="NCU174" s="396"/>
      <c r="NCV174" s="396"/>
      <c r="NCW174" s="396"/>
      <c r="NCX174" s="396"/>
      <c r="NCY174" s="396"/>
      <c r="NCZ174" s="396"/>
      <c r="NDA174" s="396"/>
      <c r="NDB174" s="396"/>
      <c r="NDC174" s="396"/>
      <c r="NDD174" s="396"/>
      <c r="NDE174" s="396"/>
      <c r="NDF174" s="396"/>
      <c r="NDG174" s="396"/>
      <c r="NDH174" s="396"/>
      <c r="NDI174" s="396"/>
      <c r="NDJ174" s="396"/>
      <c r="NDK174" s="396"/>
      <c r="NDL174" s="396"/>
      <c r="NDM174" s="396"/>
      <c r="NDN174" s="396"/>
      <c r="NDO174" s="396"/>
      <c r="NDP174" s="396"/>
      <c r="NDQ174" s="396"/>
      <c r="NDR174" s="396"/>
      <c r="NDS174" s="396"/>
      <c r="NDT174" s="396"/>
      <c r="NDU174" s="396"/>
      <c r="NDV174" s="396"/>
      <c r="NDW174" s="396"/>
      <c r="NDX174" s="396"/>
      <c r="NDY174" s="396"/>
      <c r="NDZ174" s="396"/>
      <c r="NEA174" s="396"/>
      <c r="NEB174" s="396"/>
      <c r="NEC174" s="396"/>
      <c r="NED174" s="396"/>
      <c r="NEE174" s="396"/>
      <c r="NEF174" s="396"/>
      <c r="NEG174" s="396"/>
      <c r="NEH174" s="396"/>
      <c r="NEI174" s="396"/>
      <c r="NEJ174" s="396"/>
      <c r="NEK174" s="396"/>
      <c r="NEL174" s="396"/>
      <c r="NEM174" s="396"/>
      <c r="NEN174" s="396"/>
      <c r="NEO174" s="396"/>
      <c r="NEP174" s="396"/>
      <c r="NEQ174" s="396"/>
      <c r="NER174" s="396"/>
      <c r="NES174" s="396"/>
      <c r="NET174" s="396"/>
      <c r="NEU174" s="396"/>
      <c r="NEV174" s="396"/>
      <c r="NEW174" s="396"/>
      <c r="NEX174" s="396"/>
      <c r="NEY174" s="396"/>
      <c r="NEZ174" s="396"/>
      <c r="NFA174" s="396"/>
      <c r="NFB174" s="396"/>
      <c r="NFC174" s="396"/>
      <c r="NFD174" s="396"/>
      <c r="NFE174" s="396"/>
      <c r="NFF174" s="396"/>
      <c r="NFG174" s="396"/>
      <c r="NFH174" s="396"/>
      <c r="NFI174" s="396"/>
      <c r="NFJ174" s="396"/>
      <c r="NFK174" s="396"/>
      <c r="NFL174" s="396"/>
      <c r="NFM174" s="396"/>
      <c r="NFN174" s="396"/>
      <c r="NFO174" s="396"/>
      <c r="NFP174" s="396"/>
      <c r="NFQ174" s="396"/>
      <c r="NFR174" s="396"/>
      <c r="NFS174" s="396"/>
      <c r="NFT174" s="396"/>
      <c r="NFU174" s="396"/>
      <c r="NFV174" s="396"/>
      <c r="NFW174" s="396"/>
      <c r="NFX174" s="396"/>
      <c r="NFY174" s="396"/>
      <c r="NFZ174" s="396"/>
      <c r="NGA174" s="396"/>
      <c r="NGB174" s="396"/>
      <c r="NGC174" s="396"/>
      <c r="NGD174" s="396"/>
      <c r="NGE174" s="396"/>
      <c r="NGF174" s="396"/>
      <c r="NGG174" s="396"/>
      <c r="NGH174" s="396"/>
      <c r="NGI174" s="396"/>
      <c r="NGJ174" s="396"/>
      <c r="NGK174" s="396"/>
      <c r="NGL174" s="396"/>
      <c r="NGM174" s="396"/>
      <c r="NGN174" s="396"/>
      <c r="NGO174" s="396"/>
      <c r="NGP174" s="396"/>
      <c r="NGQ174" s="396"/>
      <c r="NGR174" s="396"/>
      <c r="NGS174" s="396"/>
      <c r="NGT174" s="396"/>
      <c r="NGU174" s="396"/>
      <c r="NGV174" s="396"/>
      <c r="NGW174" s="396"/>
      <c r="NGX174" s="396"/>
      <c r="NGY174" s="396"/>
      <c r="NGZ174" s="396"/>
      <c r="NHA174" s="396"/>
      <c r="NHB174" s="396"/>
      <c r="NHC174" s="396"/>
      <c r="NHD174" s="396"/>
      <c r="NHE174" s="396"/>
      <c r="NHF174" s="396"/>
      <c r="NHG174" s="396"/>
      <c r="NHH174" s="396"/>
      <c r="NHI174" s="396"/>
      <c r="NHJ174" s="396"/>
      <c r="NHK174" s="396"/>
      <c r="NHL174" s="396"/>
      <c r="NHM174" s="396"/>
      <c r="NHN174" s="396"/>
      <c r="NHO174" s="396"/>
      <c r="NHP174" s="396"/>
      <c r="NHQ174" s="396"/>
      <c r="NHR174" s="396"/>
      <c r="NHS174" s="396"/>
      <c r="NHT174" s="396"/>
      <c r="NHU174" s="396"/>
      <c r="NHV174" s="396"/>
      <c r="NHW174" s="396"/>
      <c r="NHX174" s="396"/>
      <c r="NHY174" s="396"/>
      <c r="NHZ174" s="396"/>
      <c r="NIA174" s="396"/>
      <c r="NIB174" s="396"/>
      <c r="NIC174" s="396"/>
      <c r="NID174" s="396"/>
      <c r="NIE174" s="396"/>
      <c r="NIF174" s="396"/>
      <c r="NIG174" s="396"/>
      <c r="NIH174" s="396"/>
      <c r="NII174" s="396"/>
      <c r="NIJ174" s="396"/>
      <c r="NIK174" s="396"/>
      <c r="NIL174" s="396"/>
      <c r="NIM174" s="396"/>
      <c r="NIN174" s="396"/>
      <c r="NIO174" s="396"/>
      <c r="NIP174" s="396"/>
      <c r="NIQ174" s="396"/>
      <c r="NIR174" s="396"/>
      <c r="NIS174" s="396"/>
      <c r="NIT174" s="396"/>
      <c r="NIU174" s="396"/>
      <c r="NIV174" s="396"/>
      <c r="NIW174" s="396"/>
      <c r="NIX174" s="396"/>
      <c r="NIY174" s="396"/>
      <c r="NIZ174" s="396"/>
      <c r="NJA174" s="396"/>
      <c r="NJB174" s="396"/>
      <c r="NJC174" s="396"/>
      <c r="NJD174" s="396"/>
      <c r="NJE174" s="396"/>
      <c r="NJF174" s="396"/>
      <c r="NJG174" s="396"/>
      <c r="NJH174" s="396"/>
      <c r="NJI174" s="396"/>
      <c r="NJJ174" s="396"/>
      <c r="NJK174" s="396"/>
      <c r="NJL174" s="396"/>
      <c r="NJM174" s="396"/>
      <c r="NJN174" s="396"/>
      <c r="NJO174" s="396"/>
      <c r="NJP174" s="396"/>
      <c r="NJQ174" s="396"/>
      <c r="NJR174" s="396"/>
      <c r="NJS174" s="396"/>
      <c r="NJT174" s="396"/>
      <c r="NJU174" s="396"/>
      <c r="NJV174" s="396"/>
      <c r="NJW174" s="396"/>
      <c r="NJX174" s="396"/>
      <c r="NJY174" s="396"/>
      <c r="NJZ174" s="396"/>
      <c r="NKA174" s="396"/>
      <c r="NKB174" s="396"/>
      <c r="NKC174" s="396"/>
      <c r="NKD174" s="396"/>
      <c r="NKE174" s="396"/>
      <c r="NKF174" s="396"/>
      <c r="NKG174" s="396"/>
      <c r="NKH174" s="396"/>
      <c r="NKI174" s="396"/>
      <c r="NKJ174" s="396"/>
      <c r="NKK174" s="396"/>
      <c r="NKL174" s="396"/>
      <c r="NKM174" s="396"/>
      <c r="NKN174" s="396"/>
      <c r="NKO174" s="396"/>
      <c r="NKP174" s="396"/>
      <c r="NKQ174" s="396"/>
      <c r="NKR174" s="396"/>
      <c r="NKS174" s="396"/>
      <c r="NKT174" s="396"/>
      <c r="NKU174" s="396"/>
      <c r="NKV174" s="396"/>
      <c r="NKW174" s="396"/>
      <c r="NKX174" s="396"/>
      <c r="NKY174" s="396"/>
      <c r="NKZ174" s="396"/>
      <c r="NLA174" s="396"/>
      <c r="NLB174" s="396"/>
      <c r="NLC174" s="396"/>
      <c r="NLD174" s="396"/>
      <c r="NLE174" s="396"/>
      <c r="NLF174" s="396"/>
      <c r="NLG174" s="396"/>
      <c r="NLH174" s="396"/>
      <c r="NLI174" s="396"/>
      <c r="NLJ174" s="396"/>
      <c r="NLK174" s="396"/>
      <c r="NLL174" s="396"/>
      <c r="NLM174" s="396"/>
      <c r="NLN174" s="396"/>
      <c r="NLO174" s="396"/>
      <c r="NLP174" s="396"/>
      <c r="NLQ174" s="396"/>
      <c r="NLR174" s="396"/>
      <c r="NLS174" s="396"/>
      <c r="NLT174" s="396"/>
      <c r="NLU174" s="396"/>
      <c r="NLV174" s="396"/>
      <c r="NLW174" s="396"/>
      <c r="NLX174" s="396"/>
      <c r="NLY174" s="396"/>
      <c r="NLZ174" s="396"/>
      <c r="NMA174" s="396"/>
      <c r="NMB174" s="396"/>
      <c r="NMC174" s="396"/>
      <c r="NMD174" s="396"/>
      <c r="NME174" s="396"/>
      <c r="NMF174" s="396"/>
      <c r="NMG174" s="396"/>
      <c r="NMH174" s="396"/>
      <c r="NMI174" s="396"/>
      <c r="NMJ174" s="396"/>
      <c r="NMK174" s="396"/>
      <c r="NML174" s="396"/>
      <c r="NMM174" s="396"/>
      <c r="NMN174" s="396"/>
      <c r="NMO174" s="396"/>
      <c r="NMP174" s="396"/>
      <c r="NMQ174" s="396"/>
      <c r="NMR174" s="396"/>
      <c r="NMS174" s="396"/>
      <c r="NMT174" s="396"/>
      <c r="NMU174" s="396"/>
      <c r="NMV174" s="396"/>
      <c r="NMW174" s="396"/>
      <c r="NMX174" s="396"/>
      <c r="NMY174" s="396"/>
      <c r="NMZ174" s="396"/>
      <c r="NNA174" s="396"/>
      <c r="NNB174" s="396"/>
      <c r="NNC174" s="396"/>
      <c r="NND174" s="396"/>
      <c r="NNE174" s="396"/>
      <c r="NNF174" s="396"/>
      <c r="NNG174" s="396"/>
      <c r="NNH174" s="396"/>
      <c r="NNI174" s="396"/>
      <c r="NNJ174" s="396"/>
      <c r="NNK174" s="396"/>
      <c r="NNL174" s="396"/>
      <c r="NNM174" s="396"/>
      <c r="NNN174" s="396"/>
      <c r="NNO174" s="396"/>
      <c r="NNP174" s="396"/>
      <c r="NNQ174" s="396"/>
      <c r="NNR174" s="396"/>
      <c r="NNS174" s="396"/>
      <c r="NNT174" s="396"/>
      <c r="NNU174" s="396"/>
      <c r="NNV174" s="396"/>
      <c r="NNW174" s="396"/>
      <c r="NNX174" s="396"/>
      <c r="NNY174" s="396"/>
      <c r="NNZ174" s="396"/>
      <c r="NOA174" s="396"/>
      <c r="NOB174" s="396"/>
      <c r="NOC174" s="396"/>
      <c r="NOD174" s="396"/>
      <c r="NOE174" s="396"/>
      <c r="NOF174" s="396"/>
      <c r="NOG174" s="396"/>
      <c r="NOH174" s="396"/>
      <c r="NOI174" s="396"/>
      <c r="NOJ174" s="396"/>
      <c r="NOK174" s="396"/>
      <c r="NOL174" s="396"/>
      <c r="NOM174" s="396"/>
      <c r="NON174" s="396"/>
      <c r="NOO174" s="396"/>
      <c r="NOP174" s="396"/>
      <c r="NOQ174" s="396"/>
      <c r="NOR174" s="396"/>
      <c r="NOS174" s="396"/>
      <c r="NOT174" s="396"/>
      <c r="NOU174" s="396"/>
      <c r="NOV174" s="396"/>
      <c r="NOW174" s="396"/>
      <c r="NOX174" s="396"/>
      <c r="NOY174" s="396"/>
      <c r="NOZ174" s="396"/>
      <c r="NPA174" s="396"/>
      <c r="NPB174" s="396"/>
      <c r="NPC174" s="396"/>
      <c r="NPD174" s="396"/>
      <c r="NPE174" s="396"/>
      <c r="NPF174" s="396"/>
      <c r="NPG174" s="396"/>
      <c r="NPH174" s="396"/>
      <c r="NPI174" s="396"/>
      <c r="NPJ174" s="396"/>
      <c r="NPK174" s="396"/>
      <c r="NPL174" s="396"/>
      <c r="NPM174" s="396"/>
      <c r="NPN174" s="396"/>
      <c r="NPO174" s="396"/>
      <c r="NPP174" s="396"/>
      <c r="NPQ174" s="396"/>
      <c r="NPR174" s="396"/>
      <c r="NPS174" s="396"/>
      <c r="NPT174" s="396"/>
      <c r="NPU174" s="396"/>
      <c r="NPV174" s="396"/>
      <c r="NPW174" s="396"/>
      <c r="NPX174" s="396"/>
      <c r="NPY174" s="396"/>
      <c r="NPZ174" s="396"/>
      <c r="NQA174" s="396"/>
      <c r="NQB174" s="396"/>
      <c r="NQC174" s="396"/>
      <c r="NQD174" s="396"/>
      <c r="NQE174" s="396"/>
      <c r="NQF174" s="396"/>
      <c r="NQG174" s="396"/>
      <c r="NQH174" s="396"/>
      <c r="NQI174" s="396"/>
      <c r="NQJ174" s="396"/>
      <c r="NQK174" s="396"/>
      <c r="NQL174" s="396"/>
      <c r="NQM174" s="396"/>
      <c r="NQN174" s="396"/>
      <c r="NQO174" s="396"/>
      <c r="NQP174" s="396"/>
      <c r="NQQ174" s="396"/>
      <c r="NQR174" s="396"/>
      <c r="NQS174" s="396"/>
      <c r="NQT174" s="396"/>
      <c r="NQU174" s="396"/>
      <c r="NQV174" s="396"/>
      <c r="NQW174" s="396"/>
      <c r="NQX174" s="396"/>
      <c r="NQY174" s="396"/>
      <c r="NQZ174" s="396"/>
      <c r="NRA174" s="396"/>
      <c r="NRB174" s="396"/>
      <c r="NRC174" s="396"/>
      <c r="NRD174" s="396"/>
      <c r="NRE174" s="396"/>
      <c r="NRF174" s="396"/>
      <c r="NRG174" s="396"/>
      <c r="NRH174" s="396"/>
      <c r="NRI174" s="396"/>
      <c r="NRJ174" s="396"/>
      <c r="NRK174" s="396"/>
      <c r="NRL174" s="396"/>
      <c r="NRM174" s="396"/>
      <c r="NRN174" s="396"/>
      <c r="NRO174" s="396"/>
      <c r="NRP174" s="396"/>
      <c r="NRQ174" s="396"/>
      <c r="NRR174" s="396"/>
      <c r="NRS174" s="396"/>
      <c r="NRT174" s="396"/>
      <c r="NRU174" s="396"/>
      <c r="NRV174" s="396"/>
      <c r="NRW174" s="396"/>
      <c r="NRX174" s="396"/>
      <c r="NRY174" s="396"/>
      <c r="NRZ174" s="396"/>
      <c r="NSA174" s="396"/>
      <c r="NSB174" s="396"/>
      <c r="NSC174" s="396"/>
      <c r="NSD174" s="396"/>
      <c r="NSE174" s="396"/>
      <c r="NSF174" s="396"/>
      <c r="NSG174" s="396"/>
      <c r="NSH174" s="396"/>
      <c r="NSI174" s="396"/>
      <c r="NSJ174" s="396"/>
      <c r="NSK174" s="396"/>
      <c r="NSL174" s="396"/>
      <c r="NSM174" s="396"/>
      <c r="NSN174" s="396"/>
      <c r="NSO174" s="396"/>
      <c r="NSP174" s="396"/>
      <c r="NSQ174" s="396"/>
      <c r="NSR174" s="396"/>
      <c r="NSS174" s="396"/>
      <c r="NST174" s="396"/>
      <c r="NSU174" s="396"/>
      <c r="NSV174" s="396"/>
      <c r="NSW174" s="396"/>
      <c r="NSX174" s="396"/>
      <c r="NSY174" s="396"/>
      <c r="NSZ174" s="396"/>
      <c r="NTA174" s="396"/>
      <c r="NTB174" s="396"/>
      <c r="NTC174" s="396"/>
      <c r="NTD174" s="396"/>
      <c r="NTE174" s="396"/>
      <c r="NTF174" s="396"/>
      <c r="NTG174" s="396"/>
      <c r="NTH174" s="396"/>
      <c r="NTI174" s="396"/>
      <c r="NTJ174" s="396"/>
      <c r="NTK174" s="396"/>
      <c r="NTL174" s="396"/>
      <c r="NTM174" s="396"/>
      <c r="NTN174" s="396"/>
      <c r="NTO174" s="396"/>
      <c r="NTP174" s="396"/>
      <c r="NTQ174" s="396"/>
      <c r="NTR174" s="396"/>
      <c r="NTS174" s="396"/>
      <c r="NTT174" s="396"/>
      <c r="NTU174" s="396"/>
      <c r="NTV174" s="396"/>
      <c r="NTW174" s="396"/>
      <c r="NTX174" s="396"/>
      <c r="NTY174" s="396"/>
      <c r="NTZ174" s="396"/>
      <c r="NUA174" s="396"/>
      <c r="NUB174" s="396"/>
      <c r="NUC174" s="396"/>
      <c r="NUD174" s="396"/>
      <c r="NUE174" s="396"/>
      <c r="NUF174" s="396"/>
      <c r="NUG174" s="396"/>
      <c r="NUH174" s="396"/>
      <c r="NUI174" s="396"/>
      <c r="NUJ174" s="396"/>
      <c r="NUK174" s="396"/>
      <c r="NUL174" s="396"/>
      <c r="NUM174" s="396"/>
      <c r="NUN174" s="396"/>
      <c r="NUO174" s="396"/>
      <c r="NUP174" s="396"/>
      <c r="NUQ174" s="396"/>
      <c r="NUR174" s="396"/>
      <c r="NUS174" s="396"/>
      <c r="NUT174" s="396"/>
      <c r="NUU174" s="396"/>
      <c r="NUV174" s="396"/>
      <c r="NUW174" s="396"/>
      <c r="NUX174" s="396"/>
      <c r="NUY174" s="396"/>
      <c r="NUZ174" s="396"/>
      <c r="NVA174" s="396"/>
      <c r="NVB174" s="396"/>
      <c r="NVC174" s="396"/>
      <c r="NVD174" s="396"/>
      <c r="NVE174" s="396"/>
      <c r="NVF174" s="396"/>
      <c r="NVG174" s="396"/>
      <c r="NVH174" s="396"/>
      <c r="NVI174" s="396"/>
      <c r="NVJ174" s="396"/>
      <c r="NVK174" s="396"/>
      <c r="NVL174" s="396"/>
      <c r="NVM174" s="396"/>
      <c r="NVN174" s="396"/>
      <c r="NVO174" s="396"/>
      <c r="NVP174" s="396"/>
      <c r="NVQ174" s="396"/>
      <c r="NVR174" s="396"/>
      <c r="NVS174" s="396"/>
      <c r="NVT174" s="396"/>
      <c r="NVU174" s="396"/>
      <c r="NVV174" s="396"/>
      <c r="NVW174" s="396"/>
      <c r="NVX174" s="396"/>
      <c r="NVY174" s="396"/>
      <c r="NVZ174" s="396"/>
      <c r="NWA174" s="396"/>
      <c r="NWB174" s="396"/>
      <c r="NWC174" s="396"/>
      <c r="NWD174" s="396"/>
      <c r="NWE174" s="396"/>
      <c r="NWF174" s="396"/>
      <c r="NWG174" s="396"/>
      <c r="NWH174" s="396"/>
      <c r="NWI174" s="396"/>
      <c r="NWJ174" s="396"/>
      <c r="NWK174" s="396"/>
      <c r="NWL174" s="396"/>
      <c r="NWM174" s="396"/>
      <c r="NWN174" s="396"/>
      <c r="NWO174" s="396"/>
      <c r="NWP174" s="396"/>
      <c r="NWQ174" s="396"/>
      <c r="NWR174" s="396"/>
      <c r="NWS174" s="396"/>
      <c r="NWT174" s="396"/>
      <c r="NWU174" s="396"/>
      <c r="NWV174" s="396"/>
      <c r="NWW174" s="396"/>
      <c r="NWX174" s="396"/>
      <c r="NWY174" s="396"/>
      <c r="NWZ174" s="396"/>
      <c r="NXA174" s="396"/>
      <c r="NXB174" s="396"/>
      <c r="NXC174" s="396"/>
      <c r="NXD174" s="396"/>
      <c r="NXE174" s="396"/>
      <c r="NXF174" s="396"/>
      <c r="NXG174" s="396"/>
      <c r="NXH174" s="396"/>
      <c r="NXI174" s="396"/>
      <c r="NXJ174" s="396"/>
      <c r="NXK174" s="396"/>
      <c r="NXL174" s="396"/>
      <c r="NXM174" s="396"/>
      <c r="NXN174" s="396"/>
      <c r="NXO174" s="396"/>
      <c r="NXP174" s="396"/>
      <c r="NXQ174" s="396"/>
      <c r="NXR174" s="396"/>
      <c r="NXS174" s="396"/>
      <c r="NXT174" s="396"/>
      <c r="NXU174" s="396"/>
      <c r="NXV174" s="396"/>
      <c r="NXW174" s="396"/>
      <c r="NXX174" s="396"/>
      <c r="NXY174" s="396"/>
      <c r="NXZ174" s="396"/>
      <c r="NYA174" s="396"/>
      <c r="NYB174" s="396"/>
      <c r="NYC174" s="396"/>
      <c r="NYD174" s="396"/>
      <c r="NYE174" s="396"/>
      <c r="NYF174" s="396"/>
      <c r="NYG174" s="396"/>
      <c r="NYH174" s="396"/>
      <c r="NYI174" s="396"/>
      <c r="NYJ174" s="396"/>
      <c r="NYK174" s="396"/>
      <c r="NYL174" s="396"/>
      <c r="NYM174" s="396"/>
      <c r="NYN174" s="396"/>
      <c r="NYO174" s="396"/>
      <c r="NYP174" s="396"/>
      <c r="NYQ174" s="396"/>
      <c r="NYR174" s="396"/>
      <c r="NYS174" s="396"/>
      <c r="NYT174" s="396"/>
      <c r="NYU174" s="396"/>
      <c r="NYV174" s="396"/>
      <c r="NYW174" s="396"/>
      <c r="NYX174" s="396"/>
      <c r="NYY174" s="396"/>
      <c r="NYZ174" s="396"/>
      <c r="NZA174" s="396"/>
      <c r="NZB174" s="396"/>
      <c r="NZC174" s="396"/>
      <c r="NZD174" s="396"/>
      <c r="NZE174" s="396"/>
      <c r="NZF174" s="396"/>
      <c r="NZG174" s="396"/>
      <c r="NZH174" s="396"/>
      <c r="NZI174" s="396"/>
      <c r="NZJ174" s="396"/>
      <c r="NZK174" s="396"/>
      <c r="NZL174" s="396"/>
      <c r="NZM174" s="396"/>
      <c r="NZN174" s="396"/>
      <c r="NZO174" s="396"/>
      <c r="NZP174" s="396"/>
      <c r="NZQ174" s="396"/>
      <c r="NZR174" s="396"/>
      <c r="NZS174" s="396"/>
      <c r="NZT174" s="396"/>
      <c r="NZU174" s="396"/>
      <c r="NZV174" s="396"/>
      <c r="NZW174" s="396"/>
      <c r="NZX174" s="396"/>
      <c r="NZY174" s="396"/>
      <c r="NZZ174" s="396"/>
      <c r="OAA174" s="396"/>
      <c r="OAB174" s="396"/>
      <c r="OAC174" s="396"/>
      <c r="OAD174" s="396"/>
      <c r="OAE174" s="396"/>
      <c r="OAF174" s="396"/>
      <c r="OAG174" s="396"/>
      <c r="OAH174" s="396"/>
      <c r="OAI174" s="396"/>
      <c r="OAJ174" s="396"/>
      <c r="OAK174" s="396"/>
      <c r="OAL174" s="396"/>
      <c r="OAM174" s="396"/>
      <c r="OAN174" s="396"/>
      <c r="OAO174" s="396"/>
      <c r="OAP174" s="396"/>
      <c r="OAQ174" s="396"/>
      <c r="OAR174" s="396"/>
      <c r="OAS174" s="396"/>
      <c r="OAT174" s="396"/>
      <c r="OAU174" s="396"/>
      <c r="OAV174" s="396"/>
      <c r="OAW174" s="396"/>
      <c r="OAX174" s="396"/>
      <c r="OAY174" s="396"/>
      <c r="OAZ174" s="396"/>
      <c r="OBA174" s="396"/>
      <c r="OBB174" s="396"/>
      <c r="OBC174" s="396"/>
      <c r="OBD174" s="396"/>
      <c r="OBE174" s="396"/>
      <c r="OBF174" s="396"/>
      <c r="OBG174" s="396"/>
      <c r="OBH174" s="396"/>
      <c r="OBI174" s="396"/>
      <c r="OBJ174" s="396"/>
      <c r="OBK174" s="396"/>
      <c r="OBL174" s="396"/>
      <c r="OBM174" s="396"/>
      <c r="OBN174" s="396"/>
      <c r="OBO174" s="396"/>
      <c r="OBP174" s="396"/>
      <c r="OBQ174" s="396"/>
      <c r="OBR174" s="396"/>
      <c r="OBS174" s="396"/>
      <c r="OBT174" s="396"/>
      <c r="OBU174" s="396"/>
      <c r="OBV174" s="396"/>
      <c r="OBW174" s="396"/>
      <c r="OBX174" s="396"/>
      <c r="OBY174" s="396"/>
      <c r="OBZ174" s="396"/>
      <c r="OCA174" s="396"/>
      <c r="OCB174" s="396"/>
      <c r="OCC174" s="396"/>
      <c r="OCD174" s="396"/>
      <c r="OCE174" s="396"/>
      <c r="OCF174" s="396"/>
      <c r="OCG174" s="396"/>
      <c r="OCH174" s="396"/>
      <c r="OCI174" s="396"/>
      <c r="OCJ174" s="396"/>
      <c r="OCK174" s="396"/>
      <c r="OCL174" s="396"/>
      <c r="OCM174" s="396"/>
      <c r="OCN174" s="396"/>
      <c r="OCO174" s="396"/>
      <c r="OCP174" s="396"/>
      <c r="OCQ174" s="396"/>
      <c r="OCR174" s="396"/>
      <c r="OCS174" s="396"/>
      <c r="OCT174" s="396"/>
      <c r="OCU174" s="396"/>
      <c r="OCV174" s="396"/>
      <c r="OCW174" s="396"/>
      <c r="OCX174" s="396"/>
      <c r="OCY174" s="396"/>
      <c r="OCZ174" s="396"/>
      <c r="ODA174" s="396"/>
      <c r="ODB174" s="396"/>
      <c r="ODC174" s="396"/>
      <c r="ODD174" s="396"/>
      <c r="ODE174" s="396"/>
      <c r="ODF174" s="396"/>
      <c r="ODG174" s="396"/>
      <c r="ODH174" s="396"/>
      <c r="ODI174" s="396"/>
      <c r="ODJ174" s="396"/>
      <c r="ODK174" s="396"/>
      <c r="ODL174" s="396"/>
      <c r="ODM174" s="396"/>
      <c r="ODN174" s="396"/>
      <c r="ODO174" s="396"/>
      <c r="ODP174" s="396"/>
      <c r="ODQ174" s="396"/>
      <c r="ODR174" s="396"/>
      <c r="ODS174" s="396"/>
      <c r="ODT174" s="396"/>
      <c r="ODU174" s="396"/>
      <c r="ODV174" s="396"/>
      <c r="ODW174" s="396"/>
      <c r="ODX174" s="396"/>
      <c r="ODY174" s="396"/>
      <c r="ODZ174" s="396"/>
      <c r="OEA174" s="396"/>
      <c r="OEB174" s="396"/>
      <c r="OEC174" s="396"/>
      <c r="OED174" s="396"/>
      <c r="OEE174" s="396"/>
      <c r="OEF174" s="396"/>
      <c r="OEG174" s="396"/>
      <c r="OEH174" s="396"/>
      <c r="OEI174" s="396"/>
      <c r="OEJ174" s="396"/>
      <c r="OEK174" s="396"/>
      <c r="OEL174" s="396"/>
      <c r="OEM174" s="396"/>
      <c r="OEN174" s="396"/>
      <c r="OEO174" s="396"/>
      <c r="OEP174" s="396"/>
      <c r="OEQ174" s="396"/>
      <c r="OER174" s="396"/>
      <c r="OES174" s="396"/>
      <c r="OET174" s="396"/>
      <c r="OEU174" s="396"/>
      <c r="OEV174" s="396"/>
      <c r="OEW174" s="396"/>
      <c r="OEX174" s="396"/>
      <c r="OEY174" s="396"/>
      <c r="OEZ174" s="396"/>
      <c r="OFA174" s="396"/>
      <c r="OFB174" s="396"/>
      <c r="OFC174" s="396"/>
      <c r="OFD174" s="396"/>
      <c r="OFE174" s="396"/>
      <c r="OFF174" s="396"/>
      <c r="OFG174" s="396"/>
      <c r="OFH174" s="396"/>
      <c r="OFI174" s="396"/>
      <c r="OFJ174" s="396"/>
      <c r="OFK174" s="396"/>
      <c r="OFL174" s="396"/>
      <c r="OFM174" s="396"/>
      <c r="OFN174" s="396"/>
      <c r="OFO174" s="396"/>
      <c r="OFP174" s="396"/>
      <c r="OFQ174" s="396"/>
      <c r="OFR174" s="396"/>
      <c r="OFS174" s="396"/>
      <c r="OFT174" s="396"/>
      <c r="OFU174" s="396"/>
      <c r="OFV174" s="396"/>
      <c r="OFW174" s="396"/>
      <c r="OFX174" s="396"/>
      <c r="OFY174" s="396"/>
      <c r="OFZ174" s="396"/>
      <c r="OGA174" s="396"/>
      <c r="OGB174" s="396"/>
      <c r="OGC174" s="396"/>
      <c r="OGD174" s="396"/>
      <c r="OGE174" s="396"/>
      <c r="OGF174" s="396"/>
      <c r="OGG174" s="396"/>
      <c r="OGH174" s="396"/>
      <c r="OGI174" s="396"/>
      <c r="OGJ174" s="396"/>
      <c r="OGK174" s="396"/>
      <c r="OGL174" s="396"/>
      <c r="OGM174" s="396"/>
      <c r="OGN174" s="396"/>
      <c r="OGO174" s="396"/>
      <c r="OGP174" s="396"/>
      <c r="OGQ174" s="396"/>
      <c r="OGR174" s="396"/>
      <c r="OGS174" s="396"/>
      <c r="OGT174" s="396"/>
      <c r="OGU174" s="396"/>
      <c r="OGV174" s="396"/>
      <c r="OGW174" s="396"/>
      <c r="OGX174" s="396"/>
      <c r="OGY174" s="396"/>
      <c r="OGZ174" s="396"/>
      <c r="OHA174" s="396"/>
      <c r="OHB174" s="396"/>
      <c r="OHC174" s="396"/>
      <c r="OHD174" s="396"/>
      <c r="OHE174" s="396"/>
      <c r="OHF174" s="396"/>
      <c r="OHG174" s="396"/>
      <c r="OHH174" s="396"/>
      <c r="OHI174" s="396"/>
      <c r="OHJ174" s="396"/>
      <c r="OHK174" s="396"/>
      <c r="OHL174" s="396"/>
      <c r="OHM174" s="396"/>
      <c r="OHN174" s="396"/>
      <c r="OHO174" s="396"/>
      <c r="OHP174" s="396"/>
      <c r="OHQ174" s="396"/>
      <c r="OHR174" s="396"/>
      <c r="OHS174" s="396"/>
      <c r="OHT174" s="396"/>
      <c r="OHU174" s="396"/>
      <c r="OHV174" s="396"/>
      <c r="OHW174" s="396"/>
      <c r="OHX174" s="396"/>
      <c r="OHY174" s="396"/>
      <c r="OHZ174" s="396"/>
      <c r="OIA174" s="396"/>
      <c r="OIB174" s="396"/>
      <c r="OIC174" s="396"/>
      <c r="OID174" s="396"/>
      <c r="OIE174" s="396"/>
      <c r="OIF174" s="396"/>
      <c r="OIG174" s="396"/>
      <c r="OIH174" s="396"/>
      <c r="OII174" s="396"/>
      <c r="OIJ174" s="396"/>
      <c r="OIK174" s="396"/>
      <c r="OIL174" s="396"/>
      <c r="OIM174" s="396"/>
      <c r="OIN174" s="396"/>
      <c r="OIO174" s="396"/>
      <c r="OIP174" s="396"/>
      <c r="OIQ174" s="396"/>
      <c r="OIR174" s="396"/>
      <c r="OIS174" s="396"/>
      <c r="OIT174" s="396"/>
      <c r="OIU174" s="396"/>
      <c r="OIV174" s="396"/>
      <c r="OIW174" s="396"/>
      <c r="OIX174" s="396"/>
      <c r="OIY174" s="396"/>
      <c r="OIZ174" s="396"/>
      <c r="OJA174" s="396"/>
      <c r="OJB174" s="396"/>
      <c r="OJC174" s="396"/>
      <c r="OJD174" s="396"/>
      <c r="OJE174" s="396"/>
      <c r="OJF174" s="396"/>
      <c r="OJG174" s="396"/>
      <c r="OJH174" s="396"/>
      <c r="OJI174" s="396"/>
      <c r="OJJ174" s="396"/>
      <c r="OJK174" s="396"/>
      <c r="OJL174" s="396"/>
      <c r="OJM174" s="396"/>
      <c r="OJN174" s="396"/>
      <c r="OJO174" s="396"/>
      <c r="OJP174" s="396"/>
      <c r="OJQ174" s="396"/>
      <c r="OJR174" s="396"/>
      <c r="OJS174" s="396"/>
      <c r="OJT174" s="396"/>
      <c r="OJU174" s="396"/>
      <c r="OJV174" s="396"/>
      <c r="OJW174" s="396"/>
      <c r="OJX174" s="396"/>
      <c r="OJY174" s="396"/>
      <c r="OJZ174" s="396"/>
      <c r="OKA174" s="396"/>
      <c r="OKB174" s="396"/>
      <c r="OKC174" s="396"/>
      <c r="OKD174" s="396"/>
      <c r="OKE174" s="396"/>
      <c r="OKF174" s="396"/>
      <c r="OKG174" s="396"/>
      <c r="OKH174" s="396"/>
      <c r="OKI174" s="396"/>
      <c r="OKJ174" s="396"/>
      <c r="OKK174" s="396"/>
      <c r="OKL174" s="396"/>
      <c r="OKM174" s="396"/>
      <c r="OKN174" s="396"/>
      <c r="OKO174" s="396"/>
      <c r="OKP174" s="396"/>
      <c r="OKQ174" s="396"/>
      <c r="OKR174" s="396"/>
      <c r="OKS174" s="396"/>
      <c r="OKT174" s="396"/>
      <c r="OKU174" s="396"/>
      <c r="OKV174" s="396"/>
      <c r="OKW174" s="396"/>
      <c r="OKX174" s="396"/>
      <c r="OKY174" s="396"/>
      <c r="OKZ174" s="396"/>
      <c r="OLA174" s="396"/>
      <c r="OLB174" s="396"/>
      <c r="OLC174" s="396"/>
      <c r="OLD174" s="396"/>
      <c r="OLE174" s="396"/>
      <c r="OLF174" s="396"/>
      <c r="OLG174" s="396"/>
      <c r="OLH174" s="396"/>
      <c r="OLI174" s="396"/>
      <c r="OLJ174" s="396"/>
      <c r="OLK174" s="396"/>
      <c r="OLL174" s="396"/>
      <c r="OLM174" s="396"/>
      <c r="OLN174" s="396"/>
      <c r="OLO174" s="396"/>
      <c r="OLP174" s="396"/>
      <c r="OLQ174" s="396"/>
      <c r="OLR174" s="396"/>
      <c r="OLS174" s="396"/>
      <c r="OLT174" s="396"/>
      <c r="OLU174" s="396"/>
      <c r="OLV174" s="396"/>
      <c r="OLW174" s="396"/>
      <c r="OLX174" s="396"/>
      <c r="OLY174" s="396"/>
      <c r="OLZ174" s="396"/>
      <c r="OMA174" s="396"/>
      <c r="OMB174" s="396"/>
      <c r="OMC174" s="396"/>
      <c r="OMD174" s="396"/>
      <c r="OME174" s="396"/>
      <c r="OMF174" s="396"/>
      <c r="OMG174" s="396"/>
      <c r="OMH174" s="396"/>
      <c r="OMI174" s="396"/>
      <c r="OMJ174" s="396"/>
      <c r="OMK174" s="396"/>
      <c r="OML174" s="396"/>
      <c r="OMM174" s="396"/>
      <c r="OMN174" s="396"/>
      <c r="OMO174" s="396"/>
      <c r="OMP174" s="396"/>
      <c r="OMQ174" s="396"/>
      <c r="OMR174" s="396"/>
      <c r="OMS174" s="396"/>
      <c r="OMT174" s="396"/>
      <c r="OMU174" s="396"/>
      <c r="OMV174" s="396"/>
      <c r="OMW174" s="396"/>
      <c r="OMX174" s="396"/>
      <c r="OMY174" s="396"/>
      <c r="OMZ174" s="396"/>
      <c r="ONA174" s="396"/>
      <c r="ONB174" s="396"/>
      <c r="ONC174" s="396"/>
      <c r="OND174" s="396"/>
      <c r="ONE174" s="396"/>
      <c r="ONF174" s="396"/>
      <c r="ONG174" s="396"/>
      <c r="ONH174" s="396"/>
      <c r="ONI174" s="396"/>
      <c r="ONJ174" s="396"/>
      <c r="ONK174" s="396"/>
      <c r="ONL174" s="396"/>
      <c r="ONM174" s="396"/>
      <c r="ONN174" s="396"/>
      <c r="ONO174" s="396"/>
      <c r="ONP174" s="396"/>
      <c r="ONQ174" s="396"/>
      <c r="ONR174" s="396"/>
      <c r="ONS174" s="396"/>
      <c r="ONT174" s="396"/>
      <c r="ONU174" s="396"/>
      <c r="ONV174" s="396"/>
      <c r="ONW174" s="396"/>
      <c r="ONX174" s="396"/>
      <c r="ONY174" s="396"/>
      <c r="ONZ174" s="396"/>
      <c r="OOA174" s="396"/>
      <c r="OOB174" s="396"/>
      <c r="OOC174" s="396"/>
      <c r="OOD174" s="396"/>
      <c r="OOE174" s="396"/>
      <c r="OOF174" s="396"/>
      <c r="OOG174" s="396"/>
      <c r="OOH174" s="396"/>
      <c r="OOI174" s="396"/>
      <c r="OOJ174" s="396"/>
      <c r="OOK174" s="396"/>
      <c r="OOL174" s="396"/>
      <c r="OOM174" s="396"/>
      <c r="OON174" s="396"/>
      <c r="OOO174" s="396"/>
      <c r="OOP174" s="396"/>
      <c r="OOQ174" s="396"/>
      <c r="OOR174" s="396"/>
      <c r="OOS174" s="396"/>
      <c r="OOT174" s="396"/>
      <c r="OOU174" s="396"/>
      <c r="OOV174" s="396"/>
      <c r="OOW174" s="396"/>
      <c r="OOX174" s="396"/>
      <c r="OOY174" s="396"/>
      <c r="OOZ174" s="396"/>
      <c r="OPA174" s="396"/>
      <c r="OPB174" s="396"/>
      <c r="OPC174" s="396"/>
      <c r="OPD174" s="396"/>
      <c r="OPE174" s="396"/>
      <c r="OPF174" s="396"/>
      <c r="OPG174" s="396"/>
      <c r="OPH174" s="396"/>
      <c r="OPI174" s="396"/>
      <c r="OPJ174" s="396"/>
      <c r="OPK174" s="396"/>
      <c r="OPL174" s="396"/>
      <c r="OPM174" s="396"/>
      <c r="OPN174" s="396"/>
      <c r="OPO174" s="396"/>
      <c r="OPP174" s="396"/>
      <c r="OPQ174" s="396"/>
      <c r="OPR174" s="396"/>
      <c r="OPS174" s="396"/>
      <c r="OPT174" s="396"/>
      <c r="OPU174" s="396"/>
      <c r="OPV174" s="396"/>
      <c r="OPW174" s="396"/>
      <c r="OPX174" s="396"/>
      <c r="OPY174" s="396"/>
      <c r="OPZ174" s="396"/>
      <c r="OQA174" s="396"/>
      <c r="OQB174" s="396"/>
      <c r="OQC174" s="396"/>
      <c r="OQD174" s="396"/>
      <c r="OQE174" s="396"/>
      <c r="OQF174" s="396"/>
      <c r="OQG174" s="396"/>
      <c r="OQH174" s="396"/>
      <c r="OQI174" s="396"/>
      <c r="OQJ174" s="396"/>
      <c r="OQK174" s="396"/>
      <c r="OQL174" s="396"/>
      <c r="OQM174" s="396"/>
      <c r="OQN174" s="396"/>
      <c r="OQO174" s="396"/>
      <c r="OQP174" s="396"/>
      <c r="OQQ174" s="396"/>
      <c r="OQR174" s="396"/>
      <c r="OQS174" s="396"/>
      <c r="OQT174" s="396"/>
      <c r="OQU174" s="396"/>
      <c r="OQV174" s="396"/>
      <c r="OQW174" s="396"/>
      <c r="OQX174" s="396"/>
      <c r="OQY174" s="396"/>
      <c r="OQZ174" s="396"/>
      <c r="ORA174" s="396"/>
      <c r="ORB174" s="396"/>
      <c r="ORC174" s="396"/>
      <c r="ORD174" s="396"/>
      <c r="ORE174" s="396"/>
      <c r="ORF174" s="396"/>
      <c r="ORG174" s="396"/>
      <c r="ORH174" s="396"/>
      <c r="ORI174" s="396"/>
      <c r="ORJ174" s="396"/>
      <c r="ORK174" s="396"/>
      <c r="ORL174" s="396"/>
      <c r="ORM174" s="396"/>
      <c r="ORN174" s="396"/>
      <c r="ORO174" s="396"/>
      <c r="ORP174" s="396"/>
      <c r="ORQ174" s="396"/>
      <c r="ORR174" s="396"/>
      <c r="ORS174" s="396"/>
      <c r="ORT174" s="396"/>
      <c r="ORU174" s="396"/>
      <c r="ORV174" s="396"/>
      <c r="ORW174" s="396"/>
      <c r="ORX174" s="396"/>
      <c r="ORY174" s="396"/>
      <c r="ORZ174" s="396"/>
      <c r="OSA174" s="396"/>
      <c r="OSB174" s="396"/>
      <c r="OSC174" s="396"/>
      <c r="OSD174" s="396"/>
      <c r="OSE174" s="396"/>
      <c r="OSF174" s="396"/>
      <c r="OSG174" s="396"/>
      <c r="OSH174" s="396"/>
      <c r="OSI174" s="396"/>
      <c r="OSJ174" s="396"/>
      <c r="OSK174" s="396"/>
      <c r="OSL174" s="396"/>
      <c r="OSM174" s="396"/>
      <c r="OSN174" s="396"/>
      <c r="OSO174" s="396"/>
      <c r="OSP174" s="396"/>
      <c r="OSQ174" s="396"/>
      <c r="OSR174" s="396"/>
      <c r="OSS174" s="396"/>
      <c r="OST174" s="396"/>
      <c r="OSU174" s="396"/>
      <c r="OSV174" s="396"/>
      <c r="OSW174" s="396"/>
      <c r="OSX174" s="396"/>
      <c r="OSY174" s="396"/>
      <c r="OSZ174" s="396"/>
      <c r="OTA174" s="396"/>
      <c r="OTB174" s="396"/>
      <c r="OTC174" s="396"/>
      <c r="OTD174" s="396"/>
      <c r="OTE174" s="396"/>
      <c r="OTF174" s="396"/>
      <c r="OTG174" s="396"/>
      <c r="OTH174" s="396"/>
      <c r="OTI174" s="396"/>
      <c r="OTJ174" s="396"/>
      <c r="OTK174" s="396"/>
      <c r="OTL174" s="396"/>
      <c r="OTM174" s="396"/>
      <c r="OTN174" s="396"/>
      <c r="OTO174" s="396"/>
      <c r="OTP174" s="396"/>
      <c r="OTQ174" s="396"/>
      <c r="OTR174" s="396"/>
      <c r="OTS174" s="396"/>
      <c r="OTT174" s="396"/>
      <c r="OTU174" s="396"/>
      <c r="OTV174" s="396"/>
      <c r="OTW174" s="396"/>
      <c r="OTX174" s="396"/>
      <c r="OTY174" s="396"/>
      <c r="OTZ174" s="396"/>
      <c r="OUA174" s="396"/>
      <c r="OUB174" s="396"/>
      <c r="OUC174" s="396"/>
      <c r="OUD174" s="396"/>
      <c r="OUE174" s="396"/>
      <c r="OUF174" s="396"/>
      <c r="OUG174" s="396"/>
      <c r="OUH174" s="396"/>
      <c r="OUI174" s="396"/>
      <c r="OUJ174" s="396"/>
      <c r="OUK174" s="396"/>
      <c r="OUL174" s="396"/>
      <c r="OUM174" s="396"/>
      <c r="OUN174" s="396"/>
      <c r="OUO174" s="396"/>
      <c r="OUP174" s="396"/>
      <c r="OUQ174" s="396"/>
      <c r="OUR174" s="396"/>
      <c r="OUS174" s="396"/>
      <c r="OUT174" s="396"/>
      <c r="OUU174" s="396"/>
      <c r="OUV174" s="396"/>
      <c r="OUW174" s="396"/>
      <c r="OUX174" s="396"/>
      <c r="OUY174" s="396"/>
      <c r="OUZ174" s="396"/>
      <c r="OVA174" s="396"/>
      <c r="OVB174" s="396"/>
      <c r="OVC174" s="396"/>
      <c r="OVD174" s="396"/>
      <c r="OVE174" s="396"/>
      <c r="OVF174" s="396"/>
      <c r="OVG174" s="396"/>
      <c r="OVH174" s="396"/>
      <c r="OVI174" s="396"/>
      <c r="OVJ174" s="396"/>
      <c r="OVK174" s="396"/>
      <c r="OVL174" s="396"/>
      <c r="OVM174" s="396"/>
      <c r="OVN174" s="396"/>
      <c r="OVO174" s="396"/>
      <c r="OVP174" s="396"/>
      <c r="OVQ174" s="396"/>
      <c r="OVR174" s="396"/>
      <c r="OVS174" s="396"/>
      <c r="OVT174" s="396"/>
      <c r="OVU174" s="396"/>
      <c r="OVV174" s="396"/>
      <c r="OVW174" s="396"/>
      <c r="OVX174" s="396"/>
      <c r="OVY174" s="396"/>
      <c r="OVZ174" s="396"/>
      <c r="OWA174" s="396"/>
      <c r="OWB174" s="396"/>
      <c r="OWC174" s="396"/>
      <c r="OWD174" s="396"/>
      <c r="OWE174" s="396"/>
      <c r="OWF174" s="396"/>
      <c r="OWG174" s="396"/>
      <c r="OWH174" s="396"/>
      <c r="OWI174" s="396"/>
      <c r="OWJ174" s="396"/>
      <c r="OWK174" s="396"/>
      <c r="OWL174" s="396"/>
      <c r="OWM174" s="396"/>
      <c r="OWN174" s="396"/>
      <c r="OWO174" s="396"/>
      <c r="OWP174" s="396"/>
      <c r="OWQ174" s="396"/>
      <c r="OWR174" s="396"/>
      <c r="OWS174" s="396"/>
      <c r="OWT174" s="396"/>
      <c r="OWU174" s="396"/>
      <c r="OWV174" s="396"/>
      <c r="OWW174" s="396"/>
      <c r="OWX174" s="396"/>
      <c r="OWY174" s="396"/>
      <c r="OWZ174" s="396"/>
      <c r="OXA174" s="396"/>
      <c r="OXB174" s="396"/>
      <c r="OXC174" s="396"/>
      <c r="OXD174" s="396"/>
      <c r="OXE174" s="396"/>
      <c r="OXF174" s="396"/>
      <c r="OXG174" s="396"/>
      <c r="OXH174" s="396"/>
      <c r="OXI174" s="396"/>
      <c r="OXJ174" s="396"/>
      <c r="OXK174" s="396"/>
      <c r="OXL174" s="396"/>
      <c r="OXM174" s="396"/>
      <c r="OXN174" s="396"/>
      <c r="OXO174" s="396"/>
      <c r="OXP174" s="396"/>
      <c r="OXQ174" s="396"/>
      <c r="OXR174" s="396"/>
      <c r="OXS174" s="396"/>
      <c r="OXT174" s="396"/>
      <c r="OXU174" s="396"/>
      <c r="OXV174" s="396"/>
      <c r="OXW174" s="396"/>
      <c r="OXX174" s="396"/>
      <c r="OXY174" s="396"/>
      <c r="OXZ174" s="396"/>
      <c r="OYA174" s="396"/>
      <c r="OYB174" s="396"/>
      <c r="OYC174" s="396"/>
      <c r="OYD174" s="396"/>
      <c r="OYE174" s="396"/>
      <c r="OYF174" s="396"/>
      <c r="OYG174" s="396"/>
      <c r="OYH174" s="396"/>
      <c r="OYI174" s="396"/>
      <c r="OYJ174" s="396"/>
      <c r="OYK174" s="396"/>
      <c r="OYL174" s="396"/>
      <c r="OYM174" s="396"/>
      <c r="OYN174" s="396"/>
      <c r="OYO174" s="396"/>
      <c r="OYP174" s="396"/>
      <c r="OYQ174" s="396"/>
      <c r="OYR174" s="396"/>
      <c r="OYS174" s="396"/>
      <c r="OYT174" s="396"/>
      <c r="OYU174" s="396"/>
      <c r="OYV174" s="396"/>
      <c r="OYW174" s="396"/>
      <c r="OYX174" s="396"/>
      <c r="OYY174" s="396"/>
      <c r="OYZ174" s="396"/>
      <c r="OZA174" s="396"/>
      <c r="OZB174" s="396"/>
      <c r="OZC174" s="396"/>
      <c r="OZD174" s="396"/>
      <c r="OZE174" s="396"/>
      <c r="OZF174" s="396"/>
      <c r="OZG174" s="396"/>
      <c r="OZH174" s="396"/>
      <c r="OZI174" s="396"/>
      <c r="OZJ174" s="396"/>
      <c r="OZK174" s="396"/>
      <c r="OZL174" s="396"/>
      <c r="OZM174" s="396"/>
      <c r="OZN174" s="396"/>
      <c r="OZO174" s="396"/>
      <c r="OZP174" s="396"/>
      <c r="OZQ174" s="396"/>
      <c r="OZR174" s="396"/>
      <c r="OZS174" s="396"/>
      <c r="OZT174" s="396"/>
      <c r="OZU174" s="396"/>
      <c r="OZV174" s="396"/>
      <c r="OZW174" s="396"/>
      <c r="OZX174" s="396"/>
      <c r="OZY174" s="396"/>
      <c r="OZZ174" s="396"/>
      <c r="PAA174" s="396"/>
      <c r="PAB174" s="396"/>
      <c r="PAC174" s="396"/>
      <c r="PAD174" s="396"/>
      <c r="PAE174" s="396"/>
      <c r="PAF174" s="396"/>
      <c r="PAG174" s="396"/>
      <c r="PAH174" s="396"/>
      <c r="PAI174" s="396"/>
      <c r="PAJ174" s="396"/>
      <c r="PAK174" s="396"/>
      <c r="PAL174" s="396"/>
      <c r="PAM174" s="396"/>
      <c r="PAN174" s="396"/>
      <c r="PAO174" s="396"/>
      <c r="PAP174" s="396"/>
      <c r="PAQ174" s="396"/>
      <c r="PAR174" s="396"/>
      <c r="PAS174" s="396"/>
      <c r="PAT174" s="396"/>
      <c r="PAU174" s="396"/>
      <c r="PAV174" s="396"/>
      <c r="PAW174" s="396"/>
      <c r="PAX174" s="396"/>
      <c r="PAY174" s="396"/>
      <c r="PAZ174" s="396"/>
      <c r="PBA174" s="396"/>
      <c r="PBB174" s="396"/>
      <c r="PBC174" s="396"/>
      <c r="PBD174" s="396"/>
      <c r="PBE174" s="396"/>
      <c r="PBF174" s="396"/>
      <c r="PBG174" s="396"/>
      <c r="PBH174" s="396"/>
      <c r="PBI174" s="396"/>
      <c r="PBJ174" s="396"/>
      <c r="PBK174" s="396"/>
      <c r="PBL174" s="396"/>
      <c r="PBM174" s="396"/>
      <c r="PBN174" s="396"/>
      <c r="PBO174" s="396"/>
      <c r="PBP174" s="396"/>
      <c r="PBQ174" s="396"/>
      <c r="PBR174" s="396"/>
      <c r="PBS174" s="396"/>
      <c r="PBT174" s="396"/>
      <c r="PBU174" s="396"/>
      <c r="PBV174" s="396"/>
      <c r="PBW174" s="396"/>
      <c r="PBX174" s="396"/>
      <c r="PBY174" s="396"/>
      <c r="PBZ174" s="396"/>
      <c r="PCA174" s="396"/>
      <c r="PCB174" s="396"/>
      <c r="PCC174" s="396"/>
      <c r="PCD174" s="396"/>
      <c r="PCE174" s="396"/>
      <c r="PCF174" s="396"/>
      <c r="PCG174" s="396"/>
      <c r="PCH174" s="396"/>
      <c r="PCI174" s="396"/>
      <c r="PCJ174" s="396"/>
      <c r="PCK174" s="396"/>
      <c r="PCL174" s="396"/>
      <c r="PCM174" s="396"/>
      <c r="PCN174" s="396"/>
      <c r="PCO174" s="396"/>
      <c r="PCP174" s="396"/>
      <c r="PCQ174" s="396"/>
      <c r="PCR174" s="396"/>
      <c r="PCS174" s="396"/>
      <c r="PCT174" s="396"/>
      <c r="PCU174" s="396"/>
      <c r="PCV174" s="396"/>
      <c r="PCW174" s="396"/>
      <c r="PCX174" s="396"/>
      <c r="PCY174" s="396"/>
      <c r="PCZ174" s="396"/>
      <c r="PDA174" s="396"/>
      <c r="PDB174" s="396"/>
      <c r="PDC174" s="396"/>
      <c r="PDD174" s="396"/>
      <c r="PDE174" s="396"/>
      <c r="PDF174" s="396"/>
      <c r="PDG174" s="396"/>
      <c r="PDH174" s="396"/>
      <c r="PDI174" s="396"/>
      <c r="PDJ174" s="396"/>
      <c r="PDK174" s="396"/>
      <c r="PDL174" s="396"/>
      <c r="PDM174" s="396"/>
      <c r="PDN174" s="396"/>
      <c r="PDO174" s="396"/>
      <c r="PDP174" s="396"/>
      <c r="PDQ174" s="396"/>
      <c r="PDR174" s="396"/>
      <c r="PDS174" s="396"/>
      <c r="PDT174" s="396"/>
      <c r="PDU174" s="396"/>
      <c r="PDV174" s="396"/>
      <c r="PDW174" s="396"/>
      <c r="PDX174" s="396"/>
      <c r="PDY174" s="396"/>
      <c r="PDZ174" s="396"/>
      <c r="PEA174" s="396"/>
      <c r="PEB174" s="396"/>
      <c r="PEC174" s="396"/>
      <c r="PED174" s="396"/>
      <c r="PEE174" s="396"/>
      <c r="PEF174" s="396"/>
      <c r="PEG174" s="396"/>
      <c r="PEH174" s="396"/>
      <c r="PEI174" s="396"/>
      <c r="PEJ174" s="396"/>
      <c r="PEK174" s="396"/>
      <c r="PEL174" s="396"/>
      <c r="PEM174" s="396"/>
      <c r="PEN174" s="396"/>
      <c r="PEO174" s="396"/>
      <c r="PEP174" s="396"/>
      <c r="PEQ174" s="396"/>
      <c r="PER174" s="396"/>
      <c r="PES174" s="396"/>
      <c r="PET174" s="396"/>
      <c r="PEU174" s="396"/>
      <c r="PEV174" s="396"/>
      <c r="PEW174" s="396"/>
      <c r="PEX174" s="396"/>
      <c r="PEY174" s="396"/>
      <c r="PEZ174" s="396"/>
      <c r="PFA174" s="396"/>
      <c r="PFB174" s="396"/>
      <c r="PFC174" s="396"/>
      <c r="PFD174" s="396"/>
      <c r="PFE174" s="396"/>
      <c r="PFF174" s="396"/>
      <c r="PFG174" s="396"/>
      <c r="PFH174" s="396"/>
      <c r="PFI174" s="396"/>
      <c r="PFJ174" s="396"/>
      <c r="PFK174" s="396"/>
      <c r="PFL174" s="396"/>
      <c r="PFM174" s="396"/>
      <c r="PFN174" s="396"/>
      <c r="PFO174" s="396"/>
      <c r="PFP174" s="396"/>
      <c r="PFQ174" s="396"/>
      <c r="PFR174" s="396"/>
      <c r="PFS174" s="396"/>
      <c r="PFT174" s="396"/>
      <c r="PFU174" s="396"/>
      <c r="PFV174" s="396"/>
      <c r="PFW174" s="396"/>
      <c r="PFX174" s="396"/>
      <c r="PFY174" s="396"/>
      <c r="PFZ174" s="396"/>
      <c r="PGA174" s="396"/>
      <c r="PGB174" s="396"/>
      <c r="PGC174" s="396"/>
      <c r="PGD174" s="396"/>
      <c r="PGE174" s="396"/>
      <c r="PGF174" s="396"/>
      <c r="PGG174" s="396"/>
      <c r="PGH174" s="396"/>
      <c r="PGI174" s="396"/>
      <c r="PGJ174" s="396"/>
      <c r="PGK174" s="396"/>
      <c r="PGL174" s="396"/>
      <c r="PGM174" s="396"/>
      <c r="PGN174" s="396"/>
      <c r="PGO174" s="396"/>
      <c r="PGP174" s="396"/>
      <c r="PGQ174" s="396"/>
      <c r="PGR174" s="396"/>
      <c r="PGS174" s="396"/>
      <c r="PGT174" s="396"/>
      <c r="PGU174" s="396"/>
      <c r="PGV174" s="396"/>
      <c r="PGW174" s="396"/>
      <c r="PGX174" s="396"/>
      <c r="PGY174" s="396"/>
      <c r="PGZ174" s="396"/>
      <c r="PHA174" s="396"/>
      <c r="PHB174" s="396"/>
      <c r="PHC174" s="396"/>
      <c r="PHD174" s="396"/>
      <c r="PHE174" s="396"/>
      <c r="PHF174" s="396"/>
      <c r="PHG174" s="396"/>
      <c r="PHH174" s="396"/>
      <c r="PHI174" s="396"/>
      <c r="PHJ174" s="396"/>
      <c r="PHK174" s="396"/>
      <c r="PHL174" s="396"/>
      <c r="PHM174" s="396"/>
      <c r="PHN174" s="396"/>
      <c r="PHO174" s="396"/>
      <c r="PHP174" s="396"/>
      <c r="PHQ174" s="396"/>
      <c r="PHR174" s="396"/>
      <c r="PHS174" s="396"/>
      <c r="PHT174" s="396"/>
      <c r="PHU174" s="396"/>
      <c r="PHV174" s="396"/>
      <c r="PHW174" s="396"/>
      <c r="PHX174" s="396"/>
      <c r="PHY174" s="396"/>
      <c r="PHZ174" s="396"/>
      <c r="PIA174" s="396"/>
      <c r="PIB174" s="396"/>
      <c r="PIC174" s="396"/>
      <c r="PID174" s="396"/>
      <c r="PIE174" s="396"/>
      <c r="PIF174" s="396"/>
      <c r="PIG174" s="396"/>
      <c r="PIH174" s="396"/>
      <c r="PII174" s="396"/>
      <c r="PIJ174" s="396"/>
      <c r="PIK174" s="396"/>
      <c r="PIL174" s="396"/>
      <c r="PIM174" s="396"/>
      <c r="PIN174" s="396"/>
      <c r="PIO174" s="396"/>
      <c r="PIP174" s="396"/>
      <c r="PIQ174" s="396"/>
      <c r="PIR174" s="396"/>
      <c r="PIS174" s="396"/>
      <c r="PIT174" s="396"/>
      <c r="PIU174" s="396"/>
      <c r="PIV174" s="396"/>
      <c r="PIW174" s="396"/>
      <c r="PIX174" s="396"/>
      <c r="PIY174" s="396"/>
      <c r="PIZ174" s="396"/>
      <c r="PJA174" s="396"/>
      <c r="PJB174" s="396"/>
      <c r="PJC174" s="396"/>
      <c r="PJD174" s="396"/>
      <c r="PJE174" s="396"/>
      <c r="PJF174" s="396"/>
      <c r="PJG174" s="396"/>
      <c r="PJH174" s="396"/>
      <c r="PJI174" s="396"/>
      <c r="PJJ174" s="396"/>
      <c r="PJK174" s="396"/>
      <c r="PJL174" s="396"/>
      <c r="PJM174" s="396"/>
      <c r="PJN174" s="396"/>
      <c r="PJO174" s="396"/>
      <c r="PJP174" s="396"/>
      <c r="PJQ174" s="396"/>
      <c r="PJR174" s="396"/>
      <c r="PJS174" s="396"/>
      <c r="PJT174" s="396"/>
      <c r="PJU174" s="396"/>
      <c r="PJV174" s="396"/>
      <c r="PJW174" s="396"/>
      <c r="PJX174" s="396"/>
      <c r="PJY174" s="396"/>
      <c r="PJZ174" s="396"/>
      <c r="PKA174" s="396"/>
      <c r="PKB174" s="396"/>
      <c r="PKC174" s="396"/>
      <c r="PKD174" s="396"/>
      <c r="PKE174" s="396"/>
      <c r="PKF174" s="396"/>
      <c r="PKG174" s="396"/>
      <c r="PKH174" s="396"/>
      <c r="PKI174" s="396"/>
      <c r="PKJ174" s="396"/>
      <c r="PKK174" s="396"/>
      <c r="PKL174" s="396"/>
      <c r="PKM174" s="396"/>
      <c r="PKN174" s="396"/>
      <c r="PKO174" s="396"/>
      <c r="PKP174" s="396"/>
      <c r="PKQ174" s="396"/>
      <c r="PKR174" s="396"/>
      <c r="PKS174" s="396"/>
      <c r="PKT174" s="396"/>
      <c r="PKU174" s="396"/>
      <c r="PKV174" s="396"/>
      <c r="PKW174" s="396"/>
      <c r="PKX174" s="396"/>
      <c r="PKY174" s="396"/>
      <c r="PKZ174" s="396"/>
      <c r="PLA174" s="396"/>
      <c r="PLB174" s="396"/>
      <c r="PLC174" s="396"/>
      <c r="PLD174" s="396"/>
      <c r="PLE174" s="396"/>
      <c r="PLF174" s="396"/>
      <c r="PLG174" s="396"/>
      <c r="PLH174" s="396"/>
      <c r="PLI174" s="396"/>
      <c r="PLJ174" s="396"/>
      <c r="PLK174" s="396"/>
      <c r="PLL174" s="396"/>
      <c r="PLM174" s="396"/>
      <c r="PLN174" s="396"/>
      <c r="PLO174" s="396"/>
      <c r="PLP174" s="396"/>
      <c r="PLQ174" s="396"/>
      <c r="PLR174" s="396"/>
      <c r="PLS174" s="396"/>
      <c r="PLT174" s="396"/>
      <c r="PLU174" s="396"/>
      <c r="PLV174" s="396"/>
      <c r="PLW174" s="396"/>
      <c r="PLX174" s="396"/>
      <c r="PLY174" s="396"/>
      <c r="PLZ174" s="396"/>
      <c r="PMA174" s="396"/>
      <c r="PMB174" s="396"/>
      <c r="PMC174" s="396"/>
      <c r="PMD174" s="396"/>
      <c r="PME174" s="396"/>
      <c r="PMF174" s="396"/>
      <c r="PMG174" s="396"/>
      <c r="PMH174" s="396"/>
      <c r="PMI174" s="396"/>
      <c r="PMJ174" s="396"/>
      <c r="PMK174" s="396"/>
      <c r="PML174" s="396"/>
      <c r="PMM174" s="396"/>
      <c r="PMN174" s="396"/>
      <c r="PMO174" s="396"/>
      <c r="PMP174" s="396"/>
      <c r="PMQ174" s="396"/>
      <c r="PMR174" s="396"/>
      <c r="PMS174" s="396"/>
      <c r="PMT174" s="396"/>
      <c r="PMU174" s="396"/>
      <c r="PMV174" s="396"/>
      <c r="PMW174" s="396"/>
      <c r="PMX174" s="396"/>
      <c r="PMY174" s="396"/>
      <c r="PMZ174" s="396"/>
      <c r="PNA174" s="396"/>
      <c r="PNB174" s="396"/>
      <c r="PNC174" s="396"/>
      <c r="PND174" s="396"/>
      <c r="PNE174" s="396"/>
      <c r="PNF174" s="396"/>
      <c r="PNG174" s="396"/>
      <c r="PNH174" s="396"/>
      <c r="PNI174" s="396"/>
      <c r="PNJ174" s="396"/>
      <c r="PNK174" s="396"/>
      <c r="PNL174" s="396"/>
      <c r="PNM174" s="396"/>
      <c r="PNN174" s="396"/>
      <c r="PNO174" s="396"/>
      <c r="PNP174" s="396"/>
      <c r="PNQ174" s="396"/>
      <c r="PNR174" s="396"/>
      <c r="PNS174" s="396"/>
      <c r="PNT174" s="396"/>
      <c r="PNU174" s="396"/>
      <c r="PNV174" s="396"/>
      <c r="PNW174" s="396"/>
      <c r="PNX174" s="396"/>
      <c r="PNY174" s="396"/>
      <c r="PNZ174" s="396"/>
      <c r="POA174" s="396"/>
      <c r="POB174" s="396"/>
      <c r="POC174" s="396"/>
      <c r="POD174" s="396"/>
      <c r="POE174" s="396"/>
      <c r="POF174" s="396"/>
      <c r="POG174" s="396"/>
      <c r="POH174" s="396"/>
      <c r="POI174" s="396"/>
      <c r="POJ174" s="396"/>
      <c r="POK174" s="396"/>
      <c r="POL174" s="396"/>
      <c r="POM174" s="396"/>
      <c r="PON174" s="396"/>
      <c r="POO174" s="396"/>
      <c r="POP174" s="396"/>
      <c r="POQ174" s="396"/>
      <c r="POR174" s="396"/>
      <c r="POS174" s="396"/>
      <c r="POT174" s="396"/>
      <c r="POU174" s="396"/>
      <c r="POV174" s="396"/>
      <c r="POW174" s="396"/>
      <c r="POX174" s="396"/>
      <c r="POY174" s="396"/>
      <c r="POZ174" s="396"/>
      <c r="PPA174" s="396"/>
      <c r="PPB174" s="396"/>
      <c r="PPC174" s="396"/>
      <c r="PPD174" s="396"/>
      <c r="PPE174" s="396"/>
      <c r="PPF174" s="396"/>
      <c r="PPG174" s="396"/>
      <c r="PPH174" s="396"/>
      <c r="PPI174" s="396"/>
      <c r="PPJ174" s="396"/>
      <c r="PPK174" s="396"/>
      <c r="PPL174" s="396"/>
      <c r="PPM174" s="396"/>
      <c r="PPN174" s="396"/>
      <c r="PPO174" s="396"/>
      <c r="PPP174" s="396"/>
      <c r="PPQ174" s="396"/>
      <c r="PPR174" s="396"/>
      <c r="PPS174" s="396"/>
      <c r="PPT174" s="396"/>
      <c r="PPU174" s="396"/>
      <c r="PPV174" s="396"/>
      <c r="PPW174" s="396"/>
      <c r="PPX174" s="396"/>
      <c r="PPY174" s="396"/>
      <c r="PPZ174" s="396"/>
      <c r="PQA174" s="396"/>
      <c r="PQB174" s="396"/>
      <c r="PQC174" s="396"/>
      <c r="PQD174" s="396"/>
      <c r="PQE174" s="396"/>
      <c r="PQF174" s="396"/>
      <c r="PQG174" s="396"/>
      <c r="PQH174" s="396"/>
      <c r="PQI174" s="396"/>
      <c r="PQJ174" s="396"/>
      <c r="PQK174" s="396"/>
      <c r="PQL174" s="396"/>
      <c r="PQM174" s="396"/>
      <c r="PQN174" s="396"/>
      <c r="PQO174" s="396"/>
      <c r="PQP174" s="396"/>
      <c r="PQQ174" s="396"/>
      <c r="PQR174" s="396"/>
      <c r="PQS174" s="396"/>
      <c r="PQT174" s="396"/>
      <c r="PQU174" s="396"/>
      <c r="PQV174" s="396"/>
      <c r="PQW174" s="396"/>
      <c r="PQX174" s="396"/>
      <c r="PQY174" s="396"/>
      <c r="PQZ174" s="396"/>
      <c r="PRA174" s="396"/>
      <c r="PRB174" s="396"/>
      <c r="PRC174" s="396"/>
      <c r="PRD174" s="396"/>
      <c r="PRE174" s="396"/>
      <c r="PRF174" s="396"/>
      <c r="PRG174" s="396"/>
      <c r="PRH174" s="396"/>
      <c r="PRI174" s="396"/>
      <c r="PRJ174" s="396"/>
      <c r="PRK174" s="396"/>
      <c r="PRL174" s="396"/>
      <c r="PRM174" s="396"/>
      <c r="PRN174" s="396"/>
      <c r="PRO174" s="396"/>
      <c r="PRP174" s="396"/>
      <c r="PRQ174" s="396"/>
      <c r="PRR174" s="396"/>
      <c r="PRS174" s="396"/>
      <c r="PRT174" s="396"/>
      <c r="PRU174" s="396"/>
      <c r="PRV174" s="396"/>
      <c r="PRW174" s="396"/>
      <c r="PRX174" s="396"/>
      <c r="PRY174" s="396"/>
      <c r="PRZ174" s="396"/>
      <c r="PSA174" s="396"/>
      <c r="PSB174" s="396"/>
      <c r="PSC174" s="396"/>
      <c r="PSD174" s="396"/>
      <c r="PSE174" s="396"/>
      <c r="PSF174" s="396"/>
      <c r="PSG174" s="396"/>
      <c r="PSH174" s="396"/>
      <c r="PSI174" s="396"/>
      <c r="PSJ174" s="396"/>
      <c r="PSK174" s="396"/>
      <c r="PSL174" s="396"/>
      <c r="PSM174" s="396"/>
      <c r="PSN174" s="396"/>
      <c r="PSO174" s="396"/>
      <c r="PSP174" s="396"/>
      <c r="PSQ174" s="396"/>
      <c r="PSR174" s="396"/>
      <c r="PSS174" s="396"/>
      <c r="PST174" s="396"/>
      <c r="PSU174" s="396"/>
      <c r="PSV174" s="396"/>
      <c r="PSW174" s="396"/>
      <c r="PSX174" s="396"/>
      <c r="PSY174" s="396"/>
      <c r="PSZ174" s="396"/>
      <c r="PTA174" s="396"/>
      <c r="PTB174" s="396"/>
      <c r="PTC174" s="396"/>
      <c r="PTD174" s="396"/>
      <c r="PTE174" s="396"/>
      <c r="PTF174" s="396"/>
      <c r="PTG174" s="396"/>
      <c r="PTH174" s="396"/>
      <c r="PTI174" s="396"/>
      <c r="PTJ174" s="396"/>
      <c r="PTK174" s="396"/>
      <c r="PTL174" s="396"/>
      <c r="PTM174" s="396"/>
      <c r="PTN174" s="396"/>
      <c r="PTO174" s="396"/>
      <c r="PTP174" s="396"/>
      <c r="PTQ174" s="396"/>
      <c r="PTR174" s="396"/>
      <c r="PTS174" s="396"/>
      <c r="PTT174" s="396"/>
      <c r="PTU174" s="396"/>
      <c r="PTV174" s="396"/>
      <c r="PTW174" s="396"/>
      <c r="PTX174" s="396"/>
      <c r="PTY174" s="396"/>
      <c r="PTZ174" s="396"/>
      <c r="PUA174" s="396"/>
      <c r="PUB174" s="396"/>
      <c r="PUC174" s="396"/>
      <c r="PUD174" s="396"/>
      <c r="PUE174" s="396"/>
      <c r="PUF174" s="396"/>
      <c r="PUG174" s="396"/>
      <c r="PUH174" s="396"/>
      <c r="PUI174" s="396"/>
      <c r="PUJ174" s="396"/>
      <c r="PUK174" s="396"/>
      <c r="PUL174" s="396"/>
      <c r="PUM174" s="396"/>
      <c r="PUN174" s="396"/>
      <c r="PUO174" s="396"/>
      <c r="PUP174" s="396"/>
      <c r="PUQ174" s="396"/>
      <c r="PUR174" s="396"/>
      <c r="PUS174" s="396"/>
      <c r="PUT174" s="396"/>
      <c r="PUU174" s="396"/>
      <c r="PUV174" s="396"/>
      <c r="PUW174" s="396"/>
      <c r="PUX174" s="396"/>
      <c r="PUY174" s="396"/>
      <c r="PUZ174" s="396"/>
      <c r="PVA174" s="396"/>
      <c r="PVB174" s="396"/>
      <c r="PVC174" s="396"/>
      <c r="PVD174" s="396"/>
      <c r="PVE174" s="396"/>
      <c r="PVF174" s="396"/>
      <c r="PVG174" s="396"/>
      <c r="PVH174" s="396"/>
      <c r="PVI174" s="396"/>
      <c r="PVJ174" s="396"/>
      <c r="PVK174" s="396"/>
      <c r="PVL174" s="396"/>
      <c r="PVM174" s="396"/>
      <c r="PVN174" s="396"/>
      <c r="PVO174" s="396"/>
      <c r="PVP174" s="396"/>
      <c r="PVQ174" s="396"/>
      <c r="PVR174" s="396"/>
      <c r="PVS174" s="396"/>
      <c r="PVT174" s="396"/>
      <c r="PVU174" s="396"/>
      <c r="PVV174" s="396"/>
      <c r="PVW174" s="396"/>
      <c r="PVX174" s="396"/>
      <c r="PVY174" s="396"/>
      <c r="PVZ174" s="396"/>
      <c r="PWA174" s="396"/>
      <c r="PWB174" s="396"/>
      <c r="PWC174" s="396"/>
      <c r="PWD174" s="396"/>
      <c r="PWE174" s="396"/>
      <c r="PWF174" s="396"/>
      <c r="PWG174" s="396"/>
      <c r="PWH174" s="396"/>
      <c r="PWI174" s="396"/>
      <c r="PWJ174" s="396"/>
      <c r="PWK174" s="396"/>
      <c r="PWL174" s="396"/>
      <c r="PWM174" s="396"/>
      <c r="PWN174" s="396"/>
      <c r="PWO174" s="396"/>
      <c r="PWP174" s="396"/>
      <c r="PWQ174" s="396"/>
      <c r="PWR174" s="396"/>
      <c r="PWS174" s="396"/>
      <c r="PWT174" s="396"/>
      <c r="PWU174" s="396"/>
      <c r="PWV174" s="396"/>
      <c r="PWW174" s="396"/>
      <c r="PWX174" s="396"/>
      <c r="PWY174" s="396"/>
      <c r="PWZ174" s="396"/>
      <c r="PXA174" s="396"/>
      <c r="PXB174" s="396"/>
      <c r="PXC174" s="396"/>
      <c r="PXD174" s="396"/>
      <c r="PXE174" s="396"/>
      <c r="PXF174" s="396"/>
      <c r="PXG174" s="396"/>
      <c r="PXH174" s="396"/>
      <c r="PXI174" s="396"/>
      <c r="PXJ174" s="396"/>
      <c r="PXK174" s="396"/>
      <c r="PXL174" s="396"/>
      <c r="PXM174" s="396"/>
      <c r="PXN174" s="396"/>
      <c r="PXO174" s="396"/>
      <c r="PXP174" s="396"/>
      <c r="PXQ174" s="396"/>
      <c r="PXR174" s="396"/>
      <c r="PXS174" s="396"/>
      <c r="PXT174" s="396"/>
      <c r="PXU174" s="396"/>
      <c r="PXV174" s="396"/>
      <c r="PXW174" s="396"/>
      <c r="PXX174" s="396"/>
      <c r="PXY174" s="396"/>
      <c r="PXZ174" s="396"/>
      <c r="PYA174" s="396"/>
      <c r="PYB174" s="396"/>
      <c r="PYC174" s="396"/>
      <c r="PYD174" s="396"/>
      <c r="PYE174" s="396"/>
      <c r="PYF174" s="396"/>
      <c r="PYG174" s="396"/>
      <c r="PYH174" s="396"/>
      <c r="PYI174" s="396"/>
      <c r="PYJ174" s="396"/>
      <c r="PYK174" s="396"/>
      <c r="PYL174" s="396"/>
      <c r="PYM174" s="396"/>
      <c r="PYN174" s="396"/>
      <c r="PYO174" s="396"/>
      <c r="PYP174" s="396"/>
      <c r="PYQ174" s="396"/>
      <c r="PYR174" s="396"/>
      <c r="PYS174" s="396"/>
      <c r="PYT174" s="396"/>
      <c r="PYU174" s="396"/>
      <c r="PYV174" s="396"/>
      <c r="PYW174" s="396"/>
      <c r="PYX174" s="396"/>
      <c r="PYY174" s="396"/>
      <c r="PYZ174" s="396"/>
      <c r="PZA174" s="396"/>
      <c r="PZB174" s="396"/>
      <c r="PZC174" s="396"/>
      <c r="PZD174" s="396"/>
      <c r="PZE174" s="396"/>
      <c r="PZF174" s="396"/>
      <c r="PZG174" s="396"/>
      <c r="PZH174" s="396"/>
      <c r="PZI174" s="396"/>
      <c r="PZJ174" s="396"/>
      <c r="PZK174" s="396"/>
      <c r="PZL174" s="396"/>
      <c r="PZM174" s="396"/>
      <c r="PZN174" s="396"/>
      <c r="PZO174" s="396"/>
      <c r="PZP174" s="396"/>
      <c r="PZQ174" s="396"/>
      <c r="PZR174" s="396"/>
      <c r="PZS174" s="396"/>
      <c r="PZT174" s="396"/>
      <c r="PZU174" s="396"/>
      <c r="PZV174" s="396"/>
      <c r="PZW174" s="396"/>
      <c r="PZX174" s="396"/>
      <c r="PZY174" s="396"/>
      <c r="PZZ174" s="396"/>
      <c r="QAA174" s="396"/>
      <c r="QAB174" s="396"/>
      <c r="QAC174" s="396"/>
      <c r="QAD174" s="396"/>
      <c r="QAE174" s="396"/>
      <c r="QAF174" s="396"/>
      <c r="QAG174" s="396"/>
      <c r="QAH174" s="396"/>
      <c r="QAI174" s="396"/>
      <c r="QAJ174" s="396"/>
      <c r="QAK174" s="396"/>
      <c r="QAL174" s="396"/>
      <c r="QAM174" s="396"/>
      <c r="QAN174" s="396"/>
      <c r="QAO174" s="396"/>
      <c r="QAP174" s="396"/>
      <c r="QAQ174" s="396"/>
      <c r="QAR174" s="396"/>
      <c r="QAS174" s="396"/>
      <c r="QAT174" s="396"/>
      <c r="QAU174" s="396"/>
      <c r="QAV174" s="396"/>
      <c r="QAW174" s="396"/>
      <c r="QAX174" s="396"/>
      <c r="QAY174" s="396"/>
      <c r="QAZ174" s="396"/>
      <c r="QBA174" s="396"/>
      <c r="QBB174" s="396"/>
      <c r="QBC174" s="396"/>
      <c r="QBD174" s="396"/>
      <c r="QBE174" s="396"/>
      <c r="QBF174" s="396"/>
      <c r="QBG174" s="396"/>
      <c r="QBH174" s="396"/>
      <c r="QBI174" s="396"/>
      <c r="QBJ174" s="396"/>
      <c r="QBK174" s="396"/>
      <c r="QBL174" s="396"/>
      <c r="QBM174" s="396"/>
      <c r="QBN174" s="396"/>
      <c r="QBO174" s="396"/>
      <c r="QBP174" s="396"/>
      <c r="QBQ174" s="396"/>
      <c r="QBR174" s="396"/>
      <c r="QBS174" s="396"/>
      <c r="QBT174" s="396"/>
      <c r="QBU174" s="396"/>
      <c r="QBV174" s="396"/>
      <c r="QBW174" s="396"/>
      <c r="QBX174" s="396"/>
      <c r="QBY174" s="396"/>
      <c r="QBZ174" s="396"/>
      <c r="QCA174" s="396"/>
      <c r="QCB174" s="396"/>
      <c r="QCC174" s="396"/>
      <c r="QCD174" s="396"/>
      <c r="QCE174" s="396"/>
      <c r="QCF174" s="396"/>
      <c r="QCG174" s="396"/>
      <c r="QCH174" s="396"/>
      <c r="QCI174" s="396"/>
      <c r="QCJ174" s="396"/>
      <c r="QCK174" s="396"/>
      <c r="QCL174" s="396"/>
      <c r="QCM174" s="396"/>
      <c r="QCN174" s="396"/>
      <c r="QCO174" s="396"/>
      <c r="QCP174" s="396"/>
      <c r="QCQ174" s="396"/>
      <c r="QCR174" s="396"/>
      <c r="QCS174" s="396"/>
      <c r="QCT174" s="396"/>
      <c r="QCU174" s="396"/>
      <c r="QCV174" s="396"/>
      <c r="QCW174" s="396"/>
      <c r="QCX174" s="396"/>
      <c r="QCY174" s="396"/>
      <c r="QCZ174" s="396"/>
      <c r="QDA174" s="396"/>
      <c r="QDB174" s="396"/>
      <c r="QDC174" s="396"/>
      <c r="QDD174" s="396"/>
      <c r="QDE174" s="396"/>
      <c r="QDF174" s="396"/>
      <c r="QDG174" s="396"/>
      <c r="QDH174" s="396"/>
      <c r="QDI174" s="396"/>
      <c r="QDJ174" s="396"/>
      <c r="QDK174" s="396"/>
      <c r="QDL174" s="396"/>
      <c r="QDM174" s="396"/>
      <c r="QDN174" s="396"/>
      <c r="QDO174" s="396"/>
      <c r="QDP174" s="396"/>
      <c r="QDQ174" s="396"/>
      <c r="QDR174" s="396"/>
      <c r="QDS174" s="396"/>
      <c r="QDT174" s="396"/>
      <c r="QDU174" s="396"/>
      <c r="QDV174" s="396"/>
      <c r="QDW174" s="396"/>
      <c r="QDX174" s="396"/>
      <c r="QDY174" s="396"/>
      <c r="QDZ174" s="396"/>
      <c r="QEA174" s="396"/>
      <c r="QEB174" s="396"/>
      <c r="QEC174" s="396"/>
      <c r="QED174" s="396"/>
      <c r="QEE174" s="396"/>
      <c r="QEF174" s="396"/>
      <c r="QEG174" s="396"/>
      <c r="QEH174" s="396"/>
      <c r="QEI174" s="396"/>
      <c r="QEJ174" s="396"/>
      <c r="QEK174" s="396"/>
      <c r="QEL174" s="396"/>
      <c r="QEM174" s="396"/>
      <c r="QEN174" s="396"/>
      <c r="QEO174" s="396"/>
      <c r="QEP174" s="396"/>
      <c r="QEQ174" s="396"/>
      <c r="QER174" s="396"/>
      <c r="QES174" s="396"/>
      <c r="QET174" s="396"/>
      <c r="QEU174" s="396"/>
      <c r="QEV174" s="396"/>
      <c r="QEW174" s="396"/>
      <c r="QEX174" s="396"/>
      <c r="QEY174" s="396"/>
      <c r="QEZ174" s="396"/>
      <c r="QFA174" s="396"/>
      <c r="QFB174" s="396"/>
      <c r="QFC174" s="396"/>
      <c r="QFD174" s="396"/>
      <c r="QFE174" s="396"/>
      <c r="QFF174" s="396"/>
      <c r="QFG174" s="396"/>
      <c r="QFH174" s="396"/>
      <c r="QFI174" s="396"/>
      <c r="QFJ174" s="396"/>
      <c r="QFK174" s="396"/>
      <c r="QFL174" s="396"/>
      <c r="QFM174" s="396"/>
      <c r="QFN174" s="396"/>
      <c r="QFO174" s="396"/>
      <c r="QFP174" s="396"/>
      <c r="QFQ174" s="396"/>
      <c r="QFR174" s="396"/>
      <c r="QFS174" s="396"/>
      <c r="QFT174" s="396"/>
      <c r="QFU174" s="396"/>
      <c r="QFV174" s="396"/>
      <c r="QFW174" s="396"/>
      <c r="QFX174" s="396"/>
      <c r="QFY174" s="396"/>
      <c r="QFZ174" s="396"/>
      <c r="QGA174" s="396"/>
      <c r="QGB174" s="396"/>
      <c r="QGC174" s="396"/>
      <c r="QGD174" s="396"/>
      <c r="QGE174" s="396"/>
      <c r="QGF174" s="396"/>
      <c r="QGG174" s="396"/>
      <c r="QGH174" s="396"/>
      <c r="QGI174" s="396"/>
      <c r="QGJ174" s="396"/>
      <c r="QGK174" s="396"/>
      <c r="QGL174" s="396"/>
      <c r="QGM174" s="396"/>
      <c r="QGN174" s="396"/>
      <c r="QGO174" s="396"/>
      <c r="QGP174" s="396"/>
      <c r="QGQ174" s="396"/>
      <c r="QGR174" s="396"/>
      <c r="QGS174" s="396"/>
      <c r="QGT174" s="396"/>
      <c r="QGU174" s="396"/>
      <c r="QGV174" s="396"/>
      <c r="QGW174" s="396"/>
      <c r="QGX174" s="396"/>
      <c r="QGY174" s="396"/>
      <c r="QGZ174" s="396"/>
      <c r="QHA174" s="396"/>
      <c r="QHB174" s="396"/>
      <c r="QHC174" s="396"/>
      <c r="QHD174" s="396"/>
      <c r="QHE174" s="396"/>
      <c r="QHF174" s="396"/>
      <c r="QHG174" s="396"/>
      <c r="QHH174" s="396"/>
      <c r="QHI174" s="396"/>
      <c r="QHJ174" s="396"/>
      <c r="QHK174" s="396"/>
      <c r="QHL174" s="396"/>
      <c r="QHM174" s="396"/>
      <c r="QHN174" s="396"/>
      <c r="QHO174" s="396"/>
      <c r="QHP174" s="396"/>
      <c r="QHQ174" s="396"/>
      <c r="QHR174" s="396"/>
      <c r="QHS174" s="396"/>
      <c r="QHT174" s="396"/>
      <c r="QHU174" s="396"/>
      <c r="QHV174" s="396"/>
      <c r="QHW174" s="396"/>
      <c r="QHX174" s="396"/>
      <c r="QHY174" s="396"/>
      <c r="QHZ174" s="396"/>
      <c r="QIA174" s="396"/>
      <c r="QIB174" s="396"/>
      <c r="QIC174" s="396"/>
      <c r="QID174" s="396"/>
      <c r="QIE174" s="396"/>
      <c r="QIF174" s="396"/>
      <c r="QIG174" s="396"/>
      <c r="QIH174" s="396"/>
      <c r="QII174" s="396"/>
      <c r="QIJ174" s="396"/>
      <c r="QIK174" s="396"/>
      <c r="QIL174" s="396"/>
      <c r="QIM174" s="396"/>
      <c r="QIN174" s="396"/>
      <c r="QIO174" s="396"/>
      <c r="QIP174" s="396"/>
      <c r="QIQ174" s="396"/>
      <c r="QIR174" s="396"/>
      <c r="QIS174" s="396"/>
      <c r="QIT174" s="396"/>
      <c r="QIU174" s="396"/>
      <c r="QIV174" s="396"/>
      <c r="QIW174" s="396"/>
      <c r="QIX174" s="396"/>
      <c r="QIY174" s="396"/>
      <c r="QIZ174" s="396"/>
      <c r="QJA174" s="396"/>
      <c r="QJB174" s="396"/>
      <c r="QJC174" s="396"/>
      <c r="QJD174" s="396"/>
      <c r="QJE174" s="396"/>
      <c r="QJF174" s="396"/>
      <c r="QJG174" s="396"/>
      <c r="QJH174" s="396"/>
      <c r="QJI174" s="396"/>
      <c r="QJJ174" s="396"/>
      <c r="QJK174" s="396"/>
      <c r="QJL174" s="396"/>
      <c r="QJM174" s="396"/>
      <c r="QJN174" s="396"/>
      <c r="QJO174" s="396"/>
      <c r="QJP174" s="396"/>
      <c r="QJQ174" s="396"/>
      <c r="QJR174" s="396"/>
      <c r="QJS174" s="396"/>
      <c r="QJT174" s="396"/>
      <c r="QJU174" s="396"/>
      <c r="QJV174" s="396"/>
      <c r="QJW174" s="396"/>
      <c r="QJX174" s="396"/>
      <c r="QJY174" s="396"/>
      <c r="QJZ174" s="396"/>
      <c r="QKA174" s="396"/>
      <c r="QKB174" s="396"/>
      <c r="QKC174" s="396"/>
      <c r="QKD174" s="396"/>
      <c r="QKE174" s="396"/>
      <c r="QKF174" s="396"/>
      <c r="QKG174" s="396"/>
      <c r="QKH174" s="396"/>
      <c r="QKI174" s="396"/>
      <c r="QKJ174" s="396"/>
      <c r="QKK174" s="396"/>
      <c r="QKL174" s="396"/>
      <c r="QKM174" s="396"/>
      <c r="QKN174" s="396"/>
      <c r="QKO174" s="396"/>
      <c r="QKP174" s="396"/>
      <c r="QKQ174" s="396"/>
      <c r="QKR174" s="396"/>
      <c r="QKS174" s="396"/>
      <c r="QKT174" s="396"/>
      <c r="QKU174" s="396"/>
      <c r="QKV174" s="396"/>
      <c r="QKW174" s="396"/>
      <c r="QKX174" s="396"/>
      <c r="QKY174" s="396"/>
      <c r="QKZ174" s="396"/>
      <c r="QLA174" s="396"/>
      <c r="QLB174" s="396"/>
      <c r="QLC174" s="396"/>
      <c r="QLD174" s="396"/>
      <c r="QLE174" s="396"/>
      <c r="QLF174" s="396"/>
      <c r="QLG174" s="396"/>
      <c r="QLH174" s="396"/>
      <c r="QLI174" s="396"/>
      <c r="QLJ174" s="396"/>
      <c r="QLK174" s="396"/>
      <c r="QLL174" s="396"/>
      <c r="QLM174" s="396"/>
      <c r="QLN174" s="396"/>
      <c r="QLO174" s="396"/>
      <c r="QLP174" s="396"/>
      <c r="QLQ174" s="396"/>
      <c r="QLR174" s="396"/>
      <c r="QLS174" s="396"/>
      <c r="QLT174" s="396"/>
      <c r="QLU174" s="396"/>
      <c r="QLV174" s="396"/>
      <c r="QLW174" s="396"/>
      <c r="QLX174" s="396"/>
      <c r="QLY174" s="396"/>
      <c r="QLZ174" s="396"/>
      <c r="QMA174" s="396"/>
      <c r="QMB174" s="396"/>
      <c r="QMC174" s="396"/>
      <c r="QMD174" s="396"/>
      <c r="QME174" s="396"/>
      <c r="QMF174" s="396"/>
      <c r="QMG174" s="396"/>
      <c r="QMH174" s="396"/>
      <c r="QMI174" s="396"/>
      <c r="QMJ174" s="396"/>
      <c r="QMK174" s="396"/>
      <c r="QML174" s="396"/>
      <c r="QMM174" s="396"/>
      <c r="QMN174" s="396"/>
      <c r="QMO174" s="396"/>
      <c r="QMP174" s="396"/>
      <c r="QMQ174" s="396"/>
      <c r="QMR174" s="396"/>
      <c r="QMS174" s="396"/>
      <c r="QMT174" s="396"/>
      <c r="QMU174" s="396"/>
      <c r="QMV174" s="396"/>
      <c r="QMW174" s="396"/>
      <c r="QMX174" s="396"/>
      <c r="QMY174" s="396"/>
      <c r="QMZ174" s="396"/>
      <c r="QNA174" s="396"/>
      <c r="QNB174" s="396"/>
      <c r="QNC174" s="396"/>
      <c r="QND174" s="396"/>
      <c r="QNE174" s="396"/>
      <c r="QNF174" s="396"/>
      <c r="QNG174" s="396"/>
      <c r="QNH174" s="396"/>
      <c r="QNI174" s="396"/>
      <c r="QNJ174" s="396"/>
      <c r="QNK174" s="396"/>
      <c r="QNL174" s="396"/>
      <c r="QNM174" s="396"/>
      <c r="QNN174" s="396"/>
      <c r="QNO174" s="396"/>
      <c r="QNP174" s="396"/>
      <c r="QNQ174" s="396"/>
      <c r="QNR174" s="396"/>
      <c r="QNS174" s="396"/>
      <c r="QNT174" s="396"/>
      <c r="QNU174" s="396"/>
      <c r="QNV174" s="396"/>
      <c r="QNW174" s="396"/>
      <c r="QNX174" s="396"/>
      <c r="QNY174" s="396"/>
      <c r="QNZ174" s="396"/>
      <c r="QOA174" s="396"/>
      <c r="QOB174" s="396"/>
      <c r="QOC174" s="396"/>
      <c r="QOD174" s="396"/>
      <c r="QOE174" s="396"/>
      <c r="QOF174" s="396"/>
      <c r="QOG174" s="396"/>
      <c r="QOH174" s="396"/>
      <c r="QOI174" s="396"/>
      <c r="QOJ174" s="396"/>
      <c r="QOK174" s="396"/>
      <c r="QOL174" s="396"/>
      <c r="QOM174" s="396"/>
      <c r="QON174" s="396"/>
      <c r="QOO174" s="396"/>
      <c r="QOP174" s="396"/>
      <c r="QOQ174" s="396"/>
      <c r="QOR174" s="396"/>
      <c r="QOS174" s="396"/>
      <c r="QOT174" s="396"/>
      <c r="QOU174" s="396"/>
      <c r="QOV174" s="396"/>
      <c r="QOW174" s="396"/>
      <c r="QOX174" s="396"/>
      <c r="QOY174" s="396"/>
      <c r="QOZ174" s="396"/>
      <c r="QPA174" s="396"/>
      <c r="QPB174" s="396"/>
      <c r="QPC174" s="396"/>
      <c r="QPD174" s="396"/>
      <c r="QPE174" s="396"/>
      <c r="QPF174" s="396"/>
      <c r="QPG174" s="396"/>
      <c r="QPH174" s="396"/>
      <c r="QPI174" s="396"/>
      <c r="QPJ174" s="396"/>
      <c r="QPK174" s="396"/>
      <c r="QPL174" s="396"/>
      <c r="QPM174" s="396"/>
      <c r="QPN174" s="396"/>
      <c r="QPO174" s="396"/>
      <c r="QPP174" s="396"/>
      <c r="QPQ174" s="396"/>
      <c r="QPR174" s="396"/>
      <c r="QPS174" s="396"/>
      <c r="QPT174" s="396"/>
      <c r="QPU174" s="396"/>
      <c r="QPV174" s="396"/>
      <c r="QPW174" s="396"/>
      <c r="QPX174" s="396"/>
      <c r="QPY174" s="396"/>
      <c r="QPZ174" s="396"/>
      <c r="QQA174" s="396"/>
      <c r="QQB174" s="396"/>
      <c r="QQC174" s="396"/>
      <c r="QQD174" s="396"/>
      <c r="QQE174" s="396"/>
      <c r="QQF174" s="396"/>
      <c r="QQG174" s="396"/>
      <c r="QQH174" s="396"/>
      <c r="QQI174" s="396"/>
      <c r="QQJ174" s="396"/>
      <c r="QQK174" s="396"/>
      <c r="QQL174" s="396"/>
      <c r="QQM174" s="396"/>
      <c r="QQN174" s="396"/>
      <c r="QQO174" s="396"/>
      <c r="QQP174" s="396"/>
      <c r="QQQ174" s="396"/>
      <c r="QQR174" s="396"/>
      <c r="QQS174" s="396"/>
      <c r="QQT174" s="396"/>
      <c r="QQU174" s="396"/>
      <c r="QQV174" s="396"/>
      <c r="QQW174" s="396"/>
      <c r="QQX174" s="396"/>
      <c r="QQY174" s="396"/>
      <c r="QQZ174" s="396"/>
      <c r="QRA174" s="396"/>
      <c r="QRB174" s="396"/>
      <c r="QRC174" s="396"/>
      <c r="QRD174" s="396"/>
      <c r="QRE174" s="396"/>
      <c r="QRF174" s="396"/>
      <c r="QRG174" s="396"/>
      <c r="QRH174" s="396"/>
      <c r="QRI174" s="396"/>
      <c r="QRJ174" s="396"/>
      <c r="QRK174" s="396"/>
      <c r="QRL174" s="396"/>
      <c r="QRM174" s="396"/>
      <c r="QRN174" s="396"/>
      <c r="QRO174" s="396"/>
      <c r="QRP174" s="396"/>
      <c r="QRQ174" s="396"/>
      <c r="QRR174" s="396"/>
      <c r="QRS174" s="396"/>
      <c r="QRT174" s="396"/>
      <c r="QRU174" s="396"/>
      <c r="QRV174" s="396"/>
      <c r="QRW174" s="396"/>
      <c r="QRX174" s="396"/>
      <c r="QRY174" s="396"/>
      <c r="QRZ174" s="396"/>
      <c r="QSA174" s="396"/>
      <c r="QSB174" s="396"/>
      <c r="QSC174" s="396"/>
      <c r="QSD174" s="396"/>
      <c r="QSE174" s="396"/>
      <c r="QSF174" s="396"/>
      <c r="QSG174" s="396"/>
      <c r="QSH174" s="396"/>
      <c r="QSI174" s="396"/>
      <c r="QSJ174" s="396"/>
      <c r="QSK174" s="396"/>
      <c r="QSL174" s="396"/>
      <c r="QSM174" s="396"/>
      <c r="QSN174" s="396"/>
      <c r="QSO174" s="396"/>
      <c r="QSP174" s="396"/>
      <c r="QSQ174" s="396"/>
      <c r="QSR174" s="396"/>
      <c r="QSS174" s="396"/>
      <c r="QST174" s="396"/>
      <c r="QSU174" s="396"/>
      <c r="QSV174" s="396"/>
      <c r="QSW174" s="396"/>
      <c r="QSX174" s="396"/>
      <c r="QSY174" s="396"/>
      <c r="QSZ174" s="396"/>
      <c r="QTA174" s="396"/>
      <c r="QTB174" s="396"/>
      <c r="QTC174" s="396"/>
      <c r="QTD174" s="396"/>
      <c r="QTE174" s="396"/>
      <c r="QTF174" s="396"/>
      <c r="QTG174" s="396"/>
      <c r="QTH174" s="396"/>
      <c r="QTI174" s="396"/>
      <c r="QTJ174" s="396"/>
      <c r="QTK174" s="396"/>
      <c r="QTL174" s="396"/>
      <c r="QTM174" s="396"/>
      <c r="QTN174" s="396"/>
      <c r="QTO174" s="396"/>
      <c r="QTP174" s="396"/>
      <c r="QTQ174" s="396"/>
      <c r="QTR174" s="396"/>
      <c r="QTS174" s="396"/>
      <c r="QTT174" s="396"/>
      <c r="QTU174" s="396"/>
      <c r="QTV174" s="396"/>
      <c r="QTW174" s="396"/>
      <c r="QTX174" s="396"/>
      <c r="QTY174" s="396"/>
      <c r="QTZ174" s="396"/>
      <c r="QUA174" s="396"/>
      <c r="QUB174" s="396"/>
      <c r="QUC174" s="396"/>
      <c r="QUD174" s="396"/>
      <c r="QUE174" s="396"/>
      <c r="QUF174" s="396"/>
      <c r="QUG174" s="396"/>
      <c r="QUH174" s="396"/>
      <c r="QUI174" s="396"/>
      <c r="QUJ174" s="396"/>
      <c r="QUK174" s="396"/>
      <c r="QUL174" s="396"/>
      <c r="QUM174" s="396"/>
      <c r="QUN174" s="396"/>
      <c r="QUO174" s="396"/>
      <c r="QUP174" s="396"/>
      <c r="QUQ174" s="396"/>
      <c r="QUR174" s="396"/>
      <c r="QUS174" s="396"/>
      <c r="QUT174" s="396"/>
      <c r="QUU174" s="396"/>
      <c r="QUV174" s="396"/>
      <c r="QUW174" s="396"/>
      <c r="QUX174" s="396"/>
      <c r="QUY174" s="396"/>
      <c r="QUZ174" s="396"/>
      <c r="QVA174" s="396"/>
      <c r="QVB174" s="396"/>
      <c r="QVC174" s="396"/>
      <c r="QVD174" s="396"/>
      <c r="QVE174" s="396"/>
      <c r="QVF174" s="396"/>
      <c r="QVG174" s="396"/>
      <c r="QVH174" s="396"/>
      <c r="QVI174" s="396"/>
      <c r="QVJ174" s="396"/>
      <c r="QVK174" s="396"/>
      <c r="QVL174" s="396"/>
      <c r="QVM174" s="396"/>
      <c r="QVN174" s="396"/>
      <c r="QVO174" s="396"/>
      <c r="QVP174" s="396"/>
      <c r="QVQ174" s="396"/>
      <c r="QVR174" s="396"/>
      <c r="QVS174" s="396"/>
      <c r="QVT174" s="396"/>
      <c r="QVU174" s="396"/>
      <c r="QVV174" s="396"/>
      <c r="QVW174" s="396"/>
      <c r="QVX174" s="396"/>
      <c r="QVY174" s="396"/>
      <c r="QVZ174" s="396"/>
      <c r="QWA174" s="396"/>
      <c r="QWB174" s="396"/>
      <c r="QWC174" s="396"/>
      <c r="QWD174" s="396"/>
      <c r="QWE174" s="396"/>
      <c r="QWF174" s="396"/>
      <c r="QWG174" s="396"/>
      <c r="QWH174" s="396"/>
      <c r="QWI174" s="396"/>
      <c r="QWJ174" s="396"/>
      <c r="QWK174" s="396"/>
      <c r="QWL174" s="396"/>
      <c r="QWM174" s="396"/>
      <c r="QWN174" s="396"/>
      <c r="QWO174" s="396"/>
      <c r="QWP174" s="396"/>
      <c r="QWQ174" s="396"/>
      <c r="QWR174" s="396"/>
      <c r="QWS174" s="396"/>
      <c r="QWT174" s="396"/>
      <c r="QWU174" s="396"/>
      <c r="QWV174" s="396"/>
      <c r="QWW174" s="396"/>
      <c r="QWX174" s="396"/>
      <c r="QWY174" s="396"/>
      <c r="QWZ174" s="396"/>
      <c r="QXA174" s="396"/>
      <c r="QXB174" s="396"/>
      <c r="QXC174" s="396"/>
      <c r="QXD174" s="396"/>
      <c r="QXE174" s="396"/>
      <c r="QXF174" s="396"/>
      <c r="QXG174" s="396"/>
      <c r="QXH174" s="396"/>
      <c r="QXI174" s="396"/>
      <c r="QXJ174" s="396"/>
      <c r="QXK174" s="396"/>
      <c r="QXL174" s="396"/>
      <c r="QXM174" s="396"/>
      <c r="QXN174" s="396"/>
      <c r="QXO174" s="396"/>
      <c r="QXP174" s="396"/>
      <c r="QXQ174" s="396"/>
      <c r="QXR174" s="396"/>
      <c r="QXS174" s="396"/>
      <c r="QXT174" s="396"/>
      <c r="QXU174" s="396"/>
      <c r="QXV174" s="396"/>
      <c r="QXW174" s="396"/>
      <c r="QXX174" s="396"/>
      <c r="QXY174" s="396"/>
      <c r="QXZ174" s="396"/>
      <c r="QYA174" s="396"/>
      <c r="QYB174" s="396"/>
      <c r="QYC174" s="396"/>
      <c r="QYD174" s="396"/>
      <c r="QYE174" s="396"/>
      <c r="QYF174" s="396"/>
      <c r="QYG174" s="396"/>
      <c r="QYH174" s="396"/>
      <c r="QYI174" s="396"/>
      <c r="QYJ174" s="396"/>
      <c r="QYK174" s="396"/>
      <c r="QYL174" s="396"/>
      <c r="QYM174" s="396"/>
      <c r="QYN174" s="396"/>
      <c r="QYO174" s="396"/>
      <c r="QYP174" s="396"/>
      <c r="QYQ174" s="396"/>
      <c r="QYR174" s="396"/>
      <c r="QYS174" s="396"/>
      <c r="QYT174" s="396"/>
      <c r="QYU174" s="396"/>
      <c r="QYV174" s="396"/>
      <c r="QYW174" s="396"/>
      <c r="QYX174" s="396"/>
      <c r="QYY174" s="396"/>
      <c r="QYZ174" s="396"/>
      <c r="QZA174" s="396"/>
      <c r="QZB174" s="396"/>
      <c r="QZC174" s="396"/>
      <c r="QZD174" s="396"/>
      <c r="QZE174" s="396"/>
      <c r="QZF174" s="396"/>
      <c r="QZG174" s="396"/>
      <c r="QZH174" s="396"/>
      <c r="QZI174" s="396"/>
      <c r="QZJ174" s="396"/>
      <c r="QZK174" s="396"/>
      <c r="QZL174" s="396"/>
      <c r="QZM174" s="396"/>
      <c r="QZN174" s="396"/>
      <c r="QZO174" s="396"/>
      <c r="QZP174" s="396"/>
      <c r="QZQ174" s="396"/>
      <c r="QZR174" s="396"/>
      <c r="QZS174" s="396"/>
      <c r="QZT174" s="396"/>
      <c r="QZU174" s="396"/>
      <c r="QZV174" s="396"/>
      <c r="QZW174" s="396"/>
      <c r="QZX174" s="396"/>
      <c r="QZY174" s="396"/>
      <c r="QZZ174" s="396"/>
      <c r="RAA174" s="396"/>
      <c r="RAB174" s="396"/>
      <c r="RAC174" s="396"/>
      <c r="RAD174" s="396"/>
      <c r="RAE174" s="396"/>
      <c r="RAF174" s="396"/>
      <c r="RAG174" s="396"/>
      <c r="RAH174" s="396"/>
      <c r="RAI174" s="396"/>
      <c r="RAJ174" s="396"/>
      <c r="RAK174" s="396"/>
      <c r="RAL174" s="396"/>
      <c r="RAM174" s="396"/>
      <c r="RAN174" s="396"/>
      <c r="RAO174" s="396"/>
      <c r="RAP174" s="396"/>
      <c r="RAQ174" s="396"/>
      <c r="RAR174" s="396"/>
      <c r="RAS174" s="396"/>
      <c r="RAT174" s="396"/>
      <c r="RAU174" s="396"/>
      <c r="RAV174" s="396"/>
      <c r="RAW174" s="396"/>
      <c r="RAX174" s="396"/>
      <c r="RAY174" s="396"/>
      <c r="RAZ174" s="396"/>
      <c r="RBA174" s="396"/>
      <c r="RBB174" s="396"/>
      <c r="RBC174" s="396"/>
      <c r="RBD174" s="396"/>
      <c r="RBE174" s="396"/>
      <c r="RBF174" s="396"/>
      <c r="RBG174" s="396"/>
      <c r="RBH174" s="396"/>
      <c r="RBI174" s="396"/>
      <c r="RBJ174" s="396"/>
      <c r="RBK174" s="396"/>
      <c r="RBL174" s="396"/>
      <c r="RBM174" s="396"/>
      <c r="RBN174" s="396"/>
      <c r="RBO174" s="396"/>
      <c r="RBP174" s="396"/>
      <c r="RBQ174" s="396"/>
      <c r="RBR174" s="396"/>
      <c r="RBS174" s="396"/>
      <c r="RBT174" s="396"/>
      <c r="RBU174" s="396"/>
      <c r="RBV174" s="396"/>
      <c r="RBW174" s="396"/>
      <c r="RBX174" s="396"/>
      <c r="RBY174" s="396"/>
      <c r="RBZ174" s="396"/>
      <c r="RCA174" s="396"/>
      <c r="RCB174" s="396"/>
      <c r="RCC174" s="396"/>
      <c r="RCD174" s="396"/>
      <c r="RCE174" s="396"/>
      <c r="RCF174" s="396"/>
      <c r="RCG174" s="396"/>
      <c r="RCH174" s="396"/>
      <c r="RCI174" s="396"/>
      <c r="RCJ174" s="396"/>
      <c r="RCK174" s="396"/>
      <c r="RCL174" s="396"/>
      <c r="RCM174" s="396"/>
      <c r="RCN174" s="396"/>
      <c r="RCO174" s="396"/>
      <c r="RCP174" s="396"/>
      <c r="RCQ174" s="396"/>
      <c r="RCR174" s="396"/>
      <c r="RCS174" s="396"/>
      <c r="RCT174" s="396"/>
      <c r="RCU174" s="396"/>
      <c r="RCV174" s="396"/>
      <c r="RCW174" s="396"/>
      <c r="RCX174" s="396"/>
      <c r="RCY174" s="396"/>
      <c r="RCZ174" s="396"/>
      <c r="RDA174" s="396"/>
      <c r="RDB174" s="396"/>
      <c r="RDC174" s="396"/>
      <c r="RDD174" s="396"/>
      <c r="RDE174" s="396"/>
      <c r="RDF174" s="396"/>
      <c r="RDG174" s="396"/>
      <c r="RDH174" s="396"/>
      <c r="RDI174" s="396"/>
      <c r="RDJ174" s="396"/>
      <c r="RDK174" s="396"/>
      <c r="RDL174" s="396"/>
      <c r="RDM174" s="396"/>
      <c r="RDN174" s="396"/>
      <c r="RDO174" s="396"/>
      <c r="RDP174" s="396"/>
      <c r="RDQ174" s="396"/>
      <c r="RDR174" s="396"/>
      <c r="RDS174" s="396"/>
      <c r="RDT174" s="396"/>
      <c r="RDU174" s="396"/>
      <c r="RDV174" s="396"/>
      <c r="RDW174" s="396"/>
      <c r="RDX174" s="396"/>
      <c r="RDY174" s="396"/>
      <c r="RDZ174" s="396"/>
      <c r="REA174" s="396"/>
      <c r="REB174" s="396"/>
      <c r="REC174" s="396"/>
      <c r="RED174" s="396"/>
      <c r="REE174" s="396"/>
      <c r="REF174" s="396"/>
      <c r="REG174" s="396"/>
      <c r="REH174" s="396"/>
      <c r="REI174" s="396"/>
      <c r="REJ174" s="396"/>
      <c r="REK174" s="396"/>
      <c r="REL174" s="396"/>
      <c r="REM174" s="396"/>
      <c r="REN174" s="396"/>
      <c r="REO174" s="396"/>
      <c r="REP174" s="396"/>
      <c r="REQ174" s="396"/>
      <c r="RER174" s="396"/>
      <c r="RES174" s="396"/>
      <c r="RET174" s="396"/>
      <c r="REU174" s="396"/>
      <c r="REV174" s="396"/>
      <c r="REW174" s="396"/>
      <c r="REX174" s="396"/>
      <c r="REY174" s="396"/>
      <c r="REZ174" s="396"/>
      <c r="RFA174" s="396"/>
      <c r="RFB174" s="396"/>
      <c r="RFC174" s="396"/>
      <c r="RFD174" s="396"/>
      <c r="RFE174" s="396"/>
      <c r="RFF174" s="396"/>
      <c r="RFG174" s="396"/>
      <c r="RFH174" s="396"/>
      <c r="RFI174" s="396"/>
      <c r="RFJ174" s="396"/>
      <c r="RFK174" s="396"/>
      <c r="RFL174" s="396"/>
      <c r="RFM174" s="396"/>
      <c r="RFN174" s="396"/>
      <c r="RFO174" s="396"/>
      <c r="RFP174" s="396"/>
      <c r="RFQ174" s="396"/>
      <c r="RFR174" s="396"/>
      <c r="RFS174" s="396"/>
      <c r="RFT174" s="396"/>
      <c r="RFU174" s="396"/>
      <c r="RFV174" s="396"/>
      <c r="RFW174" s="396"/>
      <c r="RFX174" s="396"/>
      <c r="RFY174" s="396"/>
      <c r="RFZ174" s="396"/>
      <c r="RGA174" s="396"/>
      <c r="RGB174" s="396"/>
      <c r="RGC174" s="396"/>
      <c r="RGD174" s="396"/>
      <c r="RGE174" s="396"/>
      <c r="RGF174" s="396"/>
      <c r="RGG174" s="396"/>
      <c r="RGH174" s="396"/>
      <c r="RGI174" s="396"/>
      <c r="RGJ174" s="396"/>
      <c r="RGK174" s="396"/>
      <c r="RGL174" s="396"/>
      <c r="RGM174" s="396"/>
      <c r="RGN174" s="396"/>
      <c r="RGO174" s="396"/>
      <c r="RGP174" s="396"/>
      <c r="RGQ174" s="396"/>
      <c r="RGR174" s="396"/>
      <c r="RGS174" s="396"/>
      <c r="RGT174" s="396"/>
      <c r="RGU174" s="396"/>
      <c r="RGV174" s="396"/>
      <c r="RGW174" s="396"/>
      <c r="RGX174" s="396"/>
      <c r="RGY174" s="396"/>
      <c r="RGZ174" s="396"/>
      <c r="RHA174" s="396"/>
      <c r="RHB174" s="396"/>
      <c r="RHC174" s="396"/>
      <c r="RHD174" s="396"/>
      <c r="RHE174" s="396"/>
      <c r="RHF174" s="396"/>
      <c r="RHG174" s="396"/>
      <c r="RHH174" s="396"/>
      <c r="RHI174" s="396"/>
      <c r="RHJ174" s="396"/>
      <c r="RHK174" s="396"/>
      <c r="RHL174" s="396"/>
      <c r="RHM174" s="396"/>
      <c r="RHN174" s="396"/>
      <c r="RHO174" s="396"/>
      <c r="RHP174" s="396"/>
      <c r="RHQ174" s="396"/>
      <c r="RHR174" s="396"/>
      <c r="RHS174" s="396"/>
      <c r="RHT174" s="396"/>
      <c r="RHU174" s="396"/>
      <c r="RHV174" s="396"/>
      <c r="RHW174" s="396"/>
      <c r="RHX174" s="396"/>
      <c r="RHY174" s="396"/>
      <c r="RHZ174" s="396"/>
      <c r="RIA174" s="396"/>
      <c r="RIB174" s="396"/>
      <c r="RIC174" s="396"/>
      <c r="RID174" s="396"/>
      <c r="RIE174" s="396"/>
      <c r="RIF174" s="396"/>
      <c r="RIG174" s="396"/>
      <c r="RIH174" s="396"/>
      <c r="RII174" s="396"/>
      <c r="RIJ174" s="396"/>
      <c r="RIK174" s="396"/>
      <c r="RIL174" s="396"/>
      <c r="RIM174" s="396"/>
      <c r="RIN174" s="396"/>
      <c r="RIO174" s="396"/>
      <c r="RIP174" s="396"/>
      <c r="RIQ174" s="396"/>
      <c r="RIR174" s="396"/>
      <c r="RIS174" s="396"/>
      <c r="RIT174" s="396"/>
      <c r="RIU174" s="396"/>
      <c r="RIV174" s="396"/>
      <c r="RIW174" s="396"/>
      <c r="RIX174" s="396"/>
      <c r="RIY174" s="396"/>
      <c r="RIZ174" s="396"/>
      <c r="RJA174" s="396"/>
      <c r="RJB174" s="396"/>
      <c r="RJC174" s="396"/>
      <c r="RJD174" s="396"/>
      <c r="RJE174" s="396"/>
      <c r="RJF174" s="396"/>
      <c r="RJG174" s="396"/>
      <c r="RJH174" s="396"/>
      <c r="RJI174" s="396"/>
      <c r="RJJ174" s="396"/>
      <c r="RJK174" s="396"/>
      <c r="RJL174" s="396"/>
      <c r="RJM174" s="396"/>
      <c r="RJN174" s="396"/>
      <c r="RJO174" s="396"/>
      <c r="RJP174" s="396"/>
      <c r="RJQ174" s="396"/>
      <c r="RJR174" s="396"/>
      <c r="RJS174" s="396"/>
      <c r="RJT174" s="396"/>
      <c r="RJU174" s="396"/>
      <c r="RJV174" s="396"/>
      <c r="RJW174" s="396"/>
      <c r="RJX174" s="396"/>
      <c r="RJY174" s="396"/>
      <c r="RJZ174" s="396"/>
      <c r="RKA174" s="396"/>
      <c r="RKB174" s="396"/>
      <c r="RKC174" s="396"/>
      <c r="RKD174" s="396"/>
      <c r="RKE174" s="396"/>
      <c r="RKF174" s="396"/>
      <c r="RKG174" s="396"/>
      <c r="RKH174" s="396"/>
      <c r="RKI174" s="396"/>
      <c r="RKJ174" s="396"/>
      <c r="RKK174" s="396"/>
      <c r="RKL174" s="396"/>
      <c r="RKM174" s="396"/>
      <c r="RKN174" s="396"/>
      <c r="RKO174" s="396"/>
      <c r="RKP174" s="396"/>
      <c r="RKQ174" s="396"/>
      <c r="RKR174" s="396"/>
      <c r="RKS174" s="396"/>
      <c r="RKT174" s="396"/>
      <c r="RKU174" s="396"/>
      <c r="RKV174" s="396"/>
      <c r="RKW174" s="396"/>
      <c r="RKX174" s="396"/>
      <c r="RKY174" s="396"/>
      <c r="RKZ174" s="396"/>
      <c r="RLA174" s="396"/>
      <c r="RLB174" s="396"/>
      <c r="RLC174" s="396"/>
      <c r="RLD174" s="396"/>
      <c r="RLE174" s="396"/>
      <c r="RLF174" s="396"/>
      <c r="RLG174" s="396"/>
      <c r="RLH174" s="396"/>
      <c r="RLI174" s="396"/>
      <c r="RLJ174" s="396"/>
      <c r="RLK174" s="396"/>
      <c r="RLL174" s="396"/>
      <c r="RLM174" s="396"/>
      <c r="RLN174" s="396"/>
      <c r="RLO174" s="396"/>
      <c r="RLP174" s="396"/>
      <c r="RLQ174" s="396"/>
      <c r="RLR174" s="396"/>
      <c r="RLS174" s="396"/>
      <c r="RLT174" s="396"/>
      <c r="RLU174" s="396"/>
      <c r="RLV174" s="396"/>
      <c r="RLW174" s="396"/>
      <c r="RLX174" s="396"/>
      <c r="RLY174" s="396"/>
      <c r="RLZ174" s="396"/>
      <c r="RMA174" s="396"/>
      <c r="RMB174" s="396"/>
      <c r="RMC174" s="396"/>
      <c r="RMD174" s="396"/>
      <c r="RME174" s="396"/>
      <c r="RMF174" s="396"/>
      <c r="RMG174" s="396"/>
      <c r="RMH174" s="396"/>
      <c r="RMI174" s="396"/>
      <c r="RMJ174" s="396"/>
      <c r="RMK174" s="396"/>
      <c r="RML174" s="396"/>
      <c r="RMM174" s="396"/>
      <c r="RMN174" s="396"/>
      <c r="RMO174" s="396"/>
      <c r="RMP174" s="396"/>
      <c r="RMQ174" s="396"/>
      <c r="RMR174" s="396"/>
      <c r="RMS174" s="396"/>
      <c r="RMT174" s="396"/>
      <c r="RMU174" s="396"/>
      <c r="RMV174" s="396"/>
      <c r="RMW174" s="396"/>
      <c r="RMX174" s="396"/>
      <c r="RMY174" s="396"/>
      <c r="RMZ174" s="396"/>
      <c r="RNA174" s="396"/>
      <c r="RNB174" s="396"/>
      <c r="RNC174" s="396"/>
      <c r="RND174" s="396"/>
      <c r="RNE174" s="396"/>
      <c r="RNF174" s="396"/>
      <c r="RNG174" s="396"/>
      <c r="RNH174" s="396"/>
      <c r="RNI174" s="396"/>
      <c r="RNJ174" s="396"/>
      <c r="RNK174" s="396"/>
      <c r="RNL174" s="396"/>
      <c r="RNM174" s="396"/>
      <c r="RNN174" s="396"/>
      <c r="RNO174" s="396"/>
      <c r="RNP174" s="396"/>
      <c r="RNQ174" s="396"/>
      <c r="RNR174" s="396"/>
      <c r="RNS174" s="396"/>
      <c r="RNT174" s="396"/>
      <c r="RNU174" s="396"/>
      <c r="RNV174" s="396"/>
      <c r="RNW174" s="396"/>
      <c r="RNX174" s="396"/>
      <c r="RNY174" s="396"/>
      <c r="RNZ174" s="396"/>
      <c r="ROA174" s="396"/>
      <c r="ROB174" s="396"/>
      <c r="ROC174" s="396"/>
      <c r="ROD174" s="396"/>
      <c r="ROE174" s="396"/>
      <c r="ROF174" s="396"/>
      <c r="ROG174" s="396"/>
      <c r="ROH174" s="396"/>
      <c r="ROI174" s="396"/>
      <c r="ROJ174" s="396"/>
      <c r="ROK174" s="396"/>
      <c r="ROL174" s="396"/>
      <c r="ROM174" s="396"/>
      <c r="RON174" s="396"/>
      <c r="ROO174" s="396"/>
      <c r="ROP174" s="396"/>
      <c r="ROQ174" s="396"/>
      <c r="ROR174" s="396"/>
      <c r="ROS174" s="396"/>
      <c r="ROT174" s="396"/>
      <c r="ROU174" s="396"/>
      <c r="ROV174" s="396"/>
      <c r="ROW174" s="396"/>
      <c r="ROX174" s="396"/>
      <c r="ROY174" s="396"/>
      <c r="ROZ174" s="396"/>
      <c r="RPA174" s="396"/>
      <c r="RPB174" s="396"/>
      <c r="RPC174" s="396"/>
      <c r="RPD174" s="396"/>
      <c r="RPE174" s="396"/>
      <c r="RPF174" s="396"/>
      <c r="RPG174" s="396"/>
      <c r="RPH174" s="396"/>
      <c r="RPI174" s="396"/>
      <c r="RPJ174" s="396"/>
      <c r="RPK174" s="396"/>
      <c r="RPL174" s="396"/>
      <c r="RPM174" s="396"/>
      <c r="RPN174" s="396"/>
      <c r="RPO174" s="396"/>
      <c r="RPP174" s="396"/>
      <c r="RPQ174" s="396"/>
      <c r="RPR174" s="396"/>
      <c r="RPS174" s="396"/>
      <c r="RPT174" s="396"/>
      <c r="RPU174" s="396"/>
      <c r="RPV174" s="396"/>
      <c r="RPW174" s="396"/>
      <c r="RPX174" s="396"/>
      <c r="RPY174" s="396"/>
      <c r="RPZ174" s="396"/>
      <c r="RQA174" s="396"/>
      <c r="RQB174" s="396"/>
      <c r="RQC174" s="396"/>
      <c r="RQD174" s="396"/>
      <c r="RQE174" s="396"/>
      <c r="RQF174" s="396"/>
      <c r="RQG174" s="396"/>
      <c r="RQH174" s="396"/>
      <c r="RQI174" s="396"/>
      <c r="RQJ174" s="396"/>
      <c r="RQK174" s="396"/>
      <c r="RQL174" s="396"/>
      <c r="RQM174" s="396"/>
      <c r="RQN174" s="396"/>
      <c r="RQO174" s="396"/>
      <c r="RQP174" s="396"/>
      <c r="RQQ174" s="396"/>
      <c r="RQR174" s="396"/>
      <c r="RQS174" s="396"/>
      <c r="RQT174" s="396"/>
      <c r="RQU174" s="396"/>
      <c r="RQV174" s="396"/>
      <c r="RQW174" s="396"/>
      <c r="RQX174" s="396"/>
      <c r="RQY174" s="396"/>
      <c r="RQZ174" s="396"/>
      <c r="RRA174" s="396"/>
      <c r="RRB174" s="396"/>
      <c r="RRC174" s="396"/>
      <c r="RRD174" s="396"/>
      <c r="RRE174" s="396"/>
      <c r="RRF174" s="396"/>
      <c r="RRG174" s="396"/>
      <c r="RRH174" s="396"/>
      <c r="RRI174" s="396"/>
      <c r="RRJ174" s="396"/>
      <c r="RRK174" s="396"/>
      <c r="RRL174" s="396"/>
      <c r="RRM174" s="396"/>
      <c r="RRN174" s="396"/>
      <c r="RRO174" s="396"/>
      <c r="RRP174" s="396"/>
      <c r="RRQ174" s="396"/>
      <c r="RRR174" s="396"/>
      <c r="RRS174" s="396"/>
      <c r="RRT174" s="396"/>
      <c r="RRU174" s="396"/>
      <c r="RRV174" s="396"/>
      <c r="RRW174" s="396"/>
      <c r="RRX174" s="396"/>
      <c r="RRY174" s="396"/>
      <c r="RRZ174" s="396"/>
      <c r="RSA174" s="396"/>
      <c r="RSB174" s="396"/>
      <c r="RSC174" s="396"/>
      <c r="RSD174" s="396"/>
      <c r="RSE174" s="396"/>
      <c r="RSF174" s="396"/>
      <c r="RSG174" s="396"/>
      <c r="RSH174" s="396"/>
      <c r="RSI174" s="396"/>
      <c r="RSJ174" s="396"/>
      <c r="RSK174" s="396"/>
      <c r="RSL174" s="396"/>
      <c r="RSM174" s="396"/>
      <c r="RSN174" s="396"/>
      <c r="RSO174" s="396"/>
      <c r="RSP174" s="396"/>
      <c r="RSQ174" s="396"/>
      <c r="RSR174" s="396"/>
      <c r="RSS174" s="396"/>
      <c r="RST174" s="396"/>
      <c r="RSU174" s="396"/>
      <c r="RSV174" s="396"/>
      <c r="RSW174" s="396"/>
      <c r="RSX174" s="396"/>
      <c r="RSY174" s="396"/>
      <c r="RSZ174" s="396"/>
      <c r="RTA174" s="396"/>
      <c r="RTB174" s="396"/>
      <c r="RTC174" s="396"/>
      <c r="RTD174" s="396"/>
      <c r="RTE174" s="396"/>
      <c r="RTF174" s="396"/>
      <c r="RTG174" s="396"/>
      <c r="RTH174" s="396"/>
      <c r="RTI174" s="396"/>
      <c r="RTJ174" s="396"/>
      <c r="RTK174" s="396"/>
      <c r="RTL174" s="396"/>
      <c r="RTM174" s="396"/>
      <c r="RTN174" s="396"/>
      <c r="RTO174" s="396"/>
      <c r="RTP174" s="396"/>
      <c r="RTQ174" s="396"/>
      <c r="RTR174" s="396"/>
      <c r="RTS174" s="396"/>
      <c r="RTT174" s="396"/>
      <c r="RTU174" s="396"/>
      <c r="RTV174" s="396"/>
      <c r="RTW174" s="396"/>
      <c r="RTX174" s="396"/>
      <c r="RTY174" s="396"/>
      <c r="RTZ174" s="396"/>
      <c r="RUA174" s="396"/>
      <c r="RUB174" s="396"/>
      <c r="RUC174" s="396"/>
      <c r="RUD174" s="396"/>
      <c r="RUE174" s="396"/>
      <c r="RUF174" s="396"/>
      <c r="RUG174" s="396"/>
      <c r="RUH174" s="396"/>
      <c r="RUI174" s="396"/>
      <c r="RUJ174" s="396"/>
      <c r="RUK174" s="396"/>
      <c r="RUL174" s="396"/>
      <c r="RUM174" s="396"/>
      <c r="RUN174" s="396"/>
      <c r="RUO174" s="396"/>
      <c r="RUP174" s="396"/>
      <c r="RUQ174" s="396"/>
      <c r="RUR174" s="396"/>
      <c r="RUS174" s="396"/>
      <c r="RUT174" s="396"/>
      <c r="RUU174" s="396"/>
      <c r="RUV174" s="396"/>
      <c r="RUW174" s="396"/>
      <c r="RUX174" s="396"/>
      <c r="RUY174" s="396"/>
      <c r="RUZ174" s="396"/>
      <c r="RVA174" s="396"/>
      <c r="RVB174" s="396"/>
      <c r="RVC174" s="396"/>
      <c r="RVD174" s="396"/>
      <c r="RVE174" s="396"/>
      <c r="RVF174" s="396"/>
      <c r="RVG174" s="396"/>
      <c r="RVH174" s="396"/>
      <c r="RVI174" s="396"/>
      <c r="RVJ174" s="396"/>
      <c r="RVK174" s="396"/>
      <c r="RVL174" s="396"/>
      <c r="RVM174" s="396"/>
      <c r="RVN174" s="396"/>
      <c r="RVO174" s="396"/>
      <c r="RVP174" s="396"/>
      <c r="RVQ174" s="396"/>
      <c r="RVR174" s="396"/>
      <c r="RVS174" s="396"/>
      <c r="RVT174" s="396"/>
      <c r="RVU174" s="396"/>
      <c r="RVV174" s="396"/>
      <c r="RVW174" s="396"/>
      <c r="RVX174" s="396"/>
      <c r="RVY174" s="396"/>
      <c r="RVZ174" s="396"/>
      <c r="RWA174" s="396"/>
      <c r="RWB174" s="396"/>
      <c r="RWC174" s="396"/>
      <c r="RWD174" s="396"/>
      <c r="RWE174" s="396"/>
      <c r="RWF174" s="396"/>
      <c r="RWG174" s="396"/>
      <c r="RWH174" s="396"/>
      <c r="RWI174" s="396"/>
      <c r="RWJ174" s="396"/>
      <c r="RWK174" s="396"/>
      <c r="RWL174" s="396"/>
      <c r="RWM174" s="396"/>
      <c r="RWN174" s="396"/>
      <c r="RWO174" s="396"/>
      <c r="RWP174" s="396"/>
      <c r="RWQ174" s="396"/>
      <c r="RWR174" s="396"/>
      <c r="RWS174" s="396"/>
      <c r="RWT174" s="396"/>
      <c r="RWU174" s="396"/>
      <c r="RWV174" s="396"/>
      <c r="RWW174" s="396"/>
      <c r="RWX174" s="396"/>
      <c r="RWY174" s="396"/>
      <c r="RWZ174" s="396"/>
      <c r="RXA174" s="396"/>
      <c r="RXB174" s="396"/>
      <c r="RXC174" s="396"/>
      <c r="RXD174" s="396"/>
      <c r="RXE174" s="396"/>
      <c r="RXF174" s="396"/>
      <c r="RXG174" s="396"/>
      <c r="RXH174" s="396"/>
      <c r="RXI174" s="396"/>
      <c r="RXJ174" s="396"/>
      <c r="RXK174" s="396"/>
      <c r="RXL174" s="396"/>
      <c r="RXM174" s="396"/>
      <c r="RXN174" s="396"/>
      <c r="RXO174" s="396"/>
      <c r="RXP174" s="396"/>
      <c r="RXQ174" s="396"/>
      <c r="RXR174" s="396"/>
      <c r="RXS174" s="396"/>
      <c r="RXT174" s="396"/>
      <c r="RXU174" s="396"/>
      <c r="RXV174" s="396"/>
      <c r="RXW174" s="396"/>
      <c r="RXX174" s="396"/>
      <c r="RXY174" s="396"/>
      <c r="RXZ174" s="396"/>
      <c r="RYA174" s="396"/>
      <c r="RYB174" s="396"/>
      <c r="RYC174" s="396"/>
      <c r="RYD174" s="396"/>
      <c r="RYE174" s="396"/>
      <c r="RYF174" s="396"/>
      <c r="RYG174" s="396"/>
      <c r="RYH174" s="396"/>
      <c r="RYI174" s="396"/>
      <c r="RYJ174" s="396"/>
      <c r="RYK174" s="396"/>
      <c r="RYL174" s="396"/>
      <c r="RYM174" s="396"/>
      <c r="RYN174" s="396"/>
      <c r="RYO174" s="396"/>
      <c r="RYP174" s="396"/>
      <c r="RYQ174" s="396"/>
      <c r="RYR174" s="396"/>
      <c r="RYS174" s="396"/>
      <c r="RYT174" s="396"/>
      <c r="RYU174" s="396"/>
      <c r="RYV174" s="396"/>
      <c r="RYW174" s="396"/>
      <c r="RYX174" s="396"/>
      <c r="RYY174" s="396"/>
      <c r="RYZ174" s="396"/>
      <c r="RZA174" s="396"/>
      <c r="RZB174" s="396"/>
      <c r="RZC174" s="396"/>
      <c r="RZD174" s="396"/>
      <c r="RZE174" s="396"/>
      <c r="RZF174" s="396"/>
      <c r="RZG174" s="396"/>
      <c r="RZH174" s="396"/>
      <c r="RZI174" s="396"/>
      <c r="RZJ174" s="396"/>
      <c r="RZK174" s="396"/>
      <c r="RZL174" s="396"/>
      <c r="RZM174" s="396"/>
      <c r="RZN174" s="396"/>
      <c r="RZO174" s="396"/>
      <c r="RZP174" s="396"/>
      <c r="RZQ174" s="396"/>
      <c r="RZR174" s="396"/>
      <c r="RZS174" s="396"/>
      <c r="RZT174" s="396"/>
      <c r="RZU174" s="396"/>
      <c r="RZV174" s="396"/>
      <c r="RZW174" s="396"/>
      <c r="RZX174" s="396"/>
      <c r="RZY174" s="396"/>
      <c r="RZZ174" s="396"/>
      <c r="SAA174" s="396"/>
      <c r="SAB174" s="396"/>
      <c r="SAC174" s="396"/>
      <c r="SAD174" s="396"/>
      <c r="SAE174" s="396"/>
      <c r="SAF174" s="396"/>
      <c r="SAG174" s="396"/>
      <c r="SAH174" s="396"/>
      <c r="SAI174" s="396"/>
      <c r="SAJ174" s="396"/>
      <c r="SAK174" s="396"/>
      <c r="SAL174" s="396"/>
      <c r="SAM174" s="396"/>
      <c r="SAN174" s="396"/>
      <c r="SAO174" s="396"/>
      <c r="SAP174" s="396"/>
      <c r="SAQ174" s="396"/>
      <c r="SAR174" s="396"/>
      <c r="SAS174" s="396"/>
      <c r="SAT174" s="396"/>
      <c r="SAU174" s="396"/>
      <c r="SAV174" s="396"/>
      <c r="SAW174" s="396"/>
      <c r="SAX174" s="396"/>
      <c r="SAY174" s="396"/>
      <c r="SAZ174" s="396"/>
      <c r="SBA174" s="396"/>
      <c r="SBB174" s="396"/>
      <c r="SBC174" s="396"/>
      <c r="SBD174" s="396"/>
      <c r="SBE174" s="396"/>
      <c r="SBF174" s="396"/>
      <c r="SBG174" s="396"/>
      <c r="SBH174" s="396"/>
      <c r="SBI174" s="396"/>
      <c r="SBJ174" s="396"/>
      <c r="SBK174" s="396"/>
      <c r="SBL174" s="396"/>
      <c r="SBM174" s="396"/>
      <c r="SBN174" s="396"/>
      <c r="SBO174" s="396"/>
      <c r="SBP174" s="396"/>
      <c r="SBQ174" s="396"/>
      <c r="SBR174" s="396"/>
      <c r="SBS174" s="396"/>
      <c r="SBT174" s="396"/>
      <c r="SBU174" s="396"/>
      <c r="SBV174" s="396"/>
      <c r="SBW174" s="396"/>
      <c r="SBX174" s="396"/>
      <c r="SBY174" s="396"/>
      <c r="SBZ174" s="396"/>
      <c r="SCA174" s="396"/>
      <c r="SCB174" s="396"/>
      <c r="SCC174" s="396"/>
      <c r="SCD174" s="396"/>
      <c r="SCE174" s="396"/>
      <c r="SCF174" s="396"/>
      <c r="SCG174" s="396"/>
      <c r="SCH174" s="396"/>
      <c r="SCI174" s="396"/>
      <c r="SCJ174" s="396"/>
      <c r="SCK174" s="396"/>
      <c r="SCL174" s="396"/>
      <c r="SCM174" s="396"/>
      <c r="SCN174" s="396"/>
      <c r="SCO174" s="396"/>
      <c r="SCP174" s="396"/>
      <c r="SCQ174" s="396"/>
      <c r="SCR174" s="396"/>
      <c r="SCS174" s="396"/>
      <c r="SCT174" s="396"/>
      <c r="SCU174" s="396"/>
      <c r="SCV174" s="396"/>
      <c r="SCW174" s="396"/>
      <c r="SCX174" s="396"/>
      <c r="SCY174" s="396"/>
      <c r="SCZ174" s="396"/>
      <c r="SDA174" s="396"/>
      <c r="SDB174" s="396"/>
      <c r="SDC174" s="396"/>
      <c r="SDD174" s="396"/>
      <c r="SDE174" s="396"/>
      <c r="SDF174" s="396"/>
      <c r="SDG174" s="396"/>
      <c r="SDH174" s="396"/>
      <c r="SDI174" s="396"/>
      <c r="SDJ174" s="396"/>
      <c r="SDK174" s="396"/>
      <c r="SDL174" s="396"/>
      <c r="SDM174" s="396"/>
      <c r="SDN174" s="396"/>
      <c r="SDO174" s="396"/>
      <c r="SDP174" s="396"/>
      <c r="SDQ174" s="396"/>
      <c r="SDR174" s="396"/>
      <c r="SDS174" s="396"/>
      <c r="SDT174" s="396"/>
      <c r="SDU174" s="396"/>
      <c r="SDV174" s="396"/>
      <c r="SDW174" s="396"/>
      <c r="SDX174" s="396"/>
      <c r="SDY174" s="396"/>
      <c r="SDZ174" s="396"/>
      <c r="SEA174" s="396"/>
      <c r="SEB174" s="396"/>
      <c r="SEC174" s="396"/>
      <c r="SED174" s="396"/>
      <c r="SEE174" s="396"/>
      <c r="SEF174" s="396"/>
      <c r="SEG174" s="396"/>
      <c r="SEH174" s="396"/>
      <c r="SEI174" s="396"/>
      <c r="SEJ174" s="396"/>
      <c r="SEK174" s="396"/>
      <c r="SEL174" s="396"/>
      <c r="SEM174" s="396"/>
      <c r="SEN174" s="396"/>
      <c r="SEO174" s="396"/>
      <c r="SEP174" s="396"/>
      <c r="SEQ174" s="396"/>
      <c r="SER174" s="396"/>
      <c r="SES174" s="396"/>
      <c r="SET174" s="396"/>
      <c r="SEU174" s="396"/>
      <c r="SEV174" s="396"/>
      <c r="SEW174" s="396"/>
      <c r="SEX174" s="396"/>
      <c r="SEY174" s="396"/>
      <c r="SEZ174" s="396"/>
      <c r="SFA174" s="396"/>
      <c r="SFB174" s="396"/>
      <c r="SFC174" s="396"/>
      <c r="SFD174" s="396"/>
      <c r="SFE174" s="396"/>
      <c r="SFF174" s="396"/>
      <c r="SFG174" s="396"/>
      <c r="SFH174" s="396"/>
      <c r="SFI174" s="396"/>
      <c r="SFJ174" s="396"/>
      <c r="SFK174" s="396"/>
      <c r="SFL174" s="396"/>
      <c r="SFM174" s="396"/>
      <c r="SFN174" s="396"/>
      <c r="SFO174" s="396"/>
      <c r="SFP174" s="396"/>
      <c r="SFQ174" s="396"/>
      <c r="SFR174" s="396"/>
      <c r="SFS174" s="396"/>
      <c r="SFT174" s="396"/>
      <c r="SFU174" s="396"/>
      <c r="SFV174" s="396"/>
      <c r="SFW174" s="396"/>
      <c r="SFX174" s="396"/>
      <c r="SFY174" s="396"/>
      <c r="SFZ174" s="396"/>
      <c r="SGA174" s="396"/>
      <c r="SGB174" s="396"/>
      <c r="SGC174" s="396"/>
      <c r="SGD174" s="396"/>
      <c r="SGE174" s="396"/>
      <c r="SGF174" s="396"/>
      <c r="SGG174" s="396"/>
      <c r="SGH174" s="396"/>
      <c r="SGI174" s="396"/>
      <c r="SGJ174" s="396"/>
      <c r="SGK174" s="396"/>
      <c r="SGL174" s="396"/>
      <c r="SGM174" s="396"/>
      <c r="SGN174" s="396"/>
      <c r="SGO174" s="396"/>
      <c r="SGP174" s="396"/>
      <c r="SGQ174" s="396"/>
      <c r="SGR174" s="396"/>
      <c r="SGS174" s="396"/>
      <c r="SGT174" s="396"/>
      <c r="SGU174" s="396"/>
      <c r="SGV174" s="396"/>
      <c r="SGW174" s="396"/>
      <c r="SGX174" s="396"/>
      <c r="SGY174" s="396"/>
      <c r="SGZ174" s="396"/>
      <c r="SHA174" s="396"/>
      <c r="SHB174" s="396"/>
      <c r="SHC174" s="396"/>
      <c r="SHD174" s="396"/>
      <c r="SHE174" s="396"/>
      <c r="SHF174" s="396"/>
      <c r="SHG174" s="396"/>
      <c r="SHH174" s="396"/>
      <c r="SHI174" s="396"/>
      <c r="SHJ174" s="396"/>
      <c r="SHK174" s="396"/>
      <c r="SHL174" s="396"/>
      <c r="SHM174" s="396"/>
      <c r="SHN174" s="396"/>
      <c r="SHO174" s="396"/>
      <c r="SHP174" s="396"/>
      <c r="SHQ174" s="396"/>
      <c r="SHR174" s="396"/>
      <c r="SHS174" s="396"/>
      <c r="SHT174" s="396"/>
      <c r="SHU174" s="396"/>
      <c r="SHV174" s="396"/>
      <c r="SHW174" s="396"/>
      <c r="SHX174" s="396"/>
      <c r="SHY174" s="396"/>
      <c r="SHZ174" s="396"/>
      <c r="SIA174" s="396"/>
      <c r="SIB174" s="396"/>
      <c r="SIC174" s="396"/>
      <c r="SID174" s="396"/>
      <c r="SIE174" s="396"/>
      <c r="SIF174" s="396"/>
      <c r="SIG174" s="396"/>
      <c r="SIH174" s="396"/>
      <c r="SII174" s="396"/>
      <c r="SIJ174" s="396"/>
      <c r="SIK174" s="396"/>
      <c r="SIL174" s="396"/>
      <c r="SIM174" s="396"/>
      <c r="SIN174" s="396"/>
      <c r="SIO174" s="396"/>
      <c r="SIP174" s="396"/>
      <c r="SIQ174" s="396"/>
      <c r="SIR174" s="396"/>
      <c r="SIS174" s="396"/>
      <c r="SIT174" s="396"/>
      <c r="SIU174" s="396"/>
      <c r="SIV174" s="396"/>
      <c r="SIW174" s="396"/>
      <c r="SIX174" s="396"/>
      <c r="SIY174" s="396"/>
      <c r="SIZ174" s="396"/>
      <c r="SJA174" s="396"/>
      <c r="SJB174" s="396"/>
      <c r="SJC174" s="396"/>
      <c r="SJD174" s="396"/>
      <c r="SJE174" s="396"/>
      <c r="SJF174" s="396"/>
      <c r="SJG174" s="396"/>
      <c r="SJH174" s="396"/>
      <c r="SJI174" s="396"/>
      <c r="SJJ174" s="396"/>
      <c r="SJK174" s="396"/>
      <c r="SJL174" s="396"/>
      <c r="SJM174" s="396"/>
      <c r="SJN174" s="396"/>
      <c r="SJO174" s="396"/>
      <c r="SJP174" s="396"/>
      <c r="SJQ174" s="396"/>
      <c r="SJR174" s="396"/>
      <c r="SJS174" s="396"/>
      <c r="SJT174" s="396"/>
      <c r="SJU174" s="396"/>
      <c r="SJV174" s="396"/>
      <c r="SJW174" s="396"/>
      <c r="SJX174" s="396"/>
      <c r="SJY174" s="396"/>
      <c r="SJZ174" s="396"/>
      <c r="SKA174" s="396"/>
      <c r="SKB174" s="396"/>
      <c r="SKC174" s="396"/>
      <c r="SKD174" s="396"/>
      <c r="SKE174" s="396"/>
      <c r="SKF174" s="396"/>
      <c r="SKG174" s="396"/>
      <c r="SKH174" s="396"/>
      <c r="SKI174" s="396"/>
      <c r="SKJ174" s="396"/>
      <c r="SKK174" s="396"/>
      <c r="SKL174" s="396"/>
      <c r="SKM174" s="396"/>
      <c r="SKN174" s="396"/>
      <c r="SKO174" s="396"/>
      <c r="SKP174" s="396"/>
      <c r="SKQ174" s="396"/>
      <c r="SKR174" s="396"/>
      <c r="SKS174" s="396"/>
      <c r="SKT174" s="396"/>
      <c r="SKU174" s="396"/>
      <c r="SKV174" s="396"/>
      <c r="SKW174" s="396"/>
      <c r="SKX174" s="396"/>
      <c r="SKY174" s="396"/>
      <c r="SKZ174" s="396"/>
      <c r="SLA174" s="396"/>
      <c r="SLB174" s="396"/>
      <c r="SLC174" s="396"/>
      <c r="SLD174" s="396"/>
      <c r="SLE174" s="396"/>
      <c r="SLF174" s="396"/>
      <c r="SLG174" s="396"/>
      <c r="SLH174" s="396"/>
      <c r="SLI174" s="396"/>
      <c r="SLJ174" s="396"/>
      <c r="SLK174" s="396"/>
      <c r="SLL174" s="396"/>
      <c r="SLM174" s="396"/>
      <c r="SLN174" s="396"/>
      <c r="SLO174" s="396"/>
      <c r="SLP174" s="396"/>
      <c r="SLQ174" s="396"/>
      <c r="SLR174" s="396"/>
      <c r="SLS174" s="396"/>
      <c r="SLT174" s="396"/>
      <c r="SLU174" s="396"/>
      <c r="SLV174" s="396"/>
      <c r="SLW174" s="396"/>
      <c r="SLX174" s="396"/>
      <c r="SLY174" s="396"/>
      <c r="SLZ174" s="396"/>
      <c r="SMA174" s="396"/>
      <c r="SMB174" s="396"/>
      <c r="SMC174" s="396"/>
      <c r="SMD174" s="396"/>
      <c r="SME174" s="396"/>
      <c r="SMF174" s="396"/>
      <c r="SMG174" s="396"/>
      <c r="SMH174" s="396"/>
      <c r="SMI174" s="396"/>
      <c r="SMJ174" s="396"/>
      <c r="SMK174" s="396"/>
      <c r="SML174" s="396"/>
      <c r="SMM174" s="396"/>
      <c r="SMN174" s="396"/>
      <c r="SMO174" s="396"/>
      <c r="SMP174" s="396"/>
      <c r="SMQ174" s="396"/>
      <c r="SMR174" s="396"/>
      <c r="SMS174" s="396"/>
      <c r="SMT174" s="396"/>
      <c r="SMU174" s="396"/>
      <c r="SMV174" s="396"/>
      <c r="SMW174" s="396"/>
      <c r="SMX174" s="396"/>
      <c r="SMY174" s="396"/>
      <c r="SMZ174" s="396"/>
      <c r="SNA174" s="396"/>
      <c r="SNB174" s="396"/>
      <c r="SNC174" s="396"/>
      <c r="SND174" s="396"/>
      <c r="SNE174" s="396"/>
      <c r="SNF174" s="396"/>
      <c r="SNG174" s="396"/>
      <c r="SNH174" s="396"/>
      <c r="SNI174" s="396"/>
      <c r="SNJ174" s="396"/>
      <c r="SNK174" s="396"/>
      <c r="SNL174" s="396"/>
      <c r="SNM174" s="396"/>
      <c r="SNN174" s="396"/>
      <c r="SNO174" s="396"/>
      <c r="SNP174" s="396"/>
      <c r="SNQ174" s="396"/>
      <c r="SNR174" s="396"/>
      <c r="SNS174" s="396"/>
      <c r="SNT174" s="396"/>
      <c r="SNU174" s="396"/>
      <c r="SNV174" s="396"/>
      <c r="SNW174" s="396"/>
      <c r="SNX174" s="396"/>
      <c r="SNY174" s="396"/>
      <c r="SNZ174" s="396"/>
      <c r="SOA174" s="396"/>
      <c r="SOB174" s="396"/>
      <c r="SOC174" s="396"/>
      <c r="SOD174" s="396"/>
      <c r="SOE174" s="396"/>
      <c r="SOF174" s="396"/>
      <c r="SOG174" s="396"/>
      <c r="SOH174" s="396"/>
      <c r="SOI174" s="396"/>
      <c r="SOJ174" s="396"/>
      <c r="SOK174" s="396"/>
      <c r="SOL174" s="396"/>
      <c r="SOM174" s="396"/>
      <c r="SON174" s="396"/>
      <c r="SOO174" s="396"/>
      <c r="SOP174" s="396"/>
      <c r="SOQ174" s="396"/>
      <c r="SOR174" s="396"/>
      <c r="SOS174" s="396"/>
      <c r="SOT174" s="396"/>
      <c r="SOU174" s="396"/>
      <c r="SOV174" s="396"/>
      <c r="SOW174" s="396"/>
      <c r="SOX174" s="396"/>
      <c r="SOY174" s="396"/>
      <c r="SOZ174" s="396"/>
      <c r="SPA174" s="396"/>
      <c r="SPB174" s="396"/>
      <c r="SPC174" s="396"/>
      <c r="SPD174" s="396"/>
      <c r="SPE174" s="396"/>
      <c r="SPF174" s="396"/>
      <c r="SPG174" s="396"/>
      <c r="SPH174" s="396"/>
      <c r="SPI174" s="396"/>
      <c r="SPJ174" s="396"/>
      <c r="SPK174" s="396"/>
      <c r="SPL174" s="396"/>
      <c r="SPM174" s="396"/>
      <c r="SPN174" s="396"/>
      <c r="SPO174" s="396"/>
      <c r="SPP174" s="396"/>
      <c r="SPQ174" s="396"/>
      <c r="SPR174" s="396"/>
      <c r="SPS174" s="396"/>
      <c r="SPT174" s="396"/>
      <c r="SPU174" s="396"/>
      <c r="SPV174" s="396"/>
      <c r="SPW174" s="396"/>
      <c r="SPX174" s="396"/>
      <c r="SPY174" s="396"/>
      <c r="SPZ174" s="396"/>
      <c r="SQA174" s="396"/>
      <c r="SQB174" s="396"/>
      <c r="SQC174" s="396"/>
      <c r="SQD174" s="396"/>
      <c r="SQE174" s="396"/>
      <c r="SQF174" s="396"/>
      <c r="SQG174" s="396"/>
      <c r="SQH174" s="396"/>
      <c r="SQI174" s="396"/>
      <c r="SQJ174" s="396"/>
      <c r="SQK174" s="396"/>
      <c r="SQL174" s="396"/>
      <c r="SQM174" s="396"/>
      <c r="SQN174" s="396"/>
      <c r="SQO174" s="396"/>
      <c r="SQP174" s="396"/>
      <c r="SQQ174" s="396"/>
      <c r="SQR174" s="396"/>
      <c r="SQS174" s="396"/>
      <c r="SQT174" s="396"/>
      <c r="SQU174" s="396"/>
      <c r="SQV174" s="396"/>
      <c r="SQW174" s="396"/>
      <c r="SQX174" s="396"/>
      <c r="SQY174" s="396"/>
      <c r="SQZ174" s="396"/>
      <c r="SRA174" s="396"/>
      <c r="SRB174" s="396"/>
      <c r="SRC174" s="396"/>
      <c r="SRD174" s="396"/>
      <c r="SRE174" s="396"/>
      <c r="SRF174" s="396"/>
      <c r="SRG174" s="396"/>
      <c r="SRH174" s="396"/>
      <c r="SRI174" s="396"/>
      <c r="SRJ174" s="396"/>
      <c r="SRK174" s="396"/>
      <c r="SRL174" s="396"/>
      <c r="SRM174" s="396"/>
      <c r="SRN174" s="396"/>
      <c r="SRO174" s="396"/>
      <c r="SRP174" s="396"/>
      <c r="SRQ174" s="396"/>
      <c r="SRR174" s="396"/>
      <c r="SRS174" s="396"/>
      <c r="SRT174" s="396"/>
      <c r="SRU174" s="396"/>
      <c r="SRV174" s="396"/>
      <c r="SRW174" s="396"/>
      <c r="SRX174" s="396"/>
      <c r="SRY174" s="396"/>
      <c r="SRZ174" s="396"/>
      <c r="SSA174" s="396"/>
      <c r="SSB174" s="396"/>
      <c r="SSC174" s="396"/>
      <c r="SSD174" s="396"/>
      <c r="SSE174" s="396"/>
      <c r="SSF174" s="396"/>
      <c r="SSG174" s="396"/>
      <c r="SSH174" s="396"/>
      <c r="SSI174" s="396"/>
      <c r="SSJ174" s="396"/>
      <c r="SSK174" s="396"/>
      <c r="SSL174" s="396"/>
      <c r="SSM174" s="396"/>
      <c r="SSN174" s="396"/>
      <c r="SSO174" s="396"/>
      <c r="SSP174" s="396"/>
      <c r="SSQ174" s="396"/>
      <c r="SSR174" s="396"/>
      <c r="SSS174" s="396"/>
      <c r="SST174" s="396"/>
      <c r="SSU174" s="396"/>
      <c r="SSV174" s="396"/>
      <c r="SSW174" s="396"/>
      <c r="SSX174" s="396"/>
      <c r="SSY174" s="396"/>
      <c r="SSZ174" s="396"/>
      <c r="STA174" s="396"/>
      <c r="STB174" s="396"/>
      <c r="STC174" s="396"/>
      <c r="STD174" s="396"/>
      <c r="STE174" s="396"/>
      <c r="STF174" s="396"/>
      <c r="STG174" s="396"/>
      <c r="STH174" s="396"/>
      <c r="STI174" s="396"/>
      <c r="STJ174" s="396"/>
      <c r="STK174" s="396"/>
      <c r="STL174" s="396"/>
      <c r="STM174" s="396"/>
      <c r="STN174" s="396"/>
      <c r="STO174" s="396"/>
      <c r="STP174" s="396"/>
      <c r="STQ174" s="396"/>
      <c r="STR174" s="396"/>
      <c r="STS174" s="396"/>
      <c r="STT174" s="396"/>
      <c r="STU174" s="396"/>
      <c r="STV174" s="396"/>
      <c r="STW174" s="396"/>
      <c r="STX174" s="396"/>
      <c r="STY174" s="396"/>
      <c r="STZ174" s="396"/>
      <c r="SUA174" s="396"/>
      <c r="SUB174" s="396"/>
      <c r="SUC174" s="396"/>
      <c r="SUD174" s="396"/>
      <c r="SUE174" s="396"/>
      <c r="SUF174" s="396"/>
      <c r="SUG174" s="396"/>
      <c r="SUH174" s="396"/>
      <c r="SUI174" s="396"/>
      <c r="SUJ174" s="396"/>
      <c r="SUK174" s="396"/>
      <c r="SUL174" s="396"/>
      <c r="SUM174" s="396"/>
      <c r="SUN174" s="396"/>
      <c r="SUO174" s="396"/>
      <c r="SUP174" s="396"/>
      <c r="SUQ174" s="396"/>
      <c r="SUR174" s="396"/>
      <c r="SUS174" s="396"/>
      <c r="SUT174" s="396"/>
      <c r="SUU174" s="396"/>
      <c r="SUV174" s="396"/>
      <c r="SUW174" s="396"/>
      <c r="SUX174" s="396"/>
      <c r="SUY174" s="396"/>
      <c r="SUZ174" s="396"/>
      <c r="SVA174" s="396"/>
      <c r="SVB174" s="396"/>
      <c r="SVC174" s="396"/>
      <c r="SVD174" s="396"/>
      <c r="SVE174" s="396"/>
      <c r="SVF174" s="396"/>
      <c r="SVG174" s="396"/>
      <c r="SVH174" s="396"/>
      <c r="SVI174" s="396"/>
      <c r="SVJ174" s="396"/>
      <c r="SVK174" s="396"/>
      <c r="SVL174" s="396"/>
      <c r="SVM174" s="396"/>
      <c r="SVN174" s="396"/>
      <c r="SVO174" s="396"/>
      <c r="SVP174" s="396"/>
      <c r="SVQ174" s="396"/>
      <c r="SVR174" s="396"/>
      <c r="SVS174" s="396"/>
      <c r="SVT174" s="396"/>
      <c r="SVU174" s="396"/>
      <c r="SVV174" s="396"/>
      <c r="SVW174" s="396"/>
      <c r="SVX174" s="396"/>
      <c r="SVY174" s="396"/>
      <c r="SVZ174" s="396"/>
      <c r="SWA174" s="396"/>
      <c r="SWB174" s="396"/>
      <c r="SWC174" s="396"/>
      <c r="SWD174" s="396"/>
      <c r="SWE174" s="396"/>
      <c r="SWF174" s="396"/>
      <c r="SWG174" s="396"/>
      <c r="SWH174" s="396"/>
      <c r="SWI174" s="396"/>
      <c r="SWJ174" s="396"/>
      <c r="SWK174" s="396"/>
      <c r="SWL174" s="396"/>
      <c r="SWM174" s="396"/>
      <c r="SWN174" s="396"/>
      <c r="SWO174" s="396"/>
      <c r="SWP174" s="396"/>
      <c r="SWQ174" s="396"/>
      <c r="SWR174" s="396"/>
      <c r="SWS174" s="396"/>
      <c r="SWT174" s="396"/>
      <c r="SWU174" s="396"/>
      <c r="SWV174" s="396"/>
      <c r="SWW174" s="396"/>
      <c r="SWX174" s="396"/>
      <c r="SWY174" s="396"/>
      <c r="SWZ174" s="396"/>
      <c r="SXA174" s="396"/>
      <c r="SXB174" s="396"/>
      <c r="SXC174" s="396"/>
      <c r="SXD174" s="396"/>
      <c r="SXE174" s="396"/>
      <c r="SXF174" s="396"/>
      <c r="SXG174" s="396"/>
      <c r="SXH174" s="396"/>
      <c r="SXI174" s="396"/>
      <c r="SXJ174" s="396"/>
      <c r="SXK174" s="396"/>
      <c r="SXL174" s="396"/>
      <c r="SXM174" s="396"/>
      <c r="SXN174" s="396"/>
      <c r="SXO174" s="396"/>
      <c r="SXP174" s="396"/>
      <c r="SXQ174" s="396"/>
      <c r="SXR174" s="396"/>
      <c r="SXS174" s="396"/>
      <c r="SXT174" s="396"/>
      <c r="SXU174" s="396"/>
      <c r="SXV174" s="396"/>
      <c r="SXW174" s="396"/>
      <c r="SXX174" s="396"/>
      <c r="SXY174" s="396"/>
      <c r="SXZ174" s="396"/>
      <c r="SYA174" s="396"/>
      <c r="SYB174" s="396"/>
      <c r="SYC174" s="396"/>
      <c r="SYD174" s="396"/>
      <c r="SYE174" s="396"/>
      <c r="SYF174" s="396"/>
      <c r="SYG174" s="396"/>
      <c r="SYH174" s="396"/>
      <c r="SYI174" s="396"/>
      <c r="SYJ174" s="396"/>
      <c r="SYK174" s="396"/>
      <c r="SYL174" s="396"/>
      <c r="SYM174" s="396"/>
      <c r="SYN174" s="396"/>
      <c r="SYO174" s="396"/>
      <c r="SYP174" s="396"/>
      <c r="SYQ174" s="396"/>
      <c r="SYR174" s="396"/>
      <c r="SYS174" s="396"/>
      <c r="SYT174" s="396"/>
      <c r="SYU174" s="396"/>
      <c r="SYV174" s="396"/>
      <c r="SYW174" s="396"/>
      <c r="SYX174" s="396"/>
      <c r="SYY174" s="396"/>
      <c r="SYZ174" s="396"/>
      <c r="SZA174" s="396"/>
      <c r="SZB174" s="396"/>
      <c r="SZC174" s="396"/>
      <c r="SZD174" s="396"/>
      <c r="SZE174" s="396"/>
      <c r="SZF174" s="396"/>
      <c r="SZG174" s="396"/>
      <c r="SZH174" s="396"/>
      <c r="SZI174" s="396"/>
      <c r="SZJ174" s="396"/>
      <c r="SZK174" s="396"/>
      <c r="SZL174" s="396"/>
      <c r="SZM174" s="396"/>
      <c r="SZN174" s="396"/>
      <c r="SZO174" s="396"/>
      <c r="SZP174" s="396"/>
      <c r="SZQ174" s="396"/>
      <c r="SZR174" s="396"/>
      <c r="SZS174" s="396"/>
      <c r="SZT174" s="396"/>
      <c r="SZU174" s="396"/>
      <c r="SZV174" s="396"/>
      <c r="SZW174" s="396"/>
      <c r="SZX174" s="396"/>
      <c r="SZY174" s="396"/>
      <c r="SZZ174" s="396"/>
      <c r="TAA174" s="396"/>
      <c r="TAB174" s="396"/>
      <c r="TAC174" s="396"/>
      <c r="TAD174" s="396"/>
      <c r="TAE174" s="396"/>
      <c r="TAF174" s="396"/>
      <c r="TAG174" s="396"/>
      <c r="TAH174" s="396"/>
      <c r="TAI174" s="396"/>
      <c r="TAJ174" s="396"/>
      <c r="TAK174" s="396"/>
      <c r="TAL174" s="396"/>
      <c r="TAM174" s="396"/>
      <c r="TAN174" s="396"/>
      <c r="TAO174" s="396"/>
      <c r="TAP174" s="396"/>
      <c r="TAQ174" s="396"/>
      <c r="TAR174" s="396"/>
      <c r="TAS174" s="396"/>
      <c r="TAT174" s="396"/>
      <c r="TAU174" s="396"/>
      <c r="TAV174" s="396"/>
      <c r="TAW174" s="396"/>
      <c r="TAX174" s="396"/>
      <c r="TAY174" s="396"/>
      <c r="TAZ174" s="396"/>
      <c r="TBA174" s="396"/>
      <c r="TBB174" s="396"/>
      <c r="TBC174" s="396"/>
      <c r="TBD174" s="396"/>
      <c r="TBE174" s="396"/>
      <c r="TBF174" s="396"/>
      <c r="TBG174" s="396"/>
      <c r="TBH174" s="396"/>
      <c r="TBI174" s="396"/>
      <c r="TBJ174" s="396"/>
      <c r="TBK174" s="396"/>
      <c r="TBL174" s="396"/>
      <c r="TBM174" s="396"/>
      <c r="TBN174" s="396"/>
      <c r="TBO174" s="396"/>
      <c r="TBP174" s="396"/>
      <c r="TBQ174" s="396"/>
      <c r="TBR174" s="396"/>
      <c r="TBS174" s="396"/>
      <c r="TBT174" s="396"/>
      <c r="TBU174" s="396"/>
      <c r="TBV174" s="396"/>
      <c r="TBW174" s="396"/>
      <c r="TBX174" s="396"/>
      <c r="TBY174" s="396"/>
      <c r="TBZ174" s="396"/>
      <c r="TCA174" s="396"/>
      <c r="TCB174" s="396"/>
      <c r="TCC174" s="396"/>
      <c r="TCD174" s="396"/>
      <c r="TCE174" s="396"/>
      <c r="TCF174" s="396"/>
      <c r="TCG174" s="396"/>
      <c r="TCH174" s="396"/>
      <c r="TCI174" s="396"/>
      <c r="TCJ174" s="396"/>
      <c r="TCK174" s="396"/>
      <c r="TCL174" s="396"/>
      <c r="TCM174" s="396"/>
      <c r="TCN174" s="396"/>
      <c r="TCO174" s="396"/>
      <c r="TCP174" s="396"/>
      <c r="TCQ174" s="396"/>
      <c r="TCR174" s="396"/>
      <c r="TCS174" s="396"/>
      <c r="TCT174" s="396"/>
      <c r="TCU174" s="396"/>
      <c r="TCV174" s="396"/>
      <c r="TCW174" s="396"/>
      <c r="TCX174" s="396"/>
      <c r="TCY174" s="396"/>
      <c r="TCZ174" s="396"/>
      <c r="TDA174" s="396"/>
      <c r="TDB174" s="396"/>
      <c r="TDC174" s="396"/>
      <c r="TDD174" s="396"/>
      <c r="TDE174" s="396"/>
      <c r="TDF174" s="396"/>
      <c r="TDG174" s="396"/>
      <c r="TDH174" s="396"/>
      <c r="TDI174" s="396"/>
      <c r="TDJ174" s="396"/>
      <c r="TDK174" s="396"/>
      <c r="TDL174" s="396"/>
      <c r="TDM174" s="396"/>
      <c r="TDN174" s="396"/>
      <c r="TDO174" s="396"/>
      <c r="TDP174" s="396"/>
      <c r="TDQ174" s="396"/>
      <c r="TDR174" s="396"/>
      <c r="TDS174" s="396"/>
      <c r="TDT174" s="396"/>
      <c r="TDU174" s="396"/>
      <c r="TDV174" s="396"/>
      <c r="TDW174" s="396"/>
      <c r="TDX174" s="396"/>
      <c r="TDY174" s="396"/>
      <c r="TDZ174" s="396"/>
      <c r="TEA174" s="396"/>
      <c r="TEB174" s="396"/>
      <c r="TEC174" s="396"/>
      <c r="TED174" s="396"/>
      <c r="TEE174" s="396"/>
      <c r="TEF174" s="396"/>
      <c r="TEG174" s="396"/>
      <c r="TEH174" s="396"/>
      <c r="TEI174" s="396"/>
      <c r="TEJ174" s="396"/>
      <c r="TEK174" s="396"/>
      <c r="TEL174" s="396"/>
      <c r="TEM174" s="396"/>
      <c r="TEN174" s="396"/>
      <c r="TEO174" s="396"/>
      <c r="TEP174" s="396"/>
      <c r="TEQ174" s="396"/>
      <c r="TER174" s="396"/>
      <c r="TES174" s="396"/>
      <c r="TET174" s="396"/>
      <c r="TEU174" s="396"/>
      <c r="TEV174" s="396"/>
      <c r="TEW174" s="396"/>
      <c r="TEX174" s="396"/>
      <c r="TEY174" s="396"/>
      <c r="TEZ174" s="396"/>
      <c r="TFA174" s="396"/>
      <c r="TFB174" s="396"/>
      <c r="TFC174" s="396"/>
      <c r="TFD174" s="396"/>
      <c r="TFE174" s="396"/>
      <c r="TFF174" s="396"/>
      <c r="TFG174" s="396"/>
      <c r="TFH174" s="396"/>
      <c r="TFI174" s="396"/>
      <c r="TFJ174" s="396"/>
      <c r="TFK174" s="396"/>
      <c r="TFL174" s="396"/>
      <c r="TFM174" s="396"/>
      <c r="TFN174" s="396"/>
      <c r="TFO174" s="396"/>
      <c r="TFP174" s="396"/>
      <c r="TFQ174" s="396"/>
      <c r="TFR174" s="396"/>
      <c r="TFS174" s="396"/>
      <c r="TFT174" s="396"/>
      <c r="TFU174" s="396"/>
      <c r="TFV174" s="396"/>
      <c r="TFW174" s="396"/>
      <c r="TFX174" s="396"/>
      <c r="TFY174" s="396"/>
      <c r="TFZ174" s="396"/>
      <c r="TGA174" s="396"/>
      <c r="TGB174" s="396"/>
      <c r="TGC174" s="396"/>
      <c r="TGD174" s="396"/>
      <c r="TGE174" s="396"/>
      <c r="TGF174" s="396"/>
      <c r="TGG174" s="396"/>
      <c r="TGH174" s="396"/>
      <c r="TGI174" s="396"/>
      <c r="TGJ174" s="396"/>
      <c r="TGK174" s="396"/>
      <c r="TGL174" s="396"/>
      <c r="TGM174" s="396"/>
      <c r="TGN174" s="396"/>
      <c r="TGO174" s="396"/>
      <c r="TGP174" s="396"/>
      <c r="TGQ174" s="396"/>
      <c r="TGR174" s="396"/>
      <c r="TGS174" s="396"/>
      <c r="TGT174" s="396"/>
      <c r="TGU174" s="396"/>
      <c r="TGV174" s="396"/>
      <c r="TGW174" s="396"/>
      <c r="TGX174" s="396"/>
      <c r="TGY174" s="396"/>
      <c r="TGZ174" s="396"/>
      <c r="THA174" s="396"/>
      <c r="THB174" s="396"/>
      <c r="THC174" s="396"/>
      <c r="THD174" s="396"/>
      <c r="THE174" s="396"/>
      <c r="THF174" s="396"/>
      <c r="THG174" s="396"/>
      <c r="THH174" s="396"/>
      <c r="THI174" s="396"/>
      <c r="THJ174" s="396"/>
      <c r="THK174" s="396"/>
      <c r="THL174" s="396"/>
      <c r="THM174" s="396"/>
      <c r="THN174" s="396"/>
      <c r="THO174" s="396"/>
      <c r="THP174" s="396"/>
      <c r="THQ174" s="396"/>
      <c r="THR174" s="396"/>
      <c r="THS174" s="396"/>
      <c r="THT174" s="396"/>
      <c r="THU174" s="396"/>
      <c r="THV174" s="396"/>
      <c r="THW174" s="396"/>
      <c r="THX174" s="396"/>
      <c r="THY174" s="396"/>
      <c r="THZ174" s="396"/>
      <c r="TIA174" s="396"/>
      <c r="TIB174" s="396"/>
      <c r="TIC174" s="396"/>
      <c r="TID174" s="396"/>
      <c r="TIE174" s="396"/>
      <c r="TIF174" s="396"/>
      <c r="TIG174" s="396"/>
      <c r="TIH174" s="396"/>
      <c r="TII174" s="396"/>
      <c r="TIJ174" s="396"/>
      <c r="TIK174" s="396"/>
      <c r="TIL174" s="396"/>
      <c r="TIM174" s="396"/>
      <c r="TIN174" s="396"/>
      <c r="TIO174" s="396"/>
      <c r="TIP174" s="396"/>
      <c r="TIQ174" s="396"/>
      <c r="TIR174" s="396"/>
      <c r="TIS174" s="396"/>
      <c r="TIT174" s="396"/>
      <c r="TIU174" s="396"/>
      <c r="TIV174" s="396"/>
      <c r="TIW174" s="396"/>
      <c r="TIX174" s="396"/>
      <c r="TIY174" s="396"/>
      <c r="TIZ174" s="396"/>
      <c r="TJA174" s="396"/>
      <c r="TJB174" s="396"/>
      <c r="TJC174" s="396"/>
      <c r="TJD174" s="396"/>
      <c r="TJE174" s="396"/>
      <c r="TJF174" s="396"/>
      <c r="TJG174" s="396"/>
      <c r="TJH174" s="396"/>
      <c r="TJI174" s="396"/>
      <c r="TJJ174" s="396"/>
      <c r="TJK174" s="396"/>
      <c r="TJL174" s="396"/>
      <c r="TJM174" s="396"/>
      <c r="TJN174" s="396"/>
      <c r="TJO174" s="396"/>
      <c r="TJP174" s="396"/>
      <c r="TJQ174" s="396"/>
      <c r="TJR174" s="396"/>
      <c r="TJS174" s="396"/>
      <c r="TJT174" s="396"/>
      <c r="TJU174" s="396"/>
      <c r="TJV174" s="396"/>
      <c r="TJW174" s="396"/>
      <c r="TJX174" s="396"/>
      <c r="TJY174" s="396"/>
      <c r="TJZ174" s="396"/>
      <c r="TKA174" s="396"/>
      <c r="TKB174" s="396"/>
      <c r="TKC174" s="396"/>
      <c r="TKD174" s="396"/>
      <c r="TKE174" s="396"/>
      <c r="TKF174" s="396"/>
      <c r="TKG174" s="396"/>
      <c r="TKH174" s="396"/>
      <c r="TKI174" s="396"/>
      <c r="TKJ174" s="396"/>
      <c r="TKK174" s="396"/>
      <c r="TKL174" s="396"/>
      <c r="TKM174" s="396"/>
      <c r="TKN174" s="396"/>
      <c r="TKO174" s="396"/>
      <c r="TKP174" s="396"/>
      <c r="TKQ174" s="396"/>
      <c r="TKR174" s="396"/>
      <c r="TKS174" s="396"/>
      <c r="TKT174" s="396"/>
      <c r="TKU174" s="396"/>
      <c r="TKV174" s="396"/>
      <c r="TKW174" s="396"/>
      <c r="TKX174" s="396"/>
      <c r="TKY174" s="396"/>
      <c r="TKZ174" s="396"/>
      <c r="TLA174" s="396"/>
      <c r="TLB174" s="396"/>
      <c r="TLC174" s="396"/>
      <c r="TLD174" s="396"/>
      <c r="TLE174" s="396"/>
      <c r="TLF174" s="396"/>
      <c r="TLG174" s="396"/>
      <c r="TLH174" s="396"/>
      <c r="TLI174" s="396"/>
      <c r="TLJ174" s="396"/>
      <c r="TLK174" s="396"/>
      <c r="TLL174" s="396"/>
      <c r="TLM174" s="396"/>
      <c r="TLN174" s="396"/>
      <c r="TLO174" s="396"/>
      <c r="TLP174" s="396"/>
      <c r="TLQ174" s="396"/>
      <c r="TLR174" s="396"/>
      <c r="TLS174" s="396"/>
      <c r="TLT174" s="396"/>
      <c r="TLU174" s="396"/>
      <c r="TLV174" s="396"/>
      <c r="TLW174" s="396"/>
      <c r="TLX174" s="396"/>
      <c r="TLY174" s="396"/>
      <c r="TLZ174" s="396"/>
      <c r="TMA174" s="396"/>
      <c r="TMB174" s="396"/>
      <c r="TMC174" s="396"/>
      <c r="TMD174" s="396"/>
      <c r="TME174" s="396"/>
      <c r="TMF174" s="396"/>
      <c r="TMG174" s="396"/>
      <c r="TMH174" s="396"/>
      <c r="TMI174" s="396"/>
      <c r="TMJ174" s="396"/>
      <c r="TMK174" s="396"/>
      <c r="TML174" s="396"/>
      <c r="TMM174" s="396"/>
      <c r="TMN174" s="396"/>
      <c r="TMO174" s="396"/>
      <c r="TMP174" s="396"/>
      <c r="TMQ174" s="396"/>
      <c r="TMR174" s="396"/>
      <c r="TMS174" s="396"/>
      <c r="TMT174" s="396"/>
      <c r="TMU174" s="396"/>
      <c r="TMV174" s="396"/>
      <c r="TMW174" s="396"/>
      <c r="TMX174" s="396"/>
      <c r="TMY174" s="396"/>
      <c r="TMZ174" s="396"/>
      <c r="TNA174" s="396"/>
      <c r="TNB174" s="396"/>
      <c r="TNC174" s="396"/>
      <c r="TND174" s="396"/>
      <c r="TNE174" s="396"/>
      <c r="TNF174" s="396"/>
      <c r="TNG174" s="396"/>
      <c r="TNH174" s="396"/>
      <c r="TNI174" s="396"/>
      <c r="TNJ174" s="396"/>
      <c r="TNK174" s="396"/>
      <c r="TNL174" s="396"/>
      <c r="TNM174" s="396"/>
      <c r="TNN174" s="396"/>
      <c r="TNO174" s="396"/>
      <c r="TNP174" s="396"/>
      <c r="TNQ174" s="396"/>
      <c r="TNR174" s="396"/>
      <c r="TNS174" s="396"/>
      <c r="TNT174" s="396"/>
      <c r="TNU174" s="396"/>
      <c r="TNV174" s="396"/>
      <c r="TNW174" s="396"/>
      <c r="TNX174" s="396"/>
      <c r="TNY174" s="396"/>
      <c r="TNZ174" s="396"/>
      <c r="TOA174" s="396"/>
      <c r="TOB174" s="396"/>
      <c r="TOC174" s="396"/>
      <c r="TOD174" s="396"/>
      <c r="TOE174" s="396"/>
      <c r="TOF174" s="396"/>
      <c r="TOG174" s="396"/>
      <c r="TOH174" s="396"/>
      <c r="TOI174" s="396"/>
      <c r="TOJ174" s="396"/>
      <c r="TOK174" s="396"/>
      <c r="TOL174" s="396"/>
      <c r="TOM174" s="396"/>
      <c r="TON174" s="396"/>
      <c r="TOO174" s="396"/>
      <c r="TOP174" s="396"/>
      <c r="TOQ174" s="396"/>
      <c r="TOR174" s="396"/>
      <c r="TOS174" s="396"/>
      <c r="TOT174" s="396"/>
      <c r="TOU174" s="396"/>
      <c r="TOV174" s="396"/>
      <c r="TOW174" s="396"/>
      <c r="TOX174" s="396"/>
      <c r="TOY174" s="396"/>
      <c r="TOZ174" s="396"/>
      <c r="TPA174" s="396"/>
      <c r="TPB174" s="396"/>
      <c r="TPC174" s="396"/>
      <c r="TPD174" s="396"/>
      <c r="TPE174" s="396"/>
      <c r="TPF174" s="396"/>
      <c r="TPG174" s="396"/>
      <c r="TPH174" s="396"/>
      <c r="TPI174" s="396"/>
      <c r="TPJ174" s="396"/>
      <c r="TPK174" s="396"/>
      <c r="TPL174" s="396"/>
      <c r="TPM174" s="396"/>
      <c r="TPN174" s="396"/>
      <c r="TPO174" s="396"/>
      <c r="TPP174" s="396"/>
      <c r="TPQ174" s="396"/>
      <c r="TPR174" s="396"/>
      <c r="TPS174" s="396"/>
      <c r="TPT174" s="396"/>
      <c r="TPU174" s="396"/>
      <c r="TPV174" s="396"/>
      <c r="TPW174" s="396"/>
      <c r="TPX174" s="396"/>
      <c r="TPY174" s="396"/>
      <c r="TPZ174" s="396"/>
      <c r="TQA174" s="396"/>
      <c r="TQB174" s="396"/>
      <c r="TQC174" s="396"/>
      <c r="TQD174" s="396"/>
      <c r="TQE174" s="396"/>
      <c r="TQF174" s="396"/>
      <c r="TQG174" s="396"/>
      <c r="TQH174" s="396"/>
      <c r="TQI174" s="396"/>
      <c r="TQJ174" s="396"/>
      <c r="TQK174" s="396"/>
      <c r="TQL174" s="396"/>
      <c r="TQM174" s="396"/>
      <c r="TQN174" s="396"/>
      <c r="TQO174" s="396"/>
      <c r="TQP174" s="396"/>
      <c r="TQQ174" s="396"/>
      <c r="TQR174" s="396"/>
      <c r="TQS174" s="396"/>
      <c r="TQT174" s="396"/>
      <c r="TQU174" s="396"/>
      <c r="TQV174" s="396"/>
      <c r="TQW174" s="396"/>
      <c r="TQX174" s="396"/>
      <c r="TQY174" s="396"/>
      <c r="TQZ174" s="396"/>
      <c r="TRA174" s="396"/>
      <c r="TRB174" s="396"/>
      <c r="TRC174" s="396"/>
      <c r="TRD174" s="396"/>
      <c r="TRE174" s="396"/>
      <c r="TRF174" s="396"/>
      <c r="TRG174" s="396"/>
      <c r="TRH174" s="396"/>
      <c r="TRI174" s="396"/>
      <c r="TRJ174" s="396"/>
      <c r="TRK174" s="396"/>
      <c r="TRL174" s="396"/>
      <c r="TRM174" s="396"/>
      <c r="TRN174" s="396"/>
      <c r="TRO174" s="396"/>
      <c r="TRP174" s="396"/>
      <c r="TRQ174" s="396"/>
      <c r="TRR174" s="396"/>
      <c r="TRS174" s="396"/>
      <c r="TRT174" s="396"/>
      <c r="TRU174" s="396"/>
      <c r="TRV174" s="396"/>
      <c r="TRW174" s="396"/>
      <c r="TRX174" s="396"/>
      <c r="TRY174" s="396"/>
      <c r="TRZ174" s="396"/>
      <c r="TSA174" s="396"/>
      <c r="TSB174" s="396"/>
      <c r="TSC174" s="396"/>
      <c r="TSD174" s="396"/>
      <c r="TSE174" s="396"/>
      <c r="TSF174" s="396"/>
      <c r="TSG174" s="396"/>
      <c r="TSH174" s="396"/>
      <c r="TSI174" s="396"/>
      <c r="TSJ174" s="396"/>
      <c r="TSK174" s="396"/>
      <c r="TSL174" s="396"/>
      <c r="TSM174" s="396"/>
      <c r="TSN174" s="396"/>
      <c r="TSO174" s="396"/>
      <c r="TSP174" s="396"/>
      <c r="TSQ174" s="396"/>
      <c r="TSR174" s="396"/>
      <c r="TSS174" s="396"/>
      <c r="TST174" s="396"/>
      <c r="TSU174" s="396"/>
      <c r="TSV174" s="396"/>
      <c r="TSW174" s="396"/>
      <c r="TSX174" s="396"/>
      <c r="TSY174" s="396"/>
      <c r="TSZ174" s="396"/>
      <c r="TTA174" s="396"/>
      <c r="TTB174" s="396"/>
      <c r="TTC174" s="396"/>
      <c r="TTD174" s="396"/>
      <c r="TTE174" s="396"/>
      <c r="TTF174" s="396"/>
      <c r="TTG174" s="396"/>
      <c r="TTH174" s="396"/>
      <c r="TTI174" s="396"/>
      <c r="TTJ174" s="396"/>
      <c r="TTK174" s="396"/>
      <c r="TTL174" s="396"/>
      <c r="TTM174" s="396"/>
      <c r="TTN174" s="396"/>
      <c r="TTO174" s="396"/>
      <c r="TTP174" s="396"/>
      <c r="TTQ174" s="396"/>
      <c r="TTR174" s="396"/>
      <c r="TTS174" s="396"/>
      <c r="TTT174" s="396"/>
      <c r="TTU174" s="396"/>
      <c r="TTV174" s="396"/>
      <c r="TTW174" s="396"/>
      <c r="TTX174" s="396"/>
      <c r="TTY174" s="396"/>
      <c r="TTZ174" s="396"/>
      <c r="TUA174" s="396"/>
      <c r="TUB174" s="396"/>
      <c r="TUC174" s="396"/>
      <c r="TUD174" s="396"/>
      <c r="TUE174" s="396"/>
      <c r="TUF174" s="396"/>
      <c r="TUG174" s="396"/>
      <c r="TUH174" s="396"/>
      <c r="TUI174" s="396"/>
      <c r="TUJ174" s="396"/>
      <c r="TUK174" s="396"/>
      <c r="TUL174" s="396"/>
      <c r="TUM174" s="396"/>
      <c r="TUN174" s="396"/>
      <c r="TUO174" s="396"/>
      <c r="TUP174" s="396"/>
      <c r="TUQ174" s="396"/>
      <c r="TUR174" s="396"/>
      <c r="TUS174" s="396"/>
      <c r="TUT174" s="396"/>
      <c r="TUU174" s="396"/>
      <c r="TUV174" s="396"/>
      <c r="TUW174" s="396"/>
      <c r="TUX174" s="396"/>
      <c r="TUY174" s="396"/>
      <c r="TUZ174" s="396"/>
      <c r="TVA174" s="396"/>
      <c r="TVB174" s="396"/>
      <c r="TVC174" s="396"/>
      <c r="TVD174" s="396"/>
      <c r="TVE174" s="396"/>
      <c r="TVF174" s="396"/>
      <c r="TVG174" s="396"/>
      <c r="TVH174" s="396"/>
      <c r="TVI174" s="396"/>
      <c r="TVJ174" s="396"/>
      <c r="TVK174" s="396"/>
      <c r="TVL174" s="396"/>
      <c r="TVM174" s="396"/>
      <c r="TVN174" s="396"/>
      <c r="TVO174" s="396"/>
      <c r="TVP174" s="396"/>
      <c r="TVQ174" s="396"/>
      <c r="TVR174" s="396"/>
      <c r="TVS174" s="396"/>
      <c r="TVT174" s="396"/>
      <c r="TVU174" s="396"/>
      <c r="TVV174" s="396"/>
      <c r="TVW174" s="396"/>
      <c r="TVX174" s="396"/>
      <c r="TVY174" s="396"/>
      <c r="TVZ174" s="396"/>
      <c r="TWA174" s="396"/>
      <c r="TWB174" s="396"/>
      <c r="TWC174" s="396"/>
      <c r="TWD174" s="396"/>
      <c r="TWE174" s="396"/>
      <c r="TWF174" s="396"/>
      <c r="TWG174" s="396"/>
      <c r="TWH174" s="396"/>
      <c r="TWI174" s="396"/>
      <c r="TWJ174" s="396"/>
      <c r="TWK174" s="396"/>
      <c r="TWL174" s="396"/>
      <c r="TWM174" s="396"/>
      <c r="TWN174" s="396"/>
      <c r="TWO174" s="396"/>
      <c r="TWP174" s="396"/>
      <c r="TWQ174" s="396"/>
      <c r="TWR174" s="396"/>
      <c r="TWS174" s="396"/>
      <c r="TWT174" s="396"/>
      <c r="TWU174" s="396"/>
      <c r="TWV174" s="396"/>
      <c r="TWW174" s="396"/>
      <c r="TWX174" s="396"/>
      <c r="TWY174" s="396"/>
      <c r="TWZ174" s="396"/>
      <c r="TXA174" s="396"/>
      <c r="TXB174" s="396"/>
      <c r="TXC174" s="396"/>
      <c r="TXD174" s="396"/>
      <c r="TXE174" s="396"/>
      <c r="TXF174" s="396"/>
      <c r="TXG174" s="396"/>
      <c r="TXH174" s="396"/>
      <c r="TXI174" s="396"/>
      <c r="TXJ174" s="396"/>
      <c r="TXK174" s="396"/>
      <c r="TXL174" s="396"/>
      <c r="TXM174" s="396"/>
      <c r="TXN174" s="396"/>
      <c r="TXO174" s="396"/>
      <c r="TXP174" s="396"/>
      <c r="TXQ174" s="396"/>
      <c r="TXR174" s="396"/>
      <c r="TXS174" s="396"/>
      <c r="TXT174" s="396"/>
      <c r="TXU174" s="396"/>
      <c r="TXV174" s="396"/>
      <c r="TXW174" s="396"/>
      <c r="TXX174" s="396"/>
      <c r="TXY174" s="396"/>
      <c r="TXZ174" s="396"/>
      <c r="TYA174" s="396"/>
      <c r="TYB174" s="396"/>
      <c r="TYC174" s="396"/>
      <c r="TYD174" s="396"/>
      <c r="TYE174" s="396"/>
      <c r="TYF174" s="396"/>
      <c r="TYG174" s="396"/>
      <c r="TYH174" s="396"/>
      <c r="TYI174" s="396"/>
      <c r="TYJ174" s="396"/>
      <c r="TYK174" s="396"/>
      <c r="TYL174" s="396"/>
      <c r="TYM174" s="396"/>
      <c r="TYN174" s="396"/>
      <c r="TYO174" s="396"/>
      <c r="TYP174" s="396"/>
      <c r="TYQ174" s="396"/>
      <c r="TYR174" s="396"/>
      <c r="TYS174" s="396"/>
      <c r="TYT174" s="396"/>
      <c r="TYU174" s="396"/>
      <c r="TYV174" s="396"/>
      <c r="TYW174" s="396"/>
      <c r="TYX174" s="396"/>
      <c r="TYY174" s="396"/>
      <c r="TYZ174" s="396"/>
      <c r="TZA174" s="396"/>
      <c r="TZB174" s="396"/>
      <c r="TZC174" s="396"/>
      <c r="TZD174" s="396"/>
      <c r="TZE174" s="396"/>
      <c r="TZF174" s="396"/>
      <c r="TZG174" s="396"/>
      <c r="TZH174" s="396"/>
      <c r="TZI174" s="396"/>
      <c r="TZJ174" s="396"/>
      <c r="TZK174" s="396"/>
      <c r="TZL174" s="396"/>
      <c r="TZM174" s="396"/>
      <c r="TZN174" s="396"/>
      <c r="TZO174" s="396"/>
      <c r="TZP174" s="396"/>
      <c r="TZQ174" s="396"/>
      <c r="TZR174" s="396"/>
      <c r="TZS174" s="396"/>
      <c r="TZT174" s="396"/>
      <c r="TZU174" s="396"/>
      <c r="TZV174" s="396"/>
      <c r="TZW174" s="396"/>
      <c r="TZX174" s="396"/>
      <c r="TZY174" s="396"/>
      <c r="TZZ174" s="396"/>
      <c r="UAA174" s="396"/>
      <c r="UAB174" s="396"/>
      <c r="UAC174" s="396"/>
      <c r="UAD174" s="396"/>
      <c r="UAE174" s="396"/>
      <c r="UAF174" s="396"/>
      <c r="UAG174" s="396"/>
      <c r="UAH174" s="396"/>
      <c r="UAI174" s="396"/>
      <c r="UAJ174" s="396"/>
      <c r="UAK174" s="396"/>
      <c r="UAL174" s="396"/>
      <c r="UAM174" s="396"/>
      <c r="UAN174" s="396"/>
      <c r="UAO174" s="396"/>
      <c r="UAP174" s="396"/>
      <c r="UAQ174" s="396"/>
      <c r="UAR174" s="396"/>
      <c r="UAS174" s="396"/>
      <c r="UAT174" s="396"/>
      <c r="UAU174" s="396"/>
      <c r="UAV174" s="396"/>
      <c r="UAW174" s="396"/>
      <c r="UAX174" s="396"/>
      <c r="UAY174" s="396"/>
      <c r="UAZ174" s="396"/>
      <c r="UBA174" s="396"/>
      <c r="UBB174" s="396"/>
      <c r="UBC174" s="396"/>
      <c r="UBD174" s="396"/>
      <c r="UBE174" s="396"/>
      <c r="UBF174" s="396"/>
      <c r="UBG174" s="396"/>
      <c r="UBH174" s="396"/>
      <c r="UBI174" s="396"/>
      <c r="UBJ174" s="396"/>
      <c r="UBK174" s="396"/>
      <c r="UBL174" s="396"/>
      <c r="UBM174" s="396"/>
      <c r="UBN174" s="396"/>
      <c r="UBO174" s="396"/>
      <c r="UBP174" s="396"/>
      <c r="UBQ174" s="396"/>
      <c r="UBR174" s="396"/>
      <c r="UBS174" s="396"/>
      <c r="UBT174" s="396"/>
      <c r="UBU174" s="396"/>
      <c r="UBV174" s="396"/>
      <c r="UBW174" s="396"/>
      <c r="UBX174" s="396"/>
      <c r="UBY174" s="396"/>
      <c r="UBZ174" s="396"/>
      <c r="UCA174" s="396"/>
      <c r="UCB174" s="396"/>
      <c r="UCC174" s="396"/>
      <c r="UCD174" s="396"/>
      <c r="UCE174" s="396"/>
      <c r="UCF174" s="396"/>
      <c r="UCG174" s="396"/>
      <c r="UCH174" s="396"/>
      <c r="UCI174" s="396"/>
      <c r="UCJ174" s="396"/>
      <c r="UCK174" s="396"/>
      <c r="UCL174" s="396"/>
      <c r="UCM174" s="396"/>
      <c r="UCN174" s="396"/>
      <c r="UCO174" s="396"/>
      <c r="UCP174" s="396"/>
      <c r="UCQ174" s="396"/>
      <c r="UCR174" s="396"/>
      <c r="UCS174" s="396"/>
      <c r="UCT174" s="396"/>
      <c r="UCU174" s="396"/>
      <c r="UCV174" s="396"/>
      <c r="UCW174" s="396"/>
      <c r="UCX174" s="396"/>
      <c r="UCY174" s="396"/>
      <c r="UCZ174" s="396"/>
      <c r="UDA174" s="396"/>
      <c r="UDB174" s="396"/>
      <c r="UDC174" s="396"/>
      <c r="UDD174" s="396"/>
      <c r="UDE174" s="396"/>
      <c r="UDF174" s="396"/>
      <c r="UDG174" s="396"/>
      <c r="UDH174" s="396"/>
      <c r="UDI174" s="396"/>
      <c r="UDJ174" s="396"/>
      <c r="UDK174" s="396"/>
      <c r="UDL174" s="396"/>
      <c r="UDM174" s="396"/>
      <c r="UDN174" s="396"/>
      <c r="UDO174" s="396"/>
      <c r="UDP174" s="396"/>
      <c r="UDQ174" s="396"/>
      <c r="UDR174" s="396"/>
      <c r="UDS174" s="396"/>
      <c r="UDT174" s="396"/>
      <c r="UDU174" s="396"/>
      <c r="UDV174" s="396"/>
      <c r="UDW174" s="396"/>
      <c r="UDX174" s="396"/>
      <c r="UDY174" s="396"/>
      <c r="UDZ174" s="396"/>
      <c r="UEA174" s="396"/>
      <c r="UEB174" s="396"/>
      <c r="UEC174" s="396"/>
      <c r="UED174" s="396"/>
      <c r="UEE174" s="396"/>
      <c r="UEF174" s="396"/>
      <c r="UEG174" s="396"/>
      <c r="UEH174" s="396"/>
      <c r="UEI174" s="396"/>
      <c r="UEJ174" s="396"/>
      <c r="UEK174" s="396"/>
      <c r="UEL174" s="396"/>
      <c r="UEM174" s="396"/>
      <c r="UEN174" s="396"/>
      <c r="UEO174" s="396"/>
      <c r="UEP174" s="396"/>
      <c r="UEQ174" s="396"/>
      <c r="UER174" s="396"/>
      <c r="UES174" s="396"/>
      <c r="UET174" s="396"/>
      <c r="UEU174" s="396"/>
      <c r="UEV174" s="396"/>
      <c r="UEW174" s="396"/>
      <c r="UEX174" s="396"/>
      <c r="UEY174" s="396"/>
      <c r="UEZ174" s="396"/>
      <c r="UFA174" s="396"/>
      <c r="UFB174" s="396"/>
      <c r="UFC174" s="396"/>
      <c r="UFD174" s="396"/>
      <c r="UFE174" s="396"/>
      <c r="UFF174" s="396"/>
      <c r="UFG174" s="396"/>
      <c r="UFH174" s="396"/>
      <c r="UFI174" s="396"/>
      <c r="UFJ174" s="396"/>
      <c r="UFK174" s="396"/>
      <c r="UFL174" s="396"/>
      <c r="UFM174" s="396"/>
      <c r="UFN174" s="396"/>
      <c r="UFO174" s="396"/>
      <c r="UFP174" s="396"/>
      <c r="UFQ174" s="396"/>
      <c r="UFR174" s="396"/>
      <c r="UFS174" s="396"/>
      <c r="UFT174" s="396"/>
      <c r="UFU174" s="396"/>
      <c r="UFV174" s="396"/>
      <c r="UFW174" s="396"/>
      <c r="UFX174" s="396"/>
      <c r="UFY174" s="396"/>
      <c r="UFZ174" s="396"/>
      <c r="UGA174" s="396"/>
      <c r="UGB174" s="396"/>
      <c r="UGC174" s="396"/>
      <c r="UGD174" s="396"/>
      <c r="UGE174" s="396"/>
      <c r="UGF174" s="396"/>
      <c r="UGG174" s="396"/>
      <c r="UGH174" s="396"/>
      <c r="UGI174" s="396"/>
      <c r="UGJ174" s="396"/>
      <c r="UGK174" s="396"/>
      <c r="UGL174" s="396"/>
      <c r="UGM174" s="396"/>
      <c r="UGN174" s="396"/>
      <c r="UGO174" s="396"/>
      <c r="UGP174" s="396"/>
      <c r="UGQ174" s="396"/>
      <c r="UGR174" s="396"/>
      <c r="UGS174" s="396"/>
      <c r="UGT174" s="396"/>
      <c r="UGU174" s="396"/>
      <c r="UGV174" s="396"/>
      <c r="UGW174" s="396"/>
      <c r="UGX174" s="396"/>
      <c r="UGY174" s="396"/>
      <c r="UGZ174" s="396"/>
      <c r="UHA174" s="396"/>
      <c r="UHB174" s="396"/>
      <c r="UHC174" s="396"/>
      <c r="UHD174" s="396"/>
      <c r="UHE174" s="396"/>
      <c r="UHF174" s="396"/>
      <c r="UHG174" s="396"/>
      <c r="UHH174" s="396"/>
      <c r="UHI174" s="396"/>
      <c r="UHJ174" s="396"/>
      <c r="UHK174" s="396"/>
      <c r="UHL174" s="396"/>
      <c r="UHM174" s="396"/>
      <c r="UHN174" s="396"/>
      <c r="UHO174" s="396"/>
      <c r="UHP174" s="396"/>
      <c r="UHQ174" s="396"/>
      <c r="UHR174" s="396"/>
      <c r="UHS174" s="396"/>
      <c r="UHT174" s="396"/>
      <c r="UHU174" s="396"/>
      <c r="UHV174" s="396"/>
      <c r="UHW174" s="396"/>
      <c r="UHX174" s="396"/>
      <c r="UHY174" s="396"/>
      <c r="UHZ174" s="396"/>
      <c r="UIA174" s="396"/>
      <c r="UIB174" s="396"/>
      <c r="UIC174" s="396"/>
      <c r="UID174" s="396"/>
      <c r="UIE174" s="396"/>
      <c r="UIF174" s="396"/>
      <c r="UIG174" s="396"/>
      <c r="UIH174" s="396"/>
      <c r="UII174" s="396"/>
      <c r="UIJ174" s="396"/>
      <c r="UIK174" s="396"/>
      <c r="UIL174" s="396"/>
      <c r="UIM174" s="396"/>
      <c r="UIN174" s="396"/>
      <c r="UIO174" s="396"/>
      <c r="UIP174" s="396"/>
      <c r="UIQ174" s="396"/>
      <c r="UIR174" s="396"/>
      <c r="UIS174" s="396"/>
      <c r="UIT174" s="396"/>
      <c r="UIU174" s="396"/>
      <c r="UIV174" s="396"/>
      <c r="UIW174" s="396"/>
      <c r="UIX174" s="396"/>
      <c r="UIY174" s="396"/>
      <c r="UIZ174" s="396"/>
      <c r="UJA174" s="396"/>
      <c r="UJB174" s="396"/>
      <c r="UJC174" s="396"/>
      <c r="UJD174" s="396"/>
      <c r="UJE174" s="396"/>
      <c r="UJF174" s="396"/>
      <c r="UJG174" s="396"/>
      <c r="UJH174" s="396"/>
      <c r="UJI174" s="396"/>
      <c r="UJJ174" s="396"/>
      <c r="UJK174" s="396"/>
      <c r="UJL174" s="396"/>
      <c r="UJM174" s="396"/>
      <c r="UJN174" s="396"/>
      <c r="UJO174" s="396"/>
      <c r="UJP174" s="396"/>
      <c r="UJQ174" s="396"/>
      <c r="UJR174" s="396"/>
      <c r="UJS174" s="396"/>
      <c r="UJT174" s="396"/>
      <c r="UJU174" s="396"/>
      <c r="UJV174" s="396"/>
      <c r="UJW174" s="396"/>
      <c r="UJX174" s="396"/>
      <c r="UJY174" s="396"/>
      <c r="UJZ174" s="396"/>
      <c r="UKA174" s="396"/>
      <c r="UKB174" s="396"/>
      <c r="UKC174" s="396"/>
      <c r="UKD174" s="396"/>
      <c r="UKE174" s="396"/>
      <c r="UKF174" s="396"/>
      <c r="UKG174" s="396"/>
      <c r="UKH174" s="396"/>
      <c r="UKI174" s="396"/>
      <c r="UKJ174" s="396"/>
      <c r="UKK174" s="396"/>
      <c r="UKL174" s="396"/>
      <c r="UKM174" s="396"/>
      <c r="UKN174" s="396"/>
      <c r="UKO174" s="396"/>
      <c r="UKP174" s="396"/>
      <c r="UKQ174" s="396"/>
      <c r="UKR174" s="396"/>
      <c r="UKS174" s="396"/>
      <c r="UKT174" s="396"/>
      <c r="UKU174" s="396"/>
      <c r="UKV174" s="396"/>
      <c r="UKW174" s="396"/>
      <c r="UKX174" s="396"/>
      <c r="UKY174" s="396"/>
      <c r="UKZ174" s="396"/>
      <c r="ULA174" s="396"/>
      <c r="ULB174" s="396"/>
      <c r="ULC174" s="396"/>
      <c r="ULD174" s="396"/>
      <c r="ULE174" s="396"/>
      <c r="ULF174" s="396"/>
      <c r="ULG174" s="396"/>
      <c r="ULH174" s="396"/>
      <c r="ULI174" s="396"/>
      <c r="ULJ174" s="396"/>
      <c r="ULK174" s="396"/>
      <c r="ULL174" s="396"/>
      <c r="ULM174" s="396"/>
      <c r="ULN174" s="396"/>
      <c r="ULO174" s="396"/>
      <c r="ULP174" s="396"/>
      <c r="ULQ174" s="396"/>
      <c r="ULR174" s="396"/>
      <c r="ULS174" s="396"/>
      <c r="ULT174" s="396"/>
      <c r="ULU174" s="396"/>
      <c r="ULV174" s="396"/>
      <c r="ULW174" s="396"/>
      <c r="ULX174" s="396"/>
      <c r="ULY174" s="396"/>
      <c r="ULZ174" s="396"/>
      <c r="UMA174" s="396"/>
      <c r="UMB174" s="396"/>
      <c r="UMC174" s="396"/>
      <c r="UMD174" s="396"/>
      <c r="UME174" s="396"/>
      <c r="UMF174" s="396"/>
      <c r="UMG174" s="396"/>
      <c r="UMH174" s="396"/>
      <c r="UMI174" s="396"/>
      <c r="UMJ174" s="396"/>
      <c r="UMK174" s="396"/>
      <c r="UML174" s="396"/>
      <c r="UMM174" s="396"/>
      <c r="UMN174" s="396"/>
      <c r="UMO174" s="396"/>
      <c r="UMP174" s="396"/>
      <c r="UMQ174" s="396"/>
      <c r="UMR174" s="396"/>
      <c r="UMS174" s="396"/>
      <c r="UMT174" s="396"/>
      <c r="UMU174" s="396"/>
      <c r="UMV174" s="396"/>
      <c r="UMW174" s="396"/>
      <c r="UMX174" s="396"/>
      <c r="UMY174" s="396"/>
      <c r="UMZ174" s="396"/>
      <c r="UNA174" s="396"/>
      <c r="UNB174" s="396"/>
      <c r="UNC174" s="396"/>
      <c r="UND174" s="396"/>
      <c r="UNE174" s="396"/>
      <c r="UNF174" s="396"/>
      <c r="UNG174" s="396"/>
      <c r="UNH174" s="396"/>
      <c r="UNI174" s="396"/>
      <c r="UNJ174" s="396"/>
      <c r="UNK174" s="396"/>
      <c r="UNL174" s="396"/>
      <c r="UNM174" s="396"/>
      <c r="UNN174" s="396"/>
      <c r="UNO174" s="396"/>
      <c r="UNP174" s="396"/>
      <c r="UNQ174" s="396"/>
      <c r="UNR174" s="396"/>
      <c r="UNS174" s="396"/>
      <c r="UNT174" s="396"/>
      <c r="UNU174" s="396"/>
      <c r="UNV174" s="396"/>
      <c r="UNW174" s="396"/>
      <c r="UNX174" s="396"/>
      <c r="UNY174" s="396"/>
      <c r="UNZ174" s="396"/>
      <c r="UOA174" s="396"/>
      <c r="UOB174" s="396"/>
      <c r="UOC174" s="396"/>
      <c r="UOD174" s="396"/>
      <c r="UOE174" s="396"/>
      <c r="UOF174" s="396"/>
      <c r="UOG174" s="396"/>
      <c r="UOH174" s="396"/>
      <c r="UOI174" s="396"/>
      <c r="UOJ174" s="396"/>
      <c r="UOK174" s="396"/>
      <c r="UOL174" s="396"/>
      <c r="UOM174" s="396"/>
      <c r="UON174" s="396"/>
      <c r="UOO174" s="396"/>
      <c r="UOP174" s="396"/>
      <c r="UOQ174" s="396"/>
      <c r="UOR174" s="396"/>
      <c r="UOS174" s="396"/>
      <c r="UOT174" s="396"/>
      <c r="UOU174" s="396"/>
      <c r="UOV174" s="396"/>
      <c r="UOW174" s="396"/>
      <c r="UOX174" s="396"/>
      <c r="UOY174" s="396"/>
      <c r="UOZ174" s="396"/>
      <c r="UPA174" s="396"/>
      <c r="UPB174" s="396"/>
      <c r="UPC174" s="396"/>
      <c r="UPD174" s="396"/>
      <c r="UPE174" s="396"/>
      <c r="UPF174" s="396"/>
      <c r="UPG174" s="396"/>
      <c r="UPH174" s="396"/>
      <c r="UPI174" s="396"/>
      <c r="UPJ174" s="396"/>
      <c r="UPK174" s="396"/>
      <c r="UPL174" s="396"/>
      <c r="UPM174" s="396"/>
      <c r="UPN174" s="396"/>
      <c r="UPO174" s="396"/>
      <c r="UPP174" s="396"/>
      <c r="UPQ174" s="396"/>
      <c r="UPR174" s="396"/>
      <c r="UPS174" s="396"/>
      <c r="UPT174" s="396"/>
      <c r="UPU174" s="396"/>
      <c r="UPV174" s="396"/>
      <c r="UPW174" s="396"/>
      <c r="UPX174" s="396"/>
      <c r="UPY174" s="396"/>
      <c r="UPZ174" s="396"/>
      <c r="UQA174" s="396"/>
      <c r="UQB174" s="396"/>
      <c r="UQC174" s="396"/>
      <c r="UQD174" s="396"/>
      <c r="UQE174" s="396"/>
      <c r="UQF174" s="396"/>
      <c r="UQG174" s="396"/>
      <c r="UQH174" s="396"/>
      <c r="UQI174" s="396"/>
      <c r="UQJ174" s="396"/>
      <c r="UQK174" s="396"/>
      <c r="UQL174" s="396"/>
      <c r="UQM174" s="396"/>
      <c r="UQN174" s="396"/>
      <c r="UQO174" s="396"/>
      <c r="UQP174" s="396"/>
      <c r="UQQ174" s="396"/>
      <c r="UQR174" s="396"/>
      <c r="UQS174" s="396"/>
      <c r="UQT174" s="396"/>
      <c r="UQU174" s="396"/>
      <c r="UQV174" s="396"/>
      <c r="UQW174" s="396"/>
      <c r="UQX174" s="396"/>
      <c r="UQY174" s="396"/>
      <c r="UQZ174" s="396"/>
      <c r="URA174" s="396"/>
      <c r="URB174" s="396"/>
      <c r="URC174" s="396"/>
      <c r="URD174" s="396"/>
      <c r="URE174" s="396"/>
      <c r="URF174" s="396"/>
      <c r="URG174" s="396"/>
      <c r="URH174" s="396"/>
      <c r="URI174" s="396"/>
      <c r="URJ174" s="396"/>
      <c r="URK174" s="396"/>
      <c r="URL174" s="396"/>
      <c r="URM174" s="396"/>
      <c r="URN174" s="396"/>
      <c r="URO174" s="396"/>
      <c r="URP174" s="396"/>
      <c r="URQ174" s="396"/>
      <c r="URR174" s="396"/>
      <c r="URS174" s="396"/>
      <c r="URT174" s="396"/>
      <c r="URU174" s="396"/>
      <c r="URV174" s="396"/>
      <c r="URW174" s="396"/>
      <c r="URX174" s="396"/>
      <c r="URY174" s="396"/>
      <c r="URZ174" s="396"/>
      <c r="USA174" s="396"/>
      <c r="USB174" s="396"/>
      <c r="USC174" s="396"/>
      <c r="USD174" s="396"/>
      <c r="USE174" s="396"/>
      <c r="USF174" s="396"/>
      <c r="USG174" s="396"/>
      <c r="USH174" s="396"/>
      <c r="USI174" s="396"/>
      <c r="USJ174" s="396"/>
      <c r="USK174" s="396"/>
      <c r="USL174" s="396"/>
      <c r="USM174" s="396"/>
      <c r="USN174" s="396"/>
      <c r="USO174" s="396"/>
      <c r="USP174" s="396"/>
      <c r="USQ174" s="396"/>
      <c r="USR174" s="396"/>
      <c r="USS174" s="396"/>
      <c r="UST174" s="396"/>
      <c r="USU174" s="396"/>
      <c r="USV174" s="396"/>
      <c r="USW174" s="396"/>
      <c r="USX174" s="396"/>
      <c r="USY174" s="396"/>
      <c r="USZ174" s="396"/>
      <c r="UTA174" s="396"/>
      <c r="UTB174" s="396"/>
      <c r="UTC174" s="396"/>
      <c r="UTD174" s="396"/>
      <c r="UTE174" s="396"/>
      <c r="UTF174" s="396"/>
      <c r="UTG174" s="396"/>
      <c r="UTH174" s="396"/>
      <c r="UTI174" s="396"/>
      <c r="UTJ174" s="396"/>
      <c r="UTK174" s="396"/>
      <c r="UTL174" s="396"/>
      <c r="UTM174" s="396"/>
      <c r="UTN174" s="396"/>
      <c r="UTO174" s="396"/>
      <c r="UTP174" s="396"/>
      <c r="UTQ174" s="396"/>
      <c r="UTR174" s="396"/>
      <c r="UTS174" s="396"/>
      <c r="UTT174" s="396"/>
      <c r="UTU174" s="396"/>
      <c r="UTV174" s="396"/>
      <c r="UTW174" s="396"/>
      <c r="UTX174" s="396"/>
      <c r="UTY174" s="396"/>
      <c r="UTZ174" s="396"/>
      <c r="UUA174" s="396"/>
      <c r="UUB174" s="396"/>
      <c r="UUC174" s="396"/>
      <c r="UUD174" s="396"/>
      <c r="UUE174" s="396"/>
      <c r="UUF174" s="396"/>
      <c r="UUG174" s="396"/>
      <c r="UUH174" s="396"/>
      <c r="UUI174" s="396"/>
      <c r="UUJ174" s="396"/>
      <c r="UUK174" s="396"/>
      <c r="UUL174" s="396"/>
      <c r="UUM174" s="396"/>
      <c r="UUN174" s="396"/>
      <c r="UUO174" s="396"/>
      <c r="UUP174" s="396"/>
      <c r="UUQ174" s="396"/>
      <c r="UUR174" s="396"/>
      <c r="UUS174" s="396"/>
      <c r="UUT174" s="396"/>
      <c r="UUU174" s="396"/>
      <c r="UUV174" s="396"/>
      <c r="UUW174" s="396"/>
      <c r="UUX174" s="396"/>
      <c r="UUY174" s="396"/>
      <c r="UUZ174" s="396"/>
      <c r="UVA174" s="396"/>
      <c r="UVB174" s="396"/>
      <c r="UVC174" s="396"/>
      <c r="UVD174" s="396"/>
      <c r="UVE174" s="396"/>
      <c r="UVF174" s="396"/>
      <c r="UVG174" s="396"/>
      <c r="UVH174" s="396"/>
      <c r="UVI174" s="396"/>
      <c r="UVJ174" s="396"/>
      <c r="UVK174" s="396"/>
      <c r="UVL174" s="396"/>
      <c r="UVM174" s="396"/>
      <c r="UVN174" s="396"/>
      <c r="UVO174" s="396"/>
      <c r="UVP174" s="396"/>
      <c r="UVQ174" s="396"/>
      <c r="UVR174" s="396"/>
      <c r="UVS174" s="396"/>
      <c r="UVT174" s="396"/>
      <c r="UVU174" s="396"/>
      <c r="UVV174" s="396"/>
      <c r="UVW174" s="396"/>
      <c r="UVX174" s="396"/>
      <c r="UVY174" s="396"/>
      <c r="UVZ174" s="396"/>
      <c r="UWA174" s="396"/>
      <c r="UWB174" s="396"/>
      <c r="UWC174" s="396"/>
      <c r="UWD174" s="396"/>
      <c r="UWE174" s="396"/>
      <c r="UWF174" s="396"/>
      <c r="UWG174" s="396"/>
      <c r="UWH174" s="396"/>
      <c r="UWI174" s="396"/>
      <c r="UWJ174" s="396"/>
      <c r="UWK174" s="396"/>
      <c r="UWL174" s="396"/>
      <c r="UWM174" s="396"/>
      <c r="UWN174" s="396"/>
      <c r="UWO174" s="396"/>
      <c r="UWP174" s="396"/>
      <c r="UWQ174" s="396"/>
      <c r="UWR174" s="396"/>
      <c r="UWS174" s="396"/>
      <c r="UWT174" s="396"/>
      <c r="UWU174" s="396"/>
      <c r="UWV174" s="396"/>
      <c r="UWW174" s="396"/>
      <c r="UWX174" s="396"/>
      <c r="UWY174" s="396"/>
      <c r="UWZ174" s="396"/>
      <c r="UXA174" s="396"/>
      <c r="UXB174" s="396"/>
      <c r="UXC174" s="396"/>
      <c r="UXD174" s="396"/>
      <c r="UXE174" s="396"/>
      <c r="UXF174" s="396"/>
      <c r="UXG174" s="396"/>
      <c r="UXH174" s="396"/>
      <c r="UXI174" s="396"/>
      <c r="UXJ174" s="396"/>
      <c r="UXK174" s="396"/>
      <c r="UXL174" s="396"/>
      <c r="UXM174" s="396"/>
      <c r="UXN174" s="396"/>
      <c r="UXO174" s="396"/>
      <c r="UXP174" s="396"/>
      <c r="UXQ174" s="396"/>
      <c r="UXR174" s="396"/>
      <c r="UXS174" s="396"/>
      <c r="UXT174" s="396"/>
      <c r="UXU174" s="396"/>
      <c r="UXV174" s="396"/>
      <c r="UXW174" s="396"/>
      <c r="UXX174" s="396"/>
      <c r="UXY174" s="396"/>
      <c r="UXZ174" s="396"/>
      <c r="UYA174" s="396"/>
      <c r="UYB174" s="396"/>
      <c r="UYC174" s="396"/>
      <c r="UYD174" s="396"/>
      <c r="UYE174" s="396"/>
      <c r="UYF174" s="396"/>
      <c r="UYG174" s="396"/>
      <c r="UYH174" s="396"/>
      <c r="UYI174" s="396"/>
      <c r="UYJ174" s="396"/>
      <c r="UYK174" s="396"/>
      <c r="UYL174" s="396"/>
      <c r="UYM174" s="396"/>
      <c r="UYN174" s="396"/>
      <c r="UYO174" s="396"/>
      <c r="UYP174" s="396"/>
      <c r="UYQ174" s="396"/>
      <c r="UYR174" s="396"/>
      <c r="UYS174" s="396"/>
      <c r="UYT174" s="396"/>
      <c r="UYU174" s="396"/>
      <c r="UYV174" s="396"/>
      <c r="UYW174" s="396"/>
      <c r="UYX174" s="396"/>
      <c r="UYY174" s="396"/>
      <c r="UYZ174" s="396"/>
      <c r="UZA174" s="396"/>
      <c r="UZB174" s="396"/>
      <c r="UZC174" s="396"/>
      <c r="UZD174" s="396"/>
      <c r="UZE174" s="396"/>
      <c r="UZF174" s="396"/>
      <c r="UZG174" s="396"/>
      <c r="UZH174" s="396"/>
      <c r="UZI174" s="396"/>
      <c r="UZJ174" s="396"/>
      <c r="UZK174" s="396"/>
      <c r="UZL174" s="396"/>
      <c r="UZM174" s="396"/>
      <c r="UZN174" s="396"/>
      <c r="UZO174" s="396"/>
      <c r="UZP174" s="396"/>
      <c r="UZQ174" s="396"/>
      <c r="UZR174" s="396"/>
      <c r="UZS174" s="396"/>
      <c r="UZT174" s="396"/>
      <c r="UZU174" s="396"/>
      <c r="UZV174" s="396"/>
      <c r="UZW174" s="396"/>
      <c r="UZX174" s="396"/>
      <c r="UZY174" s="396"/>
      <c r="UZZ174" s="396"/>
      <c r="VAA174" s="396"/>
      <c r="VAB174" s="396"/>
      <c r="VAC174" s="396"/>
      <c r="VAD174" s="396"/>
      <c r="VAE174" s="396"/>
      <c r="VAF174" s="396"/>
      <c r="VAG174" s="396"/>
      <c r="VAH174" s="396"/>
      <c r="VAI174" s="396"/>
      <c r="VAJ174" s="396"/>
      <c r="VAK174" s="396"/>
      <c r="VAL174" s="396"/>
      <c r="VAM174" s="396"/>
      <c r="VAN174" s="396"/>
      <c r="VAO174" s="396"/>
      <c r="VAP174" s="396"/>
      <c r="VAQ174" s="396"/>
      <c r="VAR174" s="396"/>
      <c r="VAS174" s="396"/>
      <c r="VAT174" s="396"/>
      <c r="VAU174" s="396"/>
      <c r="VAV174" s="396"/>
      <c r="VAW174" s="396"/>
      <c r="VAX174" s="396"/>
      <c r="VAY174" s="396"/>
      <c r="VAZ174" s="396"/>
      <c r="VBA174" s="396"/>
      <c r="VBB174" s="396"/>
      <c r="VBC174" s="396"/>
      <c r="VBD174" s="396"/>
      <c r="VBE174" s="396"/>
      <c r="VBF174" s="396"/>
      <c r="VBG174" s="396"/>
      <c r="VBH174" s="396"/>
      <c r="VBI174" s="396"/>
      <c r="VBJ174" s="396"/>
      <c r="VBK174" s="396"/>
      <c r="VBL174" s="396"/>
      <c r="VBM174" s="396"/>
      <c r="VBN174" s="396"/>
      <c r="VBO174" s="396"/>
      <c r="VBP174" s="396"/>
      <c r="VBQ174" s="396"/>
      <c r="VBR174" s="396"/>
      <c r="VBS174" s="396"/>
      <c r="VBT174" s="396"/>
      <c r="VBU174" s="396"/>
      <c r="VBV174" s="396"/>
      <c r="VBW174" s="396"/>
      <c r="VBX174" s="396"/>
      <c r="VBY174" s="396"/>
      <c r="VBZ174" s="396"/>
      <c r="VCA174" s="396"/>
      <c r="VCB174" s="396"/>
      <c r="VCC174" s="396"/>
      <c r="VCD174" s="396"/>
      <c r="VCE174" s="396"/>
      <c r="VCF174" s="396"/>
      <c r="VCG174" s="396"/>
      <c r="VCH174" s="396"/>
      <c r="VCI174" s="396"/>
      <c r="VCJ174" s="396"/>
      <c r="VCK174" s="396"/>
      <c r="VCL174" s="396"/>
      <c r="VCM174" s="396"/>
      <c r="VCN174" s="396"/>
      <c r="VCO174" s="396"/>
      <c r="VCP174" s="396"/>
      <c r="VCQ174" s="396"/>
      <c r="VCR174" s="396"/>
      <c r="VCS174" s="396"/>
      <c r="VCT174" s="396"/>
      <c r="VCU174" s="396"/>
      <c r="VCV174" s="396"/>
      <c r="VCW174" s="396"/>
      <c r="VCX174" s="396"/>
      <c r="VCY174" s="396"/>
      <c r="VCZ174" s="396"/>
      <c r="VDA174" s="396"/>
      <c r="VDB174" s="396"/>
      <c r="VDC174" s="396"/>
      <c r="VDD174" s="396"/>
      <c r="VDE174" s="396"/>
      <c r="VDF174" s="396"/>
      <c r="VDG174" s="396"/>
      <c r="VDH174" s="396"/>
      <c r="VDI174" s="396"/>
      <c r="VDJ174" s="396"/>
      <c r="VDK174" s="396"/>
      <c r="VDL174" s="396"/>
      <c r="VDM174" s="396"/>
      <c r="VDN174" s="396"/>
      <c r="VDO174" s="396"/>
      <c r="VDP174" s="396"/>
      <c r="VDQ174" s="396"/>
      <c r="VDR174" s="396"/>
      <c r="VDS174" s="396"/>
      <c r="VDT174" s="396"/>
      <c r="VDU174" s="396"/>
      <c r="VDV174" s="396"/>
      <c r="VDW174" s="396"/>
      <c r="VDX174" s="396"/>
      <c r="VDY174" s="396"/>
      <c r="VDZ174" s="396"/>
      <c r="VEA174" s="396"/>
      <c r="VEB174" s="396"/>
      <c r="VEC174" s="396"/>
      <c r="VED174" s="396"/>
      <c r="VEE174" s="396"/>
      <c r="VEF174" s="396"/>
      <c r="VEG174" s="396"/>
      <c r="VEH174" s="396"/>
      <c r="VEI174" s="396"/>
      <c r="VEJ174" s="396"/>
      <c r="VEK174" s="396"/>
      <c r="VEL174" s="396"/>
      <c r="VEM174" s="396"/>
      <c r="VEN174" s="396"/>
      <c r="VEO174" s="396"/>
      <c r="VEP174" s="396"/>
      <c r="VEQ174" s="396"/>
      <c r="VER174" s="396"/>
      <c r="VES174" s="396"/>
      <c r="VET174" s="396"/>
      <c r="VEU174" s="396"/>
      <c r="VEV174" s="396"/>
      <c r="VEW174" s="396"/>
      <c r="VEX174" s="396"/>
      <c r="VEY174" s="396"/>
      <c r="VEZ174" s="396"/>
      <c r="VFA174" s="396"/>
      <c r="VFB174" s="396"/>
      <c r="VFC174" s="396"/>
      <c r="VFD174" s="396"/>
      <c r="VFE174" s="396"/>
      <c r="VFF174" s="396"/>
      <c r="VFG174" s="396"/>
      <c r="VFH174" s="396"/>
      <c r="VFI174" s="396"/>
      <c r="VFJ174" s="396"/>
      <c r="VFK174" s="396"/>
      <c r="VFL174" s="396"/>
      <c r="VFM174" s="396"/>
      <c r="VFN174" s="396"/>
      <c r="VFO174" s="396"/>
      <c r="VFP174" s="396"/>
      <c r="VFQ174" s="396"/>
      <c r="VFR174" s="396"/>
      <c r="VFS174" s="396"/>
      <c r="VFT174" s="396"/>
      <c r="VFU174" s="396"/>
      <c r="VFV174" s="396"/>
      <c r="VFW174" s="396"/>
      <c r="VFX174" s="396"/>
      <c r="VFY174" s="396"/>
      <c r="VFZ174" s="396"/>
      <c r="VGA174" s="396"/>
      <c r="VGB174" s="396"/>
      <c r="VGC174" s="396"/>
      <c r="VGD174" s="396"/>
      <c r="VGE174" s="396"/>
      <c r="VGF174" s="396"/>
      <c r="VGG174" s="396"/>
      <c r="VGH174" s="396"/>
      <c r="VGI174" s="396"/>
      <c r="VGJ174" s="396"/>
      <c r="VGK174" s="396"/>
      <c r="VGL174" s="396"/>
      <c r="VGM174" s="396"/>
      <c r="VGN174" s="396"/>
      <c r="VGO174" s="396"/>
      <c r="VGP174" s="396"/>
      <c r="VGQ174" s="396"/>
      <c r="VGR174" s="396"/>
      <c r="VGS174" s="396"/>
      <c r="VGT174" s="396"/>
      <c r="VGU174" s="396"/>
      <c r="VGV174" s="396"/>
      <c r="VGW174" s="396"/>
      <c r="VGX174" s="396"/>
      <c r="VGY174" s="396"/>
      <c r="VGZ174" s="396"/>
      <c r="VHA174" s="396"/>
      <c r="VHB174" s="396"/>
      <c r="VHC174" s="396"/>
      <c r="VHD174" s="396"/>
      <c r="VHE174" s="396"/>
      <c r="VHF174" s="396"/>
      <c r="VHG174" s="396"/>
      <c r="VHH174" s="396"/>
      <c r="VHI174" s="396"/>
      <c r="VHJ174" s="396"/>
      <c r="VHK174" s="396"/>
      <c r="VHL174" s="396"/>
      <c r="VHM174" s="396"/>
      <c r="VHN174" s="396"/>
      <c r="VHO174" s="396"/>
      <c r="VHP174" s="396"/>
      <c r="VHQ174" s="396"/>
      <c r="VHR174" s="396"/>
      <c r="VHS174" s="396"/>
      <c r="VHT174" s="396"/>
      <c r="VHU174" s="396"/>
      <c r="VHV174" s="396"/>
      <c r="VHW174" s="396"/>
      <c r="VHX174" s="396"/>
      <c r="VHY174" s="396"/>
      <c r="VHZ174" s="396"/>
      <c r="VIA174" s="396"/>
      <c r="VIB174" s="396"/>
      <c r="VIC174" s="396"/>
      <c r="VID174" s="396"/>
      <c r="VIE174" s="396"/>
      <c r="VIF174" s="396"/>
      <c r="VIG174" s="396"/>
      <c r="VIH174" s="396"/>
      <c r="VII174" s="396"/>
      <c r="VIJ174" s="396"/>
      <c r="VIK174" s="396"/>
      <c r="VIL174" s="396"/>
      <c r="VIM174" s="396"/>
      <c r="VIN174" s="396"/>
      <c r="VIO174" s="396"/>
      <c r="VIP174" s="396"/>
      <c r="VIQ174" s="396"/>
      <c r="VIR174" s="396"/>
      <c r="VIS174" s="396"/>
      <c r="VIT174" s="396"/>
      <c r="VIU174" s="396"/>
      <c r="VIV174" s="396"/>
      <c r="VIW174" s="396"/>
      <c r="VIX174" s="396"/>
      <c r="VIY174" s="396"/>
      <c r="VIZ174" s="396"/>
      <c r="VJA174" s="396"/>
      <c r="VJB174" s="396"/>
      <c r="VJC174" s="396"/>
      <c r="VJD174" s="396"/>
      <c r="VJE174" s="396"/>
      <c r="VJF174" s="396"/>
      <c r="VJG174" s="396"/>
      <c r="VJH174" s="396"/>
      <c r="VJI174" s="396"/>
      <c r="VJJ174" s="396"/>
      <c r="VJK174" s="396"/>
      <c r="VJL174" s="396"/>
      <c r="VJM174" s="396"/>
      <c r="VJN174" s="396"/>
      <c r="VJO174" s="396"/>
      <c r="VJP174" s="396"/>
      <c r="VJQ174" s="396"/>
      <c r="VJR174" s="396"/>
      <c r="VJS174" s="396"/>
      <c r="VJT174" s="396"/>
      <c r="VJU174" s="396"/>
      <c r="VJV174" s="396"/>
      <c r="VJW174" s="396"/>
      <c r="VJX174" s="396"/>
      <c r="VJY174" s="396"/>
      <c r="VJZ174" s="396"/>
      <c r="VKA174" s="396"/>
      <c r="VKB174" s="396"/>
      <c r="VKC174" s="396"/>
      <c r="VKD174" s="396"/>
      <c r="VKE174" s="396"/>
      <c r="VKF174" s="396"/>
      <c r="VKG174" s="396"/>
      <c r="VKH174" s="396"/>
      <c r="VKI174" s="396"/>
      <c r="VKJ174" s="396"/>
      <c r="VKK174" s="396"/>
      <c r="VKL174" s="396"/>
      <c r="VKM174" s="396"/>
      <c r="VKN174" s="396"/>
      <c r="VKO174" s="396"/>
      <c r="VKP174" s="396"/>
      <c r="VKQ174" s="396"/>
      <c r="VKR174" s="396"/>
      <c r="VKS174" s="396"/>
      <c r="VKT174" s="396"/>
      <c r="VKU174" s="396"/>
      <c r="VKV174" s="396"/>
      <c r="VKW174" s="396"/>
      <c r="VKX174" s="396"/>
      <c r="VKY174" s="396"/>
      <c r="VKZ174" s="396"/>
      <c r="VLA174" s="396"/>
      <c r="VLB174" s="396"/>
      <c r="VLC174" s="396"/>
      <c r="VLD174" s="396"/>
      <c r="VLE174" s="396"/>
      <c r="VLF174" s="396"/>
      <c r="VLG174" s="396"/>
      <c r="VLH174" s="396"/>
      <c r="VLI174" s="396"/>
      <c r="VLJ174" s="396"/>
      <c r="VLK174" s="396"/>
      <c r="VLL174" s="396"/>
      <c r="VLM174" s="396"/>
      <c r="VLN174" s="396"/>
      <c r="VLO174" s="396"/>
      <c r="VLP174" s="396"/>
      <c r="VLQ174" s="396"/>
      <c r="VLR174" s="396"/>
      <c r="VLS174" s="396"/>
      <c r="VLT174" s="396"/>
      <c r="VLU174" s="396"/>
      <c r="VLV174" s="396"/>
      <c r="VLW174" s="396"/>
      <c r="VLX174" s="396"/>
      <c r="VLY174" s="396"/>
      <c r="VLZ174" s="396"/>
      <c r="VMA174" s="396"/>
      <c r="VMB174" s="396"/>
      <c r="VMC174" s="396"/>
      <c r="VMD174" s="396"/>
      <c r="VME174" s="396"/>
      <c r="VMF174" s="396"/>
      <c r="VMG174" s="396"/>
      <c r="VMH174" s="396"/>
      <c r="VMI174" s="396"/>
      <c r="VMJ174" s="396"/>
      <c r="VMK174" s="396"/>
      <c r="VML174" s="396"/>
      <c r="VMM174" s="396"/>
      <c r="VMN174" s="396"/>
      <c r="VMO174" s="396"/>
      <c r="VMP174" s="396"/>
      <c r="VMQ174" s="396"/>
      <c r="VMR174" s="396"/>
      <c r="VMS174" s="396"/>
      <c r="VMT174" s="396"/>
      <c r="VMU174" s="396"/>
      <c r="VMV174" s="396"/>
      <c r="VMW174" s="396"/>
      <c r="VMX174" s="396"/>
      <c r="VMY174" s="396"/>
      <c r="VMZ174" s="396"/>
      <c r="VNA174" s="396"/>
      <c r="VNB174" s="396"/>
      <c r="VNC174" s="396"/>
      <c r="VND174" s="396"/>
      <c r="VNE174" s="396"/>
      <c r="VNF174" s="396"/>
      <c r="VNG174" s="396"/>
      <c r="VNH174" s="396"/>
      <c r="VNI174" s="396"/>
      <c r="VNJ174" s="396"/>
      <c r="VNK174" s="396"/>
      <c r="VNL174" s="396"/>
      <c r="VNM174" s="396"/>
      <c r="VNN174" s="396"/>
      <c r="VNO174" s="396"/>
      <c r="VNP174" s="396"/>
      <c r="VNQ174" s="396"/>
      <c r="VNR174" s="396"/>
      <c r="VNS174" s="396"/>
      <c r="VNT174" s="396"/>
      <c r="VNU174" s="396"/>
      <c r="VNV174" s="396"/>
      <c r="VNW174" s="396"/>
      <c r="VNX174" s="396"/>
      <c r="VNY174" s="396"/>
      <c r="VNZ174" s="396"/>
      <c r="VOA174" s="396"/>
      <c r="VOB174" s="396"/>
      <c r="VOC174" s="396"/>
      <c r="VOD174" s="396"/>
      <c r="VOE174" s="396"/>
      <c r="VOF174" s="396"/>
      <c r="VOG174" s="396"/>
      <c r="VOH174" s="396"/>
      <c r="VOI174" s="396"/>
      <c r="VOJ174" s="396"/>
      <c r="VOK174" s="396"/>
      <c r="VOL174" s="396"/>
      <c r="VOM174" s="396"/>
      <c r="VON174" s="396"/>
      <c r="VOO174" s="396"/>
      <c r="VOP174" s="396"/>
      <c r="VOQ174" s="396"/>
      <c r="VOR174" s="396"/>
      <c r="VOS174" s="396"/>
      <c r="VOT174" s="396"/>
      <c r="VOU174" s="396"/>
      <c r="VOV174" s="396"/>
      <c r="VOW174" s="396"/>
      <c r="VOX174" s="396"/>
      <c r="VOY174" s="396"/>
      <c r="VOZ174" s="396"/>
      <c r="VPA174" s="396"/>
      <c r="VPB174" s="396"/>
      <c r="VPC174" s="396"/>
      <c r="VPD174" s="396"/>
      <c r="VPE174" s="396"/>
      <c r="VPF174" s="396"/>
      <c r="VPG174" s="396"/>
      <c r="VPH174" s="396"/>
      <c r="VPI174" s="396"/>
      <c r="VPJ174" s="396"/>
      <c r="VPK174" s="396"/>
      <c r="VPL174" s="396"/>
      <c r="VPM174" s="396"/>
      <c r="VPN174" s="396"/>
      <c r="VPO174" s="396"/>
      <c r="VPP174" s="396"/>
      <c r="VPQ174" s="396"/>
      <c r="VPR174" s="396"/>
      <c r="VPS174" s="396"/>
      <c r="VPT174" s="396"/>
      <c r="VPU174" s="396"/>
      <c r="VPV174" s="396"/>
      <c r="VPW174" s="396"/>
      <c r="VPX174" s="396"/>
      <c r="VPY174" s="396"/>
      <c r="VPZ174" s="396"/>
      <c r="VQA174" s="396"/>
      <c r="VQB174" s="396"/>
      <c r="VQC174" s="396"/>
      <c r="VQD174" s="396"/>
      <c r="VQE174" s="396"/>
      <c r="VQF174" s="396"/>
      <c r="VQG174" s="396"/>
      <c r="VQH174" s="396"/>
      <c r="VQI174" s="396"/>
      <c r="VQJ174" s="396"/>
      <c r="VQK174" s="396"/>
      <c r="VQL174" s="396"/>
      <c r="VQM174" s="396"/>
      <c r="VQN174" s="396"/>
      <c r="VQO174" s="396"/>
      <c r="VQP174" s="396"/>
      <c r="VQQ174" s="396"/>
      <c r="VQR174" s="396"/>
      <c r="VQS174" s="396"/>
      <c r="VQT174" s="396"/>
      <c r="VQU174" s="396"/>
      <c r="VQV174" s="396"/>
      <c r="VQW174" s="396"/>
      <c r="VQX174" s="396"/>
      <c r="VQY174" s="396"/>
      <c r="VQZ174" s="396"/>
      <c r="VRA174" s="396"/>
      <c r="VRB174" s="396"/>
      <c r="VRC174" s="396"/>
      <c r="VRD174" s="396"/>
      <c r="VRE174" s="396"/>
      <c r="VRF174" s="396"/>
      <c r="VRG174" s="396"/>
      <c r="VRH174" s="396"/>
      <c r="VRI174" s="396"/>
      <c r="VRJ174" s="396"/>
      <c r="VRK174" s="396"/>
      <c r="VRL174" s="396"/>
      <c r="VRM174" s="396"/>
      <c r="VRN174" s="396"/>
      <c r="VRO174" s="396"/>
      <c r="VRP174" s="396"/>
      <c r="VRQ174" s="396"/>
      <c r="VRR174" s="396"/>
      <c r="VRS174" s="396"/>
      <c r="VRT174" s="396"/>
      <c r="VRU174" s="396"/>
      <c r="VRV174" s="396"/>
      <c r="VRW174" s="396"/>
      <c r="VRX174" s="396"/>
      <c r="VRY174" s="396"/>
      <c r="VRZ174" s="396"/>
      <c r="VSA174" s="396"/>
      <c r="VSB174" s="396"/>
      <c r="VSC174" s="396"/>
      <c r="VSD174" s="396"/>
      <c r="VSE174" s="396"/>
      <c r="VSF174" s="396"/>
      <c r="VSG174" s="396"/>
      <c r="VSH174" s="396"/>
      <c r="VSI174" s="396"/>
      <c r="VSJ174" s="396"/>
      <c r="VSK174" s="396"/>
      <c r="VSL174" s="396"/>
      <c r="VSM174" s="396"/>
      <c r="VSN174" s="396"/>
      <c r="VSO174" s="396"/>
      <c r="VSP174" s="396"/>
      <c r="VSQ174" s="396"/>
      <c r="VSR174" s="396"/>
      <c r="VSS174" s="396"/>
      <c r="VST174" s="396"/>
      <c r="VSU174" s="396"/>
      <c r="VSV174" s="396"/>
      <c r="VSW174" s="396"/>
      <c r="VSX174" s="396"/>
      <c r="VSY174" s="396"/>
      <c r="VSZ174" s="396"/>
      <c r="VTA174" s="396"/>
      <c r="VTB174" s="396"/>
      <c r="VTC174" s="396"/>
      <c r="VTD174" s="396"/>
      <c r="VTE174" s="396"/>
      <c r="VTF174" s="396"/>
      <c r="VTG174" s="396"/>
      <c r="VTH174" s="396"/>
      <c r="VTI174" s="396"/>
      <c r="VTJ174" s="396"/>
      <c r="VTK174" s="396"/>
      <c r="VTL174" s="396"/>
      <c r="VTM174" s="396"/>
      <c r="VTN174" s="396"/>
      <c r="VTO174" s="396"/>
      <c r="VTP174" s="396"/>
      <c r="VTQ174" s="396"/>
      <c r="VTR174" s="396"/>
      <c r="VTS174" s="396"/>
      <c r="VTT174" s="396"/>
      <c r="VTU174" s="396"/>
      <c r="VTV174" s="396"/>
      <c r="VTW174" s="396"/>
      <c r="VTX174" s="396"/>
      <c r="VTY174" s="396"/>
      <c r="VTZ174" s="396"/>
      <c r="VUA174" s="396"/>
      <c r="VUB174" s="396"/>
      <c r="VUC174" s="396"/>
      <c r="VUD174" s="396"/>
      <c r="VUE174" s="396"/>
      <c r="VUF174" s="396"/>
      <c r="VUG174" s="396"/>
      <c r="VUH174" s="396"/>
      <c r="VUI174" s="396"/>
      <c r="VUJ174" s="396"/>
      <c r="VUK174" s="396"/>
      <c r="VUL174" s="396"/>
      <c r="VUM174" s="396"/>
      <c r="VUN174" s="396"/>
      <c r="VUO174" s="396"/>
      <c r="VUP174" s="396"/>
      <c r="VUQ174" s="396"/>
      <c r="VUR174" s="396"/>
      <c r="VUS174" s="396"/>
      <c r="VUT174" s="396"/>
      <c r="VUU174" s="396"/>
      <c r="VUV174" s="396"/>
      <c r="VUW174" s="396"/>
      <c r="VUX174" s="396"/>
      <c r="VUY174" s="396"/>
      <c r="VUZ174" s="396"/>
      <c r="VVA174" s="396"/>
      <c r="VVB174" s="396"/>
      <c r="VVC174" s="396"/>
      <c r="VVD174" s="396"/>
      <c r="VVE174" s="396"/>
      <c r="VVF174" s="396"/>
      <c r="VVG174" s="396"/>
      <c r="VVH174" s="396"/>
      <c r="VVI174" s="396"/>
      <c r="VVJ174" s="396"/>
      <c r="VVK174" s="396"/>
      <c r="VVL174" s="396"/>
      <c r="VVM174" s="396"/>
      <c r="VVN174" s="396"/>
      <c r="VVO174" s="396"/>
      <c r="VVP174" s="396"/>
      <c r="VVQ174" s="396"/>
      <c r="VVR174" s="396"/>
      <c r="VVS174" s="396"/>
      <c r="VVT174" s="396"/>
      <c r="VVU174" s="396"/>
      <c r="VVV174" s="396"/>
      <c r="VVW174" s="396"/>
      <c r="VVX174" s="396"/>
      <c r="VVY174" s="396"/>
      <c r="VVZ174" s="396"/>
      <c r="VWA174" s="396"/>
      <c r="VWB174" s="396"/>
      <c r="VWC174" s="396"/>
      <c r="VWD174" s="396"/>
      <c r="VWE174" s="396"/>
      <c r="VWF174" s="396"/>
      <c r="VWG174" s="396"/>
      <c r="VWH174" s="396"/>
      <c r="VWI174" s="396"/>
      <c r="VWJ174" s="396"/>
      <c r="VWK174" s="396"/>
      <c r="VWL174" s="396"/>
      <c r="VWM174" s="396"/>
      <c r="VWN174" s="396"/>
      <c r="VWO174" s="396"/>
      <c r="VWP174" s="396"/>
      <c r="VWQ174" s="396"/>
      <c r="VWR174" s="396"/>
      <c r="VWS174" s="396"/>
      <c r="VWT174" s="396"/>
      <c r="VWU174" s="396"/>
      <c r="VWV174" s="396"/>
      <c r="VWW174" s="396"/>
      <c r="VWX174" s="396"/>
      <c r="VWY174" s="396"/>
      <c r="VWZ174" s="396"/>
      <c r="VXA174" s="396"/>
      <c r="VXB174" s="396"/>
      <c r="VXC174" s="396"/>
      <c r="VXD174" s="396"/>
      <c r="VXE174" s="396"/>
      <c r="VXF174" s="396"/>
      <c r="VXG174" s="396"/>
      <c r="VXH174" s="396"/>
      <c r="VXI174" s="396"/>
      <c r="VXJ174" s="396"/>
      <c r="VXK174" s="396"/>
      <c r="VXL174" s="396"/>
      <c r="VXM174" s="396"/>
      <c r="VXN174" s="396"/>
      <c r="VXO174" s="396"/>
      <c r="VXP174" s="396"/>
      <c r="VXQ174" s="396"/>
      <c r="VXR174" s="396"/>
      <c r="VXS174" s="396"/>
      <c r="VXT174" s="396"/>
      <c r="VXU174" s="396"/>
      <c r="VXV174" s="396"/>
      <c r="VXW174" s="396"/>
      <c r="VXX174" s="396"/>
      <c r="VXY174" s="396"/>
      <c r="VXZ174" s="396"/>
      <c r="VYA174" s="396"/>
      <c r="VYB174" s="396"/>
      <c r="VYC174" s="396"/>
      <c r="VYD174" s="396"/>
      <c r="VYE174" s="396"/>
      <c r="VYF174" s="396"/>
      <c r="VYG174" s="396"/>
      <c r="VYH174" s="396"/>
      <c r="VYI174" s="396"/>
      <c r="VYJ174" s="396"/>
      <c r="VYK174" s="396"/>
      <c r="VYL174" s="396"/>
      <c r="VYM174" s="396"/>
      <c r="VYN174" s="396"/>
      <c r="VYO174" s="396"/>
      <c r="VYP174" s="396"/>
      <c r="VYQ174" s="396"/>
      <c r="VYR174" s="396"/>
      <c r="VYS174" s="396"/>
      <c r="VYT174" s="396"/>
      <c r="VYU174" s="396"/>
      <c r="VYV174" s="396"/>
      <c r="VYW174" s="396"/>
      <c r="VYX174" s="396"/>
      <c r="VYY174" s="396"/>
      <c r="VYZ174" s="396"/>
      <c r="VZA174" s="396"/>
      <c r="VZB174" s="396"/>
      <c r="VZC174" s="396"/>
      <c r="VZD174" s="396"/>
      <c r="VZE174" s="396"/>
      <c r="VZF174" s="396"/>
      <c r="VZG174" s="396"/>
      <c r="VZH174" s="396"/>
      <c r="VZI174" s="396"/>
      <c r="VZJ174" s="396"/>
      <c r="VZK174" s="396"/>
      <c r="VZL174" s="396"/>
      <c r="VZM174" s="396"/>
      <c r="VZN174" s="396"/>
      <c r="VZO174" s="396"/>
      <c r="VZP174" s="396"/>
      <c r="VZQ174" s="396"/>
      <c r="VZR174" s="396"/>
      <c r="VZS174" s="396"/>
      <c r="VZT174" s="396"/>
      <c r="VZU174" s="396"/>
      <c r="VZV174" s="396"/>
      <c r="VZW174" s="396"/>
      <c r="VZX174" s="396"/>
      <c r="VZY174" s="396"/>
      <c r="VZZ174" s="396"/>
      <c r="WAA174" s="396"/>
      <c r="WAB174" s="396"/>
      <c r="WAC174" s="396"/>
      <c r="WAD174" s="396"/>
      <c r="WAE174" s="396"/>
      <c r="WAF174" s="396"/>
      <c r="WAG174" s="396"/>
      <c r="WAH174" s="396"/>
      <c r="WAI174" s="396"/>
      <c r="WAJ174" s="396"/>
      <c r="WAK174" s="396"/>
      <c r="WAL174" s="396"/>
      <c r="WAM174" s="396"/>
      <c r="WAN174" s="396"/>
      <c r="WAO174" s="396"/>
      <c r="WAP174" s="396"/>
      <c r="WAQ174" s="396"/>
      <c r="WAR174" s="396"/>
      <c r="WAS174" s="396"/>
      <c r="WAT174" s="396"/>
      <c r="WAU174" s="396"/>
      <c r="WAV174" s="396"/>
      <c r="WAW174" s="396"/>
      <c r="WAX174" s="396"/>
      <c r="WAY174" s="396"/>
      <c r="WAZ174" s="396"/>
      <c r="WBA174" s="396"/>
      <c r="WBB174" s="396"/>
      <c r="WBC174" s="396"/>
      <c r="WBD174" s="396"/>
      <c r="WBE174" s="396"/>
      <c r="WBF174" s="396"/>
      <c r="WBG174" s="396"/>
      <c r="WBH174" s="396"/>
      <c r="WBI174" s="396"/>
      <c r="WBJ174" s="396"/>
      <c r="WBK174" s="396"/>
      <c r="WBL174" s="396"/>
      <c r="WBM174" s="396"/>
      <c r="WBN174" s="396"/>
      <c r="WBO174" s="396"/>
      <c r="WBP174" s="396"/>
      <c r="WBQ174" s="396"/>
      <c r="WBR174" s="396"/>
      <c r="WBS174" s="396"/>
      <c r="WBT174" s="396"/>
      <c r="WBU174" s="396"/>
      <c r="WBV174" s="396"/>
      <c r="WBW174" s="396"/>
      <c r="WBX174" s="396"/>
      <c r="WBY174" s="396"/>
      <c r="WBZ174" s="396"/>
      <c r="WCA174" s="396"/>
      <c r="WCB174" s="396"/>
      <c r="WCC174" s="396"/>
      <c r="WCD174" s="396"/>
      <c r="WCE174" s="396"/>
      <c r="WCF174" s="396"/>
      <c r="WCG174" s="396"/>
      <c r="WCH174" s="396"/>
      <c r="WCI174" s="396"/>
      <c r="WCJ174" s="396"/>
      <c r="WCK174" s="396"/>
      <c r="WCL174" s="396"/>
      <c r="WCM174" s="396"/>
      <c r="WCN174" s="396"/>
      <c r="WCO174" s="396"/>
      <c r="WCP174" s="396"/>
      <c r="WCQ174" s="396"/>
      <c r="WCR174" s="396"/>
      <c r="WCS174" s="396"/>
      <c r="WCT174" s="396"/>
      <c r="WCU174" s="396"/>
      <c r="WCV174" s="396"/>
      <c r="WCW174" s="396"/>
      <c r="WCX174" s="396"/>
      <c r="WCY174" s="396"/>
      <c r="WCZ174" s="396"/>
      <c r="WDA174" s="396"/>
      <c r="WDB174" s="396"/>
      <c r="WDC174" s="396"/>
      <c r="WDD174" s="396"/>
      <c r="WDE174" s="396"/>
      <c r="WDF174" s="396"/>
      <c r="WDG174" s="396"/>
      <c r="WDH174" s="396"/>
      <c r="WDI174" s="396"/>
      <c r="WDJ174" s="396"/>
      <c r="WDK174" s="396"/>
      <c r="WDL174" s="396"/>
      <c r="WDM174" s="396"/>
      <c r="WDN174" s="396"/>
      <c r="WDO174" s="396"/>
      <c r="WDP174" s="396"/>
      <c r="WDQ174" s="396"/>
      <c r="WDR174" s="396"/>
      <c r="WDS174" s="396"/>
      <c r="WDT174" s="396"/>
      <c r="WDU174" s="396"/>
      <c r="WDV174" s="396"/>
      <c r="WDW174" s="396"/>
      <c r="WDX174" s="396"/>
      <c r="WDY174" s="396"/>
      <c r="WDZ174" s="396"/>
      <c r="WEA174" s="396"/>
      <c r="WEB174" s="396"/>
      <c r="WEC174" s="396"/>
      <c r="WED174" s="396"/>
      <c r="WEE174" s="396"/>
      <c r="WEF174" s="396"/>
      <c r="WEG174" s="396"/>
      <c r="WEH174" s="396"/>
      <c r="WEI174" s="396"/>
      <c r="WEJ174" s="396"/>
      <c r="WEK174" s="396"/>
      <c r="WEL174" s="396"/>
      <c r="WEM174" s="396"/>
      <c r="WEN174" s="396"/>
      <c r="WEO174" s="396"/>
      <c r="WEP174" s="396"/>
      <c r="WEQ174" s="396"/>
      <c r="WER174" s="396"/>
      <c r="WES174" s="396"/>
      <c r="WET174" s="396"/>
      <c r="WEU174" s="396"/>
      <c r="WEV174" s="396"/>
      <c r="WEW174" s="396"/>
      <c r="WEX174" s="396"/>
      <c r="WEY174" s="396"/>
      <c r="WEZ174" s="396"/>
      <c r="WFA174" s="396"/>
      <c r="WFB174" s="396"/>
      <c r="WFC174" s="396"/>
      <c r="WFD174" s="396"/>
      <c r="WFE174" s="396"/>
      <c r="WFF174" s="396"/>
      <c r="WFG174" s="396"/>
      <c r="WFH174" s="396"/>
      <c r="WFI174" s="396"/>
      <c r="WFJ174" s="396"/>
      <c r="WFK174" s="396"/>
      <c r="WFL174" s="396"/>
      <c r="WFM174" s="396"/>
      <c r="WFN174" s="396"/>
      <c r="WFO174" s="396"/>
      <c r="WFP174" s="396"/>
      <c r="WFQ174" s="396"/>
      <c r="WFR174" s="396"/>
      <c r="WFS174" s="396"/>
      <c r="WFT174" s="396"/>
      <c r="WFU174" s="396"/>
      <c r="WFV174" s="396"/>
      <c r="WFW174" s="396"/>
      <c r="WFX174" s="396"/>
      <c r="WFY174" s="396"/>
      <c r="WFZ174" s="396"/>
      <c r="WGA174" s="396"/>
      <c r="WGB174" s="396"/>
      <c r="WGC174" s="396"/>
      <c r="WGD174" s="396"/>
      <c r="WGE174" s="396"/>
      <c r="WGF174" s="396"/>
      <c r="WGG174" s="396"/>
      <c r="WGH174" s="396"/>
      <c r="WGI174" s="396"/>
      <c r="WGJ174" s="396"/>
      <c r="WGK174" s="396"/>
      <c r="WGL174" s="396"/>
      <c r="WGM174" s="396"/>
      <c r="WGN174" s="396"/>
      <c r="WGO174" s="396"/>
      <c r="WGP174" s="396"/>
      <c r="WGQ174" s="396"/>
      <c r="WGR174" s="396"/>
      <c r="WGS174" s="396"/>
      <c r="WGT174" s="396"/>
      <c r="WGU174" s="396"/>
      <c r="WGV174" s="396"/>
      <c r="WGW174" s="396"/>
      <c r="WGX174" s="396"/>
      <c r="WGY174" s="396"/>
      <c r="WGZ174" s="396"/>
      <c r="WHA174" s="396"/>
      <c r="WHB174" s="396"/>
      <c r="WHC174" s="396"/>
      <c r="WHD174" s="396"/>
      <c r="WHE174" s="396"/>
      <c r="WHF174" s="396"/>
      <c r="WHG174" s="396"/>
      <c r="WHH174" s="396"/>
      <c r="WHI174" s="396"/>
      <c r="WHJ174" s="396"/>
      <c r="WHK174" s="396"/>
      <c r="WHL174" s="396"/>
      <c r="WHM174" s="396"/>
      <c r="WHN174" s="396"/>
      <c r="WHO174" s="396"/>
      <c r="WHP174" s="396"/>
      <c r="WHQ174" s="396"/>
      <c r="WHR174" s="396"/>
      <c r="WHS174" s="396"/>
      <c r="WHT174" s="396"/>
      <c r="WHU174" s="396"/>
      <c r="WHV174" s="396"/>
      <c r="WHW174" s="396"/>
      <c r="WHX174" s="396"/>
      <c r="WHY174" s="396"/>
      <c r="WHZ174" s="396"/>
      <c r="WIA174" s="396"/>
      <c r="WIB174" s="396"/>
      <c r="WIC174" s="396"/>
      <c r="WID174" s="396"/>
      <c r="WIE174" s="396"/>
      <c r="WIF174" s="396"/>
      <c r="WIG174" s="396"/>
      <c r="WIH174" s="396"/>
      <c r="WII174" s="396"/>
      <c r="WIJ174" s="396"/>
      <c r="WIK174" s="396"/>
      <c r="WIL174" s="396"/>
      <c r="WIM174" s="396"/>
      <c r="WIN174" s="396"/>
      <c r="WIO174" s="396"/>
      <c r="WIP174" s="396"/>
      <c r="WIQ174" s="396"/>
      <c r="WIR174" s="396"/>
      <c r="WIS174" s="396"/>
      <c r="WIT174" s="396"/>
      <c r="WIU174" s="396"/>
      <c r="WIV174" s="396"/>
      <c r="WIW174" s="396"/>
      <c r="WIX174" s="396"/>
      <c r="WIY174" s="396"/>
      <c r="WIZ174" s="396"/>
      <c r="WJA174" s="396"/>
      <c r="WJB174" s="396"/>
      <c r="WJC174" s="396"/>
      <c r="WJD174" s="396"/>
      <c r="WJE174" s="396"/>
      <c r="WJF174" s="396"/>
      <c r="WJG174" s="396"/>
      <c r="WJH174" s="396"/>
      <c r="WJI174" s="396"/>
      <c r="WJJ174" s="396"/>
      <c r="WJK174" s="396"/>
      <c r="WJL174" s="396"/>
      <c r="WJM174" s="396"/>
      <c r="WJN174" s="396"/>
      <c r="WJO174" s="396"/>
      <c r="WJP174" s="396"/>
      <c r="WJQ174" s="396"/>
      <c r="WJR174" s="396"/>
      <c r="WJS174" s="396"/>
      <c r="WJT174" s="396"/>
      <c r="WJU174" s="396"/>
      <c r="WJV174" s="396"/>
      <c r="WJW174" s="396"/>
      <c r="WJX174" s="396"/>
      <c r="WJY174" s="396"/>
      <c r="WJZ174" s="396"/>
      <c r="WKA174" s="396"/>
      <c r="WKB174" s="396"/>
      <c r="WKC174" s="396"/>
      <c r="WKD174" s="396"/>
      <c r="WKE174" s="396"/>
      <c r="WKF174" s="396"/>
      <c r="WKG174" s="396"/>
      <c r="WKH174" s="396"/>
      <c r="WKI174" s="396"/>
      <c r="WKJ174" s="396"/>
      <c r="WKK174" s="396"/>
      <c r="WKL174" s="396"/>
      <c r="WKM174" s="396"/>
      <c r="WKN174" s="396"/>
      <c r="WKO174" s="396"/>
      <c r="WKP174" s="396"/>
      <c r="WKQ174" s="396"/>
      <c r="WKR174" s="396"/>
      <c r="WKS174" s="396"/>
      <c r="WKT174" s="396"/>
      <c r="WKU174" s="396"/>
      <c r="WKV174" s="396"/>
      <c r="WKW174" s="396"/>
      <c r="WKX174" s="396"/>
      <c r="WKY174" s="396"/>
      <c r="WKZ174" s="396"/>
      <c r="WLA174" s="396"/>
      <c r="WLB174" s="396"/>
      <c r="WLC174" s="396"/>
      <c r="WLD174" s="396"/>
      <c r="WLE174" s="396"/>
      <c r="WLF174" s="396"/>
      <c r="WLG174" s="396"/>
      <c r="WLH174" s="396"/>
      <c r="WLI174" s="396"/>
      <c r="WLJ174" s="396"/>
      <c r="WLK174" s="396"/>
      <c r="WLL174" s="396"/>
      <c r="WLM174" s="396"/>
      <c r="WLN174" s="396"/>
      <c r="WLO174" s="396"/>
      <c r="WLP174" s="396"/>
      <c r="WLQ174" s="396"/>
      <c r="WLR174" s="396"/>
      <c r="WLS174" s="396"/>
      <c r="WLT174" s="396"/>
      <c r="WLU174" s="396"/>
      <c r="WLV174" s="396"/>
      <c r="WLW174" s="396"/>
      <c r="WLX174" s="396"/>
      <c r="WLY174" s="396"/>
      <c r="WLZ174" s="396"/>
      <c r="WMA174" s="396"/>
      <c r="WMB174" s="396"/>
      <c r="WMC174" s="396"/>
      <c r="WMD174" s="396"/>
      <c r="WME174" s="396"/>
      <c r="WMF174" s="396"/>
      <c r="WMG174" s="396"/>
      <c r="WMH174" s="396"/>
      <c r="WMI174" s="396"/>
      <c r="WMJ174" s="396"/>
      <c r="WMK174" s="396"/>
      <c r="WML174" s="396"/>
      <c r="WMM174" s="396"/>
      <c r="WMN174" s="396"/>
      <c r="WMO174" s="396"/>
      <c r="WMP174" s="396"/>
      <c r="WMQ174" s="396"/>
      <c r="WMR174" s="396"/>
      <c r="WMS174" s="396"/>
      <c r="WMT174" s="396"/>
      <c r="WMU174" s="396"/>
      <c r="WMV174" s="396"/>
      <c r="WMW174" s="396"/>
      <c r="WMX174" s="396"/>
      <c r="WMY174" s="396"/>
      <c r="WMZ174" s="396"/>
      <c r="WNA174" s="396"/>
      <c r="WNB174" s="396"/>
      <c r="WNC174" s="396"/>
      <c r="WND174" s="396"/>
      <c r="WNE174" s="396"/>
      <c r="WNF174" s="396"/>
      <c r="WNG174" s="396"/>
      <c r="WNH174" s="396"/>
      <c r="WNI174" s="396"/>
      <c r="WNJ174" s="396"/>
      <c r="WNK174" s="396"/>
      <c r="WNL174" s="396"/>
      <c r="WNM174" s="396"/>
      <c r="WNN174" s="396"/>
      <c r="WNO174" s="396"/>
      <c r="WNP174" s="396"/>
      <c r="WNQ174" s="396"/>
      <c r="WNR174" s="396"/>
      <c r="WNS174" s="396"/>
      <c r="WNT174" s="396"/>
      <c r="WNU174" s="396"/>
      <c r="WNV174" s="396"/>
      <c r="WNW174" s="396"/>
      <c r="WNX174" s="396"/>
      <c r="WNY174" s="396"/>
      <c r="WNZ174" s="396"/>
      <c r="WOA174" s="396"/>
      <c r="WOB174" s="396"/>
      <c r="WOC174" s="396"/>
      <c r="WOD174" s="396"/>
      <c r="WOE174" s="396"/>
      <c r="WOF174" s="396"/>
      <c r="WOG174" s="396"/>
      <c r="WOH174" s="396"/>
      <c r="WOI174" s="396"/>
      <c r="WOJ174" s="396"/>
      <c r="WOK174" s="396"/>
      <c r="WOL174" s="396"/>
      <c r="WOM174" s="396"/>
      <c r="WON174" s="396"/>
      <c r="WOO174" s="396"/>
      <c r="WOP174" s="396"/>
      <c r="WOQ174" s="396"/>
      <c r="WOR174" s="396"/>
      <c r="WOS174" s="396"/>
      <c r="WOT174" s="396"/>
      <c r="WOU174" s="396"/>
      <c r="WOV174" s="396"/>
      <c r="WOW174" s="396"/>
      <c r="WOX174" s="396"/>
      <c r="WOY174" s="396"/>
      <c r="WOZ174" s="396"/>
      <c r="WPA174" s="396"/>
      <c r="WPB174" s="396"/>
      <c r="WPC174" s="396"/>
      <c r="WPD174" s="396"/>
      <c r="WPE174" s="396"/>
      <c r="WPF174" s="396"/>
      <c r="WPG174" s="396"/>
      <c r="WPH174" s="396"/>
      <c r="WPI174" s="396"/>
      <c r="WPJ174" s="396"/>
      <c r="WPK174" s="396"/>
      <c r="WPL174" s="396"/>
      <c r="WPM174" s="396"/>
      <c r="WPN174" s="396"/>
      <c r="WPO174" s="396"/>
      <c r="WPP174" s="396"/>
      <c r="WPQ174" s="396"/>
      <c r="WPR174" s="396"/>
      <c r="WPS174" s="396"/>
      <c r="WPT174" s="396"/>
      <c r="WPU174" s="396"/>
      <c r="WPV174" s="396"/>
      <c r="WPW174" s="396"/>
      <c r="WPX174" s="396"/>
      <c r="WPY174" s="396"/>
      <c r="WPZ174" s="396"/>
      <c r="WQA174" s="396"/>
      <c r="WQB174" s="396"/>
      <c r="WQC174" s="396"/>
      <c r="WQD174" s="396"/>
      <c r="WQE174" s="396"/>
      <c r="WQF174" s="396"/>
      <c r="WQG174" s="396"/>
      <c r="WQH174" s="396"/>
      <c r="WQI174" s="396"/>
      <c r="WQJ174" s="396"/>
      <c r="WQK174" s="396"/>
      <c r="WQL174" s="396"/>
      <c r="WQM174" s="396"/>
      <c r="WQN174" s="396"/>
      <c r="WQO174" s="396"/>
      <c r="WQP174" s="396"/>
      <c r="WQQ174" s="396"/>
      <c r="WQR174" s="396"/>
      <c r="WQS174" s="396"/>
      <c r="WQT174" s="396"/>
      <c r="WQU174" s="396"/>
      <c r="WQV174" s="396"/>
      <c r="WQW174" s="396"/>
      <c r="WQX174" s="396"/>
      <c r="WQY174" s="396"/>
      <c r="WQZ174" s="396"/>
      <c r="WRA174" s="396"/>
      <c r="WRB174" s="396"/>
      <c r="WRC174" s="396"/>
      <c r="WRD174" s="396"/>
      <c r="WRE174" s="396"/>
      <c r="WRF174" s="396"/>
      <c r="WRG174" s="396"/>
      <c r="WRH174" s="396"/>
      <c r="WRI174" s="396"/>
      <c r="WRJ174" s="396"/>
      <c r="WRK174" s="396"/>
      <c r="WRL174" s="396"/>
      <c r="WRM174" s="396"/>
      <c r="WRN174" s="396"/>
      <c r="WRO174" s="396"/>
      <c r="WRP174" s="396"/>
      <c r="WRQ174" s="396"/>
      <c r="WRR174" s="396"/>
      <c r="WRS174" s="396"/>
      <c r="WRT174" s="396"/>
      <c r="WRU174" s="396"/>
      <c r="WRV174" s="396"/>
      <c r="WRW174" s="396"/>
      <c r="WRX174" s="396"/>
      <c r="WRY174" s="396"/>
      <c r="WRZ174" s="396"/>
      <c r="WSA174" s="396"/>
      <c r="WSB174" s="396"/>
      <c r="WSC174" s="396"/>
      <c r="WSD174" s="396"/>
      <c r="WSE174" s="396"/>
      <c r="WSF174" s="396"/>
      <c r="WSG174" s="396"/>
      <c r="WSH174" s="396"/>
      <c r="WSI174" s="396"/>
      <c r="WSJ174" s="396"/>
      <c r="WSK174" s="396"/>
      <c r="WSL174" s="396"/>
      <c r="WSM174" s="396"/>
      <c r="WSN174" s="396"/>
      <c r="WSO174" s="396"/>
      <c r="WSP174" s="396"/>
      <c r="WSQ174" s="396"/>
      <c r="WSR174" s="396"/>
      <c r="WSS174" s="396"/>
      <c r="WST174" s="396"/>
      <c r="WSU174" s="396"/>
      <c r="WSV174" s="396"/>
      <c r="WSW174" s="396"/>
      <c r="WSX174" s="396"/>
      <c r="WSY174" s="396"/>
      <c r="WSZ174" s="396"/>
      <c r="WTA174" s="396"/>
      <c r="WTB174" s="396"/>
      <c r="WTC174" s="396"/>
      <c r="WTD174" s="396"/>
      <c r="WTE174" s="396"/>
      <c r="WTF174" s="396"/>
      <c r="WTG174" s="396"/>
      <c r="WTH174" s="396"/>
      <c r="WTI174" s="396"/>
      <c r="WTJ174" s="396"/>
      <c r="WTK174" s="396"/>
      <c r="WTL174" s="396"/>
      <c r="WTM174" s="396"/>
      <c r="WTN174" s="396"/>
      <c r="WTO174" s="396"/>
      <c r="WTP174" s="396"/>
      <c r="WTQ174" s="396"/>
      <c r="WTR174" s="396"/>
      <c r="WTS174" s="396"/>
      <c r="WTT174" s="396"/>
      <c r="WTU174" s="396"/>
      <c r="WTV174" s="396"/>
      <c r="WTW174" s="396"/>
      <c r="WTX174" s="396"/>
      <c r="WTY174" s="396"/>
      <c r="WTZ174" s="396"/>
      <c r="WUA174" s="396"/>
      <c r="WUB174" s="396"/>
      <c r="WUC174" s="396"/>
      <c r="WUD174" s="396"/>
      <c r="WUE174" s="396"/>
      <c r="WUF174" s="396"/>
      <c r="WUG174" s="396"/>
      <c r="WUH174" s="396"/>
      <c r="WUI174" s="396"/>
      <c r="WUJ174" s="396"/>
      <c r="WUK174" s="396"/>
      <c r="WUL174" s="396"/>
      <c r="WUM174" s="396"/>
      <c r="WUN174" s="396"/>
      <c r="WUO174" s="396"/>
      <c r="WUP174" s="396"/>
      <c r="WUQ174" s="396"/>
      <c r="WUR174" s="396"/>
      <c r="WUS174" s="396"/>
      <c r="WUT174" s="396"/>
      <c r="WUU174" s="396"/>
      <c r="WUV174" s="396"/>
      <c r="WUW174" s="396"/>
      <c r="WUX174" s="396"/>
      <c r="WUY174" s="396"/>
      <c r="WUZ174" s="396"/>
      <c r="WVA174" s="396"/>
      <c r="WVB174" s="396"/>
      <c r="WVC174" s="396"/>
      <c r="WVD174" s="396"/>
      <c r="WVE174" s="396"/>
      <c r="WVF174" s="396"/>
      <c r="WVG174" s="396"/>
      <c r="WVH174" s="396"/>
      <c r="WVI174" s="396"/>
      <c r="WVJ174" s="396"/>
      <c r="WVK174" s="396"/>
      <c r="WVL174" s="396"/>
      <c r="WVM174" s="396"/>
      <c r="WVN174" s="396"/>
      <c r="WVO174" s="396"/>
      <c r="WVP174" s="396"/>
      <c r="WVQ174" s="396"/>
      <c r="WVR174" s="396"/>
      <c r="WVS174" s="396"/>
      <c r="WVT174" s="396"/>
      <c r="WVU174" s="396"/>
      <c r="WVV174" s="396"/>
      <c r="WVW174" s="396"/>
      <c r="WVX174" s="396"/>
      <c r="WVY174" s="396"/>
      <c r="WVZ174" s="396"/>
      <c r="WWA174" s="396"/>
      <c r="WWB174" s="396"/>
      <c r="WWC174" s="396"/>
      <c r="WWD174" s="396"/>
      <c r="WWE174" s="396"/>
      <c r="WWF174" s="396"/>
      <c r="WWG174" s="396"/>
      <c r="WWH174" s="396"/>
      <c r="WWI174" s="396"/>
      <c r="WWJ174" s="396"/>
      <c r="WWK174" s="396"/>
      <c r="WWL174" s="396"/>
      <c r="WWM174" s="396"/>
      <c r="WWN174" s="396"/>
      <c r="WWO174" s="396"/>
      <c r="WWP174" s="396"/>
      <c r="WWQ174" s="396"/>
      <c r="WWR174" s="396"/>
      <c r="WWS174" s="396"/>
      <c r="WWT174" s="396"/>
      <c r="WWU174" s="396"/>
      <c r="WWV174" s="396"/>
      <c r="WWW174" s="396"/>
      <c r="WWX174" s="396"/>
      <c r="WWY174" s="396"/>
      <c r="WWZ174" s="396"/>
      <c r="WXA174" s="396"/>
      <c r="WXB174" s="396"/>
      <c r="WXC174" s="396"/>
      <c r="WXD174" s="396"/>
      <c r="WXE174" s="396"/>
      <c r="WXF174" s="396"/>
      <c r="WXG174" s="396"/>
      <c r="WXH174" s="396"/>
      <c r="WXI174" s="396"/>
      <c r="WXJ174" s="396"/>
      <c r="WXK174" s="396"/>
      <c r="WXL174" s="396"/>
      <c r="WXM174" s="396"/>
      <c r="WXN174" s="396"/>
      <c r="WXO174" s="396"/>
      <c r="WXP174" s="396"/>
      <c r="WXQ174" s="396"/>
      <c r="WXR174" s="396"/>
      <c r="WXS174" s="396"/>
      <c r="WXT174" s="396"/>
      <c r="WXU174" s="396"/>
      <c r="WXV174" s="396"/>
      <c r="WXW174" s="396"/>
      <c r="WXX174" s="396"/>
      <c r="WXY174" s="396"/>
      <c r="WXZ174" s="396"/>
      <c r="WYA174" s="396"/>
      <c r="WYB174" s="396"/>
      <c r="WYC174" s="396"/>
      <c r="WYD174" s="396"/>
      <c r="WYE174" s="396"/>
      <c r="WYF174" s="396"/>
      <c r="WYG174" s="396"/>
      <c r="WYH174" s="396"/>
      <c r="WYI174" s="396"/>
      <c r="WYJ174" s="396"/>
      <c r="WYK174" s="396"/>
      <c r="WYL174" s="396"/>
      <c r="WYM174" s="396"/>
      <c r="WYN174" s="396"/>
      <c r="WYO174" s="396"/>
      <c r="WYP174" s="396"/>
      <c r="WYQ174" s="396"/>
      <c r="WYR174" s="396"/>
      <c r="WYS174" s="396"/>
      <c r="WYT174" s="396"/>
      <c r="WYU174" s="396"/>
      <c r="WYV174" s="396"/>
      <c r="WYW174" s="396"/>
      <c r="WYX174" s="396"/>
      <c r="WYY174" s="396"/>
      <c r="WYZ174" s="396"/>
      <c r="WZA174" s="396"/>
      <c r="WZB174" s="396"/>
      <c r="WZC174" s="396"/>
      <c r="WZD174" s="396"/>
      <c r="WZE174" s="396"/>
      <c r="WZF174" s="396"/>
      <c r="WZG174" s="396"/>
      <c r="WZH174" s="396"/>
      <c r="WZI174" s="396"/>
      <c r="WZJ174" s="396"/>
      <c r="WZK174" s="396"/>
      <c r="WZL174" s="396"/>
      <c r="WZM174" s="396"/>
      <c r="WZN174" s="396"/>
      <c r="WZO174" s="396"/>
      <c r="WZP174" s="396"/>
      <c r="WZQ174" s="396"/>
      <c r="WZR174" s="396"/>
      <c r="WZS174" s="396"/>
      <c r="WZT174" s="396"/>
      <c r="WZU174" s="396"/>
      <c r="WZV174" s="396"/>
      <c r="WZW174" s="396"/>
      <c r="WZX174" s="396"/>
      <c r="WZY174" s="396"/>
      <c r="WZZ174" s="396"/>
      <c r="XAA174" s="396"/>
      <c r="XAB174" s="396"/>
      <c r="XAC174" s="396"/>
      <c r="XAD174" s="396"/>
      <c r="XAE174" s="396"/>
      <c r="XAF174" s="396"/>
      <c r="XAG174" s="396"/>
      <c r="XAH174" s="396"/>
      <c r="XAI174" s="396"/>
      <c r="XAJ174" s="396"/>
      <c r="XAK174" s="396"/>
      <c r="XAL174" s="396"/>
      <c r="XAM174" s="396"/>
      <c r="XAN174" s="396"/>
      <c r="XAO174" s="396"/>
      <c r="XAP174" s="396"/>
      <c r="XAQ174" s="396"/>
      <c r="XAR174" s="396"/>
      <c r="XAS174" s="396"/>
      <c r="XAT174" s="396"/>
      <c r="XAU174" s="396"/>
      <c r="XAV174" s="396"/>
      <c r="XAW174" s="396"/>
      <c r="XAX174" s="396"/>
      <c r="XAY174" s="396"/>
      <c r="XAZ174" s="396"/>
      <c r="XBA174" s="396"/>
      <c r="XBB174" s="396"/>
      <c r="XBC174" s="396"/>
      <c r="XBD174" s="396"/>
      <c r="XBE174" s="396"/>
      <c r="XBF174" s="396"/>
      <c r="XBG174" s="396"/>
      <c r="XBH174" s="396"/>
      <c r="XBI174" s="396"/>
      <c r="XBJ174" s="396"/>
      <c r="XBK174" s="396"/>
      <c r="XBL174" s="396"/>
      <c r="XBM174" s="396"/>
      <c r="XBN174" s="396"/>
      <c r="XBO174" s="396"/>
      <c r="XBP174" s="396"/>
      <c r="XBQ174" s="396"/>
      <c r="XBR174" s="396"/>
      <c r="XBS174" s="396"/>
      <c r="XBT174" s="396"/>
      <c r="XBU174" s="396"/>
      <c r="XBV174" s="396"/>
      <c r="XBW174" s="396"/>
      <c r="XBX174" s="396"/>
      <c r="XBY174" s="396"/>
      <c r="XBZ174" s="396"/>
      <c r="XCA174" s="396"/>
      <c r="XCB174" s="396"/>
      <c r="XCC174" s="396"/>
      <c r="XCD174" s="396"/>
      <c r="XCE174" s="396"/>
      <c r="XCF174" s="396"/>
      <c r="XCG174" s="396"/>
      <c r="XCH174" s="396"/>
      <c r="XCI174" s="396"/>
      <c r="XCJ174" s="396"/>
      <c r="XCK174" s="396"/>
      <c r="XCL174" s="396"/>
      <c r="XCM174" s="396"/>
      <c r="XCN174" s="396"/>
      <c r="XCO174" s="396"/>
      <c r="XCP174" s="396"/>
      <c r="XCQ174" s="396"/>
      <c r="XCR174" s="396"/>
      <c r="XCS174" s="396"/>
      <c r="XCT174" s="396"/>
      <c r="XCU174" s="396"/>
      <c r="XCV174" s="396"/>
      <c r="XCW174" s="396"/>
      <c r="XCX174" s="396"/>
      <c r="XCY174" s="396"/>
      <c r="XCZ174" s="396"/>
      <c r="XDA174" s="396"/>
      <c r="XDB174" s="396"/>
      <c r="XDC174" s="396"/>
      <c r="XDD174" s="396"/>
      <c r="XDE174" s="396"/>
      <c r="XDF174" s="396"/>
      <c r="XDG174" s="396"/>
      <c r="XDH174" s="396"/>
      <c r="XDI174" s="396"/>
      <c r="XDJ174" s="396"/>
      <c r="XDK174" s="396"/>
      <c r="XDL174" s="396"/>
      <c r="XDM174" s="396"/>
      <c r="XDN174" s="396"/>
      <c r="XDO174" s="396"/>
      <c r="XDP174" s="396"/>
      <c r="XDQ174" s="396"/>
      <c r="XDR174" s="396"/>
      <c r="XDS174" s="396"/>
      <c r="XDT174" s="396"/>
      <c r="XDU174" s="396"/>
      <c r="XDV174" s="396"/>
      <c r="XDW174" s="396"/>
      <c r="XDX174" s="396"/>
      <c r="XDY174" s="396"/>
      <c r="XDZ174" s="396"/>
      <c r="XEA174" s="396"/>
      <c r="XEB174" s="396"/>
      <c r="XEC174" s="396"/>
      <c r="XEE174" s="396"/>
      <c r="XEF174" s="125"/>
      <c r="XEG174" s="369"/>
      <c r="XEH174" s="272"/>
      <c r="XEI174" s="273"/>
      <c r="XEJ174" s="272"/>
      <c r="XEK174" s="272"/>
      <c r="XEL174" s="272"/>
      <c r="XEM174" s="272"/>
      <c r="XEN174" s="133"/>
      <c r="XEO174" s="114"/>
      <c r="XEP174" s="114"/>
    </row>
    <row r="175" spans="1:16370" s="387" customFormat="1" ht="62.4">
      <c r="A175" s="387" t="s">
        <v>40</v>
      </c>
      <c r="B175" s="396"/>
      <c r="C175" s="125">
        <v>111</v>
      </c>
      <c r="D175" s="369" t="s">
        <v>2340</v>
      </c>
      <c r="E175" s="465"/>
      <c r="F175" s="273">
        <f>8.5*0.8</f>
        <v>6.8000000000000007</v>
      </c>
      <c r="G175" s="272"/>
      <c r="H175" s="272">
        <v>6.8000000000000007</v>
      </c>
      <c r="I175" s="272">
        <f t="shared" si="87"/>
        <v>5.4399999999999995</v>
      </c>
      <c r="J175" s="272">
        <f t="shared" si="88"/>
        <v>0</v>
      </c>
      <c r="K175" s="272">
        <f t="shared" si="89"/>
        <v>1.36</v>
      </c>
      <c r="L175" s="114" t="s">
        <v>2341</v>
      </c>
      <c r="M175" s="114">
        <f t="shared" si="62"/>
        <v>0</v>
      </c>
      <c r="N175" s="410">
        <f t="shared" si="63"/>
        <v>6.8</v>
      </c>
      <c r="O175" s="411">
        <f t="shared" si="64"/>
        <v>5.4399999999999995</v>
      </c>
      <c r="P175" s="114"/>
      <c r="Q175" s="114"/>
      <c r="R175" s="114">
        <f>3.4*R167</f>
        <v>0.68</v>
      </c>
      <c r="S175" s="114">
        <f>3.4*S167+3.4</f>
        <v>4.42</v>
      </c>
      <c r="T175" s="114">
        <f>3.4*T167</f>
        <v>0</v>
      </c>
      <c r="U175" s="114">
        <f>3.4*U167</f>
        <v>0</v>
      </c>
      <c r="V175" s="114">
        <f>3.4*V167</f>
        <v>0.34</v>
      </c>
      <c r="W175" s="466"/>
      <c r="X175" s="466"/>
      <c r="Y175" s="411">
        <f t="shared" si="65"/>
        <v>0</v>
      </c>
      <c r="Z175" s="466"/>
      <c r="AA175" s="466"/>
      <c r="AB175" s="466"/>
      <c r="AC175" s="466"/>
      <c r="AD175" s="466"/>
      <c r="AE175" s="466"/>
      <c r="AF175" s="466"/>
      <c r="AG175" s="466"/>
      <c r="AH175" s="466"/>
      <c r="AI175" s="466"/>
      <c r="AJ175" s="466"/>
      <c r="AK175" s="466"/>
      <c r="AL175" s="466"/>
      <c r="AM175" s="466"/>
      <c r="AN175" s="466"/>
      <c r="AO175" s="466"/>
      <c r="AP175" s="466"/>
      <c r="AQ175" s="466"/>
      <c r="AR175" s="466"/>
      <c r="AS175" s="466"/>
      <c r="AT175" s="466"/>
      <c r="AU175" s="466"/>
      <c r="AV175" s="466"/>
      <c r="AW175" s="411">
        <f t="shared" si="66"/>
        <v>1.36</v>
      </c>
      <c r="AX175" s="466"/>
      <c r="AY175" s="114">
        <f>3.4*AY167</f>
        <v>1.36</v>
      </c>
      <c r="AZ175" s="125" t="s">
        <v>1435</v>
      </c>
      <c r="BA175" s="125" t="s">
        <v>3194</v>
      </c>
      <c r="BB175" s="467"/>
      <c r="BC175" s="467"/>
      <c r="BD175" s="401">
        <f t="shared" si="67"/>
        <v>0</v>
      </c>
      <c r="BE175" s="467"/>
      <c r="BF175" s="467"/>
      <c r="BG175" s="467"/>
      <c r="BH175" s="401">
        <f t="shared" si="68"/>
        <v>0</v>
      </c>
      <c r="BI175" s="467"/>
      <c r="BJ175" s="467"/>
      <c r="BK175" s="467"/>
      <c r="BL175" s="125" t="s">
        <v>2756</v>
      </c>
      <c r="BM175" s="466"/>
      <c r="BN175" s="125" t="s">
        <v>3177</v>
      </c>
      <c r="BO175" s="125" t="s">
        <v>3168</v>
      </c>
      <c r="BP175" s="125" t="s">
        <v>72</v>
      </c>
      <c r="BQ175" s="125" t="s">
        <v>72</v>
      </c>
      <c r="BR175" s="396"/>
      <c r="BS175" s="396"/>
      <c r="BT175" s="396"/>
      <c r="BU175" s="396"/>
      <c r="BV175" s="396"/>
      <c r="BW175" s="396"/>
      <c r="BX175" s="396"/>
      <c r="BY175" s="396"/>
      <c r="BZ175" s="396"/>
      <c r="CA175" s="396"/>
      <c r="CB175" s="396"/>
      <c r="CC175" s="396"/>
      <c r="CD175" s="396"/>
      <c r="CE175" s="396"/>
      <c r="CF175" s="396"/>
      <c r="CG175" s="396"/>
      <c r="CH175" s="396"/>
      <c r="CI175" s="396"/>
      <c r="CJ175" s="396"/>
      <c r="CK175" s="396"/>
      <c r="CL175" s="396"/>
      <c r="CM175" s="396"/>
      <c r="CN175" s="396"/>
      <c r="CO175" s="396"/>
      <c r="CP175" s="396"/>
      <c r="CQ175" s="396"/>
      <c r="CR175" s="396"/>
      <c r="CS175" s="396"/>
      <c r="CT175" s="396"/>
      <c r="CU175" s="396"/>
      <c r="CV175" s="396"/>
      <c r="CW175" s="396"/>
      <c r="CX175" s="396"/>
      <c r="CY175" s="396"/>
      <c r="CZ175" s="396"/>
      <c r="DA175" s="396"/>
      <c r="DB175" s="396"/>
      <c r="DC175" s="396"/>
      <c r="DD175" s="396"/>
      <c r="DE175" s="396"/>
      <c r="DF175" s="396"/>
      <c r="DG175" s="396"/>
      <c r="DH175" s="396"/>
      <c r="DI175" s="396"/>
      <c r="DJ175" s="396"/>
      <c r="DK175" s="396"/>
      <c r="DL175" s="396"/>
      <c r="DM175" s="396"/>
      <c r="DN175" s="396"/>
      <c r="DO175" s="396"/>
      <c r="DP175" s="396"/>
      <c r="DQ175" s="396"/>
      <c r="DR175" s="396"/>
      <c r="DS175" s="396"/>
      <c r="DT175" s="396"/>
      <c r="DU175" s="396"/>
      <c r="DV175" s="396"/>
      <c r="DW175" s="396"/>
      <c r="DX175" s="396"/>
      <c r="DY175" s="396"/>
      <c r="DZ175" s="396"/>
      <c r="EA175" s="396"/>
      <c r="EB175" s="396"/>
      <c r="EC175" s="396"/>
      <c r="ED175" s="396"/>
      <c r="EE175" s="396"/>
      <c r="EF175" s="396"/>
      <c r="EG175" s="396"/>
      <c r="EH175" s="396"/>
      <c r="EI175" s="396"/>
      <c r="EJ175" s="396"/>
      <c r="EK175" s="396"/>
      <c r="EL175" s="396"/>
      <c r="EM175" s="396"/>
      <c r="EN175" s="396"/>
      <c r="EO175" s="396"/>
      <c r="EP175" s="396"/>
      <c r="EQ175" s="396"/>
      <c r="ER175" s="396"/>
      <c r="ES175" s="396"/>
      <c r="ET175" s="396"/>
      <c r="EU175" s="396"/>
      <c r="EV175" s="396"/>
      <c r="EW175" s="396"/>
      <c r="EX175" s="396"/>
      <c r="EY175" s="396"/>
      <c r="EZ175" s="396"/>
      <c r="FA175" s="396"/>
      <c r="FB175" s="396"/>
      <c r="FC175" s="396"/>
      <c r="FD175" s="396"/>
      <c r="FE175" s="396"/>
      <c r="FF175" s="396"/>
      <c r="FG175" s="396"/>
      <c r="FH175" s="396"/>
      <c r="FI175" s="396"/>
      <c r="FJ175" s="396"/>
      <c r="FK175" s="396"/>
      <c r="FL175" s="396"/>
      <c r="FM175" s="396"/>
      <c r="FN175" s="396"/>
      <c r="FO175" s="396"/>
      <c r="FP175" s="396"/>
      <c r="FQ175" s="396"/>
      <c r="FR175" s="396"/>
      <c r="FS175" s="396"/>
      <c r="FT175" s="396"/>
      <c r="FU175" s="396"/>
      <c r="FV175" s="396"/>
      <c r="FW175" s="396"/>
      <c r="FX175" s="396"/>
      <c r="FY175" s="396"/>
      <c r="FZ175" s="396"/>
      <c r="GA175" s="396"/>
      <c r="GB175" s="396"/>
      <c r="GC175" s="396"/>
      <c r="GD175" s="396"/>
      <c r="GE175" s="396"/>
      <c r="GF175" s="396"/>
      <c r="GG175" s="396"/>
      <c r="GH175" s="396"/>
      <c r="GI175" s="396"/>
      <c r="GJ175" s="396"/>
      <c r="GK175" s="396"/>
      <c r="GL175" s="396"/>
      <c r="GM175" s="396"/>
      <c r="GN175" s="396"/>
      <c r="GO175" s="396"/>
      <c r="GP175" s="396"/>
      <c r="GQ175" s="396"/>
      <c r="GR175" s="396"/>
      <c r="GS175" s="396"/>
      <c r="GT175" s="396"/>
      <c r="GU175" s="396"/>
      <c r="GV175" s="396"/>
      <c r="GW175" s="396"/>
      <c r="GX175" s="396"/>
      <c r="GY175" s="396"/>
      <c r="GZ175" s="396"/>
      <c r="HA175" s="396"/>
      <c r="HB175" s="396"/>
      <c r="HC175" s="396"/>
      <c r="HD175" s="396"/>
      <c r="HE175" s="396"/>
      <c r="HF175" s="396"/>
      <c r="HG175" s="396"/>
      <c r="HH175" s="396"/>
      <c r="HI175" s="396"/>
      <c r="HJ175" s="396"/>
      <c r="HK175" s="396"/>
      <c r="HL175" s="396"/>
      <c r="HM175" s="396"/>
      <c r="HN175" s="396"/>
      <c r="HO175" s="396"/>
      <c r="HP175" s="396"/>
      <c r="HQ175" s="396"/>
      <c r="HR175" s="396"/>
      <c r="HS175" s="396"/>
      <c r="HT175" s="396"/>
      <c r="HU175" s="396"/>
      <c r="HV175" s="396"/>
      <c r="HW175" s="396"/>
      <c r="HX175" s="396"/>
      <c r="HY175" s="396"/>
      <c r="HZ175" s="396"/>
      <c r="IA175" s="396"/>
      <c r="IB175" s="396"/>
      <c r="IC175" s="396"/>
      <c r="ID175" s="396"/>
      <c r="IE175" s="396"/>
      <c r="IF175" s="396"/>
      <c r="IG175" s="396"/>
      <c r="IH175" s="396"/>
      <c r="II175" s="396"/>
      <c r="IJ175" s="396"/>
      <c r="IK175" s="396"/>
      <c r="IL175" s="396"/>
      <c r="IM175" s="396"/>
      <c r="IN175" s="396"/>
      <c r="IO175" s="396"/>
      <c r="IP175" s="396"/>
      <c r="IQ175" s="396"/>
      <c r="IR175" s="396"/>
      <c r="IS175" s="396"/>
      <c r="IT175" s="396"/>
      <c r="IU175" s="396"/>
      <c r="IV175" s="396"/>
      <c r="IW175" s="396"/>
      <c r="IX175" s="396"/>
      <c r="IY175" s="396"/>
      <c r="IZ175" s="396"/>
      <c r="JA175" s="396"/>
      <c r="JB175" s="396"/>
      <c r="JC175" s="396"/>
      <c r="JD175" s="396"/>
      <c r="JE175" s="396"/>
      <c r="JF175" s="396"/>
      <c r="JG175" s="396"/>
      <c r="JH175" s="396"/>
      <c r="JI175" s="396"/>
      <c r="JJ175" s="396"/>
      <c r="JK175" s="396"/>
      <c r="JL175" s="396"/>
      <c r="JM175" s="396"/>
      <c r="JN175" s="396"/>
      <c r="JO175" s="396"/>
      <c r="JP175" s="396"/>
      <c r="JQ175" s="396"/>
      <c r="JR175" s="396"/>
      <c r="JS175" s="396"/>
      <c r="JT175" s="396"/>
      <c r="JU175" s="396"/>
      <c r="JV175" s="396"/>
      <c r="JW175" s="396"/>
      <c r="JX175" s="396"/>
      <c r="JY175" s="396"/>
      <c r="JZ175" s="396"/>
      <c r="KA175" s="396"/>
      <c r="KB175" s="396"/>
      <c r="KC175" s="396"/>
      <c r="KD175" s="396"/>
      <c r="KE175" s="396"/>
      <c r="KF175" s="396"/>
      <c r="KG175" s="396"/>
      <c r="KH175" s="396"/>
      <c r="KI175" s="396"/>
      <c r="KJ175" s="396"/>
      <c r="KK175" s="396"/>
      <c r="KL175" s="396"/>
      <c r="KM175" s="396"/>
      <c r="KN175" s="396"/>
      <c r="KO175" s="396"/>
      <c r="KP175" s="396"/>
      <c r="KQ175" s="396"/>
      <c r="KR175" s="396"/>
      <c r="KS175" s="396"/>
      <c r="KT175" s="396"/>
      <c r="KU175" s="396"/>
      <c r="KV175" s="396"/>
      <c r="KW175" s="396"/>
      <c r="KX175" s="396"/>
      <c r="KY175" s="396"/>
      <c r="KZ175" s="396"/>
      <c r="LA175" s="396"/>
      <c r="LB175" s="396"/>
      <c r="LC175" s="396"/>
      <c r="LD175" s="396"/>
      <c r="LE175" s="396"/>
      <c r="LF175" s="396"/>
      <c r="LG175" s="396"/>
      <c r="LH175" s="396"/>
      <c r="LI175" s="396"/>
      <c r="LJ175" s="396"/>
      <c r="LK175" s="396"/>
      <c r="LL175" s="396"/>
      <c r="LM175" s="396"/>
      <c r="LN175" s="396"/>
      <c r="LO175" s="396"/>
      <c r="LP175" s="396"/>
      <c r="LQ175" s="396"/>
      <c r="LR175" s="396"/>
      <c r="LS175" s="396"/>
      <c r="LT175" s="396"/>
      <c r="LU175" s="396"/>
      <c r="LV175" s="396"/>
      <c r="LW175" s="396"/>
      <c r="LX175" s="396"/>
      <c r="LY175" s="396"/>
      <c r="LZ175" s="396"/>
      <c r="MA175" s="396"/>
      <c r="MB175" s="396"/>
      <c r="MC175" s="396"/>
      <c r="MD175" s="396"/>
      <c r="ME175" s="396"/>
      <c r="MF175" s="396"/>
      <c r="MG175" s="396"/>
      <c r="MH175" s="396"/>
      <c r="MI175" s="396"/>
      <c r="MJ175" s="396"/>
      <c r="MK175" s="396"/>
      <c r="ML175" s="396"/>
      <c r="MM175" s="396"/>
      <c r="MN175" s="396"/>
      <c r="MO175" s="396"/>
      <c r="MP175" s="396"/>
      <c r="MQ175" s="396"/>
      <c r="MR175" s="396"/>
      <c r="MS175" s="396"/>
      <c r="MT175" s="396"/>
      <c r="MU175" s="396"/>
      <c r="MV175" s="396"/>
      <c r="MW175" s="396"/>
      <c r="MX175" s="396"/>
      <c r="MY175" s="396"/>
      <c r="MZ175" s="396"/>
      <c r="NA175" s="396"/>
      <c r="NB175" s="396"/>
      <c r="NC175" s="396"/>
      <c r="ND175" s="396"/>
      <c r="NE175" s="396"/>
      <c r="NF175" s="396"/>
      <c r="NG175" s="396"/>
      <c r="NH175" s="396"/>
      <c r="NI175" s="396"/>
      <c r="NJ175" s="396"/>
      <c r="NK175" s="396"/>
      <c r="NL175" s="396"/>
      <c r="NM175" s="396"/>
      <c r="NN175" s="396"/>
      <c r="NO175" s="396"/>
      <c r="NP175" s="396"/>
      <c r="NQ175" s="396"/>
      <c r="NR175" s="396"/>
      <c r="NS175" s="396"/>
      <c r="NT175" s="396"/>
      <c r="NU175" s="396"/>
      <c r="NV175" s="396"/>
      <c r="NW175" s="396"/>
      <c r="NX175" s="396"/>
      <c r="NY175" s="396"/>
      <c r="NZ175" s="396"/>
      <c r="OA175" s="396"/>
      <c r="OB175" s="396"/>
      <c r="OC175" s="396"/>
      <c r="OD175" s="396"/>
      <c r="OE175" s="396"/>
      <c r="OF175" s="396"/>
      <c r="OG175" s="396"/>
      <c r="OH175" s="396"/>
      <c r="OI175" s="396"/>
      <c r="OJ175" s="396"/>
      <c r="OK175" s="396"/>
      <c r="OL175" s="396"/>
      <c r="OM175" s="396"/>
      <c r="ON175" s="396"/>
      <c r="OO175" s="396"/>
      <c r="OP175" s="396"/>
      <c r="OQ175" s="396"/>
      <c r="OR175" s="396"/>
      <c r="OS175" s="396"/>
      <c r="OT175" s="396"/>
      <c r="OU175" s="396"/>
      <c r="OV175" s="396"/>
      <c r="OW175" s="396"/>
      <c r="OX175" s="396"/>
      <c r="OY175" s="396"/>
      <c r="OZ175" s="396"/>
      <c r="PA175" s="396"/>
      <c r="PB175" s="396"/>
      <c r="PC175" s="396"/>
      <c r="PD175" s="396"/>
      <c r="PE175" s="396"/>
      <c r="PF175" s="396"/>
      <c r="PG175" s="396"/>
      <c r="PH175" s="396"/>
      <c r="PI175" s="396"/>
      <c r="PJ175" s="396"/>
      <c r="PK175" s="396"/>
      <c r="PL175" s="396"/>
      <c r="PM175" s="396"/>
      <c r="PN175" s="396"/>
      <c r="PO175" s="396"/>
      <c r="PP175" s="396"/>
      <c r="PQ175" s="396"/>
      <c r="PR175" s="396"/>
      <c r="PS175" s="396"/>
      <c r="PT175" s="396"/>
      <c r="PU175" s="396"/>
      <c r="PV175" s="396"/>
      <c r="PW175" s="396"/>
      <c r="PX175" s="396"/>
      <c r="PY175" s="396"/>
      <c r="PZ175" s="396"/>
      <c r="QA175" s="396"/>
      <c r="QB175" s="396"/>
      <c r="QC175" s="396"/>
      <c r="QD175" s="396"/>
      <c r="QE175" s="396"/>
      <c r="QF175" s="396"/>
      <c r="QG175" s="396"/>
      <c r="QH175" s="396"/>
      <c r="QI175" s="396"/>
      <c r="QJ175" s="396"/>
      <c r="QK175" s="396"/>
      <c r="QL175" s="396"/>
      <c r="QM175" s="396"/>
      <c r="QN175" s="396"/>
      <c r="QO175" s="396"/>
      <c r="QP175" s="396"/>
      <c r="QQ175" s="396"/>
      <c r="QR175" s="396"/>
      <c r="QS175" s="396"/>
      <c r="QT175" s="396"/>
      <c r="QU175" s="396"/>
      <c r="QV175" s="396"/>
      <c r="QW175" s="396"/>
      <c r="QX175" s="396"/>
      <c r="QY175" s="396"/>
      <c r="QZ175" s="396"/>
      <c r="RA175" s="396"/>
      <c r="RB175" s="396"/>
      <c r="RC175" s="396"/>
      <c r="RD175" s="396"/>
      <c r="RE175" s="396"/>
      <c r="RF175" s="396"/>
      <c r="RG175" s="396"/>
      <c r="RH175" s="396"/>
      <c r="RI175" s="396"/>
      <c r="RJ175" s="396"/>
      <c r="RK175" s="396"/>
      <c r="RL175" s="396"/>
      <c r="RM175" s="396"/>
      <c r="RN175" s="396"/>
      <c r="RO175" s="396"/>
      <c r="RP175" s="396"/>
      <c r="RQ175" s="396"/>
      <c r="RR175" s="396"/>
      <c r="RS175" s="396"/>
      <c r="RT175" s="396"/>
      <c r="RU175" s="396"/>
      <c r="RV175" s="396"/>
      <c r="RW175" s="396"/>
      <c r="RX175" s="396"/>
      <c r="RY175" s="396"/>
      <c r="RZ175" s="396"/>
      <c r="SA175" s="396"/>
      <c r="SB175" s="396"/>
      <c r="SC175" s="396"/>
      <c r="SD175" s="396"/>
      <c r="SE175" s="396"/>
      <c r="SF175" s="396"/>
      <c r="SG175" s="396"/>
      <c r="SH175" s="396"/>
      <c r="SI175" s="396"/>
      <c r="SJ175" s="396"/>
      <c r="SK175" s="396"/>
      <c r="SL175" s="396"/>
      <c r="SM175" s="396"/>
      <c r="SN175" s="396"/>
      <c r="SO175" s="396"/>
      <c r="SP175" s="396"/>
      <c r="SQ175" s="396"/>
      <c r="SR175" s="396"/>
      <c r="SS175" s="396"/>
      <c r="ST175" s="396"/>
      <c r="SU175" s="396"/>
      <c r="SV175" s="396"/>
      <c r="SW175" s="396"/>
      <c r="SX175" s="396"/>
      <c r="SY175" s="396"/>
      <c r="SZ175" s="396"/>
      <c r="TA175" s="396"/>
      <c r="TB175" s="396"/>
      <c r="TC175" s="396"/>
      <c r="TD175" s="396"/>
      <c r="TE175" s="396"/>
      <c r="TF175" s="396"/>
      <c r="TG175" s="396"/>
      <c r="TH175" s="396"/>
      <c r="TI175" s="396"/>
      <c r="TJ175" s="396"/>
      <c r="TK175" s="396"/>
      <c r="TL175" s="396"/>
      <c r="TM175" s="396"/>
      <c r="TN175" s="396"/>
      <c r="TO175" s="396"/>
      <c r="TP175" s="396"/>
      <c r="TQ175" s="396"/>
      <c r="TR175" s="396"/>
      <c r="TS175" s="396"/>
      <c r="TT175" s="396"/>
      <c r="TU175" s="396"/>
      <c r="TV175" s="396"/>
      <c r="TW175" s="396"/>
      <c r="TX175" s="396"/>
      <c r="TY175" s="396"/>
      <c r="TZ175" s="396"/>
      <c r="UA175" s="396"/>
      <c r="UB175" s="396"/>
      <c r="UC175" s="396"/>
      <c r="UD175" s="396"/>
      <c r="UE175" s="396"/>
      <c r="UF175" s="396"/>
      <c r="UG175" s="396"/>
      <c r="UH175" s="396"/>
      <c r="UI175" s="396"/>
      <c r="UJ175" s="396"/>
      <c r="UK175" s="396"/>
      <c r="UL175" s="396"/>
      <c r="UM175" s="396"/>
      <c r="UN175" s="396"/>
      <c r="UO175" s="396"/>
      <c r="UP175" s="396"/>
      <c r="UQ175" s="396"/>
      <c r="UR175" s="396"/>
      <c r="US175" s="396"/>
      <c r="UT175" s="396"/>
      <c r="UU175" s="396"/>
      <c r="UV175" s="396"/>
      <c r="UW175" s="396"/>
      <c r="UX175" s="396"/>
      <c r="UY175" s="396"/>
      <c r="UZ175" s="396"/>
      <c r="VA175" s="396"/>
      <c r="VB175" s="396"/>
      <c r="VC175" s="396"/>
      <c r="VD175" s="396"/>
      <c r="VE175" s="396"/>
      <c r="VF175" s="396"/>
      <c r="VG175" s="396"/>
      <c r="VH175" s="396"/>
      <c r="VI175" s="396"/>
      <c r="VJ175" s="396"/>
      <c r="VK175" s="396"/>
      <c r="VL175" s="396"/>
      <c r="VM175" s="396"/>
      <c r="VN175" s="396"/>
      <c r="VO175" s="396"/>
      <c r="VP175" s="396"/>
      <c r="VQ175" s="396"/>
      <c r="VR175" s="396"/>
      <c r="VS175" s="396"/>
      <c r="VT175" s="396"/>
      <c r="VU175" s="396"/>
      <c r="VV175" s="396"/>
      <c r="VW175" s="396"/>
      <c r="VX175" s="396"/>
      <c r="VY175" s="396"/>
      <c r="VZ175" s="396"/>
      <c r="WA175" s="396"/>
      <c r="WB175" s="396"/>
      <c r="WC175" s="396"/>
      <c r="WD175" s="396"/>
      <c r="WE175" s="396"/>
      <c r="WF175" s="396"/>
      <c r="WG175" s="396"/>
      <c r="WH175" s="396"/>
      <c r="WI175" s="396"/>
      <c r="WJ175" s="396"/>
      <c r="WK175" s="396"/>
      <c r="WL175" s="396"/>
      <c r="WM175" s="396"/>
      <c r="WN175" s="396"/>
      <c r="WO175" s="396"/>
      <c r="WP175" s="396"/>
      <c r="WQ175" s="396"/>
      <c r="WR175" s="396"/>
      <c r="WS175" s="396"/>
      <c r="WT175" s="396"/>
      <c r="WU175" s="396"/>
      <c r="WV175" s="396"/>
      <c r="WW175" s="396"/>
      <c r="WX175" s="396"/>
      <c r="WY175" s="396"/>
      <c r="WZ175" s="396"/>
      <c r="XA175" s="396"/>
      <c r="XB175" s="396"/>
      <c r="XC175" s="396"/>
      <c r="XD175" s="396"/>
      <c r="XE175" s="396"/>
      <c r="XF175" s="396"/>
      <c r="XG175" s="396"/>
      <c r="XH175" s="396"/>
      <c r="XI175" s="396"/>
      <c r="XJ175" s="396"/>
      <c r="XK175" s="396"/>
      <c r="XL175" s="396"/>
      <c r="XM175" s="396"/>
      <c r="XN175" s="396"/>
      <c r="XO175" s="396"/>
      <c r="XP175" s="396"/>
      <c r="XQ175" s="396"/>
      <c r="XR175" s="396"/>
      <c r="XS175" s="396"/>
      <c r="XT175" s="396"/>
      <c r="XU175" s="396"/>
      <c r="XV175" s="396"/>
      <c r="XW175" s="396"/>
      <c r="XX175" s="396"/>
      <c r="XY175" s="396"/>
      <c r="XZ175" s="396"/>
      <c r="YA175" s="396"/>
      <c r="YB175" s="396"/>
      <c r="YC175" s="396"/>
      <c r="YD175" s="396"/>
      <c r="YE175" s="396"/>
      <c r="YF175" s="396"/>
      <c r="YG175" s="396"/>
      <c r="YH175" s="396"/>
      <c r="YI175" s="396"/>
      <c r="YJ175" s="396"/>
      <c r="YK175" s="396"/>
      <c r="YL175" s="396"/>
      <c r="YM175" s="396"/>
      <c r="YN175" s="396"/>
      <c r="YO175" s="396"/>
      <c r="YP175" s="396"/>
      <c r="YQ175" s="396"/>
      <c r="YR175" s="396"/>
      <c r="YS175" s="396"/>
      <c r="YT175" s="396"/>
      <c r="YU175" s="396"/>
      <c r="YV175" s="396"/>
      <c r="YW175" s="396"/>
      <c r="YX175" s="396"/>
      <c r="YY175" s="396"/>
      <c r="YZ175" s="396"/>
      <c r="ZA175" s="396"/>
      <c r="ZB175" s="396"/>
      <c r="ZC175" s="396"/>
      <c r="ZD175" s="396"/>
      <c r="ZE175" s="396"/>
      <c r="ZF175" s="396"/>
      <c r="ZG175" s="396"/>
      <c r="ZH175" s="396"/>
      <c r="ZI175" s="396"/>
      <c r="ZJ175" s="396"/>
      <c r="ZK175" s="396"/>
      <c r="ZL175" s="396"/>
      <c r="ZM175" s="396"/>
      <c r="ZN175" s="396"/>
      <c r="ZO175" s="396"/>
      <c r="ZP175" s="396"/>
      <c r="ZQ175" s="396"/>
      <c r="ZR175" s="396"/>
      <c r="ZS175" s="396"/>
      <c r="ZT175" s="396"/>
      <c r="ZU175" s="396"/>
      <c r="ZV175" s="396"/>
      <c r="ZW175" s="396"/>
      <c r="ZX175" s="396"/>
      <c r="ZY175" s="396"/>
      <c r="ZZ175" s="396"/>
      <c r="AAA175" s="396"/>
      <c r="AAB175" s="396"/>
      <c r="AAC175" s="396"/>
      <c r="AAD175" s="396"/>
      <c r="AAE175" s="396"/>
      <c r="AAF175" s="396"/>
      <c r="AAG175" s="396"/>
      <c r="AAH175" s="396"/>
      <c r="AAI175" s="396"/>
      <c r="AAJ175" s="396"/>
      <c r="AAK175" s="396"/>
      <c r="AAL175" s="396"/>
      <c r="AAM175" s="396"/>
      <c r="AAN175" s="396"/>
      <c r="AAO175" s="396"/>
      <c r="AAP175" s="396"/>
      <c r="AAQ175" s="396"/>
      <c r="AAR175" s="396"/>
      <c r="AAS175" s="396"/>
      <c r="AAT175" s="396"/>
      <c r="AAU175" s="396"/>
      <c r="AAV175" s="396"/>
      <c r="AAW175" s="396"/>
      <c r="AAX175" s="396"/>
      <c r="AAY175" s="396"/>
      <c r="AAZ175" s="396"/>
      <c r="ABA175" s="396"/>
      <c r="ABB175" s="396"/>
      <c r="ABC175" s="396"/>
      <c r="ABD175" s="396"/>
      <c r="ABE175" s="396"/>
      <c r="ABF175" s="396"/>
      <c r="ABG175" s="396"/>
      <c r="ABH175" s="396"/>
      <c r="ABI175" s="396"/>
      <c r="ABJ175" s="396"/>
      <c r="ABK175" s="396"/>
      <c r="ABL175" s="396"/>
      <c r="ABM175" s="396"/>
      <c r="ABN175" s="396"/>
      <c r="ABO175" s="396"/>
      <c r="ABP175" s="396"/>
      <c r="ABQ175" s="396"/>
      <c r="ABR175" s="396"/>
      <c r="ABS175" s="396"/>
      <c r="ABT175" s="396"/>
      <c r="ABU175" s="396"/>
      <c r="ABV175" s="396"/>
      <c r="ABW175" s="396"/>
      <c r="ABX175" s="396"/>
      <c r="ABY175" s="396"/>
      <c r="ABZ175" s="396"/>
      <c r="ACA175" s="396"/>
      <c r="ACB175" s="396"/>
      <c r="ACC175" s="396"/>
      <c r="ACD175" s="396"/>
      <c r="ACE175" s="396"/>
      <c r="ACF175" s="396"/>
      <c r="ACG175" s="396"/>
      <c r="ACH175" s="396"/>
      <c r="ACI175" s="396"/>
      <c r="ACJ175" s="396"/>
      <c r="ACK175" s="396"/>
      <c r="ACL175" s="396"/>
      <c r="ACM175" s="396"/>
      <c r="ACN175" s="396"/>
      <c r="ACO175" s="396"/>
      <c r="ACP175" s="396"/>
      <c r="ACQ175" s="396"/>
      <c r="ACR175" s="396"/>
      <c r="ACS175" s="396"/>
      <c r="ACT175" s="396"/>
      <c r="ACU175" s="396"/>
      <c r="ACV175" s="396"/>
      <c r="ACW175" s="396"/>
      <c r="ACX175" s="396"/>
      <c r="ACY175" s="396"/>
      <c r="ACZ175" s="396"/>
      <c r="ADA175" s="396"/>
      <c r="ADB175" s="396"/>
      <c r="ADC175" s="396"/>
      <c r="ADD175" s="396"/>
      <c r="ADE175" s="396"/>
      <c r="ADF175" s="396"/>
      <c r="ADG175" s="396"/>
      <c r="ADH175" s="396"/>
      <c r="ADI175" s="396"/>
      <c r="ADJ175" s="396"/>
      <c r="ADK175" s="396"/>
      <c r="ADL175" s="396"/>
      <c r="ADM175" s="396"/>
      <c r="ADN175" s="396"/>
      <c r="ADO175" s="396"/>
      <c r="ADP175" s="396"/>
      <c r="ADQ175" s="396"/>
      <c r="ADR175" s="396"/>
      <c r="ADS175" s="396"/>
      <c r="ADT175" s="396"/>
      <c r="ADU175" s="396"/>
      <c r="ADV175" s="396"/>
      <c r="ADW175" s="396"/>
      <c r="ADX175" s="396"/>
      <c r="ADY175" s="396"/>
      <c r="ADZ175" s="396"/>
      <c r="AEA175" s="396"/>
      <c r="AEB175" s="396"/>
      <c r="AEC175" s="396"/>
      <c r="AED175" s="396"/>
      <c r="AEE175" s="396"/>
      <c r="AEF175" s="396"/>
      <c r="AEG175" s="396"/>
      <c r="AEH175" s="396"/>
      <c r="AEI175" s="396"/>
      <c r="AEJ175" s="396"/>
      <c r="AEK175" s="396"/>
      <c r="AEL175" s="396"/>
      <c r="AEM175" s="396"/>
      <c r="AEN175" s="396"/>
      <c r="AEO175" s="396"/>
      <c r="AEP175" s="396"/>
      <c r="AEQ175" s="396"/>
      <c r="AER175" s="396"/>
      <c r="AES175" s="396"/>
      <c r="AET175" s="396"/>
      <c r="AEU175" s="396"/>
      <c r="AEV175" s="396"/>
      <c r="AEW175" s="396"/>
      <c r="AEX175" s="396"/>
      <c r="AEY175" s="396"/>
      <c r="AEZ175" s="396"/>
      <c r="AFA175" s="396"/>
      <c r="AFB175" s="396"/>
      <c r="AFC175" s="396"/>
      <c r="AFD175" s="396"/>
      <c r="AFE175" s="396"/>
      <c r="AFF175" s="396"/>
      <c r="AFG175" s="396"/>
      <c r="AFH175" s="396"/>
      <c r="AFI175" s="396"/>
      <c r="AFJ175" s="396"/>
      <c r="AFK175" s="396"/>
      <c r="AFL175" s="396"/>
      <c r="AFM175" s="396"/>
      <c r="AFN175" s="396"/>
      <c r="AFO175" s="396"/>
      <c r="AFP175" s="396"/>
      <c r="AFQ175" s="396"/>
      <c r="AFR175" s="396"/>
      <c r="AFS175" s="396"/>
      <c r="AFT175" s="396"/>
      <c r="AFU175" s="396"/>
      <c r="AFV175" s="396"/>
      <c r="AFW175" s="396"/>
      <c r="AFX175" s="396"/>
      <c r="AFY175" s="396"/>
      <c r="AFZ175" s="396"/>
      <c r="AGA175" s="396"/>
      <c r="AGB175" s="396"/>
      <c r="AGC175" s="396"/>
      <c r="AGD175" s="396"/>
      <c r="AGE175" s="396"/>
      <c r="AGF175" s="396"/>
      <c r="AGG175" s="396"/>
      <c r="AGH175" s="396"/>
      <c r="AGI175" s="396"/>
      <c r="AGJ175" s="396"/>
      <c r="AGK175" s="396"/>
      <c r="AGL175" s="396"/>
      <c r="AGM175" s="396"/>
      <c r="AGN175" s="396"/>
      <c r="AGO175" s="396"/>
      <c r="AGP175" s="396"/>
      <c r="AGQ175" s="396"/>
      <c r="AGR175" s="396"/>
      <c r="AGS175" s="396"/>
      <c r="AGT175" s="396"/>
      <c r="AGU175" s="396"/>
      <c r="AGV175" s="396"/>
      <c r="AGW175" s="396"/>
      <c r="AGX175" s="396"/>
      <c r="AGY175" s="396"/>
      <c r="AGZ175" s="396"/>
      <c r="AHA175" s="396"/>
      <c r="AHB175" s="396"/>
      <c r="AHC175" s="396"/>
      <c r="AHD175" s="396"/>
      <c r="AHE175" s="396"/>
      <c r="AHF175" s="396"/>
      <c r="AHG175" s="396"/>
      <c r="AHH175" s="396"/>
      <c r="AHI175" s="396"/>
      <c r="AHJ175" s="396"/>
      <c r="AHK175" s="396"/>
      <c r="AHL175" s="396"/>
      <c r="AHM175" s="396"/>
      <c r="AHN175" s="396"/>
      <c r="AHO175" s="396"/>
      <c r="AHP175" s="396"/>
      <c r="AHQ175" s="396"/>
      <c r="AHR175" s="396"/>
      <c r="AHS175" s="396"/>
      <c r="AHT175" s="396"/>
      <c r="AHU175" s="396"/>
      <c r="AHV175" s="396"/>
      <c r="AHW175" s="396"/>
      <c r="AHX175" s="396"/>
      <c r="AHY175" s="396"/>
      <c r="AHZ175" s="396"/>
      <c r="AIA175" s="396"/>
      <c r="AIB175" s="396"/>
      <c r="AIC175" s="396"/>
      <c r="AID175" s="396"/>
      <c r="AIE175" s="396"/>
      <c r="AIF175" s="396"/>
      <c r="AIG175" s="396"/>
      <c r="AIH175" s="396"/>
      <c r="AII175" s="396"/>
      <c r="AIJ175" s="396"/>
      <c r="AIK175" s="396"/>
      <c r="AIL175" s="396"/>
      <c r="AIM175" s="396"/>
      <c r="AIN175" s="396"/>
      <c r="AIO175" s="396"/>
      <c r="AIP175" s="396"/>
      <c r="AIQ175" s="396"/>
      <c r="AIR175" s="396"/>
      <c r="AIS175" s="396"/>
      <c r="AIT175" s="396"/>
      <c r="AIU175" s="396"/>
      <c r="AIV175" s="396"/>
      <c r="AIW175" s="396"/>
      <c r="AIX175" s="396"/>
      <c r="AIY175" s="396"/>
      <c r="AIZ175" s="396"/>
      <c r="AJA175" s="396"/>
      <c r="AJB175" s="396"/>
      <c r="AJC175" s="396"/>
      <c r="AJD175" s="396"/>
      <c r="AJE175" s="396"/>
      <c r="AJF175" s="396"/>
      <c r="AJG175" s="396"/>
      <c r="AJH175" s="396"/>
      <c r="AJI175" s="396"/>
      <c r="AJJ175" s="396"/>
      <c r="AJK175" s="396"/>
      <c r="AJL175" s="396"/>
      <c r="AJM175" s="396"/>
      <c r="AJN175" s="396"/>
      <c r="AJO175" s="396"/>
      <c r="AJP175" s="396"/>
      <c r="AJQ175" s="396"/>
      <c r="AJR175" s="396"/>
      <c r="AJS175" s="396"/>
      <c r="AJT175" s="396"/>
      <c r="AJU175" s="396"/>
      <c r="AJV175" s="396"/>
      <c r="AJW175" s="396"/>
      <c r="AJX175" s="396"/>
      <c r="AJY175" s="396"/>
      <c r="AJZ175" s="396"/>
      <c r="AKA175" s="396"/>
      <c r="AKB175" s="396"/>
      <c r="AKC175" s="396"/>
      <c r="AKD175" s="396"/>
      <c r="AKE175" s="396"/>
      <c r="AKF175" s="396"/>
      <c r="AKG175" s="396"/>
      <c r="AKH175" s="396"/>
      <c r="AKI175" s="396"/>
      <c r="AKJ175" s="396"/>
      <c r="AKK175" s="396"/>
      <c r="AKL175" s="396"/>
      <c r="AKM175" s="396"/>
      <c r="AKN175" s="396"/>
      <c r="AKO175" s="396"/>
      <c r="AKP175" s="396"/>
      <c r="AKQ175" s="396"/>
      <c r="AKR175" s="396"/>
      <c r="AKS175" s="396"/>
      <c r="AKT175" s="396"/>
      <c r="AKU175" s="396"/>
      <c r="AKV175" s="396"/>
      <c r="AKW175" s="396"/>
      <c r="AKX175" s="396"/>
      <c r="AKY175" s="396"/>
      <c r="AKZ175" s="396"/>
      <c r="ALA175" s="396"/>
      <c r="ALB175" s="396"/>
      <c r="ALC175" s="396"/>
      <c r="ALD175" s="396"/>
      <c r="ALE175" s="396"/>
      <c r="ALF175" s="396"/>
      <c r="ALG175" s="396"/>
      <c r="ALH175" s="396"/>
      <c r="ALI175" s="396"/>
      <c r="ALJ175" s="396"/>
      <c r="ALK175" s="396"/>
      <c r="ALL175" s="396"/>
      <c r="ALM175" s="396"/>
      <c r="ALN175" s="396"/>
      <c r="ALO175" s="396"/>
      <c r="ALP175" s="396"/>
      <c r="ALQ175" s="396"/>
      <c r="ALR175" s="396"/>
      <c r="ALS175" s="396"/>
      <c r="ALT175" s="396"/>
      <c r="ALU175" s="396"/>
      <c r="ALV175" s="396"/>
      <c r="ALW175" s="396"/>
      <c r="ALX175" s="396"/>
      <c r="ALY175" s="396"/>
      <c r="ALZ175" s="396"/>
      <c r="AMA175" s="396"/>
      <c r="AMB175" s="396"/>
      <c r="AMC175" s="396"/>
      <c r="AMD175" s="396"/>
      <c r="AME175" s="396"/>
      <c r="AMF175" s="396"/>
      <c r="AMG175" s="396"/>
      <c r="AMH175" s="396"/>
      <c r="AMI175" s="396"/>
      <c r="AMJ175" s="396"/>
      <c r="AMK175" s="396"/>
      <c r="AML175" s="396"/>
      <c r="AMM175" s="396"/>
      <c r="AMN175" s="396"/>
      <c r="AMO175" s="396"/>
      <c r="AMP175" s="396"/>
      <c r="AMQ175" s="396"/>
      <c r="AMR175" s="396"/>
      <c r="AMS175" s="396"/>
      <c r="AMT175" s="396"/>
      <c r="AMU175" s="396"/>
      <c r="AMV175" s="396"/>
      <c r="AMW175" s="396"/>
      <c r="AMX175" s="396"/>
      <c r="AMY175" s="396"/>
      <c r="AMZ175" s="396"/>
      <c r="ANA175" s="396"/>
      <c r="ANB175" s="396"/>
      <c r="ANC175" s="396"/>
      <c r="AND175" s="396"/>
      <c r="ANE175" s="396"/>
      <c r="ANF175" s="396"/>
      <c r="ANG175" s="396"/>
      <c r="ANH175" s="396"/>
      <c r="ANI175" s="396"/>
      <c r="ANJ175" s="396"/>
      <c r="ANK175" s="396"/>
      <c r="ANL175" s="396"/>
      <c r="ANM175" s="396"/>
      <c r="ANN175" s="396"/>
      <c r="ANO175" s="396"/>
      <c r="ANP175" s="396"/>
      <c r="ANQ175" s="396"/>
      <c r="ANR175" s="396"/>
      <c r="ANS175" s="396"/>
      <c r="ANT175" s="396"/>
      <c r="ANU175" s="396"/>
      <c r="ANV175" s="396"/>
      <c r="ANW175" s="396"/>
      <c r="ANX175" s="396"/>
      <c r="ANY175" s="396"/>
      <c r="ANZ175" s="396"/>
      <c r="AOA175" s="396"/>
      <c r="AOB175" s="396"/>
      <c r="AOC175" s="396"/>
      <c r="AOD175" s="396"/>
      <c r="AOE175" s="396"/>
      <c r="AOF175" s="396"/>
      <c r="AOG175" s="396"/>
      <c r="AOH175" s="396"/>
      <c r="AOI175" s="396"/>
      <c r="AOJ175" s="396"/>
      <c r="AOK175" s="396"/>
      <c r="AOL175" s="396"/>
      <c r="AOM175" s="396"/>
      <c r="AON175" s="396"/>
      <c r="AOO175" s="396"/>
      <c r="AOP175" s="396"/>
      <c r="AOQ175" s="396"/>
      <c r="AOR175" s="396"/>
      <c r="AOS175" s="396"/>
      <c r="AOT175" s="396"/>
      <c r="AOU175" s="396"/>
      <c r="AOV175" s="396"/>
      <c r="AOW175" s="396"/>
      <c r="AOX175" s="396"/>
      <c r="AOY175" s="396"/>
      <c r="AOZ175" s="396"/>
      <c r="APA175" s="396"/>
      <c r="APB175" s="396"/>
      <c r="APC175" s="396"/>
      <c r="APD175" s="396"/>
      <c r="APE175" s="396"/>
      <c r="APF175" s="396"/>
      <c r="APG175" s="396"/>
      <c r="APH175" s="396"/>
      <c r="API175" s="396"/>
      <c r="APJ175" s="396"/>
      <c r="APK175" s="396"/>
      <c r="APL175" s="396"/>
      <c r="APM175" s="396"/>
      <c r="APN175" s="396"/>
      <c r="APO175" s="396"/>
      <c r="APP175" s="396"/>
      <c r="APQ175" s="396"/>
      <c r="APR175" s="396"/>
      <c r="APS175" s="396"/>
      <c r="APT175" s="396"/>
      <c r="APU175" s="396"/>
      <c r="APV175" s="396"/>
      <c r="APW175" s="396"/>
      <c r="APX175" s="396"/>
      <c r="APY175" s="396"/>
      <c r="APZ175" s="396"/>
      <c r="AQA175" s="396"/>
      <c r="AQB175" s="396"/>
      <c r="AQC175" s="396"/>
      <c r="AQD175" s="396"/>
      <c r="AQE175" s="396"/>
      <c r="AQF175" s="396"/>
      <c r="AQG175" s="396"/>
      <c r="AQH175" s="396"/>
      <c r="AQI175" s="396"/>
      <c r="AQJ175" s="396"/>
      <c r="AQK175" s="396"/>
      <c r="AQL175" s="396"/>
      <c r="AQM175" s="396"/>
      <c r="AQN175" s="396"/>
      <c r="AQO175" s="396"/>
      <c r="AQP175" s="396"/>
      <c r="AQQ175" s="396"/>
      <c r="AQR175" s="396"/>
      <c r="AQS175" s="396"/>
      <c r="AQT175" s="396"/>
      <c r="AQU175" s="396"/>
      <c r="AQV175" s="396"/>
      <c r="AQW175" s="396"/>
      <c r="AQX175" s="396"/>
      <c r="AQY175" s="396"/>
      <c r="AQZ175" s="396"/>
      <c r="ARA175" s="396"/>
      <c r="ARB175" s="396"/>
      <c r="ARC175" s="396"/>
      <c r="ARD175" s="396"/>
      <c r="ARE175" s="396"/>
      <c r="ARF175" s="396"/>
      <c r="ARG175" s="396"/>
      <c r="ARH175" s="396"/>
      <c r="ARI175" s="396"/>
      <c r="ARJ175" s="396"/>
      <c r="ARK175" s="396"/>
      <c r="ARL175" s="396"/>
      <c r="ARM175" s="396"/>
      <c r="ARN175" s="396"/>
      <c r="ARO175" s="396"/>
      <c r="ARP175" s="396"/>
      <c r="ARQ175" s="396"/>
      <c r="ARR175" s="396"/>
      <c r="ARS175" s="396"/>
      <c r="ART175" s="396"/>
      <c r="ARU175" s="396"/>
      <c r="ARV175" s="396"/>
      <c r="ARW175" s="396"/>
      <c r="ARX175" s="396"/>
      <c r="ARY175" s="396"/>
      <c r="ARZ175" s="396"/>
      <c r="ASA175" s="396"/>
      <c r="ASB175" s="396"/>
      <c r="ASC175" s="396"/>
      <c r="ASD175" s="396"/>
      <c r="ASE175" s="396"/>
      <c r="ASF175" s="396"/>
      <c r="ASG175" s="396"/>
      <c r="ASH175" s="396"/>
      <c r="ASI175" s="396"/>
      <c r="ASJ175" s="396"/>
      <c r="ASK175" s="396"/>
      <c r="ASL175" s="396"/>
      <c r="ASM175" s="396"/>
      <c r="ASN175" s="396"/>
      <c r="ASO175" s="396"/>
      <c r="ASP175" s="396"/>
      <c r="ASQ175" s="396"/>
      <c r="ASR175" s="396"/>
      <c r="ASS175" s="396"/>
      <c r="AST175" s="396"/>
      <c r="ASU175" s="396"/>
      <c r="ASV175" s="396"/>
      <c r="ASW175" s="396"/>
      <c r="ASX175" s="396"/>
      <c r="ASY175" s="396"/>
      <c r="ASZ175" s="396"/>
      <c r="ATA175" s="396"/>
      <c r="ATB175" s="396"/>
      <c r="ATC175" s="396"/>
      <c r="ATD175" s="396"/>
      <c r="ATE175" s="396"/>
      <c r="ATF175" s="396"/>
      <c r="ATG175" s="396"/>
      <c r="ATH175" s="396"/>
      <c r="ATI175" s="396"/>
      <c r="ATJ175" s="396"/>
      <c r="ATK175" s="396"/>
      <c r="ATL175" s="396"/>
      <c r="ATM175" s="396"/>
      <c r="ATN175" s="396"/>
      <c r="ATO175" s="396"/>
      <c r="ATP175" s="396"/>
      <c r="ATQ175" s="396"/>
      <c r="ATR175" s="396"/>
      <c r="ATS175" s="396"/>
      <c r="ATT175" s="396"/>
      <c r="ATU175" s="396"/>
      <c r="ATV175" s="396"/>
      <c r="ATW175" s="396"/>
      <c r="ATX175" s="396"/>
      <c r="ATY175" s="396"/>
      <c r="ATZ175" s="396"/>
      <c r="AUA175" s="396"/>
      <c r="AUB175" s="396"/>
      <c r="AUC175" s="396"/>
      <c r="AUD175" s="396"/>
      <c r="AUE175" s="396"/>
      <c r="AUF175" s="396"/>
      <c r="AUG175" s="396"/>
      <c r="AUH175" s="396"/>
      <c r="AUI175" s="396"/>
      <c r="AUJ175" s="396"/>
      <c r="AUK175" s="396"/>
      <c r="AUL175" s="396"/>
      <c r="AUM175" s="396"/>
      <c r="AUN175" s="396"/>
      <c r="AUO175" s="396"/>
      <c r="AUP175" s="396"/>
      <c r="AUQ175" s="396"/>
      <c r="AUR175" s="396"/>
      <c r="AUS175" s="396"/>
      <c r="AUT175" s="396"/>
      <c r="AUU175" s="396"/>
      <c r="AUV175" s="396"/>
      <c r="AUW175" s="396"/>
      <c r="AUX175" s="396"/>
      <c r="AUY175" s="396"/>
      <c r="AUZ175" s="396"/>
      <c r="AVA175" s="396"/>
      <c r="AVB175" s="396"/>
      <c r="AVC175" s="396"/>
      <c r="AVD175" s="396"/>
      <c r="AVE175" s="396"/>
      <c r="AVF175" s="396"/>
      <c r="AVG175" s="396"/>
      <c r="AVH175" s="396"/>
      <c r="AVI175" s="396"/>
      <c r="AVJ175" s="396"/>
      <c r="AVK175" s="396"/>
      <c r="AVL175" s="396"/>
      <c r="AVM175" s="396"/>
      <c r="AVN175" s="396"/>
      <c r="AVO175" s="396"/>
      <c r="AVP175" s="396"/>
      <c r="AVQ175" s="396"/>
      <c r="AVR175" s="396"/>
      <c r="AVS175" s="396"/>
      <c r="AVT175" s="396"/>
      <c r="AVU175" s="396"/>
      <c r="AVV175" s="396"/>
      <c r="AVW175" s="396"/>
      <c r="AVX175" s="396"/>
      <c r="AVY175" s="396"/>
      <c r="AVZ175" s="396"/>
      <c r="AWA175" s="396"/>
      <c r="AWB175" s="396"/>
      <c r="AWC175" s="396"/>
      <c r="AWD175" s="396"/>
      <c r="AWE175" s="396"/>
      <c r="AWF175" s="396"/>
      <c r="AWG175" s="396"/>
      <c r="AWH175" s="396"/>
      <c r="AWI175" s="396"/>
      <c r="AWJ175" s="396"/>
      <c r="AWK175" s="396"/>
      <c r="AWL175" s="396"/>
      <c r="AWM175" s="396"/>
      <c r="AWN175" s="396"/>
      <c r="AWO175" s="396"/>
      <c r="AWP175" s="396"/>
      <c r="AWQ175" s="396"/>
      <c r="AWR175" s="396"/>
      <c r="AWS175" s="396"/>
      <c r="AWT175" s="396"/>
      <c r="AWU175" s="396"/>
      <c r="AWV175" s="396"/>
      <c r="AWW175" s="396"/>
      <c r="AWX175" s="396"/>
      <c r="AWY175" s="396"/>
      <c r="AWZ175" s="396"/>
      <c r="AXA175" s="396"/>
      <c r="AXB175" s="396"/>
      <c r="AXC175" s="396"/>
      <c r="AXD175" s="396"/>
      <c r="AXE175" s="396"/>
      <c r="AXF175" s="396"/>
      <c r="AXG175" s="396"/>
      <c r="AXH175" s="396"/>
      <c r="AXI175" s="396"/>
      <c r="AXJ175" s="396"/>
      <c r="AXK175" s="396"/>
      <c r="AXL175" s="396"/>
      <c r="AXM175" s="396"/>
      <c r="AXN175" s="396"/>
      <c r="AXO175" s="396"/>
      <c r="AXP175" s="396"/>
      <c r="AXQ175" s="396"/>
      <c r="AXR175" s="396"/>
      <c r="AXS175" s="396"/>
      <c r="AXT175" s="396"/>
      <c r="AXU175" s="396"/>
      <c r="AXV175" s="396"/>
      <c r="AXW175" s="396"/>
      <c r="AXX175" s="396"/>
      <c r="AXY175" s="396"/>
      <c r="AXZ175" s="396"/>
      <c r="AYA175" s="396"/>
      <c r="AYB175" s="396"/>
      <c r="AYC175" s="396"/>
      <c r="AYD175" s="396"/>
      <c r="AYE175" s="396"/>
      <c r="AYF175" s="396"/>
      <c r="AYG175" s="396"/>
      <c r="AYH175" s="396"/>
      <c r="AYI175" s="396"/>
      <c r="AYJ175" s="396"/>
      <c r="AYK175" s="396"/>
      <c r="AYL175" s="396"/>
      <c r="AYM175" s="396"/>
      <c r="AYN175" s="396"/>
      <c r="AYO175" s="396"/>
      <c r="AYP175" s="396"/>
      <c r="AYQ175" s="396"/>
      <c r="AYR175" s="396"/>
      <c r="AYS175" s="396"/>
      <c r="AYT175" s="396"/>
      <c r="AYU175" s="396"/>
      <c r="AYV175" s="396"/>
      <c r="AYW175" s="396"/>
      <c r="AYX175" s="396"/>
      <c r="AYY175" s="396"/>
      <c r="AYZ175" s="396"/>
      <c r="AZA175" s="396"/>
      <c r="AZB175" s="396"/>
      <c r="AZC175" s="396"/>
      <c r="AZD175" s="396"/>
      <c r="AZE175" s="396"/>
      <c r="AZF175" s="396"/>
      <c r="AZG175" s="396"/>
      <c r="AZH175" s="396"/>
      <c r="AZI175" s="396"/>
      <c r="AZJ175" s="396"/>
      <c r="AZK175" s="396"/>
      <c r="AZL175" s="396"/>
      <c r="AZM175" s="396"/>
      <c r="AZN175" s="396"/>
      <c r="AZO175" s="396"/>
      <c r="AZP175" s="396"/>
      <c r="AZQ175" s="396"/>
      <c r="AZR175" s="396"/>
      <c r="AZS175" s="396"/>
      <c r="AZT175" s="396"/>
      <c r="AZU175" s="396"/>
      <c r="AZV175" s="396"/>
      <c r="AZW175" s="396"/>
      <c r="AZX175" s="396"/>
      <c r="AZY175" s="396"/>
      <c r="AZZ175" s="396"/>
      <c r="BAA175" s="396"/>
      <c r="BAB175" s="396"/>
      <c r="BAC175" s="396"/>
      <c r="BAD175" s="396"/>
      <c r="BAE175" s="396"/>
      <c r="BAF175" s="396"/>
      <c r="BAG175" s="396"/>
      <c r="BAH175" s="396"/>
      <c r="BAI175" s="396"/>
      <c r="BAJ175" s="396"/>
      <c r="BAK175" s="396"/>
      <c r="BAL175" s="396"/>
      <c r="BAM175" s="396"/>
      <c r="BAN175" s="396"/>
      <c r="BAO175" s="396"/>
      <c r="BAP175" s="396"/>
      <c r="BAQ175" s="396"/>
      <c r="BAR175" s="396"/>
      <c r="BAS175" s="396"/>
      <c r="BAT175" s="396"/>
      <c r="BAU175" s="396"/>
      <c r="BAV175" s="396"/>
      <c r="BAW175" s="396"/>
      <c r="BAX175" s="396"/>
      <c r="BAY175" s="396"/>
      <c r="BAZ175" s="396"/>
      <c r="BBA175" s="396"/>
      <c r="BBB175" s="396"/>
      <c r="BBC175" s="396"/>
      <c r="BBD175" s="396"/>
      <c r="BBE175" s="396"/>
      <c r="BBF175" s="396"/>
      <c r="BBG175" s="396"/>
      <c r="BBH175" s="396"/>
      <c r="BBI175" s="396"/>
      <c r="BBJ175" s="396"/>
      <c r="BBK175" s="396"/>
      <c r="BBL175" s="396"/>
      <c r="BBM175" s="396"/>
      <c r="BBN175" s="396"/>
      <c r="BBO175" s="396"/>
      <c r="BBP175" s="396"/>
      <c r="BBQ175" s="396"/>
      <c r="BBR175" s="396"/>
      <c r="BBS175" s="396"/>
      <c r="BBT175" s="396"/>
      <c r="BBU175" s="396"/>
      <c r="BBV175" s="396"/>
      <c r="BBW175" s="396"/>
      <c r="BBX175" s="396"/>
      <c r="BBY175" s="396"/>
      <c r="BBZ175" s="396"/>
      <c r="BCA175" s="396"/>
      <c r="BCB175" s="396"/>
      <c r="BCC175" s="396"/>
      <c r="BCD175" s="396"/>
      <c r="BCE175" s="396"/>
      <c r="BCF175" s="396"/>
      <c r="BCG175" s="396"/>
      <c r="BCH175" s="396"/>
      <c r="BCI175" s="396"/>
      <c r="BCJ175" s="396"/>
      <c r="BCK175" s="396"/>
      <c r="BCL175" s="396"/>
      <c r="BCM175" s="396"/>
      <c r="BCN175" s="396"/>
      <c r="BCO175" s="396"/>
      <c r="BCP175" s="396"/>
      <c r="BCQ175" s="396"/>
      <c r="BCR175" s="396"/>
      <c r="BCS175" s="396"/>
      <c r="BCT175" s="396"/>
      <c r="BCU175" s="396"/>
      <c r="BCV175" s="396"/>
      <c r="BCW175" s="396"/>
      <c r="BCX175" s="396"/>
      <c r="BCY175" s="396"/>
      <c r="BCZ175" s="396"/>
      <c r="BDA175" s="396"/>
      <c r="BDB175" s="396"/>
      <c r="BDC175" s="396"/>
      <c r="BDD175" s="396"/>
      <c r="BDE175" s="396"/>
      <c r="BDF175" s="396"/>
      <c r="BDG175" s="396"/>
      <c r="BDH175" s="396"/>
      <c r="BDI175" s="396"/>
      <c r="BDJ175" s="396"/>
      <c r="BDK175" s="396"/>
      <c r="BDL175" s="396"/>
      <c r="BDM175" s="396"/>
      <c r="BDN175" s="396"/>
      <c r="BDO175" s="396"/>
      <c r="BDP175" s="396"/>
      <c r="BDQ175" s="396"/>
      <c r="BDR175" s="396"/>
      <c r="BDS175" s="396"/>
      <c r="BDT175" s="396"/>
      <c r="BDU175" s="396"/>
      <c r="BDV175" s="396"/>
      <c r="BDW175" s="396"/>
      <c r="BDX175" s="396"/>
      <c r="BDY175" s="396"/>
      <c r="BDZ175" s="396"/>
      <c r="BEA175" s="396"/>
      <c r="BEB175" s="396"/>
      <c r="BEC175" s="396"/>
      <c r="BED175" s="396"/>
      <c r="BEE175" s="396"/>
      <c r="BEF175" s="396"/>
      <c r="BEG175" s="396"/>
      <c r="BEH175" s="396"/>
      <c r="BEI175" s="396"/>
      <c r="BEJ175" s="396"/>
      <c r="BEK175" s="396"/>
      <c r="BEL175" s="396"/>
      <c r="BEM175" s="396"/>
      <c r="BEN175" s="396"/>
      <c r="BEO175" s="396"/>
      <c r="BEP175" s="396"/>
      <c r="BEQ175" s="396"/>
      <c r="BER175" s="396"/>
      <c r="BES175" s="396"/>
      <c r="BET175" s="396"/>
      <c r="BEU175" s="396"/>
      <c r="BEV175" s="396"/>
      <c r="BEW175" s="396"/>
      <c r="BEX175" s="396"/>
      <c r="BEY175" s="396"/>
      <c r="BEZ175" s="396"/>
      <c r="BFA175" s="396"/>
      <c r="BFB175" s="396"/>
      <c r="BFC175" s="396"/>
      <c r="BFD175" s="396"/>
      <c r="BFE175" s="396"/>
      <c r="BFF175" s="396"/>
      <c r="BFG175" s="396"/>
      <c r="BFH175" s="396"/>
      <c r="BFI175" s="396"/>
      <c r="BFJ175" s="396"/>
      <c r="BFK175" s="396"/>
      <c r="BFL175" s="396"/>
      <c r="BFM175" s="396"/>
      <c r="BFN175" s="396"/>
      <c r="BFO175" s="396"/>
      <c r="BFP175" s="396"/>
      <c r="BFQ175" s="396"/>
      <c r="BFR175" s="396"/>
      <c r="BFS175" s="396"/>
      <c r="BFT175" s="396"/>
      <c r="BFU175" s="396"/>
      <c r="BFV175" s="396"/>
      <c r="BFW175" s="396"/>
      <c r="BFX175" s="396"/>
      <c r="BFY175" s="396"/>
      <c r="BFZ175" s="396"/>
      <c r="BGA175" s="396"/>
      <c r="BGB175" s="396"/>
      <c r="BGC175" s="396"/>
      <c r="BGD175" s="396"/>
      <c r="BGE175" s="396"/>
      <c r="BGF175" s="396"/>
      <c r="BGG175" s="396"/>
      <c r="BGH175" s="396"/>
      <c r="BGI175" s="396"/>
      <c r="BGJ175" s="396"/>
      <c r="BGK175" s="396"/>
      <c r="BGL175" s="396"/>
      <c r="BGM175" s="396"/>
      <c r="BGN175" s="396"/>
      <c r="BGO175" s="396"/>
      <c r="BGP175" s="396"/>
      <c r="BGQ175" s="396"/>
      <c r="BGR175" s="396"/>
      <c r="BGS175" s="396"/>
      <c r="BGT175" s="396"/>
      <c r="BGU175" s="396"/>
      <c r="BGV175" s="396"/>
      <c r="BGW175" s="396"/>
      <c r="BGX175" s="396"/>
      <c r="BGY175" s="396"/>
      <c r="BGZ175" s="396"/>
      <c r="BHA175" s="396"/>
      <c r="BHB175" s="396"/>
      <c r="BHC175" s="396"/>
      <c r="BHD175" s="396"/>
      <c r="BHE175" s="396"/>
      <c r="BHF175" s="396"/>
      <c r="BHG175" s="396"/>
      <c r="BHH175" s="396"/>
      <c r="BHI175" s="396"/>
      <c r="BHJ175" s="396"/>
      <c r="BHK175" s="396"/>
      <c r="BHL175" s="396"/>
      <c r="BHM175" s="396"/>
      <c r="BHN175" s="396"/>
      <c r="BHO175" s="396"/>
      <c r="BHP175" s="396"/>
      <c r="BHQ175" s="396"/>
      <c r="BHR175" s="396"/>
      <c r="BHS175" s="396"/>
      <c r="BHT175" s="396"/>
      <c r="BHU175" s="396"/>
      <c r="BHV175" s="396"/>
      <c r="BHW175" s="396"/>
      <c r="BHX175" s="396"/>
      <c r="BHY175" s="396"/>
      <c r="BHZ175" s="396"/>
      <c r="BIA175" s="396"/>
      <c r="BIB175" s="396"/>
      <c r="BIC175" s="396"/>
      <c r="BID175" s="396"/>
      <c r="BIE175" s="396"/>
      <c r="BIF175" s="396"/>
      <c r="BIG175" s="396"/>
      <c r="BIH175" s="396"/>
      <c r="BII175" s="396"/>
      <c r="BIJ175" s="396"/>
      <c r="BIK175" s="396"/>
      <c r="BIL175" s="396"/>
      <c r="BIM175" s="396"/>
      <c r="BIN175" s="396"/>
      <c r="BIO175" s="396"/>
      <c r="BIP175" s="396"/>
      <c r="BIQ175" s="396"/>
      <c r="BIR175" s="396"/>
      <c r="BIS175" s="396"/>
      <c r="BIT175" s="396"/>
      <c r="BIU175" s="396"/>
      <c r="BIV175" s="396"/>
      <c r="BIW175" s="396"/>
      <c r="BIX175" s="396"/>
      <c r="BIY175" s="396"/>
      <c r="BIZ175" s="396"/>
      <c r="BJA175" s="396"/>
      <c r="BJB175" s="396"/>
      <c r="BJC175" s="396"/>
      <c r="BJD175" s="396"/>
      <c r="BJE175" s="396"/>
      <c r="BJF175" s="396"/>
      <c r="BJG175" s="396"/>
      <c r="BJH175" s="396"/>
      <c r="BJI175" s="396"/>
      <c r="BJJ175" s="396"/>
      <c r="BJK175" s="396"/>
      <c r="BJL175" s="396"/>
      <c r="BJM175" s="396"/>
      <c r="BJN175" s="396"/>
      <c r="BJO175" s="396"/>
      <c r="BJP175" s="396"/>
      <c r="BJQ175" s="396"/>
      <c r="BJR175" s="396"/>
      <c r="BJS175" s="396"/>
      <c r="BJT175" s="396"/>
      <c r="BJU175" s="396"/>
      <c r="BJV175" s="396"/>
      <c r="BJW175" s="396"/>
      <c r="BJX175" s="396"/>
      <c r="BJY175" s="396"/>
      <c r="BJZ175" s="396"/>
      <c r="BKA175" s="396"/>
      <c r="BKB175" s="396"/>
      <c r="BKC175" s="396"/>
      <c r="BKD175" s="396"/>
      <c r="BKE175" s="396"/>
      <c r="BKF175" s="396"/>
      <c r="BKG175" s="396"/>
      <c r="BKH175" s="396"/>
      <c r="BKI175" s="396"/>
      <c r="BKJ175" s="396"/>
      <c r="BKK175" s="396"/>
      <c r="BKL175" s="396"/>
      <c r="BKM175" s="396"/>
      <c r="BKN175" s="396"/>
      <c r="BKO175" s="396"/>
      <c r="BKP175" s="396"/>
      <c r="BKQ175" s="396"/>
      <c r="BKR175" s="396"/>
      <c r="BKS175" s="396"/>
      <c r="BKT175" s="396"/>
      <c r="BKU175" s="396"/>
      <c r="BKV175" s="396"/>
      <c r="BKW175" s="396"/>
      <c r="BKX175" s="396"/>
      <c r="BKY175" s="396"/>
      <c r="BKZ175" s="396"/>
      <c r="BLA175" s="396"/>
      <c r="BLB175" s="396"/>
      <c r="BLC175" s="396"/>
      <c r="BLD175" s="396"/>
      <c r="BLE175" s="396"/>
      <c r="BLF175" s="396"/>
      <c r="BLG175" s="396"/>
      <c r="BLH175" s="396"/>
      <c r="BLI175" s="396"/>
      <c r="BLJ175" s="396"/>
      <c r="BLK175" s="396"/>
      <c r="BLL175" s="396"/>
      <c r="BLM175" s="396"/>
      <c r="BLN175" s="396"/>
      <c r="BLO175" s="396"/>
      <c r="BLP175" s="396"/>
      <c r="BLQ175" s="396"/>
      <c r="BLR175" s="396"/>
      <c r="BLS175" s="396"/>
      <c r="BLT175" s="396"/>
      <c r="BLU175" s="396"/>
      <c r="BLV175" s="396"/>
      <c r="BLW175" s="396"/>
      <c r="BLX175" s="396"/>
      <c r="BLY175" s="396"/>
      <c r="BLZ175" s="396"/>
      <c r="BMA175" s="396"/>
      <c r="BMB175" s="396"/>
      <c r="BMC175" s="396"/>
      <c r="BMD175" s="396"/>
      <c r="BME175" s="396"/>
      <c r="BMF175" s="396"/>
      <c r="BMG175" s="396"/>
      <c r="BMH175" s="396"/>
      <c r="BMI175" s="396"/>
      <c r="BMJ175" s="396"/>
      <c r="BMK175" s="396"/>
      <c r="BML175" s="396"/>
      <c r="BMM175" s="396"/>
      <c r="BMN175" s="396"/>
      <c r="BMO175" s="396"/>
      <c r="BMP175" s="396"/>
      <c r="BMQ175" s="396"/>
      <c r="BMR175" s="396"/>
      <c r="BMS175" s="396"/>
      <c r="BMT175" s="396"/>
      <c r="BMU175" s="396"/>
      <c r="BMV175" s="396"/>
      <c r="BMW175" s="396"/>
      <c r="BMX175" s="396"/>
      <c r="BMY175" s="396"/>
      <c r="BMZ175" s="396"/>
      <c r="BNA175" s="396"/>
      <c r="BNB175" s="396"/>
      <c r="BNC175" s="396"/>
      <c r="BND175" s="396"/>
      <c r="BNE175" s="396"/>
      <c r="BNF175" s="396"/>
      <c r="BNG175" s="396"/>
      <c r="BNH175" s="396"/>
      <c r="BNI175" s="396"/>
      <c r="BNJ175" s="396"/>
      <c r="BNK175" s="396"/>
      <c r="BNL175" s="396"/>
      <c r="BNM175" s="396"/>
      <c r="BNN175" s="396"/>
      <c r="BNO175" s="396"/>
      <c r="BNP175" s="396"/>
      <c r="BNQ175" s="396"/>
      <c r="BNR175" s="396"/>
      <c r="BNS175" s="396"/>
      <c r="BNT175" s="396"/>
      <c r="BNU175" s="396"/>
      <c r="BNV175" s="396"/>
      <c r="BNW175" s="396"/>
      <c r="BNX175" s="396"/>
      <c r="BNY175" s="396"/>
      <c r="BNZ175" s="396"/>
      <c r="BOA175" s="396"/>
      <c r="BOB175" s="396"/>
      <c r="BOC175" s="396"/>
      <c r="BOD175" s="396"/>
      <c r="BOE175" s="396"/>
      <c r="BOF175" s="396"/>
      <c r="BOG175" s="396"/>
      <c r="BOH175" s="396"/>
      <c r="BOI175" s="396"/>
      <c r="BOJ175" s="396"/>
      <c r="BOK175" s="396"/>
      <c r="BOL175" s="396"/>
      <c r="BOM175" s="396"/>
      <c r="BON175" s="396"/>
      <c r="BOO175" s="396"/>
      <c r="BOP175" s="396"/>
      <c r="BOQ175" s="396"/>
      <c r="BOR175" s="396"/>
      <c r="BOS175" s="396"/>
      <c r="BOT175" s="396"/>
      <c r="BOU175" s="396"/>
      <c r="BOV175" s="396"/>
      <c r="BOW175" s="396"/>
      <c r="BOX175" s="396"/>
      <c r="BOY175" s="396"/>
      <c r="BOZ175" s="396"/>
      <c r="BPA175" s="396"/>
      <c r="BPB175" s="396"/>
      <c r="BPC175" s="396"/>
      <c r="BPD175" s="396"/>
      <c r="BPE175" s="396"/>
      <c r="BPF175" s="396"/>
      <c r="BPG175" s="396"/>
      <c r="BPH175" s="396"/>
      <c r="BPI175" s="396"/>
      <c r="BPJ175" s="396"/>
      <c r="BPK175" s="396"/>
      <c r="BPL175" s="396"/>
      <c r="BPM175" s="396"/>
      <c r="BPN175" s="396"/>
      <c r="BPO175" s="396"/>
      <c r="BPP175" s="396"/>
      <c r="BPQ175" s="396"/>
      <c r="BPR175" s="396"/>
      <c r="BPS175" s="396"/>
      <c r="BPT175" s="396"/>
      <c r="BPU175" s="396"/>
      <c r="BPV175" s="396"/>
      <c r="BPW175" s="396"/>
      <c r="BPX175" s="396"/>
      <c r="BPY175" s="396"/>
      <c r="BPZ175" s="396"/>
      <c r="BQA175" s="396"/>
      <c r="BQB175" s="396"/>
      <c r="BQC175" s="396"/>
      <c r="BQD175" s="396"/>
      <c r="BQE175" s="396"/>
      <c r="BQF175" s="396"/>
      <c r="BQG175" s="396"/>
      <c r="BQH175" s="396"/>
      <c r="BQI175" s="396"/>
      <c r="BQJ175" s="396"/>
      <c r="BQK175" s="396"/>
      <c r="BQL175" s="396"/>
      <c r="BQM175" s="396"/>
      <c r="BQN175" s="396"/>
      <c r="BQO175" s="396"/>
      <c r="BQP175" s="396"/>
      <c r="BQQ175" s="396"/>
      <c r="BQR175" s="396"/>
      <c r="BQS175" s="396"/>
      <c r="BQT175" s="396"/>
      <c r="BQU175" s="396"/>
      <c r="BQV175" s="396"/>
      <c r="BQW175" s="396"/>
      <c r="BQX175" s="396"/>
      <c r="BQY175" s="396"/>
      <c r="BQZ175" s="396"/>
      <c r="BRA175" s="396"/>
      <c r="BRB175" s="396"/>
      <c r="BRC175" s="396"/>
      <c r="BRD175" s="396"/>
      <c r="BRE175" s="396"/>
      <c r="BRF175" s="396"/>
      <c r="BRG175" s="396"/>
      <c r="BRH175" s="396"/>
      <c r="BRI175" s="396"/>
      <c r="BRJ175" s="396"/>
      <c r="BRK175" s="396"/>
      <c r="BRL175" s="396"/>
      <c r="BRM175" s="396"/>
      <c r="BRN175" s="396"/>
      <c r="BRO175" s="396"/>
      <c r="BRP175" s="396"/>
      <c r="BRQ175" s="396"/>
      <c r="BRR175" s="396"/>
      <c r="BRS175" s="396"/>
      <c r="BRT175" s="396"/>
      <c r="BRU175" s="396"/>
      <c r="BRV175" s="396"/>
      <c r="BRW175" s="396"/>
      <c r="BRX175" s="396"/>
      <c r="BRY175" s="396"/>
      <c r="BRZ175" s="396"/>
      <c r="BSA175" s="396"/>
      <c r="BSB175" s="396"/>
      <c r="BSC175" s="396"/>
      <c r="BSD175" s="396"/>
      <c r="BSE175" s="396"/>
      <c r="BSF175" s="396"/>
      <c r="BSG175" s="396"/>
      <c r="BSH175" s="396"/>
      <c r="BSI175" s="396"/>
      <c r="BSJ175" s="396"/>
      <c r="BSK175" s="396"/>
      <c r="BSL175" s="396"/>
      <c r="BSM175" s="396"/>
      <c r="BSN175" s="396"/>
      <c r="BSO175" s="396"/>
      <c r="BSP175" s="396"/>
      <c r="BSQ175" s="396"/>
      <c r="BSR175" s="396"/>
      <c r="BSS175" s="396"/>
      <c r="BST175" s="396"/>
      <c r="BSU175" s="396"/>
      <c r="BSV175" s="396"/>
      <c r="BSW175" s="396"/>
      <c r="BSX175" s="396"/>
      <c r="BSY175" s="396"/>
      <c r="BSZ175" s="396"/>
      <c r="BTA175" s="396"/>
      <c r="BTB175" s="396"/>
      <c r="BTC175" s="396"/>
      <c r="BTD175" s="396"/>
      <c r="BTE175" s="396"/>
      <c r="BTF175" s="396"/>
      <c r="BTG175" s="396"/>
      <c r="BTH175" s="396"/>
      <c r="BTI175" s="396"/>
      <c r="BTJ175" s="396"/>
      <c r="BTK175" s="396"/>
      <c r="BTL175" s="396"/>
      <c r="BTM175" s="396"/>
      <c r="BTN175" s="396"/>
      <c r="BTO175" s="396"/>
      <c r="BTP175" s="396"/>
      <c r="BTQ175" s="396"/>
      <c r="BTR175" s="396"/>
      <c r="BTS175" s="396"/>
      <c r="BTT175" s="396"/>
      <c r="BTU175" s="396"/>
      <c r="BTV175" s="396"/>
      <c r="BTW175" s="396"/>
      <c r="BTX175" s="396"/>
      <c r="BTY175" s="396"/>
      <c r="BTZ175" s="396"/>
      <c r="BUA175" s="396"/>
      <c r="BUB175" s="396"/>
      <c r="BUC175" s="396"/>
      <c r="BUD175" s="396"/>
      <c r="BUE175" s="396"/>
      <c r="BUF175" s="396"/>
      <c r="BUG175" s="396"/>
      <c r="BUH175" s="396"/>
      <c r="BUI175" s="396"/>
      <c r="BUJ175" s="396"/>
      <c r="BUK175" s="396"/>
      <c r="BUL175" s="396"/>
      <c r="BUM175" s="396"/>
      <c r="BUN175" s="396"/>
      <c r="BUO175" s="396"/>
      <c r="BUP175" s="396"/>
      <c r="BUQ175" s="396"/>
      <c r="BUR175" s="396"/>
      <c r="BUS175" s="396"/>
      <c r="BUT175" s="396"/>
      <c r="BUU175" s="396"/>
      <c r="BUV175" s="396"/>
      <c r="BUW175" s="396"/>
      <c r="BUX175" s="396"/>
      <c r="BUY175" s="396"/>
      <c r="BUZ175" s="396"/>
      <c r="BVA175" s="396"/>
      <c r="BVB175" s="396"/>
      <c r="BVC175" s="396"/>
      <c r="BVD175" s="396"/>
      <c r="BVE175" s="396"/>
      <c r="BVF175" s="396"/>
      <c r="BVG175" s="396"/>
      <c r="BVH175" s="396"/>
      <c r="BVI175" s="396"/>
      <c r="BVJ175" s="396"/>
      <c r="BVK175" s="396"/>
      <c r="BVL175" s="396"/>
      <c r="BVM175" s="396"/>
      <c r="BVN175" s="396"/>
      <c r="BVO175" s="396"/>
      <c r="BVP175" s="396"/>
      <c r="BVQ175" s="396"/>
      <c r="BVR175" s="396"/>
      <c r="BVS175" s="396"/>
      <c r="BVT175" s="396"/>
      <c r="BVU175" s="396"/>
      <c r="BVV175" s="396"/>
      <c r="BVW175" s="396"/>
      <c r="BVX175" s="396"/>
      <c r="BVY175" s="396"/>
      <c r="BVZ175" s="396"/>
      <c r="BWA175" s="396"/>
      <c r="BWB175" s="396"/>
      <c r="BWC175" s="396"/>
      <c r="BWD175" s="396"/>
      <c r="BWE175" s="396"/>
      <c r="BWF175" s="396"/>
      <c r="BWG175" s="396"/>
      <c r="BWH175" s="396"/>
      <c r="BWI175" s="396"/>
      <c r="BWJ175" s="396"/>
      <c r="BWK175" s="396"/>
      <c r="BWL175" s="396"/>
      <c r="BWM175" s="396"/>
      <c r="BWN175" s="396"/>
      <c r="BWO175" s="396"/>
      <c r="BWP175" s="396"/>
      <c r="BWQ175" s="396"/>
      <c r="BWR175" s="396"/>
      <c r="BWS175" s="396"/>
      <c r="BWT175" s="396"/>
      <c r="BWU175" s="396"/>
      <c r="BWV175" s="396"/>
      <c r="BWW175" s="396"/>
      <c r="BWX175" s="396"/>
      <c r="BWY175" s="396"/>
      <c r="BWZ175" s="396"/>
      <c r="BXA175" s="396"/>
      <c r="BXB175" s="396"/>
      <c r="BXC175" s="396"/>
      <c r="BXD175" s="396"/>
      <c r="BXE175" s="396"/>
      <c r="BXF175" s="396"/>
      <c r="BXG175" s="396"/>
      <c r="BXH175" s="396"/>
      <c r="BXI175" s="396"/>
      <c r="BXJ175" s="396"/>
      <c r="BXK175" s="396"/>
      <c r="BXL175" s="396"/>
      <c r="BXM175" s="396"/>
      <c r="BXN175" s="396"/>
      <c r="BXO175" s="396"/>
      <c r="BXP175" s="396"/>
      <c r="BXQ175" s="396"/>
      <c r="BXR175" s="396"/>
      <c r="BXS175" s="396"/>
      <c r="BXT175" s="396"/>
      <c r="BXU175" s="396"/>
      <c r="BXV175" s="396"/>
      <c r="BXW175" s="396"/>
      <c r="BXX175" s="396"/>
      <c r="BXY175" s="396"/>
      <c r="BXZ175" s="396"/>
      <c r="BYA175" s="396"/>
      <c r="BYB175" s="396"/>
      <c r="BYC175" s="396"/>
      <c r="BYD175" s="396"/>
      <c r="BYE175" s="396"/>
      <c r="BYF175" s="396"/>
      <c r="BYG175" s="396"/>
      <c r="BYH175" s="396"/>
      <c r="BYI175" s="396"/>
      <c r="BYJ175" s="396"/>
      <c r="BYK175" s="396"/>
      <c r="BYL175" s="396"/>
      <c r="BYM175" s="396"/>
      <c r="BYN175" s="396"/>
      <c r="BYO175" s="396"/>
      <c r="BYP175" s="396"/>
      <c r="BYQ175" s="396"/>
      <c r="BYR175" s="396"/>
      <c r="BYS175" s="396"/>
      <c r="BYT175" s="396"/>
      <c r="BYU175" s="396"/>
      <c r="BYV175" s="396"/>
      <c r="BYW175" s="396"/>
      <c r="BYX175" s="396"/>
      <c r="BYY175" s="396"/>
      <c r="BYZ175" s="396"/>
      <c r="BZA175" s="396"/>
      <c r="BZB175" s="396"/>
      <c r="BZC175" s="396"/>
      <c r="BZD175" s="396"/>
      <c r="BZE175" s="396"/>
      <c r="BZF175" s="396"/>
      <c r="BZG175" s="396"/>
      <c r="BZH175" s="396"/>
      <c r="BZI175" s="396"/>
      <c r="BZJ175" s="396"/>
      <c r="BZK175" s="396"/>
      <c r="BZL175" s="396"/>
      <c r="BZM175" s="396"/>
      <c r="BZN175" s="396"/>
      <c r="BZO175" s="396"/>
      <c r="BZP175" s="396"/>
      <c r="BZQ175" s="396"/>
      <c r="BZR175" s="396"/>
      <c r="BZS175" s="396"/>
      <c r="BZT175" s="396"/>
      <c r="BZU175" s="396"/>
      <c r="BZV175" s="396"/>
      <c r="BZW175" s="396"/>
      <c r="BZX175" s="396"/>
      <c r="BZY175" s="396"/>
      <c r="BZZ175" s="396"/>
      <c r="CAA175" s="396"/>
      <c r="CAB175" s="396"/>
      <c r="CAC175" s="396"/>
      <c r="CAD175" s="396"/>
      <c r="CAE175" s="396"/>
      <c r="CAF175" s="396"/>
      <c r="CAG175" s="396"/>
      <c r="CAH175" s="396"/>
      <c r="CAI175" s="396"/>
      <c r="CAJ175" s="396"/>
      <c r="CAK175" s="396"/>
      <c r="CAL175" s="396"/>
      <c r="CAM175" s="396"/>
      <c r="CAN175" s="396"/>
      <c r="CAO175" s="396"/>
      <c r="CAP175" s="396"/>
      <c r="CAQ175" s="396"/>
      <c r="CAR175" s="396"/>
      <c r="CAS175" s="396"/>
      <c r="CAT175" s="396"/>
      <c r="CAU175" s="396"/>
      <c r="CAV175" s="396"/>
      <c r="CAW175" s="396"/>
      <c r="CAX175" s="396"/>
      <c r="CAY175" s="396"/>
      <c r="CAZ175" s="396"/>
      <c r="CBA175" s="396"/>
      <c r="CBB175" s="396"/>
      <c r="CBC175" s="396"/>
      <c r="CBD175" s="396"/>
      <c r="CBE175" s="396"/>
      <c r="CBF175" s="396"/>
      <c r="CBG175" s="396"/>
      <c r="CBH175" s="396"/>
      <c r="CBI175" s="396"/>
      <c r="CBJ175" s="396"/>
      <c r="CBK175" s="396"/>
      <c r="CBL175" s="396"/>
      <c r="CBM175" s="396"/>
      <c r="CBN175" s="396"/>
      <c r="CBO175" s="396"/>
      <c r="CBP175" s="396"/>
      <c r="CBQ175" s="396"/>
      <c r="CBR175" s="396"/>
      <c r="CBS175" s="396"/>
      <c r="CBT175" s="396"/>
      <c r="CBU175" s="396"/>
      <c r="CBV175" s="396"/>
      <c r="CBW175" s="396"/>
      <c r="CBX175" s="396"/>
      <c r="CBY175" s="396"/>
      <c r="CBZ175" s="396"/>
      <c r="CCA175" s="396"/>
      <c r="CCB175" s="396"/>
      <c r="CCC175" s="396"/>
      <c r="CCD175" s="396"/>
      <c r="CCE175" s="396"/>
      <c r="CCF175" s="396"/>
      <c r="CCG175" s="396"/>
      <c r="CCH175" s="396"/>
      <c r="CCI175" s="396"/>
      <c r="CCJ175" s="396"/>
      <c r="CCK175" s="396"/>
      <c r="CCL175" s="396"/>
      <c r="CCM175" s="396"/>
      <c r="CCN175" s="396"/>
      <c r="CCO175" s="396"/>
      <c r="CCP175" s="396"/>
      <c r="CCQ175" s="396"/>
      <c r="CCR175" s="396"/>
      <c r="CCS175" s="396"/>
      <c r="CCT175" s="396"/>
      <c r="CCU175" s="396"/>
      <c r="CCV175" s="396"/>
      <c r="CCW175" s="396"/>
      <c r="CCX175" s="396"/>
      <c r="CCY175" s="396"/>
      <c r="CCZ175" s="396"/>
      <c r="CDA175" s="396"/>
      <c r="CDB175" s="396"/>
      <c r="CDC175" s="396"/>
      <c r="CDD175" s="396"/>
      <c r="CDE175" s="396"/>
      <c r="CDF175" s="396"/>
      <c r="CDG175" s="396"/>
      <c r="CDH175" s="396"/>
      <c r="CDI175" s="396"/>
      <c r="CDJ175" s="396"/>
      <c r="CDK175" s="396"/>
      <c r="CDL175" s="396"/>
      <c r="CDM175" s="396"/>
      <c r="CDN175" s="396"/>
      <c r="CDO175" s="396"/>
      <c r="CDP175" s="396"/>
      <c r="CDQ175" s="396"/>
      <c r="CDR175" s="396"/>
      <c r="CDS175" s="396"/>
      <c r="CDT175" s="396"/>
      <c r="CDU175" s="396"/>
      <c r="CDV175" s="396"/>
      <c r="CDW175" s="396"/>
      <c r="CDX175" s="396"/>
      <c r="CDY175" s="396"/>
      <c r="CDZ175" s="396"/>
      <c r="CEA175" s="396"/>
      <c r="CEB175" s="396"/>
      <c r="CEC175" s="396"/>
      <c r="CED175" s="396"/>
      <c r="CEE175" s="396"/>
      <c r="CEF175" s="396"/>
      <c r="CEG175" s="396"/>
      <c r="CEH175" s="396"/>
      <c r="CEI175" s="396"/>
      <c r="CEJ175" s="396"/>
      <c r="CEK175" s="396"/>
      <c r="CEL175" s="396"/>
      <c r="CEM175" s="396"/>
      <c r="CEN175" s="396"/>
      <c r="CEO175" s="396"/>
      <c r="CEP175" s="396"/>
      <c r="CEQ175" s="396"/>
      <c r="CER175" s="396"/>
      <c r="CES175" s="396"/>
      <c r="CET175" s="396"/>
      <c r="CEU175" s="396"/>
      <c r="CEV175" s="396"/>
      <c r="CEW175" s="396"/>
      <c r="CEX175" s="396"/>
      <c r="CEY175" s="396"/>
      <c r="CEZ175" s="396"/>
      <c r="CFA175" s="396"/>
      <c r="CFB175" s="396"/>
      <c r="CFC175" s="396"/>
      <c r="CFD175" s="396"/>
      <c r="CFE175" s="396"/>
      <c r="CFF175" s="396"/>
      <c r="CFG175" s="396"/>
      <c r="CFH175" s="396"/>
      <c r="CFI175" s="396"/>
      <c r="CFJ175" s="396"/>
      <c r="CFK175" s="396"/>
      <c r="CFL175" s="396"/>
      <c r="CFM175" s="396"/>
      <c r="CFN175" s="396"/>
      <c r="CFO175" s="396"/>
      <c r="CFP175" s="396"/>
      <c r="CFQ175" s="396"/>
      <c r="CFR175" s="396"/>
      <c r="CFS175" s="396"/>
      <c r="CFT175" s="396"/>
      <c r="CFU175" s="396"/>
      <c r="CFV175" s="396"/>
      <c r="CFW175" s="396"/>
      <c r="CFX175" s="396"/>
      <c r="CFY175" s="396"/>
      <c r="CFZ175" s="396"/>
      <c r="CGA175" s="396"/>
      <c r="CGB175" s="396"/>
      <c r="CGC175" s="396"/>
      <c r="CGD175" s="396"/>
      <c r="CGE175" s="396"/>
      <c r="CGF175" s="396"/>
      <c r="CGG175" s="396"/>
      <c r="CGH175" s="396"/>
      <c r="CGI175" s="396"/>
      <c r="CGJ175" s="396"/>
      <c r="CGK175" s="396"/>
      <c r="CGL175" s="396"/>
      <c r="CGM175" s="396"/>
      <c r="CGN175" s="396"/>
      <c r="CGO175" s="396"/>
      <c r="CGP175" s="396"/>
      <c r="CGQ175" s="396"/>
      <c r="CGR175" s="396"/>
      <c r="CGS175" s="396"/>
      <c r="CGT175" s="396"/>
      <c r="CGU175" s="396"/>
      <c r="CGV175" s="396"/>
      <c r="CGW175" s="396"/>
      <c r="CGX175" s="396"/>
      <c r="CGY175" s="396"/>
      <c r="CGZ175" s="396"/>
      <c r="CHA175" s="396"/>
      <c r="CHB175" s="396"/>
      <c r="CHC175" s="396"/>
      <c r="CHD175" s="396"/>
      <c r="CHE175" s="396"/>
      <c r="CHF175" s="396"/>
      <c r="CHG175" s="396"/>
      <c r="CHH175" s="396"/>
      <c r="CHI175" s="396"/>
      <c r="CHJ175" s="396"/>
      <c r="CHK175" s="396"/>
      <c r="CHL175" s="396"/>
      <c r="CHM175" s="396"/>
      <c r="CHN175" s="396"/>
      <c r="CHO175" s="396"/>
      <c r="CHP175" s="396"/>
      <c r="CHQ175" s="396"/>
      <c r="CHR175" s="396"/>
      <c r="CHS175" s="396"/>
      <c r="CHT175" s="396"/>
      <c r="CHU175" s="396"/>
      <c r="CHV175" s="396"/>
      <c r="CHW175" s="396"/>
      <c r="CHX175" s="396"/>
      <c r="CHY175" s="396"/>
      <c r="CHZ175" s="396"/>
      <c r="CIA175" s="396"/>
      <c r="CIB175" s="396"/>
      <c r="CIC175" s="396"/>
      <c r="CID175" s="396"/>
      <c r="CIE175" s="396"/>
      <c r="CIF175" s="396"/>
      <c r="CIG175" s="396"/>
      <c r="CIH175" s="396"/>
      <c r="CII175" s="396"/>
      <c r="CIJ175" s="396"/>
      <c r="CIK175" s="396"/>
      <c r="CIL175" s="396"/>
      <c r="CIM175" s="396"/>
      <c r="CIN175" s="396"/>
      <c r="CIO175" s="396"/>
      <c r="CIP175" s="396"/>
      <c r="CIQ175" s="396"/>
      <c r="CIR175" s="396"/>
      <c r="CIS175" s="396"/>
      <c r="CIT175" s="396"/>
      <c r="CIU175" s="396"/>
      <c r="CIV175" s="396"/>
      <c r="CIW175" s="396"/>
      <c r="CIX175" s="396"/>
      <c r="CIY175" s="396"/>
      <c r="CIZ175" s="396"/>
      <c r="CJA175" s="396"/>
      <c r="CJB175" s="396"/>
      <c r="CJC175" s="396"/>
      <c r="CJD175" s="396"/>
      <c r="CJE175" s="396"/>
      <c r="CJF175" s="396"/>
      <c r="CJG175" s="396"/>
      <c r="CJH175" s="396"/>
      <c r="CJI175" s="396"/>
      <c r="CJJ175" s="396"/>
      <c r="CJK175" s="396"/>
      <c r="CJL175" s="396"/>
      <c r="CJM175" s="396"/>
      <c r="CJN175" s="396"/>
      <c r="CJO175" s="396"/>
      <c r="CJP175" s="396"/>
      <c r="CJQ175" s="396"/>
      <c r="CJR175" s="396"/>
      <c r="CJS175" s="396"/>
      <c r="CJT175" s="396"/>
      <c r="CJU175" s="396"/>
      <c r="CJV175" s="396"/>
      <c r="CJW175" s="396"/>
      <c r="CJX175" s="396"/>
      <c r="CJY175" s="396"/>
      <c r="CJZ175" s="396"/>
      <c r="CKA175" s="396"/>
      <c r="CKB175" s="396"/>
      <c r="CKC175" s="396"/>
      <c r="CKD175" s="396"/>
      <c r="CKE175" s="396"/>
      <c r="CKF175" s="396"/>
      <c r="CKG175" s="396"/>
      <c r="CKH175" s="396"/>
      <c r="CKI175" s="396"/>
      <c r="CKJ175" s="396"/>
      <c r="CKK175" s="396"/>
      <c r="CKL175" s="396"/>
      <c r="CKM175" s="396"/>
      <c r="CKN175" s="396"/>
      <c r="CKO175" s="396"/>
      <c r="CKP175" s="396"/>
      <c r="CKQ175" s="396"/>
      <c r="CKR175" s="396"/>
      <c r="CKS175" s="396"/>
      <c r="CKT175" s="396"/>
      <c r="CKU175" s="396"/>
      <c r="CKV175" s="396"/>
      <c r="CKW175" s="396"/>
      <c r="CKX175" s="396"/>
      <c r="CKY175" s="396"/>
      <c r="CKZ175" s="396"/>
      <c r="CLA175" s="396"/>
      <c r="CLB175" s="396"/>
      <c r="CLC175" s="396"/>
      <c r="CLD175" s="396"/>
      <c r="CLE175" s="396"/>
      <c r="CLF175" s="396"/>
      <c r="CLG175" s="396"/>
      <c r="CLH175" s="396"/>
      <c r="CLI175" s="396"/>
      <c r="CLJ175" s="396"/>
      <c r="CLK175" s="396"/>
      <c r="CLL175" s="396"/>
      <c r="CLM175" s="396"/>
      <c r="CLN175" s="396"/>
      <c r="CLO175" s="396"/>
      <c r="CLP175" s="396"/>
      <c r="CLQ175" s="396"/>
      <c r="CLR175" s="396"/>
      <c r="CLS175" s="396"/>
      <c r="CLT175" s="396"/>
      <c r="CLU175" s="396"/>
      <c r="CLV175" s="396"/>
      <c r="CLW175" s="396"/>
      <c r="CLX175" s="396"/>
      <c r="CLY175" s="396"/>
      <c r="CLZ175" s="396"/>
      <c r="CMA175" s="396"/>
      <c r="CMB175" s="396"/>
      <c r="CMC175" s="396"/>
      <c r="CMD175" s="396"/>
      <c r="CME175" s="396"/>
      <c r="CMF175" s="396"/>
      <c r="CMG175" s="396"/>
      <c r="CMH175" s="396"/>
      <c r="CMI175" s="396"/>
      <c r="CMJ175" s="396"/>
      <c r="CMK175" s="396"/>
      <c r="CML175" s="396"/>
      <c r="CMM175" s="396"/>
      <c r="CMN175" s="396"/>
      <c r="CMO175" s="396"/>
      <c r="CMP175" s="396"/>
      <c r="CMQ175" s="396"/>
      <c r="CMR175" s="396"/>
      <c r="CMS175" s="396"/>
      <c r="CMT175" s="396"/>
      <c r="CMU175" s="396"/>
      <c r="CMV175" s="396"/>
      <c r="CMW175" s="396"/>
      <c r="CMX175" s="396"/>
      <c r="CMY175" s="396"/>
      <c r="CMZ175" s="396"/>
      <c r="CNA175" s="396"/>
      <c r="CNB175" s="396"/>
      <c r="CNC175" s="396"/>
      <c r="CND175" s="396"/>
      <c r="CNE175" s="396"/>
      <c r="CNF175" s="396"/>
      <c r="CNG175" s="396"/>
      <c r="CNH175" s="396"/>
      <c r="CNI175" s="396"/>
      <c r="CNJ175" s="396"/>
      <c r="CNK175" s="396"/>
      <c r="CNL175" s="396"/>
      <c r="CNM175" s="396"/>
      <c r="CNN175" s="396"/>
      <c r="CNO175" s="396"/>
      <c r="CNP175" s="396"/>
      <c r="CNQ175" s="396"/>
      <c r="CNR175" s="396"/>
      <c r="CNS175" s="396"/>
      <c r="CNT175" s="396"/>
      <c r="CNU175" s="396"/>
      <c r="CNV175" s="396"/>
      <c r="CNW175" s="396"/>
      <c r="CNX175" s="396"/>
      <c r="CNY175" s="396"/>
      <c r="CNZ175" s="396"/>
      <c r="COA175" s="396"/>
      <c r="COB175" s="396"/>
      <c r="COC175" s="396"/>
      <c r="COD175" s="396"/>
      <c r="COE175" s="396"/>
      <c r="COF175" s="396"/>
      <c r="COG175" s="396"/>
      <c r="COH175" s="396"/>
      <c r="COI175" s="396"/>
      <c r="COJ175" s="396"/>
      <c r="COK175" s="396"/>
      <c r="COL175" s="396"/>
      <c r="COM175" s="396"/>
      <c r="CON175" s="396"/>
      <c r="COO175" s="396"/>
      <c r="COP175" s="396"/>
      <c r="COQ175" s="396"/>
      <c r="COR175" s="396"/>
      <c r="COS175" s="396"/>
      <c r="COT175" s="396"/>
      <c r="COU175" s="396"/>
      <c r="COV175" s="396"/>
      <c r="COW175" s="396"/>
      <c r="COX175" s="396"/>
      <c r="COY175" s="396"/>
      <c r="COZ175" s="396"/>
      <c r="CPA175" s="396"/>
      <c r="CPB175" s="396"/>
      <c r="CPC175" s="396"/>
      <c r="CPD175" s="396"/>
      <c r="CPE175" s="396"/>
      <c r="CPF175" s="396"/>
      <c r="CPG175" s="396"/>
      <c r="CPH175" s="396"/>
      <c r="CPI175" s="396"/>
      <c r="CPJ175" s="396"/>
      <c r="CPK175" s="396"/>
      <c r="CPL175" s="396"/>
      <c r="CPM175" s="396"/>
      <c r="CPN175" s="396"/>
      <c r="CPO175" s="396"/>
      <c r="CPP175" s="396"/>
      <c r="CPQ175" s="396"/>
      <c r="CPR175" s="396"/>
      <c r="CPS175" s="396"/>
      <c r="CPT175" s="396"/>
      <c r="CPU175" s="396"/>
      <c r="CPV175" s="396"/>
      <c r="CPW175" s="396"/>
      <c r="CPX175" s="396"/>
      <c r="CPY175" s="396"/>
      <c r="CPZ175" s="396"/>
      <c r="CQA175" s="396"/>
      <c r="CQB175" s="396"/>
      <c r="CQC175" s="396"/>
      <c r="CQD175" s="396"/>
      <c r="CQE175" s="396"/>
      <c r="CQF175" s="396"/>
      <c r="CQG175" s="396"/>
      <c r="CQH175" s="396"/>
      <c r="CQI175" s="396"/>
      <c r="CQJ175" s="396"/>
      <c r="CQK175" s="396"/>
      <c r="CQL175" s="396"/>
      <c r="CQM175" s="396"/>
      <c r="CQN175" s="396"/>
      <c r="CQO175" s="396"/>
      <c r="CQP175" s="396"/>
      <c r="CQQ175" s="396"/>
      <c r="CQR175" s="396"/>
      <c r="CQS175" s="396"/>
      <c r="CQT175" s="396"/>
      <c r="CQU175" s="396"/>
      <c r="CQV175" s="396"/>
      <c r="CQW175" s="396"/>
      <c r="CQX175" s="396"/>
      <c r="CQY175" s="396"/>
      <c r="CQZ175" s="396"/>
      <c r="CRA175" s="396"/>
      <c r="CRB175" s="396"/>
      <c r="CRC175" s="396"/>
      <c r="CRD175" s="396"/>
      <c r="CRE175" s="396"/>
      <c r="CRF175" s="396"/>
      <c r="CRG175" s="396"/>
      <c r="CRH175" s="396"/>
      <c r="CRI175" s="396"/>
      <c r="CRJ175" s="396"/>
      <c r="CRK175" s="396"/>
      <c r="CRL175" s="396"/>
      <c r="CRM175" s="396"/>
      <c r="CRN175" s="396"/>
      <c r="CRO175" s="396"/>
      <c r="CRP175" s="396"/>
      <c r="CRQ175" s="396"/>
      <c r="CRR175" s="396"/>
      <c r="CRS175" s="396"/>
      <c r="CRT175" s="396"/>
      <c r="CRU175" s="396"/>
      <c r="CRV175" s="396"/>
      <c r="CRW175" s="396"/>
      <c r="CRX175" s="396"/>
      <c r="CRY175" s="396"/>
      <c r="CRZ175" s="396"/>
      <c r="CSA175" s="396"/>
      <c r="CSB175" s="396"/>
      <c r="CSC175" s="396"/>
      <c r="CSD175" s="396"/>
      <c r="CSE175" s="396"/>
      <c r="CSF175" s="396"/>
      <c r="CSG175" s="396"/>
      <c r="CSH175" s="396"/>
      <c r="CSI175" s="396"/>
      <c r="CSJ175" s="396"/>
      <c r="CSK175" s="396"/>
      <c r="CSL175" s="396"/>
      <c r="CSM175" s="396"/>
      <c r="CSN175" s="396"/>
      <c r="CSO175" s="396"/>
      <c r="CSP175" s="396"/>
      <c r="CSQ175" s="396"/>
      <c r="CSR175" s="396"/>
      <c r="CSS175" s="396"/>
      <c r="CST175" s="396"/>
      <c r="CSU175" s="396"/>
      <c r="CSV175" s="396"/>
      <c r="CSW175" s="396"/>
      <c r="CSX175" s="396"/>
      <c r="CSY175" s="396"/>
      <c r="CSZ175" s="396"/>
      <c r="CTA175" s="396"/>
      <c r="CTB175" s="396"/>
      <c r="CTC175" s="396"/>
      <c r="CTD175" s="396"/>
      <c r="CTE175" s="396"/>
      <c r="CTF175" s="396"/>
      <c r="CTG175" s="396"/>
      <c r="CTH175" s="396"/>
      <c r="CTI175" s="396"/>
      <c r="CTJ175" s="396"/>
      <c r="CTK175" s="396"/>
      <c r="CTL175" s="396"/>
      <c r="CTM175" s="396"/>
      <c r="CTN175" s="396"/>
      <c r="CTO175" s="396"/>
      <c r="CTP175" s="396"/>
      <c r="CTQ175" s="396"/>
      <c r="CTR175" s="396"/>
      <c r="CTS175" s="396"/>
      <c r="CTT175" s="396"/>
      <c r="CTU175" s="396"/>
      <c r="CTV175" s="396"/>
      <c r="CTW175" s="396"/>
      <c r="CTX175" s="396"/>
      <c r="CTY175" s="396"/>
      <c r="CTZ175" s="396"/>
      <c r="CUA175" s="396"/>
      <c r="CUB175" s="396"/>
      <c r="CUC175" s="396"/>
      <c r="CUD175" s="396"/>
      <c r="CUE175" s="396"/>
      <c r="CUF175" s="396"/>
      <c r="CUG175" s="396"/>
      <c r="CUH175" s="396"/>
      <c r="CUI175" s="396"/>
      <c r="CUJ175" s="396"/>
      <c r="CUK175" s="396"/>
      <c r="CUL175" s="396"/>
      <c r="CUM175" s="396"/>
      <c r="CUN175" s="396"/>
      <c r="CUO175" s="396"/>
      <c r="CUP175" s="396"/>
      <c r="CUQ175" s="396"/>
      <c r="CUR175" s="396"/>
      <c r="CUS175" s="396"/>
      <c r="CUT175" s="396"/>
      <c r="CUU175" s="396"/>
      <c r="CUV175" s="396"/>
      <c r="CUW175" s="396"/>
      <c r="CUX175" s="396"/>
      <c r="CUY175" s="396"/>
      <c r="CUZ175" s="396"/>
      <c r="CVA175" s="396"/>
      <c r="CVB175" s="396"/>
      <c r="CVC175" s="396"/>
      <c r="CVD175" s="396"/>
      <c r="CVE175" s="396"/>
      <c r="CVF175" s="396"/>
      <c r="CVG175" s="396"/>
      <c r="CVH175" s="396"/>
      <c r="CVI175" s="396"/>
      <c r="CVJ175" s="396"/>
      <c r="CVK175" s="396"/>
      <c r="CVL175" s="396"/>
      <c r="CVM175" s="396"/>
      <c r="CVN175" s="396"/>
      <c r="CVO175" s="396"/>
      <c r="CVP175" s="396"/>
      <c r="CVQ175" s="396"/>
      <c r="CVR175" s="396"/>
      <c r="CVS175" s="396"/>
      <c r="CVT175" s="396"/>
      <c r="CVU175" s="396"/>
      <c r="CVV175" s="396"/>
      <c r="CVW175" s="396"/>
      <c r="CVX175" s="396"/>
      <c r="CVY175" s="396"/>
      <c r="CVZ175" s="396"/>
      <c r="CWA175" s="396"/>
      <c r="CWB175" s="396"/>
      <c r="CWC175" s="396"/>
      <c r="CWD175" s="396"/>
      <c r="CWE175" s="396"/>
      <c r="CWF175" s="396"/>
      <c r="CWG175" s="396"/>
      <c r="CWH175" s="396"/>
      <c r="CWI175" s="396"/>
      <c r="CWJ175" s="396"/>
      <c r="CWK175" s="396"/>
      <c r="CWL175" s="396"/>
      <c r="CWM175" s="396"/>
      <c r="CWN175" s="396"/>
      <c r="CWO175" s="396"/>
      <c r="CWP175" s="396"/>
      <c r="CWQ175" s="396"/>
      <c r="CWR175" s="396"/>
      <c r="CWS175" s="396"/>
      <c r="CWT175" s="396"/>
      <c r="CWU175" s="396"/>
      <c r="CWV175" s="396"/>
      <c r="CWW175" s="396"/>
      <c r="CWX175" s="396"/>
      <c r="CWY175" s="396"/>
      <c r="CWZ175" s="396"/>
      <c r="CXA175" s="396"/>
      <c r="CXB175" s="396"/>
      <c r="CXC175" s="396"/>
      <c r="CXD175" s="396"/>
      <c r="CXE175" s="396"/>
      <c r="CXF175" s="396"/>
      <c r="CXG175" s="396"/>
      <c r="CXH175" s="396"/>
      <c r="CXI175" s="396"/>
      <c r="CXJ175" s="396"/>
      <c r="CXK175" s="396"/>
      <c r="CXL175" s="396"/>
      <c r="CXM175" s="396"/>
      <c r="CXN175" s="396"/>
      <c r="CXO175" s="396"/>
      <c r="CXP175" s="396"/>
      <c r="CXQ175" s="396"/>
      <c r="CXR175" s="396"/>
      <c r="CXS175" s="396"/>
      <c r="CXT175" s="396"/>
      <c r="CXU175" s="396"/>
      <c r="CXV175" s="396"/>
      <c r="CXW175" s="396"/>
      <c r="CXX175" s="396"/>
      <c r="CXY175" s="396"/>
      <c r="CXZ175" s="396"/>
      <c r="CYA175" s="396"/>
      <c r="CYB175" s="396"/>
      <c r="CYC175" s="396"/>
      <c r="CYD175" s="396"/>
      <c r="CYE175" s="396"/>
      <c r="CYF175" s="396"/>
      <c r="CYG175" s="396"/>
      <c r="CYH175" s="396"/>
      <c r="CYI175" s="396"/>
      <c r="CYJ175" s="396"/>
      <c r="CYK175" s="396"/>
      <c r="CYL175" s="396"/>
      <c r="CYM175" s="396"/>
      <c r="CYN175" s="396"/>
      <c r="CYO175" s="396"/>
      <c r="CYP175" s="396"/>
      <c r="CYQ175" s="396"/>
      <c r="CYR175" s="396"/>
      <c r="CYS175" s="396"/>
      <c r="CYT175" s="396"/>
      <c r="CYU175" s="396"/>
      <c r="CYV175" s="396"/>
      <c r="CYW175" s="396"/>
      <c r="CYX175" s="396"/>
      <c r="CYY175" s="396"/>
      <c r="CYZ175" s="396"/>
      <c r="CZA175" s="396"/>
      <c r="CZB175" s="396"/>
      <c r="CZC175" s="396"/>
      <c r="CZD175" s="396"/>
      <c r="CZE175" s="396"/>
      <c r="CZF175" s="396"/>
      <c r="CZG175" s="396"/>
      <c r="CZH175" s="396"/>
      <c r="CZI175" s="396"/>
      <c r="CZJ175" s="396"/>
      <c r="CZK175" s="396"/>
      <c r="CZL175" s="396"/>
      <c r="CZM175" s="396"/>
      <c r="CZN175" s="396"/>
      <c r="CZO175" s="396"/>
      <c r="CZP175" s="396"/>
      <c r="CZQ175" s="396"/>
      <c r="CZR175" s="396"/>
      <c r="CZS175" s="396"/>
      <c r="CZT175" s="396"/>
      <c r="CZU175" s="396"/>
      <c r="CZV175" s="396"/>
      <c r="CZW175" s="396"/>
      <c r="CZX175" s="396"/>
      <c r="CZY175" s="396"/>
      <c r="CZZ175" s="396"/>
      <c r="DAA175" s="396"/>
      <c r="DAB175" s="396"/>
      <c r="DAC175" s="396"/>
      <c r="DAD175" s="396"/>
      <c r="DAE175" s="396"/>
      <c r="DAF175" s="396"/>
      <c r="DAG175" s="396"/>
      <c r="DAH175" s="396"/>
      <c r="DAI175" s="396"/>
      <c r="DAJ175" s="396"/>
      <c r="DAK175" s="396"/>
      <c r="DAL175" s="396"/>
      <c r="DAM175" s="396"/>
      <c r="DAN175" s="396"/>
      <c r="DAO175" s="396"/>
      <c r="DAP175" s="396"/>
      <c r="DAQ175" s="396"/>
      <c r="DAR175" s="396"/>
      <c r="DAS175" s="396"/>
      <c r="DAT175" s="396"/>
      <c r="DAU175" s="396"/>
      <c r="DAV175" s="396"/>
      <c r="DAW175" s="396"/>
      <c r="DAX175" s="396"/>
      <c r="DAY175" s="396"/>
      <c r="DAZ175" s="396"/>
      <c r="DBA175" s="396"/>
      <c r="DBB175" s="396"/>
      <c r="DBC175" s="396"/>
      <c r="DBD175" s="396"/>
      <c r="DBE175" s="396"/>
      <c r="DBF175" s="396"/>
      <c r="DBG175" s="396"/>
      <c r="DBH175" s="396"/>
      <c r="DBI175" s="396"/>
      <c r="DBJ175" s="396"/>
      <c r="DBK175" s="396"/>
      <c r="DBL175" s="396"/>
      <c r="DBM175" s="396"/>
      <c r="DBN175" s="396"/>
      <c r="DBO175" s="396"/>
      <c r="DBP175" s="396"/>
      <c r="DBQ175" s="396"/>
      <c r="DBR175" s="396"/>
      <c r="DBS175" s="396"/>
      <c r="DBT175" s="396"/>
      <c r="DBU175" s="396"/>
      <c r="DBV175" s="396"/>
      <c r="DBW175" s="396"/>
      <c r="DBX175" s="396"/>
      <c r="DBY175" s="396"/>
      <c r="DBZ175" s="396"/>
      <c r="DCA175" s="396"/>
      <c r="DCB175" s="396"/>
      <c r="DCC175" s="396"/>
      <c r="DCD175" s="396"/>
      <c r="DCE175" s="396"/>
      <c r="DCF175" s="396"/>
      <c r="DCG175" s="396"/>
      <c r="DCH175" s="396"/>
      <c r="DCI175" s="396"/>
      <c r="DCJ175" s="396"/>
      <c r="DCK175" s="396"/>
      <c r="DCL175" s="396"/>
      <c r="DCM175" s="396"/>
      <c r="DCN175" s="396"/>
      <c r="DCO175" s="396"/>
      <c r="DCP175" s="396"/>
      <c r="DCQ175" s="396"/>
      <c r="DCR175" s="396"/>
      <c r="DCS175" s="396"/>
      <c r="DCT175" s="396"/>
      <c r="DCU175" s="396"/>
      <c r="DCV175" s="396"/>
      <c r="DCW175" s="396"/>
      <c r="DCX175" s="396"/>
      <c r="DCY175" s="396"/>
      <c r="DCZ175" s="396"/>
      <c r="DDA175" s="396"/>
      <c r="DDB175" s="396"/>
      <c r="DDC175" s="396"/>
      <c r="DDD175" s="396"/>
      <c r="DDE175" s="396"/>
      <c r="DDF175" s="396"/>
      <c r="DDG175" s="396"/>
      <c r="DDH175" s="396"/>
      <c r="DDI175" s="396"/>
      <c r="DDJ175" s="396"/>
      <c r="DDK175" s="396"/>
      <c r="DDL175" s="396"/>
      <c r="DDM175" s="396"/>
      <c r="DDN175" s="396"/>
      <c r="DDO175" s="396"/>
      <c r="DDP175" s="396"/>
      <c r="DDQ175" s="396"/>
      <c r="DDR175" s="396"/>
      <c r="DDS175" s="396"/>
      <c r="DDT175" s="396"/>
      <c r="DDU175" s="396"/>
      <c r="DDV175" s="396"/>
      <c r="DDW175" s="396"/>
      <c r="DDX175" s="396"/>
      <c r="DDY175" s="396"/>
      <c r="DDZ175" s="396"/>
      <c r="DEA175" s="396"/>
      <c r="DEB175" s="396"/>
      <c r="DEC175" s="396"/>
      <c r="DED175" s="396"/>
      <c r="DEE175" s="396"/>
      <c r="DEF175" s="396"/>
      <c r="DEG175" s="396"/>
      <c r="DEH175" s="396"/>
      <c r="DEI175" s="396"/>
      <c r="DEJ175" s="396"/>
      <c r="DEK175" s="396"/>
      <c r="DEL175" s="396"/>
      <c r="DEM175" s="396"/>
      <c r="DEN175" s="396"/>
      <c r="DEO175" s="396"/>
      <c r="DEP175" s="396"/>
      <c r="DEQ175" s="396"/>
      <c r="DER175" s="396"/>
      <c r="DES175" s="396"/>
      <c r="DET175" s="396"/>
      <c r="DEU175" s="396"/>
      <c r="DEV175" s="396"/>
      <c r="DEW175" s="396"/>
      <c r="DEX175" s="396"/>
      <c r="DEY175" s="396"/>
      <c r="DEZ175" s="396"/>
      <c r="DFA175" s="396"/>
      <c r="DFB175" s="396"/>
      <c r="DFC175" s="396"/>
      <c r="DFD175" s="396"/>
      <c r="DFE175" s="396"/>
      <c r="DFF175" s="396"/>
      <c r="DFG175" s="396"/>
      <c r="DFH175" s="396"/>
      <c r="DFI175" s="396"/>
      <c r="DFJ175" s="396"/>
      <c r="DFK175" s="396"/>
      <c r="DFL175" s="396"/>
      <c r="DFM175" s="396"/>
      <c r="DFN175" s="396"/>
      <c r="DFO175" s="396"/>
      <c r="DFP175" s="396"/>
      <c r="DFQ175" s="396"/>
      <c r="DFR175" s="396"/>
      <c r="DFS175" s="396"/>
      <c r="DFT175" s="396"/>
      <c r="DFU175" s="396"/>
      <c r="DFV175" s="396"/>
      <c r="DFW175" s="396"/>
      <c r="DFX175" s="396"/>
      <c r="DFY175" s="396"/>
      <c r="DFZ175" s="396"/>
      <c r="DGA175" s="396"/>
      <c r="DGB175" s="396"/>
      <c r="DGC175" s="396"/>
      <c r="DGD175" s="396"/>
      <c r="DGE175" s="396"/>
      <c r="DGF175" s="396"/>
      <c r="DGG175" s="396"/>
      <c r="DGH175" s="396"/>
      <c r="DGI175" s="396"/>
      <c r="DGJ175" s="396"/>
      <c r="DGK175" s="396"/>
      <c r="DGL175" s="396"/>
      <c r="DGM175" s="396"/>
      <c r="DGN175" s="396"/>
      <c r="DGO175" s="396"/>
      <c r="DGP175" s="396"/>
      <c r="DGQ175" s="396"/>
      <c r="DGR175" s="396"/>
      <c r="DGS175" s="396"/>
      <c r="DGT175" s="396"/>
      <c r="DGU175" s="396"/>
      <c r="DGV175" s="396"/>
      <c r="DGW175" s="396"/>
      <c r="DGX175" s="396"/>
      <c r="DGY175" s="396"/>
      <c r="DGZ175" s="396"/>
      <c r="DHA175" s="396"/>
      <c r="DHB175" s="396"/>
      <c r="DHC175" s="396"/>
      <c r="DHD175" s="396"/>
      <c r="DHE175" s="396"/>
      <c r="DHF175" s="396"/>
      <c r="DHG175" s="396"/>
      <c r="DHH175" s="396"/>
      <c r="DHI175" s="396"/>
      <c r="DHJ175" s="396"/>
      <c r="DHK175" s="396"/>
      <c r="DHL175" s="396"/>
      <c r="DHM175" s="396"/>
      <c r="DHN175" s="396"/>
      <c r="DHO175" s="396"/>
      <c r="DHP175" s="396"/>
      <c r="DHQ175" s="396"/>
      <c r="DHR175" s="396"/>
      <c r="DHS175" s="396"/>
      <c r="DHT175" s="396"/>
      <c r="DHU175" s="396"/>
      <c r="DHV175" s="396"/>
      <c r="DHW175" s="396"/>
      <c r="DHX175" s="396"/>
      <c r="DHY175" s="396"/>
      <c r="DHZ175" s="396"/>
      <c r="DIA175" s="396"/>
      <c r="DIB175" s="396"/>
      <c r="DIC175" s="396"/>
      <c r="DID175" s="396"/>
      <c r="DIE175" s="396"/>
      <c r="DIF175" s="396"/>
      <c r="DIG175" s="396"/>
      <c r="DIH175" s="396"/>
      <c r="DII175" s="396"/>
      <c r="DIJ175" s="396"/>
      <c r="DIK175" s="396"/>
      <c r="DIL175" s="396"/>
      <c r="DIM175" s="396"/>
      <c r="DIN175" s="396"/>
      <c r="DIO175" s="396"/>
      <c r="DIP175" s="396"/>
      <c r="DIQ175" s="396"/>
      <c r="DIR175" s="396"/>
      <c r="DIS175" s="396"/>
      <c r="DIT175" s="396"/>
      <c r="DIU175" s="396"/>
      <c r="DIV175" s="396"/>
      <c r="DIW175" s="396"/>
      <c r="DIX175" s="396"/>
      <c r="DIY175" s="396"/>
      <c r="DIZ175" s="396"/>
      <c r="DJA175" s="396"/>
      <c r="DJB175" s="396"/>
      <c r="DJC175" s="396"/>
      <c r="DJD175" s="396"/>
      <c r="DJE175" s="396"/>
      <c r="DJF175" s="396"/>
      <c r="DJG175" s="396"/>
      <c r="DJH175" s="396"/>
      <c r="DJI175" s="396"/>
      <c r="DJJ175" s="396"/>
      <c r="DJK175" s="396"/>
      <c r="DJL175" s="396"/>
      <c r="DJM175" s="396"/>
      <c r="DJN175" s="396"/>
      <c r="DJO175" s="396"/>
      <c r="DJP175" s="396"/>
      <c r="DJQ175" s="396"/>
      <c r="DJR175" s="396"/>
      <c r="DJS175" s="396"/>
      <c r="DJT175" s="396"/>
      <c r="DJU175" s="396"/>
      <c r="DJV175" s="396"/>
      <c r="DJW175" s="396"/>
      <c r="DJX175" s="396"/>
      <c r="DJY175" s="396"/>
      <c r="DJZ175" s="396"/>
      <c r="DKA175" s="396"/>
      <c r="DKB175" s="396"/>
      <c r="DKC175" s="396"/>
      <c r="DKD175" s="396"/>
      <c r="DKE175" s="396"/>
      <c r="DKF175" s="396"/>
      <c r="DKG175" s="396"/>
      <c r="DKH175" s="396"/>
      <c r="DKI175" s="396"/>
      <c r="DKJ175" s="396"/>
      <c r="DKK175" s="396"/>
      <c r="DKL175" s="396"/>
      <c r="DKM175" s="396"/>
      <c r="DKN175" s="396"/>
      <c r="DKO175" s="396"/>
      <c r="DKP175" s="396"/>
      <c r="DKQ175" s="396"/>
      <c r="DKR175" s="396"/>
      <c r="DKS175" s="396"/>
      <c r="DKT175" s="396"/>
      <c r="DKU175" s="396"/>
      <c r="DKV175" s="396"/>
      <c r="DKW175" s="396"/>
      <c r="DKX175" s="396"/>
      <c r="DKY175" s="396"/>
      <c r="DKZ175" s="396"/>
      <c r="DLA175" s="396"/>
      <c r="DLB175" s="396"/>
      <c r="DLC175" s="396"/>
      <c r="DLD175" s="396"/>
      <c r="DLE175" s="396"/>
      <c r="DLF175" s="396"/>
      <c r="DLG175" s="396"/>
      <c r="DLH175" s="396"/>
      <c r="DLI175" s="396"/>
      <c r="DLJ175" s="396"/>
      <c r="DLK175" s="396"/>
      <c r="DLL175" s="396"/>
      <c r="DLM175" s="396"/>
      <c r="DLN175" s="396"/>
      <c r="DLO175" s="396"/>
      <c r="DLP175" s="396"/>
      <c r="DLQ175" s="396"/>
      <c r="DLR175" s="396"/>
      <c r="DLS175" s="396"/>
      <c r="DLT175" s="396"/>
      <c r="DLU175" s="396"/>
      <c r="DLV175" s="396"/>
      <c r="DLW175" s="396"/>
      <c r="DLX175" s="396"/>
      <c r="DLY175" s="396"/>
      <c r="DLZ175" s="396"/>
      <c r="DMA175" s="396"/>
      <c r="DMB175" s="396"/>
      <c r="DMC175" s="396"/>
      <c r="DMD175" s="396"/>
      <c r="DME175" s="396"/>
      <c r="DMF175" s="396"/>
      <c r="DMG175" s="396"/>
      <c r="DMH175" s="396"/>
      <c r="DMI175" s="396"/>
      <c r="DMJ175" s="396"/>
      <c r="DMK175" s="396"/>
      <c r="DML175" s="396"/>
      <c r="DMM175" s="396"/>
      <c r="DMN175" s="396"/>
      <c r="DMO175" s="396"/>
      <c r="DMP175" s="396"/>
      <c r="DMQ175" s="396"/>
      <c r="DMR175" s="396"/>
      <c r="DMS175" s="396"/>
      <c r="DMT175" s="396"/>
      <c r="DMU175" s="396"/>
      <c r="DMV175" s="396"/>
      <c r="DMW175" s="396"/>
      <c r="DMX175" s="396"/>
      <c r="DMY175" s="396"/>
      <c r="DMZ175" s="396"/>
      <c r="DNA175" s="396"/>
      <c r="DNB175" s="396"/>
      <c r="DNC175" s="396"/>
      <c r="DND175" s="396"/>
      <c r="DNE175" s="396"/>
      <c r="DNF175" s="396"/>
      <c r="DNG175" s="396"/>
      <c r="DNH175" s="396"/>
      <c r="DNI175" s="396"/>
      <c r="DNJ175" s="396"/>
      <c r="DNK175" s="396"/>
      <c r="DNL175" s="396"/>
      <c r="DNM175" s="396"/>
      <c r="DNN175" s="396"/>
      <c r="DNO175" s="396"/>
      <c r="DNP175" s="396"/>
      <c r="DNQ175" s="396"/>
      <c r="DNR175" s="396"/>
      <c r="DNS175" s="396"/>
      <c r="DNT175" s="396"/>
      <c r="DNU175" s="396"/>
      <c r="DNV175" s="396"/>
      <c r="DNW175" s="396"/>
      <c r="DNX175" s="396"/>
      <c r="DNY175" s="396"/>
      <c r="DNZ175" s="396"/>
      <c r="DOA175" s="396"/>
      <c r="DOB175" s="396"/>
      <c r="DOC175" s="396"/>
      <c r="DOD175" s="396"/>
      <c r="DOE175" s="396"/>
      <c r="DOF175" s="396"/>
      <c r="DOG175" s="396"/>
      <c r="DOH175" s="396"/>
      <c r="DOI175" s="396"/>
      <c r="DOJ175" s="396"/>
      <c r="DOK175" s="396"/>
      <c r="DOL175" s="396"/>
      <c r="DOM175" s="396"/>
      <c r="DON175" s="396"/>
      <c r="DOO175" s="396"/>
      <c r="DOP175" s="396"/>
      <c r="DOQ175" s="396"/>
      <c r="DOR175" s="396"/>
      <c r="DOS175" s="396"/>
      <c r="DOT175" s="396"/>
      <c r="DOU175" s="396"/>
      <c r="DOV175" s="396"/>
      <c r="DOW175" s="396"/>
      <c r="DOX175" s="396"/>
      <c r="DOY175" s="396"/>
      <c r="DOZ175" s="396"/>
      <c r="DPA175" s="396"/>
      <c r="DPB175" s="396"/>
      <c r="DPC175" s="396"/>
      <c r="DPD175" s="396"/>
      <c r="DPE175" s="396"/>
      <c r="DPF175" s="396"/>
      <c r="DPG175" s="396"/>
      <c r="DPH175" s="396"/>
      <c r="DPI175" s="396"/>
      <c r="DPJ175" s="396"/>
      <c r="DPK175" s="396"/>
      <c r="DPL175" s="396"/>
      <c r="DPM175" s="396"/>
      <c r="DPN175" s="396"/>
      <c r="DPO175" s="396"/>
      <c r="DPP175" s="396"/>
      <c r="DPQ175" s="396"/>
      <c r="DPR175" s="396"/>
      <c r="DPS175" s="396"/>
      <c r="DPT175" s="396"/>
      <c r="DPU175" s="396"/>
      <c r="DPV175" s="396"/>
      <c r="DPW175" s="396"/>
      <c r="DPX175" s="396"/>
      <c r="DPY175" s="396"/>
      <c r="DPZ175" s="396"/>
      <c r="DQA175" s="396"/>
      <c r="DQB175" s="396"/>
      <c r="DQC175" s="396"/>
      <c r="DQD175" s="396"/>
      <c r="DQE175" s="396"/>
      <c r="DQF175" s="396"/>
      <c r="DQG175" s="396"/>
      <c r="DQH175" s="396"/>
      <c r="DQI175" s="396"/>
      <c r="DQJ175" s="396"/>
      <c r="DQK175" s="396"/>
      <c r="DQL175" s="396"/>
      <c r="DQM175" s="396"/>
      <c r="DQN175" s="396"/>
      <c r="DQO175" s="396"/>
      <c r="DQP175" s="396"/>
      <c r="DQQ175" s="396"/>
      <c r="DQR175" s="396"/>
      <c r="DQS175" s="396"/>
      <c r="DQT175" s="396"/>
      <c r="DQU175" s="396"/>
      <c r="DQV175" s="396"/>
      <c r="DQW175" s="396"/>
      <c r="DQX175" s="396"/>
      <c r="DQY175" s="396"/>
      <c r="DQZ175" s="396"/>
      <c r="DRA175" s="396"/>
      <c r="DRB175" s="396"/>
      <c r="DRC175" s="396"/>
      <c r="DRD175" s="396"/>
      <c r="DRE175" s="396"/>
      <c r="DRF175" s="396"/>
      <c r="DRG175" s="396"/>
      <c r="DRH175" s="396"/>
      <c r="DRI175" s="396"/>
      <c r="DRJ175" s="396"/>
      <c r="DRK175" s="396"/>
      <c r="DRL175" s="396"/>
      <c r="DRM175" s="396"/>
      <c r="DRN175" s="396"/>
      <c r="DRO175" s="396"/>
      <c r="DRP175" s="396"/>
      <c r="DRQ175" s="396"/>
      <c r="DRR175" s="396"/>
      <c r="DRS175" s="396"/>
      <c r="DRT175" s="396"/>
      <c r="DRU175" s="396"/>
      <c r="DRV175" s="396"/>
      <c r="DRW175" s="396"/>
      <c r="DRX175" s="396"/>
      <c r="DRY175" s="396"/>
      <c r="DRZ175" s="396"/>
      <c r="DSA175" s="396"/>
      <c r="DSB175" s="396"/>
      <c r="DSC175" s="396"/>
      <c r="DSD175" s="396"/>
      <c r="DSE175" s="396"/>
      <c r="DSF175" s="396"/>
      <c r="DSG175" s="396"/>
      <c r="DSH175" s="396"/>
      <c r="DSI175" s="396"/>
      <c r="DSJ175" s="396"/>
      <c r="DSK175" s="396"/>
      <c r="DSL175" s="396"/>
      <c r="DSM175" s="396"/>
      <c r="DSN175" s="396"/>
      <c r="DSO175" s="396"/>
      <c r="DSP175" s="396"/>
      <c r="DSQ175" s="396"/>
      <c r="DSR175" s="396"/>
      <c r="DSS175" s="396"/>
      <c r="DST175" s="396"/>
      <c r="DSU175" s="396"/>
      <c r="DSV175" s="396"/>
      <c r="DSW175" s="396"/>
      <c r="DSX175" s="396"/>
      <c r="DSY175" s="396"/>
      <c r="DSZ175" s="396"/>
      <c r="DTA175" s="396"/>
      <c r="DTB175" s="396"/>
      <c r="DTC175" s="396"/>
      <c r="DTD175" s="396"/>
      <c r="DTE175" s="396"/>
      <c r="DTF175" s="396"/>
      <c r="DTG175" s="396"/>
      <c r="DTH175" s="396"/>
      <c r="DTI175" s="396"/>
      <c r="DTJ175" s="396"/>
      <c r="DTK175" s="396"/>
      <c r="DTL175" s="396"/>
      <c r="DTM175" s="396"/>
      <c r="DTN175" s="396"/>
      <c r="DTO175" s="396"/>
      <c r="DTP175" s="396"/>
      <c r="DTQ175" s="396"/>
      <c r="DTR175" s="396"/>
      <c r="DTS175" s="396"/>
      <c r="DTT175" s="396"/>
      <c r="DTU175" s="396"/>
      <c r="DTV175" s="396"/>
      <c r="DTW175" s="396"/>
      <c r="DTX175" s="396"/>
      <c r="DTY175" s="396"/>
      <c r="DTZ175" s="396"/>
      <c r="DUA175" s="396"/>
      <c r="DUB175" s="396"/>
      <c r="DUC175" s="396"/>
      <c r="DUD175" s="396"/>
      <c r="DUE175" s="396"/>
      <c r="DUF175" s="396"/>
      <c r="DUG175" s="396"/>
      <c r="DUH175" s="396"/>
      <c r="DUI175" s="396"/>
      <c r="DUJ175" s="396"/>
      <c r="DUK175" s="396"/>
      <c r="DUL175" s="396"/>
      <c r="DUM175" s="396"/>
      <c r="DUN175" s="396"/>
      <c r="DUO175" s="396"/>
      <c r="DUP175" s="396"/>
      <c r="DUQ175" s="396"/>
      <c r="DUR175" s="396"/>
      <c r="DUS175" s="396"/>
      <c r="DUT175" s="396"/>
      <c r="DUU175" s="396"/>
      <c r="DUV175" s="396"/>
      <c r="DUW175" s="396"/>
      <c r="DUX175" s="396"/>
      <c r="DUY175" s="396"/>
      <c r="DUZ175" s="396"/>
      <c r="DVA175" s="396"/>
      <c r="DVB175" s="396"/>
      <c r="DVC175" s="396"/>
      <c r="DVD175" s="396"/>
      <c r="DVE175" s="396"/>
      <c r="DVF175" s="396"/>
      <c r="DVG175" s="396"/>
      <c r="DVH175" s="396"/>
      <c r="DVI175" s="396"/>
      <c r="DVJ175" s="396"/>
      <c r="DVK175" s="396"/>
      <c r="DVL175" s="396"/>
      <c r="DVM175" s="396"/>
      <c r="DVN175" s="396"/>
      <c r="DVO175" s="396"/>
      <c r="DVP175" s="396"/>
      <c r="DVQ175" s="396"/>
      <c r="DVR175" s="396"/>
      <c r="DVS175" s="396"/>
      <c r="DVT175" s="396"/>
      <c r="DVU175" s="396"/>
      <c r="DVV175" s="396"/>
      <c r="DVW175" s="396"/>
      <c r="DVX175" s="396"/>
      <c r="DVY175" s="396"/>
      <c r="DVZ175" s="396"/>
      <c r="DWA175" s="396"/>
      <c r="DWB175" s="396"/>
      <c r="DWC175" s="396"/>
      <c r="DWD175" s="396"/>
      <c r="DWE175" s="396"/>
      <c r="DWF175" s="396"/>
      <c r="DWG175" s="396"/>
      <c r="DWH175" s="396"/>
      <c r="DWI175" s="396"/>
      <c r="DWJ175" s="396"/>
      <c r="DWK175" s="396"/>
      <c r="DWL175" s="396"/>
      <c r="DWM175" s="396"/>
      <c r="DWN175" s="396"/>
      <c r="DWO175" s="396"/>
      <c r="DWP175" s="396"/>
      <c r="DWQ175" s="396"/>
      <c r="DWR175" s="396"/>
      <c r="DWS175" s="396"/>
      <c r="DWT175" s="396"/>
      <c r="DWU175" s="396"/>
      <c r="DWV175" s="396"/>
      <c r="DWW175" s="396"/>
      <c r="DWX175" s="396"/>
      <c r="DWY175" s="396"/>
      <c r="DWZ175" s="396"/>
      <c r="DXA175" s="396"/>
      <c r="DXB175" s="396"/>
      <c r="DXC175" s="396"/>
      <c r="DXD175" s="396"/>
      <c r="DXE175" s="396"/>
      <c r="DXF175" s="396"/>
      <c r="DXG175" s="396"/>
      <c r="DXH175" s="396"/>
      <c r="DXI175" s="396"/>
      <c r="DXJ175" s="396"/>
      <c r="DXK175" s="396"/>
      <c r="DXL175" s="396"/>
      <c r="DXM175" s="396"/>
      <c r="DXN175" s="396"/>
      <c r="DXO175" s="396"/>
      <c r="DXP175" s="396"/>
      <c r="DXQ175" s="396"/>
      <c r="DXR175" s="396"/>
      <c r="DXS175" s="396"/>
      <c r="DXT175" s="396"/>
      <c r="DXU175" s="396"/>
      <c r="DXV175" s="396"/>
      <c r="DXW175" s="396"/>
      <c r="DXX175" s="396"/>
      <c r="DXY175" s="396"/>
      <c r="DXZ175" s="396"/>
      <c r="DYA175" s="396"/>
      <c r="DYB175" s="396"/>
      <c r="DYC175" s="396"/>
      <c r="DYD175" s="396"/>
      <c r="DYE175" s="396"/>
      <c r="DYF175" s="396"/>
      <c r="DYG175" s="396"/>
      <c r="DYH175" s="396"/>
      <c r="DYI175" s="396"/>
      <c r="DYJ175" s="396"/>
      <c r="DYK175" s="396"/>
      <c r="DYL175" s="396"/>
      <c r="DYM175" s="396"/>
      <c r="DYN175" s="396"/>
      <c r="DYO175" s="396"/>
      <c r="DYP175" s="396"/>
      <c r="DYQ175" s="396"/>
      <c r="DYR175" s="396"/>
      <c r="DYS175" s="396"/>
      <c r="DYT175" s="396"/>
      <c r="DYU175" s="396"/>
      <c r="DYV175" s="396"/>
      <c r="DYW175" s="396"/>
      <c r="DYX175" s="396"/>
      <c r="DYY175" s="396"/>
      <c r="DYZ175" s="396"/>
      <c r="DZA175" s="396"/>
      <c r="DZB175" s="396"/>
      <c r="DZC175" s="396"/>
      <c r="DZD175" s="396"/>
      <c r="DZE175" s="396"/>
      <c r="DZF175" s="396"/>
      <c r="DZG175" s="396"/>
      <c r="DZH175" s="396"/>
      <c r="DZI175" s="396"/>
      <c r="DZJ175" s="396"/>
      <c r="DZK175" s="396"/>
      <c r="DZL175" s="396"/>
      <c r="DZM175" s="396"/>
      <c r="DZN175" s="396"/>
      <c r="DZO175" s="396"/>
      <c r="DZP175" s="396"/>
      <c r="DZQ175" s="396"/>
      <c r="DZR175" s="396"/>
      <c r="DZS175" s="396"/>
      <c r="DZT175" s="396"/>
      <c r="DZU175" s="396"/>
      <c r="DZV175" s="396"/>
      <c r="DZW175" s="396"/>
      <c r="DZX175" s="396"/>
      <c r="DZY175" s="396"/>
      <c r="DZZ175" s="396"/>
      <c r="EAA175" s="396"/>
      <c r="EAB175" s="396"/>
      <c r="EAC175" s="396"/>
      <c r="EAD175" s="396"/>
      <c r="EAE175" s="396"/>
      <c r="EAF175" s="396"/>
      <c r="EAG175" s="396"/>
      <c r="EAH175" s="396"/>
      <c r="EAI175" s="396"/>
      <c r="EAJ175" s="396"/>
      <c r="EAK175" s="396"/>
      <c r="EAL175" s="396"/>
      <c r="EAM175" s="396"/>
      <c r="EAN175" s="396"/>
      <c r="EAO175" s="396"/>
      <c r="EAP175" s="396"/>
      <c r="EAQ175" s="396"/>
      <c r="EAR175" s="396"/>
      <c r="EAS175" s="396"/>
      <c r="EAT175" s="396"/>
      <c r="EAU175" s="396"/>
      <c r="EAV175" s="396"/>
      <c r="EAW175" s="396"/>
      <c r="EAX175" s="396"/>
      <c r="EAY175" s="396"/>
      <c r="EAZ175" s="396"/>
      <c r="EBA175" s="396"/>
      <c r="EBB175" s="396"/>
      <c r="EBC175" s="396"/>
      <c r="EBD175" s="396"/>
      <c r="EBE175" s="396"/>
      <c r="EBF175" s="396"/>
      <c r="EBG175" s="396"/>
      <c r="EBH175" s="396"/>
      <c r="EBI175" s="396"/>
      <c r="EBJ175" s="396"/>
      <c r="EBK175" s="396"/>
      <c r="EBL175" s="396"/>
      <c r="EBM175" s="396"/>
      <c r="EBN175" s="396"/>
      <c r="EBO175" s="396"/>
      <c r="EBP175" s="396"/>
      <c r="EBQ175" s="396"/>
      <c r="EBR175" s="396"/>
      <c r="EBS175" s="396"/>
      <c r="EBT175" s="396"/>
      <c r="EBU175" s="396"/>
      <c r="EBV175" s="396"/>
      <c r="EBW175" s="396"/>
      <c r="EBX175" s="396"/>
      <c r="EBY175" s="396"/>
      <c r="EBZ175" s="396"/>
      <c r="ECA175" s="396"/>
      <c r="ECB175" s="396"/>
      <c r="ECC175" s="396"/>
      <c r="ECD175" s="396"/>
      <c r="ECE175" s="396"/>
      <c r="ECF175" s="396"/>
      <c r="ECG175" s="396"/>
      <c r="ECH175" s="396"/>
      <c r="ECI175" s="396"/>
      <c r="ECJ175" s="396"/>
      <c r="ECK175" s="396"/>
      <c r="ECL175" s="396"/>
      <c r="ECM175" s="396"/>
      <c r="ECN175" s="396"/>
      <c r="ECO175" s="396"/>
      <c r="ECP175" s="396"/>
      <c r="ECQ175" s="396"/>
      <c r="ECR175" s="396"/>
      <c r="ECS175" s="396"/>
      <c r="ECT175" s="396"/>
      <c r="ECU175" s="396"/>
      <c r="ECV175" s="396"/>
      <c r="ECW175" s="396"/>
      <c r="ECX175" s="396"/>
      <c r="ECY175" s="396"/>
      <c r="ECZ175" s="396"/>
      <c r="EDA175" s="396"/>
      <c r="EDB175" s="396"/>
      <c r="EDC175" s="396"/>
      <c r="EDD175" s="396"/>
      <c r="EDE175" s="396"/>
      <c r="EDF175" s="396"/>
      <c r="EDG175" s="396"/>
      <c r="EDH175" s="396"/>
      <c r="EDI175" s="396"/>
      <c r="EDJ175" s="396"/>
      <c r="EDK175" s="396"/>
      <c r="EDL175" s="396"/>
      <c r="EDM175" s="396"/>
      <c r="EDN175" s="396"/>
      <c r="EDO175" s="396"/>
      <c r="EDP175" s="396"/>
      <c r="EDQ175" s="396"/>
      <c r="EDR175" s="396"/>
      <c r="EDS175" s="396"/>
      <c r="EDT175" s="396"/>
      <c r="EDU175" s="396"/>
      <c r="EDV175" s="396"/>
      <c r="EDW175" s="396"/>
      <c r="EDX175" s="396"/>
      <c r="EDY175" s="396"/>
      <c r="EDZ175" s="396"/>
      <c r="EEA175" s="396"/>
      <c r="EEB175" s="396"/>
      <c r="EEC175" s="396"/>
      <c r="EED175" s="396"/>
      <c r="EEE175" s="396"/>
      <c r="EEF175" s="396"/>
      <c r="EEG175" s="396"/>
      <c r="EEH175" s="396"/>
      <c r="EEI175" s="396"/>
      <c r="EEJ175" s="396"/>
      <c r="EEK175" s="396"/>
      <c r="EEL175" s="396"/>
      <c r="EEM175" s="396"/>
      <c r="EEN175" s="396"/>
      <c r="EEO175" s="396"/>
      <c r="EEP175" s="396"/>
      <c r="EEQ175" s="396"/>
      <c r="EER175" s="396"/>
      <c r="EES175" s="396"/>
      <c r="EET175" s="396"/>
      <c r="EEU175" s="396"/>
      <c r="EEV175" s="396"/>
      <c r="EEW175" s="396"/>
      <c r="EEX175" s="396"/>
      <c r="EEY175" s="396"/>
      <c r="EEZ175" s="396"/>
      <c r="EFA175" s="396"/>
      <c r="EFB175" s="396"/>
      <c r="EFC175" s="396"/>
      <c r="EFD175" s="396"/>
      <c r="EFE175" s="396"/>
      <c r="EFF175" s="396"/>
      <c r="EFG175" s="396"/>
      <c r="EFH175" s="396"/>
      <c r="EFI175" s="396"/>
      <c r="EFJ175" s="396"/>
      <c r="EFK175" s="396"/>
      <c r="EFL175" s="396"/>
      <c r="EFM175" s="396"/>
      <c r="EFN175" s="396"/>
      <c r="EFO175" s="396"/>
      <c r="EFP175" s="396"/>
      <c r="EFQ175" s="396"/>
      <c r="EFR175" s="396"/>
      <c r="EFS175" s="396"/>
      <c r="EFT175" s="396"/>
      <c r="EFU175" s="396"/>
      <c r="EFV175" s="396"/>
      <c r="EFW175" s="396"/>
      <c r="EFX175" s="396"/>
      <c r="EFY175" s="396"/>
      <c r="EFZ175" s="396"/>
      <c r="EGA175" s="396"/>
      <c r="EGB175" s="396"/>
      <c r="EGC175" s="396"/>
      <c r="EGD175" s="396"/>
      <c r="EGE175" s="396"/>
      <c r="EGF175" s="396"/>
      <c r="EGG175" s="396"/>
      <c r="EGH175" s="396"/>
      <c r="EGI175" s="396"/>
      <c r="EGJ175" s="396"/>
      <c r="EGK175" s="396"/>
      <c r="EGL175" s="396"/>
      <c r="EGM175" s="396"/>
      <c r="EGN175" s="396"/>
      <c r="EGO175" s="396"/>
      <c r="EGP175" s="396"/>
      <c r="EGQ175" s="396"/>
      <c r="EGR175" s="396"/>
      <c r="EGS175" s="396"/>
      <c r="EGT175" s="396"/>
      <c r="EGU175" s="396"/>
      <c r="EGV175" s="396"/>
      <c r="EGW175" s="396"/>
      <c r="EGX175" s="396"/>
      <c r="EGY175" s="396"/>
      <c r="EGZ175" s="396"/>
      <c r="EHA175" s="396"/>
      <c r="EHB175" s="396"/>
      <c r="EHC175" s="396"/>
      <c r="EHD175" s="396"/>
      <c r="EHE175" s="396"/>
      <c r="EHF175" s="396"/>
      <c r="EHG175" s="396"/>
      <c r="EHH175" s="396"/>
      <c r="EHI175" s="396"/>
      <c r="EHJ175" s="396"/>
      <c r="EHK175" s="396"/>
      <c r="EHL175" s="396"/>
      <c r="EHM175" s="396"/>
      <c r="EHN175" s="396"/>
      <c r="EHO175" s="396"/>
      <c r="EHP175" s="396"/>
      <c r="EHQ175" s="396"/>
      <c r="EHR175" s="396"/>
      <c r="EHS175" s="396"/>
      <c r="EHT175" s="396"/>
      <c r="EHU175" s="396"/>
      <c r="EHV175" s="396"/>
      <c r="EHW175" s="396"/>
      <c r="EHX175" s="396"/>
      <c r="EHY175" s="396"/>
      <c r="EHZ175" s="396"/>
      <c r="EIA175" s="396"/>
      <c r="EIB175" s="396"/>
      <c r="EIC175" s="396"/>
      <c r="EID175" s="396"/>
      <c r="EIE175" s="396"/>
      <c r="EIF175" s="396"/>
      <c r="EIG175" s="396"/>
      <c r="EIH175" s="396"/>
      <c r="EII175" s="396"/>
      <c r="EIJ175" s="396"/>
      <c r="EIK175" s="396"/>
      <c r="EIL175" s="396"/>
      <c r="EIM175" s="396"/>
      <c r="EIN175" s="396"/>
      <c r="EIO175" s="396"/>
      <c r="EIP175" s="396"/>
      <c r="EIQ175" s="396"/>
      <c r="EIR175" s="396"/>
      <c r="EIS175" s="396"/>
      <c r="EIT175" s="396"/>
      <c r="EIU175" s="396"/>
      <c r="EIV175" s="396"/>
      <c r="EIW175" s="396"/>
      <c r="EIX175" s="396"/>
      <c r="EIY175" s="396"/>
      <c r="EIZ175" s="396"/>
      <c r="EJA175" s="396"/>
      <c r="EJB175" s="396"/>
      <c r="EJC175" s="396"/>
      <c r="EJD175" s="396"/>
      <c r="EJE175" s="396"/>
      <c r="EJF175" s="396"/>
      <c r="EJG175" s="396"/>
      <c r="EJH175" s="396"/>
      <c r="EJI175" s="396"/>
      <c r="EJJ175" s="396"/>
      <c r="EJK175" s="396"/>
      <c r="EJL175" s="396"/>
      <c r="EJM175" s="396"/>
      <c r="EJN175" s="396"/>
      <c r="EJO175" s="396"/>
      <c r="EJP175" s="396"/>
      <c r="EJQ175" s="396"/>
      <c r="EJR175" s="396"/>
      <c r="EJS175" s="396"/>
      <c r="EJT175" s="396"/>
      <c r="EJU175" s="396"/>
      <c r="EJV175" s="396"/>
      <c r="EJW175" s="396"/>
      <c r="EJX175" s="396"/>
      <c r="EJY175" s="396"/>
      <c r="EJZ175" s="396"/>
      <c r="EKA175" s="396"/>
      <c r="EKB175" s="396"/>
      <c r="EKC175" s="396"/>
      <c r="EKD175" s="396"/>
      <c r="EKE175" s="396"/>
      <c r="EKF175" s="396"/>
      <c r="EKG175" s="396"/>
      <c r="EKH175" s="396"/>
      <c r="EKI175" s="396"/>
      <c r="EKJ175" s="396"/>
      <c r="EKK175" s="396"/>
      <c r="EKL175" s="396"/>
      <c r="EKM175" s="396"/>
      <c r="EKN175" s="396"/>
      <c r="EKO175" s="396"/>
      <c r="EKP175" s="396"/>
      <c r="EKQ175" s="396"/>
      <c r="EKR175" s="396"/>
      <c r="EKS175" s="396"/>
      <c r="EKT175" s="396"/>
      <c r="EKU175" s="396"/>
      <c r="EKV175" s="396"/>
      <c r="EKW175" s="396"/>
      <c r="EKX175" s="396"/>
      <c r="EKY175" s="396"/>
      <c r="EKZ175" s="396"/>
      <c r="ELA175" s="396"/>
      <c r="ELB175" s="396"/>
      <c r="ELC175" s="396"/>
      <c r="ELD175" s="396"/>
      <c r="ELE175" s="396"/>
      <c r="ELF175" s="396"/>
      <c r="ELG175" s="396"/>
      <c r="ELH175" s="396"/>
      <c r="ELI175" s="396"/>
      <c r="ELJ175" s="396"/>
      <c r="ELK175" s="396"/>
      <c r="ELL175" s="396"/>
      <c r="ELM175" s="396"/>
      <c r="ELN175" s="396"/>
      <c r="ELO175" s="396"/>
      <c r="ELP175" s="396"/>
      <c r="ELQ175" s="396"/>
      <c r="ELR175" s="396"/>
      <c r="ELS175" s="396"/>
      <c r="ELT175" s="396"/>
      <c r="ELU175" s="396"/>
      <c r="ELV175" s="396"/>
      <c r="ELW175" s="396"/>
      <c r="ELX175" s="396"/>
      <c r="ELY175" s="396"/>
      <c r="ELZ175" s="396"/>
      <c r="EMA175" s="396"/>
      <c r="EMB175" s="396"/>
      <c r="EMC175" s="396"/>
      <c r="EMD175" s="396"/>
      <c r="EME175" s="396"/>
      <c r="EMF175" s="396"/>
      <c r="EMG175" s="396"/>
      <c r="EMH175" s="396"/>
      <c r="EMI175" s="396"/>
      <c r="EMJ175" s="396"/>
      <c r="EMK175" s="396"/>
      <c r="EML175" s="396"/>
      <c r="EMM175" s="396"/>
      <c r="EMN175" s="396"/>
      <c r="EMO175" s="396"/>
      <c r="EMP175" s="396"/>
      <c r="EMQ175" s="396"/>
      <c r="EMR175" s="396"/>
      <c r="EMS175" s="396"/>
      <c r="EMT175" s="396"/>
      <c r="EMU175" s="396"/>
      <c r="EMV175" s="396"/>
      <c r="EMW175" s="396"/>
      <c r="EMX175" s="396"/>
      <c r="EMY175" s="396"/>
      <c r="EMZ175" s="396"/>
      <c r="ENA175" s="396"/>
      <c r="ENB175" s="396"/>
      <c r="ENC175" s="396"/>
      <c r="END175" s="396"/>
      <c r="ENE175" s="396"/>
      <c r="ENF175" s="396"/>
      <c r="ENG175" s="396"/>
      <c r="ENH175" s="396"/>
      <c r="ENI175" s="396"/>
      <c r="ENJ175" s="396"/>
      <c r="ENK175" s="396"/>
      <c r="ENL175" s="396"/>
      <c r="ENM175" s="396"/>
      <c r="ENN175" s="396"/>
      <c r="ENO175" s="396"/>
      <c r="ENP175" s="396"/>
      <c r="ENQ175" s="396"/>
      <c r="ENR175" s="396"/>
      <c r="ENS175" s="396"/>
      <c r="ENT175" s="396"/>
      <c r="ENU175" s="396"/>
      <c r="ENV175" s="396"/>
      <c r="ENW175" s="396"/>
      <c r="ENX175" s="396"/>
      <c r="ENY175" s="396"/>
      <c r="ENZ175" s="396"/>
      <c r="EOA175" s="396"/>
      <c r="EOB175" s="396"/>
      <c r="EOC175" s="396"/>
      <c r="EOD175" s="396"/>
      <c r="EOE175" s="396"/>
      <c r="EOF175" s="396"/>
      <c r="EOG175" s="396"/>
      <c r="EOH175" s="396"/>
      <c r="EOI175" s="396"/>
      <c r="EOJ175" s="396"/>
      <c r="EOK175" s="396"/>
      <c r="EOL175" s="396"/>
      <c r="EOM175" s="396"/>
      <c r="EON175" s="396"/>
      <c r="EOO175" s="396"/>
      <c r="EOP175" s="396"/>
      <c r="EOQ175" s="396"/>
      <c r="EOR175" s="396"/>
      <c r="EOS175" s="396"/>
      <c r="EOT175" s="396"/>
      <c r="EOU175" s="396"/>
      <c r="EOV175" s="396"/>
      <c r="EOW175" s="396"/>
      <c r="EOX175" s="396"/>
      <c r="EOY175" s="396"/>
      <c r="EOZ175" s="396"/>
      <c r="EPA175" s="396"/>
      <c r="EPB175" s="396"/>
      <c r="EPC175" s="396"/>
      <c r="EPD175" s="396"/>
      <c r="EPE175" s="396"/>
      <c r="EPF175" s="396"/>
      <c r="EPG175" s="396"/>
      <c r="EPH175" s="396"/>
      <c r="EPI175" s="396"/>
      <c r="EPJ175" s="396"/>
      <c r="EPK175" s="396"/>
      <c r="EPL175" s="396"/>
      <c r="EPM175" s="396"/>
      <c r="EPN175" s="396"/>
      <c r="EPO175" s="396"/>
      <c r="EPP175" s="396"/>
      <c r="EPQ175" s="396"/>
      <c r="EPR175" s="396"/>
      <c r="EPS175" s="396"/>
      <c r="EPT175" s="396"/>
      <c r="EPU175" s="396"/>
      <c r="EPV175" s="396"/>
      <c r="EPW175" s="396"/>
      <c r="EPX175" s="396"/>
      <c r="EPY175" s="396"/>
      <c r="EPZ175" s="396"/>
      <c r="EQA175" s="396"/>
      <c r="EQB175" s="396"/>
      <c r="EQC175" s="396"/>
      <c r="EQD175" s="396"/>
      <c r="EQE175" s="396"/>
      <c r="EQF175" s="396"/>
      <c r="EQG175" s="396"/>
      <c r="EQH175" s="396"/>
      <c r="EQI175" s="396"/>
      <c r="EQJ175" s="396"/>
      <c r="EQK175" s="396"/>
      <c r="EQL175" s="396"/>
      <c r="EQM175" s="396"/>
      <c r="EQN175" s="396"/>
      <c r="EQO175" s="396"/>
      <c r="EQP175" s="396"/>
      <c r="EQQ175" s="396"/>
      <c r="EQR175" s="396"/>
      <c r="EQS175" s="396"/>
      <c r="EQT175" s="396"/>
      <c r="EQU175" s="396"/>
      <c r="EQV175" s="396"/>
      <c r="EQW175" s="396"/>
      <c r="EQX175" s="396"/>
      <c r="EQY175" s="396"/>
      <c r="EQZ175" s="396"/>
      <c r="ERA175" s="396"/>
      <c r="ERB175" s="396"/>
      <c r="ERC175" s="396"/>
      <c r="ERD175" s="396"/>
      <c r="ERE175" s="396"/>
      <c r="ERF175" s="396"/>
      <c r="ERG175" s="396"/>
      <c r="ERH175" s="396"/>
      <c r="ERI175" s="396"/>
      <c r="ERJ175" s="396"/>
      <c r="ERK175" s="396"/>
      <c r="ERL175" s="396"/>
      <c r="ERM175" s="396"/>
      <c r="ERN175" s="396"/>
      <c r="ERO175" s="396"/>
      <c r="ERP175" s="396"/>
      <c r="ERQ175" s="396"/>
      <c r="ERR175" s="396"/>
      <c r="ERS175" s="396"/>
      <c r="ERT175" s="396"/>
      <c r="ERU175" s="396"/>
      <c r="ERV175" s="396"/>
      <c r="ERW175" s="396"/>
      <c r="ERX175" s="396"/>
      <c r="ERY175" s="396"/>
      <c r="ERZ175" s="396"/>
      <c r="ESA175" s="396"/>
      <c r="ESB175" s="396"/>
      <c r="ESC175" s="396"/>
      <c r="ESD175" s="396"/>
      <c r="ESE175" s="396"/>
      <c r="ESF175" s="396"/>
      <c r="ESG175" s="396"/>
      <c r="ESH175" s="396"/>
      <c r="ESI175" s="396"/>
      <c r="ESJ175" s="396"/>
      <c r="ESK175" s="396"/>
      <c r="ESL175" s="396"/>
      <c r="ESM175" s="396"/>
      <c r="ESN175" s="396"/>
      <c r="ESO175" s="396"/>
      <c r="ESP175" s="396"/>
      <c r="ESQ175" s="396"/>
      <c r="ESR175" s="396"/>
      <c r="ESS175" s="396"/>
      <c r="EST175" s="396"/>
      <c r="ESU175" s="396"/>
      <c r="ESV175" s="396"/>
      <c r="ESW175" s="396"/>
      <c r="ESX175" s="396"/>
      <c r="ESY175" s="396"/>
      <c r="ESZ175" s="396"/>
      <c r="ETA175" s="396"/>
      <c r="ETB175" s="396"/>
      <c r="ETC175" s="396"/>
      <c r="ETD175" s="396"/>
      <c r="ETE175" s="396"/>
      <c r="ETF175" s="396"/>
      <c r="ETG175" s="396"/>
      <c r="ETH175" s="396"/>
      <c r="ETI175" s="396"/>
      <c r="ETJ175" s="396"/>
      <c r="ETK175" s="396"/>
      <c r="ETL175" s="396"/>
      <c r="ETM175" s="396"/>
      <c r="ETN175" s="396"/>
      <c r="ETO175" s="396"/>
      <c r="ETP175" s="396"/>
      <c r="ETQ175" s="396"/>
      <c r="ETR175" s="396"/>
      <c r="ETS175" s="396"/>
      <c r="ETT175" s="396"/>
      <c r="ETU175" s="396"/>
      <c r="ETV175" s="396"/>
      <c r="ETW175" s="396"/>
      <c r="ETX175" s="396"/>
      <c r="ETY175" s="396"/>
      <c r="ETZ175" s="396"/>
      <c r="EUA175" s="396"/>
      <c r="EUB175" s="396"/>
      <c r="EUC175" s="396"/>
      <c r="EUD175" s="396"/>
      <c r="EUE175" s="396"/>
      <c r="EUF175" s="396"/>
      <c r="EUG175" s="396"/>
      <c r="EUH175" s="396"/>
      <c r="EUI175" s="396"/>
      <c r="EUJ175" s="396"/>
      <c r="EUK175" s="396"/>
      <c r="EUL175" s="396"/>
      <c r="EUM175" s="396"/>
      <c r="EUN175" s="396"/>
      <c r="EUO175" s="396"/>
      <c r="EUP175" s="396"/>
      <c r="EUQ175" s="396"/>
      <c r="EUR175" s="396"/>
      <c r="EUS175" s="396"/>
      <c r="EUT175" s="396"/>
      <c r="EUU175" s="396"/>
      <c r="EUV175" s="396"/>
      <c r="EUW175" s="396"/>
      <c r="EUX175" s="396"/>
      <c r="EUY175" s="396"/>
      <c r="EUZ175" s="396"/>
      <c r="EVA175" s="396"/>
      <c r="EVB175" s="396"/>
      <c r="EVC175" s="396"/>
      <c r="EVD175" s="396"/>
      <c r="EVE175" s="396"/>
      <c r="EVF175" s="396"/>
      <c r="EVG175" s="396"/>
      <c r="EVH175" s="396"/>
      <c r="EVI175" s="396"/>
      <c r="EVJ175" s="396"/>
      <c r="EVK175" s="396"/>
      <c r="EVL175" s="396"/>
      <c r="EVM175" s="396"/>
      <c r="EVN175" s="396"/>
      <c r="EVO175" s="396"/>
      <c r="EVP175" s="396"/>
      <c r="EVQ175" s="396"/>
      <c r="EVR175" s="396"/>
      <c r="EVS175" s="396"/>
      <c r="EVT175" s="396"/>
      <c r="EVU175" s="396"/>
      <c r="EVV175" s="396"/>
      <c r="EVW175" s="396"/>
      <c r="EVX175" s="396"/>
      <c r="EVY175" s="396"/>
      <c r="EVZ175" s="396"/>
      <c r="EWA175" s="396"/>
      <c r="EWB175" s="396"/>
      <c r="EWC175" s="396"/>
      <c r="EWD175" s="396"/>
      <c r="EWE175" s="396"/>
      <c r="EWF175" s="396"/>
      <c r="EWG175" s="396"/>
      <c r="EWH175" s="396"/>
      <c r="EWI175" s="396"/>
      <c r="EWJ175" s="396"/>
      <c r="EWK175" s="396"/>
      <c r="EWL175" s="396"/>
      <c r="EWM175" s="396"/>
      <c r="EWN175" s="396"/>
      <c r="EWO175" s="396"/>
      <c r="EWP175" s="396"/>
      <c r="EWQ175" s="396"/>
      <c r="EWR175" s="396"/>
      <c r="EWS175" s="396"/>
      <c r="EWT175" s="396"/>
      <c r="EWU175" s="396"/>
      <c r="EWV175" s="396"/>
      <c r="EWW175" s="396"/>
      <c r="EWX175" s="396"/>
      <c r="EWY175" s="396"/>
      <c r="EWZ175" s="396"/>
      <c r="EXA175" s="396"/>
      <c r="EXB175" s="396"/>
      <c r="EXC175" s="396"/>
      <c r="EXD175" s="396"/>
      <c r="EXE175" s="396"/>
      <c r="EXF175" s="396"/>
      <c r="EXG175" s="396"/>
      <c r="EXH175" s="396"/>
      <c r="EXI175" s="396"/>
      <c r="EXJ175" s="396"/>
      <c r="EXK175" s="396"/>
      <c r="EXL175" s="396"/>
      <c r="EXM175" s="396"/>
      <c r="EXN175" s="396"/>
      <c r="EXO175" s="396"/>
      <c r="EXP175" s="396"/>
      <c r="EXQ175" s="396"/>
      <c r="EXR175" s="396"/>
      <c r="EXS175" s="396"/>
      <c r="EXT175" s="396"/>
      <c r="EXU175" s="396"/>
      <c r="EXV175" s="396"/>
      <c r="EXW175" s="396"/>
      <c r="EXX175" s="396"/>
      <c r="EXY175" s="396"/>
      <c r="EXZ175" s="396"/>
      <c r="EYA175" s="396"/>
      <c r="EYB175" s="396"/>
      <c r="EYC175" s="396"/>
      <c r="EYD175" s="396"/>
      <c r="EYE175" s="396"/>
      <c r="EYF175" s="396"/>
      <c r="EYG175" s="396"/>
      <c r="EYH175" s="396"/>
      <c r="EYI175" s="396"/>
      <c r="EYJ175" s="396"/>
      <c r="EYK175" s="396"/>
      <c r="EYL175" s="396"/>
      <c r="EYM175" s="396"/>
      <c r="EYN175" s="396"/>
      <c r="EYO175" s="396"/>
      <c r="EYP175" s="396"/>
      <c r="EYQ175" s="396"/>
      <c r="EYR175" s="396"/>
      <c r="EYS175" s="396"/>
      <c r="EYT175" s="396"/>
      <c r="EYU175" s="396"/>
      <c r="EYV175" s="396"/>
      <c r="EYW175" s="396"/>
      <c r="EYX175" s="396"/>
      <c r="EYY175" s="396"/>
      <c r="EYZ175" s="396"/>
      <c r="EZA175" s="396"/>
      <c r="EZB175" s="396"/>
      <c r="EZC175" s="396"/>
      <c r="EZD175" s="396"/>
      <c r="EZE175" s="396"/>
      <c r="EZF175" s="396"/>
      <c r="EZG175" s="396"/>
      <c r="EZH175" s="396"/>
      <c r="EZI175" s="396"/>
      <c r="EZJ175" s="396"/>
      <c r="EZK175" s="396"/>
      <c r="EZL175" s="396"/>
      <c r="EZM175" s="396"/>
      <c r="EZN175" s="396"/>
      <c r="EZO175" s="396"/>
      <c r="EZP175" s="396"/>
      <c r="EZQ175" s="396"/>
      <c r="EZR175" s="396"/>
      <c r="EZS175" s="396"/>
      <c r="EZT175" s="396"/>
      <c r="EZU175" s="396"/>
      <c r="EZV175" s="396"/>
      <c r="EZW175" s="396"/>
      <c r="EZX175" s="396"/>
      <c r="EZY175" s="396"/>
      <c r="EZZ175" s="396"/>
      <c r="FAA175" s="396"/>
      <c r="FAB175" s="396"/>
      <c r="FAC175" s="396"/>
      <c r="FAD175" s="396"/>
      <c r="FAE175" s="396"/>
      <c r="FAF175" s="396"/>
      <c r="FAG175" s="396"/>
      <c r="FAH175" s="396"/>
      <c r="FAI175" s="396"/>
      <c r="FAJ175" s="396"/>
      <c r="FAK175" s="396"/>
      <c r="FAL175" s="396"/>
      <c r="FAM175" s="396"/>
      <c r="FAN175" s="396"/>
      <c r="FAO175" s="396"/>
      <c r="FAP175" s="396"/>
      <c r="FAQ175" s="396"/>
      <c r="FAR175" s="396"/>
      <c r="FAS175" s="396"/>
      <c r="FAT175" s="396"/>
      <c r="FAU175" s="396"/>
      <c r="FAV175" s="396"/>
      <c r="FAW175" s="396"/>
      <c r="FAX175" s="396"/>
      <c r="FAY175" s="396"/>
      <c r="FAZ175" s="396"/>
      <c r="FBA175" s="396"/>
      <c r="FBB175" s="396"/>
      <c r="FBC175" s="396"/>
      <c r="FBD175" s="396"/>
      <c r="FBE175" s="396"/>
      <c r="FBF175" s="396"/>
      <c r="FBG175" s="396"/>
      <c r="FBH175" s="396"/>
      <c r="FBI175" s="396"/>
      <c r="FBJ175" s="396"/>
      <c r="FBK175" s="396"/>
      <c r="FBL175" s="396"/>
      <c r="FBM175" s="396"/>
      <c r="FBN175" s="396"/>
      <c r="FBO175" s="396"/>
      <c r="FBP175" s="396"/>
      <c r="FBQ175" s="396"/>
      <c r="FBR175" s="396"/>
      <c r="FBS175" s="396"/>
      <c r="FBT175" s="396"/>
      <c r="FBU175" s="396"/>
      <c r="FBV175" s="396"/>
      <c r="FBW175" s="396"/>
      <c r="FBX175" s="396"/>
      <c r="FBY175" s="396"/>
      <c r="FBZ175" s="396"/>
      <c r="FCA175" s="396"/>
      <c r="FCB175" s="396"/>
      <c r="FCC175" s="396"/>
      <c r="FCD175" s="396"/>
      <c r="FCE175" s="396"/>
      <c r="FCF175" s="396"/>
      <c r="FCG175" s="396"/>
      <c r="FCH175" s="396"/>
      <c r="FCI175" s="396"/>
      <c r="FCJ175" s="396"/>
      <c r="FCK175" s="396"/>
      <c r="FCL175" s="396"/>
      <c r="FCM175" s="396"/>
      <c r="FCN175" s="396"/>
      <c r="FCO175" s="396"/>
      <c r="FCP175" s="396"/>
      <c r="FCQ175" s="396"/>
      <c r="FCR175" s="396"/>
      <c r="FCS175" s="396"/>
      <c r="FCT175" s="396"/>
      <c r="FCU175" s="396"/>
      <c r="FCV175" s="396"/>
      <c r="FCW175" s="396"/>
      <c r="FCX175" s="396"/>
      <c r="FCY175" s="396"/>
      <c r="FCZ175" s="396"/>
      <c r="FDA175" s="396"/>
      <c r="FDB175" s="396"/>
      <c r="FDC175" s="396"/>
      <c r="FDD175" s="396"/>
      <c r="FDE175" s="396"/>
      <c r="FDF175" s="396"/>
      <c r="FDG175" s="396"/>
      <c r="FDH175" s="396"/>
      <c r="FDI175" s="396"/>
      <c r="FDJ175" s="396"/>
      <c r="FDK175" s="396"/>
      <c r="FDL175" s="396"/>
      <c r="FDM175" s="396"/>
      <c r="FDN175" s="396"/>
      <c r="FDO175" s="396"/>
      <c r="FDP175" s="396"/>
      <c r="FDQ175" s="396"/>
      <c r="FDR175" s="396"/>
      <c r="FDS175" s="396"/>
      <c r="FDT175" s="396"/>
      <c r="FDU175" s="396"/>
      <c r="FDV175" s="396"/>
      <c r="FDW175" s="396"/>
      <c r="FDX175" s="396"/>
      <c r="FDY175" s="396"/>
      <c r="FDZ175" s="396"/>
      <c r="FEA175" s="396"/>
      <c r="FEB175" s="396"/>
      <c r="FEC175" s="396"/>
      <c r="FED175" s="396"/>
      <c r="FEE175" s="396"/>
      <c r="FEF175" s="396"/>
      <c r="FEG175" s="396"/>
      <c r="FEH175" s="396"/>
      <c r="FEI175" s="396"/>
      <c r="FEJ175" s="396"/>
      <c r="FEK175" s="396"/>
      <c r="FEL175" s="396"/>
      <c r="FEM175" s="396"/>
      <c r="FEN175" s="396"/>
      <c r="FEO175" s="396"/>
      <c r="FEP175" s="396"/>
      <c r="FEQ175" s="396"/>
      <c r="FER175" s="396"/>
      <c r="FES175" s="396"/>
      <c r="FET175" s="396"/>
      <c r="FEU175" s="396"/>
      <c r="FEV175" s="396"/>
      <c r="FEW175" s="396"/>
      <c r="FEX175" s="396"/>
      <c r="FEY175" s="396"/>
      <c r="FEZ175" s="396"/>
      <c r="FFA175" s="396"/>
      <c r="FFB175" s="396"/>
      <c r="FFC175" s="396"/>
      <c r="FFD175" s="396"/>
      <c r="FFE175" s="396"/>
      <c r="FFF175" s="396"/>
      <c r="FFG175" s="396"/>
      <c r="FFH175" s="396"/>
      <c r="FFI175" s="396"/>
      <c r="FFJ175" s="396"/>
      <c r="FFK175" s="396"/>
      <c r="FFL175" s="396"/>
      <c r="FFM175" s="396"/>
      <c r="FFN175" s="396"/>
      <c r="FFO175" s="396"/>
      <c r="FFP175" s="396"/>
      <c r="FFQ175" s="396"/>
      <c r="FFR175" s="396"/>
      <c r="FFS175" s="396"/>
      <c r="FFT175" s="396"/>
      <c r="FFU175" s="396"/>
      <c r="FFV175" s="396"/>
      <c r="FFW175" s="396"/>
      <c r="FFX175" s="396"/>
      <c r="FFY175" s="396"/>
      <c r="FFZ175" s="396"/>
      <c r="FGA175" s="396"/>
      <c r="FGB175" s="396"/>
      <c r="FGC175" s="396"/>
      <c r="FGD175" s="396"/>
      <c r="FGE175" s="396"/>
      <c r="FGF175" s="396"/>
      <c r="FGG175" s="396"/>
      <c r="FGH175" s="396"/>
      <c r="FGI175" s="396"/>
      <c r="FGJ175" s="396"/>
      <c r="FGK175" s="396"/>
      <c r="FGL175" s="396"/>
      <c r="FGM175" s="396"/>
      <c r="FGN175" s="396"/>
      <c r="FGO175" s="396"/>
      <c r="FGP175" s="396"/>
      <c r="FGQ175" s="396"/>
      <c r="FGR175" s="396"/>
      <c r="FGS175" s="396"/>
      <c r="FGT175" s="396"/>
      <c r="FGU175" s="396"/>
      <c r="FGV175" s="396"/>
      <c r="FGW175" s="396"/>
      <c r="FGX175" s="396"/>
      <c r="FGY175" s="396"/>
      <c r="FGZ175" s="396"/>
      <c r="FHA175" s="396"/>
      <c r="FHB175" s="396"/>
      <c r="FHC175" s="396"/>
      <c r="FHD175" s="396"/>
      <c r="FHE175" s="396"/>
      <c r="FHF175" s="396"/>
      <c r="FHG175" s="396"/>
      <c r="FHH175" s="396"/>
      <c r="FHI175" s="396"/>
      <c r="FHJ175" s="396"/>
      <c r="FHK175" s="396"/>
      <c r="FHL175" s="396"/>
      <c r="FHM175" s="396"/>
      <c r="FHN175" s="396"/>
      <c r="FHO175" s="396"/>
      <c r="FHP175" s="396"/>
      <c r="FHQ175" s="396"/>
      <c r="FHR175" s="396"/>
      <c r="FHS175" s="396"/>
      <c r="FHT175" s="396"/>
      <c r="FHU175" s="396"/>
      <c r="FHV175" s="396"/>
      <c r="FHW175" s="396"/>
      <c r="FHX175" s="396"/>
      <c r="FHY175" s="396"/>
      <c r="FHZ175" s="396"/>
      <c r="FIA175" s="396"/>
      <c r="FIB175" s="396"/>
      <c r="FIC175" s="396"/>
      <c r="FID175" s="396"/>
      <c r="FIE175" s="396"/>
      <c r="FIF175" s="396"/>
      <c r="FIG175" s="396"/>
      <c r="FIH175" s="396"/>
      <c r="FII175" s="396"/>
      <c r="FIJ175" s="396"/>
      <c r="FIK175" s="396"/>
      <c r="FIL175" s="396"/>
      <c r="FIM175" s="396"/>
      <c r="FIN175" s="396"/>
      <c r="FIO175" s="396"/>
      <c r="FIP175" s="396"/>
      <c r="FIQ175" s="396"/>
      <c r="FIR175" s="396"/>
      <c r="FIS175" s="396"/>
      <c r="FIT175" s="396"/>
      <c r="FIU175" s="396"/>
      <c r="FIV175" s="396"/>
      <c r="FIW175" s="396"/>
      <c r="FIX175" s="396"/>
      <c r="FIY175" s="396"/>
      <c r="FIZ175" s="396"/>
      <c r="FJA175" s="396"/>
      <c r="FJB175" s="396"/>
      <c r="FJC175" s="396"/>
      <c r="FJD175" s="396"/>
      <c r="FJE175" s="396"/>
      <c r="FJF175" s="396"/>
      <c r="FJG175" s="396"/>
      <c r="FJH175" s="396"/>
      <c r="FJI175" s="396"/>
      <c r="FJJ175" s="396"/>
      <c r="FJK175" s="396"/>
      <c r="FJL175" s="396"/>
      <c r="FJM175" s="396"/>
      <c r="FJN175" s="396"/>
      <c r="FJO175" s="396"/>
      <c r="FJP175" s="396"/>
      <c r="FJQ175" s="396"/>
      <c r="FJR175" s="396"/>
      <c r="FJS175" s="396"/>
      <c r="FJT175" s="396"/>
      <c r="FJU175" s="396"/>
      <c r="FJV175" s="396"/>
      <c r="FJW175" s="396"/>
      <c r="FJX175" s="396"/>
      <c r="FJY175" s="396"/>
      <c r="FJZ175" s="396"/>
      <c r="FKA175" s="396"/>
      <c r="FKB175" s="396"/>
      <c r="FKC175" s="396"/>
      <c r="FKD175" s="396"/>
      <c r="FKE175" s="396"/>
      <c r="FKF175" s="396"/>
      <c r="FKG175" s="396"/>
      <c r="FKH175" s="396"/>
      <c r="FKI175" s="396"/>
      <c r="FKJ175" s="396"/>
      <c r="FKK175" s="396"/>
      <c r="FKL175" s="396"/>
      <c r="FKM175" s="396"/>
      <c r="FKN175" s="396"/>
      <c r="FKO175" s="396"/>
      <c r="FKP175" s="396"/>
      <c r="FKQ175" s="396"/>
      <c r="FKR175" s="396"/>
      <c r="FKS175" s="396"/>
      <c r="FKT175" s="396"/>
      <c r="FKU175" s="396"/>
      <c r="FKV175" s="396"/>
      <c r="FKW175" s="396"/>
      <c r="FKX175" s="396"/>
      <c r="FKY175" s="396"/>
      <c r="FKZ175" s="396"/>
      <c r="FLA175" s="396"/>
      <c r="FLB175" s="396"/>
      <c r="FLC175" s="396"/>
      <c r="FLD175" s="396"/>
      <c r="FLE175" s="396"/>
      <c r="FLF175" s="396"/>
      <c r="FLG175" s="396"/>
      <c r="FLH175" s="396"/>
      <c r="FLI175" s="396"/>
      <c r="FLJ175" s="396"/>
      <c r="FLK175" s="396"/>
      <c r="FLL175" s="396"/>
      <c r="FLM175" s="396"/>
      <c r="FLN175" s="396"/>
      <c r="FLO175" s="396"/>
      <c r="FLP175" s="396"/>
      <c r="FLQ175" s="396"/>
      <c r="FLR175" s="396"/>
      <c r="FLS175" s="396"/>
      <c r="FLT175" s="396"/>
      <c r="FLU175" s="396"/>
      <c r="FLV175" s="396"/>
      <c r="FLW175" s="396"/>
      <c r="FLX175" s="396"/>
      <c r="FLY175" s="396"/>
      <c r="FLZ175" s="396"/>
      <c r="FMA175" s="396"/>
      <c r="FMB175" s="396"/>
      <c r="FMC175" s="396"/>
      <c r="FMD175" s="396"/>
      <c r="FME175" s="396"/>
      <c r="FMF175" s="396"/>
      <c r="FMG175" s="396"/>
      <c r="FMH175" s="396"/>
      <c r="FMI175" s="396"/>
      <c r="FMJ175" s="396"/>
      <c r="FMK175" s="396"/>
      <c r="FML175" s="396"/>
      <c r="FMM175" s="396"/>
      <c r="FMN175" s="396"/>
      <c r="FMO175" s="396"/>
      <c r="FMP175" s="396"/>
      <c r="FMQ175" s="396"/>
      <c r="FMR175" s="396"/>
      <c r="FMS175" s="396"/>
      <c r="FMT175" s="396"/>
      <c r="FMU175" s="396"/>
      <c r="FMV175" s="396"/>
      <c r="FMW175" s="396"/>
      <c r="FMX175" s="396"/>
      <c r="FMY175" s="396"/>
      <c r="FMZ175" s="396"/>
      <c r="FNA175" s="396"/>
      <c r="FNB175" s="396"/>
      <c r="FNC175" s="396"/>
      <c r="FND175" s="396"/>
      <c r="FNE175" s="396"/>
      <c r="FNF175" s="396"/>
      <c r="FNG175" s="396"/>
      <c r="FNH175" s="396"/>
      <c r="FNI175" s="396"/>
      <c r="FNJ175" s="396"/>
      <c r="FNK175" s="396"/>
      <c r="FNL175" s="396"/>
      <c r="FNM175" s="396"/>
      <c r="FNN175" s="396"/>
      <c r="FNO175" s="396"/>
      <c r="FNP175" s="396"/>
      <c r="FNQ175" s="396"/>
      <c r="FNR175" s="396"/>
      <c r="FNS175" s="396"/>
      <c r="FNT175" s="396"/>
      <c r="FNU175" s="396"/>
      <c r="FNV175" s="396"/>
      <c r="FNW175" s="396"/>
      <c r="FNX175" s="396"/>
      <c r="FNY175" s="396"/>
      <c r="FNZ175" s="396"/>
      <c r="FOA175" s="396"/>
      <c r="FOB175" s="396"/>
      <c r="FOC175" s="396"/>
      <c r="FOD175" s="396"/>
      <c r="FOE175" s="396"/>
      <c r="FOF175" s="396"/>
      <c r="FOG175" s="396"/>
      <c r="FOH175" s="396"/>
      <c r="FOI175" s="396"/>
      <c r="FOJ175" s="396"/>
      <c r="FOK175" s="396"/>
      <c r="FOL175" s="396"/>
      <c r="FOM175" s="396"/>
      <c r="FON175" s="396"/>
      <c r="FOO175" s="396"/>
      <c r="FOP175" s="396"/>
      <c r="FOQ175" s="396"/>
      <c r="FOR175" s="396"/>
      <c r="FOS175" s="396"/>
      <c r="FOT175" s="396"/>
      <c r="FOU175" s="396"/>
      <c r="FOV175" s="396"/>
      <c r="FOW175" s="396"/>
      <c r="FOX175" s="396"/>
      <c r="FOY175" s="396"/>
      <c r="FOZ175" s="396"/>
      <c r="FPA175" s="396"/>
      <c r="FPB175" s="396"/>
      <c r="FPC175" s="396"/>
      <c r="FPD175" s="396"/>
      <c r="FPE175" s="396"/>
      <c r="FPF175" s="396"/>
      <c r="FPG175" s="396"/>
      <c r="FPH175" s="396"/>
      <c r="FPI175" s="396"/>
      <c r="FPJ175" s="396"/>
      <c r="FPK175" s="396"/>
      <c r="FPL175" s="396"/>
      <c r="FPM175" s="396"/>
      <c r="FPN175" s="396"/>
      <c r="FPO175" s="396"/>
      <c r="FPP175" s="396"/>
      <c r="FPQ175" s="396"/>
      <c r="FPR175" s="396"/>
      <c r="FPS175" s="396"/>
      <c r="FPT175" s="396"/>
      <c r="FPU175" s="396"/>
      <c r="FPV175" s="396"/>
      <c r="FPW175" s="396"/>
      <c r="FPX175" s="396"/>
      <c r="FPY175" s="396"/>
      <c r="FPZ175" s="396"/>
      <c r="FQA175" s="396"/>
      <c r="FQB175" s="396"/>
      <c r="FQC175" s="396"/>
      <c r="FQD175" s="396"/>
      <c r="FQE175" s="396"/>
      <c r="FQF175" s="396"/>
      <c r="FQG175" s="396"/>
      <c r="FQH175" s="396"/>
      <c r="FQI175" s="396"/>
      <c r="FQJ175" s="396"/>
      <c r="FQK175" s="396"/>
      <c r="FQL175" s="396"/>
      <c r="FQM175" s="396"/>
      <c r="FQN175" s="396"/>
      <c r="FQO175" s="396"/>
      <c r="FQP175" s="396"/>
      <c r="FQQ175" s="396"/>
      <c r="FQR175" s="396"/>
      <c r="FQS175" s="396"/>
      <c r="FQT175" s="396"/>
      <c r="FQU175" s="396"/>
      <c r="FQV175" s="396"/>
      <c r="FQW175" s="396"/>
      <c r="FQX175" s="396"/>
      <c r="FQY175" s="396"/>
      <c r="FQZ175" s="396"/>
      <c r="FRA175" s="396"/>
      <c r="FRB175" s="396"/>
      <c r="FRC175" s="396"/>
      <c r="FRD175" s="396"/>
      <c r="FRE175" s="396"/>
      <c r="FRF175" s="396"/>
      <c r="FRG175" s="396"/>
      <c r="FRH175" s="396"/>
      <c r="FRI175" s="396"/>
      <c r="FRJ175" s="396"/>
      <c r="FRK175" s="396"/>
      <c r="FRL175" s="396"/>
      <c r="FRM175" s="396"/>
      <c r="FRN175" s="396"/>
      <c r="FRO175" s="396"/>
      <c r="FRP175" s="396"/>
      <c r="FRQ175" s="396"/>
      <c r="FRR175" s="396"/>
      <c r="FRS175" s="396"/>
      <c r="FRT175" s="396"/>
      <c r="FRU175" s="396"/>
      <c r="FRV175" s="396"/>
      <c r="FRW175" s="396"/>
      <c r="FRX175" s="396"/>
      <c r="FRY175" s="396"/>
      <c r="FRZ175" s="396"/>
      <c r="FSA175" s="396"/>
      <c r="FSB175" s="396"/>
      <c r="FSC175" s="396"/>
      <c r="FSD175" s="396"/>
      <c r="FSE175" s="396"/>
      <c r="FSF175" s="396"/>
      <c r="FSG175" s="396"/>
      <c r="FSH175" s="396"/>
      <c r="FSI175" s="396"/>
      <c r="FSJ175" s="396"/>
      <c r="FSK175" s="396"/>
      <c r="FSL175" s="396"/>
      <c r="FSM175" s="396"/>
      <c r="FSN175" s="396"/>
      <c r="FSO175" s="396"/>
      <c r="FSP175" s="396"/>
      <c r="FSQ175" s="396"/>
      <c r="FSR175" s="396"/>
      <c r="FSS175" s="396"/>
      <c r="FST175" s="396"/>
      <c r="FSU175" s="396"/>
      <c r="FSV175" s="396"/>
      <c r="FSW175" s="396"/>
      <c r="FSX175" s="396"/>
      <c r="FSY175" s="396"/>
      <c r="FSZ175" s="396"/>
      <c r="FTA175" s="396"/>
      <c r="FTB175" s="396"/>
      <c r="FTC175" s="396"/>
      <c r="FTD175" s="396"/>
      <c r="FTE175" s="396"/>
      <c r="FTF175" s="396"/>
      <c r="FTG175" s="396"/>
      <c r="FTH175" s="396"/>
      <c r="FTI175" s="396"/>
      <c r="FTJ175" s="396"/>
      <c r="FTK175" s="396"/>
      <c r="FTL175" s="396"/>
      <c r="FTM175" s="396"/>
      <c r="FTN175" s="396"/>
      <c r="FTO175" s="396"/>
      <c r="FTP175" s="396"/>
      <c r="FTQ175" s="396"/>
      <c r="FTR175" s="396"/>
      <c r="FTS175" s="396"/>
      <c r="FTT175" s="396"/>
      <c r="FTU175" s="396"/>
      <c r="FTV175" s="396"/>
      <c r="FTW175" s="396"/>
      <c r="FTX175" s="396"/>
      <c r="FTY175" s="396"/>
      <c r="FTZ175" s="396"/>
      <c r="FUA175" s="396"/>
      <c r="FUB175" s="396"/>
      <c r="FUC175" s="396"/>
      <c r="FUD175" s="396"/>
      <c r="FUE175" s="396"/>
      <c r="FUF175" s="396"/>
      <c r="FUG175" s="396"/>
      <c r="FUH175" s="396"/>
      <c r="FUI175" s="396"/>
      <c r="FUJ175" s="396"/>
      <c r="FUK175" s="396"/>
      <c r="FUL175" s="396"/>
      <c r="FUM175" s="396"/>
      <c r="FUN175" s="396"/>
      <c r="FUO175" s="396"/>
      <c r="FUP175" s="396"/>
      <c r="FUQ175" s="396"/>
      <c r="FUR175" s="396"/>
      <c r="FUS175" s="396"/>
      <c r="FUT175" s="396"/>
      <c r="FUU175" s="396"/>
      <c r="FUV175" s="396"/>
      <c r="FUW175" s="396"/>
      <c r="FUX175" s="396"/>
      <c r="FUY175" s="396"/>
      <c r="FUZ175" s="396"/>
      <c r="FVA175" s="396"/>
      <c r="FVB175" s="396"/>
      <c r="FVC175" s="396"/>
      <c r="FVD175" s="396"/>
      <c r="FVE175" s="396"/>
      <c r="FVF175" s="396"/>
      <c r="FVG175" s="396"/>
      <c r="FVH175" s="396"/>
      <c r="FVI175" s="396"/>
      <c r="FVJ175" s="396"/>
      <c r="FVK175" s="396"/>
      <c r="FVL175" s="396"/>
      <c r="FVM175" s="396"/>
      <c r="FVN175" s="396"/>
      <c r="FVO175" s="396"/>
      <c r="FVP175" s="396"/>
      <c r="FVQ175" s="396"/>
      <c r="FVR175" s="396"/>
      <c r="FVS175" s="396"/>
      <c r="FVT175" s="396"/>
      <c r="FVU175" s="396"/>
      <c r="FVV175" s="396"/>
      <c r="FVW175" s="396"/>
      <c r="FVX175" s="396"/>
      <c r="FVY175" s="396"/>
      <c r="FVZ175" s="396"/>
      <c r="FWA175" s="396"/>
      <c r="FWB175" s="396"/>
      <c r="FWC175" s="396"/>
      <c r="FWD175" s="396"/>
      <c r="FWE175" s="396"/>
      <c r="FWF175" s="396"/>
      <c r="FWG175" s="396"/>
      <c r="FWH175" s="396"/>
      <c r="FWI175" s="396"/>
      <c r="FWJ175" s="396"/>
      <c r="FWK175" s="396"/>
      <c r="FWL175" s="396"/>
      <c r="FWM175" s="396"/>
      <c r="FWN175" s="396"/>
      <c r="FWO175" s="396"/>
      <c r="FWP175" s="396"/>
      <c r="FWQ175" s="396"/>
      <c r="FWR175" s="396"/>
      <c r="FWS175" s="396"/>
      <c r="FWT175" s="396"/>
      <c r="FWU175" s="396"/>
      <c r="FWV175" s="396"/>
      <c r="FWW175" s="396"/>
      <c r="FWX175" s="396"/>
      <c r="FWY175" s="396"/>
      <c r="FWZ175" s="396"/>
      <c r="FXA175" s="396"/>
      <c r="FXB175" s="396"/>
      <c r="FXC175" s="396"/>
      <c r="FXD175" s="396"/>
      <c r="FXE175" s="396"/>
      <c r="FXF175" s="396"/>
      <c r="FXG175" s="396"/>
      <c r="FXH175" s="396"/>
      <c r="FXI175" s="396"/>
      <c r="FXJ175" s="396"/>
      <c r="FXK175" s="396"/>
      <c r="FXL175" s="396"/>
      <c r="FXM175" s="396"/>
      <c r="FXN175" s="396"/>
      <c r="FXO175" s="396"/>
      <c r="FXP175" s="396"/>
      <c r="FXQ175" s="396"/>
      <c r="FXR175" s="396"/>
      <c r="FXS175" s="396"/>
      <c r="FXT175" s="396"/>
      <c r="FXU175" s="396"/>
      <c r="FXV175" s="396"/>
      <c r="FXW175" s="396"/>
      <c r="FXX175" s="396"/>
      <c r="FXY175" s="396"/>
      <c r="FXZ175" s="396"/>
      <c r="FYA175" s="396"/>
      <c r="FYB175" s="396"/>
      <c r="FYC175" s="396"/>
      <c r="FYD175" s="396"/>
      <c r="FYE175" s="396"/>
      <c r="FYF175" s="396"/>
      <c r="FYG175" s="396"/>
      <c r="FYH175" s="396"/>
      <c r="FYI175" s="396"/>
      <c r="FYJ175" s="396"/>
      <c r="FYK175" s="396"/>
      <c r="FYL175" s="396"/>
      <c r="FYM175" s="396"/>
      <c r="FYN175" s="396"/>
      <c r="FYO175" s="396"/>
      <c r="FYP175" s="396"/>
      <c r="FYQ175" s="396"/>
      <c r="FYR175" s="396"/>
      <c r="FYS175" s="396"/>
      <c r="FYT175" s="396"/>
      <c r="FYU175" s="396"/>
      <c r="FYV175" s="396"/>
      <c r="FYW175" s="396"/>
      <c r="FYX175" s="396"/>
      <c r="FYY175" s="396"/>
      <c r="FYZ175" s="396"/>
      <c r="FZA175" s="396"/>
      <c r="FZB175" s="396"/>
      <c r="FZC175" s="396"/>
      <c r="FZD175" s="396"/>
      <c r="FZE175" s="396"/>
      <c r="FZF175" s="396"/>
      <c r="FZG175" s="396"/>
      <c r="FZH175" s="396"/>
      <c r="FZI175" s="396"/>
      <c r="FZJ175" s="396"/>
      <c r="FZK175" s="396"/>
      <c r="FZL175" s="396"/>
      <c r="FZM175" s="396"/>
      <c r="FZN175" s="396"/>
      <c r="FZO175" s="396"/>
      <c r="FZP175" s="396"/>
      <c r="FZQ175" s="396"/>
      <c r="FZR175" s="396"/>
      <c r="FZS175" s="396"/>
      <c r="FZT175" s="396"/>
      <c r="FZU175" s="396"/>
      <c r="FZV175" s="396"/>
      <c r="FZW175" s="396"/>
      <c r="FZX175" s="396"/>
      <c r="FZY175" s="396"/>
      <c r="FZZ175" s="396"/>
      <c r="GAA175" s="396"/>
      <c r="GAB175" s="396"/>
      <c r="GAC175" s="396"/>
      <c r="GAD175" s="396"/>
      <c r="GAE175" s="396"/>
      <c r="GAF175" s="396"/>
      <c r="GAG175" s="396"/>
      <c r="GAH175" s="396"/>
      <c r="GAI175" s="396"/>
      <c r="GAJ175" s="396"/>
      <c r="GAK175" s="396"/>
      <c r="GAL175" s="396"/>
      <c r="GAM175" s="396"/>
      <c r="GAN175" s="396"/>
      <c r="GAO175" s="396"/>
      <c r="GAP175" s="396"/>
      <c r="GAQ175" s="396"/>
      <c r="GAR175" s="396"/>
      <c r="GAS175" s="396"/>
      <c r="GAT175" s="396"/>
      <c r="GAU175" s="396"/>
      <c r="GAV175" s="396"/>
      <c r="GAW175" s="396"/>
      <c r="GAX175" s="396"/>
      <c r="GAY175" s="396"/>
      <c r="GAZ175" s="396"/>
      <c r="GBA175" s="396"/>
      <c r="GBB175" s="396"/>
      <c r="GBC175" s="396"/>
      <c r="GBD175" s="396"/>
      <c r="GBE175" s="396"/>
      <c r="GBF175" s="396"/>
      <c r="GBG175" s="396"/>
      <c r="GBH175" s="396"/>
      <c r="GBI175" s="396"/>
      <c r="GBJ175" s="396"/>
      <c r="GBK175" s="396"/>
      <c r="GBL175" s="396"/>
      <c r="GBM175" s="396"/>
      <c r="GBN175" s="396"/>
      <c r="GBO175" s="396"/>
      <c r="GBP175" s="396"/>
      <c r="GBQ175" s="396"/>
      <c r="GBR175" s="396"/>
      <c r="GBS175" s="396"/>
      <c r="GBT175" s="396"/>
      <c r="GBU175" s="396"/>
      <c r="GBV175" s="396"/>
      <c r="GBW175" s="396"/>
      <c r="GBX175" s="396"/>
      <c r="GBY175" s="396"/>
      <c r="GBZ175" s="396"/>
      <c r="GCA175" s="396"/>
      <c r="GCB175" s="396"/>
      <c r="GCC175" s="396"/>
      <c r="GCD175" s="396"/>
      <c r="GCE175" s="396"/>
      <c r="GCF175" s="396"/>
      <c r="GCG175" s="396"/>
      <c r="GCH175" s="396"/>
      <c r="GCI175" s="396"/>
      <c r="GCJ175" s="396"/>
      <c r="GCK175" s="396"/>
      <c r="GCL175" s="396"/>
      <c r="GCM175" s="396"/>
      <c r="GCN175" s="396"/>
      <c r="GCO175" s="396"/>
      <c r="GCP175" s="396"/>
      <c r="GCQ175" s="396"/>
      <c r="GCR175" s="396"/>
      <c r="GCS175" s="396"/>
      <c r="GCT175" s="396"/>
      <c r="GCU175" s="396"/>
      <c r="GCV175" s="396"/>
      <c r="GCW175" s="396"/>
      <c r="GCX175" s="396"/>
      <c r="GCY175" s="396"/>
      <c r="GCZ175" s="396"/>
      <c r="GDA175" s="396"/>
      <c r="GDB175" s="396"/>
      <c r="GDC175" s="396"/>
      <c r="GDD175" s="396"/>
      <c r="GDE175" s="396"/>
      <c r="GDF175" s="396"/>
      <c r="GDG175" s="396"/>
      <c r="GDH175" s="396"/>
      <c r="GDI175" s="396"/>
      <c r="GDJ175" s="396"/>
      <c r="GDK175" s="396"/>
      <c r="GDL175" s="396"/>
      <c r="GDM175" s="396"/>
      <c r="GDN175" s="396"/>
      <c r="GDO175" s="396"/>
      <c r="GDP175" s="396"/>
      <c r="GDQ175" s="396"/>
      <c r="GDR175" s="396"/>
      <c r="GDS175" s="396"/>
      <c r="GDT175" s="396"/>
      <c r="GDU175" s="396"/>
      <c r="GDV175" s="396"/>
      <c r="GDW175" s="396"/>
      <c r="GDX175" s="396"/>
      <c r="GDY175" s="396"/>
      <c r="GDZ175" s="396"/>
      <c r="GEA175" s="396"/>
      <c r="GEB175" s="396"/>
      <c r="GEC175" s="396"/>
      <c r="GED175" s="396"/>
      <c r="GEE175" s="396"/>
      <c r="GEF175" s="396"/>
      <c r="GEG175" s="396"/>
      <c r="GEH175" s="396"/>
      <c r="GEI175" s="396"/>
      <c r="GEJ175" s="396"/>
      <c r="GEK175" s="396"/>
      <c r="GEL175" s="396"/>
      <c r="GEM175" s="396"/>
      <c r="GEN175" s="396"/>
      <c r="GEO175" s="396"/>
      <c r="GEP175" s="396"/>
      <c r="GEQ175" s="396"/>
      <c r="GER175" s="396"/>
      <c r="GES175" s="396"/>
      <c r="GET175" s="396"/>
      <c r="GEU175" s="396"/>
      <c r="GEV175" s="396"/>
      <c r="GEW175" s="396"/>
      <c r="GEX175" s="396"/>
      <c r="GEY175" s="396"/>
      <c r="GEZ175" s="396"/>
      <c r="GFA175" s="396"/>
      <c r="GFB175" s="396"/>
      <c r="GFC175" s="396"/>
      <c r="GFD175" s="396"/>
      <c r="GFE175" s="396"/>
      <c r="GFF175" s="396"/>
      <c r="GFG175" s="396"/>
      <c r="GFH175" s="396"/>
      <c r="GFI175" s="396"/>
      <c r="GFJ175" s="396"/>
      <c r="GFK175" s="396"/>
      <c r="GFL175" s="396"/>
      <c r="GFM175" s="396"/>
      <c r="GFN175" s="396"/>
      <c r="GFO175" s="396"/>
      <c r="GFP175" s="396"/>
      <c r="GFQ175" s="396"/>
      <c r="GFR175" s="396"/>
      <c r="GFS175" s="396"/>
      <c r="GFT175" s="396"/>
      <c r="GFU175" s="396"/>
      <c r="GFV175" s="396"/>
      <c r="GFW175" s="396"/>
      <c r="GFX175" s="396"/>
      <c r="GFY175" s="396"/>
      <c r="GFZ175" s="396"/>
      <c r="GGA175" s="396"/>
      <c r="GGB175" s="396"/>
      <c r="GGC175" s="396"/>
      <c r="GGD175" s="396"/>
      <c r="GGE175" s="396"/>
      <c r="GGF175" s="396"/>
      <c r="GGG175" s="396"/>
      <c r="GGH175" s="396"/>
      <c r="GGI175" s="396"/>
      <c r="GGJ175" s="396"/>
      <c r="GGK175" s="396"/>
      <c r="GGL175" s="396"/>
      <c r="GGM175" s="396"/>
      <c r="GGN175" s="396"/>
      <c r="GGO175" s="396"/>
      <c r="GGP175" s="396"/>
      <c r="GGQ175" s="396"/>
      <c r="GGR175" s="396"/>
      <c r="GGS175" s="396"/>
      <c r="GGT175" s="396"/>
      <c r="GGU175" s="396"/>
      <c r="GGV175" s="396"/>
      <c r="GGW175" s="396"/>
      <c r="GGX175" s="396"/>
      <c r="GGY175" s="396"/>
      <c r="GGZ175" s="396"/>
      <c r="GHA175" s="396"/>
      <c r="GHB175" s="396"/>
      <c r="GHC175" s="396"/>
      <c r="GHD175" s="396"/>
      <c r="GHE175" s="396"/>
      <c r="GHF175" s="396"/>
      <c r="GHG175" s="396"/>
      <c r="GHH175" s="396"/>
      <c r="GHI175" s="396"/>
      <c r="GHJ175" s="396"/>
      <c r="GHK175" s="396"/>
      <c r="GHL175" s="396"/>
      <c r="GHM175" s="396"/>
      <c r="GHN175" s="396"/>
      <c r="GHO175" s="396"/>
      <c r="GHP175" s="396"/>
      <c r="GHQ175" s="396"/>
      <c r="GHR175" s="396"/>
      <c r="GHS175" s="396"/>
      <c r="GHT175" s="396"/>
      <c r="GHU175" s="396"/>
      <c r="GHV175" s="396"/>
      <c r="GHW175" s="396"/>
      <c r="GHX175" s="396"/>
      <c r="GHY175" s="396"/>
      <c r="GHZ175" s="396"/>
      <c r="GIA175" s="396"/>
      <c r="GIB175" s="396"/>
      <c r="GIC175" s="396"/>
      <c r="GID175" s="396"/>
      <c r="GIE175" s="396"/>
      <c r="GIF175" s="396"/>
      <c r="GIG175" s="396"/>
      <c r="GIH175" s="396"/>
      <c r="GII175" s="396"/>
      <c r="GIJ175" s="396"/>
      <c r="GIK175" s="396"/>
      <c r="GIL175" s="396"/>
      <c r="GIM175" s="396"/>
      <c r="GIN175" s="396"/>
      <c r="GIO175" s="396"/>
      <c r="GIP175" s="396"/>
      <c r="GIQ175" s="396"/>
      <c r="GIR175" s="396"/>
      <c r="GIS175" s="396"/>
      <c r="GIT175" s="396"/>
      <c r="GIU175" s="396"/>
      <c r="GIV175" s="396"/>
      <c r="GIW175" s="396"/>
      <c r="GIX175" s="396"/>
      <c r="GIY175" s="396"/>
      <c r="GIZ175" s="396"/>
      <c r="GJA175" s="396"/>
      <c r="GJB175" s="396"/>
      <c r="GJC175" s="396"/>
      <c r="GJD175" s="396"/>
      <c r="GJE175" s="396"/>
      <c r="GJF175" s="396"/>
      <c r="GJG175" s="396"/>
      <c r="GJH175" s="396"/>
      <c r="GJI175" s="396"/>
      <c r="GJJ175" s="396"/>
      <c r="GJK175" s="396"/>
      <c r="GJL175" s="396"/>
      <c r="GJM175" s="396"/>
      <c r="GJN175" s="396"/>
      <c r="GJO175" s="396"/>
      <c r="GJP175" s="396"/>
      <c r="GJQ175" s="396"/>
      <c r="GJR175" s="396"/>
      <c r="GJS175" s="396"/>
      <c r="GJT175" s="396"/>
      <c r="GJU175" s="396"/>
      <c r="GJV175" s="396"/>
      <c r="GJW175" s="396"/>
      <c r="GJX175" s="396"/>
      <c r="GJY175" s="396"/>
      <c r="GJZ175" s="396"/>
      <c r="GKA175" s="396"/>
      <c r="GKB175" s="396"/>
      <c r="GKC175" s="396"/>
      <c r="GKD175" s="396"/>
      <c r="GKE175" s="396"/>
      <c r="GKF175" s="396"/>
      <c r="GKG175" s="396"/>
      <c r="GKH175" s="396"/>
      <c r="GKI175" s="396"/>
      <c r="GKJ175" s="396"/>
      <c r="GKK175" s="396"/>
      <c r="GKL175" s="396"/>
      <c r="GKM175" s="396"/>
      <c r="GKN175" s="396"/>
      <c r="GKO175" s="396"/>
      <c r="GKP175" s="396"/>
      <c r="GKQ175" s="396"/>
      <c r="GKR175" s="396"/>
      <c r="GKS175" s="396"/>
      <c r="GKT175" s="396"/>
      <c r="GKU175" s="396"/>
      <c r="GKV175" s="396"/>
      <c r="GKW175" s="396"/>
      <c r="GKX175" s="396"/>
      <c r="GKY175" s="396"/>
      <c r="GKZ175" s="396"/>
      <c r="GLA175" s="396"/>
      <c r="GLB175" s="396"/>
      <c r="GLC175" s="396"/>
      <c r="GLD175" s="396"/>
      <c r="GLE175" s="396"/>
      <c r="GLF175" s="396"/>
      <c r="GLG175" s="396"/>
      <c r="GLH175" s="396"/>
      <c r="GLI175" s="396"/>
      <c r="GLJ175" s="396"/>
      <c r="GLK175" s="396"/>
      <c r="GLL175" s="396"/>
      <c r="GLM175" s="396"/>
      <c r="GLN175" s="396"/>
      <c r="GLO175" s="396"/>
      <c r="GLP175" s="396"/>
      <c r="GLQ175" s="396"/>
      <c r="GLR175" s="396"/>
      <c r="GLS175" s="396"/>
      <c r="GLT175" s="396"/>
      <c r="GLU175" s="396"/>
      <c r="GLV175" s="396"/>
      <c r="GLW175" s="396"/>
      <c r="GLX175" s="396"/>
      <c r="GLY175" s="396"/>
      <c r="GLZ175" s="396"/>
      <c r="GMA175" s="396"/>
      <c r="GMB175" s="396"/>
      <c r="GMC175" s="396"/>
      <c r="GMD175" s="396"/>
      <c r="GME175" s="396"/>
      <c r="GMF175" s="396"/>
      <c r="GMG175" s="396"/>
      <c r="GMH175" s="396"/>
      <c r="GMI175" s="396"/>
      <c r="GMJ175" s="396"/>
      <c r="GMK175" s="396"/>
      <c r="GML175" s="396"/>
      <c r="GMM175" s="396"/>
      <c r="GMN175" s="396"/>
      <c r="GMO175" s="396"/>
      <c r="GMP175" s="396"/>
      <c r="GMQ175" s="396"/>
      <c r="GMR175" s="396"/>
      <c r="GMS175" s="396"/>
      <c r="GMT175" s="396"/>
      <c r="GMU175" s="396"/>
      <c r="GMV175" s="396"/>
      <c r="GMW175" s="396"/>
      <c r="GMX175" s="396"/>
      <c r="GMY175" s="396"/>
      <c r="GMZ175" s="396"/>
      <c r="GNA175" s="396"/>
      <c r="GNB175" s="396"/>
      <c r="GNC175" s="396"/>
      <c r="GND175" s="396"/>
      <c r="GNE175" s="396"/>
      <c r="GNF175" s="396"/>
      <c r="GNG175" s="396"/>
      <c r="GNH175" s="396"/>
      <c r="GNI175" s="396"/>
      <c r="GNJ175" s="396"/>
      <c r="GNK175" s="396"/>
      <c r="GNL175" s="396"/>
      <c r="GNM175" s="396"/>
      <c r="GNN175" s="396"/>
      <c r="GNO175" s="396"/>
      <c r="GNP175" s="396"/>
      <c r="GNQ175" s="396"/>
      <c r="GNR175" s="396"/>
      <c r="GNS175" s="396"/>
      <c r="GNT175" s="396"/>
      <c r="GNU175" s="396"/>
      <c r="GNV175" s="396"/>
      <c r="GNW175" s="396"/>
      <c r="GNX175" s="396"/>
      <c r="GNY175" s="396"/>
      <c r="GNZ175" s="396"/>
      <c r="GOA175" s="396"/>
      <c r="GOB175" s="396"/>
      <c r="GOC175" s="396"/>
      <c r="GOD175" s="396"/>
      <c r="GOE175" s="396"/>
      <c r="GOF175" s="396"/>
      <c r="GOG175" s="396"/>
      <c r="GOH175" s="396"/>
      <c r="GOI175" s="396"/>
      <c r="GOJ175" s="396"/>
      <c r="GOK175" s="396"/>
      <c r="GOL175" s="396"/>
      <c r="GOM175" s="396"/>
      <c r="GON175" s="396"/>
      <c r="GOO175" s="396"/>
      <c r="GOP175" s="396"/>
      <c r="GOQ175" s="396"/>
      <c r="GOR175" s="396"/>
      <c r="GOS175" s="396"/>
      <c r="GOT175" s="396"/>
      <c r="GOU175" s="396"/>
      <c r="GOV175" s="396"/>
      <c r="GOW175" s="396"/>
      <c r="GOX175" s="396"/>
      <c r="GOY175" s="396"/>
      <c r="GOZ175" s="396"/>
      <c r="GPA175" s="396"/>
      <c r="GPB175" s="396"/>
      <c r="GPC175" s="396"/>
      <c r="GPD175" s="396"/>
      <c r="GPE175" s="396"/>
      <c r="GPF175" s="396"/>
      <c r="GPG175" s="396"/>
      <c r="GPH175" s="396"/>
      <c r="GPI175" s="396"/>
      <c r="GPJ175" s="396"/>
      <c r="GPK175" s="396"/>
      <c r="GPL175" s="396"/>
      <c r="GPM175" s="396"/>
      <c r="GPN175" s="396"/>
      <c r="GPO175" s="396"/>
      <c r="GPP175" s="396"/>
      <c r="GPQ175" s="396"/>
      <c r="GPR175" s="396"/>
      <c r="GPS175" s="396"/>
      <c r="GPT175" s="396"/>
      <c r="GPU175" s="396"/>
      <c r="GPV175" s="396"/>
      <c r="GPW175" s="396"/>
      <c r="GPX175" s="396"/>
      <c r="GPY175" s="396"/>
      <c r="GPZ175" s="396"/>
      <c r="GQA175" s="396"/>
      <c r="GQB175" s="396"/>
      <c r="GQC175" s="396"/>
      <c r="GQD175" s="396"/>
      <c r="GQE175" s="396"/>
      <c r="GQF175" s="396"/>
      <c r="GQG175" s="396"/>
      <c r="GQH175" s="396"/>
      <c r="GQI175" s="396"/>
      <c r="GQJ175" s="396"/>
      <c r="GQK175" s="396"/>
      <c r="GQL175" s="396"/>
      <c r="GQM175" s="396"/>
      <c r="GQN175" s="396"/>
      <c r="GQO175" s="396"/>
      <c r="GQP175" s="396"/>
      <c r="GQQ175" s="396"/>
      <c r="GQR175" s="396"/>
      <c r="GQS175" s="396"/>
      <c r="GQT175" s="396"/>
      <c r="GQU175" s="396"/>
      <c r="GQV175" s="396"/>
      <c r="GQW175" s="396"/>
      <c r="GQX175" s="396"/>
      <c r="GQY175" s="396"/>
      <c r="GQZ175" s="396"/>
      <c r="GRA175" s="396"/>
      <c r="GRB175" s="396"/>
      <c r="GRC175" s="396"/>
      <c r="GRD175" s="396"/>
      <c r="GRE175" s="396"/>
      <c r="GRF175" s="396"/>
      <c r="GRG175" s="396"/>
      <c r="GRH175" s="396"/>
      <c r="GRI175" s="396"/>
      <c r="GRJ175" s="396"/>
      <c r="GRK175" s="396"/>
      <c r="GRL175" s="396"/>
      <c r="GRM175" s="396"/>
      <c r="GRN175" s="396"/>
      <c r="GRO175" s="396"/>
      <c r="GRP175" s="396"/>
      <c r="GRQ175" s="396"/>
      <c r="GRR175" s="396"/>
      <c r="GRS175" s="396"/>
      <c r="GRT175" s="396"/>
      <c r="GRU175" s="396"/>
      <c r="GRV175" s="396"/>
      <c r="GRW175" s="396"/>
      <c r="GRX175" s="396"/>
      <c r="GRY175" s="396"/>
      <c r="GRZ175" s="396"/>
      <c r="GSA175" s="396"/>
      <c r="GSB175" s="396"/>
      <c r="GSC175" s="396"/>
      <c r="GSD175" s="396"/>
      <c r="GSE175" s="396"/>
      <c r="GSF175" s="396"/>
      <c r="GSG175" s="396"/>
      <c r="GSH175" s="396"/>
      <c r="GSI175" s="396"/>
      <c r="GSJ175" s="396"/>
      <c r="GSK175" s="396"/>
      <c r="GSL175" s="396"/>
      <c r="GSM175" s="396"/>
      <c r="GSN175" s="396"/>
      <c r="GSO175" s="396"/>
      <c r="GSP175" s="396"/>
      <c r="GSQ175" s="396"/>
      <c r="GSR175" s="396"/>
      <c r="GSS175" s="396"/>
      <c r="GST175" s="396"/>
      <c r="GSU175" s="396"/>
      <c r="GSV175" s="396"/>
      <c r="GSW175" s="396"/>
      <c r="GSX175" s="396"/>
      <c r="GSY175" s="396"/>
      <c r="GSZ175" s="396"/>
      <c r="GTA175" s="396"/>
      <c r="GTB175" s="396"/>
      <c r="GTC175" s="396"/>
      <c r="GTD175" s="396"/>
      <c r="GTE175" s="396"/>
      <c r="GTF175" s="396"/>
      <c r="GTG175" s="396"/>
      <c r="GTH175" s="396"/>
      <c r="GTI175" s="396"/>
      <c r="GTJ175" s="396"/>
      <c r="GTK175" s="396"/>
      <c r="GTL175" s="396"/>
      <c r="GTM175" s="396"/>
      <c r="GTN175" s="396"/>
      <c r="GTO175" s="396"/>
      <c r="GTP175" s="396"/>
      <c r="GTQ175" s="396"/>
      <c r="GTR175" s="396"/>
      <c r="GTS175" s="396"/>
      <c r="GTT175" s="396"/>
      <c r="GTU175" s="396"/>
      <c r="GTV175" s="396"/>
      <c r="GTW175" s="396"/>
      <c r="GTX175" s="396"/>
      <c r="GTY175" s="396"/>
      <c r="GTZ175" s="396"/>
      <c r="GUA175" s="396"/>
      <c r="GUB175" s="396"/>
      <c r="GUC175" s="396"/>
      <c r="GUD175" s="396"/>
      <c r="GUE175" s="396"/>
      <c r="GUF175" s="396"/>
      <c r="GUG175" s="396"/>
      <c r="GUH175" s="396"/>
      <c r="GUI175" s="396"/>
      <c r="GUJ175" s="396"/>
      <c r="GUK175" s="396"/>
      <c r="GUL175" s="396"/>
      <c r="GUM175" s="396"/>
      <c r="GUN175" s="396"/>
      <c r="GUO175" s="396"/>
      <c r="GUP175" s="396"/>
      <c r="GUQ175" s="396"/>
      <c r="GUR175" s="396"/>
      <c r="GUS175" s="396"/>
      <c r="GUT175" s="396"/>
      <c r="GUU175" s="396"/>
      <c r="GUV175" s="396"/>
      <c r="GUW175" s="396"/>
      <c r="GUX175" s="396"/>
      <c r="GUY175" s="396"/>
      <c r="GUZ175" s="396"/>
      <c r="GVA175" s="396"/>
      <c r="GVB175" s="396"/>
      <c r="GVC175" s="396"/>
      <c r="GVD175" s="396"/>
      <c r="GVE175" s="396"/>
      <c r="GVF175" s="396"/>
      <c r="GVG175" s="396"/>
      <c r="GVH175" s="396"/>
      <c r="GVI175" s="396"/>
      <c r="GVJ175" s="396"/>
      <c r="GVK175" s="396"/>
      <c r="GVL175" s="396"/>
      <c r="GVM175" s="396"/>
      <c r="GVN175" s="396"/>
      <c r="GVO175" s="396"/>
      <c r="GVP175" s="396"/>
      <c r="GVQ175" s="396"/>
      <c r="GVR175" s="396"/>
      <c r="GVS175" s="396"/>
      <c r="GVT175" s="396"/>
      <c r="GVU175" s="396"/>
      <c r="GVV175" s="396"/>
      <c r="GVW175" s="396"/>
      <c r="GVX175" s="396"/>
      <c r="GVY175" s="396"/>
      <c r="GVZ175" s="396"/>
      <c r="GWA175" s="396"/>
      <c r="GWB175" s="396"/>
      <c r="GWC175" s="396"/>
      <c r="GWD175" s="396"/>
      <c r="GWE175" s="396"/>
      <c r="GWF175" s="396"/>
      <c r="GWG175" s="396"/>
      <c r="GWH175" s="396"/>
      <c r="GWI175" s="396"/>
      <c r="GWJ175" s="396"/>
      <c r="GWK175" s="396"/>
      <c r="GWL175" s="396"/>
      <c r="GWM175" s="396"/>
      <c r="GWN175" s="396"/>
      <c r="GWO175" s="396"/>
      <c r="GWP175" s="396"/>
      <c r="GWQ175" s="396"/>
      <c r="GWR175" s="396"/>
      <c r="GWS175" s="396"/>
      <c r="GWT175" s="396"/>
      <c r="GWU175" s="396"/>
      <c r="GWV175" s="396"/>
      <c r="GWW175" s="396"/>
      <c r="GWX175" s="396"/>
      <c r="GWY175" s="396"/>
      <c r="GWZ175" s="396"/>
      <c r="GXA175" s="396"/>
      <c r="GXB175" s="396"/>
      <c r="GXC175" s="396"/>
      <c r="GXD175" s="396"/>
      <c r="GXE175" s="396"/>
      <c r="GXF175" s="396"/>
      <c r="GXG175" s="396"/>
      <c r="GXH175" s="396"/>
      <c r="GXI175" s="396"/>
      <c r="GXJ175" s="396"/>
      <c r="GXK175" s="396"/>
      <c r="GXL175" s="396"/>
      <c r="GXM175" s="396"/>
      <c r="GXN175" s="396"/>
      <c r="GXO175" s="396"/>
      <c r="GXP175" s="396"/>
      <c r="GXQ175" s="396"/>
      <c r="GXR175" s="396"/>
      <c r="GXS175" s="396"/>
      <c r="GXT175" s="396"/>
      <c r="GXU175" s="396"/>
      <c r="GXV175" s="396"/>
      <c r="GXW175" s="396"/>
      <c r="GXX175" s="396"/>
      <c r="GXY175" s="396"/>
      <c r="GXZ175" s="396"/>
      <c r="GYA175" s="396"/>
      <c r="GYB175" s="396"/>
      <c r="GYC175" s="396"/>
      <c r="GYD175" s="396"/>
      <c r="GYE175" s="396"/>
      <c r="GYF175" s="396"/>
      <c r="GYG175" s="396"/>
      <c r="GYH175" s="396"/>
      <c r="GYI175" s="396"/>
      <c r="GYJ175" s="396"/>
      <c r="GYK175" s="396"/>
      <c r="GYL175" s="396"/>
      <c r="GYM175" s="396"/>
      <c r="GYN175" s="396"/>
      <c r="GYO175" s="396"/>
      <c r="GYP175" s="396"/>
      <c r="GYQ175" s="396"/>
      <c r="GYR175" s="396"/>
      <c r="GYS175" s="396"/>
      <c r="GYT175" s="396"/>
      <c r="GYU175" s="396"/>
      <c r="GYV175" s="396"/>
      <c r="GYW175" s="396"/>
      <c r="GYX175" s="396"/>
      <c r="GYY175" s="396"/>
      <c r="GYZ175" s="396"/>
      <c r="GZA175" s="396"/>
      <c r="GZB175" s="396"/>
      <c r="GZC175" s="396"/>
      <c r="GZD175" s="396"/>
      <c r="GZE175" s="396"/>
      <c r="GZF175" s="396"/>
      <c r="GZG175" s="396"/>
      <c r="GZH175" s="396"/>
      <c r="GZI175" s="396"/>
      <c r="GZJ175" s="396"/>
      <c r="GZK175" s="396"/>
      <c r="GZL175" s="396"/>
      <c r="GZM175" s="396"/>
      <c r="GZN175" s="396"/>
      <c r="GZO175" s="396"/>
      <c r="GZP175" s="396"/>
      <c r="GZQ175" s="396"/>
      <c r="GZR175" s="396"/>
      <c r="GZS175" s="396"/>
      <c r="GZT175" s="396"/>
      <c r="GZU175" s="396"/>
      <c r="GZV175" s="396"/>
      <c r="GZW175" s="396"/>
      <c r="GZX175" s="396"/>
      <c r="GZY175" s="396"/>
      <c r="GZZ175" s="396"/>
      <c r="HAA175" s="396"/>
      <c r="HAB175" s="396"/>
      <c r="HAC175" s="396"/>
      <c r="HAD175" s="396"/>
      <c r="HAE175" s="396"/>
      <c r="HAF175" s="396"/>
      <c r="HAG175" s="396"/>
      <c r="HAH175" s="396"/>
      <c r="HAI175" s="396"/>
      <c r="HAJ175" s="396"/>
      <c r="HAK175" s="396"/>
      <c r="HAL175" s="396"/>
      <c r="HAM175" s="396"/>
      <c r="HAN175" s="396"/>
      <c r="HAO175" s="396"/>
      <c r="HAP175" s="396"/>
      <c r="HAQ175" s="396"/>
      <c r="HAR175" s="396"/>
      <c r="HAS175" s="396"/>
      <c r="HAT175" s="396"/>
      <c r="HAU175" s="396"/>
      <c r="HAV175" s="396"/>
      <c r="HAW175" s="396"/>
      <c r="HAX175" s="396"/>
      <c r="HAY175" s="396"/>
      <c r="HAZ175" s="396"/>
      <c r="HBA175" s="396"/>
      <c r="HBB175" s="396"/>
      <c r="HBC175" s="396"/>
      <c r="HBD175" s="396"/>
      <c r="HBE175" s="396"/>
      <c r="HBF175" s="396"/>
      <c r="HBG175" s="396"/>
      <c r="HBH175" s="396"/>
      <c r="HBI175" s="396"/>
      <c r="HBJ175" s="396"/>
      <c r="HBK175" s="396"/>
      <c r="HBL175" s="396"/>
      <c r="HBM175" s="396"/>
      <c r="HBN175" s="396"/>
      <c r="HBO175" s="396"/>
      <c r="HBP175" s="396"/>
      <c r="HBQ175" s="396"/>
      <c r="HBR175" s="396"/>
      <c r="HBS175" s="396"/>
      <c r="HBT175" s="396"/>
      <c r="HBU175" s="396"/>
      <c r="HBV175" s="396"/>
      <c r="HBW175" s="396"/>
      <c r="HBX175" s="396"/>
      <c r="HBY175" s="396"/>
      <c r="HBZ175" s="396"/>
      <c r="HCA175" s="396"/>
      <c r="HCB175" s="396"/>
      <c r="HCC175" s="396"/>
      <c r="HCD175" s="396"/>
      <c r="HCE175" s="396"/>
      <c r="HCF175" s="396"/>
      <c r="HCG175" s="396"/>
      <c r="HCH175" s="396"/>
      <c r="HCI175" s="396"/>
      <c r="HCJ175" s="396"/>
      <c r="HCK175" s="396"/>
      <c r="HCL175" s="396"/>
      <c r="HCM175" s="396"/>
      <c r="HCN175" s="396"/>
      <c r="HCO175" s="396"/>
      <c r="HCP175" s="396"/>
      <c r="HCQ175" s="396"/>
      <c r="HCR175" s="396"/>
      <c r="HCS175" s="396"/>
      <c r="HCT175" s="396"/>
      <c r="HCU175" s="396"/>
      <c r="HCV175" s="396"/>
      <c r="HCW175" s="396"/>
      <c r="HCX175" s="396"/>
      <c r="HCY175" s="396"/>
      <c r="HCZ175" s="396"/>
      <c r="HDA175" s="396"/>
      <c r="HDB175" s="396"/>
      <c r="HDC175" s="396"/>
      <c r="HDD175" s="396"/>
      <c r="HDE175" s="396"/>
      <c r="HDF175" s="396"/>
      <c r="HDG175" s="396"/>
      <c r="HDH175" s="396"/>
      <c r="HDI175" s="396"/>
      <c r="HDJ175" s="396"/>
      <c r="HDK175" s="396"/>
      <c r="HDL175" s="396"/>
      <c r="HDM175" s="396"/>
      <c r="HDN175" s="396"/>
      <c r="HDO175" s="396"/>
      <c r="HDP175" s="396"/>
      <c r="HDQ175" s="396"/>
      <c r="HDR175" s="396"/>
      <c r="HDS175" s="396"/>
      <c r="HDT175" s="396"/>
      <c r="HDU175" s="396"/>
      <c r="HDV175" s="396"/>
      <c r="HDW175" s="396"/>
      <c r="HDX175" s="396"/>
      <c r="HDY175" s="396"/>
      <c r="HDZ175" s="396"/>
      <c r="HEA175" s="396"/>
      <c r="HEB175" s="396"/>
      <c r="HEC175" s="396"/>
      <c r="HED175" s="396"/>
      <c r="HEE175" s="396"/>
      <c r="HEF175" s="396"/>
      <c r="HEG175" s="396"/>
      <c r="HEH175" s="396"/>
      <c r="HEI175" s="396"/>
      <c r="HEJ175" s="396"/>
      <c r="HEK175" s="396"/>
      <c r="HEL175" s="396"/>
      <c r="HEM175" s="396"/>
      <c r="HEN175" s="396"/>
      <c r="HEO175" s="396"/>
      <c r="HEP175" s="396"/>
      <c r="HEQ175" s="396"/>
      <c r="HER175" s="396"/>
      <c r="HES175" s="396"/>
      <c r="HET175" s="396"/>
      <c r="HEU175" s="396"/>
      <c r="HEV175" s="396"/>
      <c r="HEW175" s="396"/>
      <c r="HEX175" s="396"/>
      <c r="HEY175" s="396"/>
      <c r="HEZ175" s="396"/>
      <c r="HFA175" s="396"/>
      <c r="HFB175" s="396"/>
      <c r="HFC175" s="396"/>
      <c r="HFD175" s="396"/>
      <c r="HFE175" s="396"/>
      <c r="HFF175" s="396"/>
      <c r="HFG175" s="396"/>
      <c r="HFH175" s="396"/>
      <c r="HFI175" s="396"/>
      <c r="HFJ175" s="396"/>
      <c r="HFK175" s="396"/>
      <c r="HFL175" s="396"/>
      <c r="HFM175" s="396"/>
      <c r="HFN175" s="396"/>
      <c r="HFO175" s="396"/>
      <c r="HFP175" s="396"/>
      <c r="HFQ175" s="396"/>
      <c r="HFR175" s="396"/>
      <c r="HFS175" s="396"/>
      <c r="HFT175" s="396"/>
      <c r="HFU175" s="396"/>
      <c r="HFV175" s="396"/>
      <c r="HFW175" s="396"/>
      <c r="HFX175" s="396"/>
      <c r="HFY175" s="396"/>
      <c r="HFZ175" s="396"/>
      <c r="HGA175" s="396"/>
      <c r="HGB175" s="396"/>
      <c r="HGC175" s="396"/>
      <c r="HGD175" s="396"/>
      <c r="HGE175" s="396"/>
      <c r="HGF175" s="396"/>
      <c r="HGG175" s="396"/>
      <c r="HGH175" s="396"/>
      <c r="HGI175" s="396"/>
      <c r="HGJ175" s="396"/>
      <c r="HGK175" s="396"/>
      <c r="HGL175" s="396"/>
      <c r="HGM175" s="396"/>
      <c r="HGN175" s="396"/>
      <c r="HGO175" s="396"/>
      <c r="HGP175" s="396"/>
      <c r="HGQ175" s="396"/>
      <c r="HGR175" s="396"/>
      <c r="HGS175" s="396"/>
      <c r="HGT175" s="396"/>
      <c r="HGU175" s="396"/>
      <c r="HGV175" s="396"/>
      <c r="HGW175" s="396"/>
      <c r="HGX175" s="396"/>
      <c r="HGY175" s="396"/>
      <c r="HGZ175" s="396"/>
      <c r="HHA175" s="396"/>
      <c r="HHB175" s="396"/>
      <c r="HHC175" s="396"/>
      <c r="HHD175" s="396"/>
      <c r="HHE175" s="396"/>
      <c r="HHF175" s="396"/>
      <c r="HHG175" s="396"/>
      <c r="HHH175" s="396"/>
      <c r="HHI175" s="396"/>
      <c r="HHJ175" s="396"/>
      <c r="HHK175" s="396"/>
      <c r="HHL175" s="396"/>
      <c r="HHM175" s="396"/>
      <c r="HHN175" s="396"/>
      <c r="HHO175" s="396"/>
      <c r="HHP175" s="396"/>
      <c r="HHQ175" s="396"/>
      <c r="HHR175" s="396"/>
      <c r="HHS175" s="396"/>
      <c r="HHT175" s="396"/>
      <c r="HHU175" s="396"/>
      <c r="HHV175" s="396"/>
      <c r="HHW175" s="396"/>
      <c r="HHX175" s="396"/>
      <c r="HHY175" s="396"/>
      <c r="HHZ175" s="396"/>
      <c r="HIA175" s="396"/>
      <c r="HIB175" s="396"/>
      <c r="HIC175" s="396"/>
      <c r="HID175" s="396"/>
      <c r="HIE175" s="396"/>
      <c r="HIF175" s="396"/>
      <c r="HIG175" s="396"/>
      <c r="HIH175" s="396"/>
      <c r="HII175" s="396"/>
      <c r="HIJ175" s="396"/>
      <c r="HIK175" s="396"/>
      <c r="HIL175" s="396"/>
      <c r="HIM175" s="396"/>
      <c r="HIN175" s="396"/>
      <c r="HIO175" s="396"/>
      <c r="HIP175" s="396"/>
      <c r="HIQ175" s="396"/>
      <c r="HIR175" s="396"/>
      <c r="HIS175" s="396"/>
      <c r="HIT175" s="396"/>
      <c r="HIU175" s="396"/>
      <c r="HIV175" s="396"/>
      <c r="HIW175" s="396"/>
      <c r="HIX175" s="396"/>
      <c r="HIY175" s="396"/>
      <c r="HIZ175" s="396"/>
      <c r="HJA175" s="396"/>
      <c r="HJB175" s="396"/>
      <c r="HJC175" s="396"/>
      <c r="HJD175" s="396"/>
      <c r="HJE175" s="396"/>
      <c r="HJF175" s="396"/>
      <c r="HJG175" s="396"/>
      <c r="HJH175" s="396"/>
      <c r="HJI175" s="396"/>
      <c r="HJJ175" s="396"/>
      <c r="HJK175" s="396"/>
      <c r="HJL175" s="396"/>
      <c r="HJM175" s="396"/>
      <c r="HJN175" s="396"/>
      <c r="HJO175" s="396"/>
      <c r="HJP175" s="396"/>
      <c r="HJQ175" s="396"/>
      <c r="HJR175" s="396"/>
      <c r="HJS175" s="396"/>
      <c r="HJT175" s="396"/>
      <c r="HJU175" s="396"/>
      <c r="HJV175" s="396"/>
      <c r="HJW175" s="396"/>
      <c r="HJX175" s="396"/>
      <c r="HJY175" s="396"/>
      <c r="HJZ175" s="396"/>
      <c r="HKA175" s="396"/>
      <c r="HKB175" s="396"/>
      <c r="HKC175" s="396"/>
      <c r="HKD175" s="396"/>
      <c r="HKE175" s="396"/>
      <c r="HKF175" s="396"/>
      <c r="HKG175" s="396"/>
      <c r="HKH175" s="396"/>
      <c r="HKI175" s="396"/>
      <c r="HKJ175" s="396"/>
      <c r="HKK175" s="396"/>
      <c r="HKL175" s="396"/>
      <c r="HKM175" s="396"/>
      <c r="HKN175" s="396"/>
      <c r="HKO175" s="396"/>
      <c r="HKP175" s="396"/>
      <c r="HKQ175" s="396"/>
      <c r="HKR175" s="396"/>
      <c r="HKS175" s="396"/>
      <c r="HKT175" s="396"/>
      <c r="HKU175" s="396"/>
      <c r="HKV175" s="396"/>
      <c r="HKW175" s="396"/>
      <c r="HKX175" s="396"/>
      <c r="HKY175" s="396"/>
      <c r="HKZ175" s="396"/>
      <c r="HLA175" s="396"/>
      <c r="HLB175" s="396"/>
      <c r="HLC175" s="396"/>
      <c r="HLD175" s="396"/>
      <c r="HLE175" s="396"/>
      <c r="HLF175" s="396"/>
      <c r="HLG175" s="396"/>
      <c r="HLH175" s="396"/>
      <c r="HLI175" s="396"/>
      <c r="HLJ175" s="396"/>
      <c r="HLK175" s="396"/>
      <c r="HLL175" s="396"/>
      <c r="HLM175" s="396"/>
      <c r="HLN175" s="396"/>
      <c r="HLO175" s="396"/>
      <c r="HLP175" s="396"/>
      <c r="HLQ175" s="396"/>
      <c r="HLR175" s="396"/>
      <c r="HLS175" s="396"/>
      <c r="HLT175" s="396"/>
      <c r="HLU175" s="396"/>
      <c r="HLV175" s="396"/>
      <c r="HLW175" s="396"/>
      <c r="HLX175" s="396"/>
      <c r="HLY175" s="396"/>
      <c r="HLZ175" s="396"/>
      <c r="HMA175" s="396"/>
      <c r="HMB175" s="396"/>
      <c r="HMC175" s="396"/>
      <c r="HMD175" s="396"/>
      <c r="HME175" s="396"/>
      <c r="HMF175" s="396"/>
      <c r="HMG175" s="396"/>
      <c r="HMH175" s="396"/>
      <c r="HMI175" s="396"/>
      <c r="HMJ175" s="396"/>
      <c r="HMK175" s="396"/>
      <c r="HML175" s="396"/>
      <c r="HMM175" s="396"/>
      <c r="HMN175" s="396"/>
      <c r="HMO175" s="396"/>
      <c r="HMP175" s="396"/>
      <c r="HMQ175" s="396"/>
      <c r="HMR175" s="396"/>
      <c r="HMS175" s="396"/>
      <c r="HMT175" s="396"/>
      <c r="HMU175" s="396"/>
      <c r="HMV175" s="396"/>
      <c r="HMW175" s="396"/>
      <c r="HMX175" s="396"/>
      <c r="HMY175" s="396"/>
      <c r="HMZ175" s="396"/>
      <c r="HNA175" s="396"/>
      <c r="HNB175" s="396"/>
      <c r="HNC175" s="396"/>
      <c r="HND175" s="396"/>
      <c r="HNE175" s="396"/>
      <c r="HNF175" s="396"/>
      <c r="HNG175" s="396"/>
      <c r="HNH175" s="396"/>
      <c r="HNI175" s="396"/>
      <c r="HNJ175" s="396"/>
      <c r="HNK175" s="396"/>
      <c r="HNL175" s="396"/>
      <c r="HNM175" s="396"/>
      <c r="HNN175" s="396"/>
      <c r="HNO175" s="396"/>
      <c r="HNP175" s="396"/>
      <c r="HNQ175" s="396"/>
      <c r="HNR175" s="396"/>
      <c r="HNS175" s="396"/>
      <c r="HNT175" s="396"/>
      <c r="HNU175" s="396"/>
      <c r="HNV175" s="396"/>
      <c r="HNW175" s="396"/>
      <c r="HNX175" s="396"/>
      <c r="HNY175" s="396"/>
      <c r="HNZ175" s="396"/>
      <c r="HOA175" s="396"/>
      <c r="HOB175" s="396"/>
      <c r="HOC175" s="396"/>
      <c r="HOD175" s="396"/>
      <c r="HOE175" s="396"/>
      <c r="HOF175" s="396"/>
      <c r="HOG175" s="396"/>
      <c r="HOH175" s="396"/>
      <c r="HOI175" s="396"/>
      <c r="HOJ175" s="396"/>
      <c r="HOK175" s="396"/>
      <c r="HOL175" s="396"/>
      <c r="HOM175" s="396"/>
      <c r="HON175" s="396"/>
      <c r="HOO175" s="396"/>
      <c r="HOP175" s="396"/>
      <c r="HOQ175" s="396"/>
      <c r="HOR175" s="396"/>
      <c r="HOS175" s="396"/>
      <c r="HOT175" s="396"/>
      <c r="HOU175" s="396"/>
      <c r="HOV175" s="396"/>
      <c r="HOW175" s="396"/>
      <c r="HOX175" s="396"/>
      <c r="HOY175" s="396"/>
      <c r="HOZ175" s="396"/>
      <c r="HPA175" s="396"/>
      <c r="HPB175" s="396"/>
      <c r="HPC175" s="396"/>
      <c r="HPD175" s="396"/>
      <c r="HPE175" s="396"/>
      <c r="HPF175" s="396"/>
      <c r="HPG175" s="396"/>
      <c r="HPH175" s="396"/>
      <c r="HPI175" s="396"/>
      <c r="HPJ175" s="396"/>
      <c r="HPK175" s="396"/>
      <c r="HPL175" s="396"/>
      <c r="HPM175" s="396"/>
      <c r="HPN175" s="396"/>
      <c r="HPO175" s="396"/>
      <c r="HPP175" s="396"/>
      <c r="HPQ175" s="396"/>
      <c r="HPR175" s="396"/>
      <c r="HPS175" s="396"/>
      <c r="HPT175" s="396"/>
      <c r="HPU175" s="396"/>
      <c r="HPV175" s="396"/>
      <c r="HPW175" s="396"/>
      <c r="HPX175" s="396"/>
      <c r="HPY175" s="396"/>
      <c r="HPZ175" s="396"/>
      <c r="HQA175" s="396"/>
      <c r="HQB175" s="396"/>
      <c r="HQC175" s="396"/>
      <c r="HQD175" s="396"/>
      <c r="HQE175" s="396"/>
      <c r="HQF175" s="396"/>
      <c r="HQG175" s="396"/>
      <c r="HQH175" s="396"/>
      <c r="HQI175" s="396"/>
      <c r="HQJ175" s="396"/>
      <c r="HQK175" s="396"/>
      <c r="HQL175" s="396"/>
      <c r="HQM175" s="396"/>
      <c r="HQN175" s="396"/>
      <c r="HQO175" s="396"/>
      <c r="HQP175" s="396"/>
      <c r="HQQ175" s="396"/>
      <c r="HQR175" s="396"/>
      <c r="HQS175" s="396"/>
      <c r="HQT175" s="396"/>
      <c r="HQU175" s="396"/>
      <c r="HQV175" s="396"/>
      <c r="HQW175" s="396"/>
      <c r="HQX175" s="396"/>
      <c r="HQY175" s="396"/>
      <c r="HQZ175" s="396"/>
      <c r="HRA175" s="396"/>
      <c r="HRB175" s="396"/>
      <c r="HRC175" s="396"/>
      <c r="HRD175" s="396"/>
      <c r="HRE175" s="396"/>
      <c r="HRF175" s="396"/>
      <c r="HRG175" s="396"/>
      <c r="HRH175" s="396"/>
      <c r="HRI175" s="396"/>
      <c r="HRJ175" s="396"/>
      <c r="HRK175" s="396"/>
      <c r="HRL175" s="396"/>
      <c r="HRM175" s="396"/>
      <c r="HRN175" s="396"/>
      <c r="HRO175" s="396"/>
      <c r="HRP175" s="396"/>
      <c r="HRQ175" s="396"/>
      <c r="HRR175" s="396"/>
      <c r="HRS175" s="396"/>
      <c r="HRT175" s="396"/>
      <c r="HRU175" s="396"/>
      <c r="HRV175" s="396"/>
      <c r="HRW175" s="396"/>
      <c r="HRX175" s="396"/>
      <c r="HRY175" s="396"/>
      <c r="HRZ175" s="396"/>
      <c r="HSA175" s="396"/>
      <c r="HSB175" s="396"/>
      <c r="HSC175" s="396"/>
      <c r="HSD175" s="396"/>
      <c r="HSE175" s="396"/>
      <c r="HSF175" s="396"/>
      <c r="HSG175" s="396"/>
      <c r="HSH175" s="396"/>
      <c r="HSI175" s="396"/>
      <c r="HSJ175" s="396"/>
      <c r="HSK175" s="396"/>
      <c r="HSL175" s="396"/>
      <c r="HSM175" s="396"/>
      <c r="HSN175" s="396"/>
      <c r="HSO175" s="396"/>
      <c r="HSP175" s="396"/>
      <c r="HSQ175" s="396"/>
      <c r="HSR175" s="396"/>
      <c r="HSS175" s="396"/>
      <c r="HST175" s="396"/>
      <c r="HSU175" s="396"/>
      <c r="HSV175" s="396"/>
      <c r="HSW175" s="396"/>
      <c r="HSX175" s="396"/>
      <c r="HSY175" s="396"/>
      <c r="HSZ175" s="396"/>
      <c r="HTA175" s="396"/>
      <c r="HTB175" s="396"/>
      <c r="HTC175" s="396"/>
      <c r="HTD175" s="396"/>
      <c r="HTE175" s="396"/>
      <c r="HTF175" s="396"/>
      <c r="HTG175" s="396"/>
      <c r="HTH175" s="396"/>
      <c r="HTI175" s="396"/>
      <c r="HTJ175" s="396"/>
      <c r="HTK175" s="396"/>
      <c r="HTL175" s="396"/>
      <c r="HTM175" s="396"/>
      <c r="HTN175" s="396"/>
      <c r="HTO175" s="396"/>
      <c r="HTP175" s="396"/>
      <c r="HTQ175" s="396"/>
      <c r="HTR175" s="396"/>
      <c r="HTS175" s="396"/>
      <c r="HTT175" s="396"/>
      <c r="HTU175" s="396"/>
      <c r="HTV175" s="396"/>
      <c r="HTW175" s="396"/>
      <c r="HTX175" s="396"/>
      <c r="HTY175" s="396"/>
      <c r="HTZ175" s="396"/>
      <c r="HUA175" s="396"/>
      <c r="HUB175" s="396"/>
      <c r="HUC175" s="396"/>
      <c r="HUD175" s="396"/>
      <c r="HUE175" s="396"/>
      <c r="HUF175" s="396"/>
      <c r="HUG175" s="396"/>
      <c r="HUH175" s="396"/>
      <c r="HUI175" s="396"/>
      <c r="HUJ175" s="396"/>
      <c r="HUK175" s="396"/>
      <c r="HUL175" s="396"/>
      <c r="HUM175" s="396"/>
      <c r="HUN175" s="396"/>
      <c r="HUO175" s="396"/>
      <c r="HUP175" s="396"/>
      <c r="HUQ175" s="396"/>
      <c r="HUR175" s="396"/>
      <c r="HUS175" s="396"/>
      <c r="HUT175" s="396"/>
      <c r="HUU175" s="396"/>
      <c r="HUV175" s="396"/>
      <c r="HUW175" s="396"/>
      <c r="HUX175" s="396"/>
      <c r="HUY175" s="396"/>
      <c r="HUZ175" s="396"/>
      <c r="HVA175" s="396"/>
      <c r="HVB175" s="396"/>
      <c r="HVC175" s="396"/>
      <c r="HVD175" s="396"/>
      <c r="HVE175" s="396"/>
      <c r="HVF175" s="396"/>
      <c r="HVG175" s="396"/>
      <c r="HVH175" s="396"/>
      <c r="HVI175" s="396"/>
      <c r="HVJ175" s="396"/>
      <c r="HVK175" s="396"/>
      <c r="HVL175" s="396"/>
      <c r="HVM175" s="396"/>
      <c r="HVN175" s="396"/>
      <c r="HVO175" s="396"/>
      <c r="HVP175" s="396"/>
      <c r="HVQ175" s="396"/>
      <c r="HVR175" s="396"/>
      <c r="HVS175" s="396"/>
      <c r="HVT175" s="396"/>
      <c r="HVU175" s="396"/>
      <c r="HVV175" s="396"/>
      <c r="HVW175" s="396"/>
      <c r="HVX175" s="396"/>
      <c r="HVY175" s="396"/>
      <c r="HVZ175" s="396"/>
      <c r="HWA175" s="396"/>
      <c r="HWB175" s="396"/>
      <c r="HWC175" s="396"/>
      <c r="HWD175" s="396"/>
      <c r="HWE175" s="396"/>
      <c r="HWF175" s="396"/>
      <c r="HWG175" s="396"/>
      <c r="HWH175" s="396"/>
      <c r="HWI175" s="396"/>
      <c r="HWJ175" s="396"/>
      <c r="HWK175" s="396"/>
      <c r="HWL175" s="396"/>
      <c r="HWM175" s="396"/>
      <c r="HWN175" s="396"/>
      <c r="HWO175" s="396"/>
      <c r="HWP175" s="396"/>
      <c r="HWQ175" s="396"/>
      <c r="HWR175" s="396"/>
      <c r="HWS175" s="396"/>
      <c r="HWT175" s="396"/>
      <c r="HWU175" s="396"/>
      <c r="HWV175" s="396"/>
      <c r="HWW175" s="396"/>
      <c r="HWX175" s="396"/>
      <c r="HWY175" s="396"/>
      <c r="HWZ175" s="396"/>
      <c r="HXA175" s="396"/>
      <c r="HXB175" s="396"/>
      <c r="HXC175" s="396"/>
      <c r="HXD175" s="396"/>
      <c r="HXE175" s="396"/>
      <c r="HXF175" s="396"/>
      <c r="HXG175" s="396"/>
      <c r="HXH175" s="396"/>
      <c r="HXI175" s="396"/>
      <c r="HXJ175" s="396"/>
      <c r="HXK175" s="396"/>
      <c r="HXL175" s="396"/>
      <c r="HXM175" s="396"/>
      <c r="HXN175" s="396"/>
      <c r="HXO175" s="396"/>
      <c r="HXP175" s="396"/>
      <c r="HXQ175" s="396"/>
      <c r="HXR175" s="396"/>
      <c r="HXS175" s="396"/>
      <c r="HXT175" s="396"/>
      <c r="HXU175" s="396"/>
      <c r="HXV175" s="396"/>
      <c r="HXW175" s="396"/>
      <c r="HXX175" s="396"/>
      <c r="HXY175" s="396"/>
      <c r="HXZ175" s="396"/>
      <c r="HYA175" s="396"/>
      <c r="HYB175" s="396"/>
      <c r="HYC175" s="396"/>
      <c r="HYD175" s="396"/>
      <c r="HYE175" s="396"/>
      <c r="HYF175" s="396"/>
      <c r="HYG175" s="396"/>
      <c r="HYH175" s="396"/>
      <c r="HYI175" s="396"/>
      <c r="HYJ175" s="396"/>
      <c r="HYK175" s="396"/>
      <c r="HYL175" s="396"/>
      <c r="HYM175" s="396"/>
      <c r="HYN175" s="396"/>
      <c r="HYO175" s="396"/>
      <c r="HYP175" s="396"/>
      <c r="HYQ175" s="396"/>
      <c r="HYR175" s="396"/>
      <c r="HYS175" s="396"/>
      <c r="HYT175" s="396"/>
      <c r="HYU175" s="396"/>
      <c r="HYV175" s="396"/>
      <c r="HYW175" s="396"/>
      <c r="HYX175" s="396"/>
      <c r="HYY175" s="396"/>
      <c r="HYZ175" s="396"/>
      <c r="HZA175" s="396"/>
      <c r="HZB175" s="396"/>
      <c r="HZC175" s="396"/>
      <c r="HZD175" s="396"/>
      <c r="HZE175" s="396"/>
      <c r="HZF175" s="396"/>
      <c r="HZG175" s="396"/>
      <c r="HZH175" s="396"/>
      <c r="HZI175" s="396"/>
      <c r="HZJ175" s="396"/>
      <c r="HZK175" s="396"/>
      <c r="HZL175" s="396"/>
      <c r="HZM175" s="396"/>
      <c r="HZN175" s="396"/>
      <c r="HZO175" s="396"/>
      <c r="HZP175" s="396"/>
      <c r="HZQ175" s="396"/>
      <c r="HZR175" s="396"/>
      <c r="HZS175" s="396"/>
      <c r="HZT175" s="396"/>
      <c r="HZU175" s="396"/>
      <c r="HZV175" s="396"/>
      <c r="HZW175" s="396"/>
      <c r="HZX175" s="396"/>
      <c r="HZY175" s="396"/>
      <c r="HZZ175" s="396"/>
      <c r="IAA175" s="396"/>
      <c r="IAB175" s="396"/>
      <c r="IAC175" s="396"/>
      <c r="IAD175" s="396"/>
      <c r="IAE175" s="396"/>
      <c r="IAF175" s="396"/>
      <c r="IAG175" s="396"/>
      <c r="IAH175" s="396"/>
      <c r="IAI175" s="396"/>
      <c r="IAJ175" s="396"/>
      <c r="IAK175" s="396"/>
      <c r="IAL175" s="396"/>
      <c r="IAM175" s="396"/>
      <c r="IAN175" s="396"/>
      <c r="IAO175" s="396"/>
      <c r="IAP175" s="396"/>
      <c r="IAQ175" s="396"/>
      <c r="IAR175" s="396"/>
      <c r="IAS175" s="396"/>
      <c r="IAT175" s="396"/>
      <c r="IAU175" s="396"/>
      <c r="IAV175" s="396"/>
      <c r="IAW175" s="396"/>
      <c r="IAX175" s="396"/>
      <c r="IAY175" s="396"/>
      <c r="IAZ175" s="396"/>
      <c r="IBA175" s="396"/>
      <c r="IBB175" s="396"/>
      <c r="IBC175" s="396"/>
      <c r="IBD175" s="396"/>
      <c r="IBE175" s="396"/>
      <c r="IBF175" s="396"/>
      <c r="IBG175" s="396"/>
      <c r="IBH175" s="396"/>
      <c r="IBI175" s="396"/>
      <c r="IBJ175" s="396"/>
      <c r="IBK175" s="396"/>
      <c r="IBL175" s="396"/>
      <c r="IBM175" s="396"/>
      <c r="IBN175" s="396"/>
      <c r="IBO175" s="396"/>
      <c r="IBP175" s="396"/>
      <c r="IBQ175" s="396"/>
      <c r="IBR175" s="396"/>
      <c r="IBS175" s="396"/>
      <c r="IBT175" s="396"/>
      <c r="IBU175" s="396"/>
      <c r="IBV175" s="396"/>
      <c r="IBW175" s="396"/>
      <c r="IBX175" s="396"/>
      <c r="IBY175" s="396"/>
      <c r="IBZ175" s="396"/>
      <c r="ICA175" s="396"/>
      <c r="ICB175" s="396"/>
      <c r="ICC175" s="396"/>
      <c r="ICD175" s="396"/>
      <c r="ICE175" s="396"/>
      <c r="ICF175" s="396"/>
      <c r="ICG175" s="396"/>
      <c r="ICH175" s="396"/>
      <c r="ICI175" s="396"/>
      <c r="ICJ175" s="396"/>
      <c r="ICK175" s="396"/>
      <c r="ICL175" s="396"/>
      <c r="ICM175" s="396"/>
      <c r="ICN175" s="396"/>
      <c r="ICO175" s="396"/>
      <c r="ICP175" s="396"/>
      <c r="ICQ175" s="396"/>
      <c r="ICR175" s="396"/>
      <c r="ICS175" s="396"/>
      <c r="ICT175" s="396"/>
      <c r="ICU175" s="396"/>
      <c r="ICV175" s="396"/>
      <c r="ICW175" s="396"/>
      <c r="ICX175" s="396"/>
      <c r="ICY175" s="396"/>
      <c r="ICZ175" s="396"/>
      <c r="IDA175" s="396"/>
      <c r="IDB175" s="396"/>
      <c r="IDC175" s="396"/>
      <c r="IDD175" s="396"/>
      <c r="IDE175" s="396"/>
      <c r="IDF175" s="396"/>
      <c r="IDG175" s="396"/>
      <c r="IDH175" s="396"/>
      <c r="IDI175" s="396"/>
      <c r="IDJ175" s="396"/>
      <c r="IDK175" s="396"/>
      <c r="IDL175" s="396"/>
      <c r="IDM175" s="396"/>
      <c r="IDN175" s="396"/>
      <c r="IDO175" s="396"/>
      <c r="IDP175" s="396"/>
      <c r="IDQ175" s="396"/>
      <c r="IDR175" s="396"/>
      <c r="IDS175" s="396"/>
      <c r="IDT175" s="396"/>
      <c r="IDU175" s="396"/>
      <c r="IDV175" s="396"/>
      <c r="IDW175" s="396"/>
      <c r="IDX175" s="396"/>
      <c r="IDY175" s="396"/>
      <c r="IDZ175" s="396"/>
      <c r="IEA175" s="396"/>
      <c r="IEB175" s="396"/>
      <c r="IEC175" s="396"/>
      <c r="IED175" s="396"/>
      <c r="IEE175" s="396"/>
      <c r="IEF175" s="396"/>
      <c r="IEG175" s="396"/>
      <c r="IEH175" s="396"/>
      <c r="IEI175" s="396"/>
      <c r="IEJ175" s="396"/>
      <c r="IEK175" s="396"/>
      <c r="IEL175" s="396"/>
      <c r="IEM175" s="396"/>
      <c r="IEN175" s="396"/>
      <c r="IEO175" s="396"/>
      <c r="IEP175" s="396"/>
      <c r="IEQ175" s="396"/>
      <c r="IER175" s="396"/>
      <c r="IES175" s="396"/>
      <c r="IET175" s="396"/>
      <c r="IEU175" s="396"/>
      <c r="IEV175" s="396"/>
      <c r="IEW175" s="396"/>
      <c r="IEX175" s="396"/>
      <c r="IEY175" s="396"/>
      <c r="IEZ175" s="396"/>
      <c r="IFA175" s="396"/>
      <c r="IFB175" s="396"/>
      <c r="IFC175" s="396"/>
      <c r="IFD175" s="396"/>
      <c r="IFE175" s="396"/>
      <c r="IFF175" s="396"/>
      <c r="IFG175" s="396"/>
      <c r="IFH175" s="396"/>
      <c r="IFI175" s="396"/>
      <c r="IFJ175" s="396"/>
      <c r="IFK175" s="396"/>
      <c r="IFL175" s="396"/>
      <c r="IFM175" s="396"/>
      <c r="IFN175" s="396"/>
      <c r="IFO175" s="396"/>
      <c r="IFP175" s="396"/>
      <c r="IFQ175" s="396"/>
      <c r="IFR175" s="396"/>
      <c r="IFS175" s="396"/>
      <c r="IFT175" s="396"/>
      <c r="IFU175" s="396"/>
      <c r="IFV175" s="396"/>
      <c r="IFW175" s="396"/>
      <c r="IFX175" s="396"/>
      <c r="IFY175" s="396"/>
      <c r="IFZ175" s="396"/>
      <c r="IGA175" s="396"/>
      <c r="IGB175" s="396"/>
      <c r="IGC175" s="396"/>
      <c r="IGD175" s="396"/>
      <c r="IGE175" s="396"/>
      <c r="IGF175" s="396"/>
      <c r="IGG175" s="396"/>
      <c r="IGH175" s="396"/>
      <c r="IGI175" s="396"/>
      <c r="IGJ175" s="396"/>
      <c r="IGK175" s="396"/>
      <c r="IGL175" s="396"/>
      <c r="IGM175" s="396"/>
      <c r="IGN175" s="396"/>
      <c r="IGO175" s="396"/>
      <c r="IGP175" s="396"/>
      <c r="IGQ175" s="396"/>
      <c r="IGR175" s="396"/>
      <c r="IGS175" s="396"/>
      <c r="IGT175" s="396"/>
      <c r="IGU175" s="396"/>
      <c r="IGV175" s="396"/>
      <c r="IGW175" s="396"/>
      <c r="IGX175" s="396"/>
      <c r="IGY175" s="396"/>
      <c r="IGZ175" s="396"/>
      <c r="IHA175" s="396"/>
      <c r="IHB175" s="396"/>
      <c r="IHC175" s="396"/>
      <c r="IHD175" s="396"/>
      <c r="IHE175" s="396"/>
      <c r="IHF175" s="396"/>
      <c r="IHG175" s="396"/>
      <c r="IHH175" s="396"/>
      <c r="IHI175" s="396"/>
      <c r="IHJ175" s="396"/>
      <c r="IHK175" s="396"/>
      <c r="IHL175" s="396"/>
      <c r="IHM175" s="396"/>
      <c r="IHN175" s="396"/>
      <c r="IHO175" s="396"/>
      <c r="IHP175" s="396"/>
      <c r="IHQ175" s="396"/>
      <c r="IHR175" s="396"/>
      <c r="IHS175" s="396"/>
      <c r="IHT175" s="396"/>
      <c r="IHU175" s="396"/>
      <c r="IHV175" s="396"/>
      <c r="IHW175" s="396"/>
      <c r="IHX175" s="396"/>
      <c r="IHY175" s="396"/>
      <c r="IHZ175" s="396"/>
      <c r="IIA175" s="396"/>
      <c r="IIB175" s="396"/>
      <c r="IIC175" s="396"/>
      <c r="IID175" s="396"/>
      <c r="IIE175" s="396"/>
      <c r="IIF175" s="396"/>
      <c r="IIG175" s="396"/>
      <c r="IIH175" s="396"/>
      <c r="III175" s="396"/>
      <c r="IIJ175" s="396"/>
      <c r="IIK175" s="396"/>
      <c r="IIL175" s="396"/>
      <c r="IIM175" s="396"/>
      <c r="IIN175" s="396"/>
      <c r="IIO175" s="396"/>
      <c r="IIP175" s="396"/>
      <c r="IIQ175" s="396"/>
      <c r="IIR175" s="396"/>
      <c r="IIS175" s="396"/>
      <c r="IIT175" s="396"/>
      <c r="IIU175" s="396"/>
      <c r="IIV175" s="396"/>
      <c r="IIW175" s="396"/>
      <c r="IIX175" s="396"/>
      <c r="IIY175" s="396"/>
      <c r="IIZ175" s="396"/>
      <c r="IJA175" s="396"/>
      <c r="IJB175" s="396"/>
      <c r="IJC175" s="396"/>
      <c r="IJD175" s="396"/>
      <c r="IJE175" s="396"/>
      <c r="IJF175" s="396"/>
      <c r="IJG175" s="396"/>
      <c r="IJH175" s="396"/>
      <c r="IJI175" s="396"/>
      <c r="IJJ175" s="396"/>
      <c r="IJK175" s="396"/>
      <c r="IJL175" s="396"/>
      <c r="IJM175" s="396"/>
      <c r="IJN175" s="396"/>
      <c r="IJO175" s="396"/>
      <c r="IJP175" s="396"/>
      <c r="IJQ175" s="396"/>
      <c r="IJR175" s="396"/>
      <c r="IJS175" s="396"/>
      <c r="IJT175" s="396"/>
      <c r="IJU175" s="396"/>
      <c r="IJV175" s="396"/>
      <c r="IJW175" s="396"/>
      <c r="IJX175" s="396"/>
      <c r="IJY175" s="396"/>
      <c r="IJZ175" s="396"/>
      <c r="IKA175" s="396"/>
      <c r="IKB175" s="396"/>
      <c r="IKC175" s="396"/>
      <c r="IKD175" s="396"/>
      <c r="IKE175" s="396"/>
      <c r="IKF175" s="396"/>
      <c r="IKG175" s="396"/>
      <c r="IKH175" s="396"/>
      <c r="IKI175" s="396"/>
      <c r="IKJ175" s="396"/>
      <c r="IKK175" s="396"/>
      <c r="IKL175" s="396"/>
      <c r="IKM175" s="396"/>
      <c r="IKN175" s="396"/>
      <c r="IKO175" s="396"/>
      <c r="IKP175" s="396"/>
      <c r="IKQ175" s="396"/>
      <c r="IKR175" s="396"/>
      <c r="IKS175" s="396"/>
      <c r="IKT175" s="396"/>
      <c r="IKU175" s="396"/>
      <c r="IKV175" s="396"/>
      <c r="IKW175" s="396"/>
      <c r="IKX175" s="396"/>
      <c r="IKY175" s="396"/>
      <c r="IKZ175" s="396"/>
      <c r="ILA175" s="396"/>
      <c r="ILB175" s="396"/>
      <c r="ILC175" s="396"/>
      <c r="ILD175" s="396"/>
      <c r="ILE175" s="396"/>
      <c r="ILF175" s="396"/>
      <c r="ILG175" s="396"/>
      <c r="ILH175" s="396"/>
      <c r="ILI175" s="396"/>
      <c r="ILJ175" s="396"/>
      <c r="ILK175" s="396"/>
      <c r="ILL175" s="396"/>
      <c r="ILM175" s="396"/>
      <c r="ILN175" s="396"/>
      <c r="ILO175" s="396"/>
      <c r="ILP175" s="396"/>
      <c r="ILQ175" s="396"/>
      <c r="ILR175" s="396"/>
      <c r="ILS175" s="396"/>
      <c r="ILT175" s="396"/>
      <c r="ILU175" s="396"/>
      <c r="ILV175" s="396"/>
      <c r="ILW175" s="396"/>
      <c r="ILX175" s="396"/>
      <c r="ILY175" s="396"/>
      <c r="ILZ175" s="396"/>
      <c r="IMA175" s="396"/>
      <c r="IMB175" s="396"/>
      <c r="IMC175" s="396"/>
      <c r="IMD175" s="396"/>
      <c r="IME175" s="396"/>
      <c r="IMF175" s="396"/>
      <c r="IMG175" s="396"/>
      <c r="IMH175" s="396"/>
      <c r="IMI175" s="396"/>
      <c r="IMJ175" s="396"/>
      <c r="IMK175" s="396"/>
      <c r="IML175" s="396"/>
      <c r="IMM175" s="396"/>
      <c r="IMN175" s="396"/>
      <c r="IMO175" s="396"/>
      <c r="IMP175" s="396"/>
      <c r="IMQ175" s="396"/>
      <c r="IMR175" s="396"/>
      <c r="IMS175" s="396"/>
      <c r="IMT175" s="396"/>
      <c r="IMU175" s="396"/>
      <c r="IMV175" s="396"/>
      <c r="IMW175" s="396"/>
      <c r="IMX175" s="396"/>
      <c r="IMY175" s="396"/>
      <c r="IMZ175" s="396"/>
      <c r="INA175" s="396"/>
      <c r="INB175" s="396"/>
      <c r="INC175" s="396"/>
      <c r="IND175" s="396"/>
      <c r="INE175" s="396"/>
      <c r="INF175" s="396"/>
      <c r="ING175" s="396"/>
      <c r="INH175" s="396"/>
      <c r="INI175" s="396"/>
      <c r="INJ175" s="396"/>
      <c r="INK175" s="396"/>
      <c r="INL175" s="396"/>
      <c r="INM175" s="396"/>
      <c r="INN175" s="396"/>
      <c r="INO175" s="396"/>
      <c r="INP175" s="396"/>
      <c r="INQ175" s="396"/>
      <c r="INR175" s="396"/>
      <c r="INS175" s="396"/>
      <c r="INT175" s="396"/>
      <c r="INU175" s="396"/>
      <c r="INV175" s="396"/>
      <c r="INW175" s="396"/>
      <c r="INX175" s="396"/>
      <c r="INY175" s="396"/>
      <c r="INZ175" s="396"/>
      <c r="IOA175" s="396"/>
      <c r="IOB175" s="396"/>
      <c r="IOC175" s="396"/>
      <c r="IOD175" s="396"/>
      <c r="IOE175" s="396"/>
      <c r="IOF175" s="396"/>
      <c r="IOG175" s="396"/>
      <c r="IOH175" s="396"/>
      <c r="IOI175" s="396"/>
      <c r="IOJ175" s="396"/>
      <c r="IOK175" s="396"/>
      <c r="IOL175" s="396"/>
      <c r="IOM175" s="396"/>
      <c r="ION175" s="396"/>
      <c r="IOO175" s="396"/>
      <c r="IOP175" s="396"/>
      <c r="IOQ175" s="396"/>
      <c r="IOR175" s="396"/>
      <c r="IOS175" s="396"/>
      <c r="IOT175" s="396"/>
      <c r="IOU175" s="396"/>
      <c r="IOV175" s="396"/>
      <c r="IOW175" s="396"/>
      <c r="IOX175" s="396"/>
      <c r="IOY175" s="396"/>
      <c r="IOZ175" s="396"/>
      <c r="IPA175" s="396"/>
      <c r="IPB175" s="396"/>
      <c r="IPC175" s="396"/>
      <c r="IPD175" s="396"/>
      <c r="IPE175" s="396"/>
      <c r="IPF175" s="396"/>
      <c r="IPG175" s="396"/>
      <c r="IPH175" s="396"/>
      <c r="IPI175" s="396"/>
      <c r="IPJ175" s="396"/>
      <c r="IPK175" s="396"/>
      <c r="IPL175" s="396"/>
      <c r="IPM175" s="396"/>
      <c r="IPN175" s="396"/>
      <c r="IPO175" s="396"/>
      <c r="IPP175" s="396"/>
      <c r="IPQ175" s="396"/>
      <c r="IPR175" s="396"/>
      <c r="IPS175" s="396"/>
      <c r="IPT175" s="396"/>
      <c r="IPU175" s="396"/>
      <c r="IPV175" s="396"/>
      <c r="IPW175" s="396"/>
      <c r="IPX175" s="396"/>
      <c r="IPY175" s="396"/>
      <c r="IPZ175" s="396"/>
      <c r="IQA175" s="396"/>
      <c r="IQB175" s="396"/>
      <c r="IQC175" s="396"/>
      <c r="IQD175" s="396"/>
      <c r="IQE175" s="396"/>
      <c r="IQF175" s="396"/>
      <c r="IQG175" s="396"/>
      <c r="IQH175" s="396"/>
      <c r="IQI175" s="396"/>
      <c r="IQJ175" s="396"/>
      <c r="IQK175" s="396"/>
      <c r="IQL175" s="396"/>
      <c r="IQM175" s="396"/>
      <c r="IQN175" s="396"/>
      <c r="IQO175" s="396"/>
      <c r="IQP175" s="396"/>
      <c r="IQQ175" s="396"/>
      <c r="IQR175" s="396"/>
      <c r="IQS175" s="396"/>
      <c r="IQT175" s="396"/>
      <c r="IQU175" s="396"/>
      <c r="IQV175" s="396"/>
      <c r="IQW175" s="396"/>
      <c r="IQX175" s="396"/>
      <c r="IQY175" s="396"/>
      <c r="IQZ175" s="396"/>
      <c r="IRA175" s="396"/>
      <c r="IRB175" s="396"/>
      <c r="IRC175" s="396"/>
      <c r="IRD175" s="396"/>
      <c r="IRE175" s="396"/>
      <c r="IRF175" s="396"/>
      <c r="IRG175" s="396"/>
      <c r="IRH175" s="396"/>
      <c r="IRI175" s="396"/>
      <c r="IRJ175" s="396"/>
      <c r="IRK175" s="396"/>
      <c r="IRL175" s="396"/>
      <c r="IRM175" s="396"/>
      <c r="IRN175" s="396"/>
      <c r="IRO175" s="396"/>
      <c r="IRP175" s="396"/>
      <c r="IRQ175" s="396"/>
      <c r="IRR175" s="396"/>
      <c r="IRS175" s="396"/>
      <c r="IRT175" s="396"/>
      <c r="IRU175" s="396"/>
      <c r="IRV175" s="396"/>
      <c r="IRW175" s="396"/>
      <c r="IRX175" s="396"/>
      <c r="IRY175" s="396"/>
      <c r="IRZ175" s="396"/>
      <c r="ISA175" s="396"/>
      <c r="ISB175" s="396"/>
      <c r="ISC175" s="396"/>
      <c r="ISD175" s="396"/>
      <c r="ISE175" s="396"/>
      <c r="ISF175" s="396"/>
      <c r="ISG175" s="396"/>
      <c r="ISH175" s="396"/>
      <c r="ISI175" s="396"/>
      <c r="ISJ175" s="396"/>
      <c r="ISK175" s="396"/>
      <c r="ISL175" s="396"/>
      <c r="ISM175" s="396"/>
      <c r="ISN175" s="396"/>
      <c r="ISO175" s="396"/>
      <c r="ISP175" s="396"/>
      <c r="ISQ175" s="396"/>
      <c r="ISR175" s="396"/>
      <c r="ISS175" s="396"/>
      <c r="IST175" s="396"/>
      <c r="ISU175" s="396"/>
      <c r="ISV175" s="396"/>
      <c r="ISW175" s="396"/>
      <c r="ISX175" s="396"/>
      <c r="ISY175" s="396"/>
      <c r="ISZ175" s="396"/>
      <c r="ITA175" s="396"/>
      <c r="ITB175" s="396"/>
      <c r="ITC175" s="396"/>
      <c r="ITD175" s="396"/>
      <c r="ITE175" s="396"/>
      <c r="ITF175" s="396"/>
      <c r="ITG175" s="396"/>
      <c r="ITH175" s="396"/>
      <c r="ITI175" s="396"/>
      <c r="ITJ175" s="396"/>
      <c r="ITK175" s="396"/>
      <c r="ITL175" s="396"/>
      <c r="ITM175" s="396"/>
      <c r="ITN175" s="396"/>
      <c r="ITO175" s="396"/>
      <c r="ITP175" s="396"/>
      <c r="ITQ175" s="396"/>
      <c r="ITR175" s="396"/>
      <c r="ITS175" s="396"/>
      <c r="ITT175" s="396"/>
      <c r="ITU175" s="396"/>
      <c r="ITV175" s="396"/>
      <c r="ITW175" s="396"/>
      <c r="ITX175" s="396"/>
      <c r="ITY175" s="396"/>
      <c r="ITZ175" s="396"/>
      <c r="IUA175" s="396"/>
      <c r="IUB175" s="396"/>
      <c r="IUC175" s="396"/>
      <c r="IUD175" s="396"/>
      <c r="IUE175" s="396"/>
      <c r="IUF175" s="396"/>
      <c r="IUG175" s="396"/>
      <c r="IUH175" s="396"/>
      <c r="IUI175" s="396"/>
      <c r="IUJ175" s="396"/>
      <c r="IUK175" s="396"/>
      <c r="IUL175" s="396"/>
      <c r="IUM175" s="396"/>
      <c r="IUN175" s="396"/>
      <c r="IUO175" s="396"/>
      <c r="IUP175" s="396"/>
      <c r="IUQ175" s="396"/>
      <c r="IUR175" s="396"/>
      <c r="IUS175" s="396"/>
      <c r="IUT175" s="396"/>
      <c r="IUU175" s="396"/>
      <c r="IUV175" s="396"/>
      <c r="IUW175" s="396"/>
      <c r="IUX175" s="396"/>
      <c r="IUY175" s="396"/>
      <c r="IUZ175" s="396"/>
      <c r="IVA175" s="396"/>
      <c r="IVB175" s="396"/>
      <c r="IVC175" s="396"/>
      <c r="IVD175" s="396"/>
      <c r="IVE175" s="396"/>
      <c r="IVF175" s="396"/>
      <c r="IVG175" s="396"/>
      <c r="IVH175" s="396"/>
      <c r="IVI175" s="396"/>
      <c r="IVJ175" s="396"/>
      <c r="IVK175" s="396"/>
      <c r="IVL175" s="396"/>
      <c r="IVM175" s="396"/>
      <c r="IVN175" s="396"/>
      <c r="IVO175" s="396"/>
      <c r="IVP175" s="396"/>
      <c r="IVQ175" s="396"/>
      <c r="IVR175" s="396"/>
      <c r="IVS175" s="396"/>
      <c r="IVT175" s="396"/>
      <c r="IVU175" s="396"/>
      <c r="IVV175" s="396"/>
      <c r="IVW175" s="396"/>
      <c r="IVX175" s="396"/>
      <c r="IVY175" s="396"/>
      <c r="IVZ175" s="396"/>
      <c r="IWA175" s="396"/>
      <c r="IWB175" s="396"/>
      <c r="IWC175" s="396"/>
      <c r="IWD175" s="396"/>
      <c r="IWE175" s="396"/>
      <c r="IWF175" s="396"/>
      <c r="IWG175" s="396"/>
      <c r="IWH175" s="396"/>
      <c r="IWI175" s="396"/>
      <c r="IWJ175" s="396"/>
      <c r="IWK175" s="396"/>
      <c r="IWL175" s="396"/>
      <c r="IWM175" s="396"/>
      <c r="IWN175" s="396"/>
      <c r="IWO175" s="396"/>
      <c r="IWP175" s="396"/>
      <c r="IWQ175" s="396"/>
      <c r="IWR175" s="396"/>
      <c r="IWS175" s="396"/>
      <c r="IWT175" s="396"/>
      <c r="IWU175" s="396"/>
      <c r="IWV175" s="396"/>
      <c r="IWW175" s="396"/>
      <c r="IWX175" s="396"/>
      <c r="IWY175" s="396"/>
      <c r="IWZ175" s="396"/>
      <c r="IXA175" s="396"/>
      <c r="IXB175" s="396"/>
      <c r="IXC175" s="396"/>
      <c r="IXD175" s="396"/>
      <c r="IXE175" s="396"/>
      <c r="IXF175" s="396"/>
      <c r="IXG175" s="396"/>
      <c r="IXH175" s="396"/>
      <c r="IXI175" s="396"/>
      <c r="IXJ175" s="396"/>
      <c r="IXK175" s="396"/>
      <c r="IXL175" s="396"/>
      <c r="IXM175" s="396"/>
      <c r="IXN175" s="396"/>
      <c r="IXO175" s="396"/>
      <c r="IXP175" s="396"/>
      <c r="IXQ175" s="396"/>
      <c r="IXR175" s="396"/>
      <c r="IXS175" s="396"/>
      <c r="IXT175" s="396"/>
      <c r="IXU175" s="396"/>
      <c r="IXV175" s="396"/>
      <c r="IXW175" s="396"/>
      <c r="IXX175" s="396"/>
      <c r="IXY175" s="396"/>
      <c r="IXZ175" s="396"/>
      <c r="IYA175" s="396"/>
      <c r="IYB175" s="396"/>
      <c r="IYC175" s="396"/>
      <c r="IYD175" s="396"/>
      <c r="IYE175" s="396"/>
      <c r="IYF175" s="396"/>
      <c r="IYG175" s="396"/>
      <c r="IYH175" s="396"/>
      <c r="IYI175" s="396"/>
      <c r="IYJ175" s="396"/>
      <c r="IYK175" s="396"/>
      <c r="IYL175" s="396"/>
      <c r="IYM175" s="396"/>
      <c r="IYN175" s="396"/>
      <c r="IYO175" s="396"/>
      <c r="IYP175" s="396"/>
      <c r="IYQ175" s="396"/>
      <c r="IYR175" s="396"/>
      <c r="IYS175" s="396"/>
      <c r="IYT175" s="396"/>
      <c r="IYU175" s="396"/>
      <c r="IYV175" s="396"/>
      <c r="IYW175" s="396"/>
      <c r="IYX175" s="396"/>
      <c r="IYY175" s="396"/>
      <c r="IYZ175" s="396"/>
      <c r="IZA175" s="396"/>
      <c r="IZB175" s="396"/>
      <c r="IZC175" s="396"/>
      <c r="IZD175" s="396"/>
      <c r="IZE175" s="396"/>
      <c r="IZF175" s="396"/>
      <c r="IZG175" s="396"/>
      <c r="IZH175" s="396"/>
      <c r="IZI175" s="396"/>
      <c r="IZJ175" s="396"/>
      <c r="IZK175" s="396"/>
      <c r="IZL175" s="396"/>
      <c r="IZM175" s="396"/>
      <c r="IZN175" s="396"/>
      <c r="IZO175" s="396"/>
      <c r="IZP175" s="396"/>
      <c r="IZQ175" s="396"/>
      <c r="IZR175" s="396"/>
      <c r="IZS175" s="396"/>
      <c r="IZT175" s="396"/>
      <c r="IZU175" s="396"/>
      <c r="IZV175" s="396"/>
      <c r="IZW175" s="396"/>
      <c r="IZX175" s="396"/>
      <c r="IZY175" s="396"/>
      <c r="IZZ175" s="396"/>
      <c r="JAA175" s="396"/>
      <c r="JAB175" s="396"/>
      <c r="JAC175" s="396"/>
      <c r="JAD175" s="396"/>
      <c r="JAE175" s="396"/>
      <c r="JAF175" s="396"/>
      <c r="JAG175" s="396"/>
      <c r="JAH175" s="396"/>
      <c r="JAI175" s="396"/>
      <c r="JAJ175" s="396"/>
      <c r="JAK175" s="396"/>
      <c r="JAL175" s="396"/>
      <c r="JAM175" s="396"/>
      <c r="JAN175" s="396"/>
      <c r="JAO175" s="396"/>
      <c r="JAP175" s="396"/>
      <c r="JAQ175" s="396"/>
      <c r="JAR175" s="396"/>
      <c r="JAS175" s="396"/>
      <c r="JAT175" s="396"/>
      <c r="JAU175" s="396"/>
      <c r="JAV175" s="396"/>
      <c r="JAW175" s="396"/>
      <c r="JAX175" s="396"/>
      <c r="JAY175" s="396"/>
      <c r="JAZ175" s="396"/>
      <c r="JBA175" s="396"/>
      <c r="JBB175" s="396"/>
      <c r="JBC175" s="396"/>
      <c r="JBD175" s="396"/>
      <c r="JBE175" s="396"/>
      <c r="JBF175" s="396"/>
      <c r="JBG175" s="396"/>
      <c r="JBH175" s="396"/>
      <c r="JBI175" s="396"/>
      <c r="JBJ175" s="396"/>
      <c r="JBK175" s="396"/>
      <c r="JBL175" s="396"/>
      <c r="JBM175" s="396"/>
      <c r="JBN175" s="396"/>
      <c r="JBO175" s="396"/>
      <c r="JBP175" s="396"/>
      <c r="JBQ175" s="396"/>
      <c r="JBR175" s="396"/>
      <c r="JBS175" s="396"/>
      <c r="JBT175" s="396"/>
      <c r="JBU175" s="396"/>
      <c r="JBV175" s="396"/>
      <c r="JBW175" s="396"/>
      <c r="JBX175" s="396"/>
      <c r="JBY175" s="396"/>
      <c r="JBZ175" s="396"/>
      <c r="JCA175" s="396"/>
      <c r="JCB175" s="396"/>
      <c r="JCC175" s="396"/>
      <c r="JCD175" s="396"/>
      <c r="JCE175" s="396"/>
      <c r="JCF175" s="396"/>
      <c r="JCG175" s="396"/>
      <c r="JCH175" s="396"/>
      <c r="JCI175" s="396"/>
      <c r="JCJ175" s="396"/>
      <c r="JCK175" s="396"/>
      <c r="JCL175" s="396"/>
      <c r="JCM175" s="396"/>
      <c r="JCN175" s="396"/>
      <c r="JCO175" s="396"/>
      <c r="JCP175" s="396"/>
      <c r="JCQ175" s="396"/>
      <c r="JCR175" s="396"/>
      <c r="JCS175" s="396"/>
      <c r="JCT175" s="396"/>
      <c r="JCU175" s="396"/>
      <c r="JCV175" s="396"/>
      <c r="JCW175" s="396"/>
      <c r="JCX175" s="396"/>
      <c r="JCY175" s="396"/>
      <c r="JCZ175" s="396"/>
      <c r="JDA175" s="396"/>
      <c r="JDB175" s="396"/>
      <c r="JDC175" s="396"/>
      <c r="JDD175" s="396"/>
      <c r="JDE175" s="396"/>
      <c r="JDF175" s="396"/>
      <c r="JDG175" s="396"/>
      <c r="JDH175" s="396"/>
      <c r="JDI175" s="396"/>
      <c r="JDJ175" s="396"/>
      <c r="JDK175" s="396"/>
      <c r="JDL175" s="396"/>
      <c r="JDM175" s="396"/>
      <c r="JDN175" s="396"/>
      <c r="JDO175" s="396"/>
      <c r="JDP175" s="396"/>
      <c r="JDQ175" s="396"/>
      <c r="JDR175" s="396"/>
      <c r="JDS175" s="396"/>
      <c r="JDT175" s="396"/>
      <c r="JDU175" s="396"/>
      <c r="JDV175" s="396"/>
      <c r="JDW175" s="396"/>
      <c r="JDX175" s="396"/>
      <c r="JDY175" s="396"/>
      <c r="JDZ175" s="396"/>
      <c r="JEA175" s="396"/>
      <c r="JEB175" s="396"/>
      <c r="JEC175" s="396"/>
      <c r="JED175" s="396"/>
      <c r="JEE175" s="396"/>
      <c r="JEF175" s="396"/>
      <c r="JEG175" s="396"/>
      <c r="JEH175" s="396"/>
      <c r="JEI175" s="396"/>
      <c r="JEJ175" s="396"/>
      <c r="JEK175" s="396"/>
      <c r="JEL175" s="396"/>
      <c r="JEM175" s="396"/>
      <c r="JEN175" s="396"/>
      <c r="JEO175" s="396"/>
      <c r="JEP175" s="396"/>
      <c r="JEQ175" s="396"/>
      <c r="JER175" s="396"/>
      <c r="JES175" s="396"/>
      <c r="JET175" s="396"/>
      <c r="JEU175" s="396"/>
      <c r="JEV175" s="396"/>
      <c r="JEW175" s="396"/>
      <c r="JEX175" s="396"/>
      <c r="JEY175" s="396"/>
      <c r="JEZ175" s="396"/>
      <c r="JFA175" s="396"/>
      <c r="JFB175" s="396"/>
      <c r="JFC175" s="396"/>
      <c r="JFD175" s="396"/>
      <c r="JFE175" s="396"/>
      <c r="JFF175" s="396"/>
      <c r="JFG175" s="396"/>
      <c r="JFH175" s="396"/>
      <c r="JFI175" s="396"/>
      <c r="JFJ175" s="396"/>
      <c r="JFK175" s="396"/>
      <c r="JFL175" s="396"/>
      <c r="JFM175" s="396"/>
      <c r="JFN175" s="396"/>
      <c r="JFO175" s="396"/>
      <c r="JFP175" s="396"/>
      <c r="JFQ175" s="396"/>
      <c r="JFR175" s="396"/>
      <c r="JFS175" s="396"/>
      <c r="JFT175" s="396"/>
      <c r="JFU175" s="396"/>
      <c r="JFV175" s="396"/>
      <c r="JFW175" s="396"/>
      <c r="JFX175" s="396"/>
      <c r="JFY175" s="396"/>
      <c r="JFZ175" s="396"/>
      <c r="JGA175" s="396"/>
      <c r="JGB175" s="396"/>
      <c r="JGC175" s="396"/>
      <c r="JGD175" s="396"/>
      <c r="JGE175" s="396"/>
      <c r="JGF175" s="396"/>
      <c r="JGG175" s="396"/>
      <c r="JGH175" s="396"/>
      <c r="JGI175" s="396"/>
      <c r="JGJ175" s="396"/>
      <c r="JGK175" s="396"/>
      <c r="JGL175" s="396"/>
      <c r="JGM175" s="396"/>
      <c r="JGN175" s="396"/>
      <c r="JGO175" s="396"/>
      <c r="JGP175" s="396"/>
      <c r="JGQ175" s="396"/>
      <c r="JGR175" s="396"/>
      <c r="JGS175" s="396"/>
      <c r="JGT175" s="396"/>
      <c r="JGU175" s="396"/>
      <c r="JGV175" s="396"/>
      <c r="JGW175" s="396"/>
      <c r="JGX175" s="396"/>
      <c r="JGY175" s="396"/>
      <c r="JGZ175" s="396"/>
      <c r="JHA175" s="396"/>
      <c r="JHB175" s="396"/>
      <c r="JHC175" s="396"/>
      <c r="JHD175" s="396"/>
      <c r="JHE175" s="396"/>
      <c r="JHF175" s="396"/>
      <c r="JHG175" s="396"/>
      <c r="JHH175" s="396"/>
      <c r="JHI175" s="396"/>
      <c r="JHJ175" s="396"/>
      <c r="JHK175" s="396"/>
      <c r="JHL175" s="396"/>
      <c r="JHM175" s="396"/>
      <c r="JHN175" s="396"/>
      <c r="JHO175" s="396"/>
      <c r="JHP175" s="396"/>
      <c r="JHQ175" s="396"/>
      <c r="JHR175" s="396"/>
      <c r="JHS175" s="396"/>
      <c r="JHT175" s="396"/>
      <c r="JHU175" s="396"/>
      <c r="JHV175" s="396"/>
      <c r="JHW175" s="396"/>
      <c r="JHX175" s="396"/>
      <c r="JHY175" s="396"/>
      <c r="JHZ175" s="396"/>
      <c r="JIA175" s="396"/>
      <c r="JIB175" s="396"/>
      <c r="JIC175" s="396"/>
      <c r="JID175" s="396"/>
      <c r="JIE175" s="396"/>
      <c r="JIF175" s="396"/>
      <c r="JIG175" s="396"/>
      <c r="JIH175" s="396"/>
      <c r="JII175" s="396"/>
      <c r="JIJ175" s="396"/>
      <c r="JIK175" s="396"/>
      <c r="JIL175" s="396"/>
      <c r="JIM175" s="396"/>
      <c r="JIN175" s="396"/>
      <c r="JIO175" s="396"/>
      <c r="JIP175" s="396"/>
      <c r="JIQ175" s="396"/>
      <c r="JIR175" s="396"/>
      <c r="JIS175" s="396"/>
      <c r="JIT175" s="396"/>
      <c r="JIU175" s="396"/>
      <c r="JIV175" s="396"/>
      <c r="JIW175" s="396"/>
      <c r="JIX175" s="396"/>
      <c r="JIY175" s="396"/>
      <c r="JIZ175" s="396"/>
      <c r="JJA175" s="396"/>
      <c r="JJB175" s="396"/>
      <c r="JJC175" s="396"/>
      <c r="JJD175" s="396"/>
      <c r="JJE175" s="396"/>
      <c r="JJF175" s="396"/>
      <c r="JJG175" s="396"/>
      <c r="JJH175" s="396"/>
      <c r="JJI175" s="396"/>
      <c r="JJJ175" s="396"/>
      <c r="JJK175" s="396"/>
      <c r="JJL175" s="396"/>
      <c r="JJM175" s="396"/>
      <c r="JJN175" s="396"/>
      <c r="JJO175" s="396"/>
      <c r="JJP175" s="396"/>
      <c r="JJQ175" s="396"/>
      <c r="JJR175" s="396"/>
      <c r="JJS175" s="396"/>
      <c r="JJT175" s="396"/>
      <c r="JJU175" s="396"/>
      <c r="JJV175" s="396"/>
      <c r="JJW175" s="396"/>
      <c r="JJX175" s="396"/>
      <c r="JJY175" s="396"/>
      <c r="JJZ175" s="396"/>
      <c r="JKA175" s="396"/>
      <c r="JKB175" s="396"/>
      <c r="JKC175" s="396"/>
      <c r="JKD175" s="396"/>
      <c r="JKE175" s="396"/>
      <c r="JKF175" s="396"/>
      <c r="JKG175" s="396"/>
      <c r="JKH175" s="396"/>
      <c r="JKI175" s="396"/>
      <c r="JKJ175" s="396"/>
      <c r="JKK175" s="396"/>
      <c r="JKL175" s="396"/>
      <c r="JKM175" s="396"/>
      <c r="JKN175" s="396"/>
      <c r="JKO175" s="396"/>
      <c r="JKP175" s="396"/>
      <c r="JKQ175" s="396"/>
      <c r="JKR175" s="396"/>
      <c r="JKS175" s="396"/>
      <c r="JKT175" s="396"/>
      <c r="JKU175" s="396"/>
      <c r="JKV175" s="396"/>
      <c r="JKW175" s="396"/>
      <c r="JKX175" s="396"/>
      <c r="JKY175" s="396"/>
      <c r="JKZ175" s="396"/>
      <c r="JLA175" s="396"/>
      <c r="JLB175" s="396"/>
      <c r="JLC175" s="396"/>
      <c r="JLD175" s="396"/>
      <c r="JLE175" s="396"/>
      <c r="JLF175" s="396"/>
      <c r="JLG175" s="396"/>
      <c r="JLH175" s="396"/>
      <c r="JLI175" s="396"/>
      <c r="JLJ175" s="396"/>
      <c r="JLK175" s="396"/>
      <c r="JLL175" s="396"/>
      <c r="JLM175" s="396"/>
      <c r="JLN175" s="396"/>
      <c r="JLO175" s="396"/>
      <c r="JLP175" s="396"/>
      <c r="JLQ175" s="396"/>
      <c r="JLR175" s="396"/>
      <c r="JLS175" s="396"/>
      <c r="JLT175" s="396"/>
      <c r="JLU175" s="396"/>
      <c r="JLV175" s="396"/>
      <c r="JLW175" s="396"/>
      <c r="JLX175" s="396"/>
      <c r="JLY175" s="396"/>
      <c r="JLZ175" s="396"/>
      <c r="JMA175" s="396"/>
      <c r="JMB175" s="396"/>
      <c r="JMC175" s="396"/>
      <c r="JMD175" s="396"/>
      <c r="JME175" s="396"/>
      <c r="JMF175" s="396"/>
      <c r="JMG175" s="396"/>
      <c r="JMH175" s="396"/>
      <c r="JMI175" s="396"/>
      <c r="JMJ175" s="396"/>
      <c r="JMK175" s="396"/>
      <c r="JML175" s="396"/>
      <c r="JMM175" s="396"/>
      <c r="JMN175" s="396"/>
      <c r="JMO175" s="396"/>
      <c r="JMP175" s="396"/>
      <c r="JMQ175" s="396"/>
      <c r="JMR175" s="396"/>
      <c r="JMS175" s="396"/>
      <c r="JMT175" s="396"/>
      <c r="JMU175" s="396"/>
      <c r="JMV175" s="396"/>
      <c r="JMW175" s="396"/>
      <c r="JMX175" s="396"/>
      <c r="JMY175" s="396"/>
      <c r="JMZ175" s="396"/>
      <c r="JNA175" s="396"/>
      <c r="JNB175" s="396"/>
      <c r="JNC175" s="396"/>
      <c r="JND175" s="396"/>
      <c r="JNE175" s="396"/>
      <c r="JNF175" s="396"/>
      <c r="JNG175" s="396"/>
      <c r="JNH175" s="396"/>
      <c r="JNI175" s="396"/>
      <c r="JNJ175" s="396"/>
      <c r="JNK175" s="396"/>
      <c r="JNL175" s="396"/>
      <c r="JNM175" s="396"/>
      <c r="JNN175" s="396"/>
      <c r="JNO175" s="396"/>
      <c r="JNP175" s="396"/>
      <c r="JNQ175" s="396"/>
      <c r="JNR175" s="396"/>
      <c r="JNS175" s="396"/>
      <c r="JNT175" s="396"/>
      <c r="JNU175" s="396"/>
      <c r="JNV175" s="396"/>
      <c r="JNW175" s="396"/>
      <c r="JNX175" s="396"/>
      <c r="JNY175" s="396"/>
      <c r="JNZ175" s="396"/>
      <c r="JOA175" s="396"/>
      <c r="JOB175" s="396"/>
      <c r="JOC175" s="396"/>
      <c r="JOD175" s="396"/>
      <c r="JOE175" s="396"/>
      <c r="JOF175" s="396"/>
      <c r="JOG175" s="396"/>
      <c r="JOH175" s="396"/>
      <c r="JOI175" s="396"/>
      <c r="JOJ175" s="396"/>
      <c r="JOK175" s="396"/>
      <c r="JOL175" s="396"/>
      <c r="JOM175" s="396"/>
      <c r="JON175" s="396"/>
      <c r="JOO175" s="396"/>
      <c r="JOP175" s="396"/>
      <c r="JOQ175" s="396"/>
      <c r="JOR175" s="396"/>
      <c r="JOS175" s="396"/>
      <c r="JOT175" s="396"/>
      <c r="JOU175" s="396"/>
      <c r="JOV175" s="396"/>
      <c r="JOW175" s="396"/>
      <c r="JOX175" s="396"/>
      <c r="JOY175" s="396"/>
      <c r="JOZ175" s="396"/>
      <c r="JPA175" s="396"/>
      <c r="JPB175" s="396"/>
      <c r="JPC175" s="396"/>
      <c r="JPD175" s="396"/>
      <c r="JPE175" s="396"/>
      <c r="JPF175" s="396"/>
      <c r="JPG175" s="396"/>
      <c r="JPH175" s="396"/>
      <c r="JPI175" s="396"/>
      <c r="JPJ175" s="396"/>
      <c r="JPK175" s="396"/>
      <c r="JPL175" s="396"/>
      <c r="JPM175" s="396"/>
      <c r="JPN175" s="396"/>
      <c r="JPO175" s="396"/>
      <c r="JPP175" s="396"/>
      <c r="JPQ175" s="396"/>
      <c r="JPR175" s="396"/>
      <c r="JPS175" s="396"/>
      <c r="JPT175" s="396"/>
      <c r="JPU175" s="396"/>
      <c r="JPV175" s="396"/>
      <c r="JPW175" s="396"/>
      <c r="JPX175" s="396"/>
      <c r="JPY175" s="396"/>
      <c r="JPZ175" s="396"/>
      <c r="JQA175" s="396"/>
      <c r="JQB175" s="396"/>
      <c r="JQC175" s="396"/>
      <c r="JQD175" s="396"/>
      <c r="JQE175" s="396"/>
      <c r="JQF175" s="396"/>
      <c r="JQG175" s="396"/>
      <c r="JQH175" s="396"/>
      <c r="JQI175" s="396"/>
      <c r="JQJ175" s="396"/>
      <c r="JQK175" s="396"/>
      <c r="JQL175" s="396"/>
      <c r="JQM175" s="396"/>
      <c r="JQN175" s="396"/>
      <c r="JQO175" s="396"/>
      <c r="JQP175" s="396"/>
      <c r="JQQ175" s="396"/>
      <c r="JQR175" s="396"/>
      <c r="JQS175" s="396"/>
      <c r="JQT175" s="396"/>
      <c r="JQU175" s="396"/>
      <c r="JQV175" s="396"/>
      <c r="JQW175" s="396"/>
      <c r="JQX175" s="396"/>
      <c r="JQY175" s="396"/>
      <c r="JQZ175" s="396"/>
      <c r="JRA175" s="396"/>
      <c r="JRB175" s="396"/>
      <c r="JRC175" s="396"/>
      <c r="JRD175" s="396"/>
      <c r="JRE175" s="396"/>
      <c r="JRF175" s="396"/>
      <c r="JRG175" s="396"/>
      <c r="JRH175" s="396"/>
      <c r="JRI175" s="396"/>
      <c r="JRJ175" s="396"/>
      <c r="JRK175" s="396"/>
      <c r="JRL175" s="396"/>
      <c r="JRM175" s="396"/>
      <c r="JRN175" s="396"/>
      <c r="JRO175" s="396"/>
      <c r="JRP175" s="396"/>
      <c r="JRQ175" s="396"/>
      <c r="JRR175" s="396"/>
      <c r="JRS175" s="396"/>
      <c r="JRT175" s="396"/>
      <c r="JRU175" s="396"/>
      <c r="JRV175" s="396"/>
      <c r="JRW175" s="396"/>
      <c r="JRX175" s="396"/>
      <c r="JRY175" s="396"/>
      <c r="JRZ175" s="396"/>
      <c r="JSA175" s="396"/>
      <c r="JSB175" s="396"/>
      <c r="JSC175" s="396"/>
      <c r="JSD175" s="396"/>
      <c r="JSE175" s="396"/>
      <c r="JSF175" s="396"/>
      <c r="JSG175" s="396"/>
      <c r="JSH175" s="396"/>
      <c r="JSI175" s="396"/>
      <c r="JSJ175" s="396"/>
      <c r="JSK175" s="396"/>
      <c r="JSL175" s="396"/>
      <c r="JSM175" s="396"/>
      <c r="JSN175" s="396"/>
      <c r="JSO175" s="396"/>
      <c r="JSP175" s="396"/>
      <c r="JSQ175" s="396"/>
      <c r="JSR175" s="396"/>
      <c r="JSS175" s="396"/>
      <c r="JST175" s="396"/>
      <c r="JSU175" s="396"/>
      <c r="JSV175" s="396"/>
      <c r="JSW175" s="396"/>
      <c r="JSX175" s="396"/>
      <c r="JSY175" s="396"/>
      <c r="JSZ175" s="396"/>
      <c r="JTA175" s="396"/>
      <c r="JTB175" s="396"/>
      <c r="JTC175" s="396"/>
      <c r="JTD175" s="396"/>
      <c r="JTE175" s="396"/>
      <c r="JTF175" s="396"/>
      <c r="JTG175" s="396"/>
      <c r="JTH175" s="396"/>
      <c r="JTI175" s="396"/>
      <c r="JTJ175" s="396"/>
      <c r="JTK175" s="396"/>
      <c r="JTL175" s="396"/>
      <c r="JTM175" s="396"/>
      <c r="JTN175" s="396"/>
      <c r="JTO175" s="396"/>
      <c r="JTP175" s="396"/>
      <c r="JTQ175" s="396"/>
      <c r="JTR175" s="396"/>
      <c r="JTS175" s="396"/>
      <c r="JTT175" s="396"/>
      <c r="JTU175" s="396"/>
      <c r="JTV175" s="396"/>
      <c r="JTW175" s="396"/>
      <c r="JTX175" s="396"/>
      <c r="JTY175" s="396"/>
      <c r="JTZ175" s="396"/>
      <c r="JUA175" s="396"/>
      <c r="JUB175" s="396"/>
      <c r="JUC175" s="396"/>
      <c r="JUD175" s="396"/>
      <c r="JUE175" s="396"/>
      <c r="JUF175" s="396"/>
      <c r="JUG175" s="396"/>
      <c r="JUH175" s="396"/>
      <c r="JUI175" s="396"/>
      <c r="JUJ175" s="396"/>
      <c r="JUK175" s="396"/>
      <c r="JUL175" s="396"/>
      <c r="JUM175" s="396"/>
      <c r="JUN175" s="396"/>
      <c r="JUO175" s="396"/>
      <c r="JUP175" s="396"/>
      <c r="JUQ175" s="396"/>
      <c r="JUR175" s="396"/>
      <c r="JUS175" s="396"/>
      <c r="JUT175" s="396"/>
      <c r="JUU175" s="396"/>
      <c r="JUV175" s="396"/>
      <c r="JUW175" s="396"/>
      <c r="JUX175" s="396"/>
      <c r="JUY175" s="396"/>
      <c r="JUZ175" s="396"/>
      <c r="JVA175" s="396"/>
      <c r="JVB175" s="396"/>
      <c r="JVC175" s="396"/>
      <c r="JVD175" s="396"/>
      <c r="JVE175" s="396"/>
      <c r="JVF175" s="396"/>
      <c r="JVG175" s="396"/>
      <c r="JVH175" s="396"/>
      <c r="JVI175" s="396"/>
      <c r="JVJ175" s="396"/>
      <c r="JVK175" s="396"/>
      <c r="JVL175" s="396"/>
      <c r="JVM175" s="396"/>
      <c r="JVN175" s="396"/>
      <c r="JVO175" s="396"/>
      <c r="JVP175" s="396"/>
      <c r="JVQ175" s="396"/>
      <c r="JVR175" s="396"/>
      <c r="JVS175" s="396"/>
      <c r="JVT175" s="396"/>
      <c r="JVU175" s="396"/>
      <c r="JVV175" s="396"/>
      <c r="JVW175" s="396"/>
      <c r="JVX175" s="396"/>
      <c r="JVY175" s="396"/>
      <c r="JVZ175" s="396"/>
      <c r="JWA175" s="396"/>
      <c r="JWB175" s="396"/>
      <c r="JWC175" s="396"/>
      <c r="JWD175" s="396"/>
      <c r="JWE175" s="396"/>
      <c r="JWF175" s="396"/>
      <c r="JWG175" s="396"/>
      <c r="JWH175" s="396"/>
      <c r="JWI175" s="396"/>
      <c r="JWJ175" s="396"/>
      <c r="JWK175" s="396"/>
      <c r="JWL175" s="396"/>
      <c r="JWM175" s="396"/>
      <c r="JWN175" s="396"/>
      <c r="JWO175" s="396"/>
      <c r="JWP175" s="396"/>
      <c r="JWQ175" s="396"/>
      <c r="JWR175" s="396"/>
      <c r="JWS175" s="396"/>
      <c r="JWT175" s="396"/>
      <c r="JWU175" s="396"/>
      <c r="JWV175" s="396"/>
      <c r="JWW175" s="396"/>
      <c r="JWX175" s="396"/>
      <c r="JWY175" s="396"/>
      <c r="JWZ175" s="396"/>
      <c r="JXA175" s="396"/>
      <c r="JXB175" s="396"/>
      <c r="JXC175" s="396"/>
      <c r="JXD175" s="396"/>
      <c r="JXE175" s="396"/>
      <c r="JXF175" s="396"/>
      <c r="JXG175" s="396"/>
      <c r="JXH175" s="396"/>
      <c r="JXI175" s="396"/>
      <c r="JXJ175" s="396"/>
      <c r="JXK175" s="396"/>
      <c r="JXL175" s="396"/>
      <c r="JXM175" s="396"/>
      <c r="JXN175" s="396"/>
      <c r="JXO175" s="396"/>
      <c r="JXP175" s="396"/>
      <c r="JXQ175" s="396"/>
      <c r="JXR175" s="396"/>
      <c r="JXS175" s="396"/>
      <c r="JXT175" s="396"/>
      <c r="JXU175" s="396"/>
      <c r="JXV175" s="396"/>
      <c r="JXW175" s="396"/>
      <c r="JXX175" s="396"/>
      <c r="JXY175" s="396"/>
      <c r="JXZ175" s="396"/>
      <c r="JYA175" s="396"/>
      <c r="JYB175" s="396"/>
      <c r="JYC175" s="396"/>
      <c r="JYD175" s="396"/>
      <c r="JYE175" s="396"/>
      <c r="JYF175" s="396"/>
      <c r="JYG175" s="396"/>
      <c r="JYH175" s="396"/>
      <c r="JYI175" s="396"/>
      <c r="JYJ175" s="396"/>
      <c r="JYK175" s="396"/>
      <c r="JYL175" s="396"/>
      <c r="JYM175" s="396"/>
      <c r="JYN175" s="396"/>
      <c r="JYO175" s="396"/>
      <c r="JYP175" s="396"/>
      <c r="JYQ175" s="396"/>
      <c r="JYR175" s="396"/>
      <c r="JYS175" s="396"/>
      <c r="JYT175" s="396"/>
      <c r="JYU175" s="396"/>
      <c r="JYV175" s="396"/>
      <c r="JYW175" s="396"/>
      <c r="JYX175" s="396"/>
      <c r="JYY175" s="396"/>
      <c r="JYZ175" s="396"/>
      <c r="JZA175" s="396"/>
      <c r="JZB175" s="396"/>
      <c r="JZC175" s="396"/>
      <c r="JZD175" s="396"/>
      <c r="JZE175" s="396"/>
      <c r="JZF175" s="396"/>
      <c r="JZG175" s="396"/>
      <c r="JZH175" s="396"/>
      <c r="JZI175" s="396"/>
      <c r="JZJ175" s="396"/>
      <c r="JZK175" s="396"/>
      <c r="JZL175" s="396"/>
      <c r="JZM175" s="396"/>
      <c r="JZN175" s="396"/>
      <c r="JZO175" s="396"/>
      <c r="JZP175" s="396"/>
      <c r="JZQ175" s="396"/>
      <c r="JZR175" s="396"/>
      <c r="JZS175" s="396"/>
      <c r="JZT175" s="396"/>
      <c r="JZU175" s="396"/>
      <c r="JZV175" s="396"/>
      <c r="JZW175" s="396"/>
      <c r="JZX175" s="396"/>
      <c r="JZY175" s="396"/>
      <c r="JZZ175" s="396"/>
      <c r="KAA175" s="396"/>
      <c r="KAB175" s="396"/>
      <c r="KAC175" s="396"/>
      <c r="KAD175" s="396"/>
      <c r="KAE175" s="396"/>
      <c r="KAF175" s="396"/>
      <c r="KAG175" s="396"/>
      <c r="KAH175" s="396"/>
      <c r="KAI175" s="396"/>
      <c r="KAJ175" s="396"/>
      <c r="KAK175" s="396"/>
      <c r="KAL175" s="396"/>
      <c r="KAM175" s="396"/>
      <c r="KAN175" s="396"/>
      <c r="KAO175" s="396"/>
      <c r="KAP175" s="396"/>
      <c r="KAQ175" s="396"/>
      <c r="KAR175" s="396"/>
      <c r="KAS175" s="396"/>
      <c r="KAT175" s="396"/>
      <c r="KAU175" s="396"/>
      <c r="KAV175" s="396"/>
      <c r="KAW175" s="396"/>
      <c r="KAX175" s="396"/>
      <c r="KAY175" s="396"/>
      <c r="KAZ175" s="396"/>
      <c r="KBA175" s="396"/>
      <c r="KBB175" s="396"/>
      <c r="KBC175" s="396"/>
      <c r="KBD175" s="396"/>
      <c r="KBE175" s="396"/>
      <c r="KBF175" s="396"/>
      <c r="KBG175" s="396"/>
      <c r="KBH175" s="396"/>
      <c r="KBI175" s="396"/>
      <c r="KBJ175" s="396"/>
      <c r="KBK175" s="396"/>
      <c r="KBL175" s="396"/>
      <c r="KBM175" s="396"/>
      <c r="KBN175" s="396"/>
      <c r="KBO175" s="396"/>
      <c r="KBP175" s="396"/>
      <c r="KBQ175" s="396"/>
      <c r="KBR175" s="396"/>
      <c r="KBS175" s="396"/>
      <c r="KBT175" s="396"/>
      <c r="KBU175" s="396"/>
      <c r="KBV175" s="396"/>
      <c r="KBW175" s="396"/>
      <c r="KBX175" s="396"/>
      <c r="KBY175" s="396"/>
      <c r="KBZ175" s="396"/>
      <c r="KCA175" s="396"/>
      <c r="KCB175" s="396"/>
      <c r="KCC175" s="396"/>
      <c r="KCD175" s="396"/>
      <c r="KCE175" s="396"/>
      <c r="KCF175" s="396"/>
      <c r="KCG175" s="396"/>
      <c r="KCH175" s="396"/>
      <c r="KCI175" s="396"/>
      <c r="KCJ175" s="396"/>
      <c r="KCK175" s="396"/>
      <c r="KCL175" s="396"/>
      <c r="KCM175" s="396"/>
      <c r="KCN175" s="396"/>
      <c r="KCO175" s="396"/>
      <c r="KCP175" s="396"/>
      <c r="KCQ175" s="396"/>
      <c r="KCR175" s="396"/>
      <c r="KCS175" s="396"/>
      <c r="KCT175" s="396"/>
      <c r="KCU175" s="396"/>
      <c r="KCV175" s="396"/>
      <c r="KCW175" s="396"/>
      <c r="KCX175" s="396"/>
      <c r="KCY175" s="396"/>
      <c r="KCZ175" s="396"/>
      <c r="KDA175" s="396"/>
      <c r="KDB175" s="396"/>
      <c r="KDC175" s="396"/>
      <c r="KDD175" s="396"/>
      <c r="KDE175" s="396"/>
      <c r="KDF175" s="396"/>
      <c r="KDG175" s="396"/>
      <c r="KDH175" s="396"/>
      <c r="KDI175" s="396"/>
      <c r="KDJ175" s="396"/>
      <c r="KDK175" s="396"/>
      <c r="KDL175" s="396"/>
      <c r="KDM175" s="396"/>
      <c r="KDN175" s="396"/>
      <c r="KDO175" s="396"/>
      <c r="KDP175" s="396"/>
      <c r="KDQ175" s="396"/>
      <c r="KDR175" s="396"/>
      <c r="KDS175" s="396"/>
      <c r="KDT175" s="396"/>
      <c r="KDU175" s="396"/>
      <c r="KDV175" s="396"/>
      <c r="KDW175" s="396"/>
      <c r="KDX175" s="396"/>
      <c r="KDY175" s="396"/>
      <c r="KDZ175" s="396"/>
      <c r="KEA175" s="396"/>
      <c r="KEB175" s="396"/>
      <c r="KEC175" s="396"/>
      <c r="KED175" s="396"/>
      <c r="KEE175" s="396"/>
      <c r="KEF175" s="396"/>
      <c r="KEG175" s="396"/>
      <c r="KEH175" s="396"/>
      <c r="KEI175" s="396"/>
      <c r="KEJ175" s="396"/>
      <c r="KEK175" s="396"/>
      <c r="KEL175" s="396"/>
      <c r="KEM175" s="396"/>
      <c r="KEN175" s="396"/>
      <c r="KEO175" s="396"/>
      <c r="KEP175" s="396"/>
      <c r="KEQ175" s="396"/>
      <c r="KER175" s="396"/>
      <c r="KES175" s="396"/>
      <c r="KET175" s="396"/>
      <c r="KEU175" s="396"/>
      <c r="KEV175" s="396"/>
      <c r="KEW175" s="396"/>
      <c r="KEX175" s="396"/>
      <c r="KEY175" s="396"/>
      <c r="KEZ175" s="396"/>
      <c r="KFA175" s="396"/>
      <c r="KFB175" s="396"/>
      <c r="KFC175" s="396"/>
      <c r="KFD175" s="396"/>
      <c r="KFE175" s="396"/>
      <c r="KFF175" s="396"/>
      <c r="KFG175" s="396"/>
      <c r="KFH175" s="396"/>
      <c r="KFI175" s="396"/>
      <c r="KFJ175" s="396"/>
      <c r="KFK175" s="396"/>
      <c r="KFL175" s="396"/>
      <c r="KFM175" s="396"/>
      <c r="KFN175" s="396"/>
      <c r="KFO175" s="396"/>
      <c r="KFP175" s="396"/>
      <c r="KFQ175" s="396"/>
      <c r="KFR175" s="396"/>
      <c r="KFS175" s="396"/>
      <c r="KFT175" s="396"/>
      <c r="KFU175" s="396"/>
      <c r="KFV175" s="396"/>
      <c r="KFW175" s="396"/>
      <c r="KFX175" s="396"/>
      <c r="KFY175" s="396"/>
      <c r="KFZ175" s="396"/>
      <c r="KGA175" s="396"/>
      <c r="KGB175" s="396"/>
      <c r="KGC175" s="396"/>
      <c r="KGD175" s="396"/>
      <c r="KGE175" s="396"/>
      <c r="KGF175" s="396"/>
      <c r="KGG175" s="396"/>
      <c r="KGH175" s="396"/>
      <c r="KGI175" s="396"/>
      <c r="KGJ175" s="396"/>
      <c r="KGK175" s="396"/>
      <c r="KGL175" s="396"/>
      <c r="KGM175" s="396"/>
      <c r="KGN175" s="396"/>
      <c r="KGO175" s="396"/>
      <c r="KGP175" s="396"/>
      <c r="KGQ175" s="396"/>
      <c r="KGR175" s="396"/>
      <c r="KGS175" s="396"/>
      <c r="KGT175" s="396"/>
      <c r="KGU175" s="396"/>
      <c r="KGV175" s="396"/>
      <c r="KGW175" s="396"/>
      <c r="KGX175" s="396"/>
      <c r="KGY175" s="396"/>
      <c r="KGZ175" s="396"/>
      <c r="KHA175" s="396"/>
      <c r="KHB175" s="396"/>
      <c r="KHC175" s="396"/>
      <c r="KHD175" s="396"/>
      <c r="KHE175" s="396"/>
      <c r="KHF175" s="396"/>
      <c r="KHG175" s="396"/>
      <c r="KHH175" s="396"/>
      <c r="KHI175" s="396"/>
      <c r="KHJ175" s="396"/>
      <c r="KHK175" s="396"/>
      <c r="KHL175" s="396"/>
      <c r="KHM175" s="396"/>
      <c r="KHN175" s="396"/>
      <c r="KHO175" s="396"/>
      <c r="KHP175" s="396"/>
      <c r="KHQ175" s="396"/>
      <c r="KHR175" s="396"/>
      <c r="KHS175" s="396"/>
      <c r="KHT175" s="396"/>
      <c r="KHU175" s="396"/>
      <c r="KHV175" s="396"/>
      <c r="KHW175" s="396"/>
      <c r="KHX175" s="396"/>
      <c r="KHY175" s="396"/>
      <c r="KHZ175" s="396"/>
      <c r="KIA175" s="396"/>
      <c r="KIB175" s="396"/>
      <c r="KIC175" s="396"/>
      <c r="KID175" s="396"/>
      <c r="KIE175" s="396"/>
      <c r="KIF175" s="396"/>
      <c r="KIG175" s="396"/>
      <c r="KIH175" s="396"/>
      <c r="KII175" s="396"/>
      <c r="KIJ175" s="396"/>
      <c r="KIK175" s="396"/>
      <c r="KIL175" s="396"/>
      <c r="KIM175" s="396"/>
      <c r="KIN175" s="396"/>
      <c r="KIO175" s="396"/>
      <c r="KIP175" s="396"/>
      <c r="KIQ175" s="396"/>
      <c r="KIR175" s="396"/>
      <c r="KIS175" s="396"/>
      <c r="KIT175" s="396"/>
      <c r="KIU175" s="396"/>
      <c r="KIV175" s="396"/>
      <c r="KIW175" s="396"/>
      <c r="KIX175" s="396"/>
      <c r="KIY175" s="396"/>
      <c r="KIZ175" s="396"/>
      <c r="KJA175" s="396"/>
      <c r="KJB175" s="396"/>
      <c r="KJC175" s="396"/>
      <c r="KJD175" s="396"/>
      <c r="KJE175" s="396"/>
      <c r="KJF175" s="396"/>
      <c r="KJG175" s="396"/>
      <c r="KJH175" s="396"/>
      <c r="KJI175" s="396"/>
      <c r="KJJ175" s="396"/>
      <c r="KJK175" s="396"/>
      <c r="KJL175" s="396"/>
      <c r="KJM175" s="396"/>
      <c r="KJN175" s="396"/>
      <c r="KJO175" s="396"/>
      <c r="KJP175" s="396"/>
      <c r="KJQ175" s="396"/>
      <c r="KJR175" s="396"/>
      <c r="KJS175" s="396"/>
      <c r="KJT175" s="396"/>
      <c r="KJU175" s="396"/>
      <c r="KJV175" s="396"/>
      <c r="KJW175" s="396"/>
      <c r="KJX175" s="396"/>
      <c r="KJY175" s="396"/>
      <c r="KJZ175" s="396"/>
      <c r="KKA175" s="396"/>
      <c r="KKB175" s="396"/>
      <c r="KKC175" s="396"/>
      <c r="KKD175" s="396"/>
      <c r="KKE175" s="396"/>
      <c r="KKF175" s="396"/>
      <c r="KKG175" s="396"/>
      <c r="KKH175" s="396"/>
      <c r="KKI175" s="396"/>
      <c r="KKJ175" s="396"/>
      <c r="KKK175" s="396"/>
      <c r="KKL175" s="396"/>
      <c r="KKM175" s="396"/>
      <c r="KKN175" s="396"/>
      <c r="KKO175" s="396"/>
      <c r="KKP175" s="396"/>
      <c r="KKQ175" s="396"/>
      <c r="KKR175" s="396"/>
      <c r="KKS175" s="396"/>
      <c r="KKT175" s="396"/>
      <c r="KKU175" s="396"/>
      <c r="KKV175" s="396"/>
      <c r="KKW175" s="396"/>
      <c r="KKX175" s="396"/>
      <c r="KKY175" s="396"/>
      <c r="KKZ175" s="396"/>
      <c r="KLA175" s="396"/>
      <c r="KLB175" s="396"/>
      <c r="KLC175" s="396"/>
      <c r="KLD175" s="396"/>
      <c r="KLE175" s="396"/>
      <c r="KLF175" s="396"/>
      <c r="KLG175" s="396"/>
      <c r="KLH175" s="396"/>
      <c r="KLI175" s="396"/>
      <c r="KLJ175" s="396"/>
      <c r="KLK175" s="396"/>
      <c r="KLL175" s="396"/>
      <c r="KLM175" s="396"/>
      <c r="KLN175" s="396"/>
      <c r="KLO175" s="396"/>
      <c r="KLP175" s="396"/>
      <c r="KLQ175" s="396"/>
      <c r="KLR175" s="396"/>
      <c r="KLS175" s="396"/>
      <c r="KLT175" s="396"/>
      <c r="KLU175" s="396"/>
      <c r="KLV175" s="396"/>
      <c r="KLW175" s="396"/>
      <c r="KLX175" s="396"/>
      <c r="KLY175" s="396"/>
      <c r="KLZ175" s="396"/>
      <c r="KMA175" s="396"/>
      <c r="KMB175" s="396"/>
      <c r="KMC175" s="396"/>
      <c r="KMD175" s="396"/>
      <c r="KME175" s="396"/>
      <c r="KMF175" s="396"/>
      <c r="KMG175" s="396"/>
      <c r="KMH175" s="396"/>
      <c r="KMI175" s="396"/>
      <c r="KMJ175" s="396"/>
      <c r="KMK175" s="396"/>
      <c r="KML175" s="396"/>
      <c r="KMM175" s="396"/>
      <c r="KMN175" s="396"/>
      <c r="KMO175" s="396"/>
      <c r="KMP175" s="396"/>
      <c r="KMQ175" s="396"/>
      <c r="KMR175" s="396"/>
      <c r="KMS175" s="396"/>
      <c r="KMT175" s="396"/>
      <c r="KMU175" s="396"/>
      <c r="KMV175" s="396"/>
      <c r="KMW175" s="396"/>
      <c r="KMX175" s="396"/>
      <c r="KMY175" s="396"/>
      <c r="KMZ175" s="396"/>
      <c r="KNA175" s="396"/>
      <c r="KNB175" s="396"/>
      <c r="KNC175" s="396"/>
      <c r="KND175" s="396"/>
      <c r="KNE175" s="396"/>
      <c r="KNF175" s="396"/>
      <c r="KNG175" s="396"/>
      <c r="KNH175" s="396"/>
      <c r="KNI175" s="396"/>
      <c r="KNJ175" s="396"/>
      <c r="KNK175" s="396"/>
      <c r="KNL175" s="396"/>
      <c r="KNM175" s="396"/>
      <c r="KNN175" s="396"/>
      <c r="KNO175" s="396"/>
      <c r="KNP175" s="396"/>
      <c r="KNQ175" s="396"/>
      <c r="KNR175" s="396"/>
      <c r="KNS175" s="396"/>
      <c r="KNT175" s="396"/>
      <c r="KNU175" s="396"/>
      <c r="KNV175" s="396"/>
      <c r="KNW175" s="396"/>
      <c r="KNX175" s="396"/>
      <c r="KNY175" s="396"/>
      <c r="KNZ175" s="396"/>
      <c r="KOA175" s="396"/>
      <c r="KOB175" s="396"/>
      <c r="KOC175" s="396"/>
      <c r="KOD175" s="396"/>
      <c r="KOE175" s="396"/>
      <c r="KOF175" s="396"/>
      <c r="KOG175" s="396"/>
      <c r="KOH175" s="396"/>
      <c r="KOI175" s="396"/>
      <c r="KOJ175" s="396"/>
      <c r="KOK175" s="396"/>
      <c r="KOL175" s="396"/>
      <c r="KOM175" s="396"/>
      <c r="KON175" s="396"/>
      <c r="KOO175" s="396"/>
      <c r="KOP175" s="396"/>
      <c r="KOQ175" s="396"/>
      <c r="KOR175" s="396"/>
      <c r="KOS175" s="396"/>
      <c r="KOT175" s="396"/>
      <c r="KOU175" s="396"/>
      <c r="KOV175" s="396"/>
      <c r="KOW175" s="396"/>
      <c r="KOX175" s="396"/>
      <c r="KOY175" s="396"/>
      <c r="KOZ175" s="396"/>
      <c r="KPA175" s="396"/>
      <c r="KPB175" s="396"/>
      <c r="KPC175" s="396"/>
      <c r="KPD175" s="396"/>
      <c r="KPE175" s="396"/>
      <c r="KPF175" s="396"/>
      <c r="KPG175" s="396"/>
      <c r="KPH175" s="396"/>
      <c r="KPI175" s="396"/>
      <c r="KPJ175" s="396"/>
      <c r="KPK175" s="396"/>
      <c r="KPL175" s="396"/>
      <c r="KPM175" s="396"/>
      <c r="KPN175" s="396"/>
      <c r="KPO175" s="396"/>
      <c r="KPP175" s="396"/>
      <c r="KPQ175" s="396"/>
      <c r="KPR175" s="396"/>
      <c r="KPS175" s="396"/>
      <c r="KPT175" s="396"/>
      <c r="KPU175" s="396"/>
      <c r="KPV175" s="396"/>
      <c r="KPW175" s="396"/>
      <c r="KPX175" s="396"/>
      <c r="KPY175" s="396"/>
      <c r="KPZ175" s="396"/>
      <c r="KQA175" s="396"/>
      <c r="KQB175" s="396"/>
      <c r="KQC175" s="396"/>
      <c r="KQD175" s="396"/>
      <c r="KQE175" s="396"/>
      <c r="KQF175" s="396"/>
      <c r="KQG175" s="396"/>
      <c r="KQH175" s="396"/>
      <c r="KQI175" s="396"/>
      <c r="KQJ175" s="396"/>
      <c r="KQK175" s="396"/>
      <c r="KQL175" s="396"/>
      <c r="KQM175" s="396"/>
      <c r="KQN175" s="396"/>
      <c r="KQO175" s="396"/>
      <c r="KQP175" s="396"/>
      <c r="KQQ175" s="396"/>
      <c r="KQR175" s="396"/>
      <c r="KQS175" s="396"/>
      <c r="KQT175" s="396"/>
      <c r="KQU175" s="396"/>
      <c r="KQV175" s="396"/>
      <c r="KQW175" s="396"/>
      <c r="KQX175" s="396"/>
      <c r="KQY175" s="396"/>
      <c r="KQZ175" s="396"/>
      <c r="KRA175" s="396"/>
      <c r="KRB175" s="396"/>
      <c r="KRC175" s="396"/>
      <c r="KRD175" s="396"/>
      <c r="KRE175" s="396"/>
      <c r="KRF175" s="396"/>
      <c r="KRG175" s="396"/>
      <c r="KRH175" s="396"/>
      <c r="KRI175" s="396"/>
      <c r="KRJ175" s="396"/>
      <c r="KRK175" s="396"/>
      <c r="KRL175" s="396"/>
      <c r="KRM175" s="396"/>
      <c r="KRN175" s="396"/>
      <c r="KRO175" s="396"/>
      <c r="KRP175" s="396"/>
      <c r="KRQ175" s="396"/>
      <c r="KRR175" s="396"/>
      <c r="KRS175" s="396"/>
      <c r="KRT175" s="396"/>
      <c r="KRU175" s="396"/>
      <c r="KRV175" s="396"/>
      <c r="KRW175" s="396"/>
      <c r="KRX175" s="396"/>
      <c r="KRY175" s="396"/>
      <c r="KRZ175" s="396"/>
      <c r="KSA175" s="396"/>
      <c r="KSB175" s="396"/>
      <c r="KSC175" s="396"/>
      <c r="KSD175" s="396"/>
      <c r="KSE175" s="396"/>
      <c r="KSF175" s="396"/>
      <c r="KSG175" s="396"/>
      <c r="KSH175" s="396"/>
      <c r="KSI175" s="396"/>
      <c r="KSJ175" s="396"/>
      <c r="KSK175" s="396"/>
      <c r="KSL175" s="396"/>
      <c r="KSM175" s="396"/>
      <c r="KSN175" s="396"/>
      <c r="KSO175" s="396"/>
      <c r="KSP175" s="396"/>
      <c r="KSQ175" s="396"/>
      <c r="KSR175" s="396"/>
      <c r="KSS175" s="396"/>
      <c r="KST175" s="396"/>
      <c r="KSU175" s="396"/>
      <c r="KSV175" s="396"/>
      <c r="KSW175" s="396"/>
      <c r="KSX175" s="396"/>
      <c r="KSY175" s="396"/>
      <c r="KSZ175" s="396"/>
      <c r="KTA175" s="396"/>
      <c r="KTB175" s="396"/>
      <c r="KTC175" s="396"/>
      <c r="KTD175" s="396"/>
      <c r="KTE175" s="396"/>
      <c r="KTF175" s="396"/>
      <c r="KTG175" s="396"/>
      <c r="KTH175" s="396"/>
      <c r="KTI175" s="396"/>
      <c r="KTJ175" s="396"/>
      <c r="KTK175" s="396"/>
      <c r="KTL175" s="396"/>
      <c r="KTM175" s="396"/>
      <c r="KTN175" s="396"/>
      <c r="KTO175" s="396"/>
      <c r="KTP175" s="396"/>
      <c r="KTQ175" s="396"/>
      <c r="KTR175" s="396"/>
      <c r="KTS175" s="396"/>
      <c r="KTT175" s="396"/>
      <c r="KTU175" s="396"/>
      <c r="KTV175" s="396"/>
      <c r="KTW175" s="396"/>
      <c r="KTX175" s="396"/>
      <c r="KTY175" s="396"/>
      <c r="KTZ175" s="396"/>
      <c r="KUA175" s="396"/>
      <c r="KUB175" s="396"/>
      <c r="KUC175" s="396"/>
      <c r="KUD175" s="396"/>
      <c r="KUE175" s="396"/>
      <c r="KUF175" s="396"/>
      <c r="KUG175" s="396"/>
      <c r="KUH175" s="396"/>
      <c r="KUI175" s="396"/>
      <c r="KUJ175" s="396"/>
      <c r="KUK175" s="396"/>
      <c r="KUL175" s="396"/>
      <c r="KUM175" s="396"/>
      <c r="KUN175" s="396"/>
      <c r="KUO175" s="396"/>
      <c r="KUP175" s="396"/>
      <c r="KUQ175" s="396"/>
      <c r="KUR175" s="396"/>
      <c r="KUS175" s="396"/>
      <c r="KUT175" s="396"/>
      <c r="KUU175" s="396"/>
      <c r="KUV175" s="396"/>
      <c r="KUW175" s="396"/>
      <c r="KUX175" s="396"/>
      <c r="KUY175" s="396"/>
      <c r="KUZ175" s="396"/>
      <c r="KVA175" s="396"/>
      <c r="KVB175" s="396"/>
      <c r="KVC175" s="396"/>
      <c r="KVD175" s="396"/>
      <c r="KVE175" s="396"/>
      <c r="KVF175" s="396"/>
      <c r="KVG175" s="396"/>
      <c r="KVH175" s="396"/>
      <c r="KVI175" s="396"/>
      <c r="KVJ175" s="396"/>
      <c r="KVK175" s="396"/>
      <c r="KVL175" s="396"/>
      <c r="KVM175" s="396"/>
      <c r="KVN175" s="396"/>
      <c r="KVO175" s="396"/>
      <c r="KVP175" s="396"/>
      <c r="KVQ175" s="396"/>
      <c r="KVR175" s="396"/>
      <c r="KVS175" s="396"/>
      <c r="KVT175" s="396"/>
      <c r="KVU175" s="396"/>
      <c r="KVV175" s="396"/>
      <c r="KVW175" s="396"/>
      <c r="KVX175" s="396"/>
      <c r="KVY175" s="396"/>
      <c r="KVZ175" s="396"/>
      <c r="KWA175" s="396"/>
      <c r="KWB175" s="396"/>
      <c r="KWC175" s="396"/>
      <c r="KWD175" s="396"/>
      <c r="KWE175" s="396"/>
      <c r="KWF175" s="396"/>
      <c r="KWG175" s="396"/>
      <c r="KWH175" s="396"/>
      <c r="KWI175" s="396"/>
      <c r="KWJ175" s="396"/>
      <c r="KWK175" s="396"/>
      <c r="KWL175" s="396"/>
      <c r="KWM175" s="396"/>
      <c r="KWN175" s="396"/>
      <c r="KWO175" s="396"/>
      <c r="KWP175" s="396"/>
      <c r="KWQ175" s="396"/>
      <c r="KWR175" s="396"/>
      <c r="KWS175" s="396"/>
      <c r="KWT175" s="396"/>
      <c r="KWU175" s="396"/>
      <c r="KWV175" s="396"/>
      <c r="KWW175" s="396"/>
      <c r="KWX175" s="396"/>
      <c r="KWY175" s="396"/>
      <c r="KWZ175" s="396"/>
      <c r="KXA175" s="396"/>
      <c r="KXB175" s="396"/>
      <c r="KXC175" s="396"/>
      <c r="KXD175" s="396"/>
      <c r="KXE175" s="396"/>
      <c r="KXF175" s="396"/>
      <c r="KXG175" s="396"/>
      <c r="KXH175" s="396"/>
      <c r="KXI175" s="396"/>
      <c r="KXJ175" s="396"/>
      <c r="KXK175" s="396"/>
      <c r="KXL175" s="396"/>
      <c r="KXM175" s="396"/>
      <c r="KXN175" s="396"/>
      <c r="KXO175" s="396"/>
      <c r="KXP175" s="396"/>
      <c r="KXQ175" s="396"/>
      <c r="KXR175" s="396"/>
      <c r="KXS175" s="396"/>
      <c r="KXT175" s="396"/>
      <c r="KXU175" s="396"/>
      <c r="KXV175" s="396"/>
      <c r="KXW175" s="396"/>
      <c r="KXX175" s="396"/>
      <c r="KXY175" s="396"/>
      <c r="KXZ175" s="396"/>
      <c r="KYA175" s="396"/>
      <c r="KYB175" s="396"/>
      <c r="KYC175" s="396"/>
      <c r="KYD175" s="396"/>
      <c r="KYE175" s="396"/>
      <c r="KYF175" s="396"/>
      <c r="KYG175" s="396"/>
      <c r="KYH175" s="396"/>
      <c r="KYI175" s="396"/>
      <c r="KYJ175" s="396"/>
      <c r="KYK175" s="396"/>
      <c r="KYL175" s="396"/>
      <c r="KYM175" s="396"/>
      <c r="KYN175" s="396"/>
      <c r="KYO175" s="396"/>
      <c r="KYP175" s="396"/>
      <c r="KYQ175" s="396"/>
      <c r="KYR175" s="396"/>
      <c r="KYS175" s="396"/>
      <c r="KYT175" s="396"/>
      <c r="KYU175" s="396"/>
      <c r="KYV175" s="396"/>
      <c r="KYW175" s="396"/>
      <c r="KYX175" s="396"/>
      <c r="KYY175" s="396"/>
      <c r="KYZ175" s="396"/>
      <c r="KZA175" s="396"/>
      <c r="KZB175" s="396"/>
      <c r="KZC175" s="396"/>
      <c r="KZD175" s="396"/>
      <c r="KZE175" s="396"/>
      <c r="KZF175" s="396"/>
      <c r="KZG175" s="396"/>
      <c r="KZH175" s="396"/>
      <c r="KZI175" s="396"/>
      <c r="KZJ175" s="396"/>
      <c r="KZK175" s="396"/>
      <c r="KZL175" s="396"/>
      <c r="KZM175" s="396"/>
      <c r="KZN175" s="396"/>
      <c r="KZO175" s="396"/>
      <c r="KZP175" s="396"/>
      <c r="KZQ175" s="396"/>
      <c r="KZR175" s="396"/>
      <c r="KZS175" s="396"/>
      <c r="KZT175" s="396"/>
      <c r="KZU175" s="396"/>
      <c r="KZV175" s="396"/>
      <c r="KZW175" s="396"/>
      <c r="KZX175" s="396"/>
      <c r="KZY175" s="396"/>
      <c r="KZZ175" s="396"/>
      <c r="LAA175" s="396"/>
      <c r="LAB175" s="396"/>
      <c r="LAC175" s="396"/>
      <c r="LAD175" s="396"/>
      <c r="LAE175" s="396"/>
      <c r="LAF175" s="396"/>
      <c r="LAG175" s="396"/>
      <c r="LAH175" s="396"/>
      <c r="LAI175" s="396"/>
      <c r="LAJ175" s="396"/>
      <c r="LAK175" s="396"/>
      <c r="LAL175" s="396"/>
      <c r="LAM175" s="396"/>
      <c r="LAN175" s="396"/>
      <c r="LAO175" s="396"/>
      <c r="LAP175" s="396"/>
      <c r="LAQ175" s="396"/>
      <c r="LAR175" s="396"/>
      <c r="LAS175" s="396"/>
      <c r="LAT175" s="396"/>
      <c r="LAU175" s="396"/>
      <c r="LAV175" s="396"/>
      <c r="LAW175" s="396"/>
      <c r="LAX175" s="396"/>
      <c r="LAY175" s="396"/>
      <c r="LAZ175" s="396"/>
      <c r="LBA175" s="396"/>
      <c r="LBB175" s="396"/>
      <c r="LBC175" s="396"/>
      <c r="LBD175" s="396"/>
      <c r="LBE175" s="396"/>
      <c r="LBF175" s="396"/>
      <c r="LBG175" s="396"/>
      <c r="LBH175" s="396"/>
      <c r="LBI175" s="396"/>
      <c r="LBJ175" s="396"/>
      <c r="LBK175" s="396"/>
      <c r="LBL175" s="396"/>
      <c r="LBM175" s="396"/>
      <c r="LBN175" s="396"/>
      <c r="LBO175" s="396"/>
      <c r="LBP175" s="396"/>
      <c r="LBQ175" s="396"/>
      <c r="LBR175" s="396"/>
      <c r="LBS175" s="396"/>
      <c r="LBT175" s="396"/>
      <c r="LBU175" s="396"/>
      <c r="LBV175" s="396"/>
      <c r="LBW175" s="396"/>
      <c r="LBX175" s="396"/>
      <c r="LBY175" s="396"/>
      <c r="LBZ175" s="396"/>
      <c r="LCA175" s="396"/>
      <c r="LCB175" s="396"/>
      <c r="LCC175" s="396"/>
      <c r="LCD175" s="396"/>
      <c r="LCE175" s="396"/>
      <c r="LCF175" s="396"/>
      <c r="LCG175" s="396"/>
      <c r="LCH175" s="396"/>
      <c r="LCI175" s="396"/>
      <c r="LCJ175" s="396"/>
      <c r="LCK175" s="396"/>
      <c r="LCL175" s="396"/>
      <c r="LCM175" s="396"/>
      <c r="LCN175" s="396"/>
      <c r="LCO175" s="396"/>
      <c r="LCP175" s="396"/>
      <c r="LCQ175" s="396"/>
      <c r="LCR175" s="396"/>
      <c r="LCS175" s="396"/>
      <c r="LCT175" s="396"/>
      <c r="LCU175" s="396"/>
      <c r="LCV175" s="396"/>
      <c r="LCW175" s="396"/>
      <c r="LCX175" s="396"/>
      <c r="LCY175" s="396"/>
      <c r="LCZ175" s="396"/>
      <c r="LDA175" s="396"/>
      <c r="LDB175" s="396"/>
      <c r="LDC175" s="396"/>
      <c r="LDD175" s="396"/>
      <c r="LDE175" s="396"/>
      <c r="LDF175" s="396"/>
      <c r="LDG175" s="396"/>
      <c r="LDH175" s="396"/>
      <c r="LDI175" s="396"/>
      <c r="LDJ175" s="396"/>
      <c r="LDK175" s="396"/>
      <c r="LDL175" s="396"/>
      <c r="LDM175" s="396"/>
      <c r="LDN175" s="396"/>
      <c r="LDO175" s="396"/>
      <c r="LDP175" s="396"/>
      <c r="LDQ175" s="396"/>
      <c r="LDR175" s="396"/>
      <c r="LDS175" s="396"/>
      <c r="LDT175" s="396"/>
      <c r="LDU175" s="396"/>
      <c r="LDV175" s="396"/>
      <c r="LDW175" s="396"/>
      <c r="LDX175" s="396"/>
      <c r="LDY175" s="396"/>
      <c r="LDZ175" s="396"/>
      <c r="LEA175" s="396"/>
      <c r="LEB175" s="396"/>
      <c r="LEC175" s="396"/>
      <c r="LED175" s="396"/>
      <c r="LEE175" s="396"/>
      <c r="LEF175" s="396"/>
      <c r="LEG175" s="396"/>
      <c r="LEH175" s="396"/>
      <c r="LEI175" s="396"/>
      <c r="LEJ175" s="396"/>
      <c r="LEK175" s="396"/>
      <c r="LEL175" s="396"/>
      <c r="LEM175" s="396"/>
      <c r="LEN175" s="396"/>
      <c r="LEO175" s="396"/>
      <c r="LEP175" s="396"/>
      <c r="LEQ175" s="396"/>
      <c r="LER175" s="396"/>
      <c r="LES175" s="396"/>
      <c r="LET175" s="396"/>
      <c r="LEU175" s="396"/>
      <c r="LEV175" s="396"/>
      <c r="LEW175" s="396"/>
      <c r="LEX175" s="396"/>
      <c r="LEY175" s="396"/>
      <c r="LEZ175" s="396"/>
      <c r="LFA175" s="396"/>
      <c r="LFB175" s="396"/>
      <c r="LFC175" s="396"/>
      <c r="LFD175" s="396"/>
      <c r="LFE175" s="396"/>
      <c r="LFF175" s="396"/>
      <c r="LFG175" s="396"/>
      <c r="LFH175" s="396"/>
      <c r="LFI175" s="396"/>
      <c r="LFJ175" s="396"/>
      <c r="LFK175" s="396"/>
      <c r="LFL175" s="396"/>
      <c r="LFM175" s="396"/>
      <c r="LFN175" s="396"/>
      <c r="LFO175" s="396"/>
      <c r="LFP175" s="396"/>
      <c r="LFQ175" s="396"/>
      <c r="LFR175" s="396"/>
      <c r="LFS175" s="396"/>
      <c r="LFT175" s="396"/>
      <c r="LFU175" s="396"/>
      <c r="LFV175" s="396"/>
      <c r="LFW175" s="396"/>
      <c r="LFX175" s="396"/>
      <c r="LFY175" s="396"/>
      <c r="LFZ175" s="396"/>
      <c r="LGA175" s="396"/>
      <c r="LGB175" s="396"/>
      <c r="LGC175" s="396"/>
      <c r="LGD175" s="396"/>
      <c r="LGE175" s="396"/>
      <c r="LGF175" s="396"/>
      <c r="LGG175" s="396"/>
      <c r="LGH175" s="396"/>
      <c r="LGI175" s="396"/>
      <c r="LGJ175" s="396"/>
      <c r="LGK175" s="396"/>
      <c r="LGL175" s="396"/>
      <c r="LGM175" s="396"/>
      <c r="LGN175" s="396"/>
      <c r="LGO175" s="396"/>
      <c r="LGP175" s="396"/>
      <c r="LGQ175" s="396"/>
      <c r="LGR175" s="396"/>
      <c r="LGS175" s="396"/>
      <c r="LGT175" s="396"/>
      <c r="LGU175" s="396"/>
      <c r="LGV175" s="396"/>
      <c r="LGW175" s="396"/>
      <c r="LGX175" s="396"/>
      <c r="LGY175" s="396"/>
      <c r="LGZ175" s="396"/>
      <c r="LHA175" s="396"/>
      <c r="LHB175" s="396"/>
      <c r="LHC175" s="396"/>
      <c r="LHD175" s="396"/>
      <c r="LHE175" s="396"/>
      <c r="LHF175" s="396"/>
      <c r="LHG175" s="396"/>
      <c r="LHH175" s="396"/>
      <c r="LHI175" s="396"/>
      <c r="LHJ175" s="396"/>
      <c r="LHK175" s="396"/>
      <c r="LHL175" s="396"/>
      <c r="LHM175" s="396"/>
      <c r="LHN175" s="396"/>
      <c r="LHO175" s="396"/>
      <c r="LHP175" s="396"/>
      <c r="LHQ175" s="396"/>
      <c r="LHR175" s="396"/>
      <c r="LHS175" s="396"/>
      <c r="LHT175" s="396"/>
      <c r="LHU175" s="396"/>
      <c r="LHV175" s="396"/>
      <c r="LHW175" s="396"/>
      <c r="LHX175" s="396"/>
      <c r="LHY175" s="396"/>
      <c r="LHZ175" s="396"/>
      <c r="LIA175" s="396"/>
      <c r="LIB175" s="396"/>
      <c r="LIC175" s="396"/>
      <c r="LID175" s="396"/>
      <c r="LIE175" s="396"/>
      <c r="LIF175" s="396"/>
      <c r="LIG175" s="396"/>
      <c r="LIH175" s="396"/>
      <c r="LII175" s="396"/>
      <c r="LIJ175" s="396"/>
      <c r="LIK175" s="396"/>
      <c r="LIL175" s="396"/>
      <c r="LIM175" s="396"/>
      <c r="LIN175" s="396"/>
      <c r="LIO175" s="396"/>
      <c r="LIP175" s="396"/>
      <c r="LIQ175" s="396"/>
      <c r="LIR175" s="396"/>
      <c r="LIS175" s="396"/>
      <c r="LIT175" s="396"/>
      <c r="LIU175" s="396"/>
      <c r="LIV175" s="396"/>
      <c r="LIW175" s="396"/>
      <c r="LIX175" s="396"/>
      <c r="LIY175" s="396"/>
      <c r="LIZ175" s="396"/>
      <c r="LJA175" s="396"/>
      <c r="LJB175" s="396"/>
      <c r="LJC175" s="396"/>
      <c r="LJD175" s="396"/>
      <c r="LJE175" s="396"/>
      <c r="LJF175" s="396"/>
      <c r="LJG175" s="396"/>
      <c r="LJH175" s="396"/>
      <c r="LJI175" s="396"/>
      <c r="LJJ175" s="396"/>
      <c r="LJK175" s="396"/>
      <c r="LJL175" s="396"/>
      <c r="LJM175" s="396"/>
      <c r="LJN175" s="396"/>
      <c r="LJO175" s="396"/>
      <c r="LJP175" s="396"/>
      <c r="LJQ175" s="396"/>
      <c r="LJR175" s="396"/>
      <c r="LJS175" s="396"/>
      <c r="LJT175" s="396"/>
      <c r="LJU175" s="396"/>
      <c r="LJV175" s="396"/>
      <c r="LJW175" s="396"/>
      <c r="LJX175" s="396"/>
      <c r="LJY175" s="396"/>
      <c r="LJZ175" s="396"/>
      <c r="LKA175" s="396"/>
      <c r="LKB175" s="396"/>
      <c r="LKC175" s="396"/>
      <c r="LKD175" s="396"/>
      <c r="LKE175" s="396"/>
      <c r="LKF175" s="396"/>
      <c r="LKG175" s="396"/>
      <c r="LKH175" s="396"/>
      <c r="LKI175" s="396"/>
      <c r="LKJ175" s="396"/>
      <c r="LKK175" s="396"/>
      <c r="LKL175" s="396"/>
      <c r="LKM175" s="396"/>
      <c r="LKN175" s="396"/>
      <c r="LKO175" s="396"/>
      <c r="LKP175" s="396"/>
      <c r="LKQ175" s="396"/>
      <c r="LKR175" s="396"/>
      <c r="LKS175" s="396"/>
      <c r="LKT175" s="396"/>
      <c r="LKU175" s="396"/>
      <c r="LKV175" s="396"/>
      <c r="LKW175" s="396"/>
      <c r="LKX175" s="396"/>
      <c r="LKY175" s="396"/>
      <c r="LKZ175" s="396"/>
      <c r="LLA175" s="396"/>
      <c r="LLB175" s="396"/>
      <c r="LLC175" s="396"/>
      <c r="LLD175" s="396"/>
      <c r="LLE175" s="396"/>
      <c r="LLF175" s="396"/>
      <c r="LLG175" s="396"/>
      <c r="LLH175" s="396"/>
      <c r="LLI175" s="396"/>
      <c r="LLJ175" s="396"/>
      <c r="LLK175" s="396"/>
      <c r="LLL175" s="396"/>
      <c r="LLM175" s="396"/>
      <c r="LLN175" s="396"/>
      <c r="LLO175" s="396"/>
      <c r="LLP175" s="396"/>
      <c r="LLQ175" s="396"/>
      <c r="LLR175" s="396"/>
      <c r="LLS175" s="396"/>
      <c r="LLT175" s="396"/>
      <c r="LLU175" s="396"/>
      <c r="LLV175" s="396"/>
      <c r="LLW175" s="396"/>
      <c r="LLX175" s="396"/>
      <c r="LLY175" s="396"/>
      <c r="LLZ175" s="396"/>
      <c r="LMA175" s="396"/>
      <c r="LMB175" s="396"/>
      <c r="LMC175" s="396"/>
      <c r="LMD175" s="396"/>
      <c r="LME175" s="396"/>
      <c r="LMF175" s="396"/>
      <c r="LMG175" s="396"/>
      <c r="LMH175" s="396"/>
      <c r="LMI175" s="396"/>
      <c r="LMJ175" s="396"/>
      <c r="LMK175" s="396"/>
      <c r="LML175" s="396"/>
      <c r="LMM175" s="396"/>
      <c r="LMN175" s="396"/>
      <c r="LMO175" s="396"/>
      <c r="LMP175" s="396"/>
      <c r="LMQ175" s="396"/>
      <c r="LMR175" s="396"/>
      <c r="LMS175" s="396"/>
      <c r="LMT175" s="396"/>
      <c r="LMU175" s="396"/>
      <c r="LMV175" s="396"/>
      <c r="LMW175" s="396"/>
      <c r="LMX175" s="396"/>
      <c r="LMY175" s="396"/>
      <c r="LMZ175" s="396"/>
      <c r="LNA175" s="396"/>
      <c r="LNB175" s="396"/>
      <c r="LNC175" s="396"/>
      <c r="LND175" s="396"/>
      <c r="LNE175" s="396"/>
      <c r="LNF175" s="396"/>
      <c r="LNG175" s="396"/>
      <c r="LNH175" s="396"/>
      <c r="LNI175" s="396"/>
      <c r="LNJ175" s="396"/>
      <c r="LNK175" s="396"/>
      <c r="LNL175" s="396"/>
      <c r="LNM175" s="396"/>
      <c r="LNN175" s="396"/>
      <c r="LNO175" s="396"/>
      <c r="LNP175" s="396"/>
      <c r="LNQ175" s="396"/>
      <c r="LNR175" s="396"/>
      <c r="LNS175" s="396"/>
      <c r="LNT175" s="396"/>
      <c r="LNU175" s="396"/>
      <c r="LNV175" s="396"/>
      <c r="LNW175" s="396"/>
      <c r="LNX175" s="396"/>
      <c r="LNY175" s="396"/>
      <c r="LNZ175" s="396"/>
      <c r="LOA175" s="396"/>
      <c r="LOB175" s="396"/>
      <c r="LOC175" s="396"/>
      <c r="LOD175" s="396"/>
      <c r="LOE175" s="396"/>
      <c r="LOF175" s="396"/>
      <c r="LOG175" s="396"/>
      <c r="LOH175" s="396"/>
      <c r="LOI175" s="396"/>
      <c r="LOJ175" s="396"/>
      <c r="LOK175" s="396"/>
      <c r="LOL175" s="396"/>
      <c r="LOM175" s="396"/>
      <c r="LON175" s="396"/>
      <c r="LOO175" s="396"/>
      <c r="LOP175" s="396"/>
      <c r="LOQ175" s="396"/>
      <c r="LOR175" s="396"/>
      <c r="LOS175" s="396"/>
      <c r="LOT175" s="396"/>
      <c r="LOU175" s="396"/>
      <c r="LOV175" s="396"/>
      <c r="LOW175" s="396"/>
      <c r="LOX175" s="396"/>
      <c r="LOY175" s="396"/>
      <c r="LOZ175" s="396"/>
      <c r="LPA175" s="396"/>
      <c r="LPB175" s="396"/>
      <c r="LPC175" s="396"/>
      <c r="LPD175" s="396"/>
      <c r="LPE175" s="396"/>
      <c r="LPF175" s="396"/>
      <c r="LPG175" s="396"/>
      <c r="LPH175" s="396"/>
      <c r="LPI175" s="396"/>
      <c r="LPJ175" s="396"/>
      <c r="LPK175" s="396"/>
      <c r="LPL175" s="396"/>
      <c r="LPM175" s="396"/>
      <c r="LPN175" s="396"/>
      <c r="LPO175" s="396"/>
      <c r="LPP175" s="396"/>
      <c r="LPQ175" s="396"/>
      <c r="LPR175" s="396"/>
      <c r="LPS175" s="396"/>
      <c r="LPT175" s="396"/>
      <c r="LPU175" s="396"/>
      <c r="LPV175" s="396"/>
      <c r="LPW175" s="396"/>
      <c r="LPX175" s="396"/>
      <c r="LPY175" s="396"/>
      <c r="LPZ175" s="396"/>
      <c r="LQA175" s="396"/>
      <c r="LQB175" s="396"/>
      <c r="LQC175" s="396"/>
      <c r="LQD175" s="396"/>
      <c r="LQE175" s="396"/>
      <c r="LQF175" s="396"/>
      <c r="LQG175" s="396"/>
      <c r="LQH175" s="396"/>
      <c r="LQI175" s="396"/>
      <c r="LQJ175" s="396"/>
      <c r="LQK175" s="396"/>
      <c r="LQL175" s="396"/>
      <c r="LQM175" s="396"/>
      <c r="LQN175" s="396"/>
      <c r="LQO175" s="396"/>
      <c r="LQP175" s="396"/>
      <c r="LQQ175" s="396"/>
      <c r="LQR175" s="396"/>
      <c r="LQS175" s="396"/>
      <c r="LQT175" s="396"/>
      <c r="LQU175" s="396"/>
      <c r="LQV175" s="396"/>
      <c r="LQW175" s="396"/>
      <c r="LQX175" s="396"/>
      <c r="LQY175" s="396"/>
      <c r="LQZ175" s="396"/>
      <c r="LRA175" s="396"/>
      <c r="LRB175" s="396"/>
      <c r="LRC175" s="396"/>
      <c r="LRD175" s="396"/>
      <c r="LRE175" s="396"/>
      <c r="LRF175" s="396"/>
      <c r="LRG175" s="396"/>
      <c r="LRH175" s="396"/>
      <c r="LRI175" s="396"/>
      <c r="LRJ175" s="396"/>
      <c r="LRK175" s="396"/>
      <c r="LRL175" s="396"/>
      <c r="LRM175" s="396"/>
      <c r="LRN175" s="396"/>
      <c r="LRO175" s="396"/>
      <c r="LRP175" s="396"/>
      <c r="LRQ175" s="396"/>
      <c r="LRR175" s="396"/>
      <c r="LRS175" s="396"/>
      <c r="LRT175" s="396"/>
      <c r="LRU175" s="396"/>
      <c r="LRV175" s="396"/>
      <c r="LRW175" s="396"/>
      <c r="LRX175" s="396"/>
      <c r="LRY175" s="396"/>
      <c r="LRZ175" s="396"/>
      <c r="LSA175" s="396"/>
      <c r="LSB175" s="396"/>
      <c r="LSC175" s="396"/>
      <c r="LSD175" s="396"/>
      <c r="LSE175" s="396"/>
      <c r="LSF175" s="396"/>
      <c r="LSG175" s="396"/>
      <c r="LSH175" s="396"/>
      <c r="LSI175" s="396"/>
      <c r="LSJ175" s="396"/>
      <c r="LSK175" s="396"/>
      <c r="LSL175" s="396"/>
      <c r="LSM175" s="396"/>
      <c r="LSN175" s="396"/>
      <c r="LSO175" s="396"/>
      <c r="LSP175" s="396"/>
      <c r="LSQ175" s="396"/>
      <c r="LSR175" s="396"/>
      <c r="LSS175" s="396"/>
      <c r="LST175" s="396"/>
      <c r="LSU175" s="396"/>
      <c r="LSV175" s="396"/>
      <c r="LSW175" s="396"/>
      <c r="LSX175" s="396"/>
      <c r="LSY175" s="396"/>
      <c r="LSZ175" s="396"/>
      <c r="LTA175" s="396"/>
      <c r="LTB175" s="396"/>
      <c r="LTC175" s="396"/>
      <c r="LTD175" s="396"/>
      <c r="LTE175" s="396"/>
      <c r="LTF175" s="396"/>
      <c r="LTG175" s="396"/>
      <c r="LTH175" s="396"/>
      <c r="LTI175" s="396"/>
      <c r="LTJ175" s="396"/>
      <c r="LTK175" s="396"/>
      <c r="LTL175" s="396"/>
      <c r="LTM175" s="396"/>
      <c r="LTN175" s="396"/>
      <c r="LTO175" s="396"/>
      <c r="LTP175" s="396"/>
      <c r="LTQ175" s="396"/>
      <c r="LTR175" s="396"/>
      <c r="LTS175" s="396"/>
      <c r="LTT175" s="396"/>
      <c r="LTU175" s="396"/>
      <c r="LTV175" s="396"/>
      <c r="LTW175" s="396"/>
      <c r="LTX175" s="396"/>
      <c r="LTY175" s="396"/>
      <c r="LTZ175" s="396"/>
      <c r="LUA175" s="396"/>
      <c r="LUB175" s="396"/>
      <c r="LUC175" s="396"/>
      <c r="LUD175" s="396"/>
      <c r="LUE175" s="396"/>
      <c r="LUF175" s="396"/>
      <c r="LUG175" s="396"/>
      <c r="LUH175" s="396"/>
      <c r="LUI175" s="396"/>
      <c r="LUJ175" s="396"/>
      <c r="LUK175" s="396"/>
      <c r="LUL175" s="396"/>
      <c r="LUM175" s="396"/>
      <c r="LUN175" s="396"/>
      <c r="LUO175" s="396"/>
      <c r="LUP175" s="396"/>
      <c r="LUQ175" s="396"/>
      <c r="LUR175" s="396"/>
      <c r="LUS175" s="396"/>
      <c r="LUT175" s="396"/>
      <c r="LUU175" s="396"/>
      <c r="LUV175" s="396"/>
      <c r="LUW175" s="396"/>
      <c r="LUX175" s="396"/>
      <c r="LUY175" s="396"/>
      <c r="LUZ175" s="396"/>
      <c r="LVA175" s="396"/>
      <c r="LVB175" s="396"/>
      <c r="LVC175" s="396"/>
      <c r="LVD175" s="396"/>
      <c r="LVE175" s="396"/>
      <c r="LVF175" s="396"/>
      <c r="LVG175" s="396"/>
      <c r="LVH175" s="396"/>
      <c r="LVI175" s="396"/>
      <c r="LVJ175" s="396"/>
      <c r="LVK175" s="396"/>
      <c r="LVL175" s="396"/>
      <c r="LVM175" s="396"/>
      <c r="LVN175" s="396"/>
      <c r="LVO175" s="396"/>
      <c r="LVP175" s="396"/>
      <c r="LVQ175" s="396"/>
      <c r="LVR175" s="396"/>
      <c r="LVS175" s="396"/>
      <c r="LVT175" s="396"/>
      <c r="LVU175" s="396"/>
      <c r="LVV175" s="396"/>
      <c r="LVW175" s="396"/>
      <c r="LVX175" s="396"/>
      <c r="LVY175" s="396"/>
      <c r="LVZ175" s="396"/>
      <c r="LWA175" s="396"/>
      <c r="LWB175" s="396"/>
      <c r="LWC175" s="396"/>
      <c r="LWD175" s="396"/>
      <c r="LWE175" s="396"/>
      <c r="LWF175" s="396"/>
      <c r="LWG175" s="396"/>
      <c r="LWH175" s="396"/>
      <c r="LWI175" s="396"/>
      <c r="LWJ175" s="396"/>
      <c r="LWK175" s="396"/>
      <c r="LWL175" s="396"/>
      <c r="LWM175" s="396"/>
      <c r="LWN175" s="396"/>
      <c r="LWO175" s="396"/>
      <c r="LWP175" s="396"/>
      <c r="LWQ175" s="396"/>
      <c r="LWR175" s="396"/>
      <c r="LWS175" s="396"/>
      <c r="LWT175" s="396"/>
      <c r="LWU175" s="396"/>
      <c r="LWV175" s="396"/>
      <c r="LWW175" s="396"/>
      <c r="LWX175" s="396"/>
      <c r="LWY175" s="396"/>
      <c r="LWZ175" s="396"/>
      <c r="LXA175" s="396"/>
      <c r="LXB175" s="396"/>
      <c r="LXC175" s="396"/>
      <c r="LXD175" s="396"/>
      <c r="LXE175" s="396"/>
      <c r="LXF175" s="396"/>
      <c r="LXG175" s="396"/>
      <c r="LXH175" s="396"/>
      <c r="LXI175" s="396"/>
      <c r="LXJ175" s="396"/>
      <c r="LXK175" s="396"/>
      <c r="LXL175" s="396"/>
      <c r="LXM175" s="396"/>
      <c r="LXN175" s="396"/>
      <c r="LXO175" s="396"/>
      <c r="LXP175" s="396"/>
      <c r="LXQ175" s="396"/>
      <c r="LXR175" s="396"/>
      <c r="LXS175" s="396"/>
      <c r="LXT175" s="396"/>
      <c r="LXU175" s="396"/>
      <c r="LXV175" s="396"/>
      <c r="LXW175" s="396"/>
      <c r="LXX175" s="396"/>
      <c r="LXY175" s="396"/>
      <c r="LXZ175" s="396"/>
      <c r="LYA175" s="396"/>
      <c r="LYB175" s="396"/>
      <c r="LYC175" s="396"/>
      <c r="LYD175" s="396"/>
      <c r="LYE175" s="396"/>
      <c r="LYF175" s="396"/>
      <c r="LYG175" s="396"/>
      <c r="LYH175" s="396"/>
      <c r="LYI175" s="396"/>
      <c r="LYJ175" s="396"/>
      <c r="LYK175" s="396"/>
      <c r="LYL175" s="396"/>
      <c r="LYM175" s="396"/>
      <c r="LYN175" s="396"/>
      <c r="LYO175" s="396"/>
      <c r="LYP175" s="396"/>
      <c r="LYQ175" s="396"/>
      <c r="LYR175" s="396"/>
      <c r="LYS175" s="396"/>
      <c r="LYT175" s="396"/>
      <c r="LYU175" s="396"/>
      <c r="LYV175" s="396"/>
      <c r="LYW175" s="396"/>
      <c r="LYX175" s="396"/>
      <c r="LYY175" s="396"/>
      <c r="LYZ175" s="396"/>
      <c r="LZA175" s="396"/>
      <c r="LZB175" s="396"/>
      <c r="LZC175" s="396"/>
      <c r="LZD175" s="396"/>
      <c r="LZE175" s="396"/>
      <c r="LZF175" s="396"/>
      <c r="LZG175" s="396"/>
      <c r="LZH175" s="396"/>
      <c r="LZI175" s="396"/>
      <c r="LZJ175" s="396"/>
      <c r="LZK175" s="396"/>
      <c r="LZL175" s="396"/>
      <c r="LZM175" s="396"/>
      <c r="LZN175" s="396"/>
      <c r="LZO175" s="396"/>
      <c r="LZP175" s="396"/>
      <c r="LZQ175" s="396"/>
      <c r="LZR175" s="396"/>
      <c r="LZS175" s="396"/>
      <c r="LZT175" s="396"/>
      <c r="LZU175" s="396"/>
      <c r="LZV175" s="396"/>
      <c r="LZW175" s="396"/>
      <c r="LZX175" s="396"/>
      <c r="LZY175" s="396"/>
      <c r="LZZ175" s="396"/>
      <c r="MAA175" s="396"/>
      <c r="MAB175" s="396"/>
      <c r="MAC175" s="396"/>
      <c r="MAD175" s="396"/>
      <c r="MAE175" s="396"/>
      <c r="MAF175" s="396"/>
      <c r="MAG175" s="396"/>
      <c r="MAH175" s="396"/>
      <c r="MAI175" s="396"/>
      <c r="MAJ175" s="396"/>
      <c r="MAK175" s="396"/>
      <c r="MAL175" s="396"/>
      <c r="MAM175" s="396"/>
      <c r="MAN175" s="396"/>
      <c r="MAO175" s="396"/>
      <c r="MAP175" s="396"/>
      <c r="MAQ175" s="396"/>
      <c r="MAR175" s="396"/>
      <c r="MAS175" s="396"/>
      <c r="MAT175" s="396"/>
      <c r="MAU175" s="396"/>
      <c r="MAV175" s="396"/>
      <c r="MAW175" s="396"/>
      <c r="MAX175" s="396"/>
      <c r="MAY175" s="396"/>
      <c r="MAZ175" s="396"/>
      <c r="MBA175" s="396"/>
      <c r="MBB175" s="396"/>
      <c r="MBC175" s="396"/>
      <c r="MBD175" s="396"/>
      <c r="MBE175" s="396"/>
      <c r="MBF175" s="396"/>
      <c r="MBG175" s="396"/>
      <c r="MBH175" s="396"/>
      <c r="MBI175" s="396"/>
      <c r="MBJ175" s="396"/>
      <c r="MBK175" s="396"/>
      <c r="MBL175" s="396"/>
      <c r="MBM175" s="396"/>
      <c r="MBN175" s="396"/>
      <c r="MBO175" s="396"/>
      <c r="MBP175" s="396"/>
      <c r="MBQ175" s="396"/>
      <c r="MBR175" s="396"/>
      <c r="MBS175" s="396"/>
      <c r="MBT175" s="396"/>
      <c r="MBU175" s="396"/>
      <c r="MBV175" s="396"/>
      <c r="MBW175" s="396"/>
      <c r="MBX175" s="396"/>
      <c r="MBY175" s="396"/>
      <c r="MBZ175" s="396"/>
      <c r="MCA175" s="396"/>
      <c r="MCB175" s="396"/>
      <c r="MCC175" s="396"/>
      <c r="MCD175" s="396"/>
      <c r="MCE175" s="396"/>
      <c r="MCF175" s="396"/>
      <c r="MCG175" s="396"/>
      <c r="MCH175" s="396"/>
      <c r="MCI175" s="396"/>
      <c r="MCJ175" s="396"/>
      <c r="MCK175" s="396"/>
      <c r="MCL175" s="396"/>
      <c r="MCM175" s="396"/>
      <c r="MCN175" s="396"/>
      <c r="MCO175" s="396"/>
      <c r="MCP175" s="396"/>
      <c r="MCQ175" s="396"/>
      <c r="MCR175" s="396"/>
      <c r="MCS175" s="396"/>
      <c r="MCT175" s="396"/>
      <c r="MCU175" s="396"/>
      <c r="MCV175" s="396"/>
      <c r="MCW175" s="396"/>
      <c r="MCX175" s="396"/>
      <c r="MCY175" s="396"/>
      <c r="MCZ175" s="396"/>
      <c r="MDA175" s="396"/>
      <c r="MDB175" s="396"/>
      <c r="MDC175" s="396"/>
      <c r="MDD175" s="396"/>
      <c r="MDE175" s="396"/>
      <c r="MDF175" s="396"/>
      <c r="MDG175" s="396"/>
      <c r="MDH175" s="396"/>
      <c r="MDI175" s="396"/>
      <c r="MDJ175" s="396"/>
      <c r="MDK175" s="396"/>
      <c r="MDL175" s="396"/>
      <c r="MDM175" s="396"/>
      <c r="MDN175" s="396"/>
      <c r="MDO175" s="396"/>
      <c r="MDP175" s="396"/>
      <c r="MDQ175" s="396"/>
      <c r="MDR175" s="396"/>
      <c r="MDS175" s="396"/>
      <c r="MDT175" s="396"/>
      <c r="MDU175" s="396"/>
      <c r="MDV175" s="396"/>
      <c r="MDW175" s="396"/>
      <c r="MDX175" s="396"/>
      <c r="MDY175" s="396"/>
      <c r="MDZ175" s="396"/>
      <c r="MEA175" s="396"/>
      <c r="MEB175" s="396"/>
      <c r="MEC175" s="396"/>
      <c r="MED175" s="396"/>
      <c r="MEE175" s="396"/>
      <c r="MEF175" s="396"/>
      <c r="MEG175" s="396"/>
      <c r="MEH175" s="396"/>
      <c r="MEI175" s="396"/>
      <c r="MEJ175" s="396"/>
      <c r="MEK175" s="396"/>
      <c r="MEL175" s="396"/>
      <c r="MEM175" s="396"/>
      <c r="MEN175" s="396"/>
      <c r="MEO175" s="396"/>
      <c r="MEP175" s="396"/>
      <c r="MEQ175" s="396"/>
      <c r="MER175" s="396"/>
      <c r="MES175" s="396"/>
      <c r="MET175" s="396"/>
      <c r="MEU175" s="396"/>
      <c r="MEV175" s="396"/>
      <c r="MEW175" s="396"/>
      <c r="MEX175" s="396"/>
      <c r="MEY175" s="396"/>
      <c r="MEZ175" s="396"/>
      <c r="MFA175" s="396"/>
      <c r="MFB175" s="396"/>
      <c r="MFC175" s="396"/>
      <c r="MFD175" s="396"/>
      <c r="MFE175" s="396"/>
      <c r="MFF175" s="396"/>
      <c r="MFG175" s="396"/>
      <c r="MFH175" s="396"/>
      <c r="MFI175" s="396"/>
      <c r="MFJ175" s="396"/>
      <c r="MFK175" s="396"/>
      <c r="MFL175" s="396"/>
      <c r="MFM175" s="396"/>
      <c r="MFN175" s="396"/>
      <c r="MFO175" s="396"/>
      <c r="MFP175" s="396"/>
      <c r="MFQ175" s="396"/>
      <c r="MFR175" s="396"/>
      <c r="MFS175" s="396"/>
      <c r="MFT175" s="396"/>
      <c r="MFU175" s="396"/>
      <c r="MFV175" s="396"/>
      <c r="MFW175" s="396"/>
      <c r="MFX175" s="396"/>
      <c r="MFY175" s="396"/>
      <c r="MFZ175" s="396"/>
      <c r="MGA175" s="396"/>
      <c r="MGB175" s="396"/>
      <c r="MGC175" s="396"/>
      <c r="MGD175" s="396"/>
      <c r="MGE175" s="396"/>
      <c r="MGF175" s="396"/>
      <c r="MGG175" s="396"/>
      <c r="MGH175" s="396"/>
      <c r="MGI175" s="396"/>
      <c r="MGJ175" s="396"/>
      <c r="MGK175" s="396"/>
      <c r="MGL175" s="396"/>
      <c r="MGM175" s="396"/>
      <c r="MGN175" s="396"/>
      <c r="MGO175" s="396"/>
      <c r="MGP175" s="396"/>
      <c r="MGQ175" s="396"/>
      <c r="MGR175" s="396"/>
      <c r="MGS175" s="396"/>
      <c r="MGT175" s="396"/>
      <c r="MGU175" s="396"/>
      <c r="MGV175" s="396"/>
      <c r="MGW175" s="396"/>
      <c r="MGX175" s="396"/>
      <c r="MGY175" s="396"/>
      <c r="MGZ175" s="396"/>
      <c r="MHA175" s="396"/>
      <c r="MHB175" s="396"/>
      <c r="MHC175" s="396"/>
      <c r="MHD175" s="396"/>
      <c r="MHE175" s="396"/>
      <c r="MHF175" s="396"/>
      <c r="MHG175" s="396"/>
      <c r="MHH175" s="396"/>
      <c r="MHI175" s="396"/>
      <c r="MHJ175" s="396"/>
      <c r="MHK175" s="396"/>
      <c r="MHL175" s="396"/>
      <c r="MHM175" s="396"/>
      <c r="MHN175" s="396"/>
      <c r="MHO175" s="396"/>
      <c r="MHP175" s="396"/>
      <c r="MHQ175" s="396"/>
      <c r="MHR175" s="396"/>
      <c r="MHS175" s="396"/>
      <c r="MHT175" s="396"/>
      <c r="MHU175" s="396"/>
      <c r="MHV175" s="396"/>
      <c r="MHW175" s="396"/>
      <c r="MHX175" s="396"/>
      <c r="MHY175" s="396"/>
      <c r="MHZ175" s="396"/>
      <c r="MIA175" s="396"/>
      <c r="MIB175" s="396"/>
      <c r="MIC175" s="396"/>
      <c r="MID175" s="396"/>
      <c r="MIE175" s="396"/>
      <c r="MIF175" s="396"/>
      <c r="MIG175" s="396"/>
      <c r="MIH175" s="396"/>
      <c r="MII175" s="396"/>
      <c r="MIJ175" s="396"/>
      <c r="MIK175" s="396"/>
      <c r="MIL175" s="396"/>
      <c r="MIM175" s="396"/>
      <c r="MIN175" s="396"/>
      <c r="MIO175" s="396"/>
      <c r="MIP175" s="396"/>
      <c r="MIQ175" s="396"/>
      <c r="MIR175" s="396"/>
      <c r="MIS175" s="396"/>
      <c r="MIT175" s="396"/>
      <c r="MIU175" s="396"/>
      <c r="MIV175" s="396"/>
      <c r="MIW175" s="396"/>
      <c r="MIX175" s="396"/>
      <c r="MIY175" s="396"/>
      <c r="MIZ175" s="396"/>
      <c r="MJA175" s="396"/>
      <c r="MJB175" s="396"/>
      <c r="MJC175" s="396"/>
      <c r="MJD175" s="396"/>
      <c r="MJE175" s="396"/>
      <c r="MJF175" s="396"/>
      <c r="MJG175" s="396"/>
      <c r="MJH175" s="396"/>
      <c r="MJI175" s="396"/>
      <c r="MJJ175" s="396"/>
      <c r="MJK175" s="396"/>
      <c r="MJL175" s="396"/>
      <c r="MJM175" s="396"/>
      <c r="MJN175" s="396"/>
      <c r="MJO175" s="396"/>
      <c r="MJP175" s="396"/>
      <c r="MJQ175" s="396"/>
      <c r="MJR175" s="396"/>
      <c r="MJS175" s="396"/>
      <c r="MJT175" s="396"/>
      <c r="MJU175" s="396"/>
      <c r="MJV175" s="396"/>
      <c r="MJW175" s="396"/>
      <c r="MJX175" s="396"/>
      <c r="MJY175" s="396"/>
      <c r="MJZ175" s="396"/>
      <c r="MKA175" s="396"/>
      <c r="MKB175" s="396"/>
      <c r="MKC175" s="396"/>
      <c r="MKD175" s="396"/>
      <c r="MKE175" s="396"/>
      <c r="MKF175" s="396"/>
      <c r="MKG175" s="396"/>
      <c r="MKH175" s="396"/>
      <c r="MKI175" s="396"/>
      <c r="MKJ175" s="396"/>
      <c r="MKK175" s="396"/>
      <c r="MKL175" s="396"/>
      <c r="MKM175" s="396"/>
      <c r="MKN175" s="396"/>
      <c r="MKO175" s="396"/>
      <c r="MKP175" s="396"/>
      <c r="MKQ175" s="396"/>
      <c r="MKR175" s="396"/>
      <c r="MKS175" s="396"/>
      <c r="MKT175" s="396"/>
      <c r="MKU175" s="396"/>
      <c r="MKV175" s="396"/>
      <c r="MKW175" s="396"/>
      <c r="MKX175" s="396"/>
      <c r="MKY175" s="396"/>
      <c r="MKZ175" s="396"/>
      <c r="MLA175" s="396"/>
      <c r="MLB175" s="396"/>
      <c r="MLC175" s="396"/>
      <c r="MLD175" s="396"/>
      <c r="MLE175" s="396"/>
      <c r="MLF175" s="396"/>
      <c r="MLG175" s="396"/>
      <c r="MLH175" s="396"/>
      <c r="MLI175" s="396"/>
      <c r="MLJ175" s="396"/>
      <c r="MLK175" s="396"/>
      <c r="MLL175" s="396"/>
      <c r="MLM175" s="396"/>
      <c r="MLN175" s="396"/>
      <c r="MLO175" s="396"/>
      <c r="MLP175" s="396"/>
      <c r="MLQ175" s="396"/>
      <c r="MLR175" s="396"/>
      <c r="MLS175" s="396"/>
      <c r="MLT175" s="396"/>
      <c r="MLU175" s="396"/>
      <c r="MLV175" s="396"/>
      <c r="MLW175" s="396"/>
      <c r="MLX175" s="396"/>
      <c r="MLY175" s="396"/>
      <c r="MLZ175" s="396"/>
      <c r="MMA175" s="396"/>
      <c r="MMB175" s="396"/>
      <c r="MMC175" s="396"/>
      <c r="MMD175" s="396"/>
      <c r="MME175" s="396"/>
      <c r="MMF175" s="396"/>
      <c r="MMG175" s="396"/>
      <c r="MMH175" s="396"/>
      <c r="MMI175" s="396"/>
      <c r="MMJ175" s="396"/>
      <c r="MMK175" s="396"/>
      <c r="MML175" s="396"/>
      <c r="MMM175" s="396"/>
      <c r="MMN175" s="396"/>
      <c r="MMO175" s="396"/>
      <c r="MMP175" s="396"/>
      <c r="MMQ175" s="396"/>
      <c r="MMR175" s="396"/>
      <c r="MMS175" s="396"/>
      <c r="MMT175" s="396"/>
      <c r="MMU175" s="396"/>
      <c r="MMV175" s="396"/>
      <c r="MMW175" s="396"/>
      <c r="MMX175" s="396"/>
      <c r="MMY175" s="396"/>
      <c r="MMZ175" s="396"/>
      <c r="MNA175" s="396"/>
      <c r="MNB175" s="396"/>
      <c r="MNC175" s="396"/>
      <c r="MND175" s="396"/>
      <c r="MNE175" s="396"/>
      <c r="MNF175" s="396"/>
      <c r="MNG175" s="396"/>
      <c r="MNH175" s="396"/>
      <c r="MNI175" s="396"/>
      <c r="MNJ175" s="396"/>
      <c r="MNK175" s="396"/>
      <c r="MNL175" s="396"/>
      <c r="MNM175" s="396"/>
      <c r="MNN175" s="396"/>
      <c r="MNO175" s="396"/>
      <c r="MNP175" s="396"/>
      <c r="MNQ175" s="396"/>
      <c r="MNR175" s="396"/>
      <c r="MNS175" s="396"/>
      <c r="MNT175" s="396"/>
      <c r="MNU175" s="396"/>
      <c r="MNV175" s="396"/>
      <c r="MNW175" s="396"/>
      <c r="MNX175" s="396"/>
      <c r="MNY175" s="396"/>
      <c r="MNZ175" s="396"/>
      <c r="MOA175" s="396"/>
      <c r="MOB175" s="396"/>
      <c r="MOC175" s="396"/>
      <c r="MOD175" s="396"/>
      <c r="MOE175" s="396"/>
      <c r="MOF175" s="396"/>
      <c r="MOG175" s="396"/>
      <c r="MOH175" s="396"/>
      <c r="MOI175" s="396"/>
      <c r="MOJ175" s="396"/>
      <c r="MOK175" s="396"/>
      <c r="MOL175" s="396"/>
      <c r="MOM175" s="396"/>
      <c r="MON175" s="396"/>
      <c r="MOO175" s="396"/>
      <c r="MOP175" s="396"/>
      <c r="MOQ175" s="396"/>
      <c r="MOR175" s="396"/>
      <c r="MOS175" s="396"/>
      <c r="MOT175" s="396"/>
      <c r="MOU175" s="396"/>
      <c r="MOV175" s="396"/>
      <c r="MOW175" s="396"/>
      <c r="MOX175" s="396"/>
      <c r="MOY175" s="396"/>
      <c r="MOZ175" s="396"/>
      <c r="MPA175" s="396"/>
      <c r="MPB175" s="396"/>
      <c r="MPC175" s="396"/>
      <c r="MPD175" s="396"/>
      <c r="MPE175" s="396"/>
      <c r="MPF175" s="396"/>
      <c r="MPG175" s="396"/>
      <c r="MPH175" s="396"/>
      <c r="MPI175" s="396"/>
      <c r="MPJ175" s="396"/>
      <c r="MPK175" s="396"/>
      <c r="MPL175" s="396"/>
      <c r="MPM175" s="396"/>
      <c r="MPN175" s="396"/>
      <c r="MPO175" s="396"/>
      <c r="MPP175" s="396"/>
      <c r="MPQ175" s="396"/>
      <c r="MPR175" s="396"/>
      <c r="MPS175" s="396"/>
      <c r="MPT175" s="396"/>
      <c r="MPU175" s="396"/>
      <c r="MPV175" s="396"/>
      <c r="MPW175" s="396"/>
      <c r="MPX175" s="396"/>
      <c r="MPY175" s="396"/>
      <c r="MPZ175" s="396"/>
      <c r="MQA175" s="396"/>
      <c r="MQB175" s="396"/>
      <c r="MQC175" s="396"/>
      <c r="MQD175" s="396"/>
      <c r="MQE175" s="396"/>
      <c r="MQF175" s="396"/>
      <c r="MQG175" s="396"/>
      <c r="MQH175" s="396"/>
      <c r="MQI175" s="396"/>
      <c r="MQJ175" s="396"/>
      <c r="MQK175" s="396"/>
      <c r="MQL175" s="396"/>
      <c r="MQM175" s="396"/>
      <c r="MQN175" s="396"/>
      <c r="MQO175" s="396"/>
      <c r="MQP175" s="396"/>
      <c r="MQQ175" s="396"/>
      <c r="MQR175" s="396"/>
      <c r="MQS175" s="396"/>
      <c r="MQT175" s="396"/>
      <c r="MQU175" s="396"/>
      <c r="MQV175" s="396"/>
      <c r="MQW175" s="396"/>
      <c r="MQX175" s="396"/>
      <c r="MQY175" s="396"/>
      <c r="MQZ175" s="396"/>
      <c r="MRA175" s="396"/>
      <c r="MRB175" s="396"/>
      <c r="MRC175" s="396"/>
      <c r="MRD175" s="396"/>
      <c r="MRE175" s="396"/>
      <c r="MRF175" s="396"/>
      <c r="MRG175" s="396"/>
      <c r="MRH175" s="396"/>
      <c r="MRI175" s="396"/>
      <c r="MRJ175" s="396"/>
      <c r="MRK175" s="396"/>
      <c r="MRL175" s="396"/>
      <c r="MRM175" s="396"/>
      <c r="MRN175" s="396"/>
      <c r="MRO175" s="396"/>
      <c r="MRP175" s="396"/>
      <c r="MRQ175" s="396"/>
      <c r="MRR175" s="396"/>
      <c r="MRS175" s="396"/>
      <c r="MRT175" s="396"/>
      <c r="MRU175" s="396"/>
      <c r="MRV175" s="396"/>
      <c r="MRW175" s="396"/>
      <c r="MRX175" s="396"/>
      <c r="MRY175" s="396"/>
      <c r="MRZ175" s="396"/>
      <c r="MSA175" s="396"/>
      <c r="MSB175" s="396"/>
      <c r="MSC175" s="396"/>
      <c r="MSD175" s="396"/>
      <c r="MSE175" s="396"/>
      <c r="MSF175" s="396"/>
      <c r="MSG175" s="396"/>
      <c r="MSH175" s="396"/>
      <c r="MSI175" s="396"/>
      <c r="MSJ175" s="396"/>
      <c r="MSK175" s="396"/>
      <c r="MSL175" s="396"/>
      <c r="MSM175" s="396"/>
      <c r="MSN175" s="396"/>
      <c r="MSO175" s="396"/>
      <c r="MSP175" s="396"/>
      <c r="MSQ175" s="396"/>
      <c r="MSR175" s="396"/>
      <c r="MSS175" s="396"/>
      <c r="MST175" s="396"/>
      <c r="MSU175" s="396"/>
      <c r="MSV175" s="396"/>
      <c r="MSW175" s="396"/>
      <c r="MSX175" s="396"/>
      <c r="MSY175" s="396"/>
      <c r="MSZ175" s="396"/>
      <c r="MTA175" s="396"/>
      <c r="MTB175" s="396"/>
      <c r="MTC175" s="396"/>
      <c r="MTD175" s="396"/>
      <c r="MTE175" s="396"/>
      <c r="MTF175" s="396"/>
      <c r="MTG175" s="396"/>
      <c r="MTH175" s="396"/>
      <c r="MTI175" s="396"/>
      <c r="MTJ175" s="396"/>
      <c r="MTK175" s="396"/>
      <c r="MTL175" s="396"/>
      <c r="MTM175" s="396"/>
      <c r="MTN175" s="396"/>
      <c r="MTO175" s="396"/>
      <c r="MTP175" s="396"/>
      <c r="MTQ175" s="396"/>
      <c r="MTR175" s="396"/>
      <c r="MTS175" s="396"/>
      <c r="MTT175" s="396"/>
      <c r="MTU175" s="396"/>
      <c r="MTV175" s="396"/>
      <c r="MTW175" s="396"/>
      <c r="MTX175" s="396"/>
      <c r="MTY175" s="396"/>
      <c r="MTZ175" s="396"/>
      <c r="MUA175" s="396"/>
      <c r="MUB175" s="396"/>
      <c r="MUC175" s="396"/>
      <c r="MUD175" s="396"/>
      <c r="MUE175" s="396"/>
      <c r="MUF175" s="396"/>
      <c r="MUG175" s="396"/>
      <c r="MUH175" s="396"/>
      <c r="MUI175" s="396"/>
      <c r="MUJ175" s="396"/>
      <c r="MUK175" s="396"/>
      <c r="MUL175" s="396"/>
      <c r="MUM175" s="396"/>
      <c r="MUN175" s="396"/>
      <c r="MUO175" s="396"/>
      <c r="MUP175" s="396"/>
      <c r="MUQ175" s="396"/>
      <c r="MUR175" s="396"/>
      <c r="MUS175" s="396"/>
      <c r="MUT175" s="396"/>
      <c r="MUU175" s="396"/>
      <c r="MUV175" s="396"/>
      <c r="MUW175" s="396"/>
      <c r="MUX175" s="396"/>
      <c r="MUY175" s="396"/>
      <c r="MUZ175" s="396"/>
      <c r="MVA175" s="396"/>
      <c r="MVB175" s="396"/>
      <c r="MVC175" s="396"/>
      <c r="MVD175" s="396"/>
      <c r="MVE175" s="396"/>
      <c r="MVF175" s="396"/>
      <c r="MVG175" s="396"/>
      <c r="MVH175" s="396"/>
      <c r="MVI175" s="396"/>
      <c r="MVJ175" s="396"/>
      <c r="MVK175" s="396"/>
      <c r="MVL175" s="396"/>
      <c r="MVM175" s="396"/>
      <c r="MVN175" s="396"/>
      <c r="MVO175" s="396"/>
      <c r="MVP175" s="396"/>
      <c r="MVQ175" s="396"/>
      <c r="MVR175" s="396"/>
      <c r="MVS175" s="396"/>
      <c r="MVT175" s="396"/>
      <c r="MVU175" s="396"/>
      <c r="MVV175" s="396"/>
      <c r="MVW175" s="396"/>
      <c r="MVX175" s="396"/>
      <c r="MVY175" s="396"/>
      <c r="MVZ175" s="396"/>
      <c r="MWA175" s="396"/>
      <c r="MWB175" s="396"/>
      <c r="MWC175" s="396"/>
      <c r="MWD175" s="396"/>
      <c r="MWE175" s="396"/>
      <c r="MWF175" s="396"/>
      <c r="MWG175" s="396"/>
      <c r="MWH175" s="396"/>
      <c r="MWI175" s="396"/>
      <c r="MWJ175" s="396"/>
      <c r="MWK175" s="396"/>
      <c r="MWL175" s="396"/>
      <c r="MWM175" s="396"/>
      <c r="MWN175" s="396"/>
      <c r="MWO175" s="396"/>
      <c r="MWP175" s="396"/>
      <c r="MWQ175" s="396"/>
      <c r="MWR175" s="396"/>
      <c r="MWS175" s="396"/>
      <c r="MWT175" s="396"/>
      <c r="MWU175" s="396"/>
      <c r="MWV175" s="396"/>
      <c r="MWW175" s="396"/>
      <c r="MWX175" s="396"/>
      <c r="MWY175" s="396"/>
      <c r="MWZ175" s="396"/>
      <c r="MXA175" s="396"/>
      <c r="MXB175" s="396"/>
      <c r="MXC175" s="396"/>
      <c r="MXD175" s="396"/>
      <c r="MXE175" s="396"/>
      <c r="MXF175" s="396"/>
      <c r="MXG175" s="396"/>
      <c r="MXH175" s="396"/>
      <c r="MXI175" s="396"/>
      <c r="MXJ175" s="396"/>
      <c r="MXK175" s="396"/>
      <c r="MXL175" s="396"/>
      <c r="MXM175" s="396"/>
      <c r="MXN175" s="396"/>
      <c r="MXO175" s="396"/>
      <c r="MXP175" s="396"/>
      <c r="MXQ175" s="396"/>
      <c r="MXR175" s="396"/>
      <c r="MXS175" s="396"/>
      <c r="MXT175" s="396"/>
      <c r="MXU175" s="396"/>
      <c r="MXV175" s="396"/>
      <c r="MXW175" s="396"/>
      <c r="MXX175" s="396"/>
      <c r="MXY175" s="396"/>
      <c r="MXZ175" s="396"/>
      <c r="MYA175" s="396"/>
      <c r="MYB175" s="396"/>
      <c r="MYC175" s="396"/>
      <c r="MYD175" s="396"/>
      <c r="MYE175" s="396"/>
      <c r="MYF175" s="396"/>
      <c r="MYG175" s="396"/>
      <c r="MYH175" s="396"/>
      <c r="MYI175" s="396"/>
      <c r="MYJ175" s="396"/>
      <c r="MYK175" s="396"/>
      <c r="MYL175" s="396"/>
      <c r="MYM175" s="396"/>
      <c r="MYN175" s="396"/>
      <c r="MYO175" s="396"/>
      <c r="MYP175" s="396"/>
      <c r="MYQ175" s="396"/>
      <c r="MYR175" s="396"/>
      <c r="MYS175" s="396"/>
      <c r="MYT175" s="396"/>
      <c r="MYU175" s="396"/>
      <c r="MYV175" s="396"/>
      <c r="MYW175" s="396"/>
      <c r="MYX175" s="396"/>
      <c r="MYY175" s="396"/>
      <c r="MYZ175" s="396"/>
      <c r="MZA175" s="396"/>
      <c r="MZB175" s="396"/>
      <c r="MZC175" s="396"/>
      <c r="MZD175" s="396"/>
      <c r="MZE175" s="396"/>
      <c r="MZF175" s="396"/>
      <c r="MZG175" s="396"/>
      <c r="MZH175" s="396"/>
      <c r="MZI175" s="396"/>
      <c r="MZJ175" s="396"/>
      <c r="MZK175" s="396"/>
      <c r="MZL175" s="396"/>
      <c r="MZM175" s="396"/>
      <c r="MZN175" s="396"/>
      <c r="MZO175" s="396"/>
      <c r="MZP175" s="396"/>
      <c r="MZQ175" s="396"/>
      <c r="MZR175" s="396"/>
      <c r="MZS175" s="396"/>
      <c r="MZT175" s="396"/>
      <c r="MZU175" s="396"/>
      <c r="MZV175" s="396"/>
      <c r="MZW175" s="396"/>
      <c r="MZX175" s="396"/>
      <c r="MZY175" s="396"/>
      <c r="MZZ175" s="396"/>
      <c r="NAA175" s="396"/>
      <c r="NAB175" s="396"/>
      <c r="NAC175" s="396"/>
      <c r="NAD175" s="396"/>
      <c r="NAE175" s="396"/>
      <c r="NAF175" s="396"/>
      <c r="NAG175" s="396"/>
      <c r="NAH175" s="396"/>
      <c r="NAI175" s="396"/>
      <c r="NAJ175" s="396"/>
      <c r="NAK175" s="396"/>
      <c r="NAL175" s="396"/>
      <c r="NAM175" s="396"/>
      <c r="NAN175" s="396"/>
      <c r="NAO175" s="396"/>
      <c r="NAP175" s="396"/>
      <c r="NAQ175" s="396"/>
      <c r="NAR175" s="396"/>
      <c r="NAS175" s="396"/>
      <c r="NAT175" s="396"/>
      <c r="NAU175" s="396"/>
      <c r="NAV175" s="396"/>
      <c r="NAW175" s="396"/>
      <c r="NAX175" s="396"/>
      <c r="NAY175" s="396"/>
      <c r="NAZ175" s="396"/>
      <c r="NBA175" s="396"/>
      <c r="NBB175" s="396"/>
      <c r="NBC175" s="396"/>
      <c r="NBD175" s="396"/>
      <c r="NBE175" s="396"/>
      <c r="NBF175" s="396"/>
      <c r="NBG175" s="396"/>
      <c r="NBH175" s="396"/>
      <c r="NBI175" s="396"/>
      <c r="NBJ175" s="396"/>
      <c r="NBK175" s="396"/>
      <c r="NBL175" s="396"/>
      <c r="NBM175" s="396"/>
      <c r="NBN175" s="396"/>
      <c r="NBO175" s="396"/>
      <c r="NBP175" s="396"/>
      <c r="NBQ175" s="396"/>
      <c r="NBR175" s="396"/>
      <c r="NBS175" s="396"/>
      <c r="NBT175" s="396"/>
      <c r="NBU175" s="396"/>
      <c r="NBV175" s="396"/>
      <c r="NBW175" s="396"/>
      <c r="NBX175" s="396"/>
      <c r="NBY175" s="396"/>
      <c r="NBZ175" s="396"/>
      <c r="NCA175" s="396"/>
      <c r="NCB175" s="396"/>
      <c r="NCC175" s="396"/>
      <c r="NCD175" s="396"/>
      <c r="NCE175" s="396"/>
      <c r="NCF175" s="396"/>
      <c r="NCG175" s="396"/>
      <c r="NCH175" s="396"/>
      <c r="NCI175" s="396"/>
      <c r="NCJ175" s="396"/>
      <c r="NCK175" s="396"/>
      <c r="NCL175" s="396"/>
      <c r="NCM175" s="396"/>
      <c r="NCN175" s="396"/>
      <c r="NCO175" s="396"/>
      <c r="NCP175" s="396"/>
      <c r="NCQ175" s="396"/>
      <c r="NCR175" s="396"/>
      <c r="NCS175" s="396"/>
      <c r="NCT175" s="396"/>
      <c r="NCU175" s="396"/>
      <c r="NCV175" s="396"/>
      <c r="NCW175" s="396"/>
      <c r="NCX175" s="396"/>
      <c r="NCY175" s="396"/>
      <c r="NCZ175" s="396"/>
      <c r="NDA175" s="396"/>
      <c r="NDB175" s="396"/>
      <c r="NDC175" s="396"/>
      <c r="NDD175" s="396"/>
      <c r="NDE175" s="396"/>
      <c r="NDF175" s="396"/>
      <c r="NDG175" s="396"/>
      <c r="NDH175" s="396"/>
      <c r="NDI175" s="396"/>
      <c r="NDJ175" s="396"/>
      <c r="NDK175" s="396"/>
      <c r="NDL175" s="396"/>
      <c r="NDM175" s="396"/>
      <c r="NDN175" s="396"/>
      <c r="NDO175" s="396"/>
      <c r="NDP175" s="396"/>
      <c r="NDQ175" s="396"/>
      <c r="NDR175" s="396"/>
      <c r="NDS175" s="396"/>
      <c r="NDT175" s="396"/>
      <c r="NDU175" s="396"/>
      <c r="NDV175" s="396"/>
      <c r="NDW175" s="396"/>
      <c r="NDX175" s="396"/>
      <c r="NDY175" s="396"/>
      <c r="NDZ175" s="396"/>
      <c r="NEA175" s="396"/>
      <c r="NEB175" s="396"/>
      <c r="NEC175" s="396"/>
      <c r="NED175" s="396"/>
      <c r="NEE175" s="396"/>
      <c r="NEF175" s="396"/>
      <c r="NEG175" s="396"/>
      <c r="NEH175" s="396"/>
      <c r="NEI175" s="396"/>
      <c r="NEJ175" s="396"/>
      <c r="NEK175" s="396"/>
      <c r="NEL175" s="396"/>
      <c r="NEM175" s="396"/>
      <c r="NEN175" s="396"/>
      <c r="NEO175" s="396"/>
      <c r="NEP175" s="396"/>
      <c r="NEQ175" s="396"/>
      <c r="NER175" s="396"/>
      <c r="NES175" s="396"/>
      <c r="NET175" s="396"/>
      <c r="NEU175" s="396"/>
      <c r="NEV175" s="396"/>
      <c r="NEW175" s="396"/>
      <c r="NEX175" s="396"/>
      <c r="NEY175" s="396"/>
      <c r="NEZ175" s="396"/>
      <c r="NFA175" s="396"/>
      <c r="NFB175" s="396"/>
      <c r="NFC175" s="396"/>
      <c r="NFD175" s="396"/>
      <c r="NFE175" s="396"/>
      <c r="NFF175" s="396"/>
      <c r="NFG175" s="396"/>
      <c r="NFH175" s="396"/>
      <c r="NFI175" s="396"/>
      <c r="NFJ175" s="396"/>
      <c r="NFK175" s="396"/>
      <c r="NFL175" s="396"/>
      <c r="NFM175" s="396"/>
      <c r="NFN175" s="396"/>
      <c r="NFO175" s="396"/>
      <c r="NFP175" s="396"/>
      <c r="NFQ175" s="396"/>
      <c r="NFR175" s="396"/>
      <c r="NFS175" s="396"/>
      <c r="NFT175" s="396"/>
      <c r="NFU175" s="396"/>
      <c r="NFV175" s="396"/>
      <c r="NFW175" s="396"/>
      <c r="NFX175" s="396"/>
      <c r="NFY175" s="396"/>
      <c r="NFZ175" s="396"/>
      <c r="NGA175" s="396"/>
      <c r="NGB175" s="396"/>
      <c r="NGC175" s="396"/>
      <c r="NGD175" s="396"/>
      <c r="NGE175" s="396"/>
      <c r="NGF175" s="396"/>
      <c r="NGG175" s="396"/>
      <c r="NGH175" s="396"/>
      <c r="NGI175" s="396"/>
      <c r="NGJ175" s="396"/>
      <c r="NGK175" s="396"/>
      <c r="NGL175" s="396"/>
      <c r="NGM175" s="396"/>
      <c r="NGN175" s="396"/>
      <c r="NGO175" s="396"/>
      <c r="NGP175" s="396"/>
      <c r="NGQ175" s="396"/>
      <c r="NGR175" s="396"/>
      <c r="NGS175" s="396"/>
      <c r="NGT175" s="396"/>
      <c r="NGU175" s="396"/>
      <c r="NGV175" s="396"/>
      <c r="NGW175" s="396"/>
      <c r="NGX175" s="396"/>
      <c r="NGY175" s="396"/>
      <c r="NGZ175" s="396"/>
      <c r="NHA175" s="396"/>
      <c r="NHB175" s="396"/>
      <c r="NHC175" s="396"/>
      <c r="NHD175" s="396"/>
      <c r="NHE175" s="396"/>
      <c r="NHF175" s="396"/>
      <c r="NHG175" s="396"/>
      <c r="NHH175" s="396"/>
      <c r="NHI175" s="396"/>
      <c r="NHJ175" s="396"/>
      <c r="NHK175" s="396"/>
      <c r="NHL175" s="396"/>
      <c r="NHM175" s="396"/>
      <c r="NHN175" s="396"/>
      <c r="NHO175" s="396"/>
      <c r="NHP175" s="396"/>
      <c r="NHQ175" s="396"/>
      <c r="NHR175" s="396"/>
      <c r="NHS175" s="396"/>
      <c r="NHT175" s="396"/>
      <c r="NHU175" s="396"/>
      <c r="NHV175" s="396"/>
      <c r="NHW175" s="396"/>
      <c r="NHX175" s="396"/>
      <c r="NHY175" s="396"/>
      <c r="NHZ175" s="396"/>
      <c r="NIA175" s="396"/>
      <c r="NIB175" s="396"/>
      <c r="NIC175" s="396"/>
      <c r="NID175" s="396"/>
      <c r="NIE175" s="396"/>
      <c r="NIF175" s="396"/>
      <c r="NIG175" s="396"/>
      <c r="NIH175" s="396"/>
      <c r="NII175" s="396"/>
      <c r="NIJ175" s="396"/>
      <c r="NIK175" s="396"/>
      <c r="NIL175" s="396"/>
      <c r="NIM175" s="396"/>
      <c r="NIN175" s="396"/>
      <c r="NIO175" s="396"/>
      <c r="NIP175" s="396"/>
      <c r="NIQ175" s="396"/>
      <c r="NIR175" s="396"/>
      <c r="NIS175" s="396"/>
      <c r="NIT175" s="396"/>
      <c r="NIU175" s="396"/>
      <c r="NIV175" s="396"/>
      <c r="NIW175" s="396"/>
      <c r="NIX175" s="396"/>
      <c r="NIY175" s="396"/>
      <c r="NIZ175" s="396"/>
      <c r="NJA175" s="396"/>
      <c r="NJB175" s="396"/>
      <c r="NJC175" s="396"/>
      <c r="NJD175" s="396"/>
      <c r="NJE175" s="396"/>
      <c r="NJF175" s="396"/>
      <c r="NJG175" s="396"/>
      <c r="NJH175" s="396"/>
      <c r="NJI175" s="396"/>
      <c r="NJJ175" s="396"/>
      <c r="NJK175" s="396"/>
      <c r="NJL175" s="396"/>
      <c r="NJM175" s="396"/>
      <c r="NJN175" s="396"/>
      <c r="NJO175" s="396"/>
      <c r="NJP175" s="396"/>
      <c r="NJQ175" s="396"/>
      <c r="NJR175" s="396"/>
      <c r="NJS175" s="396"/>
      <c r="NJT175" s="396"/>
      <c r="NJU175" s="396"/>
      <c r="NJV175" s="396"/>
      <c r="NJW175" s="396"/>
      <c r="NJX175" s="396"/>
      <c r="NJY175" s="396"/>
      <c r="NJZ175" s="396"/>
      <c r="NKA175" s="396"/>
      <c r="NKB175" s="396"/>
      <c r="NKC175" s="396"/>
      <c r="NKD175" s="396"/>
      <c r="NKE175" s="396"/>
      <c r="NKF175" s="396"/>
      <c r="NKG175" s="396"/>
      <c r="NKH175" s="396"/>
      <c r="NKI175" s="396"/>
      <c r="NKJ175" s="396"/>
      <c r="NKK175" s="396"/>
      <c r="NKL175" s="396"/>
      <c r="NKM175" s="396"/>
      <c r="NKN175" s="396"/>
      <c r="NKO175" s="396"/>
      <c r="NKP175" s="396"/>
      <c r="NKQ175" s="396"/>
      <c r="NKR175" s="396"/>
      <c r="NKS175" s="396"/>
      <c r="NKT175" s="396"/>
      <c r="NKU175" s="396"/>
      <c r="NKV175" s="396"/>
      <c r="NKW175" s="396"/>
      <c r="NKX175" s="396"/>
      <c r="NKY175" s="396"/>
      <c r="NKZ175" s="396"/>
      <c r="NLA175" s="396"/>
      <c r="NLB175" s="396"/>
      <c r="NLC175" s="396"/>
      <c r="NLD175" s="396"/>
      <c r="NLE175" s="396"/>
      <c r="NLF175" s="396"/>
      <c r="NLG175" s="396"/>
      <c r="NLH175" s="396"/>
      <c r="NLI175" s="396"/>
      <c r="NLJ175" s="396"/>
      <c r="NLK175" s="396"/>
      <c r="NLL175" s="396"/>
      <c r="NLM175" s="396"/>
      <c r="NLN175" s="396"/>
      <c r="NLO175" s="396"/>
      <c r="NLP175" s="396"/>
      <c r="NLQ175" s="396"/>
      <c r="NLR175" s="396"/>
      <c r="NLS175" s="396"/>
      <c r="NLT175" s="396"/>
      <c r="NLU175" s="396"/>
      <c r="NLV175" s="396"/>
      <c r="NLW175" s="396"/>
      <c r="NLX175" s="396"/>
      <c r="NLY175" s="396"/>
      <c r="NLZ175" s="396"/>
      <c r="NMA175" s="396"/>
      <c r="NMB175" s="396"/>
      <c r="NMC175" s="396"/>
      <c r="NMD175" s="396"/>
      <c r="NME175" s="396"/>
      <c r="NMF175" s="396"/>
      <c r="NMG175" s="396"/>
      <c r="NMH175" s="396"/>
      <c r="NMI175" s="396"/>
      <c r="NMJ175" s="396"/>
      <c r="NMK175" s="396"/>
      <c r="NML175" s="396"/>
      <c r="NMM175" s="396"/>
      <c r="NMN175" s="396"/>
      <c r="NMO175" s="396"/>
      <c r="NMP175" s="396"/>
      <c r="NMQ175" s="396"/>
      <c r="NMR175" s="396"/>
      <c r="NMS175" s="396"/>
      <c r="NMT175" s="396"/>
      <c r="NMU175" s="396"/>
      <c r="NMV175" s="396"/>
      <c r="NMW175" s="396"/>
      <c r="NMX175" s="396"/>
      <c r="NMY175" s="396"/>
      <c r="NMZ175" s="396"/>
      <c r="NNA175" s="396"/>
      <c r="NNB175" s="396"/>
      <c r="NNC175" s="396"/>
      <c r="NND175" s="396"/>
      <c r="NNE175" s="396"/>
      <c r="NNF175" s="396"/>
      <c r="NNG175" s="396"/>
      <c r="NNH175" s="396"/>
      <c r="NNI175" s="396"/>
      <c r="NNJ175" s="396"/>
      <c r="NNK175" s="396"/>
      <c r="NNL175" s="396"/>
      <c r="NNM175" s="396"/>
      <c r="NNN175" s="396"/>
      <c r="NNO175" s="396"/>
      <c r="NNP175" s="396"/>
      <c r="NNQ175" s="396"/>
      <c r="NNR175" s="396"/>
      <c r="NNS175" s="396"/>
      <c r="NNT175" s="396"/>
      <c r="NNU175" s="396"/>
      <c r="NNV175" s="396"/>
      <c r="NNW175" s="396"/>
      <c r="NNX175" s="396"/>
      <c r="NNY175" s="396"/>
      <c r="NNZ175" s="396"/>
      <c r="NOA175" s="396"/>
      <c r="NOB175" s="396"/>
      <c r="NOC175" s="396"/>
      <c r="NOD175" s="396"/>
      <c r="NOE175" s="396"/>
      <c r="NOF175" s="396"/>
      <c r="NOG175" s="396"/>
      <c r="NOH175" s="396"/>
      <c r="NOI175" s="396"/>
      <c r="NOJ175" s="396"/>
      <c r="NOK175" s="396"/>
      <c r="NOL175" s="396"/>
      <c r="NOM175" s="396"/>
      <c r="NON175" s="396"/>
      <c r="NOO175" s="396"/>
      <c r="NOP175" s="396"/>
      <c r="NOQ175" s="396"/>
      <c r="NOR175" s="396"/>
      <c r="NOS175" s="396"/>
      <c r="NOT175" s="396"/>
      <c r="NOU175" s="396"/>
      <c r="NOV175" s="396"/>
      <c r="NOW175" s="396"/>
      <c r="NOX175" s="396"/>
      <c r="NOY175" s="396"/>
      <c r="NOZ175" s="396"/>
      <c r="NPA175" s="396"/>
      <c r="NPB175" s="396"/>
      <c r="NPC175" s="396"/>
      <c r="NPD175" s="396"/>
      <c r="NPE175" s="396"/>
      <c r="NPF175" s="396"/>
      <c r="NPG175" s="396"/>
      <c r="NPH175" s="396"/>
      <c r="NPI175" s="396"/>
      <c r="NPJ175" s="396"/>
      <c r="NPK175" s="396"/>
      <c r="NPL175" s="396"/>
      <c r="NPM175" s="396"/>
      <c r="NPN175" s="396"/>
      <c r="NPO175" s="396"/>
      <c r="NPP175" s="396"/>
      <c r="NPQ175" s="396"/>
      <c r="NPR175" s="396"/>
      <c r="NPS175" s="396"/>
      <c r="NPT175" s="396"/>
      <c r="NPU175" s="396"/>
      <c r="NPV175" s="396"/>
      <c r="NPW175" s="396"/>
      <c r="NPX175" s="396"/>
      <c r="NPY175" s="396"/>
      <c r="NPZ175" s="396"/>
      <c r="NQA175" s="396"/>
      <c r="NQB175" s="396"/>
      <c r="NQC175" s="396"/>
      <c r="NQD175" s="396"/>
      <c r="NQE175" s="396"/>
      <c r="NQF175" s="396"/>
      <c r="NQG175" s="396"/>
      <c r="NQH175" s="396"/>
      <c r="NQI175" s="396"/>
      <c r="NQJ175" s="396"/>
      <c r="NQK175" s="396"/>
      <c r="NQL175" s="396"/>
      <c r="NQM175" s="396"/>
      <c r="NQN175" s="396"/>
      <c r="NQO175" s="396"/>
      <c r="NQP175" s="396"/>
      <c r="NQQ175" s="396"/>
      <c r="NQR175" s="396"/>
      <c r="NQS175" s="396"/>
      <c r="NQT175" s="396"/>
      <c r="NQU175" s="396"/>
      <c r="NQV175" s="396"/>
      <c r="NQW175" s="396"/>
      <c r="NQX175" s="396"/>
      <c r="NQY175" s="396"/>
      <c r="NQZ175" s="396"/>
      <c r="NRA175" s="396"/>
      <c r="NRB175" s="396"/>
      <c r="NRC175" s="396"/>
      <c r="NRD175" s="396"/>
      <c r="NRE175" s="396"/>
      <c r="NRF175" s="396"/>
      <c r="NRG175" s="396"/>
      <c r="NRH175" s="396"/>
      <c r="NRI175" s="396"/>
      <c r="NRJ175" s="396"/>
      <c r="NRK175" s="396"/>
      <c r="NRL175" s="396"/>
      <c r="NRM175" s="396"/>
      <c r="NRN175" s="396"/>
      <c r="NRO175" s="396"/>
      <c r="NRP175" s="396"/>
      <c r="NRQ175" s="396"/>
      <c r="NRR175" s="396"/>
      <c r="NRS175" s="396"/>
      <c r="NRT175" s="396"/>
      <c r="NRU175" s="396"/>
      <c r="NRV175" s="396"/>
      <c r="NRW175" s="396"/>
      <c r="NRX175" s="396"/>
      <c r="NRY175" s="396"/>
      <c r="NRZ175" s="396"/>
      <c r="NSA175" s="396"/>
      <c r="NSB175" s="396"/>
      <c r="NSC175" s="396"/>
      <c r="NSD175" s="396"/>
      <c r="NSE175" s="396"/>
      <c r="NSF175" s="396"/>
      <c r="NSG175" s="396"/>
      <c r="NSH175" s="396"/>
      <c r="NSI175" s="396"/>
      <c r="NSJ175" s="396"/>
      <c r="NSK175" s="396"/>
      <c r="NSL175" s="396"/>
      <c r="NSM175" s="396"/>
      <c r="NSN175" s="396"/>
      <c r="NSO175" s="396"/>
      <c r="NSP175" s="396"/>
      <c r="NSQ175" s="396"/>
      <c r="NSR175" s="396"/>
      <c r="NSS175" s="396"/>
      <c r="NST175" s="396"/>
      <c r="NSU175" s="396"/>
      <c r="NSV175" s="396"/>
      <c r="NSW175" s="396"/>
      <c r="NSX175" s="396"/>
      <c r="NSY175" s="396"/>
      <c r="NSZ175" s="396"/>
      <c r="NTA175" s="396"/>
      <c r="NTB175" s="396"/>
      <c r="NTC175" s="396"/>
      <c r="NTD175" s="396"/>
      <c r="NTE175" s="396"/>
      <c r="NTF175" s="396"/>
      <c r="NTG175" s="396"/>
      <c r="NTH175" s="396"/>
      <c r="NTI175" s="396"/>
      <c r="NTJ175" s="396"/>
      <c r="NTK175" s="396"/>
      <c r="NTL175" s="396"/>
      <c r="NTM175" s="396"/>
      <c r="NTN175" s="396"/>
      <c r="NTO175" s="396"/>
      <c r="NTP175" s="396"/>
      <c r="NTQ175" s="396"/>
      <c r="NTR175" s="396"/>
      <c r="NTS175" s="396"/>
      <c r="NTT175" s="396"/>
      <c r="NTU175" s="396"/>
      <c r="NTV175" s="396"/>
      <c r="NTW175" s="396"/>
      <c r="NTX175" s="396"/>
      <c r="NTY175" s="396"/>
      <c r="NTZ175" s="396"/>
      <c r="NUA175" s="396"/>
      <c r="NUB175" s="396"/>
      <c r="NUC175" s="396"/>
      <c r="NUD175" s="396"/>
      <c r="NUE175" s="396"/>
      <c r="NUF175" s="396"/>
      <c r="NUG175" s="396"/>
      <c r="NUH175" s="396"/>
      <c r="NUI175" s="396"/>
      <c r="NUJ175" s="396"/>
      <c r="NUK175" s="396"/>
      <c r="NUL175" s="396"/>
      <c r="NUM175" s="396"/>
      <c r="NUN175" s="396"/>
      <c r="NUO175" s="396"/>
      <c r="NUP175" s="396"/>
      <c r="NUQ175" s="396"/>
      <c r="NUR175" s="396"/>
      <c r="NUS175" s="396"/>
      <c r="NUT175" s="396"/>
      <c r="NUU175" s="396"/>
      <c r="NUV175" s="396"/>
      <c r="NUW175" s="396"/>
      <c r="NUX175" s="396"/>
      <c r="NUY175" s="396"/>
      <c r="NUZ175" s="396"/>
      <c r="NVA175" s="396"/>
      <c r="NVB175" s="396"/>
      <c r="NVC175" s="396"/>
      <c r="NVD175" s="396"/>
      <c r="NVE175" s="396"/>
      <c r="NVF175" s="396"/>
      <c r="NVG175" s="396"/>
      <c r="NVH175" s="396"/>
      <c r="NVI175" s="396"/>
      <c r="NVJ175" s="396"/>
      <c r="NVK175" s="396"/>
      <c r="NVL175" s="396"/>
      <c r="NVM175" s="396"/>
      <c r="NVN175" s="396"/>
      <c r="NVO175" s="396"/>
      <c r="NVP175" s="396"/>
      <c r="NVQ175" s="396"/>
      <c r="NVR175" s="396"/>
      <c r="NVS175" s="396"/>
      <c r="NVT175" s="396"/>
      <c r="NVU175" s="396"/>
      <c r="NVV175" s="396"/>
      <c r="NVW175" s="396"/>
      <c r="NVX175" s="396"/>
      <c r="NVY175" s="396"/>
      <c r="NVZ175" s="396"/>
      <c r="NWA175" s="396"/>
      <c r="NWB175" s="396"/>
      <c r="NWC175" s="396"/>
      <c r="NWD175" s="396"/>
      <c r="NWE175" s="396"/>
      <c r="NWF175" s="396"/>
      <c r="NWG175" s="396"/>
      <c r="NWH175" s="396"/>
      <c r="NWI175" s="396"/>
      <c r="NWJ175" s="396"/>
      <c r="NWK175" s="396"/>
      <c r="NWL175" s="396"/>
      <c r="NWM175" s="396"/>
      <c r="NWN175" s="396"/>
      <c r="NWO175" s="396"/>
      <c r="NWP175" s="396"/>
      <c r="NWQ175" s="396"/>
      <c r="NWR175" s="396"/>
      <c r="NWS175" s="396"/>
      <c r="NWT175" s="396"/>
      <c r="NWU175" s="396"/>
      <c r="NWV175" s="396"/>
      <c r="NWW175" s="396"/>
      <c r="NWX175" s="396"/>
      <c r="NWY175" s="396"/>
      <c r="NWZ175" s="396"/>
      <c r="NXA175" s="396"/>
      <c r="NXB175" s="396"/>
      <c r="NXC175" s="396"/>
      <c r="NXD175" s="396"/>
      <c r="NXE175" s="396"/>
      <c r="NXF175" s="396"/>
      <c r="NXG175" s="396"/>
      <c r="NXH175" s="396"/>
      <c r="NXI175" s="396"/>
      <c r="NXJ175" s="396"/>
      <c r="NXK175" s="396"/>
      <c r="NXL175" s="396"/>
      <c r="NXM175" s="396"/>
      <c r="NXN175" s="396"/>
      <c r="NXO175" s="396"/>
      <c r="NXP175" s="396"/>
      <c r="NXQ175" s="396"/>
      <c r="NXR175" s="396"/>
      <c r="NXS175" s="396"/>
      <c r="NXT175" s="396"/>
      <c r="NXU175" s="396"/>
      <c r="NXV175" s="396"/>
      <c r="NXW175" s="396"/>
      <c r="NXX175" s="396"/>
      <c r="NXY175" s="396"/>
      <c r="NXZ175" s="396"/>
      <c r="NYA175" s="396"/>
      <c r="NYB175" s="396"/>
      <c r="NYC175" s="396"/>
      <c r="NYD175" s="396"/>
      <c r="NYE175" s="396"/>
      <c r="NYF175" s="396"/>
      <c r="NYG175" s="396"/>
      <c r="NYH175" s="396"/>
      <c r="NYI175" s="396"/>
      <c r="NYJ175" s="396"/>
      <c r="NYK175" s="396"/>
      <c r="NYL175" s="396"/>
      <c r="NYM175" s="396"/>
      <c r="NYN175" s="396"/>
      <c r="NYO175" s="396"/>
      <c r="NYP175" s="396"/>
      <c r="NYQ175" s="396"/>
      <c r="NYR175" s="396"/>
      <c r="NYS175" s="396"/>
      <c r="NYT175" s="396"/>
      <c r="NYU175" s="396"/>
      <c r="NYV175" s="396"/>
      <c r="NYW175" s="396"/>
      <c r="NYX175" s="396"/>
      <c r="NYY175" s="396"/>
      <c r="NYZ175" s="396"/>
      <c r="NZA175" s="396"/>
      <c r="NZB175" s="396"/>
      <c r="NZC175" s="396"/>
      <c r="NZD175" s="396"/>
      <c r="NZE175" s="396"/>
      <c r="NZF175" s="396"/>
      <c r="NZG175" s="396"/>
      <c r="NZH175" s="396"/>
      <c r="NZI175" s="396"/>
      <c r="NZJ175" s="396"/>
      <c r="NZK175" s="396"/>
      <c r="NZL175" s="396"/>
      <c r="NZM175" s="396"/>
      <c r="NZN175" s="396"/>
      <c r="NZO175" s="396"/>
      <c r="NZP175" s="396"/>
      <c r="NZQ175" s="396"/>
      <c r="NZR175" s="396"/>
      <c r="NZS175" s="396"/>
      <c r="NZT175" s="396"/>
      <c r="NZU175" s="396"/>
      <c r="NZV175" s="396"/>
      <c r="NZW175" s="396"/>
      <c r="NZX175" s="396"/>
      <c r="NZY175" s="396"/>
      <c r="NZZ175" s="396"/>
      <c r="OAA175" s="396"/>
      <c r="OAB175" s="396"/>
      <c r="OAC175" s="396"/>
      <c r="OAD175" s="396"/>
      <c r="OAE175" s="396"/>
      <c r="OAF175" s="396"/>
      <c r="OAG175" s="396"/>
      <c r="OAH175" s="396"/>
      <c r="OAI175" s="396"/>
      <c r="OAJ175" s="396"/>
      <c r="OAK175" s="396"/>
      <c r="OAL175" s="396"/>
      <c r="OAM175" s="396"/>
      <c r="OAN175" s="396"/>
      <c r="OAO175" s="396"/>
      <c r="OAP175" s="396"/>
      <c r="OAQ175" s="396"/>
      <c r="OAR175" s="396"/>
      <c r="OAS175" s="396"/>
      <c r="OAT175" s="396"/>
      <c r="OAU175" s="396"/>
      <c r="OAV175" s="396"/>
      <c r="OAW175" s="396"/>
      <c r="OAX175" s="396"/>
      <c r="OAY175" s="396"/>
      <c r="OAZ175" s="396"/>
      <c r="OBA175" s="396"/>
      <c r="OBB175" s="396"/>
      <c r="OBC175" s="396"/>
      <c r="OBD175" s="396"/>
      <c r="OBE175" s="396"/>
      <c r="OBF175" s="396"/>
      <c r="OBG175" s="396"/>
      <c r="OBH175" s="396"/>
      <c r="OBI175" s="396"/>
      <c r="OBJ175" s="396"/>
      <c r="OBK175" s="396"/>
      <c r="OBL175" s="396"/>
      <c r="OBM175" s="396"/>
      <c r="OBN175" s="396"/>
      <c r="OBO175" s="396"/>
      <c r="OBP175" s="396"/>
      <c r="OBQ175" s="396"/>
      <c r="OBR175" s="396"/>
      <c r="OBS175" s="396"/>
      <c r="OBT175" s="396"/>
      <c r="OBU175" s="396"/>
      <c r="OBV175" s="396"/>
      <c r="OBW175" s="396"/>
      <c r="OBX175" s="396"/>
      <c r="OBY175" s="396"/>
      <c r="OBZ175" s="396"/>
      <c r="OCA175" s="396"/>
      <c r="OCB175" s="396"/>
      <c r="OCC175" s="396"/>
      <c r="OCD175" s="396"/>
      <c r="OCE175" s="396"/>
      <c r="OCF175" s="396"/>
      <c r="OCG175" s="396"/>
      <c r="OCH175" s="396"/>
      <c r="OCI175" s="396"/>
      <c r="OCJ175" s="396"/>
      <c r="OCK175" s="396"/>
      <c r="OCL175" s="396"/>
      <c r="OCM175" s="396"/>
      <c r="OCN175" s="396"/>
      <c r="OCO175" s="396"/>
      <c r="OCP175" s="396"/>
      <c r="OCQ175" s="396"/>
      <c r="OCR175" s="396"/>
      <c r="OCS175" s="396"/>
      <c r="OCT175" s="396"/>
      <c r="OCU175" s="396"/>
      <c r="OCV175" s="396"/>
      <c r="OCW175" s="396"/>
      <c r="OCX175" s="396"/>
      <c r="OCY175" s="396"/>
      <c r="OCZ175" s="396"/>
      <c r="ODA175" s="396"/>
      <c r="ODB175" s="396"/>
      <c r="ODC175" s="396"/>
      <c r="ODD175" s="396"/>
      <c r="ODE175" s="396"/>
      <c r="ODF175" s="396"/>
      <c r="ODG175" s="396"/>
      <c r="ODH175" s="396"/>
      <c r="ODI175" s="396"/>
      <c r="ODJ175" s="396"/>
      <c r="ODK175" s="396"/>
      <c r="ODL175" s="396"/>
      <c r="ODM175" s="396"/>
      <c r="ODN175" s="396"/>
      <c r="ODO175" s="396"/>
      <c r="ODP175" s="396"/>
      <c r="ODQ175" s="396"/>
      <c r="ODR175" s="396"/>
      <c r="ODS175" s="396"/>
      <c r="ODT175" s="396"/>
      <c r="ODU175" s="396"/>
      <c r="ODV175" s="396"/>
      <c r="ODW175" s="396"/>
      <c r="ODX175" s="396"/>
      <c r="ODY175" s="396"/>
      <c r="ODZ175" s="396"/>
      <c r="OEA175" s="396"/>
      <c r="OEB175" s="396"/>
      <c r="OEC175" s="396"/>
      <c r="OED175" s="396"/>
      <c r="OEE175" s="396"/>
      <c r="OEF175" s="396"/>
      <c r="OEG175" s="396"/>
      <c r="OEH175" s="396"/>
      <c r="OEI175" s="396"/>
      <c r="OEJ175" s="396"/>
      <c r="OEK175" s="396"/>
      <c r="OEL175" s="396"/>
      <c r="OEM175" s="396"/>
      <c r="OEN175" s="396"/>
      <c r="OEO175" s="396"/>
      <c r="OEP175" s="396"/>
      <c r="OEQ175" s="396"/>
      <c r="OER175" s="396"/>
      <c r="OES175" s="396"/>
      <c r="OET175" s="396"/>
      <c r="OEU175" s="396"/>
      <c r="OEV175" s="396"/>
      <c r="OEW175" s="396"/>
      <c r="OEX175" s="396"/>
      <c r="OEY175" s="396"/>
      <c r="OEZ175" s="396"/>
      <c r="OFA175" s="396"/>
      <c r="OFB175" s="396"/>
      <c r="OFC175" s="396"/>
      <c r="OFD175" s="396"/>
      <c r="OFE175" s="396"/>
      <c r="OFF175" s="396"/>
      <c r="OFG175" s="396"/>
      <c r="OFH175" s="396"/>
      <c r="OFI175" s="396"/>
      <c r="OFJ175" s="396"/>
      <c r="OFK175" s="396"/>
      <c r="OFL175" s="396"/>
      <c r="OFM175" s="396"/>
      <c r="OFN175" s="396"/>
      <c r="OFO175" s="396"/>
      <c r="OFP175" s="396"/>
      <c r="OFQ175" s="396"/>
      <c r="OFR175" s="396"/>
      <c r="OFS175" s="396"/>
      <c r="OFT175" s="396"/>
      <c r="OFU175" s="396"/>
      <c r="OFV175" s="396"/>
      <c r="OFW175" s="396"/>
      <c r="OFX175" s="396"/>
      <c r="OFY175" s="396"/>
      <c r="OFZ175" s="396"/>
      <c r="OGA175" s="396"/>
      <c r="OGB175" s="396"/>
      <c r="OGC175" s="396"/>
      <c r="OGD175" s="396"/>
      <c r="OGE175" s="396"/>
      <c r="OGF175" s="396"/>
      <c r="OGG175" s="396"/>
      <c r="OGH175" s="396"/>
      <c r="OGI175" s="396"/>
      <c r="OGJ175" s="396"/>
      <c r="OGK175" s="396"/>
      <c r="OGL175" s="396"/>
      <c r="OGM175" s="396"/>
      <c r="OGN175" s="396"/>
      <c r="OGO175" s="396"/>
      <c r="OGP175" s="396"/>
      <c r="OGQ175" s="396"/>
      <c r="OGR175" s="396"/>
      <c r="OGS175" s="396"/>
      <c r="OGT175" s="396"/>
      <c r="OGU175" s="396"/>
      <c r="OGV175" s="396"/>
      <c r="OGW175" s="396"/>
      <c r="OGX175" s="396"/>
      <c r="OGY175" s="396"/>
      <c r="OGZ175" s="396"/>
      <c r="OHA175" s="396"/>
      <c r="OHB175" s="396"/>
      <c r="OHC175" s="396"/>
      <c r="OHD175" s="396"/>
      <c r="OHE175" s="396"/>
      <c r="OHF175" s="396"/>
      <c r="OHG175" s="396"/>
      <c r="OHH175" s="396"/>
      <c r="OHI175" s="396"/>
      <c r="OHJ175" s="396"/>
      <c r="OHK175" s="396"/>
      <c r="OHL175" s="396"/>
      <c r="OHM175" s="396"/>
      <c r="OHN175" s="396"/>
      <c r="OHO175" s="396"/>
      <c r="OHP175" s="396"/>
      <c r="OHQ175" s="396"/>
      <c r="OHR175" s="396"/>
      <c r="OHS175" s="396"/>
      <c r="OHT175" s="396"/>
      <c r="OHU175" s="396"/>
      <c r="OHV175" s="396"/>
      <c r="OHW175" s="396"/>
      <c r="OHX175" s="396"/>
      <c r="OHY175" s="396"/>
      <c r="OHZ175" s="396"/>
      <c r="OIA175" s="396"/>
      <c r="OIB175" s="396"/>
      <c r="OIC175" s="396"/>
      <c r="OID175" s="396"/>
      <c r="OIE175" s="396"/>
      <c r="OIF175" s="396"/>
      <c r="OIG175" s="396"/>
      <c r="OIH175" s="396"/>
      <c r="OII175" s="396"/>
      <c r="OIJ175" s="396"/>
      <c r="OIK175" s="396"/>
      <c r="OIL175" s="396"/>
      <c r="OIM175" s="396"/>
      <c r="OIN175" s="396"/>
      <c r="OIO175" s="396"/>
      <c r="OIP175" s="396"/>
      <c r="OIQ175" s="396"/>
      <c r="OIR175" s="396"/>
      <c r="OIS175" s="396"/>
      <c r="OIT175" s="396"/>
      <c r="OIU175" s="396"/>
      <c r="OIV175" s="396"/>
      <c r="OIW175" s="396"/>
      <c r="OIX175" s="396"/>
      <c r="OIY175" s="396"/>
      <c r="OIZ175" s="396"/>
      <c r="OJA175" s="396"/>
      <c r="OJB175" s="396"/>
      <c r="OJC175" s="396"/>
      <c r="OJD175" s="396"/>
      <c r="OJE175" s="396"/>
      <c r="OJF175" s="396"/>
      <c r="OJG175" s="396"/>
      <c r="OJH175" s="396"/>
      <c r="OJI175" s="396"/>
      <c r="OJJ175" s="396"/>
      <c r="OJK175" s="396"/>
      <c r="OJL175" s="396"/>
      <c r="OJM175" s="396"/>
      <c r="OJN175" s="396"/>
      <c r="OJO175" s="396"/>
      <c r="OJP175" s="396"/>
      <c r="OJQ175" s="396"/>
      <c r="OJR175" s="396"/>
      <c r="OJS175" s="396"/>
      <c r="OJT175" s="396"/>
      <c r="OJU175" s="396"/>
      <c r="OJV175" s="396"/>
      <c r="OJW175" s="396"/>
      <c r="OJX175" s="396"/>
      <c r="OJY175" s="396"/>
      <c r="OJZ175" s="396"/>
      <c r="OKA175" s="396"/>
      <c r="OKB175" s="396"/>
      <c r="OKC175" s="396"/>
      <c r="OKD175" s="396"/>
      <c r="OKE175" s="396"/>
      <c r="OKF175" s="396"/>
      <c r="OKG175" s="396"/>
      <c r="OKH175" s="396"/>
      <c r="OKI175" s="396"/>
      <c r="OKJ175" s="396"/>
      <c r="OKK175" s="396"/>
      <c r="OKL175" s="396"/>
      <c r="OKM175" s="396"/>
      <c r="OKN175" s="396"/>
      <c r="OKO175" s="396"/>
      <c r="OKP175" s="396"/>
      <c r="OKQ175" s="396"/>
      <c r="OKR175" s="396"/>
      <c r="OKS175" s="396"/>
      <c r="OKT175" s="396"/>
      <c r="OKU175" s="396"/>
      <c r="OKV175" s="396"/>
      <c r="OKW175" s="396"/>
      <c r="OKX175" s="396"/>
      <c r="OKY175" s="396"/>
      <c r="OKZ175" s="396"/>
      <c r="OLA175" s="396"/>
      <c r="OLB175" s="396"/>
      <c r="OLC175" s="396"/>
      <c r="OLD175" s="396"/>
      <c r="OLE175" s="396"/>
      <c r="OLF175" s="396"/>
      <c r="OLG175" s="396"/>
      <c r="OLH175" s="396"/>
      <c r="OLI175" s="396"/>
      <c r="OLJ175" s="396"/>
      <c r="OLK175" s="396"/>
      <c r="OLL175" s="396"/>
      <c r="OLM175" s="396"/>
      <c r="OLN175" s="396"/>
      <c r="OLO175" s="396"/>
      <c r="OLP175" s="396"/>
      <c r="OLQ175" s="396"/>
      <c r="OLR175" s="396"/>
      <c r="OLS175" s="396"/>
      <c r="OLT175" s="396"/>
      <c r="OLU175" s="396"/>
      <c r="OLV175" s="396"/>
      <c r="OLW175" s="396"/>
      <c r="OLX175" s="396"/>
      <c r="OLY175" s="396"/>
      <c r="OLZ175" s="396"/>
      <c r="OMA175" s="396"/>
      <c r="OMB175" s="396"/>
      <c r="OMC175" s="396"/>
      <c r="OMD175" s="396"/>
      <c r="OME175" s="396"/>
      <c r="OMF175" s="396"/>
      <c r="OMG175" s="396"/>
      <c r="OMH175" s="396"/>
      <c r="OMI175" s="396"/>
      <c r="OMJ175" s="396"/>
      <c r="OMK175" s="396"/>
      <c r="OML175" s="396"/>
      <c r="OMM175" s="396"/>
      <c r="OMN175" s="396"/>
      <c r="OMO175" s="396"/>
      <c r="OMP175" s="396"/>
      <c r="OMQ175" s="396"/>
      <c r="OMR175" s="396"/>
      <c r="OMS175" s="396"/>
      <c r="OMT175" s="396"/>
      <c r="OMU175" s="396"/>
      <c r="OMV175" s="396"/>
      <c r="OMW175" s="396"/>
      <c r="OMX175" s="396"/>
      <c r="OMY175" s="396"/>
      <c r="OMZ175" s="396"/>
      <c r="ONA175" s="396"/>
      <c r="ONB175" s="396"/>
      <c r="ONC175" s="396"/>
      <c r="OND175" s="396"/>
      <c r="ONE175" s="396"/>
      <c r="ONF175" s="396"/>
      <c r="ONG175" s="396"/>
      <c r="ONH175" s="396"/>
      <c r="ONI175" s="396"/>
      <c r="ONJ175" s="396"/>
      <c r="ONK175" s="396"/>
      <c r="ONL175" s="396"/>
      <c r="ONM175" s="396"/>
      <c r="ONN175" s="396"/>
      <c r="ONO175" s="396"/>
      <c r="ONP175" s="396"/>
      <c r="ONQ175" s="396"/>
      <c r="ONR175" s="396"/>
      <c r="ONS175" s="396"/>
      <c r="ONT175" s="396"/>
      <c r="ONU175" s="396"/>
      <c r="ONV175" s="396"/>
      <c r="ONW175" s="396"/>
      <c r="ONX175" s="396"/>
      <c r="ONY175" s="396"/>
      <c r="ONZ175" s="396"/>
      <c r="OOA175" s="396"/>
      <c r="OOB175" s="396"/>
      <c r="OOC175" s="396"/>
      <c r="OOD175" s="396"/>
      <c r="OOE175" s="396"/>
      <c r="OOF175" s="396"/>
      <c r="OOG175" s="396"/>
      <c r="OOH175" s="396"/>
      <c r="OOI175" s="396"/>
      <c r="OOJ175" s="396"/>
      <c r="OOK175" s="396"/>
      <c r="OOL175" s="396"/>
      <c r="OOM175" s="396"/>
      <c r="OON175" s="396"/>
      <c r="OOO175" s="396"/>
      <c r="OOP175" s="396"/>
      <c r="OOQ175" s="396"/>
      <c r="OOR175" s="396"/>
      <c r="OOS175" s="396"/>
      <c r="OOT175" s="396"/>
      <c r="OOU175" s="396"/>
      <c r="OOV175" s="396"/>
      <c r="OOW175" s="396"/>
      <c r="OOX175" s="396"/>
      <c r="OOY175" s="396"/>
      <c r="OOZ175" s="396"/>
      <c r="OPA175" s="396"/>
      <c r="OPB175" s="396"/>
      <c r="OPC175" s="396"/>
      <c r="OPD175" s="396"/>
      <c r="OPE175" s="396"/>
      <c r="OPF175" s="396"/>
      <c r="OPG175" s="396"/>
      <c r="OPH175" s="396"/>
      <c r="OPI175" s="396"/>
      <c r="OPJ175" s="396"/>
      <c r="OPK175" s="396"/>
      <c r="OPL175" s="396"/>
      <c r="OPM175" s="396"/>
      <c r="OPN175" s="396"/>
      <c r="OPO175" s="396"/>
      <c r="OPP175" s="396"/>
      <c r="OPQ175" s="396"/>
      <c r="OPR175" s="396"/>
      <c r="OPS175" s="396"/>
      <c r="OPT175" s="396"/>
      <c r="OPU175" s="396"/>
      <c r="OPV175" s="396"/>
      <c r="OPW175" s="396"/>
      <c r="OPX175" s="396"/>
      <c r="OPY175" s="396"/>
      <c r="OPZ175" s="396"/>
      <c r="OQA175" s="396"/>
      <c r="OQB175" s="396"/>
      <c r="OQC175" s="396"/>
      <c r="OQD175" s="396"/>
      <c r="OQE175" s="396"/>
      <c r="OQF175" s="396"/>
      <c r="OQG175" s="396"/>
      <c r="OQH175" s="396"/>
      <c r="OQI175" s="396"/>
      <c r="OQJ175" s="396"/>
      <c r="OQK175" s="396"/>
      <c r="OQL175" s="396"/>
      <c r="OQM175" s="396"/>
      <c r="OQN175" s="396"/>
      <c r="OQO175" s="396"/>
      <c r="OQP175" s="396"/>
      <c r="OQQ175" s="396"/>
      <c r="OQR175" s="396"/>
      <c r="OQS175" s="396"/>
      <c r="OQT175" s="396"/>
      <c r="OQU175" s="396"/>
      <c r="OQV175" s="396"/>
      <c r="OQW175" s="396"/>
      <c r="OQX175" s="396"/>
      <c r="OQY175" s="396"/>
      <c r="OQZ175" s="396"/>
      <c r="ORA175" s="396"/>
      <c r="ORB175" s="396"/>
      <c r="ORC175" s="396"/>
      <c r="ORD175" s="396"/>
      <c r="ORE175" s="396"/>
      <c r="ORF175" s="396"/>
      <c r="ORG175" s="396"/>
      <c r="ORH175" s="396"/>
      <c r="ORI175" s="396"/>
      <c r="ORJ175" s="396"/>
      <c r="ORK175" s="396"/>
      <c r="ORL175" s="396"/>
      <c r="ORM175" s="396"/>
      <c r="ORN175" s="396"/>
      <c r="ORO175" s="396"/>
      <c r="ORP175" s="396"/>
      <c r="ORQ175" s="396"/>
      <c r="ORR175" s="396"/>
      <c r="ORS175" s="396"/>
      <c r="ORT175" s="396"/>
      <c r="ORU175" s="396"/>
      <c r="ORV175" s="396"/>
      <c r="ORW175" s="396"/>
      <c r="ORX175" s="396"/>
      <c r="ORY175" s="396"/>
      <c r="ORZ175" s="396"/>
      <c r="OSA175" s="396"/>
      <c r="OSB175" s="396"/>
      <c r="OSC175" s="396"/>
      <c r="OSD175" s="396"/>
      <c r="OSE175" s="396"/>
      <c r="OSF175" s="396"/>
      <c r="OSG175" s="396"/>
      <c r="OSH175" s="396"/>
      <c r="OSI175" s="396"/>
      <c r="OSJ175" s="396"/>
      <c r="OSK175" s="396"/>
      <c r="OSL175" s="396"/>
      <c r="OSM175" s="396"/>
      <c r="OSN175" s="396"/>
      <c r="OSO175" s="396"/>
      <c r="OSP175" s="396"/>
      <c r="OSQ175" s="396"/>
      <c r="OSR175" s="396"/>
      <c r="OSS175" s="396"/>
      <c r="OST175" s="396"/>
      <c r="OSU175" s="396"/>
      <c r="OSV175" s="396"/>
      <c r="OSW175" s="396"/>
      <c r="OSX175" s="396"/>
      <c r="OSY175" s="396"/>
      <c r="OSZ175" s="396"/>
      <c r="OTA175" s="396"/>
      <c r="OTB175" s="396"/>
      <c r="OTC175" s="396"/>
      <c r="OTD175" s="396"/>
      <c r="OTE175" s="396"/>
      <c r="OTF175" s="396"/>
      <c r="OTG175" s="396"/>
      <c r="OTH175" s="396"/>
      <c r="OTI175" s="396"/>
      <c r="OTJ175" s="396"/>
      <c r="OTK175" s="396"/>
      <c r="OTL175" s="396"/>
      <c r="OTM175" s="396"/>
      <c r="OTN175" s="396"/>
      <c r="OTO175" s="396"/>
      <c r="OTP175" s="396"/>
      <c r="OTQ175" s="396"/>
      <c r="OTR175" s="396"/>
      <c r="OTS175" s="396"/>
      <c r="OTT175" s="396"/>
      <c r="OTU175" s="396"/>
      <c r="OTV175" s="396"/>
      <c r="OTW175" s="396"/>
      <c r="OTX175" s="396"/>
      <c r="OTY175" s="396"/>
      <c r="OTZ175" s="396"/>
      <c r="OUA175" s="396"/>
      <c r="OUB175" s="396"/>
      <c r="OUC175" s="396"/>
      <c r="OUD175" s="396"/>
      <c r="OUE175" s="396"/>
      <c r="OUF175" s="396"/>
      <c r="OUG175" s="396"/>
      <c r="OUH175" s="396"/>
      <c r="OUI175" s="396"/>
      <c r="OUJ175" s="396"/>
      <c r="OUK175" s="396"/>
      <c r="OUL175" s="396"/>
      <c r="OUM175" s="396"/>
      <c r="OUN175" s="396"/>
      <c r="OUO175" s="396"/>
      <c r="OUP175" s="396"/>
      <c r="OUQ175" s="396"/>
      <c r="OUR175" s="396"/>
      <c r="OUS175" s="396"/>
      <c r="OUT175" s="396"/>
      <c r="OUU175" s="396"/>
      <c r="OUV175" s="396"/>
      <c r="OUW175" s="396"/>
      <c r="OUX175" s="396"/>
      <c r="OUY175" s="396"/>
      <c r="OUZ175" s="396"/>
      <c r="OVA175" s="396"/>
      <c r="OVB175" s="396"/>
      <c r="OVC175" s="396"/>
      <c r="OVD175" s="396"/>
      <c r="OVE175" s="396"/>
      <c r="OVF175" s="396"/>
      <c r="OVG175" s="396"/>
      <c r="OVH175" s="396"/>
      <c r="OVI175" s="396"/>
      <c r="OVJ175" s="396"/>
      <c r="OVK175" s="396"/>
      <c r="OVL175" s="396"/>
      <c r="OVM175" s="396"/>
      <c r="OVN175" s="396"/>
      <c r="OVO175" s="396"/>
      <c r="OVP175" s="396"/>
      <c r="OVQ175" s="396"/>
      <c r="OVR175" s="396"/>
      <c r="OVS175" s="396"/>
      <c r="OVT175" s="396"/>
      <c r="OVU175" s="396"/>
      <c r="OVV175" s="396"/>
      <c r="OVW175" s="396"/>
      <c r="OVX175" s="396"/>
      <c r="OVY175" s="396"/>
      <c r="OVZ175" s="396"/>
      <c r="OWA175" s="396"/>
      <c r="OWB175" s="396"/>
      <c r="OWC175" s="396"/>
      <c r="OWD175" s="396"/>
      <c r="OWE175" s="396"/>
      <c r="OWF175" s="396"/>
      <c r="OWG175" s="396"/>
      <c r="OWH175" s="396"/>
      <c r="OWI175" s="396"/>
      <c r="OWJ175" s="396"/>
      <c r="OWK175" s="396"/>
      <c r="OWL175" s="396"/>
      <c r="OWM175" s="396"/>
      <c r="OWN175" s="396"/>
      <c r="OWO175" s="396"/>
      <c r="OWP175" s="396"/>
      <c r="OWQ175" s="396"/>
      <c r="OWR175" s="396"/>
      <c r="OWS175" s="396"/>
      <c r="OWT175" s="396"/>
      <c r="OWU175" s="396"/>
      <c r="OWV175" s="396"/>
      <c r="OWW175" s="396"/>
      <c r="OWX175" s="396"/>
      <c r="OWY175" s="396"/>
      <c r="OWZ175" s="396"/>
      <c r="OXA175" s="396"/>
      <c r="OXB175" s="396"/>
      <c r="OXC175" s="396"/>
      <c r="OXD175" s="396"/>
      <c r="OXE175" s="396"/>
      <c r="OXF175" s="396"/>
      <c r="OXG175" s="396"/>
      <c r="OXH175" s="396"/>
      <c r="OXI175" s="396"/>
      <c r="OXJ175" s="396"/>
      <c r="OXK175" s="396"/>
      <c r="OXL175" s="396"/>
      <c r="OXM175" s="396"/>
      <c r="OXN175" s="396"/>
      <c r="OXO175" s="396"/>
      <c r="OXP175" s="396"/>
      <c r="OXQ175" s="396"/>
      <c r="OXR175" s="396"/>
      <c r="OXS175" s="396"/>
      <c r="OXT175" s="396"/>
      <c r="OXU175" s="396"/>
      <c r="OXV175" s="396"/>
      <c r="OXW175" s="396"/>
      <c r="OXX175" s="396"/>
      <c r="OXY175" s="396"/>
      <c r="OXZ175" s="396"/>
      <c r="OYA175" s="396"/>
      <c r="OYB175" s="396"/>
      <c r="OYC175" s="396"/>
      <c r="OYD175" s="396"/>
      <c r="OYE175" s="396"/>
      <c r="OYF175" s="396"/>
      <c r="OYG175" s="396"/>
      <c r="OYH175" s="396"/>
      <c r="OYI175" s="396"/>
      <c r="OYJ175" s="396"/>
      <c r="OYK175" s="396"/>
      <c r="OYL175" s="396"/>
      <c r="OYM175" s="396"/>
      <c r="OYN175" s="396"/>
      <c r="OYO175" s="396"/>
      <c r="OYP175" s="396"/>
      <c r="OYQ175" s="396"/>
      <c r="OYR175" s="396"/>
      <c r="OYS175" s="396"/>
      <c r="OYT175" s="396"/>
      <c r="OYU175" s="396"/>
      <c r="OYV175" s="396"/>
      <c r="OYW175" s="396"/>
      <c r="OYX175" s="396"/>
      <c r="OYY175" s="396"/>
      <c r="OYZ175" s="396"/>
      <c r="OZA175" s="396"/>
      <c r="OZB175" s="396"/>
      <c r="OZC175" s="396"/>
      <c r="OZD175" s="396"/>
      <c r="OZE175" s="396"/>
      <c r="OZF175" s="396"/>
      <c r="OZG175" s="396"/>
      <c r="OZH175" s="396"/>
      <c r="OZI175" s="396"/>
      <c r="OZJ175" s="396"/>
      <c r="OZK175" s="396"/>
      <c r="OZL175" s="396"/>
      <c r="OZM175" s="396"/>
      <c r="OZN175" s="396"/>
      <c r="OZO175" s="396"/>
      <c r="OZP175" s="396"/>
      <c r="OZQ175" s="396"/>
      <c r="OZR175" s="396"/>
      <c r="OZS175" s="396"/>
      <c r="OZT175" s="396"/>
      <c r="OZU175" s="396"/>
      <c r="OZV175" s="396"/>
      <c r="OZW175" s="396"/>
      <c r="OZX175" s="396"/>
      <c r="OZY175" s="396"/>
      <c r="OZZ175" s="396"/>
      <c r="PAA175" s="396"/>
      <c r="PAB175" s="396"/>
      <c r="PAC175" s="396"/>
      <c r="PAD175" s="396"/>
      <c r="PAE175" s="396"/>
      <c r="PAF175" s="396"/>
      <c r="PAG175" s="396"/>
      <c r="PAH175" s="396"/>
      <c r="PAI175" s="396"/>
      <c r="PAJ175" s="396"/>
      <c r="PAK175" s="396"/>
      <c r="PAL175" s="396"/>
      <c r="PAM175" s="396"/>
      <c r="PAN175" s="396"/>
      <c r="PAO175" s="396"/>
      <c r="PAP175" s="396"/>
      <c r="PAQ175" s="396"/>
      <c r="PAR175" s="396"/>
      <c r="PAS175" s="396"/>
      <c r="PAT175" s="396"/>
      <c r="PAU175" s="396"/>
      <c r="PAV175" s="396"/>
      <c r="PAW175" s="396"/>
      <c r="PAX175" s="396"/>
      <c r="PAY175" s="396"/>
      <c r="PAZ175" s="396"/>
      <c r="PBA175" s="396"/>
      <c r="PBB175" s="396"/>
      <c r="PBC175" s="396"/>
      <c r="PBD175" s="396"/>
      <c r="PBE175" s="396"/>
      <c r="PBF175" s="396"/>
      <c r="PBG175" s="396"/>
      <c r="PBH175" s="396"/>
      <c r="PBI175" s="396"/>
      <c r="PBJ175" s="396"/>
      <c r="PBK175" s="396"/>
      <c r="PBL175" s="396"/>
      <c r="PBM175" s="396"/>
      <c r="PBN175" s="396"/>
      <c r="PBO175" s="396"/>
      <c r="PBP175" s="396"/>
      <c r="PBQ175" s="396"/>
      <c r="PBR175" s="396"/>
      <c r="PBS175" s="396"/>
      <c r="PBT175" s="396"/>
      <c r="PBU175" s="396"/>
      <c r="PBV175" s="396"/>
      <c r="PBW175" s="396"/>
      <c r="PBX175" s="396"/>
      <c r="PBY175" s="396"/>
      <c r="PBZ175" s="396"/>
      <c r="PCA175" s="396"/>
      <c r="PCB175" s="396"/>
      <c r="PCC175" s="396"/>
      <c r="PCD175" s="396"/>
      <c r="PCE175" s="396"/>
      <c r="PCF175" s="396"/>
      <c r="PCG175" s="396"/>
      <c r="PCH175" s="396"/>
      <c r="PCI175" s="396"/>
      <c r="PCJ175" s="396"/>
      <c r="PCK175" s="396"/>
      <c r="PCL175" s="396"/>
      <c r="PCM175" s="396"/>
      <c r="PCN175" s="396"/>
      <c r="PCO175" s="396"/>
      <c r="PCP175" s="396"/>
      <c r="PCQ175" s="396"/>
      <c r="PCR175" s="396"/>
      <c r="PCS175" s="396"/>
      <c r="PCT175" s="396"/>
      <c r="PCU175" s="396"/>
      <c r="PCV175" s="396"/>
      <c r="PCW175" s="396"/>
      <c r="PCX175" s="396"/>
      <c r="PCY175" s="396"/>
      <c r="PCZ175" s="396"/>
      <c r="PDA175" s="396"/>
      <c r="PDB175" s="396"/>
      <c r="PDC175" s="396"/>
      <c r="PDD175" s="396"/>
      <c r="PDE175" s="396"/>
      <c r="PDF175" s="396"/>
      <c r="PDG175" s="396"/>
      <c r="PDH175" s="396"/>
      <c r="PDI175" s="396"/>
      <c r="PDJ175" s="396"/>
      <c r="PDK175" s="396"/>
      <c r="PDL175" s="396"/>
      <c r="PDM175" s="396"/>
      <c r="PDN175" s="396"/>
      <c r="PDO175" s="396"/>
      <c r="PDP175" s="396"/>
      <c r="PDQ175" s="396"/>
      <c r="PDR175" s="396"/>
      <c r="PDS175" s="396"/>
      <c r="PDT175" s="396"/>
      <c r="PDU175" s="396"/>
      <c r="PDV175" s="396"/>
      <c r="PDW175" s="396"/>
      <c r="PDX175" s="396"/>
      <c r="PDY175" s="396"/>
      <c r="PDZ175" s="396"/>
      <c r="PEA175" s="396"/>
      <c r="PEB175" s="396"/>
      <c r="PEC175" s="396"/>
      <c r="PED175" s="396"/>
      <c r="PEE175" s="396"/>
      <c r="PEF175" s="396"/>
      <c r="PEG175" s="396"/>
      <c r="PEH175" s="396"/>
      <c r="PEI175" s="396"/>
      <c r="PEJ175" s="396"/>
      <c r="PEK175" s="396"/>
      <c r="PEL175" s="396"/>
      <c r="PEM175" s="396"/>
      <c r="PEN175" s="396"/>
      <c r="PEO175" s="396"/>
      <c r="PEP175" s="396"/>
      <c r="PEQ175" s="396"/>
      <c r="PER175" s="396"/>
      <c r="PES175" s="396"/>
      <c r="PET175" s="396"/>
      <c r="PEU175" s="396"/>
      <c r="PEV175" s="396"/>
      <c r="PEW175" s="396"/>
      <c r="PEX175" s="396"/>
      <c r="PEY175" s="396"/>
      <c r="PEZ175" s="396"/>
      <c r="PFA175" s="396"/>
      <c r="PFB175" s="396"/>
      <c r="PFC175" s="396"/>
      <c r="PFD175" s="396"/>
      <c r="PFE175" s="396"/>
      <c r="PFF175" s="396"/>
      <c r="PFG175" s="396"/>
      <c r="PFH175" s="396"/>
      <c r="PFI175" s="396"/>
      <c r="PFJ175" s="396"/>
      <c r="PFK175" s="396"/>
      <c r="PFL175" s="396"/>
      <c r="PFM175" s="396"/>
      <c r="PFN175" s="396"/>
      <c r="PFO175" s="396"/>
      <c r="PFP175" s="396"/>
      <c r="PFQ175" s="396"/>
      <c r="PFR175" s="396"/>
      <c r="PFS175" s="396"/>
      <c r="PFT175" s="396"/>
      <c r="PFU175" s="396"/>
      <c r="PFV175" s="396"/>
      <c r="PFW175" s="396"/>
      <c r="PFX175" s="396"/>
      <c r="PFY175" s="396"/>
      <c r="PFZ175" s="396"/>
      <c r="PGA175" s="396"/>
      <c r="PGB175" s="396"/>
      <c r="PGC175" s="396"/>
      <c r="PGD175" s="396"/>
      <c r="PGE175" s="396"/>
      <c r="PGF175" s="396"/>
      <c r="PGG175" s="396"/>
      <c r="PGH175" s="396"/>
      <c r="PGI175" s="396"/>
      <c r="PGJ175" s="396"/>
      <c r="PGK175" s="396"/>
      <c r="PGL175" s="396"/>
      <c r="PGM175" s="396"/>
      <c r="PGN175" s="396"/>
      <c r="PGO175" s="396"/>
      <c r="PGP175" s="396"/>
      <c r="PGQ175" s="396"/>
      <c r="PGR175" s="396"/>
      <c r="PGS175" s="396"/>
      <c r="PGT175" s="396"/>
      <c r="PGU175" s="396"/>
      <c r="PGV175" s="396"/>
      <c r="PGW175" s="396"/>
      <c r="PGX175" s="396"/>
      <c r="PGY175" s="396"/>
      <c r="PGZ175" s="396"/>
      <c r="PHA175" s="396"/>
      <c r="PHB175" s="396"/>
      <c r="PHC175" s="396"/>
      <c r="PHD175" s="396"/>
      <c r="PHE175" s="396"/>
      <c r="PHF175" s="396"/>
      <c r="PHG175" s="396"/>
      <c r="PHH175" s="396"/>
      <c r="PHI175" s="396"/>
      <c r="PHJ175" s="396"/>
      <c r="PHK175" s="396"/>
      <c r="PHL175" s="396"/>
      <c r="PHM175" s="396"/>
      <c r="PHN175" s="396"/>
      <c r="PHO175" s="396"/>
      <c r="PHP175" s="396"/>
      <c r="PHQ175" s="396"/>
      <c r="PHR175" s="396"/>
      <c r="PHS175" s="396"/>
      <c r="PHT175" s="396"/>
      <c r="PHU175" s="396"/>
      <c r="PHV175" s="396"/>
      <c r="PHW175" s="396"/>
      <c r="PHX175" s="396"/>
      <c r="PHY175" s="396"/>
      <c r="PHZ175" s="396"/>
      <c r="PIA175" s="396"/>
      <c r="PIB175" s="396"/>
      <c r="PIC175" s="396"/>
      <c r="PID175" s="396"/>
      <c r="PIE175" s="396"/>
      <c r="PIF175" s="396"/>
      <c r="PIG175" s="396"/>
      <c r="PIH175" s="396"/>
      <c r="PII175" s="396"/>
      <c r="PIJ175" s="396"/>
      <c r="PIK175" s="396"/>
      <c r="PIL175" s="396"/>
      <c r="PIM175" s="396"/>
      <c r="PIN175" s="396"/>
      <c r="PIO175" s="396"/>
      <c r="PIP175" s="396"/>
      <c r="PIQ175" s="396"/>
      <c r="PIR175" s="396"/>
      <c r="PIS175" s="396"/>
      <c r="PIT175" s="396"/>
      <c r="PIU175" s="396"/>
      <c r="PIV175" s="396"/>
      <c r="PIW175" s="396"/>
      <c r="PIX175" s="396"/>
      <c r="PIY175" s="396"/>
      <c r="PIZ175" s="396"/>
      <c r="PJA175" s="396"/>
      <c r="PJB175" s="396"/>
      <c r="PJC175" s="396"/>
      <c r="PJD175" s="396"/>
      <c r="PJE175" s="396"/>
      <c r="PJF175" s="396"/>
      <c r="PJG175" s="396"/>
      <c r="PJH175" s="396"/>
      <c r="PJI175" s="396"/>
      <c r="PJJ175" s="396"/>
      <c r="PJK175" s="396"/>
      <c r="PJL175" s="396"/>
      <c r="PJM175" s="396"/>
      <c r="PJN175" s="396"/>
      <c r="PJO175" s="396"/>
      <c r="PJP175" s="396"/>
      <c r="PJQ175" s="396"/>
      <c r="PJR175" s="396"/>
      <c r="PJS175" s="396"/>
      <c r="PJT175" s="396"/>
      <c r="PJU175" s="396"/>
      <c r="PJV175" s="396"/>
      <c r="PJW175" s="396"/>
      <c r="PJX175" s="396"/>
      <c r="PJY175" s="396"/>
      <c r="PJZ175" s="396"/>
      <c r="PKA175" s="396"/>
      <c r="PKB175" s="396"/>
      <c r="PKC175" s="396"/>
      <c r="PKD175" s="396"/>
      <c r="PKE175" s="396"/>
      <c r="PKF175" s="396"/>
      <c r="PKG175" s="396"/>
      <c r="PKH175" s="396"/>
      <c r="PKI175" s="396"/>
      <c r="PKJ175" s="396"/>
      <c r="PKK175" s="396"/>
      <c r="PKL175" s="396"/>
      <c r="PKM175" s="396"/>
      <c r="PKN175" s="396"/>
      <c r="PKO175" s="396"/>
      <c r="PKP175" s="396"/>
      <c r="PKQ175" s="396"/>
      <c r="PKR175" s="396"/>
      <c r="PKS175" s="396"/>
      <c r="PKT175" s="396"/>
      <c r="PKU175" s="396"/>
      <c r="PKV175" s="396"/>
      <c r="PKW175" s="396"/>
      <c r="PKX175" s="396"/>
      <c r="PKY175" s="396"/>
      <c r="PKZ175" s="396"/>
      <c r="PLA175" s="396"/>
      <c r="PLB175" s="396"/>
      <c r="PLC175" s="396"/>
      <c r="PLD175" s="396"/>
      <c r="PLE175" s="396"/>
      <c r="PLF175" s="396"/>
      <c r="PLG175" s="396"/>
      <c r="PLH175" s="396"/>
      <c r="PLI175" s="396"/>
      <c r="PLJ175" s="396"/>
      <c r="PLK175" s="396"/>
      <c r="PLL175" s="396"/>
      <c r="PLM175" s="396"/>
      <c r="PLN175" s="396"/>
      <c r="PLO175" s="396"/>
      <c r="PLP175" s="396"/>
      <c r="PLQ175" s="396"/>
      <c r="PLR175" s="396"/>
      <c r="PLS175" s="396"/>
      <c r="PLT175" s="396"/>
      <c r="PLU175" s="396"/>
      <c r="PLV175" s="396"/>
      <c r="PLW175" s="396"/>
      <c r="PLX175" s="396"/>
      <c r="PLY175" s="396"/>
      <c r="PLZ175" s="396"/>
      <c r="PMA175" s="396"/>
      <c r="PMB175" s="396"/>
      <c r="PMC175" s="396"/>
      <c r="PMD175" s="396"/>
      <c r="PME175" s="396"/>
      <c r="PMF175" s="396"/>
      <c r="PMG175" s="396"/>
      <c r="PMH175" s="396"/>
      <c r="PMI175" s="396"/>
      <c r="PMJ175" s="396"/>
      <c r="PMK175" s="396"/>
      <c r="PML175" s="396"/>
      <c r="PMM175" s="396"/>
      <c r="PMN175" s="396"/>
      <c r="PMO175" s="396"/>
      <c r="PMP175" s="396"/>
      <c r="PMQ175" s="396"/>
      <c r="PMR175" s="396"/>
      <c r="PMS175" s="396"/>
      <c r="PMT175" s="396"/>
      <c r="PMU175" s="396"/>
      <c r="PMV175" s="396"/>
      <c r="PMW175" s="396"/>
      <c r="PMX175" s="396"/>
      <c r="PMY175" s="396"/>
      <c r="PMZ175" s="396"/>
      <c r="PNA175" s="396"/>
      <c r="PNB175" s="396"/>
      <c r="PNC175" s="396"/>
      <c r="PND175" s="396"/>
      <c r="PNE175" s="396"/>
      <c r="PNF175" s="396"/>
      <c r="PNG175" s="396"/>
      <c r="PNH175" s="396"/>
      <c r="PNI175" s="396"/>
      <c r="PNJ175" s="396"/>
      <c r="PNK175" s="396"/>
      <c r="PNL175" s="396"/>
      <c r="PNM175" s="396"/>
      <c r="PNN175" s="396"/>
      <c r="PNO175" s="396"/>
      <c r="PNP175" s="396"/>
      <c r="PNQ175" s="396"/>
      <c r="PNR175" s="396"/>
      <c r="PNS175" s="396"/>
      <c r="PNT175" s="396"/>
      <c r="PNU175" s="396"/>
      <c r="PNV175" s="396"/>
      <c r="PNW175" s="396"/>
      <c r="PNX175" s="396"/>
      <c r="PNY175" s="396"/>
      <c r="PNZ175" s="396"/>
      <c r="POA175" s="396"/>
      <c r="POB175" s="396"/>
      <c r="POC175" s="396"/>
      <c r="POD175" s="396"/>
      <c r="POE175" s="396"/>
      <c r="POF175" s="396"/>
      <c r="POG175" s="396"/>
      <c r="POH175" s="396"/>
      <c r="POI175" s="396"/>
      <c r="POJ175" s="396"/>
      <c r="POK175" s="396"/>
      <c r="POL175" s="396"/>
      <c r="POM175" s="396"/>
      <c r="PON175" s="396"/>
      <c r="POO175" s="396"/>
      <c r="POP175" s="396"/>
      <c r="POQ175" s="396"/>
      <c r="POR175" s="396"/>
      <c r="POS175" s="396"/>
      <c r="POT175" s="396"/>
      <c r="POU175" s="396"/>
      <c r="POV175" s="396"/>
      <c r="POW175" s="396"/>
      <c r="POX175" s="396"/>
      <c r="POY175" s="396"/>
      <c r="POZ175" s="396"/>
      <c r="PPA175" s="396"/>
      <c r="PPB175" s="396"/>
      <c r="PPC175" s="396"/>
      <c r="PPD175" s="396"/>
      <c r="PPE175" s="396"/>
      <c r="PPF175" s="396"/>
      <c r="PPG175" s="396"/>
      <c r="PPH175" s="396"/>
      <c r="PPI175" s="396"/>
      <c r="PPJ175" s="396"/>
      <c r="PPK175" s="396"/>
      <c r="PPL175" s="396"/>
      <c r="PPM175" s="396"/>
      <c r="PPN175" s="396"/>
      <c r="PPO175" s="396"/>
      <c r="PPP175" s="396"/>
      <c r="PPQ175" s="396"/>
      <c r="PPR175" s="396"/>
      <c r="PPS175" s="396"/>
      <c r="PPT175" s="396"/>
      <c r="PPU175" s="396"/>
      <c r="PPV175" s="396"/>
      <c r="PPW175" s="396"/>
      <c r="PPX175" s="396"/>
      <c r="PPY175" s="396"/>
      <c r="PPZ175" s="396"/>
      <c r="PQA175" s="396"/>
      <c r="PQB175" s="396"/>
      <c r="PQC175" s="396"/>
      <c r="PQD175" s="396"/>
      <c r="PQE175" s="396"/>
      <c r="PQF175" s="396"/>
      <c r="PQG175" s="396"/>
      <c r="PQH175" s="396"/>
      <c r="PQI175" s="396"/>
      <c r="PQJ175" s="396"/>
      <c r="PQK175" s="396"/>
      <c r="PQL175" s="396"/>
      <c r="PQM175" s="396"/>
      <c r="PQN175" s="396"/>
      <c r="PQO175" s="396"/>
      <c r="PQP175" s="396"/>
      <c r="PQQ175" s="396"/>
      <c r="PQR175" s="396"/>
      <c r="PQS175" s="396"/>
      <c r="PQT175" s="396"/>
      <c r="PQU175" s="396"/>
      <c r="PQV175" s="396"/>
      <c r="PQW175" s="396"/>
      <c r="PQX175" s="396"/>
      <c r="PQY175" s="396"/>
      <c r="PQZ175" s="396"/>
      <c r="PRA175" s="396"/>
      <c r="PRB175" s="396"/>
      <c r="PRC175" s="396"/>
      <c r="PRD175" s="396"/>
      <c r="PRE175" s="396"/>
      <c r="PRF175" s="396"/>
      <c r="PRG175" s="396"/>
      <c r="PRH175" s="396"/>
      <c r="PRI175" s="396"/>
      <c r="PRJ175" s="396"/>
      <c r="PRK175" s="396"/>
      <c r="PRL175" s="396"/>
      <c r="PRM175" s="396"/>
      <c r="PRN175" s="396"/>
      <c r="PRO175" s="396"/>
      <c r="PRP175" s="396"/>
      <c r="PRQ175" s="396"/>
      <c r="PRR175" s="396"/>
      <c r="PRS175" s="396"/>
      <c r="PRT175" s="396"/>
      <c r="PRU175" s="396"/>
      <c r="PRV175" s="396"/>
      <c r="PRW175" s="396"/>
      <c r="PRX175" s="396"/>
      <c r="PRY175" s="396"/>
      <c r="PRZ175" s="396"/>
      <c r="PSA175" s="396"/>
      <c r="PSB175" s="396"/>
      <c r="PSC175" s="396"/>
      <c r="PSD175" s="396"/>
      <c r="PSE175" s="396"/>
      <c r="PSF175" s="396"/>
      <c r="PSG175" s="396"/>
      <c r="PSH175" s="396"/>
      <c r="PSI175" s="396"/>
      <c r="PSJ175" s="396"/>
      <c r="PSK175" s="396"/>
      <c r="PSL175" s="396"/>
      <c r="PSM175" s="396"/>
      <c r="PSN175" s="396"/>
      <c r="PSO175" s="396"/>
      <c r="PSP175" s="396"/>
      <c r="PSQ175" s="396"/>
      <c r="PSR175" s="396"/>
      <c r="PSS175" s="396"/>
      <c r="PST175" s="396"/>
      <c r="PSU175" s="396"/>
      <c r="PSV175" s="396"/>
      <c r="PSW175" s="396"/>
      <c r="PSX175" s="396"/>
      <c r="PSY175" s="396"/>
      <c r="PSZ175" s="396"/>
      <c r="PTA175" s="396"/>
      <c r="PTB175" s="396"/>
      <c r="PTC175" s="396"/>
      <c r="PTD175" s="396"/>
      <c r="PTE175" s="396"/>
      <c r="PTF175" s="396"/>
      <c r="PTG175" s="396"/>
      <c r="PTH175" s="396"/>
      <c r="PTI175" s="396"/>
      <c r="PTJ175" s="396"/>
      <c r="PTK175" s="396"/>
      <c r="PTL175" s="396"/>
      <c r="PTM175" s="396"/>
      <c r="PTN175" s="396"/>
      <c r="PTO175" s="396"/>
      <c r="PTP175" s="396"/>
      <c r="PTQ175" s="396"/>
      <c r="PTR175" s="396"/>
      <c r="PTS175" s="396"/>
      <c r="PTT175" s="396"/>
      <c r="PTU175" s="396"/>
      <c r="PTV175" s="396"/>
      <c r="PTW175" s="396"/>
      <c r="PTX175" s="396"/>
      <c r="PTY175" s="396"/>
      <c r="PTZ175" s="396"/>
      <c r="PUA175" s="396"/>
      <c r="PUB175" s="396"/>
      <c r="PUC175" s="396"/>
      <c r="PUD175" s="396"/>
      <c r="PUE175" s="396"/>
      <c r="PUF175" s="396"/>
      <c r="PUG175" s="396"/>
      <c r="PUH175" s="396"/>
      <c r="PUI175" s="396"/>
      <c r="PUJ175" s="396"/>
      <c r="PUK175" s="396"/>
      <c r="PUL175" s="396"/>
      <c r="PUM175" s="396"/>
      <c r="PUN175" s="396"/>
      <c r="PUO175" s="396"/>
      <c r="PUP175" s="396"/>
      <c r="PUQ175" s="396"/>
      <c r="PUR175" s="396"/>
      <c r="PUS175" s="396"/>
      <c r="PUT175" s="396"/>
      <c r="PUU175" s="396"/>
      <c r="PUV175" s="396"/>
      <c r="PUW175" s="396"/>
      <c r="PUX175" s="396"/>
      <c r="PUY175" s="396"/>
      <c r="PUZ175" s="396"/>
      <c r="PVA175" s="396"/>
      <c r="PVB175" s="396"/>
      <c r="PVC175" s="396"/>
      <c r="PVD175" s="396"/>
      <c r="PVE175" s="396"/>
      <c r="PVF175" s="396"/>
      <c r="PVG175" s="396"/>
      <c r="PVH175" s="396"/>
      <c r="PVI175" s="396"/>
      <c r="PVJ175" s="396"/>
      <c r="PVK175" s="396"/>
      <c r="PVL175" s="396"/>
      <c r="PVM175" s="396"/>
      <c r="PVN175" s="396"/>
      <c r="PVO175" s="396"/>
      <c r="PVP175" s="396"/>
      <c r="PVQ175" s="396"/>
      <c r="PVR175" s="396"/>
      <c r="PVS175" s="396"/>
      <c r="PVT175" s="396"/>
      <c r="PVU175" s="396"/>
      <c r="PVV175" s="396"/>
      <c r="PVW175" s="396"/>
      <c r="PVX175" s="396"/>
      <c r="PVY175" s="396"/>
      <c r="PVZ175" s="396"/>
      <c r="PWA175" s="396"/>
      <c r="PWB175" s="396"/>
      <c r="PWC175" s="396"/>
      <c r="PWD175" s="396"/>
      <c r="PWE175" s="396"/>
      <c r="PWF175" s="396"/>
      <c r="PWG175" s="396"/>
      <c r="PWH175" s="396"/>
      <c r="PWI175" s="396"/>
      <c r="PWJ175" s="396"/>
      <c r="PWK175" s="396"/>
      <c r="PWL175" s="396"/>
      <c r="PWM175" s="396"/>
      <c r="PWN175" s="396"/>
      <c r="PWO175" s="396"/>
      <c r="PWP175" s="396"/>
      <c r="PWQ175" s="396"/>
      <c r="PWR175" s="396"/>
      <c r="PWS175" s="396"/>
      <c r="PWT175" s="396"/>
      <c r="PWU175" s="396"/>
      <c r="PWV175" s="396"/>
      <c r="PWW175" s="396"/>
      <c r="PWX175" s="396"/>
      <c r="PWY175" s="396"/>
      <c r="PWZ175" s="396"/>
      <c r="PXA175" s="396"/>
      <c r="PXB175" s="396"/>
      <c r="PXC175" s="396"/>
      <c r="PXD175" s="396"/>
      <c r="PXE175" s="396"/>
      <c r="PXF175" s="396"/>
      <c r="PXG175" s="396"/>
      <c r="PXH175" s="396"/>
      <c r="PXI175" s="396"/>
      <c r="PXJ175" s="396"/>
      <c r="PXK175" s="396"/>
      <c r="PXL175" s="396"/>
      <c r="PXM175" s="396"/>
      <c r="PXN175" s="396"/>
      <c r="PXO175" s="396"/>
      <c r="PXP175" s="396"/>
      <c r="PXQ175" s="396"/>
      <c r="PXR175" s="396"/>
      <c r="PXS175" s="396"/>
      <c r="PXT175" s="396"/>
      <c r="PXU175" s="396"/>
      <c r="PXV175" s="396"/>
      <c r="PXW175" s="396"/>
      <c r="PXX175" s="396"/>
      <c r="PXY175" s="396"/>
      <c r="PXZ175" s="396"/>
      <c r="PYA175" s="396"/>
      <c r="PYB175" s="396"/>
      <c r="PYC175" s="396"/>
      <c r="PYD175" s="396"/>
      <c r="PYE175" s="396"/>
      <c r="PYF175" s="396"/>
      <c r="PYG175" s="396"/>
      <c r="PYH175" s="396"/>
      <c r="PYI175" s="396"/>
      <c r="PYJ175" s="396"/>
      <c r="PYK175" s="396"/>
      <c r="PYL175" s="396"/>
      <c r="PYM175" s="396"/>
      <c r="PYN175" s="396"/>
      <c r="PYO175" s="396"/>
      <c r="PYP175" s="396"/>
      <c r="PYQ175" s="396"/>
      <c r="PYR175" s="396"/>
      <c r="PYS175" s="396"/>
      <c r="PYT175" s="396"/>
      <c r="PYU175" s="396"/>
      <c r="PYV175" s="396"/>
      <c r="PYW175" s="396"/>
      <c r="PYX175" s="396"/>
      <c r="PYY175" s="396"/>
      <c r="PYZ175" s="396"/>
      <c r="PZA175" s="396"/>
      <c r="PZB175" s="396"/>
      <c r="PZC175" s="396"/>
      <c r="PZD175" s="396"/>
      <c r="PZE175" s="396"/>
      <c r="PZF175" s="396"/>
      <c r="PZG175" s="396"/>
      <c r="PZH175" s="396"/>
      <c r="PZI175" s="396"/>
      <c r="PZJ175" s="396"/>
      <c r="PZK175" s="396"/>
      <c r="PZL175" s="396"/>
      <c r="PZM175" s="396"/>
      <c r="PZN175" s="396"/>
      <c r="PZO175" s="396"/>
      <c r="PZP175" s="396"/>
      <c r="PZQ175" s="396"/>
      <c r="PZR175" s="396"/>
      <c r="PZS175" s="396"/>
      <c r="PZT175" s="396"/>
      <c r="PZU175" s="396"/>
      <c r="PZV175" s="396"/>
      <c r="PZW175" s="396"/>
      <c r="PZX175" s="396"/>
      <c r="PZY175" s="396"/>
      <c r="PZZ175" s="396"/>
      <c r="QAA175" s="396"/>
      <c r="QAB175" s="396"/>
      <c r="QAC175" s="396"/>
      <c r="QAD175" s="396"/>
      <c r="QAE175" s="396"/>
      <c r="QAF175" s="396"/>
      <c r="QAG175" s="396"/>
      <c r="QAH175" s="396"/>
      <c r="QAI175" s="396"/>
      <c r="QAJ175" s="396"/>
      <c r="QAK175" s="396"/>
      <c r="QAL175" s="396"/>
      <c r="QAM175" s="396"/>
      <c r="QAN175" s="396"/>
      <c r="QAO175" s="396"/>
      <c r="QAP175" s="396"/>
      <c r="QAQ175" s="396"/>
      <c r="QAR175" s="396"/>
      <c r="QAS175" s="396"/>
      <c r="QAT175" s="396"/>
      <c r="QAU175" s="396"/>
      <c r="QAV175" s="396"/>
      <c r="QAW175" s="396"/>
      <c r="QAX175" s="396"/>
      <c r="QAY175" s="396"/>
      <c r="QAZ175" s="396"/>
      <c r="QBA175" s="396"/>
      <c r="QBB175" s="396"/>
      <c r="QBC175" s="396"/>
      <c r="QBD175" s="396"/>
      <c r="QBE175" s="396"/>
      <c r="QBF175" s="396"/>
      <c r="QBG175" s="396"/>
      <c r="QBH175" s="396"/>
      <c r="QBI175" s="396"/>
      <c r="QBJ175" s="396"/>
      <c r="QBK175" s="396"/>
      <c r="QBL175" s="396"/>
      <c r="QBM175" s="396"/>
      <c r="QBN175" s="396"/>
      <c r="QBO175" s="396"/>
      <c r="QBP175" s="396"/>
      <c r="QBQ175" s="396"/>
      <c r="QBR175" s="396"/>
      <c r="QBS175" s="396"/>
      <c r="QBT175" s="396"/>
      <c r="QBU175" s="396"/>
      <c r="QBV175" s="396"/>
      <c r="QBW175" s="396"/>
      <c r="QBX175" s="396"/>
      <c r="QBY175" s="396"/>
      <c r="QBZ175" s="396"/>
      <c r="QCA175" s="396"/>
      <c r="QCB175" s="396"/>
      <c r="QCC175" s="396"/>
      <c r="QCD175" s="396"/>
      <c r="QCE175" s="396"/>
      <c r="QCF175" s="396"/>
      <c r="QCG175" s="396"/>
      <c r="QCH175" s="396"/>
      <c r="QCI175" s="396"/>
      <c r="QCJ175" s="396"/>
      <c r="QCK175" s="396"/>
      <c r="QCL175" s="396"/>
      <c r="QCM175" s="396"/>
      <c r="QCN175" s="396"/>
      <c r="QCO175" s="396"/>
      <c r="QCP175" s="396"/>
      <c r="QCQ175" s="396"/>
      <c r="QCR175" s="396"/>
      <c r="QCS175" s="396"/>
      <c r="QCT175" s="396"/>
      <c r="QCU175" s="396"/>
      <c r="QCV175" s="396"/>
      <c r="QCW175" s="396"/>
      <c r="QCX175" s="396"/>
      <c r="QCY175" s="396"/>
      <c r="QCZ175" s="396"/>
      <c r="QDA175" s="396"/>
      <c r="QDB175" s="396"/>
      <c r="QDC175" s="396"/>
      <c r="QDD175" s="396"/>
      <c r="QDE175" s="396"/>
      <c r="QDF175" s="396"/>
      <c r="QDG175" s="396"/>
      <c r="QDH175" s="396"/>
      <c r="QDI175" s="396"/>
      <c r="QDJ175" s="396"/>
      <c r="QDK175" s="396"/>
      <c r="QDL175" s="396"/>
      <c r="QDM175" s="396"/>
      <c r="QDN175" s="396"/>
      <c r="QDO175" s="396"/>
      <c r="QDP175" s="396"/>
      <c r="QDQ175" s="396"/>
      <c r="QDR175" s="396"/>
      <c r="QDS175" s="396"/>
      <c r="QDT175" s="396"/>
      <c r="QDU175" s="396"/>
      <c r="QDV175" s="396"/>
      <c r="QDW175" s="396"/>
      <c r="QDX175" s="396"/>
      <c r="QDY175" s="396"/>
      <c r="QDZ175" s="396"/>
      <c r="QEA175" s="396"/>
      <c r="QEB175" s="396"/>
      <c r="QEC175" s="396"/>
      <c r="QED175" s="396"/>
      <c r="QEE175" s="396"/>
      <c r="QEF175" s="396"/>
      <c r="QEG175" s="396"/>
      <c r="QEH175" s="396"/>
      <c r="QEI175" s="396"/>
      <c r="QEJ175" s="396"/>
      <c r="QEK175" s="396"/>
      <c r="QEL175" s="396"/>
      <c r="QEM175" s="396"/>
      <c r="QEN175" s="396"/>
      <c r="QEO175" s="396"/>
      <c r="QEP175" s="396"/>
      <c r="QEQ175" s="396"/>
      <c r="QER175" s="396"/>
      <c r="QES175" s="396"/>
      <c r="QET175" s="396"/>
      <c r="QEU175" s="396"/>
      <c r="QEV175" s="396"/>
      <c r="QEW175" s="396"/>
      <c r="QEX175" s="396"/>
      <c r="QEY175" s="396"/>
      <c r="QEZ175" s="396"/>
      <c r="QFA175" s="396"/>
      <c r="QFB175" s="396"/>
      <c r="QFC175" s="396"/>
      <c r="QFD175" s="396"/>
      <c r="QFE175" s="396"/>
      <c r="QFF175" s="396"/>
      <c r="QFG175" s="396"/>
      <c r="QFH175" s="396"/>
      <c r="QFI175" s="396"/>
      <c r="QFJ175" s="396"/>
      <c r="QFK175" s="396"/>
      <c r="QFL175" s="396"/>
      <c r="QFM175" s="396"/>
      <c r="QFN175" s="396"/>
      <c r="QFO175" s="396"/>
      <c r="QFP175" s="396"/>
      <c r="QFQ175" s="396"/>
      <c r="QFR175" s="396"/>
      <c r="QFS175" s="396"/>
      <c r="QFT175" s="396"/>
      <c r="QFU175" s="396"/>
      <c r="QFV175" s="396"/>
      <c r="QFW175" s="396"/>
      <c r="QFX175" s="396"/>
      <c r="QFY175" s="396"/>
      <c r="QFZ175" s="396"/>
      <c r="QGA175" s="396"/>
      <c r="QGB175" s="396"/>
      <c r="QGC175" s="396"/>
      <c r="QGD175" s="396"/>
      <c r="QGE175" s="396"/>
      <c r="QGF175" s="396"/>
      <c r="QGG175" s="396"/>
      <c r="QGH175" s="396"/>
      <c r="QGI175" s="396"/>
      <c r="QGJ175" s="396"/>
      <c r="QGK175" s="396"/>
      <c r="QGL175" s="396"/>
      <c r="QGM175" s="396"/>
      <c r="QGN175" s="396"/>
      <c r="QGO175" s="396"/>
      <c r="QGP175" s="396"/>
      <c r="QGQ175" s="396"/>
      <c r="QGR175" s="396"/>
      <c r="QGS175" s="396"/>
      <c r="QGT175" s="396"/>
      <c r="QGU175" s="396"/>
      <c r="QGV175" s="396"/>
      <c r="QGW175" s="396"/>
      <c r="QGX175" s="396"/>
      <c r="QGY175" s="396"/>
      <c r="QGZ175" s="396"/>
      <c r="QHA175" s="396"/>
      <c r="QHB175" s="396"/>
      <c r="QHC175" s="396"/>
      <c r="QHD175" s="396"/>
      <c r="QHE175" s="396"/>
      <c r="QHF175" s="396"/>
      <c r="QHG175" s="396"/>
      <c r="QHH175" s="396"/>
      <c r="QHI175" s="396"/>
      <c r="QHJ175" s="396"/>
      <c r="QHK175" s="396"/>
      <c r="QHL175" s="396"/>
      <c r="QHM175" s="396"/>
      <c r="QHN175" s="396"/>
      <c r="QHO175" s="396"/>
      <c r="QHP175" s="396"/>
      <c r="QHQ175" s="396"/>
      <c r="QHR175" s="396"/>
      <c r="QHS175" s="396"/>
      <c r="QHT175" s="396"/>
      <c r="QHU175" s="396"/>
      <c r="QHV175" s="396"/>
      <c r="QHW175" s="396"/>
      <c r="QHX175" s="396"/>
      <c r="QHY175" s="396"/>
      <c r="QHZ175" s="396"/>
      <c r="QIA175" s="396"/>
      <c r="QIB175" s="396"/>
      <c r="QIC175" s="396"/>
      <c r="QID175" s="396"/>
      <c r="QIE175" s="396"/>
      <c r="QIF175" s="396"/>
      <c r="QIG175" s="396"/>
      <c r="QIH175" s="396"/>
      <c r="QII175" s="396"/>
      <c r="QIJ175" s="396"/>
      <c r="QIK175" s="396"/>
      <c r="QIL175" s="396"/>
      <c r="QIM175" s="396"/>
      <c r="QIN175" s="396"/>
      <c r="QIO175" s="396"/>
      <c r="QIP175" s="396"/>
      <c r="QIQ175" s="396"/>
      <c r="QIR175" s="396"/>
      <c r="QIS175" s="396"/>
      <c r="QIT175" s="396"/>
      <c r="QIU175" s="396"/>
      <c r="QIV175" s="396"/>
      <c r="QIW175" s="396"/>
      <c r="QIX175" s="396"/>
      <c r="QIY175" s="396"/>
      <c r="QIZ175" s="396"/>
      <c r="QJA175" s="396"/>
      <c r="QJB175" s="396"/>
      <c r="QJC175" s="396"/>
      <c r="QJD175" s="396"/>
      <c r="QJE175" s="396"/>
      <c r="QJF175" s="396"/>
      <c r="QJG175" s="396"/>
      <c r="QJH175" s="396"/>
      <c r="QJI175" s="396"/>
      <c r="QJJ175" s="396"/>
      <c r="QJK175" s="396"/>
      <c r="QJL175" s="396"/>
      <c r="QJM175" s="396"/>
      <c r="QJN175" s="396"/>
      <c r="QJO175" s="396"/>
      <c r="QJP175" s="396"/>
      <c r="QJQ175" s="396"/>
      <c r="QJR175" s="396"/>
      <c r="QJS175" s="396"/>
      <c r="QJT175" s="396"/>
      <c r="QJU175" s="396"/>
      <c r="QJV175" s="396"/>
      <c r="QJW175" s="396"/>
      <c r="QJX175" s="396"/>
      <c r="QJY175" s="396"/>
      <c r="QJZ175" s="396"/>
      <c r="QKA175" s="396"/>
      <c r="QKB175" s="396"/>
      <c r="QKC175" s="396"/>
      <c r="QKD175" s="396"/>
      <c r="QKE175" s="396"/>
      <c r="QKF175" s="396"/>
      <c r="QKG175" s="396"/>
      <c r="QKH175" s="396"/>
      <c r="QKI175" s="396"/>
      <c r="QKJ175" s="396"/>
      <c r="QKK175" s="396"/>
      <c r="QKL175" s="396"/>
      <c r="QKM175" s="396"/>
      <c r="QKN175" s="396"/>
      <c r="QKO175" s="396"/>
      <c r="QKP175" s="396"/>
      <c r="QKQ175" s="396"/>
      <c r="QKR175" s="396"/>
      <c r="QKS175" s="396"/>
      <c r="QKT175" s="396"/>
      <c r="QKU175" s="396"/>
      <c r="QKV175" s="396"/>
      <c r="QKW175" s="396"/>
      <c r="QKX175" s="396"/>
      <c r="QKY175" s="396"/>
      <c r="QKZ175" s="396"/>
      <c r="QLA175" s="396"/>
      <c r="QLB175" s="396"/>
      <c r="QLC175" s="396"/>
      <c r="QLD175" s="396"/>
      <c r="QLE175" s="396"/>
      <c r="QLF175" s="396"/>
      <c r="QLG175" s="396"/>
      <c r="QLH175" s="396"/>
      <c r="QLI175" s="396"/>
      <c r="QLJ175" s="396"/>
      <c r="QLK175" s="396"/>
      <c r="QLL175" s="396"/>
      <c r="QLM175" s="396"/>
      <c r="QLN175" s="396"/>
      <c r="QLO175" s="396"/>
      <c r="QLP175" s="396"/>
      <c r="QLQ175" s="396"/>
      <c r="QLR175" s="396"/>
      <c r="QLS175" s="396"/>
      <c r="QLT175" s="396"/>
      <c r="QLU175" s="396"/>
      <c r="QLV175" s="396"/>
      <c r="QLW175" s="396"/>
      <c r="QLX175" s="396"/>
      <c r="QLY175" s="396"/>
      <c r="QLZ175" s="396"/>
      <c r="QMA175" s="396"/>
      <c r="QMB175" s="396"/>
      <c r="QMC175" s="396"/>
      <c r="QMD175" s="396"/>
      <c r="QME175" s="396"/>
      <c r="QMF175" s="396"/>
      <c r="QMG175" s="396"/>
      <c r="QMH175" s="396"/>
      <c r="QMI175" s="396"/>
      <c r="QMJ175" s="396"/>
      <c r="QMK175" s="396"/>
      <c r="QML175" s="396"/>
      <c r="QMM175" s="396"/>
      <c r="QMN175" s="396"/>
      <c r="QMO175" s="396"/>
      <c r="QMP175" s="396"/>
      <c r="QMQ175" s="396"/>
      <c r="QMR175" s="396"/>
      <c r="QMS175" s="396"/>
      <c r="QMT175" s="396"/>
      <c r="QMU175" s="396"/>
      <c r="QMV175" s="396"/>
      <c r="QMW175" s="396"/>
      <c r="QMX175" s="396"/>
      <c r="QMY175" s="396"/>
      <c r="QMZ175" s="396"/>
      <c r="QNA175" s="396"/>
      <c r="QNB175" s="396"/>
      <c r="QNC175" s="396"/>
      <c r="QND175" s="396"/>
      <c r="QNE175" s="396"/>
      <c r="QNF175" s="396"/>
      <c r="QNG175" s="396"/>
      <c r="QNH175" s="396"/>
      <c r="QNI175" s="396"/>
      <c r="QNJ175" s="396"/>
      <c r="QNK175" s="396"/>
      <c r="QNL175" s="396"/>
      <c r="QNM175" s="396"/>
      <c r="QNN175" s="396"/>
      <c r="QNO175" s="396"/>
      <c r="QNP175" s="396"/>
      <c r="QNQ175" s="396"/>
      <c r="QNR175" s="396"/>
      <c r="QNS175" s="396"/>
      <c r="QNT175" s="396"/>
      <c r="QNU175" s="396"/>
      <c r="QNV175" s="396"/>
      <c r="QNW175" s="396"/>
      <c r="QNX175" s="396"/>
      <c r="QNY175" s="396"/>
      <c r="QNZ175" s="396"/>
      <c r="QOA175" s="396"/>
      <c r="QOB175" s="396"/>
      <c r="QOC175" s="396"/>
      <c r="QOD175" s="396"/>
      <c r="QOE175" s="396"/>
      <c r="QOF175" s="396"/>
      <c r="QOG175" s="396"/>
      <c r="QOH175" s="396"/>
      <c r="QOI175" s="396"/>
      <c r="QOJ175" s="396"/>
      <c r="QOK175" s="396"/>
      <c r="QOL175" s="396"/>
      <c r="QOM175" s="396"/>
      <c r="QON175" s="396"/>
      <c r="QOO175" s="396"/>
      <c r="QOP175" s="396"/>
      <c r="QOQ175" s="396"/>
      <c r="QOR175" s="396"/>
      <c r="QOS175" s="396"/>
      <c r="QOT175" s="396"/>
      <c r="QOU175" s="396"/>
      <c r="QOV175" s="396"/>
      <c r="QOW175" s="396"/>
      <c r="QOX175" s="396"/>
      <c r="QOY175" s="396"/>
      <c r="QOZ175" s="396"/>
      <c r="QPA175" s="396"/>
      <c r="QPB175" s="396"/>
      <c r="QPC175" s="396"/>
      <c r="QPD175" s="396"/>
      <c r="QPE175" s="396"/>
      <c r="QPF175" s="396"/>
      <c r="QPG175" s="396"/>
      <c r="QPH175" s="396"/>
      <c r="QPI175" s="396"/>
      <c r="QPJ175" s="396"/>
      <c r="QPK175" s="396"/>
      <c r="QPL175" s="396"/>
      <c r="QPM175" s="396"/>
      <c r="QPN175" s="396"/>
      <c r="QPO175" s="396"/>
      <c r="QPP175" s="396"/>
      <c r="QPQ175" s="396"/>
      <c r="QPR175" s="396"/>
      <c r="QPS175" s="396"/>
      <c r="QPT175" s="396"/>
      <c r="QPU175" s="396"/>
      <c r="QPV175" s="396"/>
      <c r="QPW175" s="396"/>
      <c r="QPX175" s="396"/>
      <c r="QPY175" s="396"/>
      <c r="QPZ175" s="396"/>
      <c r="QQA175" s="396"/>
      <c r="QQB175" s="396"/>
      <c r="QQC175" s="396"/>
      <c r="QQD175" s="396"/>
      <c r="QQE175" s="396"/>
      <c r="QQF175" s="396"/>
      <c r="QQG175" s="396"/>
      <c r="QQH175" s="396"/>
      <c r="QQI175" s="396"/>
      <c r="QQJ175" s="396"/>
      <c r="QQK175" s="396"/>
      <c r="QQL175" s="396"/>
      <c r="QQM175" s="396"/>
      <c r="QQN175" s="396"/>
      <c r="QQO175" s="396"/>
      <c r="QQP175" s="396"/>
      <c r="QQQ175" s="396"/>
      <c r="QQR175" s="396"/>
      <c r="QQS175" s="396"/>
      <c r="QQT175" s="396"/>
      <c r="QQU175" s="396"/>
      <c r="QQV175" s="396"/>
      <c r="QQW175" s="396"/>
      <c r="QQX175" s="396"/>
      <c r="QQY175" s="396"/>
      <c r="QQZ175" s="396"/>
      <c r="QRA175" s="396"/>
      <c r="QRB175" s="396"/>
      <c r="QRC175" s="396"/>
      <c r="QRD175" s="396"/>
      <c r="QRE175" s="396"/>
      <c r="QRF175" s="396"/>
      <c r="QRG175" s="396"/>
      <c r="QRH175" s="396"/>
      <c r="QRI175" s="396"/>
      <c r="QRJ175" s="396"/>
      <c r="QRK175" s="396"/>
      <c r="QRL175" s="396"/>
      <c r="QRM175" s="396"/>
      <c r="QRN175" s="396"/>
      <c r="QRO175" s="396"/>
      <c r="QRP175" s="396"/>
      <c r="QRQ175" s="396"/>
      <c r="QRR175" s="396"/>
      <c r="QRS175" s="396"/>
      <c r="QRT175" s="396"/>
      <c r="QRU175" s="396"/>
      <c r="QRV175" s="396"/>
      <c r="QRW175" s="396"/>
      <c r="QRX175" s="396"/>
      <c r="QRY175" s="396"/>
      <c r="QRZ175" s="396"/>
      <c r="QSA175" s="396"/>
      <c r="QSB175" s="396"/>
      <c r="QSC175" s="396"/>
      <c r="QSD175" s="396"/>
      <c r="QSE175" s="396"/>
      <c r="QSF175" s="396"/>
      <c r="QSG175" s="396"/>
      <c r="QSH175" s="396"/>
      <c r="QSI175" s="396"/>
      <c r="QSJ175" s="396"/>
      <c r="QSK175" s="396"/>
      <c r="QSL175" s="396"/>
      <c r="QSM175" s="396"/>
      <c r="QSN175" s="396"/>
      <c r="QSO175" s="396"/>
      <c r="QSP175" s="396"/>
      <c r="QSQ175" s="396"/>
      <c r="QSR175" s="396"/>
      <c r="QSS175" s="396"/>
      <c r="QST175" s="396"/>
      <c r="QSU175" s="396"/>
      <c r="QSV175" s="396"/>
      <c r="QSW175" s="396"/>
      <c r="QSX175" s="396"/>
      <c r="QSY175" s="396"/>
      <c r="QSZ175" s="396"/>
      <c r="QTA175" s="396"/>
      <c r="QTB175" s="396"/>
      <c r="QTC175" s="396"/>
      <c r="QTD175" s="396"/>
      <c r="QTE175" s="396"/>
      <c r="QTF175" s="396"/>
      <c r="QTG175" s="396"/>
      <c r="QTH175" s="396"/>
      <c r="QTI175" s="396"/>
      <c r="QTJ175" s="396"/>
      <c r="QTK175" s="396"/>
      <c r="QTL175" s="396"/>
      <c r="QTM175" s="396"/>
      <c r="QTN175" s="396"/>
      <c r="QTO175" s="396"/>
      <c r="QTP175" s="396"/>
      <c r="QTQ175" s="396"/>
      <c r="QTR175" s="396"/>
      <c r="QTS175" s="396"/>
      <c r="QTT175" s="396"/>
      <c r="QTU175" s="396"/>
      <c r="QTV175" s="396"/>
      <c r="QTW175" s="396"/>
      <c r="QTX175" s="396"/>
      <c r="QTY175" s="396"/>
      <c r="QTZ175" s="396"/>
      <c r="QUA175" s="396"/>
      <c r="QUB175" s="396"/>
      <c r="QUC175" s="396"/>
      <c r="QUD175" s="396"/>
      <c r="QUE175" s="396"/>
      <c r="QUF175" s="396"/>
      <c r="QUG175" s="396"/>
      <c r="QUH175" s="396"/>
      <c r="QUI175" s="396"/>
      <c r="QUJ175" s="396"/>
      <c r="QUK175" s="396"/>
      <c r="QUL175" s="396"/>
      <c r="QUM175" s="396"/>
      <c r="QUN175" s="396"/>
      <c r="QUO175" s="396"/>
      <c r="QUP175" s="396"/>
      <c r="QUQ175" s="396"/>
      <c r="QUR175" s="396"/>
      <c r="QUS175" s="396"/>
      <c r="QUT175" s="396"/>
      <c r="QUU175" s="396"/>
      <c r="QUV175" s="396"/>
      <c r="QUW175" s="396"/>
      <c r="QUX175" s="396"/>
      <c r="QUY175" s="396"/>
      <c r="QUZ175" s="396"/>
      <c r="QVA175" s="396"/>
      <c r="QVB175" s="396"/>
      <c r="QVC175" s="396"/>
      <c r="QVD175" s="396"/>
      <c r="QVE175" s="396"/>
      <c r="QVF175" s="396"/>
      <c r="QVG175" s="396"/>
      <c r="QVH175" s="396"/>
      <c r="QVI175" s="396"/>
      <c r="QVJ175" s="396"/>
      <c r="QVK175" s="396"/>
      <c r="QVL175" s="396"/>
      <c r="QVM175" s="396"/>
      <c r="QVN175" s="396"/>
      <c r="QVO175" s="396"/>
      <c r="QVP175" s="396"/>
      <c r="QVQ175" s="396"/>
      <c r="QVR175" s="396"/>
      <c r="QVS175" s="396"/>
      <c r="QVT175" s="396"/>
      <c r="QVU175" s="396"/>
      <c r="QVV175" s="396"/>
      <c r="QVW175" s="396"/>
      <c r="QVX175" s="396"/>
      <c r="QVY175" s="396"/>
      <c r="QVZ175" s="396"/>
      <c r="QWA175" s="396"/>
      <c r="QWB175" s="396"/>
      <c r="QWC175" s="396"/>
      <c r="QWD175" s="396"/>
      <c r="QWE175" s="396"/>
      <c r="QWF175" s="396"/>
      <c r="QWG175" s="396"/>
      <c r="QWH175" s="396"/>
      <c r="QWI175" s="396"/>
      <c r="QWJ175" s="396"/>
      <c r="QWK175" s="396"/>
      <c r="QWL175" s="396"/>
      <c r="QWM175" s="396"/>
      <c r="QWN175" s="396"/>
      <c r="QWO175" s="396"/>
      <c r="QWP175" s="396"/>
      <c r="QWQ175" s="396"/>
      <c r="QWR175" s="396"/>
      <c r="QWS175" s="396"/>
      <c r="QWT175" s="396"/>
      <c r="QWU175" s="396"/>
      <c r="QWV175" s="396"/>
      <c r="QWW175" s="396"/>
      <c r="QWX175" s="396"/>
      <c r="QWY175" s="396"/>
      <c r="QWZ175" s="396"/>
      <c r="QXA175" s="396"/>
      <c r="QXB175" s="396"/>
      <c r="QXC175" s="396"/>
      <c r="QXD175" s="396"/>
      <c r="QXE175" s="396"/>
      <c r="QXF175" s="396"/>
      <c r="QXG175" s="396"/>
      <c r="QXH175" s="396"/>
      <c r="QXI175" s="396"/>
      <c r="QXJ175" s="396"/>
      <c r="QXK175" s="396"/>
      <c r="QXL175" s="396"/>
      <c r="QXM175" s="396"/>
      <c r="QXN175" s="396"/>
      <c r="QXO175" s="396"/>
      <c r="QXP175" s="396"/>
      <c r="QXQ175" s="396"/>
      <c r="QXR175" s="396"/>
      <c r="QXS175" s="396"/>
      <c r="QXT175" s="396"/>
      <c r="QXU175" s="396"/>
      <c r="QXV175" s="396"/>
      <c r="QXW175" s="396"/>
      <c r="QXX175" s="396"/>
      <c r="QXY175" s="396"/>
      <c r="QXZ175" s="396"/>
      <c r="QYA175" s="396"/>
      <c r="QYB175" s="396"/>
      <c r="QYC175" s="396"/>
      <c r="QYD175" s="396"/>
      <c r="QYE175" s="396"/>
      <c r="QYF175" s="396"/>
      <c r="QYG175" s="396"/>
      <c r="QYH175" s="396"/>
      <c r="QYI175" s="396"/>
      <c r="QYJ175" s="396"/>
      <c r="QYK175" s="396"/>
      <c r="QYL175" s="396"/>
      <c r="QYM175" s="396"/>
      <c r="QYN175" s="396"/>
      <c r="QYO175" s="396"/>
      <c r="QYP175" s="396"/>
      <c r="QYQ175" s="396"/>
      <c r="QYR175" s="396"/>
      <c r="QYS175" s="396"/>
      <c r="QYT175" s="396"/>
      <c r="QYU175" s="396"/>
      <c r="QYV175" s="396"/>
      <c r="QYW175" s="396"/>
      <c r="QYX175" s="396"/>
      <c r="QYY175" s="396"/>
      <c r="QYZ175" s="396"/>
      <c r="QZA175" s="396"/>
      <c r="QZB175" s="396"/>
      <c r="QZC175" s="396"/>
      <c r="QZD175" s="396"/>
      <c r="QZE175" s="396"/>
      <c r="QZF175" s="396"/>
      <c r="QZG175" s="396"/>
      <c r="QZH175" s="396"/>
      <c r="QZI175" s="396"/>
      <c r="QZJ175" s="396"/>
      <c r="QZK175" s="396"/>
      <c r="QZL175" s="396"/>
      <c r="QZM175" s="396"/>
      <c r="QZN175" s="396"/>
      <c r="QZO175" s="396"/>
      <c r="QZP175" s="396"/>
      <c r="QZQ175" s="396"/>
      <c r="QZR175" s="396"/>
      <c r="QZS175" s="396"/>
      <c r="QZT175" s="396"/>
      <c r="QZU175" s="396"/>
      <c r="QZV175" s="396"/>
      <c r="QZW175" s="396"/>
      <c r="QZX175" s="396"/>
      <c r="QZY175" s="396"/>
      <c r="QZZ175" s="396"/>
      <c r="RAA175" s="396"/>
      <c r="RAB175" s="396"/>
      <c r="RAC175" s="396"/>
      <c r="RAD175" s="396"/>
      <c r="RAE175" s="396"/>
      <c r="RAF175" s="396"/>
      <c r="RAG175" s="396"/>
      <c r="RAH175" s="396"/>
      <c r="RAI175" s="396"/>
      <c r="RAJ175" s="396"/>
      <c r="RAK175" s="396"/>
      <c r="RAL175" s="396"/>
      <c r="RAM175" s="396"/>
      <c r="RAN175" s="396"/>
      <c r="RAO175" s="396"/>
      <c r="RAP175" s="396"/>
      <c r="RAQ175" s="396"/>
      <c r="RAR175" s="396"/>
      <c r="RAS175" s="396"/>
      <c r="RAT175" s="396"/>
      <c r="RAU175" s="396"/>
      <c r="RAV175" s="396"/>
      <c r="RAW175" s="396"/>
      <c r="RAX175" s="396"/>
      <c r="RAY175" s="396"/>
      <c r="RAZ175" s="396"/>
      <c r="RBA175" s="396"/>
      <c r="RBB175" s="396"/>
      <c r="RBC175" s="396"/>
      <c r="RBD175" s="396"/>
      <c r="RBE175" s="396"/>
      <c r="RBF175" s="396"/>
      <c r="RBG175" s="396"/>
      <c r="RBH175" s="396"/>
      <c r="RBI175" s="396"/>
      <c r="RBJ175" s="396"/>
      <c r="RBK175" s="396"/>
      <c r="RBL175" s="396"/>
      <c r="RBM175" s="396"/>
      <c r="RBN175" s="396"/>
      <c r="RBO175" s="396"/>
      <c r="RBP175" s="396"/>
      <c r="RBQ175" s="396"/>
      <c r="RBR175" s="396"/>
      <c r="RBS175" s="396"/>
      <c r="RBT175" s="396"/>
      <c r="RBU175" s="396"/>
      <c r="RBV175" s="396"/>
      <c r="RBW175" s="396"/>
      <c r="RBX175" s="396"/>
      <c r="RBY175" s="396"/>
      <c r="RBZ175" s="396"/>
      <c r="RCA175" s="396"/>
      <c r="RCB175" s="396"/>
      <c r="RCC175" s="396"/>
      <c r="RCD175" s="396"/>
      <c r="RCE175" s="396"/>
      <c r="RCF175" s="396"/>
      <c r="RCG175" s="396"/>
      <c r="RCH175" s="396"/>
      <c r="RCI175" s="396"/>
      <c r="RCJ175" s="396"/>
      <c r="RCK175" s="396"/>
      <c r="RCL175" s="396"/>
      <c r="RCM175" s="396"/>
      <c r="RCN175" s="396"/>
      <c r="RCO175" s="396"/>
      <c r="RCP175" s="396"/>
      <c r="RCQ175" s="396"/>
      <c r="RCR175" s="396"/>
      <c r="RCS175" s="396"/>
      <c r="RCT175" s="396"/>
      <c r="RCU175" s="396"/>
      <c r="RCV175" s="396"/>
      <c r="RCW175" s="396"/>
      <c r="RCX175" s="396"/>
      <c r="RCY175" s="396"/>
      <c r="RCZ175" s="396"/>
      <c r="RDA175" s="396"/>
      <c r="RDB175" s="396"/>
      <c r="RDC175" s="396"/>
      <c r="RDD175" s="396"/>
      <c r="RDE175" s="396"/>
      <c r="RDF175" s="396"/>
      <c r="RDG175" s="396"/>
      <c r="RDH175" s="396"/>
      <c r="RDI175" s="396"/>
      <c r="RDJ175" s="396"/>
      <c r="RDK175" s="396"/>
      <c r="RDL175" s="396"/>
      <c r="RDM175" s="396"/>
      <c r="RDN175" s="396"/>
      <c r="RDO175" s="396"/>
      <c r="RDP175" s="396"/>
      <c r="RDQ175" s="396"/>
      <c r="RDR175" s="396"/>
      <c r="RDS175" s="396"/>
      <c r="RDT175" s="396"/>
      <c r="RDU175" s="396"/>
      <c r="RDV175" s="396"/>
      <c r="RDW175" s="396"/>
      <c r="RDX175" s="396"/>
      <c r="RDY175" s="396"/>
      <c r="RDZ175" s="396"/>
      <c r="REA175" s="396"/>
      <c r="REB175" s="396"/>
      <c r="REC175" s="396"/>
      <c r="RED175" s="396"/>
      <c r="REE175" s="396"/>
      <c r="REF175" s="396"/>
      <c r="REG175" s="396"/>
      <c r="REH175" s="396"/>
      <c r="REI175" s="396"/>
      <c r="REJ175" s="396"/>
      <c r="REK175" s="396"/>
      <c r="REL175" s="396"/>
      <c r="REM175" s="396"/>
      <c r="REN175" s="396"/>
      <c r="REO175" s="396"/>
      <c r="REP175" s="396"/>
      <c r="REQ175" s="396"/>
      <c r="RER175" s="396"/>
      <c r="RES175" s="396"/>
      <c r="RET175" s="396"/>
      <c r="REU175" s="396"/>
      <c r="REV175" s="396"/>
      <c r="REW175" s="396"/>
      <c r="REX175" s="396"/>
      <c r="REY175" s="396"/>
      <c r="REZ175" s="396"/>
      <c r="RFA175" s="396"/>
      <c r="RFB175" s="396"/>
      <c r="RFC175" s="396"/>
      <c r="RFD175" s="396"/>
      <c r="RFE175" s="396"/>
      <c r="RFF175" s="396"/>
      <c r="RFG175" s="396"/>
      <c r="RFH175" s="396"/>
      <c r="RFI175" s="396"/>
      <c r="RFJ175" s="396"/>
      <c r="RFK175" s="396"/>
      <c r="RFL175" s="396"/>
      <c r="RFM175" s="396"/>
      <c r="RFN175" s="396"/>
      <c r="RFO175" s="396"/>
      <c r="RFP175" s="396"/>
      <c r="RFQ175" s="396"/>
      <c r="RFR175" s="396"/>
      <c r="RFS175" s="396"/>
      <c r="RFT175" s="396"/>
      <c r="RFU175" s="396"/>
      <c r="RFV175" s="396"/>
      <c r="RFW175" s="396"/>
      <c r="RFX175" s="396"/>
      <c r="RFY175" s="396"/>
      <c r="RFZ175" s="396"/>
      <c r="RGA175" s="396"/>
      <c r="RGB175" s="396"/>
      <c r="RGC175" s="396"/>
      <c r="RGD175" s="396"/>
      <c r="RGE175" s="396"/>
      <c r="RGF175" s="396"/>
      <c r="RGG175" s="396"/>
      <c r="RGH175" s="396"/>
      <c r="RGI175" s="396"/>
      <c r="RGJ175" s="396"/>
      <c r="RGK175" s="396"/>
      <c r="RGL175" s="396"/>
      <c r="RGM175" s="396"/>
      <c r="RGN175" s="396"/>
      <c r="RGO175" s="396"/>
      <c r="RGP175" s="396"/>
      <c r="RGQ175" s="396"/>
      <c r="RGR175" s="396"/>
      <c r="RGS175" s="396"/>
      <c r="RGT175" s="396"/>
      <c r="RGU175" s="396"/>
      <c r="RGV175" s="396"/>
      <c r="RGW175" s="396"/>
      <c r="RGX175" s="396"/>
      <c r="RGY175" s="396"/>
      <c r="RGZ175" s="396"/>
      <c r="RHA175" s="396"/>
      <c r="RHB175" s="396"/>
      <c r="RHC175" s="396"/>
      <c r="RHD175" s="396"/>
      <c r="RHE175" s="396"/>
      <c r="RHF175" s="396"/>
      <c r="RHG175" s="396"/>
      <c r="RHH175" s="396"/>
      <c r="RHI175" s="396"/>
      <c r="RHJ175" s="396"/>
      <c r="RHK175" s="396"/>
      <c r="RHL175" s="396"/>
      <c r="RHM175" s="396"/>
      <c r="RHN175" s="396"/>
      <c r="RHO175" s="396"/>
      <c r="RHP175" s="396"/>
      <c r="RHQ175" s="396"/>
      <c r="RHR175" s="396"/>
      <c r="RHS175" s="396"/>
      <c r="RHT175" s="396"/>
      <c r="RHU175" s="396"/>
      <c r="RHV175" s="396"/>
      <c r="RHW175" s="396"/>
      <c r="RHX175" s="396"/>
      <c r="RHY175" s="396"/>
      <c r="RHZ175" s="396"/>
      <c r="RIA175" s="396"/>
      <c r="RIB175" s="396"/>
      <c r="RIC175" s="396"/>
      <c r="RID175" s="396"/>
      <c r="RIE175" s="396"/>
      <c r="RIF175" s="396"/>
      <c r="RIG175" s="396"/>
      <c r="RIH175" s="396"/>
      <c r="RII175" s="396"/>
      <c r="RIJ175" s="396"/>
      <c r="RIK175" s="396"/>
      <c r="RIL175" s="396"/>
      <c r="RIM175" s="396"/>
      <c r="RIN175" s="396"/>
      <c r="RIO175" s="396"/>
      <c r="RIP175" s="396"/>
      <c r="RIQ175" s="396"/>
      <c r="RIR175" s="396"/>
      <c r="RIS175" s="396"/>
      <c r="RIT175" s="396"/>
      <c r="RIU175" s="396"/>
      <c r="RIV175" s="396"/>
      <c r="RIW175" s="396"/>
      <c r="RIX175" s="396"/>
      <c r="RIY175" s="396"/>
      <c r="RIZ175" s="396"/>
      <c r="RJA175" s="396"/>
      <c r="RJB175" s="396"/>
      <c r="RJC175" s="396"/>
      <c r="RJD175" s="396"/>
      <c r="RJE175" s="396"/>
      <c r="RJF175" s="396"/>
      <c r="RJG175" s="396"/>
      <c r="RJH175" s="396"/>
      <c r="RJI175" s="396"/>
      <c r="RJJ175" s="396"/>
      <c r="RJK175" s="396"/>
      <c r="RJL175" s="396"/>
      <c r="RJM175" s="396"/>
      <c r="RJN175" s="396"/>
      <c r="RJO175" s="396"/>
      <c r="RJP175" s="396"/>
      <c r="RJQ175" s="396"/>
      <c r="RJR175" s="396"/>
      <c r="RJS175" s="396"/>
      <c r="RJT175" s="396"/>
      <c r="RJU175" s="396"/>
      <c r="RJV175" s="396"/>
      <c r="RJW175" s="396"/>
      <c r="RJX175" s="396"/>
      <c r="RJY175" s="396"/>
      <c r="RJZ175" s="396"/>
      <c r="RKA175" s="396"/>
      <c r="RKB175" s="396"/>
      <c r="RKC175" s="396"/>
      <c r="RKD175" s="396"/>
      <c r="RKE175" s="396"/>
      <c r="RKF175" s="396"/>
      <c r="RKG175" s="396"/>
      <c r="RKH175" s="396"/>
      <c r="RKI175" s="396"/>
      <c r="RKJ175" s="396"/>
      <c r="RKK175" s="396"/>
      <c r="RKL175" s="396"/>
      <c r="RKM175" s="396"/>
      <c r="RKN175" s="396"/>
      <c r="RKO175" s="396"/>
      <c r="RKP175" s="396"/>
      <c r="RKQ175" s="396"/>
      <c r="RKR175" s="396"/>
      <c r="RKS175" s="396"/>
      <c r="RKT175" s="396"/>
      <c r="RKU175" s="396"/>
      <c r="RKV175" s="396"/>
      <c r="RKW175" s="396"/>
      <c r="RKX175" s="396"/>
      <c r="RKY175" s="396"/>
      <c r="RKZ175" s="396"/>
      <c r="RLA175" s="396"/>
      <c r="RLB175" s="396"/>
      <c r="RLC175" s="396"/>
      <c r="RLD175" s="396"/>
      <c r="RLE175" s="396"/>
      <c r="RLF175" s="396"/>
      <c r="RLG175" s="396"/>
      <c r="RLH175" s="396"/>
      <c r="RLI175" s="396"/>
      <c r="RLJ175" s="396"/>
      <c r="RLK175" s="396"/>
      <c r="RLL175" s="396"/>
      <c r="RLM175" s="396"/>
      <c r="RLN175" s="396"/>
      <c r="RLO175" s="396"/>
      <c r="RLP175" s="396"/>
      <c r="RLQ175" s="396"/>
      <c r="RLR175" s="396"/>
      <c r="RLS175" s="396"/>
      <c r="RLT175" s="396"/>
      <c r="RLU175" s="396"/>
      <c r="RLV175" s="396"/>
      <c r="RLW175" s="396"/>
      <c r="RLX175" s="396"/>
      <c r="RLY175" s="396"/>
      <c r="RLZ175" s="396"/>
      <c r="RMA175" s="396"/>
      <c r="RMB175" s="396"/>
      <c r="RMC175" s="396"/>
      <c r="RMD175" s="396"/>
      <c r="RME175" s="396"/>
      <c r="RMF175" s="396"/>
      <c r="RMG175" s="396"/>
      <c r="RMH175" s="396"/>
      <c r="RMI175" s="396"/>
      <c r="RMJ175" s="396"/>
      <c r="RMK175" s="396"/>
      <c r="RML175" s="396"/>
      <c r="RMM175" s="396"/>
      <c r="RMN175" s="396"/>
      <c r="RMO175" s="396"/>
      <c r="RMP175" s="396"/>
      <c r="RMQ175" s="396"/>
      <c r="RMR175" s="396"/>
      <c r="RMS175" s="396"/>
      <c r="RMT175" s="396"/>
      <c r="RMU175" s="396"/>
      <c r="RMV175" s="396"/>
      <c r="RMW175" s="396"/>
      <c r="RMX175" s="396"/>
      <c r="RMY175" s="396"/>
      <c r="RMZ175" s="396"/>
      <c r="RNA175" s="396"/>
      <c r="RNB175" s="396"/>
      <c r="RNC175" s="396"/>
      <c r="RND175" s="396"/>
      <c r="RNE175" s="396"/>
      <c r="RNF175" s="396"/>
      <c r="RNG175" s="396"/>
      <c r="RNH175" s="396"/>
      <c r="RNI175" s="396"/>
      <c r="RNJ175" s="396"/>
      <c r="RNK175" s="396"/>
      <c r="RNL175" s="396"/>
      <c r="RNM175" s="396"/>
      <c r="RNN175" s="396"/>
      <c r="RNO175" s="396"/>
      <c r="RNP175" s="396"/>
      <c r="RNQ175" s="396"/>
      <c r="RNR175" s="396"/>
      <c r="RNS175" s="396"/>
      <c r="RNT175" s="396"/>
      <c r="RNU175" s="396"/>
      <c r="RNV175" s="396"/>
      <c r="RNW175" s="396"/>
      <c r="RNX175" s="396"/>
      <c r="RNY175" s="396"/>
      <c r="RNZ175" s="396"/>
      <c r="ROA175" s="396"/>
      <c r="ROB175" s="396"/>
      <c r="ROC175" s="396"/>
      <c r="ROD175" s="396"/>
      <c r="ROE175" s="396"/>
      <c r="ROF175" s="396"/>
      <c r="ROG175" s="396"/>
      <c r="ROH175" s="396"/>
      <c r="ROI175" s="396"/>
      <c r="ROJ175" s="396"/>
      <c r="ROK175" s="396"/>
      <c r="ROL175" s="396"/>
      <c r="ROM175" s="396"/>
      <c r="RON175" s="396"/>
      <c r="ROO175" s="396"/>
      <c r="ROP175" s="396"/>
      <c r="ROQ175" s="396"/>
      <c r="ROR175" s="396"/>
      <c r="ROS175" s="396"/>
      <c r="ROT175" s="396"/>
      <c r="ROU175" s="396"/>
      <c r="ROV175" s="396"/>
      <c r="ROW175" s="396"/>
      <c r="ROX175" s="396"/>
      <c r="ROY175" s="396"/>
      <c r="ROZ175" s="396"/>
      <c r="RPA175" s="396"/>
      <c r="RPB175" s="396"/>
      <c r="RPC175" s="396"/>
      <c r="RPD175" s="396"/>
      <c r="RPE175" s="396"/>
      <c r="RPF175" s="396"/>
      <c r="RPG175" s="396"/>
      <c r="RPH175" s="396"/>
      <c r="RPI175" s="396"/>
      <c r="RPJ175" s="396"/>
      <c r="RPK175" s="396"/>
      <c r="RPL175" s="396"/>
      <c r="RPM175" s="396"/>
      <c r="RPN175" s="396"/>
      <c r="RPO175" s="396"/>
      <c r="RPP175" s="396"/>
      <c r="RPQ175" s="396"/>
      <c r="RPR175" s="396"/>
      <c r="RPS175" s="396"/>
      <c r="RPT175" s="396"/>
      <c r="RPU175" s="396"/>
      <c r="RPV175" s="396"/>
      <c r="RPW175" s="396"/>
      <c r="RPX175" s="396"/>
      <c r="RPY175" s="396"/>
      <c r="RPZ175" s="396"/>
      <c r="RQA175" s="396"/>
      <c r="RQB175" s="396"/>
      <c r="RQC175" s="396"/>
      <c r="RQD175" s="396"/>
      <c r="RQE175" s="396"/>
      <c r="RQF175" s="396"/>
      <c r="RQG175" s="396"/>
      <c r="RQH175" s="396"/>
      <c r="RQI175" s="396"/>
      <c r="RQJ175" s="396"/>
      <c r="RQK175" s="396"/>
      <c r="RQL175" s="396"/>
      <c r="RQM175" s="396"/>
      <c r="RQN175" s="396"/>
      <c r="RQO175" s="396"/>
      <c r="RQP175" s="396"/>
      <c r="RQQ175" s="396"/>
      <c r="RQR175" s="396"/>
      <c r="RQS175" s="396"/>
      <c r="RQT175" s="396"/>
      <c r="RQU175" s="396"/>
      <c r="RQV175" s="396"/>
      <c r="RQW175" s="396"/>
      <c r="RQX175" s="396"/>
      <c r="RQY175" s="396"/>
      <c r="RQZ175" s="396"/>
      <c r="RRA175" s="396"/>
      <c r="RRB175" s="396"/>
      <c r="RRC175" s="396"/>
      <c r="RRD175" s="396"/>
      <c r="RRE175" s="396"/>
      <c r="RRF175" s="396"/>
      <c r="RRG175" s="396"/>
      <c r="RRH175" s="396"/>
      <c r="RRI175" s="396"/>
      <c r="RRJ175" s="396"/>
      <c r="RRK175" s="396"/>
      <c r="RRL175" s="396"/>
      <c r="RRM175" s="396"/>
      <c r="RRN175" s="396"/>
      <c r="RRO175" s="396"/>
      <c r="RRP175" s="396"/>
      <c r="RRQ175" s="396"/>
      <c r="RRR175" s="396"/>
      <c r="RRS175" s="396"/>
      <c r="RRT175" s="396"/>
      <c r="RRU175" s="396"/>
      <c r="RRV175" s="396"/>
      <c r="RRW175" s="396"/>
      <c r="RRX175" s="396"/>
      <c r="RRY175" s="396"/>
      <c r="RRZ175" s="396"/>
      <c r="RSA175" s="396"/>
      <c r="RSB175" s="396"/>
      <c r="RSC175" s="396"/>
      <c r="RSD175" s="396"/>
      <c r="RSE175" s="396"/>
      <c r="RSF175" s="396"/>
      <c r="RSG175" s="396"/>
      <c r="RSH175" s="396"/>
      <c r="RSI175" s="396"/>
      <c r="RSJ175" s="396"/>
      <c r="RSK175" s="396"/>
      <c r="RSL175" s="396"/>
      <c r="RSM175" s="396"/>
      <c r="RSN175" s="396"/>
      <c r="RSO175" s="396"/>
      <c r="RSP175" s="396"/>
      <c r="RSQ175" s="396"/>
      <c r="RSR175" s="396"/>
      <c r="RSS175" s="396"/>
      <c r="RST175" s="396"/>
      <c r="RSU175" s="396"/>
      <c r="RSV175" s="396"/>
      <c r="RSW175" s="396"/>
      <c r="RSX175" s="396"/>
      <c r="RSY175" s="396"/>
      <c r="RSZ175" s="396"/>
      <c r="RTA175" s="396"/>
      <c r="RTB175" s="396"/>
      <c r="RTC175" s="396"/>
      <c r="RTD175" s="396"/>
      <c r="RTE175" s="396"/>
      <c r="RTF175" s="396"/>
      <c r="RTG175" s="396"/>
      <c r="RTH175" s="396"/>
      <c r="RTI175" s="396"/>
      <c r="RTJ175" s="396"/>
      <c r="RTK175" s="396"/>
      <c r="RTL175" s="396"/>
      <c r="RTM175" s="396"/>
      <c r="RTN175" s="396"/>
      <c r="RTO175" s="396"/>
      <c r="RTP175" s="396"/>
      <c r="RTQ175" s="396"/>
      <c r="RTR175" s="396"/>
      <c r="RTS175" s="396"/>
      <c r="RTT175" s="396"/>
      <c r="RTU175" s="396"/>
      <c r="RTV175" s="396"/>
      <c r="RTW175" s="396"/>
      <c r="RTX175" s="396"/>
      <c r="RTY175" s="396"/>
      <c r="RTZ175" s="396"/>
      <c r="RUA175" s="396"/>
      <c r="RUB175" s="396"/>
      <c r="RUC175" s="396"/>
      <c r="RUD175" s="396"/>
      <c r="RUE175" s="396"/>
      <c r="RUF175" s="396"/>
      <c r="RUG175" s="396"/>
      <c r="RUH175" s="396"/>
      <c r="RUI175" s="396"/>
      <c r="RUJ175" s="396"/>
      <c r="RUK175" s="396"/>
      <c r="RUL175" s="396"/>
      <c r="RUM175" s="396"/>
      <c r="RUN175" s="396"/>
      <c r="RUO175" s="396"/>
      <c r="RUP175" s="396"/>
      <c r="RUQ175" s="396"/>
      <c r="RUR175" s="396"/>
      <c r="RUS175" s="396"/>
      <c r="RUT175" s="396"/>
      <c r="RUU175" s="396"/>
      <c r="RUV175" s="396"/>
      <c r="RUW175" s="396"/>
      <c r="RUX175" s="396"/>
      <c r="RUY175" s="396"/>
      <c r="RUZ175" s="396"/>
      <c r="RVA175" s="396"/>
      <c r="RVB175" s="396"/>
      <c r="RVC175" s="396"/>
      <c r="RVD175" s="396"/>
      <c r="RVE175" s="396"/>
      <c r="RVF175" s="396"/>
      <c r="RVG175" s="396"/>
      <c r="RVH175" s="396"/>
      <c r="RVI175" s="396"/>
      <c r="RVJ175" s="396"/>
      <c r="RVK175" s="396"/>
      <c r="RVL175" s="396"/>
      <c r="RVM175" s="396"/>
      <c r="RVN175" s="396"/>
      <c r="RVO175" s="396"/>
      <c r="RVP175" s="396"/>
      <c r="RVQ175" s="396"/>
      <c r="RVR175" s="396"/>
      <c r="RVS175" s="396"/>
      <c r="RVT175" s="396"/>
      <c r="RVU175" s="396"/>
      <c r="RVV175" s="396"/>
      <c r="RVW175" s="396"/>
      <c r="RVX175" s="396"/>
      <c r="RVY175" s="396"/>
      <c r="RVZ175" s="396"/>
      <c r="RWA175" s="396"/>
      <c r="RWB175" s="396"/>
      <c r="RWC175" s="396"/>
      <c r="RWD175" s="396"/>
      <c r="RWE175" s="396"/>
      <c r="RWF175" s="396"/>
      <c r="RWG175" s="396"/>
      <c r="RWH175" s="396"/>
      <c r="RWI175" s="396"/>
      <c r="RWJ175" s="396"/>
      <c r="RWK175" s="396"/>
      <c r="RWL175" s="396"/>
      <c r="RWM175" s="396"/>
      <c r="RWN175" s="396"/>
      <c r="RWO175" s="396"/>
      <c r="RWP175" s="396"/>
      <c r="RWQ175" s="396"/>
      <c r="RWR175" s="396"/>
      <c r="RWS175" s="396"/>
      <c r="RWT175" s="396"/>
      <c r="RWU175" s="396"/>
      <c r="RWV175" s="396"/>
      <c r="RWW175" s="396"/>
      <c r="RWX175" s="396"/>
      <c r="RWY175" s="396"/>
      <c r="RWZ175" s="396"/>
      <c r="RXA175" s="396"/>
      <c r="RXB175" s="396"/>
      <c r="RXC175" s="396"/>
      <c r="RXD175" s="396"/>
      <c r="RXE175" s="396"/>
      <c r="RXF175" s="396"/>
      <c r="RXG175" s="396"/>
      <c r="RXH175" s="396"/>
      <c r="RXI175" s="396"/>
      <c r="RXJ175" s="396"/>
      <c r="RXK175" s="396"/>
      <c r="RXL175" s="396"/>
      <c r="RXM175" s="396"/>
      <c r="RXN175" s="396"/>
      <c r="RXO175" s="396"/>
      <c r="RXP175" s="396"/>
      <c r="RXQ175" s="396"/>
      <c r="RXR175" s="396"/>
      <c r="RXS175" s="396"/>
      <c r="RXT175" s="396"/>
      <c r="RXU175" s="396"/>
      <c r="RXV175" s="396"/>
      <c r="RXW175" s="396"/>
      <c r="RXX175" s="396"/>
      <c r="RXY175" s="396"/>
      <c r="RXZ175" s="396"/>
      <c r="RYA175" s="396"/>
      <c r="RYB175" s="396"/>
      <c r="RYC175" s="396"/>
      <c r="RYD175" s="396"/>
      <c r="RYE175" s="396"/>
      <c r="RYF175" s="396"/>
      <c r="RYG175" s="396"/>
      <c r="RYH175" s="396"/>
      <c r="RYI175" s="396"/>
      <c r="RYJ175" s="396"/>
      <c r="RYK175" s="396"/>
      <c r="RYL175" s="396"/>
      <c r="RYM175" s="396"/>
      <c r="RYN175" s="396"/>
      <c r="RYO175" s="396"/>
      <c r="RYP175" s="396"/>
      <c r="RYQ175" s="396"/>
      <c r="RYR175" s="396"/>
      <c r="RYS175" s="396"/>
      <c r="RYT175" s="396"/>
      <c r="RYU175" s="396"/>
      <c r="RYV175" s="396"/>
      <c r="RYW175" s="396"/>
      <c r="RYX175" s="396"/>
      <c r="RYY175" s="396"/>
      <c r="RYZ175" s="396"/>
      <c r="RZA175" s="396"/>
      <c r="RZB175" s="396"/>
      <c r="RZC175" s="396"/>
      <c r="RZD175" s="396"/>
      <c r="RZE175" s="396"/>
      <c r="RZF175" s="396"/>
      <c r="RZG175" s="396"/>
      <c r="RZH175" s="396"/>
      <c r="RZI175" s="396"/>
      <c r="RZJ175" s="396"/>
      <c r="RZK175" s="396"/>
      <c r="RZL175" s="396"/>
      <c r="RZM175" s="396"/>
      <c r="RZN175" s="396"/>
      <c r="RZO175" s="396"/>
      <c r="RZP175" s="396"/>
      <c r="RZQ175" s="396"/>
      <c r="RZR175" s="396"/>
      <c r="RZS175" s="396"/>
      <c r="RZT175" s="396"/>
      <c r="RZU175" s="396"/>
      <c r="RZV175" s="396"/>
      <c r="RZW175" s="396"/>
      <c r="RZX175" s="396"/>
      <c r="RZY175" s="396"/>
      <c r="RZZ175" s="396"/>
      <c r="SAA175" s="396"/>
      <c r="SAB175" s="396"/>
      <c r="SAC175" s="396"/>
      <c r="SAD175" s="396"/>
      <c r="SAE175" s="396"/>
      <c r="SAF175" s="396"/>
      <c r="SAG175" s="396"/>
      <c r="SAH175" s="396"/>
      <c r="SAI175" s="396"/>
      <c r="SAJ175" s="396"/>
      <c r="SAK175" s="396"/>
      <c r="SAL175" s="396"/>
      <c r="SAM175" s="396"/>
      <c r="SAN175" s="396"/>
      <c r="SAO175" s="396"/>
      <c r="SAP175" s="396"/>
      <c r="SAQ175" s="396"/>
      <c r="SAR175" s="396"/>
      <c r="SAS175" s="396"/>
      <c r="SAT175" s="396"/>
      <c r="SAU175" s="396"/>
      <c r="SAV175" s="396"/>
      <c r="SAW175" s="396"/>
      <c r="SAX175" s="396"/>
      <c r="SAY175" s="396"/>
      <c r="SAZ175" s="396"/>
      <c r="SBA175" s="396"/>
      <c r="SBB175" s="396"/>
      <c r="SBC175" s="396"/>
      <c r="SBD175" s="396"/>
      <c r="SBE175" s="396"/>
      <c r="SBF175" s="396"/>
      <c r="SBG175" s="396"/>
      <c r="SBH175" s="396"/>
      <c r="SBI175" s="396"/>
      <c r="SBJ175" s="396"/>
      <c r="SBK175" s="396"/>
      <c r="SBL175" s="396"/>
      <c r="SBM175" s="396"/>
      <c r="SBN175" s="396"/>
      <c r="SBO175" s="396"/>
      <c r="SBP175" s="396"/>
      <c r="SBQ175" s="396"/>
      <c r="SBR175" s="396"/>
      <c r="SBS175" s="396"/>
      <c r="SBT175" s="396"/>
      <c r="SBU175" s="396"/>
      <c r="SBV175" s="396"/>
      <c r="SBW175" s="396"/>
      <c r="SBX175" s="396"/>
      <c r="SBY175" s="396"/>
      <c r="SBZ175" s="396"/>
      <c r="SCA175" s="396"/>
      <c r="SCB175" s="396"/>
      <c r="SCC175" s="396"/>
      <c r="SCD175" s="396"/>
      <c r="SCE175" s="396"/>
      <c r="SCF175" s="396"/>
      <c r="SCG175" s="396"/>
      <c r="SCH175" s="396"/>
      <c r="SCI175" s="396"/>
      <c r="SCJ175" s="396"/>
      <c r="SCK175" s="396"/>
      <c r="SCL175" s="396"/>
      <c r="SCM175" s="396"/>
      <c r="SCN175" s="396"/>
      <c r="SCO175" s="396"/>
      <c r="SCP175" s="396"/>
      <c r="SCQ175" s="396"/>
      <c r="SCR175" s="396"/>
      <c r="SCS175" s="396"/>
      <c r="SCT175" s="396"/>
      <c r="SCU175" s="396"/>
      <c r="SCV175" s="396"/>
      <c r="SCW175" s="396"/>
      <c r="SCX175" s="396"/>
      <c r="SCY175" s="396"/>
      <c r="SCZ175" s="396"/>
      <c r="SDA175" s="396"/>
      <c r="SDB175" s="396"/>
      <c r="SDC175" s="396"/>
      <c r="SDD175" s="396"/>
      <c r="SDE175" s="396"/>
      <c r="SDF175" s="396"/>
      <c r="SDG175" s="396"/>
      <c r="SDH175" s="396"/>
      <c r="SDI175" s="396"/>
      <c r="SDJ175" s="396"/>
      <c r="SDK175" s="396"/>
      <c r="SDL175" s="396"/>
      <c r="SDM175" s="396"/>
      <c r="SDN175" s="396"/>
      <c r="SDO175" s="396"/>
      <c r="SDP175" s="396"/>
      <c r="SDQ175" s="396"/>
      <c r="SDR175" s="396"/>
      <c r="SDS175" s="396"/>
      <c r="SDT175" s="396"/>
      <c r="SDU175" s="396"/>
      <c r="SDV175" s="396"/>
      <c r="SDW175" s="396"/>
      <c r="SDX175" s="396"/>
      <c r="SDY175" s="396"/>
      <c r="SDZ175" s="396"/>
      <c r="SEA175" s="396"/>
      <c r="SEB175" s="396"/>
      <c r="SEC175" s="396"/>
      <c r="SED175" s="396"/>
      <c r="SEE175" s="396"/>
      <c r="SEF175" s="396"/>
      <c r="SEG175" s="396"/>
      <c r="SEH175" s="396"/>
      <c r="SEI175" s="396"/>
      <c r="SEJ175" s="396"/>
      <c r="SEK175" s="396"/>
      <c r="SEL175" s="396"/>
      <c r="SEM175" s="396"/>
      <c r="SEN175" s="396"/>
      <c r="SEO175" s="396"/>
      <c r="SEP175" s="396"/>
      <c r="SEQ175" s="396"/>
      <c r="SER175" s="396"/>
      <c r="SES175" s="396"/>
      <c r="SET175" s="396"/>
      <c r="SEU175" s="396"/>
      <c r="SEV175" s="396"/>
      <c r="SEW175" s="396"/>
      <c r="SEX175" s="396"/>
      <c r="SEY175" s="396"/>
      <c r="SEZ175" s="396"/>
      <c r="SFA175" s="396"/>
      <c r="SFB175" s="396"/>
      <c r="SFC175" s="396"/>
      <c r="SFD175" s="396"/>
      <c r="SFE175" s="396"/>
      <c r="SFF175" s="396"/>
      <c r="SFG175" s="396"/>
      <c r="SFH175" s="396"/>
      <c r="SFI175" s="396"/>
      <c r="SFJ175" s="396"/>
      <c r="SFK175" s="396"/>
      <c r="SFL175" s="396"/>
      <c r="SFM175" s="396"/>
      <c r="SFN175" s="396"/>
      <c r="SFO175" s="396"/>
      <c r="SFP175" s="396"/>
      <c r="SFQ175" s="396"/>
      <c r="SFR175" s="396"/>
      <c r="SFS175" s="396"/>
      <c r="SFT175" s="396"/>
      <c r="SFU175" s="396"/>
      <c r="SFV175" s="396"/>
      <c r="SFW175" s="396"/>
      <c r="SFX175" s="396"/>
      <c r="SFY175" s="396"/>
      <c r="SFZ175" s="396"/>
      <c r="SGA175" s="396"/>
      <c r="SGB175" s="396"/>
      <c r="SGC175" s="396"/>
      <c r="SGD175" s="396"/>
      <c r="SGE175" s="396"/>
      <c r="SGF175" s="396"/>
      <c r="SGG175" s="396"/>
      <c r="SGH175" s="396"/>
      <c r="SGI175" s="396"/>
      <c r="SGJ175" s="396"/>
      <c r="SGK175" s="396"/>
      <c r="SGL175" s="396"/>
      <c r="SGM175" s="396"/>
      <c r="SGN175" s="396"/>
      <c r="SGO175" s="396"/>
      <c r="SGP175" s="396"/>
      <c r="SGQ175" s="396"/>
      <c r="SGR175" s="396"/>
      <c r="SGS175" s="396"/>
      <c r="SGT175" s="396"/>
      <c r="SGU175" s="396"/>
      <c r="SGV175" s="396"/>
      <c r="SGW175" s="396"/>
      <c r="SGX175" s="396"/>
      <c r="SGY175" s="396"/>
      <c r="SGZ175" s="396"/>
      <c r="SHA175" s="396"/>
      <c r="SHB175" s="396"/>
      <c r="SHC175" s="396"/>
      <c r="SHD175" s="396"/>
      <c r="SHE175" s="396"/>
      <c r="SHF175" s="396"/>
      <c r="SHG175" s="396"/>
      <c r="SHH175" s="396"/>
      <c r="SHI175" s="396"/>
      <c r="SHJ175" s="396"/>
      <c r="SHK175" s="396"/>
      <c r="SHL175" s="396"/>
      <c r="SHM175" s="396"/>
      <c r="SHN175" s="396"/>
      <c r="SHO175" s="396"/>
      <c r="SHP175" s="396"/>
      <c r="SHQ175" s="396"/>
      <c r="SHR175" s="396"/>
      <c r="SHS175" s="396"/>
      <c r="SHT175" s="396"/>
      <c r="SHU175" s="396"/>
      <c r="SHV175" s="396"/>
      <c r="SHW175" s="396"/>
      <c r="SHX175" s="396"/>
      <c r="SHY175" s="396"/>
      <c r="SHZ175" s="396"/>
      <c r="SIA175" s="396"/>
      <c r="SIB175" s="396"/>
      <c r="SIC175" s="396"/>
      <c r="SID175" s="396"/>
      <c r="SIE175" s="396"/>
      <c r="SIF175" s="396"/>
      <c r="SIG175" s="396"/>
      <c r="SIH175" s="396"/>
      <c r="SII175" s="396"/>
      <c r="SIJ175" s="396"/>
      <c r="SIK175" s="396"/>
      <c r="SIL175" s="396"/>
      <c r="SIM175" s="396"/>
      <c r="SIN175" s="396"/>
      <c r="SIO175" s="396"/>
      <c r="SIP175" s="396"/>
      <c r="SIQ175" s="396"/>
      <c r="SIR175" s="396"/>
      <c r="SIS175" s="396"/>
      <c r="SIT175" s="396"/>
      <c r="SIU175" s="396"/>
      <c r="SIV175" s="396"/>
      <c r="SIW175" s="396"/>
      <c r="SIX175" s="396"/>
      <c r="SIY175" s="396"/>
      <c r="SIZ175" s="396"/>
      <c r="SJA175" s="396"/>
      <c r="SJB175" s="396"/>
      <c r="SJC175" s="396"/>
      <c r="SJD175" s="396"/>
      <c r="SJE175" s="396"/>
      <c r="SJF175" s="396"/>
      <c r="SJG175" s="396"/>
      <c r="SJH175" s="396"/>
      <c r="SJI175" s="396"/>
      <c r="SJJ175" s="396"/>
      <c r="SJK175" s="396"/>
      <c r="SJL175" s="396"/>
      <c r="SJM175" s="396"/>
      <c r="SJN175" s="396"/>
      <c r="SJO175" s="396"/>
      <c r="SJP175" s="396"/>
      <c r="SJQ175" s="396"/>
      <c r="SJR175" s="396"/>
      <c r="SJS175" s="396"/>
      <c r="SJT175" s="396"/>
      <c r="SJU175" s="396"/>
      <c r="SJV175" s="396"/>
      <c r="SJW175" s="396"/>
      <c r="SJX175" s="396"/>
      <c r="SJY175" s="396"/>
      <c r="SJZ175" s="396"/>
      <c r="SKA175" s="396"/>
      <c r="SKB175" s="396"/>
      <c r="SKC175" s="396"/>
      <c r="SKD175" s="396"/>
      <c r="SKE175" s="396"/>
      <c r="SKF175" s="396"/>
      <c r="SKG175" s="396"/>
      <c r="SKH175" s="396"/>
      <c r="SKI175" s="396"/>
      <c r="SKJ175" s="396"/>
      <c r="SKK175" s="396"/>
      <c r="SKL175" s="396"/>
      <c r="SKM175" s="396"/>
      <c r="SKN175" s="396"/>
      <c r="SKO175" s="396"/>
      <c r="SKP175" s="396"/>
      <c r="SKQ175" s="396"/>
      <c r="SKR175" s="396"/>
      <c r="SKS175" s="396"/>
      <c r="SKT175" s="396"/>
      <c r="SKU175" s="396"/>
      <c r="SKV175" s="396"/>
      <c r="SKW175" s="396"/>
      <c r="SKX175" s="396"/>
      <c r="SKY175" s="396"/>
      <c r="SKZ175" s="396"/>
      <c r="SLA175" s="396"/>
      <c r="SLB175" s="396"/>
      <c r="SLC175" s="396"/>
      <c r="SLD175" s="396"/>
      <c r="SLE175" s="396"/>
      <c r="SLF175" s="396"/>
      <c r="SLG175" s="396"/>
      <c r="SLH175" s="396"/>
      <c r="SLI175" s="396"/>
      <c r="SLJ175" s="396"/>
      <c r="SLK175" s="396"/>
      <c r="SLL175" s="396"/>
      <c r="SLM175" s="396"/>
      <c r="SLN175" s="396"/>
      <c r="SLO175" s="396"/>
      <c r="SLP175" s="396"/>
      <c r="SLQ175" s="396"/>
      <c r="SLR175" s="396"/>
      <c r="SLS175" s="396"/>
      <c r="SLT175" s="396"/>
      <c r="SLU175" s="396"/>
      <c r="SLV175" s="396"/>
      <c r="SLW175" s="396"/>
      <c r="SLX175" s="396"/>
      <c r="SLY175" s="396"/>
      <c r="SLZ175" s="396"/>
      <c r="SMA175" s="396"/>
      <c r="SMB175" s="396"/>
      <c r="SMC175" s="396"/>
      <c r="SMD175" s="396"/>
      <c r="SME175" s="396"/>
      <c r="SMF175" s="396"/>
      <c r="SMG175" s="396"/>
      <c r="SMH175" s="396"/>
      <c r="SMI175" s="396"/>
      <c r="SMJ175" s="396"/>
      <c r="SMK175" s="396"/>
      <c r="SML175" s="396"/>
      <c r="SMM175" s="396"/>
      <c r="SMN175" s="396"/>
      <c r="SMO175" s="396"/>
      <c r="SMP175" s="396"/>
      <c r="SMQ175" s="396"/>
      <c r="SMR175" s="396"/>
      <c r="SMS175" s="396"/>
      <c r="SMT175" s="396"/>
      <c r="SMU175" s="396"/>
      <c r="SMV175" s="396"/>
      <c r="SMW175" s="396"/>
      <c r="SMX175" s="396"/>
      <c r="SMY175" s="396"/>
      <c r="SMZ175" s="396"/>
      <c r="SNA175" s="396"/>
      <c r="SNB175" s="396"/>
      <c r="SNC175" s="396"/>
      <c r="SND175" s="396"/>
      <c r="SNE175" s="396"/>
      <c r="SNF175" s="396"/>
      <c r="SNG175" s="396"/>
      <c r="SNH175" s="396"/>
      <c r="SNI175" s="396"/>
      <c r="SNJ175" s="396"/>
      <c r="SNK175" s="396"/>
      <c r="SNL175" s="396"/>
      <c r="SNM175" s="396"/>
      <c r="SNN175" s="396"/>
      <c r="SNO175" s="396"/>
      <c r="SNP175" s="396"/>
      <c r="SNQ175" s="396"/>
      <c r="SNR175" s="396"/>
      <c r="SNS175" s="396"/>
      <c r="SNT175" s="396"/>
      <c r="SNU175" s="396"/>
      <c r="SNV175" s="396"/>
      <c r="SNW175" s="396"/>
      <c r="SNX175" s="396"/>
      <c r="SNY175" s="396"/>
      <c r="SNZ175" s="396"/>
      <c r="SOA175" s="396"/>
      <c r="SOB175" s="396"/>
      <c r="SOC175" s="396"/>
      <c r="SOD175" s="396"/>
      <c r="SOE175" s="396"/>
      <c r="SOF175" s="396"/>
      <c r="SOG175" s="396"/>
      <c r="SOH175" s="396"/>
      <c r="SOI175" s="396"/>
      <c r="SOJ175" s="396"/>
      <c r="SOK175" s="396"/>
      <c r="SOL175" s="396"/>
      <c r="SOM175" s="396"/>
      <c r="SON175" s="396"/>
      <c r="SOO175" s="396"/>
      <c r="SOP175" s="396"/>
      <c r="SOQ175" s="396"/>
      <c r="SOR175" s="396"/>
      <c r="SOS175" s="396"/>
      <c r="SOT175" s="396"/>
      <c r="SOU175" s="396"/>
      <c r="SOV175" s="396"/>
      <c r="SOW175" s="396"/>
      <c r="SOX175" s="396"/>
      <c r="SOY175" s="396"/>
      <c r="SOZ175" s="396"/>
      <c r="SPA175" s="396"/>
      <c r="SPB175" s="396"/>
      <c r="SPC175" s="396"/>
      <c r="SPD175" s="396"/>
      <c r="SPE175" s="396"/>
      <c r="SPF175" s="396"/>
      <c r="SPG175" s="396"/>
      <c r="SPH175" s="396"/>
      <c r="SPI175" s="396"/>
      <c r="SPJ175" s="396"/>
      <c r="SPK175" s="396"/>
      <c r="SPL175" s="396"/>
      <c r="SPM175" s="396"/>
      <c r="SPN175" s="396"/>
      <c r="SPO175" s="396"/>
      <c r="SPP175" s="396"/>
      <c r="SPQ175" s="396"/>
      <c r="SPR175" s="396"/>
      <c r="SPS175" s="396"/>
      <c r="SPT175" s="396"/>
      <c r="SPU175" s="396"/>
      <c r="SPV175" s="396"/>
      <c r="SPW175" s="396"/>
      <c r="SPX175" s="396"/>
      <c r="SPY175" s="396"/>
      <c r="SPZ175" s="396"/>
      <c r="SQA175" s="396"/>
      <c r="SQB175" s="396"/>
      <c r="SQC175" s="396"/>
      <c r="SQD175" s="396"/>
      <c r="SQE175" s="396"/>
      <c r="SQF175" s="396"/>
      <c r="SQG175" s="396"/>
      <c r="SQH175" s="396"/>
      <c r="SQI175" s="396"/>
      <c r="SQJ175" s="396"/>
      <c r="SQK175" s="396"/>
      <c r="SQL175" s="396"/>
      <c r="SQM175" s="396"/>
      <c r="SQN175" s="396"/>
      <c r="SQO175" s="396"/>
      <c r="SQP175" s="396"/>
      <c r="SQQ175" s="396"/>
      <c r="SQR175" s="396"/>
      <c r="SQS175" s="396"/>
      <c r="SQT175" s="396"/>
      <c r="SQU175" s="396"/>
      <c r="SQV175" s="396"/>
      <c r="SQW175" s="396"/>
      <c r="SQX175" s="396"/>
      <c r="SQY175" s="396"/>
      <c r="SQZ175" s="396"/>
      <c r="SRA175" s="396"/>
      <c r="SRB175" s="396"/>
      <c r="SRC175" s="396"/>
      <c r="SRD175" s="396"/>
      <c r="SRE175" s="396"/>
      <c r="SRF175" s="396"/>
      <c r="SRG175" s="396"/>
      <c r="SRH175" s="396"/>
      <c r="SRI175" s="396"/>
      <c r="SRJ175" s="396"/>
      <c r="SRK175" s="396"/>
      <c r="SRL175" s="396"/>
      <c r="SRM175" s="396"/>
      <c r="SRN175" s="396"/>
      <c r="SRO175" s="396"/>
      <c r="SRP175" s="396"/>
      <c r="SRQ175" s="396"/>
      <c r="SRR175" s="396"/>
      <c r="SRS175" s="396"/>
      <c r="SRT175" s="396"/>
      <c r="SRU175" s="396"/>
      <c r="SRV175" s="396"/>
      <c r="SRW175" s="396"/>
      <c r="SRX175" s="396"/>
      <c r="SRY175" s="396"/>
      <c r="SRZ175" s="396"/>
      <c r="SSA175" s="396"/>
      <c r="SSB175" s="396"/>
      <c r="SSC175" s="396"/>
      <c r="SSD175" s="396"/>
      <c r="SSE175" s="396"/>
      <c r="SSF175" s="396"/>
      <c r="SSG175" s="396"/>
      <c r="SSH175" s="396"/>
      <c r="SSI175" s="396"/>
      <c r="SSJ175" s="396"/>
      <c r="SSK175" s="396"/>
      <c r="SSL175" s="396"/>
      <c r="SSM175" s="396"/>
      <c r="SSN175" s="396"/>
      <c r="SSO175" s="396"/>
      <c r="SSP175" s="396"/>
      <c r="SSQ175" s="396"/>
      <c r="SSR175" s="396"/>
      <c r="SSS175" s="396"/>
      <c r="SST175" s="396"/>
      <c r="SSU175" s="396"/>
      <c r="SSV175" s="396"/>
      <c r="SSW175" s="396"/>
      <c r="SSX175" s="396"/>
      <c r="SSY175" s="396"/>
      <c r="SSZ175" s="396"/>
      <c r="STA175" s="396"/>
      <c r="STB175" s="396"/>
      <c r="STC175" s="396"/>
      <c r="STD175" s="396"/>
      <c r="STE175" s="396"/>
      <c r="STF175" s="396"/>
      <c r="STG175" s="396"/>
      <c r="STH175" s="396"/>
      <c r="STI175" s="396"/>
      <c r="STJ175" s="396"/>
      <c r="STK175" s="396"/>
      <c r="STL175" s="396"/>
      <c r="STM175" s="396"/>
      <c r="STN175" s="396"/>
      <c r="STO175" s="396"/>
      <c r="STP175" s="396"/>
      <c r="STQ175" s="396"/>
      <c r="STR175" s="396"/>
      <c r="STS175" s="396"/>
      <c r="STT175" s="396"/>
      <c r="STU175" s="396"/>
      <c r="STV175" s="396"/>
      <c r="STW175" s="396"/>
      <c r="STX175" s="396"/>
      <c r="STY175" s="396"/>
      <c r="STZ175" s="396"/>
      <c r="SUA175" s="396"/>
      <c r="SUB175" s="396"/>
      <c r="SUC175" s="396"/>
      <c r="SUD175" s="396"/>
      <c r="SUE175" s="396"/>
      <c r="SUF175" s="396"/>
      <c r="SUG175" s="396"/>
      <c r="SUH175" s="396"/>
      <c r="SUI175" s="396"/>
      <c r="SUJ175" s="396"/>
      <c r="SUK175" s="396"/>
      <c r="SUL175" s="396"/>
      <c r="SUM175" s="396"/>
      <c r="SUN175" s="396"/>
      <c r="SUO175" s="396"/>
      <c r="SUP175" s="396"/>
      <c r="SUQ175" s="396"/>
      <c r="SUR175" s="396"/>
      <c r="SUS175" s="396"/>
      <c r="SUT175" s="396"/>
      <c r="SUU175" s="396"/>
      <c r="SUV175" s="396"/>
      <c r="SUW175" s="396"/>
      <c r="SUX175" s="396"/>
      <c r="SUY175" s="396"/>
      <c r="SUZ175" s="396"/>
      <c r="SVA175" s="396"/>
      <c r="SVB175" s="396"/>
      <c r="SVC175" s="396"/>
      <c r="SVD175" s="396"/>
      <c r="SVE175" s="396"/>
      <c r="SVF175" s="396"/>
      <c r="SVG175" s="396"/>
      <c r="SVH175" s="396"/>
      <c r="SVI175" s="396"/>
      <c r="SVJ175" s="396"/>
      <c r="SVK175" s="396"/>
      <c r="SVL175" s="396"/>
      <c r="SVM175" s="396"/>
      <c r="SVN175" s="396"/>
      <c r="SVO175" s="396"/>
      <c r="SVP175" s="396"/>
      <c r="SVQ175" s="396"/>
      <c r="SVR175" s="396"/>
      <c r="SVS175" s="396"/>
      <c r="SVT175" s="396"/>
      <c r="SVU175" s="396"/>
      <c r="SVV175" s="396"/>
      <c r="SVW175" s="396"/>
      <c r="SVX175" s="396"/>
      <c r="SVY175" s="396"/>
      <c r="SVZ175" s="396"/>
      <c r="SWA175" s="396"/>
      <c r="SWB175" s="396"/>
      <c r="SWC175" s="396"/>
      <c r="SWD175" s="396"/>
      <c r="SWE175" s="396"/>
      <c r="SWF175" s="396"/>
      <c r="SWG175" s="396"/>
      <c r="SWH175" s="396"/>
      <c r="SWI175" s="396"/>
      <c r="SWJ175" s="396"/>
      <c r="SWK175" s="396"/>
      <c r="SWL175" s="396"/>
      <c r="SWM175" s="396"/>
      <c r="SWN175" s="396"/>
      <c r="SWO175" s="396"/>
      <c r="SWP175" s="396"/>
      <c r="SWQ175" s="396"/>
      <c r="SWR175" s="396"/>
      <c r="SWS175" s="396"/>
      <c r="SWT175" s="396"/>
      <c r="SWU175" s="396"/>
      <c r="SWV175" s="396"/>
      <c r="SWW175" s="396"/>
      <c r="SWX175" s="396"/>
      <c r="SWY175" s="396"/>
      <c r="SWZ175" s="396"/>
      <c r="SXA175" s="396"/>
      <c r="SXB175" s="396"/>
      <c r="SXC175" s="396"/>
      <c r="SXD175" s="396"/>
      <c r="SXE175" s="396"/>
      <c r="SXF175" s="396"/>
      <c r="SXG175" s="396"/>
      <c r="SXH175" s="396"/>
      <c r="SXI175" s="396"/>
      <c r="SXJ175" s="396"/>
      <c r="SXK175" s="396"/>
      <c r="SXL175" s="396"/>
      <c r="SXM175" s="396"/>
      <c r="SXN175" s="396"/>
      <c r="SXO175" s="396"/>
      <c r="SXP175" s="396"/>
      <c r="SXQ175" s="396"/>
      <c r="SXR175" s="396"/>
      <c r="SXS175" s="396"/>
      <c r="SXT175" s="396"/>
      <c r="SXU175" s="396"/>
      <c r="SXV175" s="396"/>
      <c r="SXW175" s="396"/>
      <c r="SXX175" s="396"/>
      <c r="SXY175" s="396"/>
      <c r="SXZ175" s="396"/>
      <c r="SYA175" s="396"/>
      <c r="SYB175" s="396"/>
      <c r="SYC175" s="396"/>
      <c r="SYD175" s="396"/>
      <c r="SYE175" s="396"/>
      <c r="SYF175" s="396"/>
      <c r="SYG175" s="396"/>
      <c r="SYH175" s="396"/>
      <c r="SYI175" s="396"/>
      <c r="SYJ175" s="396"/>
      <c r="SYK175" s="396"/>
      <c r="SYL175" s="396"/>
      <c r="SYM175" s="396"/>
      <c r="SYN175" s="396"/>
      <c r="SYO175" s="396"/>
      <c r="SYP175" s="396"/>
      <c r="SYQ175" s="396"/>
      <c r="SYR175" s="396"/>
      <c r="SYS175" s="396"/>
      <c r="SYT175" s="396"/>
      <c r="SYU175" s="396"/>
      <c r="SYV175" s="396"/>
      <c r="SYW175" s="396"/>
      <c r="SYX175" s="396"/>
      <c r="SYY175" s="396"/>
      <c r="SYZ175" s="396"/>
      <c r="SZA175" s="396"/>
      <c r="SZB175" s="396"/>
      <c r="SZC175" s="396"/>
      <c r="SZD175" s="396"/>
      <c r="SZE175" s="396"/>
      <c r="SZF175" s="396"/>
      <c r="SZG175" s="396"/>
      <c r="SZH175" s="396"/>
      <c r="SZI175" s="396"/>
      <c r="SZJ175" s="396"/>
      <c r="SZK175" s="396"/>
      <c r="SZL175" s="396"/>
      <c r="SZM175" s="396"/>
      <c r="SZN175" s="396"/>
      <c r="SZO175" s="396"/>
      <c r="SZP175" s="396"/>
      <c r="SZQ175" s="396"/>
      <c r="SZR175" s="396"/>
      <c r="SZS175" s="396"/>
      <c r="SZT175" s="396"/>
      <c r="SZU175" s="396"/>
      <c r="SZV175" s="396"/>
      <c r="SZW175" s="396"/>
      <c r="SZX175" s="396"/>
      <c r="SZY175" s="396"/>
      <c r="SZZ175" s="396"/>
      <c r="TAA175" s="396"/>
      <c r="TAB175" s="396"/>
      <c r="TAC175" s="396"/>
      <c r="TAD175" s="396"/>
      <c r="TAE175" s="396"/>
      <c r="TAF175" s="396"/>
      <c r="TAG175" s="396"/>
      <c r="TAH175" s="396"/>
      <c r="TAI175" s="396"/>
      <c r="TAJ175" s="396"/>
      <c r="TAK175" s="396"/>
      <c r="TAL175" s="396"/>
      <c r="TAM175" s="396"/>
      <c r="TAN175" s="396"/>
      <c r="TAO175" s="396"/>
      <c r="TAP175" s="396"/>
      <c r="TAQ175" s="396"/>
      <c r="TAR175" s="396"/>
      <c r="TAS175" s="396"/>
      <c r="TAT175" s="396"/>
      <c r="TAU175" s="396"/>
      <c r="TAV175" s="396"/>
      <c r="TAW175" s="396"/>
      <c r="TAX175" s="396"/>
      <c r="TAY175" s="396"/>
      <c r="TAZ175" s="396"/>
      <c r="TBA175" s="396"/>
      <c r="TBB175" s="396"/>
      <c r="TBC175" s="396"/>
      <c r="TBD175" s="396"/>
      <c r="TBE175" s="396"/>
      <c r="TBF175" s="396"/>
      <c r="TBG175" s="396"/>
      <c r="TBH175" s="396"/>
      <c r="TBI175" s="396"/>
      <c r="TBJ175" s="396"/>
      <c r="TBK175" s="396"/>
      <c r="TBL175" s="396"/>
      <c r="TBM175" s="396"/>
      <c r="TBN175" s="396"/>
      <c r="TBO175" s="396"/>
      <c r="TBP175" s="396"/>
      <c r="TBQ175" s="396"/>
      <c r="TBR175" s="396"/>
      <c r="TBS175" s="396"/>
      <c r="TBT175" s="396"/>
      <c r="TBU175" s="396"/>
      <c r="TBV175" s="396"/>
      <c r="TBW175" s="396"/>
      <c r="TBX175" s="396"/>
      <c r="TBY175" s="396"/>
      <c r="TBZ175" s="396"/>
      <c r="TCA175" s="396"/>
      <c r="TCB175" s="396"/>
      <c r="TCC175" s="396"/>
      <c r="TCD175" s="396"/>
      <c r="TCE175" s="396"/>
      <c r="TCF175" s="396"/>
      <c r="TCG175" s="396"/>
      <c r="TCH175" s="396"/>
      <c r="TCI175" s="396"/>
      <c r="TCJ175" s="396"/>
      <c r="TCK175" s="396"/>
      <c r="TCL175" s="396"/>
      <c r="TCM175" s="396"/>
      <c r="TCN175" s="396"/>
      <c r="TCO175" s="396"/>
      <c r="TCP175" s="396"/>
      <c r="TCQ175" s="396"/>
      <c r="TCR175" s="396"/>
      <c r="TCS175" s="396"/>
      <c r="TCT175" s="396"/>
      <c r="TCU175" s="396"/>
      <c r="TCV175" s="396"/>
      <c r="TCW175" s="396"/>
      <c r="TCX175" s="396"/>
      <c r="TCY175" s="396"/>
      <c r="TCZ175" s="396"/>
      <c r="TDA175" s="396"/>
      <c r="TDB175" s="396"/>
      <c r="TDC175" s="396"/>
      <c r="TDD175" s="396"/>
      <c r="TDE175" s="396"/>
      <c r="TDF175" s="396"/>
      <c r="TDG175" s="396"/>
      <c r="TDH175" s="396"/>
      <c r="TDI175" s="396"/>
      <c r="TDJ175" s="396"/>
      <c r="TDK175" s="396"/>
      <c r="TDL175" s="396"/>
      <c r="TDM175" s="396"/>
      <c r="TDN175" s="396"/>
      <c r="TDO175" s="396"/>
      <c r="TDP175" s="396"/>
      <c r="TDQ175" s="396"/>
      <c r="TDR175" s="396"/>
      <c r="TDS175" s="396"/>
      <c r="TDT175" s="396"/>
      <c r="TDU175" s="396"/>
      <c r="TDV175" s="396"/>
      <c r="TDW175" s="396"/>
      <c r="TDX175" s="396"/>
      <c r="TDY175" s="396"/>
      <c r="TDZ175" s="396"/>
      <c r="TEA175" s="396"/>
      <c r="TEB175" s="396"/>
      <c r="TEC175" s="396"/>
      <c r="TED175" s="396"/>
      <c r="TEE175" s="396"/>
      <c r="TEF175" s="396"/>
      <c r="TEG175" s="396"/>
      <c r="TEH175" s="396"/>
      <c r="TEI175" s="396"/>
      <c r="TEJ175" s="396"/>
      <c r="TEK175" s="396"/>
      <c r="TEL175" s="396"/>
      <c r="TEM175" s="396"/>
      <c r="TEN175" s="396"/>
      <c r="TEO175" s="396"/>
      <c r="TEP175" s="396"/>
      <c r="TEQ175" s="396"/>
      <c r="TER175" s="396"/>
      <c r="TES175" s="396"/>
      <c r="TET175" s="396"/>
      <c r="TEU175" s="396"/>
      <c r="TEV175" s="396"/>
      <c r="TEW175" s="396"/>
      <c r="TEX175" s="396"/>
      <c r="TEY175" s="396"/>
      <c r="TEZ175" s="396"/>
      <c r="TFA175" s="396"/>
      <c r="TFB175" s="396"/>
      <c r="TFC175" s="396"/>
      <c r="TFD175" s="396"/>
      <c r="TFE175" s="396"/>
      <c r="TFF175" s="396"/>
      <c r="TFG175" s="396"/>
      <c r="TFH175" s="396"/>
      <c r="TFI175" s="396"/>
      <c r="TFJ175" s="396"/>
      <c r="TFK175" s="396"/>
      <c r="TFL175" s="396"/>
      <c r="TFM175" s="396"/>
      <c r="TFN175" s="396"/>
      <c r="TFO175" s="396"/>
      <c r="TFP175" s="396"/>
      <c r="TFQ175" s="396"/>
      <c r="TFR175" s="396"/>
      <c r="TFS175" s="396"/>
      <c r="TFT175" s="396"/>
      <c r="TFU175" s="396"/>
      <c r="TFV175" s="396"/>
      <c r="TFW175" s="396"/>
      <c r="TFX175" s="396"/>
      <c r="TFY175" s="396"/>
      <c r="TFZ175" s="396"/>
      <c r="TGA175" s="396"/>
      <c r="TGB175" s="396"/>
      <c r="TGC175" s="396"/>
      <c r="TGD175" s="396"/>
      <c r="TGE175" s="396"/>
      <c r="TGF175" s="396"/>
      <c r="TGG175" s="396"/>
      <c r="TGH175" s="396"/>
      <c r="TGI175" s="396"/>
      <c r="TGJ175" s="396"/>
      <c r="TGK175" s="396"/>
      <c r="TGL175" s="396"/>
      <c r="TGM175" s="396"/>
      <c r="TGN175" s="396"/>
      <c r="TGO175" s="396"/>
      <c r="TGP175" s="396"/>
      <c r="TGQ175" s="396"/>
      <c r="TGR175" s="396"/>
      <c r="TGS175" s="396"/>
      <c r="TGT175" s="396"/>
      <c r="TGU175" s="396"/>
      <c r="TGV175" s="396"/>
      <c r="TGW175" s="396"/>
      <c r="TGX175" s="396"/>
      <c r="TGY175" s="396"/>
      <c r="TGZ175" s="396"/>
      <c r="THA175" s="396"/>
      <c r="THB175" s="396"/>
      <c r="THC175" s="396"/>
      <c r="THD175" s="396"/>
      <c r="THE175" s="396"/>
      <c r="THF175" s="396"/>
      <c r="THG175" s="396"/>
      <c r="THH175" s="396"/>
      <c r="THI175" s="396"/>
      <c r="THJ175" s="396"/>
      <c r="THK175" s="396"/>
      <c r="THL175" s="396"/>
      <c r="THM175" s="396"/>
      <c r="THN175" s="396"/>
      <c r="THO175" s="396"/>
      <c r="THP175" s="396"/>
      <c r="THQ175" s="396"/>
      <c r="THR175" s="396"/>
      <c r="THS175" s="396"/>
      <c r="THT175" s="396"/>
      <c r="THU175" s="396"/>
      <c r="THV175" s="396"/>
      <c r="THW175" s="396"/>
      <c r="THX175" s="396"/>
      <c r="THY175" s="396"/>
      <c r="THZ175" s="396"/>
      <c r="TIA175" s="396"/>
      <c r="TIB175" s="396"/>
      <c r="TIC175" s="396"/>
      <c r="TID175" s="396"/>
      <c r="TIE175" s="396"/>
      <c r="TIF175" s="396"/>
      <c r="TIG175" s="396"/>
      <c r="TIH175" s="396"/>
      <c r="TII175" s="396"/>
      <c r="TIJ175" s="396"/>
      <c r="TIK175" s="396"/>
      <c r="TIL175" s="396"/>
      <c r="TIM175" s="396"/>
      <c r="TIN175" s="396"/>
      <c r="TIO175" s="396"/>
      <c r="TIP175" s="396"/>
      <c r="TIQ175" s="396"/>
      <c r="TIR175" s="396"/>
      <c r="TIS175" s="396"/>
      <c r="TIT175" s="396"/>
      <c r="TIU175" s="396"/>
      <c r="TIV175" s="396"/>
      <c r="TIW175" s="396"/>
      <c r="TIX175" s="396"/>
      <c r="TIY175" s="396"/>
      <c r="TIZ175" s="396"/>
      <c r="TJA175" s="396"/>
      <c r="TJB175" s="396"/>
      <c r="TJC175" s="396"/>
      <c r="TJD175" s="396"/>
      <c r="TJE175" s="396"/>
      <c r="TJF175" s="396"/>
      <c r="TJG175" s="396"/>
      <c r="TJH175" s="396"/>
      <c r="TJI175" s="396"/>
      <c r="TJJ175" s="396"/>
      <c r="TJK175" s="396"/>
      <c r="TJL175" s="396"/>
      <c r="TJM175" s="396"/>
      <c r="TJN175" s="396"/>
      <c r="TJO175" s="396"/>
      <c r="TJP175" s="396"/>
      <c r="TJQ175" s="396"/>
      <c r="TJR175" s="396"/>
      <c r="TJS175" s="396"/>
      <c r="TJT175" s="396"/>
      <c r="TJU175" s="396"/>
      <c r="TJV175" s="396"/>
      <c r="TJW175" s="396"/>
      <c r="TJX175" s="396"/>
      <c r="TJY175" s="396"/>
      <c r="TJZ175" s="396"/>
      <c r="TKA175" s="396"/>
      <c r="TKB175" s="396"/>
      <c r="TKC175" s="396"/>
      <c r="TKD175" s="396"/>
      <c r="TKE175" s="396"/>
      <c r="TKF175" s="396"/>
      <c r="TKG175" s="396"/>
      <c r="TKH175" s="396"/>
      <c r="TKI175" s="396"/>
      <c r="TKJ175" s="396"/>
      <c r="TKK175" s="396"/>
      <c r="TKL175" s="396"/>
      <c r="TKM175" s="396"/>
      <c r="TKN175" s="396"/>
      <c r="TKO175" s="396"/>
      <c r="TKP175" s="396"/>
      <c r="TKQ175" s="396"/>
      <c r="TKR175" s="396"/>
      <c r="TKS175" s="396"/>
      <c r="TKT175" s="396"/>
      <c r="TKU175" s="396"/>
      <c r="TKV175" s="396"/>
      <c r="TKW175" s="396"/>
      <c r="TKX175" s="396"/>
      <c r="TKY175" s="396"/>
      <c r="TKZ175" s="396"/>
      <c r="TLA175" s="396"/>
      <c r="TLB175" s="396"/>
      <c r="TLC175" s="396"/>
      <c r="TLD175" s="396"/>
      <c r="TLE175" s="396"/>
      <c r="TLF175" s="396"/>
      <c r="TLG175" s="396"/>
      <c r="TLH175" s="396"/>
      <c r="TLI175" s="396"/>
      <c r="TLJ175" s="396"/>
      <c r="TLK175" s="396"/>
      <c r="TLL175" s="396"/>
      <c r="TLM175" s="396"/>
      <c r="TLN175" s="396"/>
      <c r="TLO175" s="396"/>
      <c r="TLP175" s="396"/>
      <c r="TLQ175" s="396"/>
      <c r="TLR175" s="396"/>
      <c r="TLS175" s="396"/>
      <c r="TLT175" s="396"/>
      <c r="TLU175" s="396"/>
      <c r="TLV175" s="396"/>
      <c r="TLW175" s="396"/>
      <c r="TLX175" s="396"/>
      <c r="TLY175" s="396"/>
      <c r="TLZ175" s="396"/>
      <c r="TMA175" s="396"/>
      <c r="TMB175" s="396"/>
      <c r="TMC175" s="396"/>
      <c r="TMD175" s="396"/>
      <c r="TME175" s="396"/>
      <c r="TMF175" s="396"/>
      <c r="TMG175" s="396"/>
      <c r="TMH175" s="396"/>
      <c r="TMI175" s="396"/>
      <c r="TMJ175" s="396"/>
      <c r="TMK175" s="396"/>
      <c r="TML175" s="396"/>
      <c r="TMM175" s="396"/>
      <c r="TMN175" s="396"/>
      <c r="TMO175" s="396"/>
      <c r="TMP175" s="396"/>
      <c r="TMQ175" s="396"/>
      <c r="TMR175" s="396"/>
      <c r="TMS175" s="396"/>
      <c r="TMT175" s="396"/>
      <c r="TMU175" s="396"/>
      <c r="TMV175" s="396"/>
      <c r="TMW175" s="396"/>
      <c r="TMX175" s="396"/>
      <c r="TMY175" s="396"/>
      <c r="TMZ175" s="396"/>
      <c r="TNA175" s="396"/>
      <c r="TNB175" s="396"/>
      <c r="TNC175" s="396"/>
      <c r="TND175" s="396"/>
      <c r="TNE175" s="396"/>
      <c r="TNF175" s="396"/>
      <c r="TNG175" s="396"/>
      <c r="TNH175" s="396"/>
      <c r="TNI175" s="396"/>
      <c r="TNJ175" s="396"/>
      <c r="TNK175" s="396"/>
      <c r="TNL175" s="396"/>
      <c r="TNM175" s="396"/>
      <c r="TNN175" s="396"/>
      <c r="TNO175" s="396"/>
      <c r="TNP175" s="396"/>
      <c r="TNQ175" s="396"/>
      <c r="TNR175" s="396"/>
      <c r="TNS175" s="396"/>
      <c r="TNT175" s="396"/>
      <c r="TNU175" s="396"/>
      <c r="TNV175" s="396"/>
      <c r="TNW175" s="396"/>
      <c r="TNX175" s="396"/>
      <c r="TNY175" s="396"/>
      <c r="TNZ175" s="396"/>
      <c r="TOA175" s="396"/>
      <c r="TOB175" s="396"/>
      <c r="TOC175" s="396"/>
      <c r="TOD175" s="396"/>
      <c r="TOE175" s="396"/>
      <c r="TOF175" s="396"/>
      <c r="TOG175" s="396"/>
      <c r="TOH175" s="396"/>
      <c r="TOI175" s="396"/>
      <c r="TOJ175" s="396"/>
      <c r="TOK175" s="396"/>
      <c r="TOL175" s="396"/>
      <c r="TOM175" s="396"/>
      <c r="TON175" s="396"/>
      <c r="TOO175" s="396"/>
      <c r="TOP175" s="396"/>
      <c r="TOQ175" s="396"/>
      <c r="TOR175" s="396"/>
      <c r="TOS175" s="396"/>
      <c r="TOT175" s="396"/>
      <c r="TOU175" s="396"/>
      <c r="TOV175" s="396"/>
      <c r="TOW175" s="396"/>
      <c r="TOX175" s="396"/>
      <c r="TOY175" s="396"/>
      <c r="TOZ175" s="396"/>
      <c r="TPA175" s="396"/>
      <c r="TPB175" s="396"/>
      <c r="TPC175" s="396"/>
      <c r="TPD175" s="396"/>
      <c r="TPE175" s="396"/>
      <c r="TPF175" s="396"/>
      <c r="TPG175" s="396"/>
      <c r="TPH175" s="396"/>
      <c r="TPI175" s="396"/>
      <c r="TPJ175" s="396"/>
      <c r="TPK175" s="396"/>
      <c r="TPL175" s="396"/>
      <c r="TPM175" s="396"/>
      <c r="TPN175" s="396"/>
      <c r="TPO175" s="396"/>
      <c r="TPP175" s="396"/>
      <c r="TPQ175" s="396"/>
      <c r="TPR175" s="396"/>
      <c r="TPS175" s="396"/>
      <c r="TPT175" s="396"/>
      <c r="TPU175" s="396"/>
      <c r="TPV175" s="396"/>
      <c r="TPW175" s="396"/>
      <c r="TPX175" s="396"/>
      <c r="TPY175" s="396"/>
      <c r="TPZ175" s="396"/>
      <c r="TQA175" s="396"/>
      <c r="TQB175" s="396"/>
      <c r="TQC175" s="396"/>
      <c r="TQD175" s="396"/>
      <c r="TQE175" s="396"/>
      <c r="TQF175" s="396"/>
      <c r="TQG175" s="396"/>
      <c r="TQH175" s="396"/>
      <c r="TQI175" s="396"/>
      <c r="TQJ175" s="396"/>
      <c r="TQK175" s="396"/>
      <c r="TQL175" s="396"/>
      <c r="TQM175" s="396"/>
      <c r="TQN175" s="396"/>
      <c r="TQO175" s="396"/>
      <c r="TQP175" s="396"/>
      <c r="TQQ175" s="396"/>
      <c r="TQR175" s="396"/>
      <c r="TQS175" s="396"/>
      <c r="TQT175" s="396"/>
      <c r="TQU175" s="396"/>
      <c r="TQV175" s="396"/>
      <c r="TQW175" s="396"/>
      <c r="TQX175" s="396"/>
      <c r="TQY175" s="396"/>
      <c r="TQZ175" s="396"/>
      <c r="TRA175" s="396"/>
      <c r="TRB175" s="396"/>
      <c r="TRC175" s="396"/>
      <c r="TRD175" s="396"/>
      <c r="TRE175" s="396"/>
      <c r="TRF175" s="396"/>
      <c r="TRG175" s="396"/>
      <c r="TRH175" s="396"/>
      <c r="TRI175" s="396"/>
      <c r="TRJ175" s="396"/>
      <c r="TRK175" s="396"/>
      <c r="TRL175" s="396"/>
      <c r="TRM175" s="396"/>
      <c r="TRN175" s="396"/>
      <c r="TRO175" s="396"/>
      <c r="TRP175" s="396"/>
      <c r="TRQ175" s="396"/>
      <c r="TRR175" s="396"/>
      <c r="TRS175" s="396"/>
      <c r="TRT175" s="396"/>
      <c r="TRU175" s="396"/>
      <c r="TRV175" s="396"/>
      <c r="TRW175" s="396"/>
      <c r="TRX175" s="396"/>
      <c r="TRY175" s="396"/>
      <c r="TRZ175" s="396"/>
      <c r="TSA175" s="396"/>
      <c r="TSB175" s="396"/>
      <c r="TSC175" s="396"/>
      <c r="TSD175" s="396"/>
      <c r="TSE175" s="396"/>
      <c r="TSF175" s="396"/>
      <c r="TSG175" s="396"/>
      <c r="TSH175" s="396"/>
      <c r="TSI175" s="396"/>
      <c r="TSJ175" s="396"/>
      <c r="TSK175" s="396"/>
      <c r="TSL175" s="396"/>
      <c r="TSM175" s="396"/>
      <c r="TSN175" s="396"/>
      <c r="TSO175" s="396"/>
      <c r="TSP175" s="396"/>
      <c r="TSQ175" s="396"/>
      <c r="TSR175" s="396"/>
      <c r="TSS175" s="396"/>
      <c r="TST175" s="396"/>
      <c r="TSU175" s="396"/>
      <c r="TSV175" s="396"/>
      <c r="TSW175" s="396"/>
      <c r="TSX175" s="396"/>
      <c r="TSY175" s="396"/>
      <c r="TSZ175" s="396"/>
      <c r="TTA175" s="396"/>
      <c r="TTB175" s="396"/>
      <c r="TTC175" s="396"/>
      <c r="TTD175" s="396"/>
      <c r="TTE175" s="396"/>
      <c r="TTF175" s="396"/>
      <c r="TTG175" s="396"/>
      <c r="TTH175" s="396"/>
      <c r="TTI175" s="396"/>
      <c r="TTJ175" s="396"/>
      <c r="TTK175" s="396"/>
      <c r="TTL175" s="396"/>
      <c r="TTM175" s="396"/>
      <c r="TTN175" s="396"/>
      <c r="TTO175" s="396"/>
      <c r="TTP175" s="396"/>
      <c r="TTQ175" s="396"/>
      <c r="TTR175" s="396"/>
      <c r="TTS175" s="396"/>
      <c r="TTT175" s="396"/>
      <c r="TTU175" s="396"/>
      <c r="TTV175" s="396"/>
      <c r="TTW175" s="396"/>
      <c r="TTX175" s="396"/>
      <c r="TTY175" s="396"/>
      <c r="TTZ175" s="396"/>
      <c r="TUA175" s="396"/>
      <c r="TUB175" s="396"/>
      <c r="TUC175" s="396"/>
      <c r="TUD175" s="396"/>
      <c r="TUE175" s="396"/>
      <c r="TUF175" s="396"/>
      <c r="TUG175" s="396"/>
      <c r="TUH175" s="396"/>
      <c r="TUI175" s="396"/>
      <c r="TUJ175" s="396"/>
      <c r="TUK175" s="396"/>
      <c r="TUL175" s="396"/>
      <c r="TUM175" s="396"/>
      <c r="TUN175" s="396"/>
      <c r="TUO175" s="396"/>
      <c r="TUP175" s="396"/>
      <c r="TUQ175" s="396"/>
      <c r="TUR175" s="396"/>
      <c r="TUS175" s="396"/>
      <c r="TUT175" s="396"/>
      <c r="TUU175" s="396"/>
      <c r="TUV175" s="396"/>
      <c r="TUW175" s="396"/>
      <c r="TUX175" s="396"/>
      <c r="TUY175" s="396"/>
      <c r="TUZ175" s="396"/>
      <c r="TVA175" s="396"/>
      <c r="TVB175" s="396"/>
      <c r="TVC175" s="396"/>
      <c r="TVD175" s="396"/>
      <c r="TVE175" s="396"/>
      <c r="TVF175" s="396"/>
      <c r="TVG175" s="396"/>
      <c r="TVH175" s="396"/>
      <c r="TVI175" s="396"/>
      <c r="TVJ175" s="396"/>
      <c r="TVK175" s="396"/>
      <c r="TVL175" s="396"/>
      <c r="TVM175" s="396"/>
      <c r="TVN175" s="396"/>
      <c r="TVO175" s="396"/>
      <c r="TVP175" s="396"/>
      <c r="TVQ175" s="396"/>
      <c r="TVR175" s="396"/>
      <c r="TVS175" s="396"/>
      <c r="TVT175" s="396"/>
      <c r="TVU175" s="396"/>
      <c r="TVV175" s="396"/>
      <c r="TVW175" s="396"/>
      <c r="TVX175" s="396"/>
      <c r="TVY175" s="396"/>
      <c r="TVZ175" s="396"/>
      <c r="TWA175" s="396"/>
      <c r="TWB175" s="396"/>
      <c r="TWC175" s="396"/>
      <c r="TWD175" s="396"/>
      <c r="TWE175" s="396"/>
      <c r="TWF175" s="396"/>
      <c r="TWG175" s="396"/>
      <c r="TWH175" s="396"/>
      <c r="TWI175" s="396"/>
      <c r="TWJ175" s="396"/>
      <c r="TWK175" s="396"/>
      <c r="TWL175" s="396"/>
      <c r="TWM175" s="396"/>
      <c r="TWN175" s="396"/>
      <c r="TWO175" s="396"/>
      <c r="TWP175" s="396"/>
      <c r="TWQ175" s="396"/>
      <c r="TWR175" s="396"/>
      <c r="TWS175" s="396"/>
      <c r="TWT175" s="396"/>
      <c r="TWU175" s="396"/>
      <c r="TWV175" s="396"/>
      <c r="TWW175" s="396"/>
      <c r="TWX175" s="396"/>
      <c r="TWY175" s="396"/>
      <c r="TWZ175" s="396"/>
      <c r="TXA175" s="396"/>
      <c r="TXB175" s="396"/>
      <c r="TXC175" s="396"/>
      <c r="TXD175" s="396"/>
      <c r="TXE175" s="396"/>
      <c r="TXF175" s="396"/>
      <c r="TXG175" s="396"/>
      <c r="TXH175" s="396"/>
      <c r="TXI175" s="396"/>
      <c r="TXJ175" s="396"/>
      <c r="TXK175" s="396"/>
      <c r="TXL175" s="396"/>
      <c r="TXM175" s="396"/>
      <c r="TXN175" s="396"/>
      <c r="TXO175" s="396"/>
      <c r="TXP175" s="396"/>
      <c r="TXQ175" s="396"/>
      <c r="TXR175" s="396"/>
      <c r="TXS175" s="396"/>
      <c r="TXT175" s="396"/>
      <c r="TXU175" s="396"/>
      <c r="TXV175" s="396"/>
      <c r="TXW175" s="396"/>
      <c r="TXX175" s="396"/>
      <c r="TXY175" s="396"/>
      <c r="TXZ175" s="396"/>
      <c r="TYA175" s="396"/>
      <c r="TYB175" s="396"/>
      <c r="TYC175" s="396"/>
      <c r="TYD175" s="396"/>
      <c r="TYE175" s="396"/>
      <c r="TYF175" s="396"/>
      <c r="TYG175" s="396"/>
      <c r="TYH175" s="396"/>
      <c r="TYI175" s="396"/>
      <c r="TYJ175" s="396"/>
      <c r="TYK175" s="396"/>
      <c r="TYL175" s="396"/>
      <c r="TYM175" s="396"/>
      <c r="TYN175" s="396"/>
      <c r="TYO175" s="396"/>
      <c r="TYP175" s="396"/>
      <c r="TYQ175" s="396"/>
      <c r="TYR175" s="396"/>
      <c r="TYS175" s="396"/>
      <c r="TYT175" s="396"/>
      <c r="TYU175" s="396"/>
      <c r="TYV175" s="396"/>
      <c r="TYW175" s="396"/>
      <c r="TYX175" s="396"/>
      <c r="TYY175" s="396"/>
      <c r="TYZ175" s="396"/>
      <c r="TZA175" s="396"/>
      <c r="TZB175" s="396"/>
      <c r="TZC175" s="396"/>
      <c r="TZD175" s="396"/>
      <c r="TZE175" s="396"/>
      <c r="TZF175" s="396"/>
      <c r="TZG175" s="396"/>
      <c r="TZH175" s="396"/>
      <c r="TZI175" s="396"/>
      <c r="TZJ175" s="396"/>
      <c r="TZK175" s="396"/>
      <c r="TZL175" s="396"/>
      <c r="TZM175" s="396"/>
      <c r="TZN175" s="396"/>
      <c r="TZO175" s="396"/>
      <c r="TZP175" s="396"/>
      <c r="TZQ175" s="396"/>
      <c r="TZR175" s="396"/>
      <c r="TZS175" s="396"/>
      <c r="TZT175" s="396"/>
      <c r="TZU175" s="396"/>
      <c r="TZV175" s="396"/>
      <c r="TZW175" s="396"/>
      <c r="TZX175" s="396"/>
      <c r="TZY175" s="396"/>
      <c r="TZZ175" s="396"/>
      <c r="UAA175" s="396"/>
      <c r="UAB175" s="396"/>
      <c r="UAC175" s="396"/>
      <c r="UAD175" s="396"/>
      <c r="UAE175" s="396"/>
      <c r="UAF175" s="396"/>
      <c r="UAG175" s="396"/>
      <c r="UAH175" s="396"/>
      <c r="UAI175" s="396"/>
      <c r="UAJ175" s="396"/>
      <c r="UAK175" s="396"/>
      <c r="UAL175" s="396"/>
      <c r="UAM175" s="396"/>
      <c r="UAN175" s="396"/>
      <c r="UAO175" s="396"/>
      <c r="UAP175" s="396"/>
      <c r="UAQ175" s="396"/>
      <c r="UAR175" s="396"/>
      <c r="UAS175" s="396"/>
      <c r="UAT175" s="396"/>
      <c r="UAU175" s="396"/>
      <c r="UAV175" s="396"/>
      <c r="UAW175" s="396"/>
      <c r="UAX175" s="396"/>
      <c r="UAY175" s="396"/>
      <c r="UAZ175" s="396"/>
      <c r="UBA175" s="396"/>
      <c r="UBB175" s="396"/>
      <c r="UBC175" s="396"/>
      <c r="UBD175" s="396"/>
      <c r="UBE175" s="396"/>
      <c r="UBF175" s="396"/>
      <c r="UBG175" s="396"/>
      <c r="UBH175" s="396"/>
      <c r="UBI175" s="396"/>
      <c r="UBJ175" s="396"/>
      <c r="UBK175" s="396"/>
      <c r="UBL175" s="396"/>
      <c r="UBM175" s="396"/>
      <c r="UBN175" s="396"/>
      <c r="UBO175" s="396"/>
      <c r="UBP175" s="396"/>
      <c r="UBQ175" s="396"/>
      <c r="UBR175" s="396"/>
      <c r="UBS175" s="396"/>
      <c r="UBT175" s="396"/>
      <c r="UBU175" s="396"/>
      <c r="UBV175" s="396"/>
      <c r="UBW175" s="396"/>
      <c r="UBX175" s="396"/>
      <c r="UBY175" s="396"/>
      <c r="UBZ175" s="396"/>
      <c r="UCA175" s="396"/>
      <c r="UCB175" s="396"/>
      <c r="UCC175" s="396"/>
      <c r="UCD175" s="396"/>
      <c r="UCE175" s="396"/>
      <c r="UCF175" s="396"/>
      <c r="UCG175" s="396"/>
      <c r="UCH175" s="396"/>
      <c r="UCI175" s="396"/>
      <c r="UCJ175" s="396"/>
      <c r="UCK175" s="396"/>
      <c r="UCL175" s="396"/>
      <c r="UCM175" s="396"/>
      <c r="UCN175" s="396"/>
      <c r="UCO175" s="396"/>
      <c r="UCP175" s="396"/>
      <c r="UCQ175" s="396"/>
      <c r="UCR175" s="396"/>
      <c r="UCS175" s="396"/>
      <c r="UCT175" s="396"/>
      <c r="UCU175" s="396"/>
      <c r="UCV175" s="396"/>
      <c r="UCW175" s="396"/>
      <c r="UCX175" s="396"/>
      <c r="UCY175" s="396"/>
      <c r="UCZ175" s="396"/>
      <c r="UDA175" s="396"/>
      <c r="UDB175" s="396"/>
      <c r="UDC175" s="396"/>
      <c r="UDD175" s="396"/>
      <c r="UDE175" s="396"/>
      <c r="UDF175" s="396"/>
      <c r="UDG175" s="396"/>
      <c r="UDH175" s="396"/>
      <c r="UDI175" s="396"/>
      <c r="UDJ175" s="396"/>
      <c r="UDK175" s="396"/>
      <c r="UDL175" s="396"/>
      <c r="UDM175" s="396"/>
      <c r="UDN175" s="396"/>
      <c r="UDO175" s="396"/>
      <c r="UDP175" s="396"/>
      <c r="UDQ175" s="396"/>
      <c r="UDR175" s="396"/>
      <c r="UDS175" s="396"/>
      <c r="UDT175" s="396"/>
      <c r="UDU175" s="396"/>
      <c r="UDV175" s="396"/>
      <c r="UDW175" s="396"/>
      <c r="UDX175" s="396"/>
      <c r="UDY175" s="396"/>
      <c r="UDZ175" s="396"/>
      <c r="UEA175" s="396"/>
      <c r="UEB175" s="396"/>
      <c r="UEC175" s="396"/>
      <c r="UED175" s="396"/>
      <c r="UEE175" s="396"/>
      <c r="UEF175" s="396"/>
      <c r="UEG175" s="396"/>
      <c r="UEH175" s="396"/>
      <c r="UEI175" s="396"/>
      <c r="UEJ175" s="396"/>
      <c r="UEK175" s="396"/>
      <c r="UEL175" s="396"/>
      <c r="UEM175" s="396"/>
      <c r="UEN175" s="396"/>
      <c r="UEO175" s="396"/>
      <c r="UEP175" s="396"/>
      <c r="UEQ175" s="396"/>
      <c r="UER175" s="396"/>
      <c r="UES175" s="396"/>
      <c r="UET175" s="396"/>
      <c r="UEU175" s="396"/>
      <c r="UEV175" s="396"/>
      <c r="UEW175" s="396"/>
      <c r="UEX175" s="396"/>
      <c r="UEY175" s="396"/>
      <c r="UEZ175" s="396"/>
      <c r="UFA175" s="396"/>
      <c r="UFB175" s="396"/>
      <c r="UFC175" s="396"/>
      <c r="UFD175" s="396"/>
      <c r="UFE175" s="396"/>
      <c r="UFF175" s="396"/>
      <c r="UFG175" s="396"/>
      <c r="UFH175" s="396"/>
      <c r="UFI175" s="396"/>
      <c r="UFJ175" s="396"/>
      <c r="UFK175" s="396"/>
      <c r="UFL175" s="396"/>
      <c r="UFM175" s="396"/>
      <c r="UFN175" s="396"/>
      <c r="UFO175" s="396"/>
      <c r="UFP175" s="396"/>
      <c r="UFQ175" s="396"/>
      <c r="UFR175" s="396"/>
      <c r="UFS175" s="396"/>
      <c r="UFT175" s="396"/>
      <c r="UFU175" s="396"/>
      <c r="UFV175" s="396"/>
      <c r="UFW175" s="396"/>
      <c r="UFX175" s="396"/>
      <c r="UFY175" s="396"/>
      <c r="UFZ175" s="396"/>
      <c r="UGA175" s="396"/>
      <c r="UGB175" s="396"/>
      <c r="UGC175" s="396"/>
      <c r="UGD175" s="396"/>
      <c r="UGE175" s="396"/>
      <c r="UGF175" s="396"/>
      <c r="UGG175" s="396"/>
      <c r="UGH175" s="396"/>
      <c r="UGI175" s="396"/>
      <c r="UGJ175" s="396"/>
      <c r="UGK175" s="396"/>
      <c r="UGL175" s="396"/>
      <c r="UGM175" s="396"/>
      <c r="UGN175" s="396"/>
      <c r="UGO175" s="396"/>
      <c r="UGP175" s="396"/>
      <c r="UGQ175" s="396"/>
      <c r="UGR175" s="396"/>
      <c r="UGS175" s="396"/>
      <c r="UGT175" s="396"/>
      <c r="UGU175" s="396"/>
      <c r="UGV175" s="396"/>
      <c r="UGW175" s="396"/>
      <c r="UGX175" s="396"/>
      <c r="UGY175" s="396"/>
      <c r="UGZ175" s="396"/>
      <c r="UHA175" s="396"/>
      <c r="UHB175" s="396"/>
      <c r="UHC175" s="396"/>
      <c r="UHD175" s="396"/>
      <c r="UHE175" s="396"/>
      <c r="UHF175" s="396"/>
      <c r="UHG175" s="396"/>
      <c r="UHH175" s="396"/>
      <c r="UHI175" s="396"/>
      <c r="UHJ175" s="396"/>
      <c r="UHK175" s="396"/>
      <c r="UHL175" s="396"/>
      <c r="UHM175" s="396"/>
      <c r="UHN175" s="396"/>
      <c r="UHO175" s="396"/>
      <c r="UHP175" s="396"/>
      <c r="UHQ175" s="396"/>
      <c r="UHR175" s="396"/>
      <c r="UHS175" s="396"/>
      <c r="UHT175" s="396"/>
      <c r="UHU175" s="396"/>
      <c r="UHV175" s="396"/>
      <c r="UHW175" s="396"/>
      <c r="UHX175" s="396"/>
      <c r="UHY175" s="396"/>
      <c r="UHZ175" s="396"/>
      <c r="UIA175" s="396"/>
      <c r="UIB175" s="396"/>
      <c r="UIC175" s="396"/>
      <c r="UID175" s="396"/>
      <c r="UIE175" s="396"/>
      <c r="UIF175" s="396"/>
      <c r="UIG175" s="396"/>
      <c r="UIH175" s="396"/>
      <c r="UII175" s="396"/>
      <c r="UIJ175" s="396"/>
      <c r="UIK175" s="396"/>
      <c r="UIL175" s="396"/>
      <c r="UIM175" s="396"/>
      <c r="UIN175" s="396"/>
      <c r="UIO175" s="396"/>
      <c r="UIP175" s="396"/>
      <c r="UIQ175" s="396"/>
      <c r="UIR175" s="396"/>
      <c r="UIS175" s="396"/>
      <c r="UIT175" s="396"/>
      <c r="UIU175" s="396"/>
      <c r="UIV175" s="396"/>
      <c r="UIW175" s="396"/>
      <c r="UIX175" s="396"/>
      <c r="UIY175" s="396"/>
      <c r="UIZ175" s="396"/>
      <c r="UJA175" s="396"/>
      <c r="UJB175" s="396"/>
      <c r="UJC175" s="396"/>
      <c r="UJD175" s="396"/>
      <c r="UJE175" s="396"/>
      <c r="UJF175" s="396"/>
      <c r="UJG175" s="396"/>
      <c r="UJH175" s="396"/>
      <c r="UJI175" s="396"/>
      <c r="UJJ175" s="396"/>
      <c r="UJK175" s="396"/>
      <c r="UJL175" s="396"/>
      <c r="UJM175" s="396"/>
      <c r="UJN175" s="396"/>
      <c r="UJO175" s="396"/>
      <c r="UJP175" s="396"/>
      <c r="UJQ175" s="396"/>
      <c r="UJR175" s="396"/>
      <c r="UJS175" s="396"/>
      <c r="UJT175" s="396"/>
      <c r="UJU175" s="396"/>
      <c r="UJV175" s="396"/>
      <c r="UJW175" s="396"/>
      <c r="UJX175" s="396"/>
      <c r="UJY175" s="396"/>
      <c r="UJZ175" s="396"/>
      <c r="UKA175" s="396"/>
      <c r="UKB175" s="396"/>
      <c r="UKC175" s="396"/>
      <c r="UKD175" s="396"/>
      <c r="UKE175" s="396"/>
      <c r="UKF175" s="396"/>
      <c r="UKG175" s="396"/>
      <c r="UKH175" s="396"/>
      <c r="UKI175" s="396"/>
      <c r="UKJ175" s="396"/>
      <c r="UKK175" s="396"/>
      <c r="UKL175" s="396"/>
      <c r="UKM175" s="396"/>
      <c r="UKN175" s="396"/>
      <c r="UKO175" s="396"/>
      <c r="UKP175" s="396"/>
      <c r="UKQ175" s="396"/>
      <c r="UKR175" s="396"/>
      <c r="UKS175" s="396"/>
      <c r="UKT175" s="396"/>
      <c r="UKU175" s="396"/>
      <c r="UKV175" s="396"/>
      <c r="UKW175" s="396"/>
      <c r="UKX175" s="396"/>
      <c r="UKY175" s="396"/>
      <c r="UKZ175" s="396"/>
      <c r="ULA175" s="396"/>
      <c r="ULB175" s="396"/>
      <c r="ULC175" s="396"/>
      <c r="ULD175" s="396"/>
      <c r="ULE175" s="396"/>
      <c r="ULF175" s="396"/>
      <c r="ULG175" s="396"/>
      <c r="ULH175" s="396"/>
      <c r="ULI175" s="396"/>
      <c r="ULJ175" s="396"/>
      <c r="ULK175" s="396"/>
      <c r="ULL175" s="396"/>
      <c r="ULM175" s="396"/>
      <c r="ULN175" s="396"/>
      <c r="ULO175" s="396"/>
      <c r="ULP175" s="396"/>
      <c r="ULQ175" s="396"/>
      <c r="ULR175" s="396"/>
      <c r="ULS175" s="396"/>
      <c r="ULT175" s="396"/>
      <c r="ULU175" s="396"/>
      <c r="ULV175" s="396"/>
      <c r="ULW175" s="396"/>
      <c r="ULX175" s="396"/>
      <c r="ULY175" s="396"/>
      <c r="ULZ175" s="396"/>
      <c r="UMA175" s="396"/>
      <c r="UMB175" s="396"/>
      <c r="UMC175" s="396"/>
      <c r="UMD175" s="396"/>
      <c r="UME175" s="396"/>
      <c r="UMF175" s="396"/>
      <c r="UMG175" s="396"/>
      <c r="UMH175" s="396"/>
      <c r="UMI175" s="396"/>
      <c r="UMJ175" s="396"/>
      <c r="UMK175" s="396"/>
      <c r="UML175" s="396"/>
      <c r="UMM175" s="396"/>
      <c r="UMN175" s="396"/>
      <c r="UMO175" s="396"/>
      <c r="UMP175" s="396"/>
      <c r="UMQ175" s="396"/>
      <c r="UMR175" s="396"/>
      <c r="UMS175" s="396"/>
      <c r="UMT175" s="396"/>
      <c r="UMU175" s="396"/>
      <c r="UMV175" s="396"/>
      <c r="UMW175" s="396"/>
      <c r="UMX175" s="396"/>
      <c r="UMY175" s="396"/>
      <c r="UMZ175" s="396"/>
      <c r="UNA175" s="396"/>
      <c r="UNB175" s="396"/>
      <c r="UNC175" s="396"/>
      <c r="UND175" s="396"/>
      <c r="UNE175" s="396"/>
      <c r="UNF175" s="396"/>
      <c r="UNG175" s="396"/>
      <c r="UNH175" s="396"/>
      <c r="UNI175" s="396"/>
      <c r="UNJ175" s="396"/>
      <c r="UNK175" s="396"/>
      <c r="UNL175" s="396"/>
      <c r="UNM175" s="396"/>
      <c r="UNN175" s="396"/>
      <c r="UNO175" s="396"/>
      <c r="UNP175" s="396"/>
      <c r="UNQ175" s="396"/>
      <c r="UNR175" s="396"/>
      <c r="UNS175" s="396"/>
      <c r="UNT175" s="396"/>
      <c r="UNU175" s="396"/>
      <c r="UNV175" s="396"/>
      <c r="UNW175" s="396"/>
      <c r="UNX175" s="396"/>
      <c r="UNY175" s="396"/>
      <c r="UNZ175" s="396"/>
      <c r="UOA175" s="396"/>
      <c r="UOB175" s="396"/>
      <c r="UOC175" s="396"/>
      <c r="UOD175" s="396"/>
      <c r="UOE175" s="396"/>
      <c r="UOF175" s="396"/>
      <c r="UOG175" s="396"/>
      <c r="UOH175" s="396"/>
      <c r="UOI175" s="396"/>
      <c r="UOJ175" s="396"/>
      <c r="UOK175" s="396"/>
      <c r="UOL175" s="396"/>
      <c r="UOM175" s="396"/>
      <c r="UON175" s="396"/>
      <c r="UOO175" s="396"/>
      <c r="UOP175" s="396"/>
      <c r="UOQ175" s="396"/>
      <c r="UOR175" s="396"/>
      <c r="UOS175" s="396"/>
      <c r="UOT175" s="396"/>
      <c r="UOU175" s="396"/>
      <c r="UOV175" s="396"/>
      <c r="UOW175" s="396"/>
      <c r="UOX175" s="396"/>
      <c r="UOY175" s="396"/>
      <c r="UOZ175" s="396"/>
      <c r="UPA175" s="396"/>
      <c r="UPB175" s="396"/>
      <c r="UPC175" s="396"/>
      <c r="UPD175" s="396"/>
      <c r="UPE175" s="396"/>
      <c r="UPF175" s="396"/>
      <c r="UPG175" s="396"/>
      <c r="UPH175" s="396"/>
      <c r="UPI175" s="396"/>
      <c r="UPJ175" s="396"/>
      <c r="UPK175" s="396"/>
      <c r="UPL175" s="396"/>
      <c r="UPM175" s="396"/>
      <c r="UPN175" s="396"/>
      <c r="UPO175" s="396"/>
      <c r="UPP175" s="396"/>
      <c r="UPQ175" s="396"/>
      <c r="UPR175" s="396"/>
      <c r="UPS175" s="396"/>
      <c r="UPT175" s="396"/>
      <c r="UPU175" s="396"/>
      <c r="UPV175" s="396"/>
      <c r="UPW175" s="396"/>
      <c r="UPX175" s="396"/>
      <c r="UPY175" s="396"/>
      <c r="UPZ175" s="396"/>
      <c r="UQA175" s="396"/>
      <c r="UQB175" s="396"/>
      <c r="UQC175" s="396"/>
      <c r="UQD175" s="396"/>
      <c r="UQE175" s="396"/>
      <c r="UQF175" s="396"/>
      <c r="UQG175" s="396"/>
      <c r="UQH175" s="396"/>
      <c r="UQI175" s="396"/>
      <c r="UQJ175" s="396"/>
      <c r="UQK175" s="396"/>
      <c r="UQL175" s="396"/>
      <c r="UQM175" s="396"/>
      <c r="UQN175" s="396"/>
      <c r="UQO175" s="396"/>
      <c r="UQP175" s="396"/>
      <c r="UQQ175" s="396"/>
      <c r="UQR175" s="396"/>
      <c r="UQS175" s="396"/>
      <c r="UQT175" s="396"/>
      <c r="UQU175" s="396"/>
      <c r="UQV175" s="396"/>
      <c r="UQW175" s="396"/>
      <c r="UQX175" s="396"/>
      <c r="UQY175" s="396"/>
      <c r="UQZ175" s="396"/>
      <c r="URA175" s="396"/>
      <c r="URB175" s="396"/>
      <c r="URC175" s="396"/>
      <c r="URD175" s="396"/>
      <c r="URE175" s="396"/>
      <c r="URF175" s="396"/>
      <c r="URG175" s="396"/>
      <c r="URH175" s="396"/>
      <c r="URI175" s="396"/>
      <c r="URJ175" s="396"/>
      <c r="URK175" s="396"/>
      <c r="URL175" s="396"/>
      <c r="URM175" s="396"/>
      <c r="URN175" s="396"/>
      <c r="URO175" s="396"/>
      <c r="URP175" s="396"/>
      <c r="URQ175" s="396"/>
      <c r="URR175" s="396"/>
      <c r="URS175" s="396"/>
      <c r="URT175" s="396"/>
      <c r="URU175" s="396"/>
      <c r="URV175" s="396"/>
      <c r="URW175" s="396"/>
      <c r="URX175" s="396"/>
      <c r="URY175" s="396"/>
      <c r="URZ175" s="396"/>
      <c r="USA175" s="396"/>
      <c r="USB175" s="396"/>
      <c r="USC175" s="396"/>
      <c r="USD175" s="396"/>
      <c r="USE175" s="396"/>
      <c r="USF175" s="396"/>
      <c r="USG175" s="396"/>
      <c r="USH175" s="396"/>
      <c r="USI175" s="396"/>
      <c r="USJ175" s="396"/>
      <c r="USK175" s="396"/>
      <c r="USL175" s="396"/>
      <c r="USM175" s="396"/>
      <c r="USN175" s="396"/>
      <c r="USO175" s="396"/>
      <c r="USP175" s="396"/>
      <c r="USQ175" s="396"/>
      <c r="USR175" s="396"/>
      <c r="USS175" s="396"/>
      <c r="UST175" s="396"/>
      <c r="USU175" s="396"/>
      <c r="USV175" s="396"/>
      <c r="USW175" s="396"/>
      <c r="USX175" s="396"/>
      <c r="USY175" s="396"/>
      <c r="USZ175" s="396"/>
      <c r="UTA175" s="396"/>
      <c r="UTB175" s="396"/>
      <c r="UTC175" s="396"/>
      <c r="UTD175" s="396"/>
      <c r="UTE175" s="396"/>
      <c r="UTF175" s="396"/>
      <c r="UTG175" s="396"/>
      <c r="UTH175" s="396"/>
      <c r="UTI175" s="396"/>
      <c r="UTJ175" s="396"/>
      <c r="UTK175" s="396"/>
      <c r="UTL175" s="396"/>
      <c r="UTM175" s="396"/>
      <c r="UTN175" s="396"/>
      <c r="UTO175" s="396"/>
      <c r="UTP175" s="396"/>
      <c r="UTQ175" s="396"/>
      <c r="UTR175" s="396"/>
      <c r="UTS175" s="396"/>
      <c r="UTT175" s="396"/>
      <c r="UTU175" s="396"/>
      <c r="UTV175" s="396"/>
      <c r="UTW175" s="396"/>
      <c r="UTX175" s="396"/>
      <c r="UTY175" s="396"/>
      <c r="UTZ175" s="396"/>
      <c r="UUA175" s="396"/>
      <c r="UUB175" s="396"/>
      <c r="UUC175" s="396"/>
      <c r="UUD175" s="396"/>
      <c r="UUE175" s="396"/>
      <c r="UUF175" s="396"/>
      <c r="UUG175" s="396"/>
      <c r="UUH175" s="396"/>
      <c r="UUI175" s="396"/>
      <c r="UUJ175" s="396"/>
      <c r="UUK175" s="396"/>
      <c r="UUL175" s="396"/>
      <c r="UUM175" s="396"/>
      <c r="UUN175" s="396"/>
      <c r="UUO175" s="396"/>
      <c r="UUP175" s="396"/>
      <c r="UUQ175" s="396"/>
      <c r="UUR175" s="396"/>
      <c r="UUS175" s="396"/>
      <c r="UUT175" s="396"/>
      <c r="UUU175" s="396"/>
      <c r="UUV175" s="396"/>
      <c r="UUW175" s="396"/>
      <c r="UUX175" s="396"/>
      <c r="UUY175" s="396"/>
      <c r="UUZ175" s="396"/>
      <c r="UVA175" s="396"/>
      <c r="UVB175" s="396"/>
      <c r="UVC175" s="396"/>
      <c r="UVD175" s="396"/>
      <c r="UVE175" s="396"/>
      <c r="UVF175" s="396"/>
      <c r="UVG175" s="396"/>
      <c r="UVH175" s="396"/>
      <c r="UVI175" s="396"/>
      <c r="UVJ175" s="396"/>
      <c r="UVK175" s="396"/>
      <c r="UVL175" s="396"/>
      <c r="UVM175" s="396"/>
      <c r="UVN175" s="396"/>
      <c r="UVO175" s="396"/>
      <c r="UVP175" s="396"/>
      <c r="UVQ175" s="396"/>
      <c r="UVR175" s="396"/>
      <c r="UVS175" s="396"/>
      <c r="UVT175" s="396"/>
      <c r="UVU175" s="396"/>
      <c r="UVV175" s="396"/>
      <c r="UVW175" s="396"/>
      <c r="UVX175" s="396"/>
      <c r="UVY175" s="396"/>
      <c r="UVZ175" s="396"/>
      <c r="UWA175" s="396"/>
      <c r="UWB175" s="396"/>
      <c r="UWC175" s="396"/>
      <c r="UWD175" s="396"/>
      <c r="UWE175" s="396"/>
      <c r="UWF175" s="396"/>
      <c r="UWG175" s="396"/>
      <c r="UWH175" s="396"/>
      <c r="UWI175" s="396"/>
      <c r="UWJ175" s="396"/>
      <c r="UWK175" s="396"/>
      <c r="UWL175" s="396"/>
      <c r="UWM175" s="396"/>
      <c r="UWN175" s="396"/>
      <c r="UWO175" s="396"/>
      <c r="UWP175" s="396"/>
      <c r="UWQ175" s="396"/>
      <c r="UWR175" s="396"/>
      <c r="UWS175" s="396"/>
      <c r="UWT175" s="396"/>
      <c r="UWU175" s="396"/>
      <c r="UWV175" s="396"/>
      <c r="UWW175" s="396"/>
      <c r="UWX175" s="396"/>
      <c r="UWY175" s="396"/>
      <c r="UWZ175" s="396"/>
      <c r="UXA175" s="396"/>
      <c r="UXB175" s="396"/>
      <c r="UXC175" s="396"/>
      <c r="UXD175" s="396"/>
      <c r="UXE175" s="396"/>
      <c r="UXF175" s="396"/>
      <c r="UXG175" s="396"/>
      <c r="UXH175" s="396"/>
      <c r="UXI175" s="396"/>
      <c r="UXJ175" s="396"/>
      <c r="UXK175" s="396"/>
      <c r="UXL175" s="396"/>
      <c r="UXM175" s="396"/>
      <c r="UXN175" s="396"/>
      <c r="UXO175" s="396"/>
      <c r="UXP175" s="396"/>
      <c r="UXQ175" s="396"/>
      <c r="UXR175" s="396"/>
      <c r="UXS175" s="396"/>
      <c r="UXT175" s="396"/>
      <c r="UXU175" s="396"/>
      <c r="UXV175" s="396"/>
      <c r="UXW175" s="396"/>
      <c r="UXX175" s="396"/>
      <c r="UXY175" s="396"/>
      <c r="UXZ175" s="396"/>
      <c r="UYA175" s="396"/>
      <c r="UYB175" s="396"/>
      <c r="UYC175" s="396"/>
      <c r="UYD175" s="396"/>
      <c r="UYE175" s="396"/>
      <c r="UYF175" s="396"/>
      <c r="UYG175" s="396"/>
      <c r="UYH175" s="396"/>
      <c r="UYI175" s="396"/>
      <c r="UYJ175" s="396"/>
      <c r="UYK175" s="396"/>
      <c r="UYL175" s="396"/>
      <c r="UYM175" s="396"/>
      <c r="UYN175" s="396"/>
      <c r="UYO175" s="396"/>
      <c r="UYP175" s="396"/>
      <c r="UYQ175" s="396"/>
      <c r="UYR175" s="396"/>
      <c r="UYS175" s="396"/>
      <c r="UYT175" s="396"/>
      <c r="UYU175" s="396"/>
      <c r="UYV175" s="396"/>
      <c r="UYW175" s="396"/>
      <c r="UYX175" s="396"/>
      <c r="UYY175" s="396"/>
      <c r="UYZ175" s="396"/>
      <c r="UZA175" s="396"/>
      <c r="UZB175" s="396"/>
      <c r="UZC175" s="396"/>
      <c r="UZD175" s="396"/>
      <c r="UZE175" s="396"/>
      <c r="UZF175" s="396"/>
      <c r="UZG175" s="396"/>
      <c r="UZH175" s="396"/>
      <c r="UZI175" s="396"/>
      <c r="UZJ175" s="396"/>
      <c r="UZK175" s="396"/>
      <c r="UZL175" s="396"/>
      <c r="UZM175" s="396"/>
      <c r="UZN175" s="396"/>
      <c r="UZO175" s="396"/>
      <c r="UZP175" s="396"/>
      <c r="UZQ175" s="396"/>
      <c r="UZR175" s="396"/>
      <c r="UZS175" s="396"/>
      <c r="UZT175" s="396"/>
      <c r="UZU175" s="396"/>
      <c r="UZV175" s="396"/>
      <c r="UZW175" s="396"/>
      <c r="UZX175" s="396"/>
      <c r="UZY175" s="396"/>
      <c r="UZZ175" s="396"/>
      <c r="VAA175" s="396"/>
      <c r="VAB175" s="396"/>
      <c r="VAC175" s="396"/>
      <c r="VAD175" s="396"/>
      <c r="VAE175" s="396"/>
      <c r="VAF175" s="396"/>
      <c r="VAG175" s="396"/>
      <c r="VAH175" s="396"/>
      <c r="VAI175" s="396"/>
      <c r="VAJ175" s="396"/>
      <c r="VAK175" s="396"/>
      <c r="VAL175" s="396"/>
      <c r="VAM175" s="396"/>
      <c r="VAN175" s="396"/>
      <c r="VAO175" s="396"/>
      <c r="VAP175" s="396"/>
      <c r="VAQ175" s="396"/>
      <c r="VAR175" s="396"/>
      <c r="VAS175" s="396"/>
      <c r="VAT175" s="396"/>
      <c r="VAU175" s="396"/>
      <c r="VAV175" s="396"/>
      <c r="VAW175" s="396"/>
      <c r="VAX175" s="396"/>
      <c r="VAY175" s="396"/>
      <c r="VAZ175" s="396"/>
      <c r="VBA175" s="396"/>
      <c r="VBB175" s="396"/>
      <c r="VBC175" s="396"/>
      <c r="VBD175" s="396"/>
      <c r="VBE175" s="396"/>
      <c r="VBF175" s="396"/>
      <c r="VBG175" s="396"/>
      <c r="VBH175" s="396"/>
      <c r="VBI175" s="396"/>
      <c r="VBJ175" s="396"/>
      <c r="VBK175" s="396"/>
      <c r="VBL175" s="396"/>
      <c r="VBM175" s="396"/>
      <c r="VBN175" s="396"/>
      <c r="VBO175" s="396"/>
      <c r="VBP175" s="396"/>
      <c r="VBQ175" s="396"/>
      <c r="VBR175" s="396"/>
      <c r="VBS175" s="396"/>
      <c r="VBT175" s="396"/>
      <c r="VBU175" s="396"/>
      <c r="VBV175" s="396"/>
      <c r="VBW175" s="396"/>
      <c r="VBX175" s="396"/>
      <c r="VBY175" s="396"/>
      <c r="VBZ175" s="396"/>
      <c r="VCA175" s="396"/>
      <c r="VCB175" s="396"/>
      <c r="VCC175" s="396"/>
      <c r="VCD175" s="396"/>
      <c r="VCE175" s="396"/>
      <c r="VCF175" s="396"/>
      <c r="VCG175" s="396"/>
      <c r="VCH175" s="396"/>
      <c r="VCI175" s="396"/>
      <c r="VCJ175" s="396"/>
      <c r="VCK175" s="396"/>
      <c r="VCL175" s="396"/>
      <c r="VCM175" s="396"/>
      <c r="VCN175" s="396"/>
      <c r="VCO175" s="396"/>
      <c r="VCP175" s="396"/>
      <c r="VCQ175" s="396"/>
      <c r="VCR175" s="396"/>
      <c r="VCS175" s="396"/>
      <c r="VCT175" s="396"/>
      <c r="VCU175" s="396"/>
      <c r="VCV175" s="396"/>
      <c r="VCW175" s="396"/>
      <c r="VCX175" s="396"/>
      <c r="VCY175" s="396"/>
      <c r="VCZ175" s="396"/>
      <c r="VDA175" s="396"/>
      <c r="VDB175" s="396"/>
      <c r="VDC175" s="396"/>
      <c r="VDD175" s="396"/>
      <c r="VDE175" s="396"/>
      <c r="VDF175" s="396"/>
      <c r="VDG175" s="396"/>
      <c r="VDH175" s="396"/>
      <c r="VDI175" s="396"/>
      <c r="VDJ175" s="396"/>
      <c r="VDK175" s="396"/>
      <c r="VDL175" s="396"/>
      <c r="VDM175" s="396"/>
      <c r="VDN175" s="396"/>
      <c r="VDO175" s="396"/>
      <c r="VDP175" s="396"/>
      <c r="VDQ175" s="396"/>
      <c r="VDR175" s="396"/>
      <c r="VDS175" s="396"/>
      <c r="VDT175" s="396"/>
      <c r="VDU175" s="396"/>
      <c r="VDV175" s="396"/>
      <c r="VDW175" s="396"/>
      <c r="VDX175" s="396"/>
      <c r="VDY175" s="396"/>
      <c r="VDZ175" s="396"/>
      <c r="VEA175" s="396"/>
      <c r="VEB175" s="396"/>
      <c r="VEC175" s="396"/>
      <c r="VED175" s="396"/>
      <c r="VEE175" s="396"/>
      <c r="VEF175" s="396"/>
      <c r="VEG175" s="396"/>
      <c r="VEH175" s="396"/>
      <c r="VEI175" s="396"/>
      <c r="VEJ175" s="396"/>
      <c r="VEK175" s="396"/>
      <c r="VEL175" s="396"/>
      <c r="VEM175" s="396"/>
      <c r="VEN175" s="396"/>
      <c r="VEO175" s="396"/>
      <c r="VEP175" s="396"/>
      <c r="VEQ175" s="396"/>
      <c r="VER175" s="396"/>
      <c r="VES175" s="396"/>
      <c r="VET175" s="396"/>
      <c r="VEU175" s="396"/>
      <c r="VEV175" s="396"/>
      <c r="VEW175" s="396"/>
      <c r="VEX175" s="396"/>
      <c r="VEY175" s="396"/>
      <c r="VEZ175" s="396"/>
      <c r="VFA175" s="396"/>
      <c r="VFB175" s="396"/>
      <c r="VFC175" s="396"/>
      <c r="VFD175" s="396"/>
      <c r="VFE175" s="396"/>
      <c r="VFF175" s="396"/>
      <c r="VFG175" s="396"/>
      <c r="VFH175" s="396"/>
      <c r="VFI175" s="396"/>
      <c r="VFJ175" s="396"/>
      <c r="VFK175" s="396"/>
      <c r="VFL175" s="396"/>
      <c r="VFM175" s="396"/>
      <c r="VFN175" s="396"/>
      <c r="VFO175" s="396"/>
      <c r="VFP175" s="396"/>
      <c r="VFQ175" s="396"/>
      <c r="VFR175" s="396"/>
      <c r="VFS175" s="396"/>
      <c r="VFT175" s="396"/>
      <c r="VFU175" s="396"/>
      <c r="VFV175" s="396"/>
      <c r="VFW175" s="396"/>
      <c r="VFX175" s="396"/>
      <c r="VFY175" s="396"/>
      <c r="VFZ175" s="396"/>
      <c r="VGA175" s="396"/>
      <c r="VGB175" s="396"/>
      <c r="VGC175" s="396"/>
      <c r="VGD175" s="396"/>
      <c r="VGE175" s="396"/>
      <c r="VGF175" s="396"/>
      <c r="VGG175" s="396"/>
      <c r="VGH175" s="396"/>
      <c r="VGI175" s="396"/>
      <c r="VGJ175" s="396"/>
      <c r="VGK175" s="396"/>
      <c r="VGL175" s="396"/>
      <c r="VGM175" s="396"/>
      <c r="VGN175" s="396"/>
      <c r="VGO175" s="396"/>
      <c r="VGP175" s="396"/>
      <c r="VGQ175" s="396"/>
      <c r="VGR175" s="396"/>
      <c r="VGS175" s="396"/>
      <c r="VGT175" s="396"/>
      <c r="VGU175" s="396"/>
      <c r="VGV175" s="396"/>
      <c r="VGW175" s="396"/>
      <c r="VGX175" s="396"/>
      <c r="VGY175" s="396"/>
      <c r="VGZ175" s="396"/>
      <c r="VHA175" s="396"/>
      <c r="VHB175" s="396"/>
      <c r="VHC175" s="396"/>
      <c r="VHD175" s="396"/>
      <c r="VHE175" s="396"/>
      <c r="VHF175" s="396"/>
      <c r="VHG175" s="396"/>
      <c r="VHH175" s="396"/>
      <c r="VHI175" s="396"/>
      <c r="VHJ175" s="396"/>
      <c r="VHK175" s="396"/>
      <c r="VHL175" s="396"/>
      <c r="VHM175" s="396"/>
      <c r="VHN175" s="396"/>
      <c r="VHO175" s="396"/>
      <c r="VHP175" s="396"/>
      <c r="VHQ175" s="396"/>
      <c r="VHR175" s="396"/>
      <c r="VHS175" s="396"/>
      <c r="VHT175" s="396"/>
      <c r="VHU175" s="396"/>
      <c r="VHV175" s="396"/>
      <c r="VHW175" s="396"/>
      <c r="VHX175" s="396"/>
      <c r="VHY175" s="396"/>
      <c r="VHZ175" s="396"/>
      <c r="VIA175" s="396"/>
      <c r="VIB175" s="396"/>
      <c r="VIC175" s="396"/>
      <c r="VID175" s="396"/>
      <c r="VIE175" s="396"/>
      <c r="VIF175" s="396"/>
      <c r="VIG175" s="396"/>
      <c r="VIH175" s="396"/>
      <c r="VII175" s="396"/>
      <c r="VIJ175" s="396"/>
      <c r="VIK175" s="396"/>
      <c r="VIL175" s="396"/>
      <c r="VIM175" s="396"/>
      <c r="VIN175" s="396"/>
      <c r="VIO175" s="396"/>
      <c r="VIP175" s="396"/>
      <c r="VIQ175" s="396"/>
      <c r="VIR175" s="396"/>
      <c r="VIS175" s="396"/>
      <c r="VIT175" s="396"/>
      <c r="VIU175" s="396"/>
      <c r="VIV175" s="396"/>
      <c r="VIW175" s="396"/>
      <c r="VIX175" s="396"/>
      <c r="VIY175" s="396"/>
      <c r="VIZ175" s="396"/>
      <c r="VJA175" s="396"/>
      <c r="VJB175" s="396"/>
      <c r="VJC175" s="396"/>
      <c r="VJD175" s="396"/>
      <c r="VJE175" s="396"/>
      <c r="VJF175" s="396"/>
      <c r="VJG175" s="396"/>
      <c r="VJH175" s="396"/>
      <c r="VJI175" s="396"/>
      <c r="VJJ175" s="396"/>
      <c r="VJK175" s="396"/>
      <c r="VJL175" s="396"/>
      <c r="VJM175" s="396"/>
      <c r="VJN175" s="396"/>
      <c r="VJO175" s="396"/>
      <c r="VJP175" s="396"/>
      <c r="VJQ175" s="396"/>
      <c r="VJR175" s="396"/>
      <c r="VJS175" s="396"/>
      <c r="VJT175" s="396"/>
      <c r="VJU175" s="396"/>
      <c r="VJV175" s="396"/>
      <c r="VJW175" s="396"/>
      <c r="VJX175" s="396"/>
      <c r="VJY175" s="396"/>
      <c r="VJZ175" s="396"/>
      <c r="VKA175" s="396"/>
      <c r="VKB175" s="396"/>
      <c r="VKC175" s="396"/>
      <c r="VKD175" s="396"/>
      <c r="VKE175" s="396"/>
      <c r="VKF175" s="396"/>
      <c r="VKG175" s="396"/>
      <c r="VKH175" s="396"/>
      <c r="VKI175" s="396"/>
      <c r="VKJ175" s="396"/>
      <c r="VKK175" s="396"/>
      <c r="VKL175" s="396"/>
      <c r="VKM175" s="396"/>
      <c r="VKN175" s="396"/>
      <c r="VKO175" s="396"/>
      <c r="VKP175" s="396"/>
      <c r="VKQ175" s="396"/>
      <c r="VKR175" s="396"/>
      <c r="VKS175" s="396"/>
      <c r="VKT175" s="396"/>
      <c r="VKU175" s="396"/>
      <c r="VKV175" s="396"/>
      <c r="VKW175" s="396"/>
      <c r="VKX175" s="396"/>
      <c r="VKY175" s="396"/>
      <c r="VKZ175" s="396"/>
      <c r="VLA175" s="396"/>
      <c r="VLB175" s="396"/>
      <c r="VLC175" s="396"/>
      <c r="VLD175" s="396"/>
      <c r="VLE175" s="396"/>
      <c r="VLF175" s="396"/>
      <c r="VLG175" s="396"/>
      <c r="VLH175" s="396"/>
      <c r="VLI175" s="396"/>
      <c r="VLJ175" s="396"/>
      <c r="VLK175" s="396"/>
      <c r="VLL175" s="396"/>
      <c r="VLM175" s="396"/>
      <c r="VLN175" s="396"/>
      <c r="VLO175" s="396"/>
      <c r="VLP175" s="396"/>
      <c r="VLQ175" s="396"/>
      <c r="VLR175" s="396"/>
      <c r="VLS175" s="396"/>
      <c r="VLT175" s="396"/>
      <c r="VLU175" s="396"/>
      <c r="VLV175" s="396"/>
      <c r="VLW175" s="396"/>
      <c r="VLX175" s="396"/>
      <c r="VLY175" s="396"/>
      <c r="VLZ175" s="396"/>
      <c r="VMA175" s="396"/>
      <c r="VMB175" s="396"/>
      <c r="VMC175" s="396"/>
      <c r="VMD175" s="396"/>
      <c r="VME175" s="396"/>
      <c r="VMF175" s="396"/>
      <c r="VMG175" s="396"/>
      <c r="VMH175" s="396"/>
      <c r="VMI175" s="396"/>
      <c r="VMJ175" s="396"/>
      <c r="VMK175" s="396"/>
      <c r="VML175" s="396"/>
      <c r="VMM175" s="396"/>
      <c r="VMN175" s="396"/>
      <c r="VMO175" s="396"/>
      <c r="VMP175" s="396"/>
      <c r="VMQ175" s="396"/>
      <c r="VMR175" s="396"/>
      <c r="VMS175" s="396"/>
      <c r="VMT175" s="396"/>
      <c r="VMU175" s="396"/>
      <c r="VMV175" s="396"/>
      <c r="VMW175" s="396"/>
      <c r="VMX175" s="396"/>
      <c r="VMY175" s="396"/>
      <c r="VMZ175" s="396"/>
      <c r="VNA175" s="396"/>
      <c r="VNB175" s="396"/>
      <c r="VNC175" s="396"/>
      <c r="VND175" s="396"/>
      <c r="VNE175" s="396"/>
      <c r="VNF175" s="396"/>
      <c r="VNG175" s="396"/>
      <c r="VNH175" s="396"/>
      <c r="VNI175" s="396"/>
      <c r="VNJ175" s="396"/>
      <c r="VNK175" s="396"/>
      <c r="VNL175" s="396"/>
      <c r="VNM175" s="396"/>
      <c r="VNN175" s="396"/>
      <c r="VNO175" s="396"/>
      <c r="VNP175" s="396"/>
      <c r="VNQ175" s="396"/>
      <c r="VNR175" s="396"/>
      <c r="VNS175" s="396"/>
      <c r="VNT175" s="396"/>
      <c r="VNU175" s="396"/>
      <c r="VNV175" s="396"/>
      <c r="VNW175" s="396"/>
      <c r="VNX175" s="396"/>
      <c r="VNY175" s="396"/>
      <c r="VNZ175" s="396"/>
      <c r="VOA175" s="396"/>
      <c r="VOB175" s="396"/>
      <c r="VOC175" s="396"/>
      <c r="VOD175" s="396"/>
      <c r="VOE175" s="396"/>
      <c r="VOF175" s="396"/>
      <c r="VOG175" s="396"/>
      <c r="VOH175" s="396"/>
      <c r="VOI175" s="396"/>
      <c r="VOJ175" s="396"/>
      <c r="VOK175" s="396"/>
      <c r="VOL175" s="396"/>
      <c r="VOM175" s="396"/>
      <c r="VON175" s="396"/>
      <c r="VOO175" s="396"/>
      <c r="VOP175" s="396"/>
      <c r="VOQ175" s="396"/>
      <c r="VOR175" s="396"/>
      <c r="VOS175" s="396"/>
      <c r="VOT175" s="396"/>
      <c r="VOU175" s="396"/>
      <c r="VOV175" s="396"/>
      <c r="VOW175" s="396"/>
      <c r="VOX175" s="396"/>
      <c r="VOY175" s="396"/>
      <c r="VOZ175" s="396"/>
      <c r="VPA175" s="396"/>
      <c r="VPB175" s="396"/>
      <c r="VPC175" s="396"/>
      <c r="VPD175" s="396"/>
      <c r="VPE175" s="396"/>
      <c r="VPF175" s="396"/>
      <c r="VPG175" s="396"/>
      <c r="VPH175" s="396"/>
      <c r="VPI175" s="396"/>
      <c r="VPJ175" s="396"/>
      <c r="VPK175" s="396"/>
      <c r="VPL175" s="396"/>
      <c r="VPM175" s="396"/>
      <c r="VPN175" s="396"/>
      <c r="VPO175" s="396"/>
      <c r="VPP175" s="396"/>
      <c r="VPQ175" s="396"/>
      <c r="VPR175" s="396"/>
      <c r="VPS175" s="396"/>
      <c r="VPT175" s="396"/>
      <c r="VPU175" s="396"/>
      <c r="VPV175" s="396"/>
      <c r="VPW175" s="396"/>
      <c r="VPX175" s="396"/>
      <c r="VPY175" s="396"/>
      <c r="VPZ175" s="396"/>
      <c r="VQA175" s="396"/>
      <c r="VQB175" s="396"/>
      <c r="VQC175" s="396"/>
      <c r="VQD175" s="396"/>
      <c r="VQE175" s="396"/>
      <c r="VQF175" s="396"/>
      <c r="VQG175" s="396"/>
      <c r="VQH175" s="396"/>
      <c r="VQI175" s="396"/>
      <c r="VQJ175" s="396"/>
      <c r="VQK175" s="396"/>
      <c r="VQL175" s="396"/>
      <c r="VQM175" s="396"/>
      <c r="VQN175" s="396"/>
      <c r="VQO175" s="396"/>
      <c r="VQP175" s="396"/>
      <c r="VQQ175" s="396"/>
      <c r="VQR175" s="396"/>
      <c r="VQS175" s="396"/>
      <c r="VQT175" s="396"/>
      <c r="VQU175" s="396"/>
      <c r="VQV175" s="396"/>
      <c r="VQW175" s="396"/>
      <c r="VQX175" s="396"/>
      <c r="VQY175" s="396"/>
      <c r="VQZ175" s="396"/>
      <c r="VRA175" s="396"/>
      <c r="VRB175" s="396"/>
      <c r="VRC175" s="396"/>
      <c r="VRD175" s="396"/>
      <c r="VRE175" s="396"/>
      <c r="VRF175" s="396"/>
      <c r="VRG175" s="396"/>
      <c r="VRH175" s="396"/>
      <c r="VRI175" s="396"/>
      <c r="VRJ175" s="396"/>
      <c r="VRK175" s="396"/>
      <c r="VRL175" s="396"/>
      <c r="VRM175" s="396"/>
      <c r="VRN175" s="396"/>
      <c r="VRO175" s="396"/>
      <c r="VRP175" s="396"/>
      <c r="VRQ175" s="396"/>
      <c r="VRR175" s="396"/>
      <c r="VRS175" s="396"/>
      <c r="VRT175" s="396"/>
      <c r="VRU175" s="396"/>
      <c r="VRV175" s="396"/>
      <c r="VRW175" s="396"/>
      <c r="VRX175" s="396"/>
      <c r="VRY175" s="396"/>
      <c r="VRZ175" s="396"/>
      <c r="VSA175" s="396"/>
      <c r="VSB175" s="396"/>
      <c r="VSC175" s="396"/>
      <c r="VSD175" s="396"/>
      <c r="VSE175" s="396"/>
      <c r="VSF175" s="396"/>
      <c r="VSG175" s="396"/>
      <c r="VSH175" s="396"/>
      <c r="VSI175" s="396"/>
      <c r="VSJ175" s="396"/>
      <c r="VSK175" s="396"/>
      <c r="VSL175" s="396"/>
      <c r="VSM175" s="396"/>
      <c r="VSN175" s="396"/>
      <c r="VSO175" s="396"/>
      <c r="VSP175" s="396"/>
      <c r="VSQ175" s="396"/>
      <c r="VSR175" s="396"/>
      <c r="VSS175" s="396"/>
      <c r="VST175" s="396"/>
      <c r="VSU175" s="396"/>
      <c r="VSV175" s="396"/>
      <c r="VSW175" s="396"/>
      <c r="VSX175" s="396"/>
      <c r="VSY175" s="396"/>
      <c r="VSZ175" s="396"/>
      <c r="VTA175" s="396"/>
      <c r="VTB175" s="396"/>
      <c r="VTC175" s="396"/>
      <c r="VTD175" s="396"/>
      <c r="VTE175" s="396"/>
      <c r="VTF175" s="396"/>
      <c r="VTG175" s="396"/>
      <c r="VTH175" s="396"/>
      <c r="VTI175" s="396"/>
      <c r="VTJ175" s="396"/>
      <c r="VTK175" s="396"/>
      <c r="VTL175" s="396"/>
      <c r="VTM175" s="396"/>
      <c r="VTN175" s="396"/>
      <c r="VTO175" s="396"/>
      <c r="VTP175" s="396"/>
      <c r="VTQ175" s="396"/>
      <c r="VTR175" s="396"/>
      <c r="VTS175" s="396"/>
      <c r="VTT175" s="396"/>
      <c r="VTU175" s="396"/>
      <c r="VTV175" s="396"/>
      <c r="VTW175" s="396"/>
      <c r="VTX175" s="396"/>
      <c r="VTY175" s="396"/>
      <c r="VTZ175" s="396"/>
      <c r="VUA175" s="396"/>
      <c r="VUB175" s="396"/>
      <c r="VUC175" s="396"/>
      <c r="VUD175" s="396"/>
      <c r="VUE175" s="396"/>
      <c r="VUF175" s="396"/>
      <c r="VUG175" s="396"/>
      <c r="VUH175" s="396"/>
      <c r="VUI175" s="396"/>
      <c r="VUJ175" s="396"/>
      <c r="VUK175" s="396"/>
      <c r="VUL175" s="396"/>
      <c r="VUM175" s="396"/>
      <c r="VUN175" s="396"/>
      <c r="VUO175" s="396"/>
      <c r="VUP175" s="396"/>
      <c r="VUQ175" s="396"/>
      <c r="VUR175" s="396"/>
      <c r="VUS175" s="396"/>
      <c r="VUT175" s="396"/>
      <c r="VUU175" s="396"/>
      <c r="VUV175" s="396"/>
      <c r="VUW175" s="396"/>
      <c r="VUX175" s="396"/>
      <c r="VUY175" s="396"/>
      <c r="VUZ175" s="396"/>
      <c r="VVA175" s="396"/>
      <c r="VVB175" s="396"/>
      <c r="VVC175" s="396"/>
      <c r="VVD175" s="396"/>
      <c r="VVE175" s="396"/>
      <c r="VVF175" s="396"/>
      <c r="VVG175" s="396"/>
      <c r="VVH175" s="396"/>
      <c r="VVI175" s="396"/>
      <c r="VVJ175" s="396"/>
      <c r="VVK175" s="396"/>
      <c r="VVL175" s="396"/>
      <c r="VVM175" s="396"/>
      <c r="VVN175" s="396"/>
      <c r="VVO175" s="396"/>
      <c r="VVP175" s="396"/>
      <c r="VVQ175" s="396"/>
      <c r="VVR175" s="396"/>
      <c r="VVS175" s="396"/>
      <c r="VVT175" s="396"/>
      <c r="VVU175" s="396"/>
      <c r="VVV175" s="396"/>
      <c r="VVW175" s="396"/>
      <c r="VVX175" s="396"/>
      <c r="VVY175" s="396"/>
      <c r="VVZ175" s="396"/>
      <c r="VWA175" s="396"/>
      <c r="VWB175" s="396"/>
      <c r="VWC175" s="396"/>
      <c r="VWD175" s="396"/>
      <c r="VWE175" s="396"/>
      <c r="VWF175" s="396"/>
      <c r="VWG175" s="396"/>
      <c r="VWH175" s="396"/>
      <c r="VWI175" s="396"/>
      <c r="VWJ175" s="396"/>
      <c r="VWK175" s="396"/>
      <c r="VWL175" s="396"/>
      <c r="VWM175" s="396"/>
      <c r="VWN175" s="396"/>
      <c r="VWO175" s="396"/>
      <c r="VWP175" s="396"/>
      <c r="VWQ175" s="396"/>
      <c r="VWR175" s="396"/>
      <c r="VWS175" s="396"/>
      <c r="VWT175" s="396"/>
      <c r="VWU175" s="396"/>
      <c r="VWV175" s="396"/>
      <c r="VWW175" s="396"/>
      <c r="VWX175" s="396"/>
      <c r="VWY175" s="396"/>
      <c r="VWZ175" s="396"/>
      <c r="VXA175" s="396"/>
      <c r="VXB175" s="396"/>
      <c r="VXC175" s="396"/>
      <c r="VXD175" s="396"/>
      <c r="VXE175" s="396"/>
      <c r="VXF175" s="396"/>
      <c r="VXG175" s="396"/>
      <c r="VXH175" s="396"/>
      <c r="VXI175" s="396"/>
      <c r="VXJ175" s="396"/>
      <c r="VXK175" s="396"/>
      <c r="VXL175" s="396"/>
      <c r="VXM175" s="396"/>
      <c r="VXN175" s="396"/>
      <c r="VXO175" s="396"/>
      <c r="VXP175" s="396"/>
      <c r="VXQ175" s="396"/>
      <c r="VXR175" s="396"/>
      <c r="VXS175" s="396"/>
      <c r="VXT175" s="396"/>
      <c r="VXU175" s="396"/>
      <c r="VXV175" s="396"/>
      <c r="VXW175" s="396"/>
      <c r="VXX175" s="396"/>
      <c r="VXY175" s="396"/>
      <c r="VXZ175" s="396"/>
      <c r="VYA175" s="396"/>
      <c r="VYB175" s="396"/>
      <c r="VYC175" s="396"/>
      <c r="VYD175" s="396"/>
      <c r="VYE175" s="396"/>
      <c r="VYF175" s="396"/>
      <c r="VYG175" s="396"/>
      <c r="VYH175" s="396"/>
      <c r="VYI175" s="396"/>
      <c r="VYJ175" s="396"/>
      <c r="VYK175" s="396"/>
      <c r="VYL175" s="396"/>
      <c r="VYM175" s="396"/>
      <c r="VYN175" s="396"/>
      <c r="VYO175" s="396"/>
      <c r="VYP175" s="396"/>
      <c r="VYQ175" s="396"/>
      <c r="VYR175" s="396"/>
      <c r="VYS175" s="396"/>
      <c r="VYT175" s="396"/>
      <c r="VYU175" s="396"/>
      <c r="VYV175" s="396"/>
      <c r="VYW175" s="396"/>
      <c r="VYX175" s="396"/>
      <c r="VYY175" s="396"/>
      <c r="VYZ175" s="396"/>
      <c r="VZA175" s="396"/>
      <c r="VZB175" s="396"/>
      <c r="VZC175" s="396"/>
      <c r="VZD175" s="396"/>
      <c r="VZE175" s="396"/>
      <c r="VZF175" s="396"/>
      <c r="VZG175" s="396"/>
      <c r="VZH175" s="396"/>
      <c r="VZI175" s="396"/>
      <c r="VZJ175" s="396"/>
      <c r="VZK175" s="396"/>
      <c r="VZL175" s="396"/>
      <c r="VZM175" s="396"/>
      <c r="VZN175" s="396"/>
      <c r="VZO175" s="396"/>
      <c r="VZP175" s="396"/>
      <c r="VZQ175" s="396"/>
      <c r="VZR175" s="396"/>
      <c r="VZS175" s="396"/>
      <c r="VZT175" s="396"/>
      <c r="VZU175" s="396"/>
      <c r="VZV175" s="396"/>
      <c r="VZW175" s="396"/>
      <c r="VZX175" s="396"/>
      <c r="VZY175" s="396"/>
      <c r="VZZ175" s="396"/>
      <c r="WAA175" s="396"/>
      <c r="WAB175" s="396"/>
      <c r="WAC175" s="396"/>
      <c r="WAD175" s="396"/>
      <c r="WAE175" s="396"/>
      <c r="WAF175" s="396"/>
      <c r="WAG175" s="396"/>
      <c r="WAH175" s="396"/>
      <c r="WAI175" s="396"/>
      <c r="WAJ175" s="396"/>
      <c r="WAK175" s="396"/>
      <c r="WAL175" s="396"/>
      <c r="WAM175" s="396"/>
      <c r="WAN175" s="396"/>
      <c r="WAO175" s="396"/>
      <c r="WAP175" s="396"/>
      <c r="WAQ175" s="396"/>
      <c r="WAR175" s="396"/>
      <c r="WAS175" s="396"/>
      <c r="WAT175" s="396"/>
      <c r="WAU175" s="396"/>
      <c r="WAV175" s="396"/>
      <c r="WAW175" s="396"/>
      <c r="WAX175" s="396"/>
      <c r="WAY175" s="396"/>
      <c r="WAZ175" s="396"/>
      <c r="WBA175" s="396"/>
      <c r="WBB175" s="396"/>
      <c r="WBC175" s="396"/>
      <c r="WBD175" s="396"/>
      <c r="WBE175" s="396"/>
      <c r="WBF175" s="396"/>
      <c r="WBG175" s="396"/>
      <c r="WBH175" s="396"/>
      <c r="WBI175" s="396"/>
      <c r="WBJ175" s="396"/>
      <c r="WBK175" s="396"/>
      <c r="WBL175" s="396"/>
      <c r="WBM175" s="396"/>
      <c r="WBN175" s="396"/>
      <c r="WBO175" s="396"/>
      <c r="WBP175" s="396"/>
      <c r="WBQ175" s="396"/>
      <c r="WBR175" s="396"/>
      <c r="WBS175" s="396"/>
      <c r="WBT175" s="396"/>
      <c r="WBU175" s="396"/>
      <c r="WBV175" s="396"/>
      <c r="WBW175" s="396"/>
      <c r="WBX175" s="396"/>
      <c r="WBY175" s="396"/>
      <c r="WBZ175" s="396"/>
      <c r="WCA175" s="396"/>
      <c r="WCB175" s="396"/>
      <c r="WCC175" s="396"/>
      <c r="WCD175" s="396"/>
      <c r="WCE175" s="396"/>
      <c r="WCF175" s="396"/>
      <c r="WCG175" s="396"/>
      <c r="WCH175" s="396"/>
      <c r="WCI175" s="396"/>
      <c r="WCJ175" s="396"/>
      <c r="WCK175" s="396"/>
      <c r="WCL175" s="396"/>
      <c r="WCM175" s="396"/>
      <c r="WCN175" s="396"/>
      <c r="WCO175" s="396"/>
      <c r="WCP175" s="396"/>
      <c r="WCQ175" s="396"/>
      <c r="WCR175" s="396"/>
      <c r="WCS175" s="396"/>
      <c r="WCT175" s="396"/>
      <c r="WCU175" s="396"/>
      <c r="WCV175" s="396"/>
      <c r="WCW175" s="396"/>
      <c r="WCX175" s="396"/>
      <c r="WCY175" s="396"/>
      <c r="WCZ175" s="396"/>
      <c r="WDA175" s="396"/>
      <c r="WDB175" s="396"/>
      <c r="WDC175" s="396"/>
      <c r="WDD175" s="396"/>
      <c r="WDE175" s="396"/>
      <c r="WDF175" s="396"/>
      <c r="WDG175" s="396"/>
      <c r="WDH175" s="396"/>
      <c r="WDI175" s="396"/>
      <c r="WDJ175" s="396"/>
      <c r="WDK175" s="396"/>
      <c r="WDL175" s="396"/>
      <c r="WDM175" s="396"/>
      <c r="WDN175" s="396"/>
      <c r="WDO175" s="396"/>
      <c r="WDP175" s="396"/>
      <c r="WDQ175" s="396"/>
      <c r="WDR175" s="396"/>
      <c r="WDS175" s="396"/>
      <c r="WDT175" s="396"/>
      <c r="WDU175" s="396"/>
      <c r="WDV175" s="396"/>
      <c r="WDW175" s="396"/>
      <c r="WDX175" s="396"/>
      <c r="WDY175" s="396"/>
      <c r="WDZ175" s="396"/>
      <c r="WEA175" s="396"/>
      <c r="WEB175" s="396"/>
      <c r="WEC175" s="396"/>
      <c r="WED175" s="396"/>
      <c r="WEE175" s="396"/>
      <c r="WEF175" s="396"/>
      <c r="WEG175" s="396"/>
      <c r="WEH175" s="396"/>
      <c r="WEI175" s="396"/>
      <c r="WEJ175" s="396"/>
      <c r="WEK175" s="396"/>
      <c r="WEL175" s="396"/>
      <c r="WEM175" s="396"/>
      <c r="WEN175" s="396"/>
      <c r="WEO175" s="396"/>
      <c r="WEP175" s="396"/>
      <c r="WEQ175" s="396"/>
      <c r="WER175" s="396"/>
      <c r="WES175" s="396"/>
      <c r="WET175" s="396"/>
      <c r="WEU175" s="396"/>
      <c r="WEV175" s="396"/>
      <c r="WEW175" s="396"/>
      <c r="WEX175" s="396"/>
      <c r="WEY175" s="396"/>
      <c r="WEZ175" s="396"/>
      <c r="WFA175" s="396"/>
      <c r="WFB175" s="396"/>
      <c r="WFC175" s="396"/>
      <c r="WFD175" s="396"/>
      <c r="WFE175" s="396"/>
      <c r="WFF175" s="396"/>
      <c r="WFG175" s="396"/>
      <c r="WFH175" s="396"/>
      <c r="WFI175" s="396"/>
      <c r="WFJ175" s="396"/>
      <c r="WFK175" s="396"/>
      <c r="WFL175" s="396"/>
      <c r="WFM175" s="396"/>
      <c r="WFN175" s="396"/>
      <c r="WFO175" s="396"/>
      <c r="WFP175" s="396"/>
      <c r="WFQ175" s="396"/>
      <c r="WFR175" s="396"/>
      <c r="WFS175" s="396"/>
      <c r="WFT175" s="396"/>
      <c r="WFU175" s="396"/>
      <c r="WFV175" s="396"/>
      <c r="WFW175" s="396"/>
      <c r="WFX175" s="396"/>
      <c r="WFY175" s="396"/>
      <c r="WFZ175" s="396"/>
      <c r="WGA175" s="396"/>
      <c r="WGB175" s="396"/>
      <c r="WGC175" s="396"/>
      <c r="WGD175" s="396"/>
      <c r="WGE175" s="396"/>
      <c r="WGF175" s="396"/>
      <c r="WGG175" s="396"/>
      <c r="WGH175" s="396"/>
      <c r="WGI175" s="396"/>
      <c r="WGJ175" s="396"/>
      <c r="WGK175" s="396"/>
      <c r="WGL175" s="396"/>
      <c r="WGM175" s="396"/>
      <c r="WGN175" s="396"/>
      <c r="WGO175" s="396"/>
      <c r="WGP175" s="396"/>
      <c r="WGQ175" s="396"/>
      <c r="WGR175" s="396"/>
      <c r="WGS175" s="396"/>
      <c r="WGT175" s="396"/>
      <c r="WGU175" s="396"/>
      <c r="WGV175" s="396"/>
      <c r="WGW175" s="396"/>
      <c r="WGX175" s="396"/>
      <c r="WGY175" s="396"/>
      <c r="WGZ175" s="396"/>
      <c r="WHA175" s="396"/>
      <c r="WHB175" s="396"/>
      <c r="WHC175" s="396"/>
      <c r="WHD175" s="396"/>
      <c r="WHE175" s="396"/>
      <c r="WHF175" s="396"/>
      <c r="WHG175" s="396"/>
      <c r="WHH175" s="396"/>
      <c r="WHI175" s="396"/>
      <c r="WHJ175" s="396"/>
      <c r="WHK175" s="396"/>
      <c r="WHL175" s="396"/>
      <c r="WHM175" s="396"/>
      <c r="WHN175" s="396"/>
      <c r="WHO175" s="396"/>
      <c r="WHP175" s="396"/>
      <c r="WHQ175" s="396"/>
      <c r="WHR175" s="396"/>
      <c r="WHS175" s="396"/>
      <c r="WHT175" s="396"/>
      <c r="WHU175" s="396"/>
      <c r="WHV175" s="396"/>
      <c r="WHW175" s="396"/>
      <c r="WHX175" s="396"/>
      <c r="WHY175" s="396"/>
      <c r="WHZ175" s="396"/>
      <c r="WIA175" s="396"/>
      <c r="WIB175" s="396"/>
      <c r="WIC175" s="396"/>
      <c r="WID175" s="396"/>
      <c r="WIE175" s="396"/>
      <c r="WIF175" s="396"/>
      <c r="WIG175" s="396"/>
      <c r="WIH175" s="396"/>
      <c r="WII175" s="396"/>
      <c r="WIJ175" s="396"/>
      <c r="WIK175" s="396"/>
      <c r="WIL175" s="396"/>
      <c r="WIM175" s="396"/>
      <c r="WIN175" s="396"/>
      <c r="WIO175" s="396"/>
      <c r="WIP175" s="396"/>
      <c r="WIQ175" s="396"/>
      <c r="WIR175" s="396"/>
      <c r="WIS175" s="396"/>
      <c r="WIT175" s="396"/>
      <c r="WIU175" s="396"/>
      <c r="WIV175" s="396"/>
      <c r="WIW175" s="396"/>
      <c r="WIX175" s="396"/>
      <c r="WIY175" s="396"/>
      <c r="WIZ175" s="396"/>
      <c r="WJA175" s="396"/>
      <c r="WJB175" s="396"/>
      <c r="WJC175" s="396"/>
      <c r="WJD175" s="396"/>
      <c r="WJE175" s="396"/>
      <c r="WJF175" s="396"/>
      <c r="WJG175" s="396"/>
      <c r="WJH175" s="396"/>
      <c r="WJI175" s="396"/>
      <c r="WJJ175" s="396"/>
      <c r="WJK175" s="396"/>
      <c r="WJL175" s="396"/>
      <c r="WJM175" s="396"/>
      <c r="WJN175" s="396"/>
      <c r="WJO175" s="396"/>
      <c r="WJP175" s="396"/>
      <c r="WJQ175" s="396"/>
      <c r="WJR175" s="396"/>
      <c r="WJS175" s="396"/>
      <c r="WJT175" s="396"/>
      <c r="WJU175" s="396"/>
      <c r="WJV175" s="396"/>
      <c r="WJW175" s="396"/>
      <c r="WJX175" s="396"/>
      <c r="WJY175" s="396"/>
      <c r="WJZ175" s="396"/>
      <c r="WKA175" s="396"/>
      <c r="WKB175" s="396"/>
      <c r="WKC175" s="396"/>
      <c r="WKD175" s="396"/>
      <c r="WKE175" s="396"/>
      <c r="WKF175" s="396"/>
      <c r="WKG175" s="396"/>
      <c r="WKH175" s="396"/>
      <c r="WKI175" s="396"/>
      <c r="WKJ175" s="396"/>
      <c r="WKK175" s="396"/>
      <c r="WKL175" s="396"/>
      <c r="WKM175" s="396"/>
      <c r="WKN175" s="396"/>
      <c r="WKO175" s="396"/>
      <c r="WKP175" s="396"/>
      <c r="WKQ175" s="396"/>
      <c r="WKR175" s="396"/>
      <c r="WKS175" s="396"/>
      <c r="WKT175" s="396"/>
      <c r="WKU175" s="396"/>
      <c r="WKV175" s="396"/>
      <c r="WKW175" s="396"/>
      <c r="WKX175" s="396"/>
      <c r="WKY175" s="396"/>
      <c r="WKZ175" s="396"/>
      <c r="WLA175" s="396"/>
      <c r="WLB175" s="396"/>
      <c r="WLC175" s="396"/>
      <c r="WLD175" s="396"/>
      <c r="WLE175" s="396"/>
      <c r="WLF175" s="396"/>
      <c r="WLG175" s="396"/>
      <c r="WLH175" s="396"/>
      <c r="WLI175" s="396"/>
      <c r="WLJ175" s="396"/>
      <c r="WLK175" s="396"/>
      <c r="WLL175" s="396"/>
      <c r="WLM175" s="396"/>
      <c r="WLN175" s="396"/>
      <c r="WLO175" s="396"/>
      <c r="WLP175" s="396"/>
      <c r="WLQ175" s="396"/>
      <c r="WLR175" s="396"/>
      <c r="WLS175" s="396"/>
      <c r="WLT175" s="396"/>
      <c r="WLU175" s="396"/>
      <c r="WLV175" s="396"/>
      <c r="WLW175" s="396"/>
      <c r="WLX175" s="396"/>
      <c r="WLY175" s="396"/>
      <c r="WLZ175" s="396"/>
      <c r="WMA175" s="396"/>
      <c r="WMB175" s="396"/>
      <c r="WMC175" s="396"/>
      <c r="WMD175" s="396"/>
      <c r="WME175" s="396"/>
      <c r="WMF175" s="396"/>
      <c r="WMG175" s="396"/>
      <c r="WMH175" s="396"/>
      <c r="WMI175" s="396"/>
      <c r="WMJ175" s="396"/>
      <c r="WMK175" s="396"/>
      <c r="WML175" s="396"/>
      <c r="WMM175" s="396"/>
      <c r="WMN175" s="396"/>
      <c r="WMO175" s="396"/>
      <c r="WMP175" s="396"/>
      <c r="WMQ175" s="396"/>
      <c r="WMR175" s="396"/>
      <c r="WMS175" s="396"/>
      <c r="WMT175" s="396"/>
      <c r="WMU175" s="396"/>
      <c r="WMV175" s="396"/>
      <c r="WMW175" s="396"/>
      <c r="WMX175" s="396"/>
      <c r="WMY175" s="396"/>
      <c r="WMZ175" s="396"/>
      <c r="WNA175" s="396"/>
      <c r="WNB175" s="396"/>
      <c r="WNC175" s="396"/>
      <c r="WND175" s="396"/>
      <c r="WNE175" s="396"/>
      <c r="WNF175" s="396"/>
      <c r="WNG175" s="396"/>
      <c r="WNH175" s="396"/>
      <c r="WNI175" s="396"/>
      <c r="WNJ175" s="396"/>
      <c r="WNK175" s="396"/>
      <c r="WNL175" s="396"/>
      <c r="WNM175" s="396"/>
      <c r="WNN175" s="396"/>
      <c r="WNO175" s="396"/>
      <c r="WNP175" s="396"/>
      <c r="WNQ175" s="396"/>
      <c r="WNR175" s="396"/>
      <c r="WNS175" s="396"/>
      <c r="WNT175" s="396"/>
      <c r="WNU175" s="396"/>
      <c r="WNV175" s="396"/>
      <c r="WNW175" s="396"/>
      <c r="WNX175" s="396"/>
      <c r="WNY175" s="396"/>
      <c r="WNZ175" s="396"/>
      <c r="WOA175" s="396"/>
      <c r="WOB175" s="396"/>
      <c r="WOC175" s="396"/>
      <c r="WOD175" s="396"/>
      <c r="WOE175" s="396"/>
      <c r="WOF175" s="396"/>
      <c r="WOG175" s="396"/>
      <c r="WOH175" s="396"/>
      <c r="WOI175" s="396"/>
      <c r="WOJ175" s="396"/>
      <c r="WOK175" s="396"/>
      <c r="WOL175" s="396"/>
      <c r="WOM175" s="396"/>
      <c r="WON175" s="396"/>
      <c r="WOO175" s="396"/>
      <c r="WOP175" s="396"/>
      <c r="WOQ175" s="396"/>
      <c r="WOR175" s="396"/>
      <c r="WOS175" s="396"/>
      <c r="WOT175" s="396"/>
      <c r="WOU175" s="396"/>
      <c r="WOV175" s="396"/>
      <c r="WOW175" s="396"/>
      <c r="WOX175" s="396"/>
      <c r="WOY175" s="396"/>
      <c r="WOZ175" s="396"/>
      <c r="WPA175" s="396"/>
      <c r="WPB175" s="396"/>
      <c r="WPC175" s="396"/>
      <c r="WPD175" s="396"/>
      <c r="WPE175" s="396"/>
      <c r="WPF175" s="396"/>
      <c r="WPG175" s="396"/>
      <c r="WPH175" s="396"/>
      <c r="WPI175" s="396"/>
      <c r="WPJ175" s="396"/>
      <c r="WPK175" s="396"/>
      <c r="WPL175" s="396"/>
      <c r="WPM175" s="396"/>
      <c r="WPN175" s="396"/>
      <c r="WPO175" s="396"/>
      <c r="WPP175" s="396"/>
      <c r="WPQ175" s="396"/>
      <c r="WPR175" s="396"/>
      <c r="WPS175" s="396"/>
      <c r="WPT175" s="396"/>
      <c r="WPU175" s="396"/>
      <c r="WPV175" s="396"/>
      <c r="WPW175" s="396"/>
      <c r="WPX175" s="396"/>
      <c r="WPY175" s="396"/>
      <c r="WPZ175" s="396"/>
      <c r="WQA175" s="396"/>
      <c r="WQB175" s="396"/>
      <c r="WQC175" s="396"/>
      <c r="WQD175" s="396"/>
      <c r="WQE175" s="396"/>
      <c r="WQF175" s="396"/>
      <c r="WQG175" s="396"/>
      <c r="WQH175" s="396"/>
      <c r="WQI175" s="396"/>
      <c r="WQJ175" s="396"/>
      <c r="WQK175" s="396"/>
      <c r="WQL175" s="396"/>
      <c r="WQM175" s="396"/>
      <c r="WQN175" s="396"/>
      <c r="WQO175" s="396"/>
      <c r="WQP175" s="396"/>
      <c r="WQQ175" s="396"/>
      <c r="WQR175" s="396"/>
      <c r="WQS175" s="396"/>
      <c r="WQT175" s="396"/>
      <c r="WQU175" s="396"/>
      <c r="WQV175" s="396"/>
      <c r="WQW175" s="396"/>
      <c r="WQX175" s="396"/>
      <c r="WQY175" s="396"/>
      <c r="WQZ175" s="396"/>
      <c r="WRA175" s="396"/>
      <c r="WRB175" s="396"/>
      <c r="WRC175" s="396"/>
      <c r="WRD175" s="396"/>
      <c r="WRE175" s="396"/>
      <c r="WRF175" s="396"/>
      <c r="WRG175" s="396"/>
      <c r="WRH175" s="396"/>
      <c r="WRI175" s="396"/>
      <c r="WRJ175" s="396"/>
      <c r="WRK175" s="396"/>
      <c r="WRL175" s="396"/>
      <c r="WRM175" s="396"/>
      <c r="WRN175" s="396"/>
      <c r="WRO175" s="396"/>
      <c r="WRP175" s="396"/>
      <c r="WRQ175" s="396"/>
      <c r="WRR175" s="396"/>
      <c r="WRS175" s="396"/>
      <c r="WRT175" s="396"/>
      <c r="WRU175" s="396"/>
      <c r="WRV175" s="396"/>
      <c r="WRW175" s="396"/>
      <c r="WRX175" s="396"/>
      <c r="WRY175" s="396"/>
      <c r="WRZ175" s="396"/>
      <c r="WSA175" s="396"/>
      <c r="WSB175" s="396"/>
      <c r="WSC175" s="396"/>
      <c r="WSD175" s="396"/>
      <c r="WSE175" s="396"/>
      <c r="WSF175" s="396"/>
      <c r="WSG175" s="396"/>
      <c r="WSH175" s="396"/>
      <c r="WSI175" s="396"/>
      <c r="WSJ175" s="396"/>
      <c r="WSK175" s="396"/>
      <c r="WSL175" s="396"/>
      <c r="WSM175" s="396"/>
      <c r="WSN175" s="396"/>
      <c r="WSO175" s="396"/>
      <c r="WSP175" s="396"/>
      <c r="WSQ175" s="396"/>
      <c r="WSR175" s="396"/>
      <c r="WSS175" s="396"/>
      <c r="WST175" s="396"/>
      <c r="WSU175" s="396"/>
      <c r="WSV175" s="396"/>
      <c r="WSW175" s="396"/>
      <c r="WSX175" s="396"/>
      <c r="WSY175" s="396"/>
      <c r="WSZ175" s="396"/>
      <c r="WTA175" s="396"/>
      <c r="WTB175" s="396"/>
      <c r="WTC175" s="396"/>
      <c r="WTD175" s="396"/>
      <c r="WTE175" s="396"/>
      <c r="WTF175" s="396"/>
      <c r="WTG175" s="396"/>
      <c r="WTH175" s="396"/>
      <c r="WTI175" s="396"/>
      <c r="WTJ175" s="396"/>
      <c r="WTK175" s="396"/>
      <c r="WTL175" s="396"/>
      <c r="WTM175" s="396"/>
      <c r="WTN175" s="396"/>
      <c r="WTO175" s="396"/>
      <c r="WTP175" s="396"/>
      <c r="WTQ175" s="396"/>
      <c r="WTR175" s="396"/>
      <c r="WTS175" s="396"/>
      <c r="WTT175" s="396"/>
      <c r="WTU175" s="396"/>
      <c r="WTV175" s="396"/>
      <c r="WTW175" s="396"/>
      <c r="WTX175" s="396"/>
      <c r="WTY175" s="396"/>
      <c r="WTZ175" s="396"/>
      <c r="WUA175" s="396"/>
      <c r="WUB175" s="396"/>
      <c r="WUC175" s="396"/>
      <c r="WUD175" s="396"/>
      <c r="WUE175" s="396"/>
      <c r="WUF175" s="396"/>
      <c r="WUG175" s="396"/>
      <c r="WUH175" s="396"/>
      <c r="WUI175" s="396"/>
      <c r="WUJ175" s="396"/>
      <c r="WUK175" s="396"/>
      <c r="WUL175" s="396"/>
      <c r="WUM175" s="396"/>
      <c r="WUN175" s="396"/>
      <c r="WUO175" s="396"/>
      <c r="WUP175" s="396"/>
      <c r="WUQ175" s="396"/>
      <c r="WUR175" s="396"/>
      <c r="WUS175" s="396"/>
      <c r="WUT175" s="396"/>
      <c r="WUU175" s="396"/>
      <c r="WUV175" s="396"/>
      <c r="WUW175" s="396"/>
      <c r="WUX175" s="396"/>
      <c r="WUY175" s="396"/>
      <c r="WUZ175" s="396"/>
      <c r="WVA175" s="396"/>
      <c r="WVB175" s="396"/>
      <c r="WVC175" s="396"/>
      <c r="WVD175" s="396"/>
      <c r="WVE175" s="396"/>
      <c r="WVF175" s="396"/>
      <c r="WVG175" s="396"/>
      <c r="WVH175" s="396"/>
      <c r="WVI175" s="396"/>
      <c r="WVJ175" s="396"/>
      <c r="WVK175" s="396"/>
      <c r="WVL175" s="396"/>
      <c r="WVM175" s="396"/>
      <c r="WVN175" s="396"/>
      <c r="WVO175" s="396"/>
      <c r="WVP175" s="396"/>
      <c r="WVQ175" s="396"/>
      <c r="WVR175" s="396"/>
      <c r="WVS175" s="396"/>
      <c r="WVT175" s="396"/>
      <c r="WVU175" s="396"/>
      <c r="WVV175" s="396"/>
      <c r="WVW175" s="396"/>
      <c r="WVX175" s="396"/>
      <c r="WVY175" s="396"/>
      <c r="WVZ175" s="396"/>
      <c r="WWA175" s="396"/>
      <c r="WWB175" s="396"/>
      <c r="WWC175" s="396"/>
      <c r="WWD175" s="396"/>
      <c r="WWE175" s="396"/>
      <c r="WWF175" s="396"/>
      <c r="WWG175" s="396"/>
      <c r="WWH175" s="396"/>
      <c r="WWI175" s="396"/>
      <c r="WWJ175" s="396"/>
      <c r="WWK175" s="396"/>
      <c r="WWL175" s="396"/>
      <c r="WWM175" s="396"/>
      <c r="WWN175" s="396"/>
      <c r="WWO175" s="396"/>
      <c r="WWP175" s="396"/>
      <c r="WWQ175" s="396"/>
      <c r="WWR175" s="396"/>
      <c r="WWS175" s="396"/>
      <c r="WWT175" s="396"/>
      <c r="WWU175" s="396"/>
      <c r="WWV175" s="396"/>
      <c r="WWW175" s="396"/>
      <c r="WWX175" s="396"/>
      <c r="WWY175" s="396"/>
      <c r="WWZ175" s="396"/>
      <c r="WXA175" s="396"/>
      <c r="WXB175" s="396"/>
      <c r="WXC175" s="396"/>
      <c r="WXD175" s="396"/>
      <c r="WXE175" s="396"/>
      <c r="WXF175" s="396"/>
      <c r="WXG175" s="396"/>
      <c r="WXH175" s="396"/>
      <c r="WXI175" s="396"/>
      <c r="WXJ175" s="396"/>
      <c r="WXK175" s="396"/>
      <c r="WXL175" s="396"/>
      <c r="WXM175" s="396"/>
      <c r="WXN175" s="396"/>
      <c r="WXO175" s="396"/>
      <c r="WXP175" s="396"/>
      <c r="WXQ175" s="396"/>
      <c r="WXR175" s="396"/>
      <c r="WXS175" s="396"/>
      <c r="WXT175" s="396"/>
      <c r="WXU175" s="396"/>
      <c r="WXV175" s="396"/>
      <c r="WXW175" s="396"/>
      <c r="WXX175" s="396"/>
      <c r="WXY175" s="396"/>
      <c r="WXZ175" s="396"/>
      <c r="WYA175" s="396"/>
      <c r="WYB175" s="396"/>
      <c r="WYC175" s="396"/>
      <c r="WYD175" s="396"/>
      <c r="WYE175" s="396"/>
      <c r="WYF175" s="396"/>
      <c r="WYG175" s="396"/>
      <c r="WYH175" s="396"/>
      <c r="WYI175" s="396"/>
      <c r="WYJ175" s="396"/>
      <c r="WYK175" s="396"/>
      <c r="WYL175" s="396"/>
      <c r="WYM175" s="396"/>
      <c r="WYN175" s="396"/>
      <c r="WYO175" s="396"/>
      <c r="WYP175" s="396"/>
      <c r="WYQ175" s="396"/>
      <c r="WYR175" s="396"/>
      <c r="WYS175" s="396"/>
      <c r="WYT175" s="396"/>
      <c r="WYU175" s="396"/>
      <c r="WYV175" s="396"/>
      <c r="WYW175" s="396"/>
      <c r="WYX175" s="396"/>
      <c r="WYY175" s="396"/>
      <c r="WYZ175" s="396"/>
      <c r="WZA175" s="396"/>
      <c r="WZB175" s="396"/>
      <c r="WZC175" s="396"/>
      <c r="WZD175" s="396"/>
      <c r="WZE175" s="396"/>
      <c r="WZF175" s="396"/>
      <c r="WZG175" s="396"/>
      <c r="WZH175" s="396"/>
      <c r="WZI175" s="396"/>
      <c r="WZJ175" s="396"/>
      <c r="WZK175" s="396"/>
      <c r="WZL175" s="396"/>
      <c r="WZM175" s="396"/>
      <c r="WZN175" s="396"/>
      <c r="WZO175" s="396"/>
      <c r="WZP175" s="396"/>
      <c r="WZQ175" s="396"/>
      <c r="WZR175" s="396"/>
      <c r="WZS175" s="396"/>
      <c r="WZT175" s="396"/>
      <c r="WZU175" s="396"/>
      <c r="WZV175" s="396"/>
      <c r="WZW175" s="396"/>
      <c r="WZX175" s="396"/>
      <c r="WZY175" s="396"/>
      <c r="WZZ175" s="396"/>
      <c r="XAA175" s="396"/>
      <c r="XAB175" s="396"/>
      <c r="XAC175" s="396"/>
      <c r="XAD175" s="396"/>
      <c r="XAE175" s="396"/>
      <c r="XAF175" s="396"/>
      <c r="XAG175" s="396"/>
      <c r="XAH175" s="396"/>
      <c r="XAI175" s="396"/>
      <c r="XAJ175" s="396"/>
      <c r="XAK175" s="396"/>
      <c r="XAL175" s="396"/>
      <c r="XAM175" s="396"/>
      <c r="XAN175" s="396"/>
      <c r="XAO175" s="396"/>
      <c r="XAP175" s="396"/>
      <c r="XAQ175" s="396"/>
      <c r="XAR175" s="396"/>
      <c r="XAS175" s="396"/>
      <c r="XAT175" s="396"/>
      <c r="XAU175" s="396"/>
      <c r="XAV175" s="396"/>
      <c r="XAW175" s="396"/>
      <c r="XAX175" s="396"/>
      <c r="XAY175" s="396"/>
      <c r="XAZ175" s="396"/>
      <c r="XBA175" s="396"/>
      <c r="XBB175" s="396"/>
      <c r="XBC175" s="396"/>
      <c r="XBD175" s="396"/>
      <c r="XBE175" s="396"/>
      <c r="XBF175" s="396"/>
      <c r="XBG175" s="396"/>
      <c r="XBH175" s="396"/>
      <c r="XBI175" s="396"/>
      <c r="XBJ175" s="396"/>
      <c r="XBK175" s="396"/>
      <c r="XBL175" s="396"/>
      <c r="XBM175" s="396"/>
      <c r="XBN175" s="396"/>
      <c r="XBO175" s="396"/>
      <c r="XBP175" s="396"/>
      <c r="XBQ175" s="396"/>
      <c r="XBR175" s="396"/>
      <c r="XBS175" s="396"/>
      <c r="XBT175" s="396"/>
      <c r="XBU175" s="396"/>
      <c r="XBV175" s="396"/>
      <c r="XBW175" s="396"/>
      <c r="XBX175" s="396"/>
      <c r="XBY175" s="396"/>
      <c r="XBZ175" s="396"/>
      <c r="XCA175" s="396"/>
      <c r="XCB175" s="396"/>
      <c r="XCC175" s="396"/>
      <c r="XCD175" s="396"/>
      <c r="XCE175" s="396"/>
      <c r="XCF175" s="396"/>
      <c r="XCG175" s="396"/>
      <c r="XCH175" s="396"/>
      <c r="XCI175" s="396"/>
      <c r="XCJ175" s="396"/>
      <c r="XCK175" s="396"/>
      <c r="XCL175" s="396"/>
      <c r="XCM175" s="396"/>
      <c r="XCN175" s="396"/>
      <c r="XCO175" s="396"/>
      <c r="XCP175" s="396"/>
      <c r="XCQ175" s="396"/>
      <c r="XCR175" s="396"/>
      <c r="XCS175" s="396"/>
      <c r="XCT175" s="396"/>
      <c r="XCU175" s="396"/>
      <c r="XCV175" s="396"/>
      <c r="XCW175" s="396"/>
      <c r="XCX175" s="396"/>
      <c r="XCY175" s="396"/>
      <c r="XCZ175" s="396"/>
      <c r="XDA175" s="396"/>
      <c r="XDB175" s="396"/>
      <c r="XDC175" s="396"/>
      <c r="XDD175" s="396"/>
      <c r="XDE175" s="396"/>
      <c r="XDF175" s="396"/>
      <c r="XDG175" s="396"/>
      <c r="XDH175" s="396"/>
      <c r="XDI175" s="396"/>
      <c r="XDJ175" s="396"/>
      <c r="XDK175" s="396"/>
      <c r="XDL175" s="396"/>
      <c r="XDM175" s="396"/>
      <c r="XDN175" s="396"/>
      <c r="XDO175" s="396"/>
      <c r="XDP175" s="396"/>
      <c r="XDQ175" s="396"/>
      <c r="XDR175" s="396"/>
      <c r="XDS175" s="396"/>
      <c r="XDT175" s="396"/>
      <c r="XDU175" s="396"/>
      <c r="XDV175" s="396"/>
      <c r="XDW175" s="396"/>
      <c r="XDX175" s="396"/>
      <c r="XDY175" s="396"/>
      <c r="XDZ175" s="396"/>
      <c r="XEA175" s="396"/>
      <c r="XEB175" s="396"/>
      <c r="XEC175" s="396"/>
      <c r="XEE175" s="396"/>
      <c r="XEF175" s="125"/>
      <c r="XEG175" s="369"/>
      <c r="XEH175" s="272"/>
      <c r="XEI175" s="273"/>
      <c r="XEJ175" s="272"/>
      <c r="XEK175" s="272"/>
      <c r="XEL175" s="272"/>
      <c r="XEM175" s="272"/>
      <c r="XEN175" s="133"/>
      <c r="XEO175" s="114"/>
      <c r="XEP175" s="114"/>
    </row>
    <row r="176" spans="1:16370" s="387" customFormat="1" ht="62.4">
      <c r="A176" s="387" t="s">
        <v>40</v>
      </c>
      <c r="B176" s="396"/>
      <c r="C176" s="125">
        <v>112</v>
      </c>
      <c r="D176" s="369" t="s">
        <v>3195</v>
      </c>
      <c r="E176" s="465"/>
      <c r="F176" s="273">
        <f>6.49*0.8</f>
        <v>5.1920000000000002</v>
      </c>
      <c r="G176" s="272"/>
      <c r="H176" s="272">
        <v>5.1920000000000002</v>
      </c>
      <c r="I176" s="272">
        <f t="shared" si="87"/>
        <v>4.1659999999999995</v>
      </c>
      <c r="J176" s="272">
        <f t="shared" si="88"/>
        <v>0</v>
      </c>
      <c r="K176" s="272">
        <f t="shared" si="89"/>
        <v>1.024</v>
      </c>
      <c r="L176" s="114" t="s">
        <v>2279</v>
      </c>
      <c r="M176" s="114">
        <f t="shared" si="62"/>
        <v>2.0000000000006679E-3</v>
      </c>
      <c r="N176" s="410">
        <f t="shared" si="63"/>
        <v>5.1899999999999995</v>
      </c>
      <c r="O176" s="411">
        <f t="shared" si="64"/>
        <v>4.1659999999999995</v>
      </c>
      <c r="P176" s="114"/>
      <c r="Q176" s="114"/>
      <c r="R176" s="114">
        <f>2.56*R167</f>
        <v>0.51200000000000001</v>
      </c>
      <c r="S176" s="114">
        <f>2.56*S167+0.04+2.59</f>
        <v>3.3979999999999997</v>
      </c>
      <c r="T176" s="114">
        <f>2.56*T167</f>
        <v>0</v>
      </c>
      <c r="U176" s="114">
        <f>2.56*U167</f>
        <v>0</v>
      </c>
      <c r="V176" s="114">
        <f>2.56*V167</f>
        <v>0.25600000000000001</v>
      </c>
      <c r="W176" s="466"/>
      <c r="X176" s="466"/>
      <c r="Y176" s="411">
        <f t="shared" si="65"/>
        <v>0</v>
      </c>
      <c r="Z176" s="466"/>
      <c r="AA176" s="466"/>
      <c r="AB176" s="466"/>
      <c r="AC176" s="466"/>
      <c r="AD176" s="466"/>
      <c r="AE176" s="466"/>
      <c r="AF176" s="466"/>
      <c r="AG176" s="466"/>
      <c r="AH176" s="466"/>
      <c r="AI176" s="466"/>
      <c r="AJ176" s="466"/>
      <c r="AK176" s="466"/>
      <c r="AL176" s="466"/>
      <c r="AM176" s="466"/>
      <c r="AN176" s="466"/>
      <c r="AO176" s="466"/>
      <c r="AP176" s="466"/>
      <c r="AQ176" s="466"/>
      <c r="AR176" s="466"/>
      <c r="AS176" s="466"/>
      <c r="AT176" s="466"/>
      <c r="AU176" s="466"/>
      <c r="AV176" s="466"/>
      <c r="AW176" s="411">
        <f t="shared" si="66"/>
        <v>1.024</v>
      </c>
      <c r="AX176" s="466"/>
      <c r="AY176" s="114">
        <f>2.56*AY167</f>
        <v>1.024</v>
      </c>
      <c r="AZ176" s="125" t="s">
        <v>3196</v>
      </c>
      <c r="BA176" s="125" t="s">
        <v>3197</v>
      </c>
      <c r="BB176" s="467"/>
      <c r="BC176" s="467"/>
      <c r="BD176" s="401">
        <f t="shared" si="67"/>
        <v>0</v>
      </c>
      <c r="BE176" s="467"/>
      <c r="BF176" s="467"/>
      <c r="BG176" s="467"/>
      <c r="BH176" s="401">
        <f t="shared" si="68"/>
        <v>0</v>
      </c>
      <c r="BI176" s="467"/>
      <c r="BJ176" s="467"/>
      <c r="BK176" s="467"/>
      <c r="BL176" s="125" t="s">
        <v>2756</v>
      </c>
      <c r="BM176" s="466"/>
      <c r="BN176" s="125" t="s">
        <v>3198</v>
      </c>
      <c r="BO176" s="125" t="s">
        <v>3168</v>
      </c>
      <c r="BP176" s="125" t="s">
        <v>72</v>
      </c>
      <c r="BQ176" s="125" t="s">
        <v>72</v>
      </c>
      <c r="BR176" s="396"/>
      <c r="BS176" s="396"/>
      <c r="BT176" s="396"/>
      <c r="BU176" s="396"/>
      <c r="BV176" s="396"/>
      <c r="BW176" s="396"/>
      <c r="BX176" s="396"/>
      <c r="BY176" s="396"/>
      <c r="BZ176" s="396"/>
      <c r="CA176" s="396"/>
      <c r="CB176" s="396"/>
      <c r="CC176" s="396"/>
      <c r="CD176" s="396"/>
      <c r="CE176" s="396"/>
      <c r="CF176" s="396"/>
      <c r="CG176" s="396"/>
      <c r="CH176" s="396"/>
      <c r="CI176" s="396"/>
      <c r="CJ176" s="396"/>
      <c r="CK176" s="396"/>
      <c r="CL176" s="396"/>
      <c r="CM176" s="396"/>
      <c r="CN176" s="396"/>
      <c r="CO176" s="396"/>
      <c r="CP176" s="396"/>
      <c r="CQ176" s="396"/>
      <c r="CR176" s="396"/>
      <c r="CS176" s="396"/>
      <c r="CT176" s="396"/>
      <c r="CU176" s="396"/>
      <c r="CV176" s="396"/>
      <c r="CW176" s="396"/>
      <c r="CX176" s="396"/>
      <c r="CY176" s="396"/>
      <c r="CZ176" s="396"/>
      <c r="DA176" s="396"/>
      <c r="DB176" s="396"/>
      <c r="DC176" s="396"/>
      <c r="DD176" s="396"/>
      <c r="DE176" s="396"/>
      <c r="DF176" s="396"/>
      <c r="DG176" s="396"/>
      <c r="DH176" s="396"/>
      <c r="DI176" s="396"/>
      <c r="DJ176" s="396"/>
      <c r="DK176" s="396"/>
      <c r="DL176" s="396"/>
      <c r="DM176" s="396"/>
      <c r="DN176" s="396"/>
      <c r="DO176" s="396"/>
      <c r="DP176" s="396"/>
      <c r="DQ176" s="396"/>
      <c r="DR176" s="396"/>
      <c r="DS176" s="396"/>
      <c r="DT176" s="396"/>
      <c r="DU176" s="396"/>
      <c r="DV176" s="396"/>
      <c r="DW176" s="396"/>
      <c r="DX176" s="396"/>
      <c r="DY176" s="396"/>
      <c r="DZ176" s="396"/>
      <c r="EA176" s="396"/>
      <c r="EB176" s="396"/>
      <c r="EC176" s="396"/>
      <c r="ED176" s="396"/>
      <c r="EE176" s="396"/>
      <c r="EF176" s="396"/>
      <c r="EG176" s="396"/>
      <c r="EH176" s="396"/>
      <c r="EI176" s="396"/>
      <c r="EJ176" s="396"/>
      <c r="EK176" s="396"/>
      <c r="EL176" s="396"/>
      <c r="EM176" s="396"/>
      <c r="EN176" s="396"/>
      <c r="EO176" s="396"/>
      <c r="EP176" s="396"/>
      <c r="EQ176" s="396"/>
      <c r="ER176" s="396"/>
      <c r="ES176" s="396"/>
      <c r="ET176" s="396"/>
      <c r="EU176" s="396"/>
      <c r="EV176" s="396"/>
      <c r="EW176" s="396"/>
      <c r="EX176" s="396"/>
      <c r="EY176" s="396"/>
      <c r="EZ176" s="396"/>
      <c r="FA176" s="396"/>
      <c r="FB176" s="396"/>
      <c r="FC176" s="396"/>
      <c r="FD176" s="396"/>
      <c r="FE176" s="396"/>
      <c r="FF176" s="396"/>
      <c r="FG176" s="396"/>
      <c r="FH176" s="396"/>
      <c r="FI176" s="396"/>
      <c r="FJ176" s="396"/>
      <c r="FK176" s="396"/>
      <c r="FL176" s="396"/>
      <c r="FM176" s="396"/>
      <c r="FN176" s="396"/>
      <c r="FO176" s="396"/>
      <c r="FP176" s="396"/>
      <c r="FQ176" s="396"/>
      <c r="FR176" s="396"/>
      <c r="FS176" s="396"/>
      <c r="FT176" s="396"/>
      <c r="FU176" s="396"/>
      <c r="FV176" s="396"/>
      <c r="FW176" s="396"/>
      <c r="FX176" s="396"/>
      <c r="FY176" s="396"/>
      <c r="FZ176" s="396"/>
      <c r="GA176" s="396"/>
      <c r="GB176" s="396"/>
      <c r="GC176" s="396"/>
      <c r="GD176" s="396"/>
      <c r="GE176" s="396"/>
      <c r="GF176" s="396"/>
      <c r="GG176" s="396"/>
      <c r="GH176" s="396"/>
      <c r="GI176" s="396"/>
      <c r="GJ176" s="396"/>
      <c r="GK176" s="396"/>
      <c r="GL176" s="396"/>
      <c r="GM176" s="396"/>
      <c r="GN176" s="396"/>
      <c r="GO176" s="396"/>
      <c r="GP176" s="396"/>
      <c r="GQ176" s="396"/>
      <c r="GR176" s="396"/>
      <c r="GS176" s="396"/>
      <c r="GT176" s="396"/>
      <c r="GU176" s="396"/>
      <c r="GV176" s="396"/>
      <c r="GW176" s="396"/>
      <c r="GX176" s="396"/>
      <c r="GY176" s="396"/>
      <c r="GZ176" s="396"/>
      <c r="HA176" s="396"/>
      <c r="HB176" s="396"/>
      <c r="HC176" s="396"/>
      <c r="HD176" s="396"/>
      <c r="HE176" s="396"/>
      <c r="HF176" s="396"/>
      <c r="HG176" s="396"/>
      <c r="HH176" s="396"/>
      <c r="HI176" s="396"/>
      <c r="HJ176" s="396"/>
      <c r="HK176" s="396"/>
      <c r="HL176" s="396"/>
      <c r="HM176" s="396"/>
      <c r="HN176" s="396"/>
      <c r="HO176" s="396"/>
      <c r="HP176" s="396"/>
      <c r="HQ176" s="396"/>
      <c r="HR176" s="396"/>
      <c r="HS176" s="396"/>
      <c r="HT176" s="396"/>
      <c r="HU176" s="396"/>
      <c r="HV176" s="396"/>
      <c r="HW176" s="396"/>
      <c r="HX176" s="396"/>
      <c r="HY176" s="396"/>
      <c r="HZ176" s="396"/>
      <c r="IA176" s="396"/>
      <c r="IB176" s="396"/>
      <c r="IC176" s="396"/>
      <c r="ID176" s="396"/>
      <c r="IE176" s="396"/>
      <c r="IF176" s="396"/>
      <c r="IG176" s="396"/>
      <c r="IH176" s="396"/>
      <c r="II176" s="396"/>
      <c r="IJ176" s="396"/>
      <c r="IK176" s="396"/>
      <c r="IL176" s="396"/>
      <c r="IM176" s="396"/>
      <c r="IN176" s="396"/>
      <c r="IO176" s="396"/>
      <c r="IP176" s="396"/>
      <c r="IQ176" s="396"/>
      <c r="IR176" s="396"/>
      <c r="IS176" s="396"/>
      <c r="IT176" s="396"/>
      <c r="IU176" s="396"/>
      <c r="IV176" s="396"/>
      <c r="IW176" s="396"/>
      <c r="IX176" s="396"/>
      <c r="IY176" s="396"/>
      <c r="IZ176" s="396"/>
      <c r="JA176" s="396"/>
      <c r="JB176" s="396"/>
      <c r="JC176" s="396"/>
      <c r="JD176" s="396"/>
      <c r="JE176" s="396"/>
      <c r="JF176" s="396"/>
      <c r="JG176" s="396"/>
      <c r="JH176" s="396"/>
      <c r="JI176" s="396"/>
      <c r="JJ176" s="396"/>
      <c r="JK176" s="396"/>
      <c r="JL176" s="396"/>
      <c r="JM176" s="396"/>
      <c r="JN176" s="396"/>
      <c r="JO176" s="396"/>
      <c r="JP176" s="396"/>
      <c r="JQ176" s="396"/>
      <c r="JR176" s="396"/>
      <c r="JS176" s="396"/>
      <c r="JT176" s="396"/>
      <c r="JU176" s="396"/>
      <c r="JV176" s="396"/>
      <c r="JW176" s="396"/>
      <c r="JX176" s="396"/>
      <c r="JY176" s="396"/>
      <c r="JZ176" s="396"/>
      <c r="KA176" s="396"/>
      <c r="KB176" s="396"/>
      <c r="KC176" s="396"/>
      <c r="KD176" s="396"/>
      <c r="KE176" s="396"/>
      <c r="KF176" s="396"/>
      <c r="KG176" s="396"/>
      <c r="KH176" s="396"/>
      <c r="KI176" s="396"/>
      <c r="KJ176" s="396"/>
      <c r="KK176" s="396"/>
      <c r="KL176" s="396"/>
      <c r="KM176" s="396"/>
      <c r="KN176" s="396"/>
      <c r="KO176" s="396"/>
      <c r="KP176" s="396"/>
      <c r="KQ176" s="396"/>
      <c r="KR176" s="396"/>
      <c r="KS176" s="396"/>
      <c r="KT176" s="396"/>
      <c r="KU176" s="396"/>
      <c r="KV176" s="396"/>
      <c r="KW176" s="396"/>
      <c r="KX176" s="396"/>
      <c r="KY176" s="396"/>
      <c r="KZ176" s="396"/>
      <c r="LA176" s="396"/>
      <c r="LB176" s="396"/>
      <c r="LC176" s="396"/>
      <c r="LD176" s="396"/>
      <c r="LE176" s="396"/>
      <c r="LF176" s="396"/>
      <c r="LG176" s="396"/>
      <c r="LH176" s="396"/>
      <c r="LI176" s="396"/>
      <c r="LJ176" s="396"/>
      <c r="LK176" s="396"/>
      <c r="LL176" s="396"/>
      <c r="LM176" s="396"/>
      <c r="LN176" s="396"/>
      <c r="LO176" s="396"/>
      <c r="LP176" s="396"/>
      <c r="LQ176" s="396"/>
      <c r="LR176" s="396"/>
      <c r="LS176" s="396"/>
      <c r="LT176" s="396"/>
      <c r="LU176" s="396"/>
      <c r="LV176" s="396"/>
      <c r="LW176" s="396"/>
      <c r="LX176" s="396"/>
      <c r="LY176" s="396"/>
      <c r="LZ176" s="396"/>
      <c r="MA176" s="396"/>
      <c r="MB176" s="396"/>
      <c r="MC176" s="396"/>
      <c r="MD176" s="396"/>
      <c r="ME176" s="396"/>
      <c r="MF176" s="396"/>
      <c r="MG176" s="396"/>
      <c r="MH176" s="396"/>
      <c r="MI176" s="396"/>
      <c r="MJ176" s="396"/>
      <c r="MK176" s="396"/>
      <c r="ML176" s="396"/>
      <c r="MM176" s="396"/>
      <c r="MN176" s="396"/>
      <c r="MO176" s="396"/>
      <c r="MP176" s="396"/>
      <c r="MQ176" s="396"/>
      <c r="MR176" s="396"/>
      <c r="MS176" s="396"/>
      <c r="MT176" s="396"/>
      <c r="MU176" s="396"/>
      <c r="MV176" s="396"/>
      <c r="MW176" s="396"/>
      <c r="MX176" s="396"/>
      <c r="MY176" s="396"/>
      <c r="MZ176" s="396"/>
      <c r="NA176" s="396"/>
      <c r="NB176" s="396"/>
      <c r="NC176" s="396"/>
      <c r="ND176" s="396"/>
      <c r="NE176" s="396"/>
      <c r="NF176" s="396"/>
      <c r="NG176" s="396"/>
      <c r="NH176" s="396"/>
      <c r="NI176" s="396"/>
      <c r="NJ176" s="396"/>
      <c r="NK176" s="396"/>
      <c r="NL176" s="396"/>
      <c r="NM176" s="396"/>
      <c r="NN176" s="396"/>
      <c r="NO176" s="396"/>
      <c r="NP176" s="396"/>
      <c r="NQ176" s="396"/>
      <c r="NR176" s="396"/>
      <c r="NS176" s="396"/>
      <c r="NT176" s="396"/>
      <c r="NU176" s="396"/>
      <c r="NV176" s="396"/>
      <c r="NW176" s="396"/>
      <c r="NX176" s="396"/>
      <c r="NY176" s="396"/>
      <c r="NZ176" s="396"/>
      <c r="OA176" s="396"/>
      <c r="OB176" s="396"/>
      <c r="OC176" s="396"/>
      <c r="OD176" s="396"/>
      <c r="OE176" s="396"/>
      <c r="OF176" s="396"/>
      <c r="OG176" s="396"/>
      <c r="OH176" s="396"/>
      <c r="OI176" s="396"/>
      <c r="OJ176" s="396"/>
      <c r="OK176" s="396"/>
      <c r="OL176" s="396"/>
      <c r="OM176" s="396"/>
      <c r="ON176" s="396"/>
      <c r="OO176" s="396"/>
      <c r="OP176" s="396"/>
      <c r="OQ176" s="396"/>
      <c r="OR176" s="396"/>
      <c r="OS176" s="396"/>
      <c r="OT176" s="396"/>
      <c r="OU176" s="396"/>
      <c r="OV176" s="396"/>
      <c r="OW176" s="396"/>
      <c r="OX176" s="396"/>
      <c r="OY176" s="396"/>
      <c r="OZ176" s="396"/>
      <c r="PA176" s="396"/>
      <c r="PB176" s="396"/>
      <c r="PC176" s="396"/>
      <c r="PD176" s="396"/>
      <c r="PE176" s="396"/>
      <c r="PF176" s="396"/>
      <c r="PG176" s="396"/>
      <c r="PH176" s="396"/>
      <c r="PI176" s="396"/>
      <c r="PJ176" s="396"/>
      <c r="PK176" s="396"/>
      <c r="PL176" s="396"/>
      <c r="PM176" s="396"/>
      <c r="PN176" s="396"/>
      <c r="PO176" s="396"/>
      <c r="PP176" s="396"/>
      <c r="PQ176" s="396"/>
      <c r="PR176" s="396"/>
      <c r="PS176" s="396"/>
      <c r="PT176" s="396"/>
      <c r="PU176" s="396"/>
      <c r="PV176" s="396"/>
      <c r="PW176" s="396"/>
      <c r="PX176" s="396"/>
      <c r="PY176" s="396"/>
      <c r="PZ176" s="396"/>
      <c r="QA176" s="396"/>
      <c r="QB176" s="396"/>
      <c r="QC176" s="396"/>
      <c r="QD176" s="396"/>
      <c r="QE176" s="396"/>
      <c r="QF176" s="396"/>
      <c r="QG176" s="396"/>
      <c r="QH176" s="396"/>
      <c r="QI176" s="396"/>
      <c r="QJ176" s="396"/>
      <c r="QK176" s="396"/>
      <c r="QL176" s="396"/>
      <c r="QM176" s="396"/>
      <c r="QN176" s="396"/>
      <c r="QO176" s="396"/>
      <c r="QP176" s="396"/>
      <c r="QQ176" s="396"/>
      <c r="QR176" s="396"/>
      <c r="QS176" s="396"/>
      <c r="QT176" s="396"/>
      <c r="QU176" s="396"/>
      <c r="QV176" s="396"/>
      <c r="QW176" s="396"/>
      <c r="QX176" s="396"/>
      <c r="QY176" s="396"/>
      <c r="QZ176" s="396"/>
      <c r="RA176" s="396"/>
      <c r="RB176" s="396"/>
      <c r="RC176" s="396"/>
      <c r="RD176" s="396"/>
      <c r="RE176" s="396"/>
      <c r="RF176" s="396"/>
      <c r="RG176" s="396"/>
      <c r="RH176" s="396"/>
      <c r="RI176" s="396"/>
      <c r="RJ176" s="396"/>
      <c r="RK176" s="396"/>
      <c r="RL176" s="396"/>
      <c r="RM176" s="396"/>
      <c r="RN176" s="396"/>
      <c r="RO176" s="396"/>
      <c r="RP176" s="396"/>
      <c r="RQ176" s="396"/>
      <c r="RR176" s="396"/>
      <c r="RS176" s="396"/>
      <c r="RT176" s="396"/>
      <c r="RU176" s="396"/>
      <c r="RV176" s="396"/>
      <c r="RW176" s="396"/>
      <c r="RX176" s="396"/>
      <c r="RY176" s="396"/>
      <c r="RZ176" s="396"/>
      <c r="SA176" s="396"/>
      <c r="SB176" s="396"/>
      <c r="SC176" s="396"/>
      <c r="SD176" s="396"/>
      <c r="SE176" s="396"/>
      <c r="SF176" s="396"/>
      <c r="SG176" s="396"/>
      <c r="SH176" s="396"/>
      <c r="SI176" s="396"/>
      <c r="SJ176" s="396"/>
      <c r="SK176" s="396"/>
      <c r="SL176" s="396"/>
      <c r="SM176" s="396"/>
      <c r="SN176" s="396"/>
      <c r="SO176" s="396"/>
      <c r="SP176" s="396"/>
      <c r="SQ176" s="396"/>
      <c r="SR176" s="396"/>
      <c r="SS176" s="396"/>
      <c r="ST176" s="396"/>
      <c r="SU176" s="396"/>
      <c r="SV176" s="396"/>
      <c r="SW176" s="396"/>
      <c r="SX176" s="396"/>
      <c r="SY176" s="396"/>
      <c r="SZ176" s="396"/>
      <c r="TA176" s="396"/>
      <c r="TB176" s="396"/>
      <c r="TC176" s="396"/>
      <c r="TD176" s="396"/>
      <c r="TE176" s="396"/>
      <c r="TF176" s="396"/>
      <c r="TG176" s="396"/>
      <c r="TH176" s="396"/>
      <c r="TI176" s="396"/>
      <c r="TJ176" s="396"/>
      <c r="TK176" s="396"/>
      <c r="TL176" s="396"/>
      <c r="TM176" s="396"/>
      <c r="TN176" s="396"/>
      <c r="TO176" s="396"/>
      <c r="TP176" s="396"/>
      <c r="TQ176" s="396"/>
      <c r="TR176" s="396"/>
      <c r="TS176" s="396"/>
      <c r="TT176" s="396"/>
      <c r="TU176" s="396"/>
      <c r="TV176" s="396"/>
      <c r="TW176" s="396"/>
      <c r="TX176" s="396"/>
      <c r="TY176" s="396"/>
      <c r="TZ176" s="396"/>
      <c r="UA176" s="396"/>
      <c r="UB176" s="396"/>
      <c r="UC176" s="396"/>
      <c r="UD176" s="396"/>
      <c r="UE176" s="396"/>
      <c r="UF176" s="396"/>
      <c r="UG176" s="396"/>
      <c r="UH176" s="396"/>
      <c r="UI176" s="396"/>
      <c r="UJ176" s="396"/>
      <c r="UK176" s="396"/>
      <c r="UL176" s="396"/>
      <c r="UM176" s="396"/>
      <c r="UN176" s="396"/>
      <c r="UO176" s="396"/>
      <c r="UP176" s="396"/>
      <c r="UQ176" s="396"/>
      <c r="UR176" s="396"/>
      <c r="US176" s="396"/>
      <c r="UT176" s="396"/>
      <c r="UU176" s="396"/>
      <c r="UV176" s="396"/>
      <c r="UW176" s="396"/>
      <c r="UX176" s="396"/>
      <c r="UY176" s="396"/>
      <c r="UZ176" s="396"/>
      <c r="VA176" s="396"/>
      <c r="VB176" s="396"/>
      <c r="VC176" s="396"/>
      <c r="VD176" s="396"/>
      <c r="VE176" s="396"/>
      <c r="VF176" s="396"/>
      <c r="VG176" s="396"/>
      <c r="VH176" s="396"/>
      <c r="VI176" s="396"/>
      <c r="VJ176" s="396"/>
      <c r="VK176" s="396"/>
      <c r="VL176" s="396"/>
      <c r="VM176" s="396"/>
      <c r="VN176" s="396"/>
      <c r="VO176" s="396"/>
      <c r="VP176" s="396"/>
      <c r="VQ176" s="396"/>
      <c r="VR176" s="396"/>
      <c r="VS176" s="396"/>
      <c r="VT176" s="396"/>
      <c r="VU176" s="396"/>
      <c r="VV176" s="396"/>
      <c r="VW176" s="396"/>
      <c r="VX176" s="396"/>
      <c r="VY176" s="396"/>
      <c r="VZ176" s="396"/>
      <c r="WA176" s="396"/>
      <c r="WB176" s="396"/>
      <c r="WC176" s="396"/>
      <c r="WD176" s="396"/>
      <c r="WE176" s="396"/>
      <c r="WF176" s="396"/>
      <c r="WG176" s="396"/>
      <c r="WH176" s="396"/>
      <c r="WI176" s="396"/>
      <c r="WJ176" s="396"/>
      <c r="WK176" s="396"/>
      <c r="WL176" s="396"/>
      <c r="WM176" s="396"/>
      <c r="WN176" s="396"/>
      <c r="WO176" s="396"/>
      <c r="WP176" s="396"/>
      <c r="WQ176" s="396"/>
      <c r="WR176" s="396"/>
      <c r="WS176" s="396"/>
      <c r="WT176" s="396"/>
      <c r="WU176" s="396"/>
      <c r="WV176" s="396"/>
      <c r="WW176" s="396"/>
      <c r="WX176" s="396"/>
      <c r="WY176" s="396"/>
      <c r="WZ176" s="396"/>
      <c r="XA176" s="396"/>
      <c r="XB176" s="396"/>
      <c r="XC176" s="396"/>
      <c r="XD176" s="396"/>
      <c r="XE176" s="396"/>
      <c r="XF176" s="396"/>
      <c r="XG176" s="396"/>
      <c r="XH176" s="396"/>
      <c r="XI176" s="396"/>
      <c r="XJ176" s="396"/>
      <c r="XK176" s="396"/>
      <c r="XL176" s="396"/>
      <c r="XM176" s="396"/>
      <c r="XN176" s="396"/>
      <c r="XO176" s="396"/>
      <c r="XP176" s="396"/>
      <c r="XQ176" s="396"/>
      <c r="XR176" s="396"/>
      <c r="XS176" s="396"/>
      <c r="XT176" s="396"/>
      <c r="XU176" s="396"/>
      <c r="XV176" s="396"/>
      <c r="XW176" s="396"/>
      <c r="XX176" s="396"/>
      <c r="XY176" s="396"/>
      <c r="XZ176" s="396"/>
      <c r="YA176" s="396"/>
      <c r="YB176" s="396"/>
      <c r="YC176" s="396"/>
      <c r="YD176" s="396"/>
      <c r="YE176" s="396"/>
      <c r="YF176" s="396"/>
      <c r="YG176" s="396"/>
      <c r="YH176" s="396"/>
      <c r="YI176" s="396"/>
      <c r="YJ176" s="396"/>
      <c r="YK176" s="396"/>
      <c r="YL176" s="396"/>
      <c r="YM176" s="396"/>
      <c r="YN176" s="396"/>
      <c r="YO176" s="396"/>
      <c r="YP176" s="396"/>
      <c r="YQ176" s="396"/>
      <c r="YR176" s="396"/>
      <c r="YS176" s="396"/>
      <c r="YT176" s="396"/>
      <c r="YU176" s="396"/>
      <c r="YV176" s="396"/>
      <c r="YW176" s="396"/>
      <c r="YX176" s="396"/>
      <c r="YY176" s="396"/>
      <c r="YZ176" s="396"/>
      <c r="ZA176" s="396"/>
      <c r="ZB176" s="396"/>
      <c r="ZC176" s="396"/>
      <c r="ZD176" s="396"/>
      <c r="ZE176" s="396"/>
      <c r="ZF176" s="396"/>
      <c r="ZG176" s="396"/>
      <c r="ZH176" s="396"/>
      <c r="ZI176" s="396"/>
      <c r="ZJ176" s="396"/>
      <c r="ZK176" s="396"/>
      <c r="ZL176" s="396"/>
      <c r="ZM176" s="396"/>
      <c r="ZN176" s="396"/>
      <c r="ZO176" s="396"/>
      <c r="ZP176" s="396"/>
      <c r="ZQ176" s="396"/>
      <c r="ZR176" s="396"/>
      <c r="ZS176" s="396"/>
      <c r="ZT176" s="396"/>
      <c r="ZU176" s="396"/>
      <c r="ZV176" s="396"/>
      <c r="ZW176" s="396"/>
      <c r="ZX176" s="396"/>
      <c r="ZY176" s="396"/>
      <c r="ZZ176" s="396"/>
      <c r="AAA176" s="396"/>
      <c r="AAB176" s="396"/>
      <c r="AAC176" s="396"/>
      <c r="AAD176" s="396"/>
      <c r="AAE176" s="396"/>
      <c r="AAF176" s="396"/>
      <c r="AAG176" s="396"/>
      <c r="AAH176" s="396"/>
      <c r="AAI176" s="396"/>
      <c r="AAJ176" s="396"/>
      <c r="AAK176" s="396"/>
      <c r="AAL176" s="396"/>
      <c r="AAM176" s="396"/>
      <c r="AAN176" s="396"/>
      <c r="AAO176" s="396"/>
      <c r="AAP176" s="396"/>
      <c r="AAQ176" s="396"/>
      <c r="AAR176" s="396"/>
      <c r="AAS176" s="396"/>
      <c r="AAT176" s="396"/>
      <c r="AAU176" s="396"/>
      <c r="AAV176" s="396"/>
      <c r="AAW176" s="396"/>
      <c r="AAX176" s="396"/>
      <c r="AAY176" s="396"/>
      <c r="AAZ176" s="396"/>
      <c r="ABA176" s="396"/>
      <c r="ABB176" s="396"/>
      <c r="ABC176" s="396"/>
      <c r="ABD176" s="396"/>
      <c r="ABE176" s="396"/>
      <c r="ABF176" s="396"/>
      <c r="ABG176" s="396"/>
      <c r="ABH176" s="396"/>
      <c r="ABI176" s="396"/>
      <c r="ABJ176" s="396"/>
      <c r="ABK176" s="396"/>
      <c r="ABL176" s="396"/>
      <c r="ABM176" s="396"/>
      <c r="ABN176" s="396"/>
      <c r="ABO176" s="396"/>
      <c r="ABP176" s="396"/>
      <c r="ABQ176" s="396"/>
      <c r="ABR176" s="396"/>
      <c r="ABS176" s="396"/>
      <c r="ABT176" s="396"/>
      <c r="ABU176" s="396"/>
      <c r="ABV176" s="396"/>
      <c r="ABW176" s="396"/>
      <c r="ABX176" s="396"/>
      <c r="ABY176" s="396"/>
      <c r="ABZ176" s="396"/>
      <c r="ACA176" s="396"/>
      <c r="ACB176" s="396"/>
      <c r="ACC176" s="396"/>
      <c r="ACD176" s="396"/>
      <c r="ACE176" s="396"/>
      <c r="ACF176" s="396"/>
      <c r="ACG176" s="396"/>
      <c r="ACH176" s="396"/>
      <c r="ACI176" s="396"/>
      <c r="ACJ176" s="396"/>
      <c r="ACK176" s="396"/>
      <c r="ACL176" s="396"/>
      <c r="ACM176" s="396"/>
      <c r="ACN176" s="396"/>
      <c r="ACO176" s="396"/>
      <c r="ACP176" s="396"/>
      <c r="ACQ176" s="396"/>
      <c r="ACR176" s="396"/>
      <c r="ACS176" s="396"/>
      <c r="ACT176" s="396"/>
      <c r="ACU176" s="396"/>
      <c r="ACV176" s="396"/>
      <c r="ACW176" s="396"/>
      <c r="ACX176" s="396"/>
      <c r="ACY176" s="396"/>
      <c r="ACZ176" s="396"/>
      <c r="ADA176" s="396"/>
      <c r="ADB176" s="396"/>
      <c r="ADC176" s="396"/>
      <c r="ADD176" s="396"/>
      <c r="ADE176" s="396"/>
      <c r="ADF176" s="396"/>
      <c r="ADG176" s="396"/>
      <c r="ADH176" s="396"/>
      <c r="ADI176" s="396"/>
      <c r="ADJ176" s="396"/>
      <c r="ADK176" s="396"/>
      <c r="ADL176" s="396"/>
      <c r="ADM176" s="396"/>
      <c r="ADN176" s="396"/>
      <c r="ADO176" s="396"/>
      <c r="ADP176" s="396"/>
      <c r="ADQ176" s="396"/>
      <c r="ADR176" s="396"/>
      <c r="ADS176" s="396"/>
      <c r="ADT176" s="396"/>
      <c r="ADU176" s="396"/>
      <c r="ADV176" s="396"/>
      <c r="ADW176" s="396"/>
      <c r="ADX176" s="396"/>
      <c r="ADY176" s="396"/>
      <c r="ADZ176" s="396"/>
      <c r="AEA176" s="396"/>
      <c r="AEB176" s="396"/>
      <c r="AEC176" s="396"/>
      <c r="AED176" s="396"/>
      <c r="AEE176" s="396"/>
      <c r="AEF176" s="396"/>
      <c r="AEG176" s="396"/>
      <c r="AEH176" s="396"/>
      <c r="AEI176" s="396"/>
      <c r="AEJ176" s="396"/>
      <c r="AEK176" s="396"/>
      <c r="AEL176" s="396"/>
      <c r="AEM176" s="396"/>
      <c r="AEN176" s="396"/>
      <c r="AEO176" s="396"/>
      <c r="AEP176" s="396"/>
      <c r="AEQ176" s="396"/>
      <c r="AER176" s="396"/>
      <c r="AES176" s="396"/>
      <c r="AET176" s="396"/>
      <c r="AEU176" s="396"/>
      <c r="AEV176" s="396"/>
      <c r="AEW176" s="396"/>
      <c r="AEX176" s="396"/>
      <c r="AEY176" s="396"/>
      <c r="AEZ176" s="396"/>
      <c r="AFA176" s="396"/>
      <c r="AFB176" s="396"/>
      <c r="AFC176" s="396"/>
      <c r="AFD176" s="396"/>
      <c r="AFE176" s="396"/>
      <c r="AFF176" s="396"/>
      <c r="AFG176" s="396"/>
      <c r="AFH176" s="396"/>
      <c r="AFI176" s="396"/>
      <c r="AFJ176" s="396"/>
      <c r="AFK176" s="396"/>
      <c r="AFL176" s="396"/>
      <c r="AFM176" s="396"/>
      <c r="AFN176" s="396"/>
      <c r="AFO176" s="396"/>
      <c r="AFP176" s="396"/>
      <c r="AFQ176" s="396"/>
      <c r="AFR176" s="396"/>
      <c r="AFS176" s="396"/>
      <c r="AFT176" s="396"/>
      <c r="AFU176" s="396"/>
      <c r="AFV176" s="396"/>
      <c r="AFW176" s="396"/>
      <c r="AFX176" s="396"/>
      <c r="AFY176" s="396"/>
      <c r="AFZ176" s="396"/>
      <c r="AGA176" s="396"/>
      <c r="AGB176" s="396"/>
      <c r="AGC176" s="396"/>
      <c r="AGD176" s="396"/>
      <c r="AGE176" s="396"/>
      <c r="AGF176" s="396"/>
      <c r="AGG176" s="396"/>
      <c r="AGH176" s="396"/>
      <c r="AGI176" s="396"/>
      <c r="AGJ176" s="396"/>
      <c r="AGK176" s="396"/>
      <c r="AGL176" s="396"/>
      <c r="AGM176" s="396"/>
      <c r="AGN176" s="396"/>
      <c r="AGO176" s="396"/>
      <c r="AGP176" s="396"/>
      <c r="AGQ176" s="396"/>
      <c r="AGR176" s="396"/>
      <c r="AGS176" s="396"/>
      <c r="AGT176" s="396"/>
      <c r="AGU176" s="396"/>
      <c r="AGV176" s="396"/>
      <c r="AGW176" s="396"/>
      <c r="AGX176" s="396"/>
      <c r="AGY176" s="396"/>
      <c r="AGZ176" s="396"/>
      <c r="AHA176" s="396"/>
      <c r="AHB176" s="396"/>
      <c r="AHC176" s="396"/>
      <c r="AHD176" s="396"/>
      <c r="AHE176" s="396"/>
      <c r="AHF176" s="396"/>
      <c r="AHG176" s="396"/>
      <c r="AHH176" s="396"/>
      <c r="AHI176" s="396"/>
      <c r="AHJ176" s="396"/>
      <c r="AHK176" s="396"/>
      <c r="AHL176" s="396"/>
      <c r="AHM176" s="396"/>
      <c r="AHN176" s="396"/>
      <c r="AHO176" s="396"/>
      <c r="AHP176" s="396"/>
      <c r="AHQ176" s="396"/>
      <c r="AHR176" s="396"/>
      <c r="AHS176" s="396"/>
      <c r="AHT176" s="396"/>
      <c r="AHU176" s="396"/>
      <c r="AHV176" s="396"/>
      <c r="AHW176" s="396"/>
      <c r="AHX176" s="396"/>
      <c r="AHY176" s="396"/>
      <c r="AHZ176" s="396"/>
      <c r="AIA176" s="396"/>
      <c r="AIB176" s="396"/>
      <c r="AIC176" s="396"/>
      <c r="AID176" s="396"/>
      <c r="AIE176" s="396"/>
      <c r="AIF176" s="396"/>
      <c r="AIG176" s="396"/>
      <c r="AIH176" s="396"/>
      <c r="AII176" s="396"/>
      <c r="AIJ176" s="396"/>
      <c r="AIK176" s="396"/>
      <c r="AIL176" s="396"/>
      <c r="AIM176" s="396"/>
      <c r="AIN176" s="396"/>
      <c r="AIO176" s="396"/>
      <c r="AIP176" s="396"/>
      <c r="AIQ176" s="396"/>
      <c r="AIR176" s="396"/>
      <c r="AIS176" s="396"/>
      <c r="AIT176" s="396"/>
      <c r="AIU176" s="396"/>
      <c r="AIV176" s="396"/>
      <c r="AIW176" s="396"/>
      <c r="AIX176" s="396"/>
      <c r="AIY176" s="396"/>
      <c r="AIZ176" s="396"/>
      <c r="AJA176" s="396"/>
      <c r="AJB176" s="396"/>
      <c r="AJC176" s="396"/>
      <c r="AJD176" s="396"/>
      <c r="AJE176" s="396"/>
      <c r="AJF176" s="396"/>
      <c r="AJG176" s="396"/>
      <c r="AJH176" s="396"/>
      <c r="AJI176" s="396"/>
      <c r="AJJ176" s="396"/>
      <c r="AJK176" s="396"/>
      <c r="AJL176" s="396"/>
      <c r="AJM176" s="396"/>
      <c r="AJN176" s="396"/>
      <c r="AJO176" s="396"/>
      <c r="AJP176" s="396"/>
      <c r="AJQ176" s="396"/>
      <c r="AJR176" s="396"/>
      <c r="AJS176" s="396"/>
      <c r="AJT176" s="396"/>
      <c r="AJU176" s="396"/>
      <c r="AJV176" s="396"/>
      <c r="AJW176" s="396"/>
      <c r="AJX176" s="396"/>
      <c r="AJY176" s="396"/>
      <c r="AJZ176" s="396"/>
      <c r="AKA176" s="396"/>
      <c r="AKB176" s="396"/>
      <c r="AKC176" s="396"/>
      <c r="AKD176" s="396"/>
      <c r="AKE176" s="396"/>
      <c r="AKF176" s="396"/>
      <c r="AKG176" s="396"/>
      <c r="AKH176" s="396"/>
      <c r="AKI176" s="396"/>
      <c r="AKJ176" s="396"/>
      <c r="AKK176" s="396"/>
      <c r="AKL176" s="396"/>
      <c r="AKM176" s="396"/>
      <c r="AKN176" s="396"/>
      <c r="AKO176" s="396"/>
      <c r="AKP176" s="396"/>
      <c r="AKQ176" s="396"/>
      <c r="AKR176" s="396"/>
      <c r="AKS176" s="396"/>
      <c r="AKT176" s="396"/>
      <c r="AKU176" s="396"/>
      <c r="AKV176" s="396"/>
      <c r="AKW176" s="396"/>
      <c r="AKX176" s="396"/>
      <c r="AKY176" s="396"/>
      <c r="AKZ176" s="396"/>
      <c r="ALA176" s="396"/>
      <c r="ALB176" s="396"/>
      <c r="ALC176" s="396"/>
      <c r="ALD176" s="396"/>
      <c r="ALE176" s="396"/>
      <c r="ALF176" s="396"/>
      <c r="ALG176" s="396"/>
      <c r="ALH176" s="396"/>
      <c r="ALI176" s="396"/>
      <c r="ALJ176" s="396"/>
      <c r="ALK176" s="396"/>
      <c r="ALL176" s="396"/>
      <c r="ALM176" s="396"/>
      <c r="ALN176" s="396"/>
      <c r="ALO176" s="396"/>
      <c r="ALP176" s="396"/>
      <c r="ALQ176" s="396"/>
      <c r="ALR176" s="396"/>
      <c r="ALS176" s="396"/>
      <c r="ALT176" s="396"/>
      <c r="ALU176" s="396"/>
      <c r="ALV176" s="396"/>
      <c r="ALW176" s="396"/>
      <c r="ALX176" s="396"/>
      <c r="ALY176" s="396"/>
      <c r="ALZ176" s="396"/>
      <c r="AMA176" s="396"/>
      <c r="AMB176" s="396"/>
      <c r="AMC176" s="396"/>
      <c r="AMD176" s="396"/>
      <c r="AME176" s="396"/>
      <c r="AMF176" s="396"/>
      <c r="AMG176" s="396"/>
      <c r="AMH176" s="396"/>
      <c r="AMI176" s="396"/>
      <c r="AMJ176" s="396"/>
      <c r="AMK176" s="396"/>
      <c r="AML176" s="396"/>
      <c r="AMM176" s="396"/>
      <c r="AMN176" s="396"/>
      <c r="AMO176" s="396"/>
      <c r="AMP176" s="396"/>
      <c r="AMQ176" s="396"/>
      <c r="AMR176" s="396"/>
      <c r="AMS176" s="396"/>
      <c r="AMT176" s="396"/>
      <c r="AMU176" s="396"/>
      <c r="AMV176" s="396"/>
      <c r="AMW176" s="396"/>
      <c r="AMX176" s="396"/>
      <c r="AMY176" s="396"/>
      <c r="AMZ176" s="396"/>
      <c r="ANA176" s="396"/>
      <c r="ANB176" s="396"/>
      <c r="ANC176" s="396"/>
      <c r="AND176" s="396"/>
      <c r="ANE176" s="396"/>
      <c r="ANF176" s="396"/>
      <c r="ANG176" s="396"/>
      <c r="ANH176" s="396"/>
      <c r="ANI176" s="396"/>
      <c r="ANJ176" s="396"/>
      <c r="ANK176" s="396"/>
      <c r="ANL176" s="396"/>
      <c r="ANM176" s="396"/>
      <c r="ANN176" s="396"/>
      <c r="ANO176" s="396"/>
      <c r="ANP176" s="396"/>
      <c r="ANQ176" s="396"/>
      <c r="ANR176" s="396"/>
      <c r="ANS176" s="396"/>
      <c r="ANT176" s="396"/>
      <c r="ANU176" s="396"/>
      <c r="ANV176" s="396"/>
      <c r="ANW176" s="396"/>
      <c r="ANX176" s="396"/>
      <c r="ANY176" s="396"/>
      <c r="ANZ176" s="396"/>
      <c r="AOA176" s="396"/>
      <c r="AOB176" s="396"/>
      <c r="AOC176" s="396"/>
      <c r="AOD176" s="396"/>
      <c r="AOE176" s="396"/>
      <c r="AOF176" s="396"/>
      <c r="AOG176" s="396"/>
      <c r="AOH176" s="396"/>
      <c r="AOI176" s="396"/>
      <c r="AOJ176" s="396"/>
      <c r="AOK176" s="396"/>
      <c r="AOL176" s="396"/>
      <c r="AOM176" s="396"/>
      <c r="AON176" s="396"/>
      <c r="AOO176" s="396"/>
      <c r="AOP176" s="396"/>
      <c r="AOQ176" s="396"/>
      <c r="AOR176" s="396"/>
      <c r="AOS176" s="396"/>
      <c r="AOT176" s="396"/>
      <c r="AOU176" s="396"/>
      <c r="AOV176" s="396"/>
      <c r="AOW176" s="396"/>
      <c r="AOX176" s="396"/>
      <c r="AOY176" s="396"/>
      <c r="AOZ176" s="396"/>
      <c r="APA176" s="396"/>
      <c r="APB176" s="396"/>
      <c r="APC176" s="396"/>
      <c r="APD176" s="396"/>
      <c r="APE176" s="396"/>
      <c r="APF176" s="396"/>
      <c r="APG176" s="396"/>
      <c r="APH176" s="396"/>
      <c r="API176" s="396"/>
      <c r="APJ176" s="396"/>
      <c r="APK176" s="396"/>
      <c r="APL176" s="396"/>
      <c r="APM176" s="396"/>
      <c r="APN176" s="396"/>
      <c r="APO176" s="396"/>
      <c r="APP176" s="396"/>
      <c r="APQ176" s="396"/>
      <c r="APR176" s="396"/>
      <c r="APS176" s="396"/>
      <c r="APT176" s="396"/>
      <c r="APU176" s="396"/>
      <c r="APV176" s="396"/>
      <c r="APW176" s="396"/>
      <c r="APX176" s="396"/>
      <c r="APY176" s="396"/>
      <c r="APZ176" s="396"/>
      <c r="AQA176" s="396"/>
      <c r="AQB176" s="396"/>
      <c r="AQC176" s="396"/>
      <c r="AQD176" s="396"/>
      <c r="AQE176" s="396"/>
      <c r="AQF176" s="396"/>
      <c r="AQG176" s="396"/>
      <c r="AQH176" s="396"/>
      <c r="AQI176" s="396"/>
      <c r="AQJ176" s="396"/>
      <c r="AQK176" s="396"/>
      <c r="AQL176" s="396"/>
      <c r="AQM176" s="396"/>
      <c r="AQN176" s="396"/>
      <c r="AQO176" s="396"/>
      <c r="AQP176" s="396"/>
      <c r="AQQ176" s="396"/>
      <c r="AQR176" s="396"/>
      <c r="AQS176" s="396"/>
      <c r="AQT176" s="396"/>
      <c r="AQU176" s="396"/>
      <c r="AQV176" s="396"/>
      <c r="AQW176" s="396"/>
      <c r="AQX176" s="396"/>
      <c r="AQY176" s="396"/>
      <c r="AQZ176" s="396"/>
      <c r="ARA176" s="396"/>
      <c r="ARB176" s="396"/>
      <c r="ARC176" s="396"/>
      <c r="ARD176" s="396"/>
      <c r="ARE176" s="396"/>
      <c r="ARF176" s="396"/>
      <c r="ARG176" s="396"/>
      <c r="ARH176" s="396"/>
      <c r="ARI176" s="396"/>
      <c r="ARJ176" s="396"/>
      <c r="ARK176" s="396"/>
      <c r="ARL176" s="396"/>
      <c r="ARM176" s="396"/>
      <c r="ARN176" s="396"/>
      <c r="ARO176" s="396"/>
      <c r="ARP176" s="396"/>
      <c r="ARQ176" s="396"/>
      <c r="ARR176" s="396"/>
      <c r="ARS176" s="396"/>
      <c r="ART176" s="396"/>
      <c r="ARU176" s="396"/>
      <c r="ARV176" s="396"/>
      <c r="ARW176" s="396"/>
      <c r="ARX176" s="396"/>
      <c r="ARY176" s="396"/>
      <c r="ARZ176" s="396"/>
      <c r="ASA176" s="396"/>
      <c r="ASB176" s="396"/>
      <c r="ASC176" s="396"/>
      <c r="ASD176" s="396"/>
      <c r="ASE176" s="396"/>
      <c r="ASF176" s="396"/>
      <c r="ASG176" s="396"/>
      <c r="ASH176" s="396"/>
      <c r="ASI176" s="396"/>
      <c r="ASJ176" s="396"/>
      <c r="ASK176" s="396"/>
      <c r="ASL176" s="396"/>
      <c r="ASM176" s="396"/>
      <c r="ASN176" s="396"/>
      <c r="ASO176" s="396"/>
      <c r="ASP176" s="396"/>
      <c r="ASQ176" s="396"/>
      <c r="ASR176" s="396"/>
      <c r="ASS176" s="396"/>
      <c r="AST176" s="396"/>
      <c r="ASU176" s="396"/>
      <c r="ASV176" s="396"/>
      <c r="ASW176" s="396"/>
      <c r="ASX176" s="396"/>
      <c r="ASY176" s="396"/>
      <c r="ASZ176" s="396"/>
      <c r="ATA176" s="396"/>
      <c r="ATB176" s="396"/>
      <c r="ATC176" s="396"/>
      <c r="ATD176" s="396"/>
      <c r="ATE176" s="396"/>
      <c r="ATF176" s="396"/>
      <c r="ATG176" s="396"/>
      <c r="ATH176" s="396"/>
      <c r="ATI176" s="396"/>
      <c r="ATJ176" s="396"/>
      <c r="ATK176" s="396"/>
      <c r="ATL176" s="396"/>
      <c r="ATM176" s="396"/>
      <c r="ATN176" s="396"/>
      <c r="ATO176" s="396"/>
      <c r="ATP176" s="396"/>
      <c r="ATQ176" s="396"/>
      <c r="ATR176" s="396"/>
      <c r="ATS176" s="396"/>
      <c r="ATT176" s="396"/>
      <c r="ATU176" s="396"/>
      <c r="ATV176" s="396"/>
      <c r="ATW176" s="396"/>
      <c r="ATX176" s="396"/>
      <c r="ATY176" s="396"/>
      <c r="ATZ176" s="396"/>
      <c r="AUA176" s="396"/>
      <c r="AUB176" s="396"/>
      <c r="AUC176" s="396"/>
      <c r="AUD176" s="396"/>
      <c r="AUE176" s="396"/>
      <c r="AUF176" s="396"/>
      <c r="AUG176" s="396"/>
      <c r="AUH176" s="396"/>
      <c r="AUI176" s="396"/>
      <c r="AUJ176" s="396"/>
      <c r="AUK176" s="396"/>
      <c r="AUL176" s="396"/>
      <c r="AUM176" s="396"/>
      <c r="AUN176" s="396"/>
      <c r="AUO176" s="396"/>
      <c r="AUP176" s="396"/>
      <c r="AUQ176" s="396"/>
      <c r="AUR176" s="396"/>
      <c r="AUS176" s="396"/>
      <c r="AUT176" s="396"/>
      <c r="AUU176" s="396"/>
      <c r="AUV176" s="396"/>
      <c r="AUW176" s="396"/>
      <c r="AUX176" s="396"/>
      <c r="AUY176" s="396"/>
      <c r="AUZ176" s="396"/>
      <c r="AVA176" s="396"/>
      <c r="AVB176" s="396"/>
      <c r="AVC176" s="396"/>
      <c r="AVD176" s="396"/>
      <c r="AVE176" s="396"/>
      <c r="AVF176" s="396"/>
      <c r="AVG176" s="396"/>
      <c r="AVH176" s="396"/>
      <c r="AVI176" s="396"/>
      <c r="AVJ176" s="396"/>
      <c r="AVK176" s="396"/>
      <c r="AVL176" s="396"/>
      <c r="AVM176" s="396"/>
      <c r="AVN176" s="396"/>
      <c r="AVO176" s="396"/>
      <c r="AVP176" s="396"/>
      <c r="AVQ176" s="396"/>
      <c r="AVR176" s="396"/>
      <c r="AVS176" s="396"/>
      <c r="AVT176" s="396"/>
      <c r="AVU176" s="396"/>
      <c r="AVV176" s="396"/>
      <c r="AVW176" s="396"/>
      <c r="AVX176" s="396"/>
      <c r="AVY176" s="396"/>
      <c r="AVZ176" s="396"/>
      <c r="AWA176" s="396"/>
      <c r="AWB176" s="396"/>
      <c r="AWC176" s="396"/>
      <c r="AWD176" s="396"/>
      <c r="AWE176" s="396"/>
      <c r="AWF176" s="396"/>
      <c r="AWG176" s="396"/>
      <c r="AWH176" s="396"/>
      <c r="AWI176" s="396"/>
      <c r="AWJ176" s="396"/>
      <c r="AWK176" s="396"/>
      <c r="AWL176" s="396"/>
      <c r="AWM176" s="396"/>
      <c r="AWN176" s="396"/>
      <c r="AWO176" s="396"/>
      <c r="AWP176" s="396"/>
      <c r="AWQ176" s="396"/>
      <c r="AWR176" s="396"/>
      <c r="AWS176" s="396"/>
      <c r="AWT176" s="396"/>
      <c r="AWU176" s="396"/>
      <c r="AWV176" s="396"/>
      <c r="AWW176" s="396"/>
      <c r="AWX176" s="396"/>
      <c r="AWY176" s="396"/>
      <c r="AWZ176" s="396"/>
      <c r="AXA176" s="396"/>
      <c r="AXB176" s="396"/>
      <c r="AXC176" s="396"/>
      <c r="AXD176" s="396"/>
      <c r="AXE176" s="396"/>
      <c r="AXF176" s="396"/>
      <c r="AXG176" s="396"/>
      <c r="AXH176" s="396"/>
      <c r="AXI176" s="396"/>
      <c r="AXJ176" s="396"/>
      <c r="AXK176" s="396"/>
      <c r="AXL176" s="396"/>
      <c r="AXM176" s="396"/>
      <c r="AXN176" s="396"/>
      <c r="AXO176" s="396"/>
      <c r="AXP176" s="396"/>
      <c r="AXQ176" s="396"/>
      <c r="AXR176" s="396"/>
      <c r="AXS176" s="396"/>
      <c r="AXT176" s="396"/>
      <c r="AXU176" s="396"/>
      <c r="AXV176" s="396"/>
      <c r="AXW176" s="396"/>
      <c r="AXX176" s="396"/>
      <c r="AXY176" s="396"/>
      <c r="AXZ176" s="396"/>
      <c r="AYA176" s="396"/>
      <c r="AYB176" s="396"/>
      <c r="AYC176" s="396"/>
      <c r="AYD176" s="396"/>
      <c r="AYE176" s="396"/>
      <c r="AYF176" s="396"/>
      <c r="AYG176" s="396"/>
      <c r="AYH176" s="396"/>
      <c r="AYI176" s="396"/>
      <c r="AYJ176" s="396"/>
      <c r="AYK176" s="396"/>
      <c r="AYL176" s="396"/>
      <c r="AYM176" s="396"/>
      <c r="AYN176" s="396"/>
      <c r="AYO176" s="396"/>
      <c r="AYP176" s="396"/>
      <c r="AYQ176" s="396"/>
      <c r="AYR176" s="396"/>
      <c r="AYS176" s="396"/>
      <c r="AYT176" s="396"/>
      <c r="AYU176" s="396"/>
      <c r="AYV176" s="396"/>
      <c r="AYW176" s="396"/>
      <c r="AYX176" s="396"/>
      <c r="AYY176" s="396"/>
      <c r="AYZ176" s="396"/>
      <c r="AZA176" s="396"/>
      <c r="AZB176" s="396"/>
      <c r="AZC176" s="396"/>
      <c r="AZD176" s="396"/>
      <c r="AZE176" s="396"/>
      <c r="AZF176" s="396"/>
      <c r="AZG176" s="396"/>
      <c r="AZH176" s="396"/>
      <c r="AZI176" s="396"/>
      <c r="AZJ176" s="396"/>
      <c r="AZK176" s="396"/>
      <c r="AZL176" s="396"/>
      <c r="AZM176" s="396"/>
      <c r="AZN176" s="396"/>
      <c r="AZO176" s="396"/>
      <c r="AZP176" s="396"/>
      <c r="AZQ176" s="396"/>
      <c r="AZR176" s="396"/>
      <c r="AZS176" s="396"/>
      <c r="AZT176" s="396"/>
      <c r="AZU176" s="396"/>
      <c r="AZV176" s="396"/>
      <c r="AZW176" s="396"/>
      <c r="AZX176" s="396"/>
      <c r="AZY176" s="396"/>
      <c r="AZZ176" s="396"/>
      <c r="BAA176" s="396"/>
      <c r="BAB176" s="396"/>
      <c r="BAC176" s="396"/>
      <c r="BAD176" s="396"/>
      <c r="BAE176" s="396"/>
      <c r="BAF176" s="396"/>
      <c r="BAG176" s="396"/>
      <c r="BAH176" s="396"/>
      <c r="BAI176" s="396"/>
      <c r="BAJ176" s="396"/>
      <c r="BAK176" s="396"/>
      <c r="BAL176" s="396"/>
      <c r="BAM176" s="396"/>
      <c r="BAN176" s="396"/>
      <c r="BAO176" s="396"/>
      <c r="BAP176" s="396"/>
      <c r="BAQ176" s="396"/>
      <c r="BAR176" s="396"/>
      <c r="BAS176" s="396"/>
      <c r="BAT176" s="396"/>
      <c r="BAU176" s="396"/>
      <c r="BAV176" s="396"/>
      <c r="BAW176" s="396"/>
      <c r="BAX176" s="396"/>
      <c r="BAY176" s="396"/>
      <c r="BAZ176" s="396"/>
      <c r="BBA176" s="396"/>
      <c r="BBB176" s="396"/>
      <c r="BBC176" s="396"/>
      <c r="BBD176" s="396"/>
      <c r="BBE176" s="396"/>
      <c r="BBF176" s="396"/>
      <c r="BBG176" s="396"/>
      <c r="BBH176" s="396"/>
      <c r="BBI176" s="396"/>
      <c r="BBJ176" s="396"/>
      <c r="BBK176" s="396"/>
      <c r="BBL176" s="396"/>
      <c r="BBM176" s="396"/>
      <c r="BBN176" s="396"/>
      <c r="BBO176" s="396"/>
      <c r="BBP176" s="396"/>
      <c r="BBQ176" s="396"/>
      <c r="BBR176" s="396"/>
      <c r="BBS176" s="396"/>
      <c r="BBT176" s="396"/>
      <c r="BBU176" s="396"/>
      <c r="BBV176" s="396"/>
      <c r="BBW176" s="396"/>
      <c r="BBX176" s="396"/>
      <c r="BBY176" s="396"/>
      <c r="BBZ176" s="396"/>
      <c r="BCA176" s="396"/>
      <c r="BCB176" s="396"/>
      <c r="BCC176" s="396"/>
      <c r="BCD176" s="396"/>
      <c r="BCE176" s="396"/>
      <c r="BCF176" s="396"/>
      <c r="BCG176" s="396"/>
      <c r="BCH176" s="396"/>
      <c r="BCI176" s="396"/>
      <c r="BCJ176" s="396"/>
      <c r="BCK176" s="396"/>
      <c r="BCL176" s="396"/>
      <c r="BCM176" s="396"/>
      <c r="BCN176" s="396"/>
      <c r="BCO176" s="396"/>
      <c r="BCP176" s="396"/>
      <c r="BCQ176" s="396"/>
      <c r="BCR176" s="396"/>
      <c r="BCS176" s="396"/>
      <c r="BCT176" s="396"/>
      <c r="BCU176" s="396"/>
      <c r="BCV176" s="396"/>
      <c r="BCW176" s="396"/>
      <c r="BCX176" s="396"/>
      <c r="BCY176" s="396"/>
      <c r="BCZ176" s="396"/>
      <c r="BDA176" s="396"/>
      <c r="BDB176" s="396"/>
      <c r="BDC176" s="396"/>
      <c r="BDD176" s="396"/>
      <c r="BDE176" s="396"/>
      <c r="BDF176" s="396"/>
      <c r="BDG176" s="396"/>
      <c r="BDH176" s="396"/>
      <c r="BDI176" s="396"/>
      <c r="BDJ176" s="396"/>
      <c r="BDK176" s="396"/>
      <c r="BDL176" s="396"/>
      <c r="BDM176" s="396"/>
      <c r="BDN176" s="396"/>
      <c r="BDO176" s="396"/>
      <c r="BDP176" s="396"/>
      <c r="BDQ176" s="396"/>
      <c r="BDR176" s="396"/>
      <c r="BDS176" s="396"/>
      <c r="BDT176" s="396"/>
      <c r="BDU176" s="396"/>
      <c r="BDV176" s="396"/>
      <c r="BDW176" s="396"/>
      <c r="BDX176" s="396"/>
      <c r="BDY176" s="396"/>
      <c r="BDZ176" s="396"/>
      <c r="BEA176" s="396"/>
      <c r="BEB176" s="396"/>
      <c r="BEC176" s="396"/>
      <c r="BED176" s="396"/>
      <c r="BEE176" s="396"/>
      <c r="BEF176" s="396"/>
      <c r="BEG176" s="396"/>
      <c r="BEH176" s="396"/>
      <c r="BEI176" s="396"/>
      <c r="BEJ176" s="396"/>
      <c r="BEK176" s="396"/>
      <c r="BEL176" s="396"/>
      <c r="BEM176" s="396"/>
      <c r="BEN176" s="396"/>
      <c r="BEO176" s="396"/>
      <c r="BEP176" s="396"/>
      <c r="BEQ176" s="396"/>
      <c r="BER176" s="396"/>
      <c r="BES176" s="396"/>
      <c r="BET176" s="396"/>
      <c r="BEU176" s="396"/>
      <c r="BEV176" s="396"/>
      <c r="BEW176" s="396"/>
      <c r="BEX176" s="396"/>
      <c r="BEY176" s="396"/>
      <c r="BEZ176" s="396"/>
      <c r="BFA176" s="396"/>
      <c r="BFB176" s="396"/>
      <c r="BFC176" s="396"/>
      <c r="BFD176" s="396"/>
      <c r="BFE176" s="396"/>
      <c r="BFF176" s="396"/>
      <c r="BFG176" s="396"/>
      <c r="BFH176" s="396"/>
      <c r="BFI176" s="396"/>
      <c r="BFJ176" s="396"/>
      <c r="BFK176" s="396"/>
      <c r="BFL176" s="396"/>
      <c r="BFM176" s="396"/>
      <c r="BFN176" s="396"/>
      <c r="BFO176" s="396"/>
      <c r="BFP176" s="396"/>
      <c r="BFQ176" s="396"/>
      <c r="BFR176" s="396"/>
      <c r="BFS176" s="396"/>
      <c r="BFT176" s="396"/>
      <c r="BFU176" s="396"/>
      <c r="BFV176" s="396"/>
      <c r="BFW176" s="396"/>
      <c r="BFX176" s="396"/>
      <c r="BFY176" s="396"/>
      <c r="BFZ176" s="396"/>
      <c r="BGA176" s="396"/>
      <c r="BGB176" s="396"/>
      <c r="BGC176" s="396"/>
      <c r="BGD176" s="396"/>
      <c r="BGE176" s="396"/>
      <c r="BGF176" s="396"/>
      <c r="BGG176" s="396"/>
      <c r="BGH176" s="396"/>
      <c r="BGI176" s="396"/>
      <c r="BGJ176" s="396"/>
      <c r="BGK176" s="396"/>
      <c r="BGL176" s="396"/>
      <c r="BGM176" s="396"/>
      <c r="BGN176" s="396"/>
      <c r="BGO176" s="396"/>
      <c r="BGP176" s="396"/>
      <c r="BGQ176" s="396"/>
      <c r="BGR176" s="396"/>
      <c r="BGS176" s="396"/>
      <c r="BGT176" s="396"/>
      <c r="BGU176" s="396"/>
      <c r="BGV176" s="396"/>
      <c r="BGW176" s="396"/>
      <c r="BGX176" s="396"/>
      <c r="BGY176" s="396"/>
      <c r="BGZ176" s="396"/>
      <c r="BHA176" s="396"/>
      <c r="BHB176" s="396"/>
      <c r="BHC176" s="396"/>
      <c r="BHD176" s="396"/>
      <c r="BHE176" s="396"/>
      <c r="BHF176" s="396"/>
      <c r="BHG176" s="396"/>
      <c r="BHH176" s="396"/>
      <c r="BHI176" s="396"/>
      <c r="BHJ176" s="396"/>
      <c r="BHK176" s="396"/>
      <c r="BHL176" s="396"/>
      <c r="BHM176" s="396"/>
      <c r="BHN176" s="396"/>
      <c r="BHO176" s="396"/>
      <c r="BHP176" s="396"/>
      <c r="BHQ176" s="396"/>
      <c r="BHR176" s="396"/>
      <c r="BHS176" s="396"/>
      <c r="BHT176" s="396"/>
      <c r="BHU176" s="396"/>
      <c r="BHV176" s="396"/>
      <c r="BHW176" s="396"/>
      <c r="BHX176" s="396"/>
      <c r="BHY176" s="396"/>
      <c r="BHZ176" s="396"/>
      <c r="BIA176" s="396"/>
      <c r="BIB176" s="396"/>
      <c r="BIC176" s="396"/>
      <c r="BID176" s="396"/>
      <c r="BIE176" s="396"/>
      <c r="BIF176" s="396"/>
      <c r="BIG176" s="396"/>
      <c r="BIH176" s="396"/>
      <c r="BII176" s="396"/>
      <c r="BIJ176" s="396"/>
      <c r="BIK176" s="396"/>
      <c r="BIL176" s="396"/>
      <c r="BIM176" s="396"/>
      <c r="BIN176" s="396"/>
      <c r="BIO176" s="396"/>
      <c r="BIP176" s="396"/>
      <c r="BIQ176" s="396"/>
      <c r="BIR176" s="396"/>
      <c r="BIS176" s="396"/>
      <c r="BIT176" s="396"/>
      <c r="BIU176" s="396"/>
      <c r="BIV176" s="396"/>
      <c r="BIW176" s="396"/>
      <c r="BIX176" s="396"/>
      <c r="BIY176" s="396"/>
      <c r="BIZ176" s="396"/>
      <c r="BJA176" s="396"/>
      <c r="BJB176" s="396"/>
      <c r="BJC176" s="396"/>
      <c r="BJD176" s="396"/>
      <c r="BJE176" s="396"/>
      <c r="BJF176" s="396"/>
      <c r="BJG176" s="396"/>
      <c r="BJH176" s="396"/>
      <c r="BJI176" s="396"/>
      <c r="BJJ176" s="396"/>
      <c r="BJK176" s="396"/>
      <c r="BJL176" s="396"/>
      <c r="BJM176" s="396"/>
      <c r="BJN176" s="396"/>
      <c r="BJO176" s="396"/>
      <c r="BJP176" s="396"/>
      <c r="BJQ176" s="396"/>
      <c r="BJR176" s="396"/>
      <c r="BJS176" s="396"/>
      <c r="BJT176" s="396"/>
      <c r="BJU176" s="396"/>
      <c r="BJV176" s="396"/>
      <c r="BJW176" s="396"/>
      <c r="BJX176" s="396"/>
      <c r="BJY176" s="396"/>
      <c r="BJZ176" s="396"/>
      <c r="BKA176" s="396"/>
      <c r="BKB176" s="396"/>
      <c r="BKC176" s="396"/>
      <c r="BKD176" s="396"/>
      <c r="BKE176" s="396"/>
      <c r="BKF176" s="396"/>
      <c r="BKG176" s="396"/>
      <c r="BKH176" s="396"/>
      <c r="BKI176" s="396"/>
      <c r="BKJ176" s="396"/>
      <c r="BKK176" s="396"/>
      <c r="BKL176" s="396"/>
      <c r="BKM176" s="396"/>
      <c r="BKN176" s="396"/>
      <c r="BKO176" s="396"/>
      <c r="BKP176" s="396"/>
      <c r="BKQ176" s="396"/>
      <c r="BKR176" s="396"/>
      <c r="BKS176" s="396"/>
      <c r="BKT176" s="396"/>
      <c r="BKU176" s="396"/>
      <c r="BKV176" s="396"/>
      <c r="BKW176" s="396"/>
      <c r="BKX176" s="396"/>
      <c r="BKY176" s="396"/>
      <c r="BKZ176" s="396"/>
      <c r="BLA176" s="396"/>
      <c r="BLB176" s="396"/>
      <c r="BLC176" s="396"/>
      <c r="BLD176" s="396"/>
      <c r="BLE176" s="396"/>
      <c r="BLF176" s="396"/>
      <c r="BLG176" s="396"/>
      <c r="BLH176" s="396"/>
      <c r="BLI176" s="396"/>
      <c r="BLJ176" s="396"/>
      <c r="BLK176" s="396"/>
      <c r="BLL176" s="396"/>
      <c r="BLM176" s="396"/>
      <c r="BLN176" s="396"/>
      <c r="BLO176" s="396"/>
      <c r="BLP176" s="396"/>
      <c r="BLQ176" s="396"/>
      <c r="BLR176" s="396"/>
      <c r="BLS176" s="396"/>
      <c r="BLT176" s="396"/>
      <c r="BLU176" s="396"/>
      <c r="BLV176" s="396"/>
      <c r="BLW176" s="396"/>
      <c r="BLX176" s="396"/>
      <c r="BLY176" s="396"/>
      <c r="BLZ176" s="396"/>
      <c r="BMA176" s="396"/>
      <c r="BMB176" s="396"/>
      <c r="BMC176" s="396"/>
      <c r="BMD176" s="396"/>
      <c r="BME176" s="396"/>
      <c r="BMF176" s="396"/>
      <c r="BMG176" s="396"/>
      <c r="BMH176" s="396"/>
      <c r="BMI176" s="396"/>
      <c r="BMJ176" s="396"/>
      <c r="BMK176" s="396"/>
      <c r="BML176" s="396"/>
      <c r="BMM176" s="396"/>
      <c r="BMN176" s="396"/>
      <c r="BMO176" s="396"/>
      <c r="BMP176" s="396"/>
      <c r="BMQ176" s="396"/>
      <c r="BMR176" s="396"/>
      <c r="BMS176" s="396"/>
      <c r="BMT176" s="396"/>
      <c r="BMU176" s="396"/>
      <c r="BMV176" s="396"/>
      <c r="BMW176" s="396"/>
      <c r="BMX176" s="396"/>
      <c r="BMY176" s="396"/>
      <c r="BMZ176" s="396"/>
      <c r="BNA176" s="396"/>
      <c r="BNB176" s="396"/>
      <c r="BNC176" s="396"/>
      <c r="BND176" s="396"/>
      <c r="BNE176" s="396"/>
      <c r="BNF176" s="396"/>
      <c r="BNG176" s="396"/>
      <c r="BNH176" s="396"/>
      <c r="BNI176" s="396"/>
      <c r="BNJ176" s="396"/>
      <c r="BNK176" s="396"/>
      <c r="BNL176" s="396"/>
      <c r="BNM176" s="396"/>
      <c r="BNN176" s="396"/>
      <c r="BNO176" s="396"/>
      <c r="BNP176" s="396"/>
      <c r="BNQ176" s="396"/>
      <c r="BNR176" s="396"/>
      <c r="BNS176" s="396"/>
      <c r="BNT176" s="396"/>
      <c r="BNU176" s="396"/>
      <c r="BNV176" s="396"/>
      <c r="BNW176" s="396"/>
      <c r="BNX176" s="396"/>
      <c r="BNY176" s="396"/>
      <c r="BNZ176" s="396"/>
      <c r="BOA176" s="396"/>
      <c r="BOB176" s="396"/>
      <c r="BOC176" s="396"/>
      <c r="BOD176" s="396"/>
      <c r="BOE176" s="396"/>
      <c r="BOF176" s="396"/>
      <c r="BOG176" s="396"/>
      <c r="BOH176" s="396"/>
      <c r="BOI176" s="396"/>
      <c r="BOJ176" s="396"/>
      <c r="BOK176" s="396"/>
      <c r="BOL176" s="396"/>
      <c r="BOM176" s="396"/>
      <c r="BON176" s="396"/>
      <c r="BOO176" s="396"/>
      <c r="BOP176" s="396"/>
      <c r="BOQ176" s="396"/>
      <c r="BOR176" s="396"/>
      <c r="BOS176" s="396"/>
      <c r="BOT176" s="396"/>
      <c r="BOU176" s="396"/>
      <c r="BOV176" s="396"/>
      <c r="BOW176" s="396"/>
      <c r="BOX176" s="396"/>
      <c r="BOY176" s="396"/>
      <c r="BOZ176" s="396"/>
      <c r="BPA176" s="396"/>
      <c r="BPB176" s="396"/>
      <c r="BPC176" s="396"/>
      <c r="BPD176" s="396"/>
      <c r="BPE176" s="396"/>
      <c r="BPF176" s="396"/>
      <c r="BPG176" s="396"/>
      <c r="BPH176" s="396"/>
      <c r="BPI176" s="396"/>
      <c r="BPJ176" s="396"/>
      <c r="BPK176" s="396"/>
      <c r="BPL176" s="396"/>
      <c r="BPM176" s="396"/>
      <c r="BPN176" s="396"/>
      <c r="BPO176" s="396"/>
      <c r="BPP176" s="396"/>
      <c r="BPQ176" s="396"/>
      <c r="BPR176" s="396"/>
      <c r="BPS176" s="396"/>
      <c r="BPT176" s="396"/>
      <c r="BPU176" s="396"/>
      <c r="BPV176" s="396"/>
      <c r="BPW176" s="396"/>
      <c r="BPX176" s="396"/>
      <c r="BPY176" s="396"/>
      <c r="BPZ176" s="396"/>
      <c r="BQA176" s="396"/>
      <c r="BQB176" s="396"/>
      <c r="BQC176" s="396"/>
      <c r="BQD176" s="396"/>
      <c r="BQE176" s="396"/>
      <c r="BQF176" s="396"/>
      <c r="BQG176" s="396"/>
      <c r="BQH176" s="396"/>
      <c r="BQI176" s="396"/>
      <c r="BQJ176" s="396"/>
      <c r="BQK176" s="396"/>
      <c r="BQL176" s="396"/>
      <c r="BQM176" s="396"/>
      <c r="BQN176" s="396"/>
      <c r="BQO176" s="396"/>
      <c r="BQP176" s="396"/>
      <c r="BQQ176" s="396"/>
      <c r="BQR176" s="396"/>
      <c r="BQS176" s="396"/>
      <c r="BQT176" s="396"/>
      <c r="BQU176" s="396"/>
      <c r="BQV176" s="396"/>
      <c r="BQW176" s="396"/>
      <c r="BQX176" s="396"/>
      <c r="BQY176" s="396"/>
      <c r="BQZ176" s="396"/>
      <c r="BRA176" s="396"/>
      <c r="BRB176" s="396"/>
      <c r="BRC176" s="396"/>
      <c r="BRD176" s="396"/>
      <c r="BRE176" s="396"/>
      <c r="BRF176" s="396"/>
      <c r="BRG176" s="396"/>
      <c r="BRH176" s="396"/>
      <c r="BRI176" s="396"/>
      <c r="BRJ176" s="396"/>
      <c r="BRK176" s="396"/>
      <c r="BRL176" s="396"/>
      <c r="BRM176" s="396"/>
      <c r="BRN176" s="396"/>
      <c r="BRO176" s="396"/>
      <c r="BRP176" s="396"/>
      <c r="BRQ176" s="396"/>
      <c r="BRR176" s="396"/>
      <c r="BRS176" s="396"/>
      <c r="BRT176" s="396"/>
      <c r="BRU176" s="396"/>
      <c r="BRV176" s="396"/>
      <c r="BRW176" s="396"/>
      <c r="BRX176" s="396"/>
      <c r="BRY176" s="396"/>
      <c r="BRZ176" s="396"/>
      <c r="BSA176" s="396"/>
      <c r="BSB176" s="396"/>
      <c r="BSC176" s="396"/>
      <c r="BSD176" s="396"/>
      <c r="BSE176" s="396"/>
      <c r="BSF176" s="396"/>
      <c r="BSG176" s="396"/>
      <c r="BSH176" s="396"/>
      <c r="BSI176" s="396"/>
      <c r="BSJ176" s="396"/>
      <c r="BSK176" s="396"/>
      <c r="BSL176" s="396"/>
      <c r="BSM176" s="396"/>
      <c r="BSN176" s="396"/>
      <c r="BSO176" s="396"/>
      <c r="BSP176" s="396"/>
      <c r="BSQ176" s="396"/>
      <c r="BSR176" s="396"/>
      <c r="BSS176" s="396"/>
      <c r="BST176" s="396"/>
      <c r="BSU176" s="396"/>
      <c r="BSV176" s="396"/>
      <c r="BSW176" s="396"/>
      <c r="BSX176" s="396"/>
      <c r="BSY176" s="396"/>
      <c r="BSZ176" s="396"/>
      <c r="BTA176" s="396"/>
      <c r="BTB176" s="396"/>
      <c r="BTC176" s="396"/>
      <c r="BTD176" s="396"/>
      <c r="BTE176" s="396"/>
      <c r="BTF176" s="396"/>
      <c r="BTG176" s="396"/>
      <c r="BTH176" s="396"/>
      <c r="BTI176" s="396"/>
      <c r="BTJ176" s="396"/>
      <c r="BTK176" s="396"/>
      <c r="BTL176" s="396"/>
      <c r="BTM176" s="396"/>
      <c r="BTN176" s="396"/>
      <c r="BTO176" s="396"/>
      <c r="BTP176" s="396"/>
      <c r="BTQ176" s="396"/>
      <c r="BTR176" s="396"/>
      <c r="BTS176" s="396"/>
      <c r="BTT176" s="396"/>
      <c r="BTU176" s="396"/>
      <c r="BTV176" s="396"/>
      <c r="BTW176" s="396"/>
      <c r="BTX176" s="396"/>
      <c r="BTY176" s="396"/>
      <c r="BTZ176" s="396"/>
      <c r="BUA176" s="396"/>
      <c r="BUB176" s="396"/>
      <c r="BUC176" s="396"/>
      <c r="BUD176" s="396"/>
      <c r="BUE176" s="396"/>
      <c r="BUF176" s="396"/>
      <c r="BUG176" s="396"/>
      <c r="BUH176" s="396"/>
      <c r="BUI176" s="396"/>
      <c r="BUJ176" s="396"/>
      <c r="BUK176" s="396"/>
      <c r="BUL176" s="396"/>
      <c r="BUM176" s="396"/>
      <c r="BUN176" s="396"/>
      <c r="BUO176" s="396"/>
      <c r="BUP176" s="396"/>
      <c r="BUQ176" s="396"/>
      <c r="BUR176" s="396"/>
      <c r="BUS176" s="396"/>
      <c r="BUT176" s="396"/>
      <c r="BUU176" s="396"/>
      <c r="BUV176" s="396"/>
      <c r="BUW176" s="396"/>
      <c r="BUX176" s="396"/>
      <c r="BUY176" s="396"/>
      <c r="BUZ176" s="396"/>
      <c r="BVA176" s="396"/>
      <c r="BVB176" s="396"/>
      <c r="BVC176" s="396"/>
      <c r="BVD176" s="396"/>
      <c r="BVE176" s="396"/>
      <c r="BVF176" s="396"/>
      <c r="BVG176" s="396"/>
      <c r="BVH176" s="396"/>
      <c r="BVI176" s="396"/>
      <c r="BVJ176" s="396"/>
      <c r="BVK176" s="396"/>
      <c r="BVL176" s="396"/>
      <c r="BVM176" s="396"/>
      <c r="BVN176" s="396"/>
      <c r="BVO176" s="396"/>
      <c r="BVP176" s="396"/>
      <c r="BVQ176" s="396"/>
      <c r="BVR176" s="396"/>
      <c r="BVS176" s="396"/>
      <c r="BVT176" s="396"/>
      <c r="BVU176" s="396"/>
      <c r="BVV176" s="396"/>
      <c r="BVW176" s="396"/>
      <c r="BVX176" s="396"/>
      <c r="BVY176" s="396"/>
      <c r="BVZ176" s="396"/>
      <c r="BWA176" s="396"/>
      <c r="BWB176" s="396"/>
      <c r="BWC176" s="396"/>
      <c r="BWD176" s="396"/>
      <c r="BWE176" s="396"/>
      <c r="BWF176" s="396"/>
      <c r="BWG176" s="396"/>
      <c r="BWH176" s="396"/>
      <c r="BWI176" s="396"/>
      <c r="BWJ176" s="396"/>
      <c r="BWK176" s="396"/>
      <c r="BWL176" s="396"/>
      <c r="BWM176" s="396"/>
      <c r="BWN176" s="396"/>
      <c r="BWO176" s="396"/>
      <c r="BWP176" s="396"/>
      <c r="BWQ176" s="396"/>
      <c r="BWR176" s="396"/>
      <c r="BWS176" s="396"/>
      <c r="BWT176" s="396"/>
      <c r="BWU176" s="396"/>
      <c r="BWV176" s="396"/>
      <c r="BWW176" s="396"/>
      <c r="BWX176" s="396"/>
      <c r="BWY176" s="396"/>
      <c r="BWZ176" s="396"/>
      <c r="BXA176" s="396"/>
      <c r="BXB176" s="396"/>
      <c r="BXC176" s="396"/>
      <c r="BXD176" s="396"/>
      <c r="BXE176" s="396"/>
      <c r="BXF176" s="396"/>
      <c r="BXG176" s="396"/>
      <c r="BXH176" s="396"/>
      <c r="BXI176" s="396"/>
      <c r="BXJ176" s="396"/>
      <c r="BXK176" s="396"/>
      <c r="BXL176" s="396"/>
      <c r="BXM176" s="396"/>
      <c r="BXN176" s="396"/>
      <c r="BXO176" s="396"/>
      <c r="BXP176" s="396"/>
      <c r="BXQ176" s="396"/>
      <c r="BXR176" s="396"/>
      <c r="BXS176" s="396"/>
      <c r="BXT176" s="396"/>
      <c r="BXU176" s="396"/>
      <c r="BXV176" s="396"/>
      <c r="BXW176" s="396"/>
      <c r="BXX176" s="396"/>
      <c r="BXY176" s="396"/>
      <c r="BXZ176" s="396"/>
      <c r="BYA176" s="396"/>
      <c r="BYB176" s="396"/>
      <c r="BYC176" s="396"/>
      <c r="BYD176" s="396"/>
      <c r="BYE176" s="396"/>
      <c r="BYF176" s="396"/>
      <c r="BYG176" s="396"/>
      <c r="BYH176" s="396"/>
      <c r="BYI176" s="396"/>
      <c r="BYJ176" s="396"/>
      <c r="BYK176" s="396"/>
      <c r="BYL176" s="396"/>
      <c r="BYM176" s="396"/>
      <c r="BYN176" s="396"/>
      <c r="BYO176" s="396"/>
      <c r="BYP176" s="396"/>
      <c r="BYQ176" s="396"/>
      <c r="BYR176" s="396"/>
      <c r="BYS176" s="396"/>
      <c r="BYT176" s="396"/>
      <c r="BYU176" s="396"/>
      <c r="BYV176" s="396"/>
      <c r="BYW176" s="396"/>
      <c r="BYX176" s="396"/>
      <c r="BYY176" s="396"/>
      <c r="BYZ176" s="396"/>
      <c r="BZA176" s="396"/>
      <c r="BZB176" s="396"/>
      <c r="BZC176" s="396"/>
      <c r="BZD176" s="396"/>
      <c r="BZE176" s="396"/>
      <c r="BZF176" s="396"/>
      <c r="BZG176" s="396"/>
      <c r="BZH176" s="396"/>
      <c r="BZI176" s="396"/>
      <c r="BZJ176" s="396"/>
      <c r="BZK176" s="396"/>
      <c r="BZL176" s="396"/>
      <c r="BZM176" s="396"/>
      <c r="BZN176" s="396"/>
      <c r="BZO176" s="396"/>
      <c r="BZP176" s="396"/>
      <c r="BZQ176" s="396"/>
      <c r="BZR176" s="396"/>
      <c r="BZS176" s="396"/>
      <c r="BZT176" s="396"/>
      <c r="BZU176" s="396"/>
      <c r="BZV176" s="396"/>
      <c r="BZW176" s="396"/>
      <c r="BZX176" s="396"/>
      <c r="BZY176" s="396"/>
      <c r="BZZ176" s="396"/>
      <c r="CAA176" s="396"/>
      <c r="CAB176" s="396"/>
      <c r="CAC176" s="396"/>
      <c r="CAD176" s="396"/>
      <c r="CAE176" s="396"/>
      <c r="CAF176" s="396"/>
      <c r="CAG176" s="396"/>
      <c r="CAH176" s="396"/>
      <c r="CAI176" s="396"/>
      <c r="CAJ176" s="396"/>
      <c r="CAK176" s="396"/>
      <c r="CAL176" s="396"/>
      <c r="CAM176" s="396"/>
      <c r="CAN176" s="396"/>
      <c r="CAO176" s="396"/>
      <c r="CAP176" s="396"/>
      <c r="CAQ176" s="396"/>
      <c r="CAR176" s="396"/>
      <c r="CAS176" s="396"/>
      <c r="CAT176" s="396"/>
      <c r="CAU176" s="396"/>
      <c r="CAV176" s="396"/>
      <c r="CAW176" s="396"/>
      <c r="CAX176" s="396"/>
      <c r="CAY176" s="396"/>
      <c r="CAZ176" s="396"/>
      <c r="CBA176" s="396"/>
      <c r="CBB176" s="396"/>
      <c r="CBC176" s="396"/>
      <c r="CBD176" s="396"/>
      <c r="CBE176" s="396"/>
      <c r="CBF176" s="396"/>
      <c r="CBG176" s="396"/>
      <c r="CBH176" s="396"/>
      <c r="CBI176" s="396"/>
      <c r="CBJ176" s="396"/>
      <c r="CBK176" s="396"/>
      <c r="CBL176" s="396"/>
      <c r="CBM176" s="396"/>
      <c r="CBN176" s="396"/>
      <c r="CBO176" s="396"/>
      <c r="CBP176" s="396"/>
      <c r="CBQ176" s="396"/>
      <c r="CBR176" s="396"/>
      <c r="CBS176" s="396"/>
      <c r="CBT176" s="396"/>
      <c r="CBU176" s="396"/>
      <c r="CBV176" s="396"/>
      <c r="CBW176" s="396"/>
      <c r="CBX176" s="396"/>
      <c r="CBY176" s="396"/>
      <c r="CBZ176" s="396"/>
      <c r="CCA176" s="396"/>
      <c r="CCB176" s="396"/>
      <c r="CCC176" s="396"/>
      <c r="CCD176" s="396"/>
      <c r="CCE176" s="396"/>
      <c r="CCF176" s="396"/>
      <c r="CCG176" s="396"/>
      <c r="CCH176" s="396"/>
      <c r="CCI176" s="396"/>
      <c r="CCJ176" s="396"/>
      <c r="CCK176" s="396"/>
      <c r="CCL176" s="396"/>
      <c r="CCM176" s="396"/>
      <c r="CCN176" s="396"/>
      <c r="CCO176" s="396"/>
      <c r="CCP176" s="396"/>
      <c r="CCQ176" s="396"/>
      <c r="CCR176" s="396"/>
      <c r="CCS176" s="396"/>
      <c r="CCT176" s="396"/>
      <c r="CCU176" s="396"/>
      <c r="CCV176" s="396"/>
      <c r="CCW176" s="396"/>
      <c r="CCX176" s="396"/>
      <c r="CCY176" s="396"/>
      <c r="CCZ176" s="396"/>
      <c r="CDA176" s="396"/>
      <c r="CDB176" s="396"/>
      <c r="CDC176" s="396"/>
      <c r="CDD176" s="396"/>
      <c r="CDE176" s="396"/>
      <c r="CDF176" s="396"/>
      <c r="CDG176" s="396"/>
      <c r="CDH176" s="396"/>
      <c r="CDI176" s="396"/>
      <c r="CDJ176" s="396"/>
      <c r="CDK176" s="396"/>
      <c r="CDL176" s="396"/>
      <c r="CDM176" s="396"/>
      <c r="CDN176" s="396"/>
      <c r="CDO176" s="396"/>
      <c r="CDP176" s="396"/>
      <c r="CDQ176" s="396"/>
      <c r="CDR176" s="396"/>
      <c r="CDS176" s="396"/>
      <c r="CDT176" s="396"/>
      <c r="CDU176" s="396"/>
      <c r="CDV176" s="396"/>
      <c r="CDW176" s="396"/>
      <c r="CDX176" s="396"/>
      <c r="CDY176" s="396"/>
      <c r="CDZ176" s="396"/>
      <c r="CEA176" s="396"/>
      <c r="CEB176" s="396"/>
      <c r="CEC176" s="396"/>
      <c r="CED176" s="396"/>
      <c r="CEE176" s="396"/>
      <c r="CEF176" s="396"/>
      <c r="CEG176" s="396"/>
      <c r="CEH176" s="396"/>
      <c r="CEI176" s="396"/>
      <c r="CEJ176" s="396"/>
      <c r="CEK176" s="396"/>
      <c r="CEL176" s="396"/>
      <c r="CEM176" s="396"/>
      <c r="CEN176" s="396"/>
      <c r="CEO176" s="396"/>
      <c r="CEP176" s="396"/>
      <c r="CEQ176" s="396"/>
      <c r="CER176" s="396"/>
      <c r="CES176" s="396"/>
      <c r="CET176" s="396"/>
      <c r="CEU176" s="396"/>
      <c r="CEV176" s="396"/>
      <c r="CEW176" s="396"/>
      <c r="CEX176" s="396"/>
      <c r="CEY176" s="396"/>
      <c r="CEZ176" s="396"/>
      <c r="CFA176" s="396"/>
      <c r="CFB176" s="396"/>
      <c r="CFC176" s="396"/>
      <c r="CFD176" s="396"/>
      <c r="CFE176" s="396"/>
      <c r="CFF176" s="396"/>
      <c r="CFG176" s="396"/>
      <c r="CFH176" s="396"/>
      <c r="CFI176" s="396"/>
      <c r="CFJ176" s="396"/>
      <c r="CFK176" s="396"/>
      <c r="CFL176" s="396"/>
      <c r="CFM176" s="396"/>
      <c r="CFN176" s="396"/>
      <c r="CFO176" s="396"/>
      <c r="CFP176" s="396"/>
      <c r="CFQ176" s="396"/>
      <c r="CFR176" s="396"/>
      <c r="CFS176" s="396"/>
      <c r="CFT176" s="396"/>
      <c r="CFU176" s="396"/>
      <c r="CFV176" s="396"/>
      <c r="CFW176" s="396"/>
      <c r="CFX176" s="396"/>
      <c r="CFY176" s="396"/>
      <c r="CFZ176" s="396"/>
      <c r="CGA176" s="396"/>
      <c r="CGB176" s="396"/>
      <c r="CGC176" s="396"/>
      <c r="CGD176" s="396"/>
      <c r="CGE176" s="396"/>
      <c r="CGF176" s="396"/>
      <c r="CGG176" s="396"/>
      <c r="CGH176" s="396"/>
      <c r="CGI176" s="396"/>
      <c r="CGJ176" s="396"/>
      <c r="CGK176" s="396"/>
      <c r="CGL176" s="396"/>
      <c r="CGM176" s="396"/>
      <c r="CGN176" s="396"/>
      <c r="CGO176" s="396"/>
      <c r="CGP176" s="396"/>
      <c r="CGQ176" s="396"/>
      <c r="CGR176" s="396"/>
      <c r="CGS176" s="396"/>
      <c r="CGT176" s="396"/>
      <c r="CGU176" s="396"/>
      <c r="CGV176" s="396"/>
      <c r="CGW176" s="396"/>
      <c r="CGX176" s="396"/>
      <c r="CGY176" s="396"/>
      <c r="CGZ176" s="396"/>
      <c r="CHA176" s="396"/>
      <c r="CHB176" s="396"/>
      <c r="CHC176" s="396"/>
      <c r="CHD176" s="396"/>
      <c r="CHE176" s="396"/>
      <c r="CHF176" s="396"/>
      <c r="CHG176" s="396"/>
      <c r="CHH176" s="396"/>
      <c r="CHI176" s="396"/>
      <c r="CHJ176" s="396"/>
      <c r="CHK176" s="396"/>
      <c r="CHL176" s="396"/>
      <c r="CHM176" s="396"/>
      <c r="CHN176" s="396"/>
      <c r="CHO176" s="396"/>
      <c r="CHP176" s="396"/>
      <c r="CHQ176" s="396"/>
      <c r="CHR176" s="396"/>
      <c r="CHS176" s="396"/>
      <c r="CHT176" s="396"/>
      <c r="CHU176" s="396"/>
      <c r="CHV176" s="396"/>
      <c r="CHW176" s="396"/>
      <c r="CHX176" s="396"/>
      <c r="CHY176" s="396"/>
      <c r="CHZ176" s="396"/>
      <c r="CIA176" s="396"/>
      <c r="CIB176" s="396"/>
      <c r="CIC176" s="396"/>
      <c r="CID176" s="396"/>
      <c r="CIE176" s="396"/>
      <c r="CIF176" s="396"/>
      <c r="CIG176" s="396"/>
      <c r="CIH176" s="396"/>
      <c r="CII176" s="396"/>
      <c r="CIJ176" s="396"/>
      <c r="CIK176" s="396"/>
      <c r="CIL176" s="396"/>
      <c r="CIM176" s="396"/>
      <c r="CIN176" s="396"/>
      <c r="CIO176" s="396"/>
      <c r="CIP176" s="396"/>
      <c r="CIQ176" s="396"/>
      <c r="CIR176" s="396"/>
      <c r="CIS176" s="396"/>
      <c r="CIT176" s="396"/>
      <c r="CIU176" s="396"/>
      <c r="CIV176" s="396"/>
      <c r="CIW176" s="396"/>
      <c r="CIX176" s="396"/>
      <c r="CIY176" s="396"/>
      <c r="CIZ176" s="396"/>
      <c r="CJA176" s="396"/>
      <c r="CJB176" s="396"/>
      <c r="CJC176" s="396"/>
      <c r="CJD176" s="396"/>
      <c r="CJE176" s="396"/>
      <c r="CJF176" s="396"/>
      <c r="CJG176" s="396"/>
      <c r="CJH176" s="396"/>
      <c r="CJI176" s="396"/>
      <c r="CJJ176" s="396"/>
      <c r="CJK176" s="396"/>
      <c r="CJL176" s="396"/>
      <c r="CJM176" s="396"/>
      <c r="CJN176" s="396"/>
      <c r="CJO176" s="396"/>
      <c r="CJP176" s="396"/>
      <c r="CJQ176" s="396"/>
      <c r="CJR176" s="396"/>
      <c r="CJS176" s="396"/>
      <c r="CJT176" s="396"/>
      <c r="CJU176" s="396"/>
      <c r="CJV176" s="396"/>
      <c r="CJW176" s="396"/>
      <c r="CJX176" s="396"/>
      <c r="CJY176" s="396"/>
      <c r="CJZ176" s="396"/>
      <c r="CKA176" s="396"/>
      <c r="CKB176" s="396"/>
      <c r="CKC176" s="396"/>
      <c r="CKD176" s="396"/>
      <c r="CKE176" s="396"/>
      <c r="CKF176" s="396"/>
      <c r="CKG176" s="396"/>
      <c r="CKH176" s="396"/>
      <c r="CKI176" s="396"/>
      <c r="CKJ176" s="396"/>
      <c r="CKK176" s="396"/>
      <c r="CKL176" s="396"/>
      <c r="CKM176" s="396"/>
      <c r="CKN176" s="396"/>
      <c r="CKO176" s="396"/>
      <c r="CKP176" s="396"/>
      <c r="CKQ176" s="396"/>
      <c r="CKR176" s="396"/>
      <c r="CKS176" s="396"/>
      <c r="CKT176" s="396"/>
      <c r="CKU176" s="396"/>
      <c r="CKV176" s="396"/>
      <c r="CKW176" s="396"/>
      <c r="CKX176" s="396"/>
      <c r="CKY176" s="396"/>
      <c r="CKZ176" s="396"/>
      <c r="CLA176" s="396"/>
      <c r="CLB176" s="396"/>
      <c r="CLC176" s="396"/>
      <c r="CLD176" s="396"/>
      <c r="CLE176" s="396"/>
      <c r="CLF176" s="396"/>
      <c r="CLG176" s="396"/>
      <c r="CLH176" s="396"/>
      <c r="CLI176" s="396"/>
      <c r="CLJ176" s="396"/>
      <c r="CLK176" s="396"/>
      <c r="CLL176" s="396"/>
      <c r="CLM176" s="396"/>
      <c r="CLN176" s="396"/>
      <c r="CLO176" s="396"/>
      <c r="CLP176" s="396"/>
      <c r="CLQ176" s="396"/>
      <c r="CLR176" s="396"/>
      <c r="CLS176" s="396"/>
      <c r="CLT176" s="396"/>
      <c r="CLU176" s="396"/>
      <c r="CLV176" s="396"/>
      <c r="CLW176" s="396"/>
      <c r="CLX176" s="396"/>
      <c r="CLY176" s="396"/>
      <c r="CLZ176" s="396"/>
      <c r="CMA176" s="396"/>
      <c r="CMB176" s="396"/>
      <c r="CMC176" s="396"/>
      <c r="CMD176" s="396"/>
      <c r="CME176" s="396"/>
      <c r="CMF176" s="396"/>
      <c r="CMG176" s="396"/>
      <c r="CMH176" s="396"/>
      <c r="CMI176" s="396"/>
      <c r="CMJ176" s="396"/>
      <c r="CMK176" s="396"/>
      <c r="CML176" s="396"/>
      <c r="CMM176" s="396"/>
      <c r="CMN176" s="396"/>
      <c r="CMO176" s="396"/>
      <c r="CMP176" s="396"/>
      <c r="CMQ176" s="396"/>
      <c r="CMR176" s="396"/>
      <c r="CMS176" s="396"/>
      <c r="CMT176" s="396"/>
      <c r="CMU176" s="396"/>
      <c r="CMV176" s="396"/>
      <c r="CMW176" s="396"/>
      <c r="CMX176" s="396"/>
      <c r="CMY176" s="396"/>
      <c r="CMZ176" s="396"/>
      <c r="CNA176" s="396"/>
      <c r="CNB176" s="396"/>
      <c r="CNC176" s="396"/>
      <c r="CND176" s="396"/>
      <c r="CNE176" s="396"/>
      <c r="CNF176" s="396"/>
      <c r="CNG176" s="396"/>
      <c r="CNH176" s="396"/>
      <c r="CNI176" s="396"/>
      <c r="CNJ176" s="396"/>
      <c r="CNK176" s="396"/>
      <c r="CNL176" s="396"/>
      <c r="CNM176" s="396"/>
      <c r="CNN176" s="396"/>
      <c r="CNO176" s="396"/>
      <c r="CNP176" s="396"/>
      <c r="CNQ176" s="396"/>
      <c r="CNR176" s="396"/>
      <c r="CNS176" s="396"/>
      <c r="CNT176" s="396"/>
      <c r="CNU176" s="396"/>
      <c r="CNV176" s="396"/>
      <c r="CNW176" s="396"/>
      <c r="CNX176" s="396"/>
      <c r="CNY176" s="396"/>
      <c r="CNZ176" s="396"/>
      <c r="COA176" s="396"/>
      <c r="COB176" s="396"/>
      <c r="COC176" s="396"/>
      <c r="COD176" s="396"/>
      <c r="COE176" s="396"/>
      <c r="COF176" s="396"/>
      <c r="COG176" s="396"/>
      <c r="COH176" s="396"/>
      <c r="COI176" s="396"/>
      <c r="COJ176" s="396"/>
      <c r="COK176" s="396"/>
      <c r="COL176" s="396"/>
      <c r="COM176" s="396"/>
      <c r="CON176" s="396"/>
      <c r="COO176" s="396"/>
      <c r="COP176" s="396"/>
      <c r="COQ176" s="396"/>
      <c r="COR176" s="396"/>
      <c r="COS176" s="396"/>
      <c r="COT176" s="396"/>
      <c r="COU176" s="396"/>
      <c r="COV176" s="396"/>
      <c r="COW176" s="396"/>
      <c r="COX176" s="396"/>
      <c r="COY176" s="396"/>
      <c r="COZ176" s="396"/>
      <c r="CPA176" s="396"/>
      <c r="CPB176" s="396"/>
      <c r="CPC176" s="396"/>
      <c r="CPD176" s="396"/>
      <c r="CPE176" s="396"/>
      <c r="CPF176" s="396"/>
      <c r="CPG176" s="396"/>
      <c r="CPH176" s="396"/>
      <c r="CPI176" s="396"/>
      <c r="CPJ176" s="396"/>
      <c r="CPK176" s="396"/>
      <c r="CPL176" s="396"/>
      <c r="CPM176" s="396"/>
      <c r="CPN176" s="396"/>
      <c r="CPO176" s="396"/>
      <c r="CPP176" s="396"/>
      <c r="CPQ176" s="396"/>
      <c r="CPR176" s="396"/>
      <c r="CPS176" s="396"/>
      <c r="CPT176" s="396"/>
      <c r="CPU176" s="396"/>
      <c r="CPV176" s="396"/>
      <c r="CPW176" s="396"/>
      <c r="CPX176" s="396"/>
      <c r="CPY176" s="396"/>
      <c r="CPZ176" s="396"/>
      <c r="CQA176" s="396"/>
      <c r="CQB176" s="396"/>
      <c r="CQC176" s="396"/>
      <c r="CQD176" s="396"/>
      <c r="CQE176" s="396"/>
      <c r="CQF176" s="396"/>
      <c r="CQG176" s="396"/>
      <c r="CQH176" s="396"/>
      <c r="CQI176" s="396"/>
      <c r="CQJ176" s="396"/>
      <c r="CQK176" s="396"/>
      <c r="CQL176" s="396"/>
      <c r="CQM176" s="396"/>
      <c r="CQN176" s="396"/>
      <c r="CQO176" s="396"/>
      <c r="CQP176" s="396"/>
      <c r="CQQ176" s="396"/>
      <c r="CQR176" s="396"/>
      <c r="CQS176" s="396"/>
      <c r="CQT176" s="396"/>
      <c r="CQU176" s="396"/>
      <c r="CQV176" s="396"/>
      <c r="CQW176" s="396"/>
      <c r="CQX176" s="396"/>
      <c r="CQY176" s="396"/>
      <c r="CQZ176" s="396"/>
      <c r="CRA176" s="396"/>
      <c r="CRB176" s="396"/>
      <c r="CRC176" s="396"/>
      <c r="CRD176" s="396"/>
      <c r="CRE176" s="396"/>
      <c r="CRF176" s="396"/>
      <c r="CRG176" s="396"/>
      <c r="CRH176" s="396"/>
      <c r="CRI176" s="396"/>
      <c r="CRJ176" s="396"/>
      <c r="CRK176" s="396"/>
      <c r="CRL176" s="396"/>
      <c r="CRM176" s="396"/>
      <c r="CRN176" s="396"/>
      <c r="CRO176" s="396"/>
      <c r="CRP176" s="396"/>
      <c r="CRQ176" s="396"/>
      <c r="CRR176" s="396"/>
      <c r="CRS176" s="396"/>
      <c r="CRT176" s="396"/>
      <c r="CRU176" s="396"/>
      <c r="CRV176" s="396"/>
      <c r="CRW176" s="396"/>
      <c r="CRX176" s="396"/>
      <c r="CRY176" s="396"/>
      <c r="CRZ176" s="396"/>
      <c r="CSA176" s="396"/>
      <c r="CSB176" s="396"/>
      <c r="CSC176" s="396"/>
      <c r="CSD176" s="396"/>
      <c r="CSE176" s="396"/>
      <c r="CSF176" s="396"/>
      <c r="CSG176" s="396"/>
      <c r="CSH176" s="396"/>
      <c r="CSI176" s="396"/>
      <c r="CSJ176" s="396"/>
      <c r="CSK176" s="396"/>
      <c r="CSL176" s="396"/>
      <c r="CSM176" s="396"/>
      <c r="CSN176" s="396"/>
      <c r="CSO176" s="396"/>
      <c r="CSP176" s="396"/>
      <c r="CSQ176" s="396"/>
      <c r="CSR176" s="396"/>
      <c r="CSS176" s="396"/>
      <c r="CST176" s="396"/>
      <c r="CSU176" s="396"/>
      <c r="CSV176" s="396"/>
      <c r="CSW176" s="396"/>
      <c r="CSX176" s="396"/>
      <c r="CSY176" s="396"/>
      <c r="CSZ176" s="396"/>
      <c r="CTA176" s="396"/>
      <c r="CTB176" s="396"/>
      <c r="CTC176" s="396"/>
      <c r="CTD176" s="396"/>
      <c r="CTE176" s="396"/>
      <c r="CTF176" s="396"/>
      <c r="CTG176" s="396"/>
      <c r="CTH176" s="396"/>
      <c r="CTI176" s="396"/>
      <c r="CTJ176" s="396"/>
      <c r="CTK176" s="396"/>
      <c r="CTL176" s="396"/>
      <c r="CTM176" s="396"/>
      <c r="CTN176" s="396"/>
      <c r="CTO176" s="396"/>
      <c r="CTP176" s="396"/>
      <c r="CTQ176" s="396"/>
      <c r="CTR176" s="396"/>
      <c r="CTS176" s="396"/>
      <c r="CTT176" s="396"/>
      <c r="CTU176" s="396"/>
      <c r="CTV176" s="396"/>
      <c r="CTW176" s="396"/>
      <c r="CTX176" s="396"/>
      <c r="CTY176" s="396"/>
      <c r="CTZ176" s="396"/>
      <c r="CUA176" s="396"/>
      <c r="CUB176" s="396"/>
      <c r="CUC176" s="396"/>
      <c r="CUD176" s="396"/>
      <c r="CUE176" s="396"/>
      <c r="CUF176" s="396"/>
      <c r="CUG176" s="396"/>
      <c r="CUH176" s="396"/>
      <c r="CUI176" s="396"/>
      <c r="CUJ176" s="396"/>
      <c r="CUK176" s="396"/>
      <c r="CUL176" s="396"/>
      <c r="CUM176" s="396"/>
      <c r="CUN176" s="396"/>
      <c r="CUO176" s="396"/>
      <c r="CUP176" s="396"/>
      <c r="CUQ176" s="396"/>
      <c r="CUR176" s="396"/>
      <c r="CUS176" s="396"/>
      <c r="CUT176" s="396"/>
      <c r="CUU176" s="396"/>
      <c r="CUV176" s="396"/>
      <c r="CUW176" s="396"/>
      <c r="CUX176" s="396"/>
      <c r="CUY176" s="396"/>
      <c r="CUZ176" s="396"/>
      <c r="CVA176" s="396"/>
      <c r="CVB176" s="396"/>
      <c r="CVC176" s="396"/>
      <c r="CVD176" s="396"/>
      <c r="CVE176" s="396"/>
      <c r="CVF176" s="396"/>
      <c r="CVG176" s="396"/>
      <c r="CVH176" s="396"/>
      <c r="CVI176" s="396"/>
      <c r="CVJ176" s="396"/>
      <c r="CVK176" s="396"/>
      <c r="CVL176" s="396"/>
      <c r="CVM176" s="396"/>
      <c r="CVN176" s="396"/>
      <c r="CVO176" s="396"/>
      <c r="CVP176" s="396"/>
      <c r="CVQ176" s="396"/>
      <c r="CVR176" s="396"/>
      <c r="CVS176" s="396"/>
      <c r="CVT176" s="396"/>
      <c r="CVU176" s="396"/>
      <c r="CVV176" s="396"/>
      <c r="CVW176" s="396"/>
      <c r="CVX176" s="396"/>
      <c r="CVY176" s="396"/>
      <c r="CVZ176" s="396"/>
      <c r="CWA176" s="396"/>
      <c r="CWB176" s="396"/>
      <c r="CWC176" s="396"/>
      <c r="CWD176" s="396"/>
      <c r="CWE176" s="396"/>
      <c r="CWF176" s="396"/>
      <c r="CWG176" s="396"/>
      <c r="CWH176" s="396"/>
      <c r="CWI176" s="396"/>
      <c r="CWJ176" s="396"/>
      <c r="CWK176" s="396"/>
      <c r="CWL176" s="396"/>
      <c r="CWM176" s="396"/>
      <c r="CWN176" s="396"/>
      <c r="CWO176" s="396"/>
      <c r="CWP176" s="396"/>
      <c r="CWQ176" s="396"/>
      <c r="CWR176" s="396"/>
      <c r="CWS176" s="396"/>
      <c r="CWT176" s="396"/>
      <c r="CWU176" s="396"/>
      <c r="CWV176" s="396"/>
      <c r="CWW176" s="396"/>
      <c r="CWX176" s="396"/>
      <c r="CWY176" s="396"/>
      <c r="CWZ176" s="396"/>
      <c r="CXA176" s="396"/>
      <c r="CXB176" s="396"/>
      <c r="CXC176" s="396"/>
      <c r="CXD176" s="396"/>
      <c r="CXE176" s="396"/>
      <c r="CXF176" s="396"/>
      <c r="CXG176" s="396"/>
      <c r="CXH176" s="396"/>
      <c r="CXI176" s="396"/>
      <c r="CXJ176" s="396"/>
      <c r="CXK176" s="396"/>
      <c r="CXL176" s="396"/>
      <c r="CXM176" s="396"/>
      <c r="CXN176" s="396"/>
      <c r="CXO176" s="396"/>
      <c r="CXP176" s="396"/>
      <c r="CXQ176" s="396"/>
      <c r="CXR176" s="396"/>
      <c r="CXS176" s="396"/>
      <c r="CXT176" s="396"/>
      <c r="CXU176" s="396"/>
      <c r="CXV176" s="396"/>
      <c r="CXW176" s="396"/>
      <c r="CXX176" s="396"/>
      <c r="CXY176" s="396"/>
      <c r="CXZ176" s="396"/>
      <c r="CYA176" s="396"/>
      <c r="CYB176" s="396"/>
      <c r="CYC176" s="396"/>
      <c r="CYD176" s="396"/>
      <c r="CYE176" s="396"/>
      <c r="CYF176" s="396"/>
      <c r="CYG176" s="396"/>
      <c r="CYH176" s="396"/>
      <c r="CYI176" s="396"/>
      <c r="CYJ176" s="396"/>
      <c r="CYK176" s="396"/>
      <c r="CYL176" s="396"/>
      <c r="CYM176" s="396"/>
      <c r="CYN176" s="396"/>
      <c r="CYO176" s="396"/>
      <c r="CYP176" s="396"/>
      <c r="CYQ176" s="396"/>
      <c r="CYR176" s="396"/>
      <c r="CYS176" s="396"/>
      <c r="CYT176" s="396"/>
      <c r="CYU176" s="396"/>
      <c r="CYV176" s="396"/>
      <c r="CYW176" s="396"/>
      <c r="CYX176" s="396"/>
      <c r="CYY176" s="396"/>
      <c r="CYZ176" s="396"/>
      <c r="CZA176" s="396"/>
      <c r="CZB176" s="396"/>
      <c r="CZC176" s="396"/>
      <c r="CZD176" s="396"/>
      <c r="CZE176" s="396"/>
      <c r="CZF176" s="396"/>
      <c r="CZG176" s="396"/>
      <c r="CZH176" s="396"/>
      <c r="CZI176" s="396"/>
      <c r="CZJ176" s="396"/>
      <c r="CZK176" s="396"/>
      <c r="CZL176" s="396"/>
      <c r="CZM176" s="396"/>
      <c r="CZN176" s="396"/>
      <c r="CZO176" s="396"/>
      <c r="CZP176" s="396"/>
      <c r="CZQ176" s="396"/>
      <c r="CZR176" s="396"/>
      <c r="CZS176" s="396"/>
      <c r="CZT176" s="396"/>
      <c r="CZU176" s="396"/>
      <c r="CZV176" s="396"/>
      <c r="CZW176" s="396"/>
      <c r="CZX176" s="396"/>
      <c r="CZY176" s="396"/>
      <c r="CZZ176" s="396"/>
      <c r="DAA176" s="396"/>
      <c r="DAB176" s="396"/>
      <c r="DAC176" s="396"/>
      <c r="DAD176" s="396"/>
      <c r="DAE176" s="396"/>
      <c r="DAF176" s="396"/>
      <c r="DAG176" s="396"/>
      <c r="DAH176" s="396"/>
      <c r="DAI176" s="396"/>
      <c r="DAJ176" s="396"/>
      <c r="DAK176" s="396"/>
      <c r="DAL176" s="396"/>
      <c r="DAM176" s="396"/>
      <c r="DAN176" s="396"/>
      <c r="DAO176" s="396"/>
      <c r="DAP176" s="396"/>
      <c r="DAQ176" s="396"/>
      <c r="DAR176" s="396"/>
      <c r="DAS176" s="396"/>
      <c r="DAT176" s="396"/>
      <c r="DAU176" s="396"/>
      <c r="DAV176" s="396"/>
      <c r="DAW176" s="396"/>
      <c r="DAX176" s="396"/>
      <c r="DAY176" s="396"/>
      <c r="DAZ176" s="396"/>
      <c r="DBA176" s="396"/>
      <c r="DBB176" s="396"/>
      <c r="DBC176" s="396"/>
      <c r="DBD176" s="396"/>
      <c r="DBE176" s="396"/>
      <c r="DBF176" s="396"/>
      <c r="DBG176" s="396"/>
      <c r="DBH176" s="396"/>
      <c r="DBI176" s="396"/>
      <c r="DBJ176" s="396"/>
      <c r="DBK176" s="396"/>
      <c r="DBL176" s="396"/>
      <c r="DBM176" s="396"/>
      <c r="DBN176" s="396"/>
      <c r="DBO176" s="396"/>
      <c r="DBP176" s="396"/>
      <c r="DBQ176" s="396"/>
      <c r="DBR176" s="396"/>
      <c r="DBS176" s="396"/>
      <c r="DBT176" s="396"/>
      <c r="DBU176" s="396"/>
      <c r="DBV176" s="396"/>
      <c r="DBW176" s="396"/>
      <c r="DBX176" s="396"/>
      <c r="DBY176" s="396"/>
      <c r="DBZ176" s="396"/>
      <c r="DCA176" s="396"/>
      <c r="DCB176" s="396"/>
      <c r="DCC176" s="396"/>
      <c r="DCD176" s="396"/>
      <c r="DCE176" s="396"/>
      <c r="DCF176" s="396"/>
      <c r="DCG176" s="396"/>
      <c r="DCH176" s="396"/>
      <c r="DCI176" s="396"/>
      <c r="DCJ176" s="396"/>
      <c r="DCK176" s="396"/>
      <c r="DCL176" s="396"/>
      <c r="DCM176" s="396"/>
      <c r="DCN176" s="396"/>
      <c r="DCO176" s="396"/>
      <c r="DCP176" s="396"/>
      <c r="DCQ176" s="396"/>
      <c r="DCR176" s="396"/>
      <c r="DCS176" s="396"/>
      <c r="DCT176" s="396"/>
      <c r="DCU176" s="396"/>
      <c r="DCV176" s="396"/>
      <c r="DCW176" s="396"/>
      <c r="DCX176" s="396"/>
      <c r="DCY176" s="396"/>
      <c r="DCZ176" s="396"/>
      <c r="DDA176" s="396"/>
      <c r="DDB176" s="396"/>
      <c r="DDC176" s="396"/>
      <c r="DDD176" s="396"/>
      <c r="DDE176" s="396"/>
      <c r="DDF176" s="396"/>
      <c r="DDG176" s="396"/>
      <c r="DDH176" s="396"/>
      <c r="DDI176" s="396"/>
      <c r="DDJ176" s="396"/>
      <c r="DDK176" s="396"/>
      <c r="DDL176" s="396"/>
      <c r="DDM176" s="396"/>
      <c r="DDN176" s="396"/>
      <c r="DDO176" s="396"/>
      <c r="DDP176" s="396"/>
      <c r="DDQ176" s="396"/>
      <c r="DDR176" s="396"/>
      <c r="DDS176" s="396"/>
      <c r="DDT176" s="396"/>
      <c r="DDU176" s="396"/>
      <c r="DDV176" s="396"/>
      <c r="DDW176" s="396"/>
      <c r="DDX176" s="396"/>
      <c r="DDY176" s="396"/>
      <c r="DDZ176" s="396"/>
      <c r="DEA176" s="396"/>
      <c r="DEB176" s="396"/>
      <c r="DEC176" s="396"/>
      <c r="DED176" s="396"/>
      <c r="DEE176" s="396"/>
      <c r="DEF176" s="396"/>
      <c r="DEG176" s="396"/>
      <c r="DEH176" s="396"/>
      <c r="DEI176" s="396"/>
      <c r="DEJ176" s="396"/>
      <c r="DEK176" s="396"/>
      <c r="DEL176" s="396"/>
      <c r="DEM176" s="396"/>
      <c r="DEN176" s="396"/>
      <c r="DEO176" s="396"/>
      <c r="DEP176" s="396"/>
      <c r="DEQ176" s="396"/>
      <c r="DER176" s="396"/>
      <c r="DES176" s="396"/>
      <c r="DET176" s="396"/>
      <c r="DEU176" s="396"/>
      <c r="DEV176" s="396"/>
      <c r="DEW176" s="396"/>
      <c r="DEX176" s="396"/>
      <c r="DEY176" s="396"/>
      <c r="DEZ176" s="396"/>
      <c r="DFA176" s="396"/>
      <c r="DFB176" s="396"/>
      <c r="DFC176" s="396"/>
      <c r="DFD176" s="396"/>
      <c r="DFE176" s="396"/>
      <c r="DFF176" s="396"/>
      <c r="DFG176" s="396"/>
      <c r="DFH176" s="396"/>
      <c r="DFI176" s="396"/>
      <c r="DFJ176" s="396"/>
      <c r="DFK176" s="396"/>
      <c r="DFL176" s="396"/>
      <c r="DFM176" s="396"/>
      <c r="DFN176" s="396"/>
      <c r="DFO176" s="396"/>
      <c r="DFP176" s="396"/>
      <c r="DFQ176" s="396"/>
      <c r="DFR176" s="396"/>
      <c r="DFS176" s="396"/>
      <c r="DFT176" s="396"/>
      <c r="DFU176" s="396"/>
      <c r="DFV176" s="396"/>
      <c r="DFW176" s="396"/>
      <c r="DFX176" s="396"/>
      <c r="DFY176" s="396"/>
      <c r="DFZ176" s="396"/>
      <c r="DGA176" s="396"/>
      <c r="DGB176" s="396"/>
      <c r="DGC176" s="396"/>
      <c r="DGD176" s="396"/>
      <c r="DGE176" s="396"/>
      <c r="DGF176" s="396"/>
      <c r="DGG176" s="396"/>
      <c r="DGH176" s="396"/>
      <c r="DGI176" s="396"/>
      <c r="DGJ176" s="396"/>
      <c r="DGK176" s="396"/>
      <c r="DGL176" s="396"/>
      <c r="DGM176" s="396"/>
      <c r="DGN176" s="396"/>
      <c r="DGO176" s="396"/>
      <c r="DGP176" s="396"/>
      <c r="DGQ176" s="396"/>
      <c r="DGR176" s="396"/>
      <c r="DGS176" s="396"/>
      <c r="DGT176" s="396"/>
      <c r="DGU176" s="396"/>
      <c r="DGV176" s="396"/>
      <c r="DGW176" s="396"/>
      <c r="DGX176" s="396"/>
      <c r="DGY176" s="396"/>
      <c r="DGZ176" s="396"/>
      <c r="DHA176" s="396"/>
      <c r="DHB176" s="396"/>
      <c r="DHC176" s="396"/>
      <c r="DHD176" s="396"/>
      <c r="DHE176" s="396"/>
      <c r="DHF176" s="396"/>
      <c r="DHG176" s="396"/>
      <c r="DHH176" s="396"/>
      <c r="DHI176" s="396"/>
      <c r="DHJ176" s="396"/>
      <c r="DHK176" s="396"/>
      <c r="DHL176" s="396"/>
      <c r="DHM176" s="396"/>
      <c r="DHN176" s="396"/>
      <c r="DHO176" s="396"/>
      <c r="DHP176" s="396"/>
      <c r="DHQ176" s="396"/>
      <c r="DHR176" s="396"/>
      <c r="DHS176" s="396"/>
      <c r="DHT176" s="396"/>
      <c r="DHU176" s="396"/>
      <c r="DHV176" s="396"/>
      <c r="DHW176" s="396"/>
      <c r="DHX176" s="396"/>
      <c r="DHY176" s="396"/>
      <c r="DHZ176" s="396"/>
      <c r="DIA176" s="396"/>
      <c r="DIB176" s="396"/>
      <c r="DIC176" s="396"/>
      <c r="DID176" s="396"/>
      <c r="DIE176" s="396"/>
      <c r="DIF176" s="396"/>
      <c r="DIG176" s="396"/>
      <c r="DIH176" s="396"/>
      <c r="DII176" s="396"/>
      <c r="DIJ176" s="396"/>
      <c r="DIK176" s="396"/>
      <c r="DIL176" s="396"/>
      <c r="DIM176" s="396"/>
      <c r="DIN176" s="396"/>
      <c r="DIO176" s="396"/>
      <c r="DIP176" s="396"/>
      <c r="DIQ176" s="396"/>
      <c r="DIR176" s="396"/>
      <c r="DIS176" s="396"/>
      <c r="DIT176" s="396"/>
      <c r="DIU176" s="396"/>
      <c r="DIV176" s="396"/>
      <c r="DIW176" s="396"/>
      <c r="DIX176" s="396"/>
      <c r="DIY176" s="396"/>
      <c r="DIZ176" s="396"/>
      <c r="DJA176" s="396"/>
      <c r="DJB176" s="396"/>
      <c r="DJC176" s="396"/>
      <c r="DJD176" s="396"/>
      <c r="DJE176" s="396"/>
      <c r="DJF176" s="396"/>
      <c r="DJG176" s="396"/>
      <c r="DJH176" s="396"/>
      <c r="DJI176" s="396"/>
      <c r="DJJ176" s="396"/>
      <c r="DJK176" s="396"/>
      <c r="DJL176" s="396"/>
      <c r="DJM176" s="396"/>
      <c r="DJN176" s="396"/>
      <c r="DJO176" s="396"/>
      <c r="DJP176" s="396"/>
      <c r="DJQ176" s="396"/>
      <c r="DJR176" s="396"/>
      <c r="DJS176" s="396"/>
      <c r="DJT176" s="396"/>
      <c r="DJU176" s="396"/>
      <c r="DJV176" s="396"/>
      <c r="DJW176" s="396"/>
      <c r="DJX176" s="396"/>
      <c r="DJY176" s="396"/>
      <c r="DJZ176" s="396"/>
      <c r="DKA176" s="396"/>
      <c r="DKB176" s="396"/>
      <c r="DKC176" s="396"/>
      <c r="DKD176" s="396"/>
      <c r="DKE176" s="396"/>
      <c r="DKF176" s="396"/>
      <c r="DKG176" s="396"/>
      <c r="DKH176" s="396"/>
      <c r="DKI176" s="396"/>
      <c r="DKJ176" s="396"/>
      <c r="DKK176" s="396"/>
      <c r="DKL176" s="396"/>
      <c r="DKM176" s="396"/>
      <c r="DKN176" s="396"/>
      <c r="DKO176" s="396"/>
      <c r="DKP176" s="396"/>
      <c r="DKQ176" s="396"/>
      <c r="DKR176" s="396"/>
      <c r="DKS176" s="396"/>
      <c r="DKT176" s="396"/>
      <c r="DKU176" s="396"/>
      <c r="DKV176" s="396"/>
      <c r="DKW176" s="396"/>
      <c r="DKX176" s="396"/>
      <c r="DKY176" s="396"/>
      <c r="DKZ176" s="396"/>
      <c r="DLA176" s="396"/>
      <c r="DLB176" s="396"/>
      <c r="DLC176" s="396"/>
      <c r="DLD176" s="396"/>
      <c r="DLE176" s="396"/>
      <c r="DLF176" s="396"/>
      <c r="DLG176" s="396"/>
      <c r="DLH176" s="396"/>
      <c r="DLI176" s="396"/>
      <c r="DLJ176" s="396"/>
      <c r="DLK176" s="396"/>
      <c r="DLL176" s="396"/>
      <c r="DLM176" s="396"/>
      <c r="DLN176" s="396"/>
      <c r="DLO176" s="396"/>
      <c r="DLP176" s="396"/>
      <c r="DLQ176" s="396"/>
      <c r="DLR176" s="396"/>
      <c r="DLS176" s="396"/>
      <c r="DLT176" s="396"/>
      <c r="DLU176" s="396"/>
      <c r="DLV176" s="396"/>
      <c r="DLW176" s="396"/>
      <c r="DLX176" s="396"/>
      <c r="DLY176" s="396"/>
      <c r="DLZ176" s="396"/>
      <c r="DMA176" s="396"/>
      <c r="DMB176" s="396"/>
      <c r="DMC176" s="396"/>
      <c r="DMD176" s="396"/>
      <c r="DME176" s="396"/>
      <c r="DMF176" s="396"/>
      <c r="DMG176" s="396"/>
      <c r="DMH176" s="396"/>
      <c r="DMI176" s="396"/>
      <c r="DMJ176" s="396"/>
      <c r="DMK176" s="396"/>
      <c r="DML176" s="396"/>
      <c r="DMM176" s="396"/>
      <c r="DMN176" s="396"/>
      <c r="DMO176" s="396"/>
      <c r="DMP176" s="396"/>
      <c r="DMQ176" s="396"/>
      <c r="DMR176" s="396"/>
      <c r="DMS176" s="396"/>
      <c r="DMT176" s="396"/>
      <c r="DMU176" s="396"/>
      <c r="DMV176" s="396"/>
      <c r="DMW176" s="396"/>
      <c r="DMX176" s="396"/>
      <c r="DMY176" s="396"/>
      <c r="DMZ176" s="396"/>
      <c r="DNA176" s="396"/>
      <c r="DNB176" s="396"/>
      <c r="DNC176" s="396"/>
      <c r="DND176" s="396"/>
      <c r="DNE176" s="396"/>
      <c r="DNF176" s="396"/>
      <c r="DNG176" s="396"/>
      <c r="DNH176" s="396"/>
      <c r="DNI176" s="396"/>
      <c r="DNJ176" s="396"/>
      <c r="DNK176" s="396"/>
      <c r="DNL176" s="396"/>
      <c r="DNM176" s="396"/>
      <c r="DNN176" s="396"/>
      <c r="DNO176" s="396"/>
      <c r="DNP176" s="396"/>
      <c r="DNQ176" s="396"/>
      <c r="DNR176" s="396"/>
      <c r="DNS176" s="396"/>
      <c r="DNT176" s="396"/>
      <c r="DNU176" s="396"/>
      <c r="DNV176" s="396"/>
      <c r="DNW176" s="396"/>
      <c r="DNX176" s="396"/>
      <c r="DNY176" s="396"/>
      <c r="DNZ176" s="396"/>
      <c r="DOA176" s="396"/>
      <c r="DOB176" s="396"/>
      <c r="DOC176" s="396"/>
      <c r="DOD176" s="396"/>
      <c r="DOE176" s="396"/>
      <c r="DOF176" s="396"/>
      <c r="DOG176" s="396"/>
      <c r="DOH176" s="396"/>
      <c r="DOI176" s="396"/>
      <c r="DOJ176" s="396"/>
      <c r="DOK176" s="396"/>
      <c r="DOL176" s="396"/>
      <c r="DOM176" s="396"/>
      <c r="DON176" s="396"/>
      <c r="DOO176" s="396"/>
      <c r="DOP176" s="396"/>
      <c r="DOQ176" s="396"/>
      <c r="DOR176" s="396"/>
      <c r="DOS176" s="396"/>
      <c r="DOT176" s="396"/>
      <c r="DOU176" s="396"/>
      <c r="DOV176" s="396"/>
      <c r="DOW176" s="396"/>
      <c r="DOX176" s="396"/>
      <c r="DOY176" s="396"/>
      <c r="DOZ176" s="396"/>
      <c r="DPA176" s="396"/>
      <c r="DPB176" s="396"/>
      <c r="DPC176" s="396"/>
      <c r="DPD176" s="396"/>
      <c r="DPE176" s="396"/>
      <c r="DPF176" s="396"/>
      <c r="DPG176" s="396"/>
      <c r="DPH176" s="396"/>
      <c r="DPI176" s="396"/>
      <c r="DPJ176" s="396"/>
      <c r="DPK176" s="396"/>
      <c r="DPL176" s="396"/>
      <c r="DPM176" s="396"/>
      <c r="DPN176" s="396"/>
      <c r="DPO176" s="396"/>
      <c r="DPP176" s="396"/>
      <c r="DPQ176" s="396"/>
      <c r="DPR176" s="396"/>
      <c r="DPS176" s="396"/>
      <c r="DPT176" s="396"/>
      <c r="DPU176" s="396"/>
      <c r="DPV176" s="396"/>
      <c r="DPW176" s="396"/>
      <c r="DPX176" s="396"/>
      <c r="DPY176" s="396"/>
      <c r="DPZ176" s="396"/>
      <c r="DQA176" s="396"/>
      <c r="DQB176" s="396"/>
      <c r="DQC176" s="396"/>
      <c r="DQD176" s="396"/>
      <c r="DQE176" s="396"/>
      <c r="DQF176" s="396"/>
      <c r="DQG176" s="396"/>
      <c r="DQH176" s="396"/>
      <c r="DQI176" s="396"/>
      <c r="DQJ176" s="396"/>
      <c r="DQK176" s="396"/>
      <c r="DQL176" s="396"/>
      <c r="DQM176" s="396"/>
      <c r="DQN176" s="396"/>
      <c r="DQO176" s="396"/>
      <c r="DQP176" s="396"/>
      <c r="DQQ176" s="396"/>
      <c r="DQR176" s="396"/>
      <c r="DQS176" s="396"/>
      <c r="DQT176" s="396"/>
      <c r="DQU176" s="396"/>
      <c r="DQV176" s="396"/>
      <c r="DQW176" s="396"/>
      <c r="DQX176" s="396"/>
      <c r="DQY176" s="396"/>
      <c r="DQZ176" s="396"/>
      <c r="DRA176" s="396"/>
      <c r="DRB176" s="396"/>
      <c r="DRC176" s="396"/>
      <c r="DRD176" s="396"/>
      <c r="DRE176" s="396"/>
      <c r="DRF176" s="396"/>
      <c r="DRG176" s="396"/>
      <c r="DRH176" s="396"/>
      <c r="DRI176" s="396"/>
      <c r="DRJ176" s="396"/>
      <c r="DRK176" s="396"/>
      <c r="DRL176" s="396"/>
      <c r="DRM176" s="396"/>
      <c r="DRN176" s="396"/>
      <c r="DRO176" s="396"/>
      <c r="DRP176" s="396"/>
      <c r="DRQ176" s="396"/>
      <c r="DRR176" s="396"/>
      <c r="DRS176" s="396"/>
      <c r="DRT176" s="396"/>
      <c r="DRU176" s="396"/>
      <c r="DRV176" s="396"/>
      <c r="DRW176" s="396"/>
      <c r="DRX176" s="396"/>
      <c r="DRY176" s="396"/>
      <c r="DRZ176" s="396"/>
      <c r="DSA176" s="396"/>
      <c r="DSB176" s="396"/>
      <c r="DSC176" s="396"/>
      <c r="DSD176" s="396"/>
      <c r="DSE176" s="396"/>
      <c r="DSF176" s="396"/>
      <c r="DSG176" s="396"/>
      <c r="DSH176" s="396"/>
      <c r="DSI176" s="396"/>
      <c r="DSJ176" s="396"/>
      <c r="DSK176" s="396"/>
      <c r="DSL176" s="396"/>
      <c r="DSM176" s="396"/>
      <c r="DSN176" s="396"/>
      <c r="DSO176" s="396"/>
      <c r="DSP176" s="396"/>
      <c r="DSQ176" s="396"/>
      <c r="DSR176" s="396"/>
      <c r="DSS176" s="396"/>
      <c r="DST176" s="396"/>
      <c r="DSU176" s="396"/>
      <c r="DSV176" s="396"/>
      <c r="DSW176" s="396"/>
      <c r="DSX176" s="396"/>
      <c r="DSY176" s="396"/>
      <c r="DSZ176" s="396"/>
      <c r="DTA176" s="396"/>
      <c r="DTB176" s="396"/>
      <c r="DTC176" s="396"/>
      <c r="DTD176" s="396"/>
      <c r="DTE176" s="396"/>
      <c r="DTF176" s="396"/>
      <c r="DTG176" s="396"/>
      <c r="DTH176" s="396"/>
      <c r="DTI176" s="396"/>
      <c r="DTJ176" s="396"/>
      <c r="DTK176" s="396"/>
      <c r="DTL176" s="396"/>
      <c r="DTM176" s="396"/>
      <c r="DTN176" s="396"/>
      <c r="DTO176" s="396"/>
      <c r="DTP176" s="396"/>
      <c r="DTQ176" s="396"/>
      <c r="DTR176" s="396"/>
      <c r="DTS176" s="396"/>
      <c r="DTT176" s="396"/>
      <c r="DTU176" s="396"/>
      <c r="DTV176" s="396"/>
      <c r="DTW176" s="396"/>
      <c r="DTX176" s="396"/>
      <c r="DTY176" s="396"/>
      <c r="DTZ176" s="396"/>
      <c r="DUA176" s="396"/>
      <c r="DUB176" s="396"/>
      <c r="DUC176" s="396"/>
      <c r="DUD176" s="396"/>
      <c r="DUE176" s="396"/>
      <c r="DUF176" s="396"/>
      <c r="DUG176" s="396"/>
      <c r="DUH176" s="396"/>
      <c r="DUI176" s="396"/>
      <c r="DUJ176" s="396"/>
      <c r="DUK176" s="396"/>
      <c r="DUL176" s="396"/>
      <c r="DUM176" s="396"/>
      <c r="DUN176" s="396"/>
      <c r="DUO176" s="396"/>
      <c r="DUP176" s="396"/>
      <c r="DUQ176" s="396"/>
      <c r="DUR176" s="396"/>
      <c r="DUS176" s="396"/>
      <c r="DUT176" s="396"/>
      <c r="DUU176" s="396"/>
      <c r="DUV176" s="396"/>
      <c r="DUW176" s="396"/>
      <c r="DUX176" s="396"/>
      <c r="DUY176" s="396"/>
      <c r="DUZ176" s="396"/>
      <c r="DVA176" s="396"/>
      <c r="DVB176" s="396"/>
      <c r="DVC176" s="396"/>
      <c r="DVD176" s="396"/>
      <c r="DVE176" s="396"/>
      <c r="DVF176" s="396"/>
      <c r="DVG176" s="396"/>
      <c r="DVH176" s="396"/>
      <c r="DVI176" s="396"/>
      <c r="DVJ176" s="396"/>
      <c r="DVK176" s="396"/>
      <c r="DVL176" s="396"/>
      <c r="DVM176" s="396"/>
      <c r="DVN176" s="396"/>
      <c r="DVO176" s="396"/>
      <c r="DVP176" s="396"/>
      <c r="DVQ176" s="396"/>
      <c r="DVR176" s="396"/>
      <c r="DVS176" s="396"/>
      <c r="DVT176" s="396"/>
      <c r="DVU176" s="396"/>
      <c r="DVV176" s="396"/>
      <c r="DVW176" s="396"/>
      <c r="DVX176" s="396"/>
      <c r="DVY176" s="396"/>
      <c r="DVZ176" s="396"/>
      <c r="DWA176" s="396"/>
      <c r="DWB176" s="396"/>
      <c r="DWC176" s="396"/>
      <c r="DWD176" s="396"/>
      <c r="DWE176" s="396"/>
      <c r="DWF176" s="396"/>
      <c r="DWG176" s="396"/>
      <c r="DWH176" s="396"/>
      <c r="DWI176" s="396"/>
      <c r="DWJ176" s="396"/>
      <c r="DWK176" s="396"/>
      <c r="DWL176" s="396"/>
      <c r="DWM176" s="396"/>
      <c r="DWN176" s="396"/>
      <c r="DWO176" s="396"/>
      <c r="DWP176" s="396"/>
      <c r="DWQ176" s="396"/>
      <c r="DWR176" s="396"/>
      <c r="DWS176" s="396"/>
      <c r="DWT176" s="396"/>
      <c r="DWU176" s="396"/>
      <c r="DWV176" s="396"/>
      <c r="DWW176" s="396"/>
      <c r="DWX176" s="396"/>
      <c r="DWY176" s="396"/>
      <c r="DWZ176" s="396"/>
      <c r="DXA176" s="396"/>
      <c r="DXB176" s="396"/>
      <c r="DXC176" s="396"/>
      <c r="DXD176" s="396"/>
      <c r="DXE176" s="396"/>
      <c r="DXF176" s="396"/>
      <c r="DXG176" s="396"/>
      <c r="DXH176" s="396"/>
      <c r="DXI176" s="396"/>
      <c r="DXJ176" s="396"/>
      <c r="DXK176" s="396"/>
      <c r="DXL176" s="396"/>
      <c r="DXM176" s="396"/>
      <c r="DXN176" s="396"/>
      <c r="DXO176" s="396"/>
      <c r="DXP176" s="396"/>
      <c r="DXQ176" s="396"/>
      <c r="DXR176" s="396"/>
      <c r="DXS176" s="396"/>
      <c r="DXT176" s="396"/>
      <c r="DXU176" s="396"/>
      <c r="DXV176" s="396"/>
      <c r="DXW176" s="396"/>
      <c r="DXX176" s="396"/>
      <c r="DXY176" s="396"/>
      <c r="DXZ176" s="396"/>
      <c r="DYA176" s="396"/>
      <c r="DYB176" s="396"/>
      <c r="DYC176" s="396"/>
      <c r="DYD176" s="396"/>
      <c r="DYE176" s="396"/>
      <c r="DYF176" s="396"/>
      <c r="DYG176" s="396"/>
      <c r="DYH176" s="396"/>
      <c r="DYI176" s="396"/>
      <c r="DYJ176" s="396"/>
      <c r="DYK176" s="396"/>
      <c r="DYL176" s="396"/>
      <c r="DYM176" s="396"/>
      <c r="DYN176" s="396"/>
      <c r="DYO176" s="396"/>
      <c r="DYP176" s="396"/>
      <c r="DYQ176" s="396"/>
      <c r="DYR176" s="396"/>
      <c r="DYS176" s="396"/>
      <c r="DYT176" s="396"/>
      <c r="DYU176" s="396"/>
      <c r="DYV176" s="396"/>
      <c r="DYW176" s="396"/>
      <c r="DYX176" s="396"/>
      <c r="DYY176" s="396"/>
      <c r="DYZ176" s="396"/>
      <c r="DZA176" s="396"/>
      <c r="DZB176" s="396"/>
      <c r="DZC176" s="396"/>
      <c r="DZD176" s="396"/>
      <c r="DZE176" s="396"/>
      <c r="DZF176" s="396"/>
      <c r="DZG176" s="396"/>
      <c r="DZH176" s="396"/>
      <c r="DZI176" s="396"/>
      <c r="DZJ176" s="396"/>
      <c r="DZK176" s="396"/>
      <c r="DZL176" s="396"/>
      <c r="DZM176" s="396"/>
      <c r="DZN176" s="396"/>
      <c r="DZO176" s="396"/>
      <c r="DZP176" s="396"/>
      <c r="DZQ176" s="396"/>
      <c r="DZR176" s="396"/>
      <c r="DZS176" s="396"/>
      <c r="DZT176" s="396"/>
      <c r="DZU176" s="396"/>
      <c r="DZV176" s="396"/>
      <c r="DZW176" s="396"/>
      <c r="DZX176" s="396"/>
      <c r="DZY176" s="396"/>
      <c r="DZZ176" s="396"/>
      <c r="EAA176" s="396"/>
      <c r="EAB176" s="396"/>
      <c r="EAC176" s="396"/>
      <c r="EAD176" s="396"/>
      <c r="EAE176" s="396"/>
      <c r="EAF176" s="396"/>
      <c r="EAG176" s="396"/>
      <c r="EAH176" s="396"/>
      <c r="EAI176" s="396"/>
      <c r="EAJ176" s="396"/>
      <c r="EAK176" s="396"/>
      <c r="EAL176" s="396"/>
      <c r="EAM176" s="396"/>
      <c r="EAN176" s="396"/>
      <c r="EAO176" s="396"/>
      <c r="EAP176" s="396"/>
      <c r="EAQ176" s="396"/>
      <c r="EAR176" s="396"/>
      <c r="EAS176" s="396"/>
      <c r="EAT176" s="396"/>
      <c r="EAU176" s="396"/>
      <c r="EAV176" s="396"/>
      <c r="EAW176" s="396"/>
      <c r="EAX176" s="396"/>
      <c r="EAY176" s="396"/>
      <c r="EAZ176" s="396"/>
      <c r="EBA176" s="396"/>
      <c r="EBB176" s="396"/>
      <c r="EBC176" s="396"/>
      <c r="EBD176" s="396"/>
      <c r="EBE176" s="396"/>
      <c r="EBF176" s="396"/>
      <c r="EBG176" s="396"/>
      <c r="EBH176" s="396"/>
      <c r="EBI176" s="396"/>
      <c r="EBJ176" s="396"/>
      <c r="EBK176" s="396"/>
      <c r="EBL176" s="396"/>
      <c r="EBM176" s="396"/>
      <c r="EBN176" s="396"/>
      <c r="EBO176" s="396"/>
      <c r="EBP176" s="396"/>
      <c r="EBQ176" s="396"/>
      <c r="EBR176" s="396"/>
      <c r="EBS176" s="396"/>
      <c r="EBT176" s="396"/>
      <c r="EBU176" s="396"/>
      <c r="EBV176" s="396"/>
      <c r="EBW176" s="396"/>
      <c r="EBX176" s="396"/>
      <c r="EBY176" s="396"/>
      <c r="EBZ176" s="396"/>
      <c r="ECA176" s="396"/>
      <c r="ECB176" s="396"/>
      <c r="ECC176" s="396"/>
      <c r="ECD176" s="396"/>
      <c r="ECE176" s="396"/>
      <c r="ECF176" s="396"/>
      <c r="ECG176" s="396"/>
      <c r="ECH176" s="396"/>
      <c r="ECI176" s="396"/>
      <c r="ECJ176" s="396"/>
      <c r="ECK176" s="396"/>
      <c r="ECL176" s="396"/>
      <c r="ECM176" s="396"/>
      <c r="ECN176" s="396"/>
      <c r="ECO176" s="396"/>
      <c r="ECP176" s="396"/>
      <c r="ECQ176" s="396"/>
      <c r="ECR176" s="396"/>
      <c r="ECS176" s="396"/>
      <c r="ECT176" s="396"/>
      <c r="ECU176" s="396"/>
      <c r="ECV176" s="396"/>
      <c r="ECW176" s="396"/>
      <c r="ECX176" s="396"/>
      <c r="ECY176" s="396"/>
      <c r="ECZ176" s="396"/>
      <c r="EDA176" s="396"/>
      <c r="EDB176" s="396"/>
      <c r="EDC176" s="396"/>
      <c r="EDD176" s="396"/>
      <c r="EDE176" s="396"/>
      <c r="EDF176" s="396"/>
      <c r="EDG176" s="396"/>
      <c r="EDH176" s="396"/>
      <c r="EDI176" s="396"/>
      <c r="EDJ176" s="396"/>
      <c r="EDK176" s="396"/>
      <c r="EDL176" s="396"/>
      <c r="EDM176" s="396"/>
      <c r="EDN176" s="396"/>
      <c r="EDO176" s="396"/>
      <c r="EDP176" s="396"/>
      <c r="EDQ176" s="396"/>
      <c r="EDR176" s="396"/>
      <c r="EDS176" s="396"/>
      <c r="EDT176" s="396"/>
      <c r="EDU176" s="396"/>
      <c r="EDV176" s="396"/>
      <c r="EDW176" s="396"/>
      <c r="EDX176" s="396"/>
      <c r="EDY176" s="396"/>
      <c r="EDZ176" s="396"/>
      <c r="EEA176" s="396"/>
      <c r="EEB176" s="396"/>
      <c r="EEC176" s="396"/>
      <c r="EED176" s="396"/>
      <c r="EEE176" s="396"/>
      <c r="EEF176" s="396"/>
      <c r="EEG176" s="396"/>
      <c r="EEH176" s="396"/>
      <c r="EEI176" s="396"/>
      <c r="EEJ176" s="396"/>
      <c r="EEK176" s="396"/>
      <c r="EEL176" s="396"/>
      <c r="EEM176" s="396"/>
      <c r="EEN176" s="396"/>
      <c r="EEO176" s="396"/>
      <c r="EEP176" s="396"/>
      <c r="EEQ176" s="396"/>
      <c r="EER176" s="396"/>
      <c r="EES176" s="396"/>
      <c r="EET176" s="396"/>
      <c r="EEU176" s="396"/>
      <c r="EEV176" s="396"/>
      <c r="EEW176" s="396"/>
      <c r="EEX176" s="396"/>
      <c r="EEY176" s="396"/>
      <c r="EEZ176" s="396"/>
      <c r="EFA176" s="396"/>
      <c r="EFB176" s="396"/>
      <c r="EFC176" s="396"/>
      <c r="EFD176" s="396"/>
      <c r="EFE176" s="396"/>
      <c r="EFF176" s="396"/>
      <c r="EFG176" s="396"/>
      <c r="EFH176" s="396"/>
      <c r="EFI176" s="396"/>
      <c r="EFJ176" s="396"/>
      <c r="EFK176" s="396"/>
      <c r="EFL176" s="396"/>
      <c r="EFM176" s="396"/>
      <c r="EFN176" s="396"/>
      <c r="EFO176" s="396"/>
      <c r="EFP176" s="396"/>
      <c r="EFQ176" s="396"/>
      <c r="EFR176" s="396"/>
      <c r="EFS176" s="396"/>
      <c r="EFT176" s="396"/>
      <c r="EFU176" s="396"/>
      <c r="EFV176" s="396"/>
      <c r="EFW176" s="396"/>
      <c r="EFX176" s="396"/>
      <c r="EFY176" s="396"/>
      <c r="EFZ176" s="396"/>
      <c r="EGA176" s="396"/>
      <c r="EGB176" s="396"/>
      <c r="EGC176" s="396"/>
      <c r="EGD176" s="396"/>
      <c r="EGE176" s="396"/>
      <c r="EGF176" s="396"/>
      <c r="EGG176" s="396"/>
      <c r="EGH176" s="396"/>
      <c r="EGI176" s="396"/>
      <c r="EGJ176" s="396"/>
      <c r="EGK176" s="396"/>
      <c r="EGL176" s="396"/>
      <c r="EGM176" s="396"/>
      <c r="EGN176" s="396"/>
      <c r="EGO176" s="396"/>
      <c r="EGP176" s="396"/>
      <c r="EGQ176" s="396"/>
      <c r="EGR176" s="396"/>
      <c r="EGS176" s="396"/>
      <c r="EGT176" s="396"/>
      <c r="EGU176" s="396"/>
      <c r="EGV176" s="396"/>
      <c r="EGW176" s="396"/>
      <c r="EGX176" s="396"/>
      <c r="EGY176" s="396"/>
      <c r="EGZ176" s="396"/>
      <c r="EHA176" s="396"/>
      <c r="EHB176" s="396"/>
      <c r="EHC176" s="396"/>
      <c r="EHD176" s="396"/>
      <c r="EHE176" s="396"/>
      <c r="EHF176" s="396"/>
      <c r="EHG176" s="396"/>
      <c r="EHH176" s="396"/>
      <c r="EHI176" s="396"/>
      <c r="EHJ176" s="396"/>
      <c r="EHK176" s="396"/>
      <c r="EHL176" s="396"/>
      <c r="EHM176" s="396"/>
      <c r="EHN176" s="396"/>
      <c r="EHO176" s="396"/>
      <c r="EHP176" s="396"/>
      <c r="EHQ176" s="396"/>
      <c r="EHR176" s="396"/>
      <c r="EHS176" s="396"/>
      <c r="EHT176" s="396"/>
      <c r="EHU176" s="396"/>
      <c r="EHV176" s="396"/>
      <c r="EHW176" s="396"/>
      <c r="EHX176" s="396"/>
      <c r="EHY176" s="396"/>
      <c r="EHZ176" s="396"/>
      <c r="EIA176" s="396"/>
      <c r="EIB176" s="396"/>
      <c r="EIC176" s="396"/>
      <c r="EID176" s="396"/>
      <c r="EIE176" s="396"/>
      <c r="EIF176" s="396"/>
      <c r="EIG176" s="396"/>
      <c r="EIH176" s="396"/>
      <c r="EII176" s="396"/>
      <c r="EIJ176" s="396"/>
      <c r="EIK176" s="396"/>
      <c r="EIL176" s="396"/>
      <c r="EIM176" s="396"/>
      <c r="EIN176" s="396"/>
      <c r="EIO176" s="396"/>
      <c r="EIP176" s="396"/>
      <c r="EIQ176" s="396"/>
      <c r="EIR176" s="396"/>
      <c r="EIS176" s="396"/>
      <c r="EIT176" s="396"/>
      <c r="EIU176" s="396"/>
      <c r="EIV176" s="396"/>
      <c r="EIW176" s="396"/>
      <c r="EIX176" s="396"/>
      <c r="EIY176" s="396"/>
      <c r="EIZ176" s="396"/>
      <c r="EJA176" s="396"/>
      <c r="EJB176" s="396"/>
      <c r="EJC176" s="396"/>
      <c r="EJD176" s="396"/>
      <c r="EJE176" s="396"/>
      <c r="EJF176" s="396"/>
      <c r="EJG176" s="396"/>
      <c r="EJH176" s="396"/>
      <c r="EJI176" s="396"/>
      <c r="EJJ176" s="396"/>
      <c r="EJK176" s="396"/>
      <c r="EJL176" s="396"/>
      <c r="EJM176" s="396"/>
      <c r="EJN176" s="396"/>
      <c r="EJO176" s="396"/>
      <c r="EJP176" s="396"/>
      <c r="EJQ176" s="396"/>
      <c r="EJR176" s="396"/>
      <c r="EJS176" s="396"/>
      <c r="EJT176" s="396"/>
      <c r="EJU176" s="396"/>
      <c r="EJV176" s="396"/>
      <c r="EJW176" s="396"/>
      <c r="EJX176" s="396"/>
      <c r="EJY176" s="396"/>
      <c r="EJZ176" s="396"/>
      <c r="EKA176" s="396"/>
      <c r="EKB176" s="396"/>
      <c r="EKC176" s="396"/>
      <c r="EKD176" s="396"/>
      <c r="EKE176" s="396"/>
      <c r="EKF176" s="396"/>
      <c r="EKG176" s="396"/>
      <c r="EKH176" s="396"/>
      <c r="EKI176" s="396"/>
      <c r="EKJ176" s="396"/>
      <c r="EKK176" s="396"/>
      <c r="EKL176" s="396"/>
      <c r="EKM176" s="396"/>
      <c r="EKN176" s="396"/>
      <c r="EKO176" s="396"/>
      <c r="EKP176" s="396"/>
      <c r="EKQ176" s="396"/>
      <c r="EKR176" s="396"/>
      <c r="EKS176" s="396"/>
      <c r="EKT176" s="396"/>
      <c r="EKU176" s="396"/>
      <c r="EKV176" s="396"/>
      <c r="EKW176" s="396"/>
      <c r="EKX176" s="396"/>
      <c r="EKY176" s="396"/>
      <c r="EKZ176" s="396"/>
      <c r="ELA176" s="396"/>
      <c r="ELB176" s="396"/>
      <c r="ELC176" s="396"/>
      <c r="ELD176" s="396"/>
      <c r="ELE176" s="396"/>
      <c r="ELF176" s="396"/>
      <c r="ELG176" s="396"/>
      <c r="ELH176" s="396"/>
      <c r="ELI176" s="396"/>
      <c r="ELJ176" s="396"/>
      <c r="ELK176" s="396"/>
      <c r="ELL176" s="396"/>
      <c r="ELM176" s="396"/>
      <c r="ELN176" s="396"/>
      <c r="ELO176" s="396"/>
      <c r="ELP176" s="396"/>
      <c r="ELQ176" s="396"/>
      <c r="ELR176" s="396"/>
      <c r="ELS176" s="396"/>
      <c r="ELT176" s="396"/>
      <c r="ELU176" s="396"/>
      <c r="ELV176" s="396"/>
      <c r="ELW176" s="396"/>
      <c r="ELX176" s="396"/>
      <c r="ELY176" s="396"/>
      <c r="ELZ176" s="396"/>
      <c r="EMA176" s="396"/>
      <c r="EMB176" s="396"/>
      <c r="EMC176" s="396"/>
      <c r="EMD176" s="396"/>
      <c r="EME176" s="396"/>
      <c r="EMF176" s="396"/>
      <c r="EMG176" s="396"/>
      <c r="EMH176" s="396"/>
      <c r="EMI176" s="396"/>
      <c r="EMJ176" s="396"/>
      <c r="EMK176" s="396"/>
      <c r="EML176" s="396"/>
      <c r="EMM176" s="396"/>
      <c r="EMN176" s="396"/>
      <c r="EMO176" s="396"/>
      <c r="EMP176" s="396"/>
      <c r="EMQ176" s="396"/>
      <c r="EMR176" s="396"/>
      <c r="EMS176" s="396"/>
      <c r="EMT176" s="396"/>
      <c r="EMU176" s="396"/>
      <c r="EMV176" s="396"/>
      <c r="EMW176" s="396"/>
      <c r="EMX176" s="396"/>
      <c r="EMY176" s="396"/>
      <c r="EMZ176" s="396"/>
      <c r="ENA176" s="396"/>
      <c r="ENB176" s="396"/>
      <c r="ENC176" s="396"/>
      <c r="END176" s="396"/>
      <c r="ENE176" s="396"/>
      <c r="ENF176" s="396"/>
      <c r="ENG176" s="396"/>
      <c r="ENH176" s="396"/>
      <c r="ENI176" s="396"/>
      <c r="ENJ176" s="396"/>
      <c r="ENK176" s="396"/>
      <c r="ENL176" s="396"/>
      <c r="ENM176" s="396"/>
      <c r="ENN176" s="396"/>
      <c r="ENO176" s="396"/>
      <c r="ENP176" s="396"/>
      <c r="ENQ176" s="396"/>
      <c r="ENR176" s="396"/>
      <c r="ENS176" s="396"/>
      <c r="ENT176" s="396"/>
      <c r="ENU176" s="396"/>
      <c r="ENV176" s="396"/>
      <c r="ENW176" s="396"/>
      <c r="ENX176" s="396"/>
      <c r="ENY176" s="396"/>
      <c r="ENZ176" s="396"/>
      <c r="EOA176" s="396"/>
      <c r="EOB176" s="396"/>
      <c r="EOC176" s="396"/>
      <c r="EOD176" s="396"/>
      <c r="EOE176" s="396"/>
      <c r="EOF176" s="396"/>
      <c r="EOG176" s="396"/>
      <c r="EOH176" s="396"/>
      <c r="EOI176" s="396"/>
      <c r="EOJ176" s="396"/>
      <c r="EOK176" s="396"/>
      <c r="EOL176" s="396"/>
      <c r="EOM176" s="396"/>
      <c r="EON176" s="396"/>
      <c r="EOO176" s="396"/>
      <c r="EOP176" s="396"/>
      <c r="EOQ176" s="396"/>
      <c r="EOR176" s="396"/>
      <c r="EOS176" s="396"/>
      <c r="EOT176" s="396"/>
      <c r="EOU176" s="396"/>
      <c r="EOV176" s="396"/>
      <c r="EOW176" s="396"/>
      <c r="EOX176" s="396"/>
      <c r="EOY176" s="396"/>
      <c r="EOZ176" s="396"/>
      <c r="EPA176" s="396"/>
      <c r="EPB176" s="396"/>
      <c r="EPC176" s="396"/>
      <c r="EPD176" s="396"/>
      <c r="EPE176" s="396"/>
      <c r="EPF176" s="396"/>
      <c r="EPG176" s="396"/>
      <c r="EPH176" s="396"/>
      <c r="EPI176" s="396"/>
      <c r="EPJ176" s="396"/>
      <c r="EPK176" s="396"/>
      <c r="EPL176" s="396"/>
      <c r="EPM176" s="396"/>
      <c r="EPN176" s="396"/>
      <c r="EPO176" s="396"/>
      <c r="EPP176" s="396"/>
      <c r="EPQ176" s="396"/>
      <c r="EPR176" s="396"/>
      <c r="EPS176" s="396"/>
      <c r="EPT176" s="396"/>
      <c r="EPU176" s="396"/>
      <c r="EPV176" s="396"/>
      <c r="EPW176" s="396"/>
      <c r="EPX176" s="396"/>
      <c r="EPY176" s="396"/>
      <c r="EPZ176" s="396"/>
      <c r="EQA176" s="396"/>
      <c r="EQB176" s="396"/>
      <c r="EQC176" s="396"/>
      <c r="EQD176" s="396"/>
      <c r="EQE176" s="396"/>
      <c r="EQF176" s="396"/>
      <c r="EQG176" s="396"/>
      <c r="EQH176" s="396"/>
      <c r="EQI176" s="396"/>
      <c r="EQJ176" s="396"/>
      <c r="EQK176" s="396"/>
      <c r="EQL176" s="396"/>
      <c r="EQM176" s="396"/>
      <c r="EQN176" s="396"/>
      <c r="EQO176" s="396"/>
      <c r="EQP176" s="396"/>
      <c r="EQQ176" s="396"/>
      <c r="EQR176" s="396"/>
      <c r="EQS176" s="396"/>
      <c r="EQT176" s="396"/>
      <c r="EQU176" s="396"/>
      <c r="EQV176" s="396"/>
      <c r="EQW176" s="396"/>
      <c r="EQX176" s="396"/>
      <c r="EQY176" s="396"/>
      <c r="EQZ176" s="396"/>
      <c r="ERA176" s="396"/>
      <c r="ERB176" s="396"/>
      <c r="ERC176" s="396"/>
      <c r="ERD176" s="396"/>
      <c r="ERE176" s="396"/>
      <c r="ERF176" s="396"/>
      <c r="ERG176" s="396"/>
      <c r="ERH176" s="396"/>
      <c r="ERI176" s="396"/>
      <c r="ERJ176" s="396"/>
      <c r="ERK176" s="396"/>
      <c r="ERL176" s="396"/>
      <c r="ERM176" s="396"/>
      <c r="ERN176" s="396"/>
      <c r="ERO176" s="396"/>
      <c r="ERP176" s="396"/>
      <c r="ERQ176" s="396"/>
      <c r="ERR176" s="396"/>
      <c r="ERS176" s="396"/>
      <c r="ERT176" s="396"/>
      <c r="ERU176" s="396"/>
      <c r="ERV176" s="396"/>
      <c r="ERW176" s="396"/>
      <c r="ERX176" s="396"/>
      <c r="ERY176" s="396"/>
      <c r="ERZ176" s="396"/>
      <c r="ESA176" s="396"/>
      <c r="ESB176" s="396"/>
      <c r="ESC176" s="396"/>
      <c r="ESD176" s="396"/>
      <c r="ESE176" s="396"/>
      <c r="ESF176" s="396"/>
      <c r="ESG176" s="396"/>
      <c r="ESH176" s="396"/>
      <c r="ESI176" s="396"/>
      <c r="ESJ176" s="396"/>
      <c r="ESK176" s="396"/>
      <c r="ESL176" s="396"/>
      <c r="ESM176" s="396"/>
      <c r="ESN176" s="396"/>
      <c r="ESO176" s="396"/>
      <c r="ESP176" s="396"/>
      <c r="ESQ176" s="396"/>
      <c r="ESR176" s="396"/>
      <c r="ESS176" s="396"/>
      <c r="EST176" s="396"/>
      <c r="ESU176" s="396"/>
      <c r="ESV176" s="396"/>
      <c r="ESW176" s="396"/>
      <c r="ESX176" s="396"/>
      <c r="ESY176" s="396"/>
      <c r="ESZ176" s="396"/>
      <c r="ETA176" s="396"/>
      <c r="ETB176" s="396"/>
      <c r="ETC176" s="396"/>
      <c r="ETD176" s="396"/>
      <c r="ETE176" s="396"/>
      <c r="ETF176" s="396"/>
      <c r="ETG176" s="396"/>
      <c r="ETH176" s="396"/>
      <c r="ETI176" s="396"/>
      <c r="ETJ176" s="396"/>
      <c r="ETK176" s="396"/>
      <c r="ETL176" s="396"/>
      <c r="ETM176" s="396"/>
      <c r="ETN176" s="396"/>
      <c r="ETO176" s="396"/>
      <c r="ETP176" s="396"/>
      <c r="ETQ176" s="396"/>
      <c r="ETR176" s="396"/>
      <c r="ETS176" s="396"/>
      <c r="ETT176" s="396"/>
      <c r="ETU176" s="396"/>
      <c r="ETV176" s="396"/>
      <c r="ETW176" s="396"/>
      <c r="ETX176" s="396"/>
      <c r="ETY176" s="396"/>
      <c r="ETZ176" s="396"/>
      <c r="EUA176" s="396"/>
      <c r="EUB176" s="396"/>
      <c r="EUC176" s="396"/>
      <c r="EUD176" s="396"/>
      <c r="EUE176" s="396"/>
      <c r="EUF176" s="396"/>
      <c r="EUG176" s="396"/>
      <c r="EUH176" s="396"/>
      <c r="EUI176" s="396"/>
      <c r="EUJ176" s="396"/>
      <c r="EUK176" s="396"/>
      <c r="EUL176" s="396"/>
      <c r="EUM176" s="396"/>
      <c r="EUN176" s="396"/>
      <c r="EUO176" s="396"/>
      <c r="EUP176" s="396"/>
      <c r="EUQ176" s="396"/>
      <c r="EUR176" s="396"/>
      <c r="EUS176" s="396"/>
      <c r="EUT176" s="396"/>
      <c r="EUU176" s="396"/>
      <c r="EUV176" s="396"/>
      <c r="EUW176" s="396"/>
      <c r="EUX176" s="396"/>
      <c r="EUY176" s="396"/>
      <c r="EUZ176" s="396"/>
      <c r="EVA176" s="396"/>
      <c r="EVB176" s="396"/>
      <c r="EVC176" s="396"/>
      <c r="EVD176" s="396"/>
      <c r="EVE176" s="396"/>
      <c r="EVF176" s="396"/>
      <c r="EVG176" s="396"/>
      <c r="EVH176" s="396"/>
      <c r="EVI176" s="396"/>
      <c r="EVJ176" s="396"/>
      <c r="EVK176" s="396"/>
      <c r="EVL176" s="396"/>
      <c r="EVM176" s="396"/>
      <c r="EVN176" s="396"/>
      <c r="EVO176" s="396"/>
      <c r="EVP176" s="396"/>
      <c r="EVQ176" s="396"/>
      <c r="EVR176" s="396"/>
      <c r="EVS176" s="396"/>
      <c r="EVT176" s="396"/>
      <c r="EVU176" s="396"/>
      <c r="EVV176" s="396"/>
      <c r="EVW176" s="396"/>
      <c r="EVX176" s="396"/>
      <c r="EVY176" s="396"/>
      <c r="EVZ176" s="396"/>
      <c r="EWA176" s="396"/>
      <c r="EWB176" s="396"/>
      <c r="EWC176" s="396"/>
      <c r="EWD176" s="396"/>
      <c r="EWE176" s="396"/>
      <c r="EWF176" s="396"/>
      <c r="EWG176" s="396"/>
      <c r="EWH176" s="396"/>
      <c r="EWI176" s="396"/>
      <c r="EWJ176" s="396"/>
      <c r="EWK176" s="396"/>
      <c r="EWL176" s="396"/>
      <c r="EWM176" s="396"/>
      <c r="EWN176" s="396"/>
      <c r="EWO176" s="396"/>
      <c r="EWP176" s="396"/>
      <c r="EWQ176" s="396"/>
      <c r="EWR176" s="396"/>
      <c r="EWS176" s="396"/>
      <c r="EWT176" s="396"/>
      <c r="EWU176" s="396"/>
      <c r="EWV176" s="396"/>
      <c r="EWW176" s="396"/>
      <c r="EWX176" s="396"/>
      <c r="EWY176" s="396"/>
      <c r="EWZ176" s="396"/>
      <c r="EXA176" s="396"/>
      <c r="EXB176" s="396"/>
      <c r="EXC176" s="396"/>
      <c r="EXD176" s="396"/>
      <c r="EXE176" s="396"/>
      <c r="EXF176" s="396"/>
      <c r="EXG176" s="396"/>
      <c r="EXH176" s="396"/>
      <c r="EXI176" s="396"/>
      <c r="EXJ176" s="396"/>
      <c r="EXK176" s="396"/>
      <c r="EXL176" s="396"/>
      <c r="EXM176" s="396"/>
      <c r="EXN176" s="396"/>
      <c r="EXO176" s="396"/>
      <c r="EXP176" s="396"/>
      <c r="EXQ176" s="396"/>
      <c r="EXR176" s="396"/>
      <c r="EXS176" s="396"/>
      <c r="EXT176" s="396"/>
      <c r="EXU176" s="396"/>
      <c r="EXV176" s="396"/>
      <c r="EXW176" s="396"/>
      <c r="EXX176" s="396"/>
      <c r="EXY176" s="396"/>
      <c r="EXZ176" s="396"/>
      <c r="EYA176" s="396"/>
      <c r="EYB176" s="396"/>
      <c r="EYC176" s="396"/>
      <c r="EYD176" s="396"/>
      <c r="EYE176" s="396"/>
      <c r="EYF176" s="396"/>
      <c r="EYG176" s="396"/>
      <c r="EYH176" s="396"/>
      <c r="EYI176" s="396"/>
      <c r="EYJ176" s="396"/>
      <c r="EYK176" s="396"/>
      <c r="EYL176" s="396"/>
      <c r="EYM176" s="396"/>
      <c r="EYN176" s="396"/>
      <c r="EYO176" s="396"/>
      <c r="EYP176" s="396"/>
      <c r="EYQ176" s="396"/>
      <c r="EYR176" s="396"/>
      <c r="EYS176" s="396"/>
      <c r="EYT176" s="396"/>
      <c r="EYU176" s="396"/>
      <c r="EYV176" s="396"/>
      <c r="EYW176" s="396"/>
      <c r="EYX176" s="396"/>
      <c r="EYY176" s="396"/>
      <c r="EYZ176" s="396"/>
      <c r="EZA176" s="396"/>
      <c r="EZB176" s="396"/>
      <c r="EZC176" s="396"/>
      <c r="EZD176" s="396"/>
      <c r="EZE176" s="396"/>
      <c r="EZF176" s="396"/>
      <c r="EZG176" s="396"/>
      <c r="EZH176" s="396"/>
      <c r="EZI176" s="396"/>
      <c r="EZJ176" s="396"/>
      <c r="EZK176" s="396"/>
      <c r="EZL176" s="396"/>
      <c r="EZM176" s="396"/>
      <c r="EZN176" s="396"/>
      <c r="EZO176" s="396"/>
      <c r="EZP176" s="396"/>
      <c r="EZQ176" s="396"/>
      <c r="EZR176" s="396"/>
      <c r="EZS176" s="396"/>
      <c r="EZT176" s="396"/>
      <c r="EZU176" s="396"/>
      <c r="EZV176" s="396"/>
      <c r="EZW176" s="396"/>
      <c r="EZX176" s="396"/>
      <c r="EZY176" s="396"/>
      <c r="EZZ176" s="396"/>
      <c r="FAA176" s="396"/>
      <c r="FAB176" s="396"/>
      <c r="FAC176" s="396"/>
      <c r="FAD176" s="396"/>
      <c r="FAE176" s="396"/>
      <c r="FAF176" s="396"/>
      <c r="FAG176" s="396"/>
      <c r="FAH176" s="396"/>
      <c r="FAI176" s="396"/>
      <c r="FAJ176" s="396"/>
      <c r="FAK176" s="396"/>
      <c r="FAL176" s="396"/>
      <c r="FAM176" s="396"/>
      <c r="FAN176" s="396"/>
      <c r="FAO176" s="396"/>
      <c r="FAP176" s="396"/>
      <c r="FAQ176" s="396"/>
      <c r="FAR176" s="396"/>
      <c r="FAS176" s="396"/>
      <c r="FAT176" s="396"/>
      <c r="FAU176" s="396"/>
      <c r="FAV176" s="396"/>
      <c r="FAW176" s="396"/>
      <c r="FAX176" s="396"/>
      <c r="FAY176" s="396"/>
      <c r="FAZ176" s="396"/>
      <c r="FBA176" s="396"/>
      <c r="FBB176" s="396"/>
      <c r="FBC176" s="396"/>
      <c r="FBD176" s="396"/>
      <c r="FBE176" s="396"/>
      <c r="FBF176" s="396"/>
      <c r="FBG176" s="396"/>
      <c r="FBH176" s="396"/>
      <c r="FBI176" s="396"/>
      <c r="FBJ176" s="396"/>
      <c r="FBK176" s="396"/>
      <c r="FBL176" s="396"/>
      <c r="FBM176" s="396"/>
      <c r="FBN176" s="396"/>
      <c r="FBO176" s="396"/>
      <c r="FBP176" s="396"/>
      <c r="FBQ176" s="396"/>
      <c r="FBR176" s="396"/>
      <c r="FBS176" s="396"/>
      <c r="FBT176" s="396"/>
      <c r="FBU176" s="396"/>
      <c r="FBV176" s="396"/>
      <c r="FBW176" s="396"/>
      <c r="FBX176" s="396"/>
      <c r="FBY176" s="396"/>
      <c r="FBZ176" s="396"/>
      <c r="FCA176" s="396"/>
      <c r="FCB176" s="396"/>
      <c r="FCC176" s="396"/>
      <c r="FCD176" s="396"/>
      <c r="FCE176" s="396"/>
      <c r="FCF176" s="396"/>
      <c r="FCG176" s="396"/>
      <c r="FCH176" s="396"/>
      <c r="FCI176" s="396"/>
      <c r="FCJ176" s="396"/>
      <c r="FCK176" s="396"/>
      <c r="FCL176" s="396"/>
      <c r="FCM176" s="396"/>
      <c r="FCN176" s="396"/>
      <c r="FCO176" s="396"/>
      <c r="FCP176" s="396"/>
      <c r="FCQ176" s="396"/>
      <c r="FCR176" s="396"/>
      <c r="FCS176" s="396"/>
      <c r="FCT176" s="396"/>
      <c r="FCU176" s="396"/>
      <c r="FCV176" s="396"/>
      <c r="FCW176" s="396"/>
      <c r="FCX176" s="396"/>
      <c r="FCY176" s="396"/>
      <c r="FCZ176" s="396"/>
      <c r="FDA176" s="396"/>
      <c r="FDB176" s="396"/>
      <c r="FDC176" s="396"/>
      <c r="FDD176" s="396"/>
      <c r="FDE176" s="396"/>
      <c r="FDF176" s="396"/>
      <c r="FDG176" s="396"/>
      <c r="FDH176" s="396"/>
      <c r="FDI176" s="396"/>
      <c r="FDJ176" s="396"/>
      <c r="FDK176" s="396"/>
      <c r="FDL176" s="396"/>
      <c r="FDM176" s="396"/>
      <c r="FDN176" s="396"/>
      <c r="FDO176" s="396"/>
      <c r="FDP176" s="396"/>
      <c r="FDQ176" s="396"/>
      <c r="FDR176" s="396"/>
      <c r="FDS176" s="396"/>
      <c r="FDT176" s="396"/>
      <c r="FDU176" s="396"/>
      <c r="FDV176" s="396"/>
      <c r="FDW176" s="396"/>
      <c r="FDX176" s="396"/>
      <c r="FDY176" s="396"/>
      <c r="FDZ176" s="396"/>
      <c r="FEA176" s="396"/>
      <c r="FEB176" s="396"/>
      <c r="FEC176" s="396"/>
      <c r="FED176" s="396"/>
      <c r="FEE176" s="396"/>
      <c r="FEF176" s="396"/>
      <c r="FEG176" s="396"/>
      <c r="FEH176" s="396"/>
      <c r="FEI176" s="396"/>
      <c r="FEJ176" s="396"/>
      <c r="FEK176" s="396"/>
      <c r="FEL176" s="396"/>
      <c r="FEM176" s="396"/>
      <c r="FEN176" s="396"/>
      <c r="FEO176" s="396"/>
      <c r="FEP176" s="396"/>
      <c r="FEQ176" s="396"/>
      <c r="FER176" s="396"/>
      <c r="FES176" s="396"/>
      <c r="FET176" s="396"/>
      <c r="FEU176" s="396"/>
      <c r="FEV176" s="396"/>
      <c r="FEW176" s="396"/>
      <c r="FEX176" s="396"/>
      <c r="FEY176" s="396"/>
      <c r="FEZ176" s="396"/>
      <c r="FFA176" s="396"/>
      <c r="FFB176" s="396"/>
      <c r="FFC176" s="396"/>
      <c r="FFD176" s="396"/>
      <c r="FFE176" s="396"/>
      <c r="FFF176" s="396"/>
      <c r="FFG176" s="396"/>
      <c r="FFH176" s="396"/>
      <c r="FFI176" s="396"/>
      <c r="FFJ176" s="396"/>
      <c r="FFK176" s="396"/>
      <c r="FFL176" s="396"/>
      <c r="FFM176" s="396"/>
      <c r="FFN176" s="396"/>
      <c r="FFO176" s="396"/>
      <c r="FFP176" s="396"/>
      <c r="FFQ176" s="396"/>
      <c r="FFR176" s="396"/>
      <c r="FFS176" s="396"/>
      <c r="FFT176" s="396"/>
      <c r="FFU176" s="396"/>
      <c r="FFV176" s="396"/>
      <c r="FFW176" s="396"/>
      <c r="FFX176" s="396"/>
      <c r="FFY176" s="396"/>
      <c r="FFZ176" s="396"/>
      <c r="FGA176" s="396"/>
      <c r="FGB176" s="396"/>
      <c r="FGC176" s="396"/>
      <c r="FGD176" s="396"/>
      <c r="FGE176" s="396"/>
      <c r="FGF176" s="396"/>
      <c r="FGG176" s="396"/>
      <c r="FGH176" s="396"/>
      <c r="FGI176" s="396"/>
      <c r="FGJ176" s="396"/>
      <c r="FGK176" s="396"/>
      <c r="FGL176" s="396"/>
      <c r="FGM176" s="396"/>
      <c r="FGN176" s="396"/>
      <c r="FGO176" s="396"/>
      <c r="FGP176" s="396"/>
      <c r="FGQ176" s="396"/>
      <c r="FGR176" s="396"/>
      <c r="FGS176" s="396"/>
      <c r="FGT176" s="396"/>
      <c r="FGU176" s="396"/>
      <c r="FGV176" s="396"/>
      <c r="FGW176" s="396"/>
      <c r="FGX176" s="396"/>
      <c r="FGY176" s="396"/>
      <c r="FGZ176" s="396"/>
      <c r="FHA176" s="396"/>
      <c r="FHB176" s="396"/>
      <c r="FHC176" s="396"/>
      <c r="FHD176" s="396"/>
      <c r="FHE176" s="396"/>
      <c r="FHF176" s="396"/>
      <c r="FHG176" s="396"/>
      <c r="FHH176" s="396"/>
      <c r="FHI176" s="396"/>
      <c r="FHJ176" s="396"/>
      <c r="FHK176" s="396"/>
      <c r="FHL176" s="396"/>
      <c r="FHM176" s="396"/>
      <c r="FHN176" s="396"/>
      <c r="FHO176" s="396"/>
      <c r="FHP176" s="396"/>
      <c r="FHQ176" s="396"/>
      <c r="FHR176" s="396"/>
      <c r="FHS176" s="396"/>
      <c r="FHT176" s="396"/>
      <c r="FHU176" s="396"/>
      <c r="FHV176" s="396"/>
      <c r="FHW176" s="396"/>
      <c r="FHX176" s="396"/>
      <c r="FHY176" s="396"/>
      <c r="FHZ176" s="396"/>
      <c r="FIA176" s="396"/>
      <c r="FIB176" s="396"/>
      <c r="FIC176" s="396"/>
      <c r="FID176" s="396"/>
      <c r="FIE176" s="396"/>
      <c r="FIF176" s="396"/>
      <c r="FIG176" s="396"/>
      <c r="FIH176" s="396"/>
      <c r="FII176" s="396"/>
      <c r="FIJ176" s="396"/>
      <c r="FIK176" s="396"/>
      <c r="FIL176" s="396"/>
      <c r="FIM176" s="396"/>
      <c r="FIN176" s="396"/>
      <c r="FIO176" s="396"/>
      <c r="FIP176" s="396"/>
      <c r="FIQ176" s="396"/>
      <c r="FIR176" s="396"/>
      <c r="FIS176" s="396"/>
      <c r="FIT176" s="396"/>
      <c r="FIU176" s="396"/>
      <c r="FIV176" s="396"/>
      <c r="FIW176" s="396"/>
      <c r="FIX176" s="396"/>
      <c r="FIY176" s="396"/>
      <c r="FIZ176" s="396"/>
      <c r="FJA176" s="396"/>
      <c r="FJB176" s="396"/>
      <c r="FJC176" s="396"/>
      <c r="FJD176" s="396"/>
      <c r="FJE176" s="396"/>
      <c r="FJF176" s="396"/>
      <c r="FJG176" s="396"/>
      <c r="FJH176" s="396"/>
      <c r="FJI176" s="396"/>
      <c r="FJJ176" s="396"/>
      <c r="FJK176" s="396"/>
      <c r="FJL176" s="396"/>
      <c r="FJM176" s="396"/>
      <c r="FJN176" s="396"/>
      <c r="FJO176" s="396"/>
      <c r="FJP176" s="396"/>
      <c r="FJQ176" s="396"/>
      <c r="FJR176" s="396"/>
      <c r="FJS176" s="396"/>
      <c r="FJT176" s="396"/>
      <c r="FJU176" s="396"/>
      <c r="FJV176" s="396"/>
      <c r="FJW176" s="396"/>
      <c r="FJX176" s="396"/>
      <c r="FJY176" s="396"/>
      <c r="FJZ176" s="396"/>
      <c r="FKA176" s="396"/>
      <c r="FKB176" s="396"/>
      <c r="FKC176" s="396"/>
      <c r="FKD176" s="396"/>
      <c r="FKE176" s="396"/>
      <c r="FKF176" s="396"/>
      <c r="FKG176" s="396"/>
      <c r="FKH176" s="396"/>
      <c r="FKI176" s="396"/>
      <c r="FKJ176" s="396"/>
      <c r="FKK176" s="396"/>
      <c r="FKL176" s="396"/>
      <c r="FKM176" s="396"/>
      <c r="FKN176" s="396"/>
      <c r="FKO176" s="396"/>
      <c r="FKP176" s="396"/>
      <c r="FKQ176" s="396"/>
      <c r="FKR176" s="396"/>
      <c r="FKS176" s="396"/>
      <c r="FKT176" s="396"/>
      <c r="FKU176" s="396"/>
      <c r="FKV176" s="396"/>
      <c r="FKW176" s="396"/>
      <c r="FKX176" s="396"/>
      <c r="FKY176" s="396"/>
      <c r="FKZ176" s="396"/>
      <c r="FLA176" s="396"/>
      <c r="FLB176" s="396"/>
      <c r="FLC176" s="396"/>
      <c r="FLD176" s="396"/>
      <c r="FLE176" s="396"/>
      <c r="FLF176" s="396"/>
      <c r="FLG176" s="396"/>
      <c r="FLH176" s="396"/>
      <c r="FLI176" s="396"/>
      <c r="FLJ176" s="396"/>
      <c r="FLK176" s="396"/>
      <c r="FLL176" s="396"/>
      <c r="FLM176" s="396"/>
      <c r="FLN176" s="396"/>
      <c r="FLO176" s="396"/>
      <c r="FLP176" s="396"/>
      <c r="FLQ176" s="396"/>
      <c r="FLR176" s="396"/>
      <c r="FLS176" s="396"/>
      <c r="FLT176" s="396"/>
      <c r="FLU176" s="396"/>
      <c r="FLV176" s="396"/>
      <c r="FLW176" s="396"/>
      <c r="FLX176" s="396"/>
      <c r="FLY176" s="396"/>
      <c r="FLZ176" s="396"/>
      <c r="FMA176" s="396"/>
      <c r="FMB176" s="396"/>
      <c r="FMC176" s="396"/>
      <c r="FMD176" s="396"/>
      <c r="FME176" s="396"/>
      <c r="FMF176" s="396"/>
      <c r="FMG176" s="396"/>
      <c r="FMH176" s="396"/>
      <c r="FMI176" s="396"/>
      <c r="FMJ176" s="396"/>
      <c r="FMK176" s="396"/>
      <c r="FML176" s="396"/>
      <c r="FMM176" s="396"/>
      <c r="FMN176" s="396"/>
      <c r="FMO176" s="396"/>
      <c r="FMP176" s="396"/>
      <c r="FMQ176" s="396"/>
      <c r="FMR176" s="396"/>
      <c r="FMS176" s="396"/>
      <c r="FMT176" s="396"/>
      <c r="FMU176" s="396"/>
      <c r="FMV176" s="396"/>
      <c r="FMW176" s="396"/>
      <c r="FMX176" s="396"/>
      <c r="FMY176" s="396"/>
      <c r="FMZ176" s="396"/>
      <c r="FNA176" s="396"/>
      <c r="FNB176" s="396"/>
      <c r="FNC176" s="396"/>
      <c r="FND176" s="396"/>
      <c r="FNE176" s="396"/>
      <c r="FNF176" s="396"/>
      <c r="FNG176" s="396"/>
      <c r="FNH176" s="396"/>
      <c r="FNI176" s="396"/>
      <c r="FNJ176" s="396"/>
      <c r="FNK176" s="396"/>
      <c r="FNL176" s="396"/>
      <c r="FNM176" s="396"/>
      <c r="FNN176" s="396"/>
      <c r="FNO176" s="396"/>
      <c r="FNP176" s="396"/>
      <c r="FNQ176" s="396"/>
      <c r="FNR176" s="396"/>
      <c r="FNS176" s="396"/>
      <c r="FNT176" s="396"/>
      <c r="FNU176" s="396"/>
      <c r="FNV176" s="396"/>
      <c r="FNW176" s="396"/>
      <c r="FNX176" s="396"/>
      <c r="FNY176" s="396"/>
      <c r="FNZ176" s="396"/>
      <c r="FOA176" s="396"/>
      <c r="FOB176" s="396"/>
      <c r="FOC176" s="396"/>
      <c r="FOD176" s="396"/>
      <c r="FOE176" s="396"/>
      <c r="FOF176" s="396"/>
      <c r="FOG176" s="396"/>
      <c r="FOH176" s="396"/>
      <c r="FOI176" s="396"/>
      <c r="FOJ176" s="396"/>
      <c r="FOK176" s="396"/>
      <c r="FOL176" s="396"/>
      <c r="FOM176" s="396"/>
      <c r="FON176" s="396"/>
      <c r="FOO176" s="396"/>
      <c r="FOP176" s="396"/>
      <c r="FOQ176" s="396"/>
      <c r="FOR176" s="396"/>
      <c r="FOS176" s="396"/>
      <c r="FOT176" s="396"/>
      <c r="FOU176" s="396"/>
      <c r="FOV176" s="396"/>
      <c r="FOW176" s="396"/>
      <c r="FOX176" s="396"/>
      <c r="FOY176" s="396"/>
      <c r="FOZ176" s="396"/>
      <c r="FPA176" s="396"/>
      <c r="FPB176" s="396"/>
      <c r="FPC176" s="396"/>
      <c r="FPD176" s="396"/>
      <c r="FPE176" s="396"/>
      <c r="FPF176" s="396"/>
      <c r="FPG176" s="396"/>
      <c r="FPH176" s="396"/>
      <c r="FPI176" s="396"/>
      <c r="FPJ176" s="396"/>
      <c r="FPK176" s="396"/>
      <c r="FPL176" s="396"/>
      <c r="FPM176" s="396"/>
      <c r="FPN176" s="396"/>
      <c r="FPO176" s="396"/>
      <c r="FPP176" s="396"/>
      <c r="FPQ176" s="396"/>
      <c r="FPR176" s="396"/>
      <c r="FPS176" s="396"/>
      <c r="FPT176" s="396"/>
      <c r="FPU176" s="396"/>
      <c r="FPV176" s="396"/>
      <c r="FPW176" s="396"/>
      <c r="FPX176" s="396"/>
      <c r="FPY176" s="396"/>
      <c r="FPZ176" s="396"/>
      <c r="FQA176" s="396"/>
      <c r="FQB176" s="396"/>
      <c r="FQC176" s="396"/>
      <c r="FQD176" s="396"/>
      <c r="FQE176" s="396"/>
      <c r="FQF176" s="396"/>
      <c r="FQG176" s="396"/>
      <c r="FQH176" s="396"/>
      <c r="FQI176" s="396"/>
      <c r="FQJ176" s="396"/>
      <c r="FQK176" s="396"/>
      <c r="FQL176" s="396"/>
      <c r="FQM176" s="396"/>
      <c r="FQN176" s="396"/>
      <c r="FQO176" s="396"/>
      <c r="FQP176" s="396"/>
      <c r="FQQ176" s="396"/>
      <c r="FQR176" s="396"/>
      <c r="FQS176" s="396"/>
      <c r="FQT176" s="396"/>
      <c r="FQU176" s="396"/>
      <c r="FQV176" s="396"/>
      <c r="FQW176" s="396"/>
      <c r="FQX176" s="396"/>
      <c r="FQY176" s="396"/>
      <c r="FQZ176" s="396"/>
      <c r="FRA176" s="396"/>
      <c r="FRB176" s="396"/>
      <c r="FRC176" s="396"/>
      <c r="FRD176" s="396"/>
      <c r="FRE176" s="396"/>
      <c r="FRF176" s="396"/>
      <c r="FRG176" s="396"/>
      <c r="FRH176" s="396"/>
      <c r="FRI176" s="396"/>
      <c r="FRJ176" s="396"/>
      <c r="FRK176" s="396"/>
      <c r="FRL176" s="396"/>
      <c r="FRM176" s="396"/>
      <c r="FRN176" s="396"/>
      <c r="FRO176" s="396"/>
      <c r="FRP176" s="396"/>
      <c r="FRQ176" s="396"/>
      <c r="FRR176" s="396"/>
      <c r="FRS176" s="396"/>
      <c r="FRT176" s="396"/>
      <c r="FRU176" s="396"/>
      <c r="FRV176" s="396"/>
      <c r="FRW176" s="396"/>
      <c r="FRX176" s="396"/>
      <c r="FRY176" s="396"/>
      <c r="FRZ176" s="396"/>
      <c r="FSA176" s="396"/>
      <c r="FSB176" s="396"/>
      <c r="FSC176" s="396"/>
      <c r="FSD176" s="396"/>
      <c r="FSE176" s="396"/>
      <c r="FSF176" s="396"/>
      <c r="FSG176" s="396"/>
      <c r="FSH176" s="396"/>
      <c r="FSI176" s="396"/>
      <c r="FSJ176" s="396"/>
      <c r="FSK176" s="396"/>
      <c r="FSL176" s="396"/>
      <c r="FSM176" s="396"/>
      <c r="FSN176" s="396"/>
      <c r="FSO176" s="396"/>
      <c r="FSP176" s="396"/>
      <c r="FSQ176" s="396"/>
      <c r="FSR176" s="396"/>
      <c r="FSS176" s="396"/>
      <c r="FST176" s="396"/>
      <c r="FSU176" s="396"/>
      <c r="FSV176" s="396"/>
      <c r="FSW176" s="396"/>
      <c r="FSX176" s="396"/>
      <c r="FSY176" s="396"/>
      <c r="FSZ176" s="396"/>
      <c r="FTA176" s="396"/>
      <c r="FTB176" s="396"/>
      <c r="FTC176" s="396"/>
      <c r="FTD176" s="396"/>
      <c r="FTE176" s="396"/>
      <c r="FTF176" s="396"/>
      <c r="FTG176" s="396"/>
      <c r="FTH176" s="396"/>
      <c r="FTI176" s="396"/>
      <c r="FTJ176" s="396"/>
      <c r="FTK176" s="396"/>
      <c r="FTL176" s="396"/>
      <c r="FTM176" s="396"/>
      <c r="FTN176" s="396"/>
      <c r="FTO176" s="396"/>
      <c r="FTP176" s="396"/>
      <c r="FTQ176" s="396"/>
      <c r="FTR176" s="396"/>
      <c r="FTS176" s="396"/>
      <c r="FTT176" s="396"/>
      <c r="FTU176" s="396"/>
      <c r="FTV176" s="396"/>
      <c r="FTW176" s="396"/>
      <c r="FTX176" s="396"/>
      <c r="FTY176" s="396"/>
      <c r="FTZ176" s="396"/>
      <c r="FUA176" s="396"/>
      <c r="FUB176" s="396"/>
      <c r="FUC176" s="396"/>
      <c r="FUD176" s="396"/>
      <c r="FUE176" s="396"/>
      <c r="FUF176" s="396"/>
      <c r="FUG176" s="396"/>
      <c r="FUH176" s="396"/>
      <c r="FUI176" s="396"/>
      <c r="FUJ176" s="396"/>
      <c r="FUK176" s="396"/>
      <c r="FUL176" s="396"/>
      <c r="FUM176" s="396"/>
      <c r="FUN176" s="396"/>
      <c r="FUO176" s="396"/>
      <c r="FUP176" s="396"/>
      <c r="FUQ176" s="396"/>
      <c r="FUR176" s="396"/>
      <c r="FUS176" s="396"/>
      <c r="FUT176" s="396"/>
      <c r="FUU176" s="396"/>
      <c r="FUV176" s="396"/>
      <c r="FUW176" s="396"/>
      <c r="FUX176" s="396"/>
      <c r="FUY176" s="396"/>
      <c r="FUZ176" s="396"/>
      <c r="FVA176" s="396"/>
      <c r="FVB176" s="396"/>
      <c r="FVC176" s="396"/>
      <c r="FVD176" s="396"/>
      <c r="FVE176" s="396"/>
      <c r="FVF176" s="396"/>
      <c r="FVG176" s="396"/>
      <c r="FVH176" s="396"/>
      <c r="FVI176" s="396"/>
      <c r="FVJ176" s="396"/>
      <c r="FVK176" s="396"/>
      <c r="FVL176" s="396"/>
      <c r="FVM176" s="396"/>
      <c r="FVN176" s="396"/>
      <c r="FVO176" s="396"/>
      <c r="FVP176" s="396"/>
      <c r="FVQ176" s="396"/>
      <c r="FVR176" s="396"/>
      <c r="FVS176" s="396"/>
      <c r="FVT176" s="396"/>
      <c r="FVU176" s="396"/>
      <c r="FVV176" s="396"/>
      <c r="FVW176" s="396"/>
      <c r="FVX176" s="396"/>
      <c r="FVY176" s="396"/>
      <c r="FVZ176" s="396"/>
      <c r="FWA176" s="396"/>
      <c r="FWB176" s="396"/>
      <c r="FWC176" s="396"/>
      <c r="FWD176" s="396"/>
      <c r="FWE176" s="396"/>
      <c r="FWF176" s="396"/>
      <c r="FWG176" s="396"/>
      <c r="FWH176" s="396"/>
      <c r="FWI176" s="396"/>
      <c r="FWJ176" s="396"/>
      <c r="FWK176" s="396"/>
      <c r="FWL176" s="396"/>
      <c r="FWM176" s="396"/>
      <c r="FWN176" s="396"/>
      <c r="FWO176" s="396"/>
      <c r="FWP176" s="396"/>
      <c r="FWQ176" s="396"/>
      <c r="FWR176" s="396"/>
      <c r="FWS176" s="396"/>
      <c r="FWT176" s="396"/>
      <c r="FWU176" s="396"/>
      <c r="FWV176" s="396"/>
      <c r="FWW176" s="396"/>
      <c r="FWX176" s="396"/>
      <c r="FWY176" s="396"/>
      <c r="FWZ176" s="396"/>
      <c r="FXA176" s="396"/>
      <c r="FXB176" s="396"/>
      <c r="FXC176" s="396"/>
      <c r="FXD176" s="396"/>
      <c r="FXE176" s="396"/>
      <c r="FXF176" s="396"/>
      <c r="FXG176" s="396"/>
      <c r="FXH176" s="396"/>
      <c r="FXI176" s="396"/>
      <c r="FXJ176" s="396"/>
      <c r="FXK176" s="396"/>
      <c r="FXL176" s="396"/>
      <c r="FXM176" s="396"/>
      <c r="FXN176" s="396"/>
      <c r="FXO176" s="396"/>
      <c r="FXP176" s="396"/>
      <c r="FXQ176" s="396"/>
      <c r="FXR176" s="396"/>
      <c r="FXS176" s="396"/>
      <c r="FXT176" s="396"/>
      <c r="FXU176" s="396"/>
      <c r="FXV176" s="396"/>
      <c r="FXW176" s="396"/>
      <c r="FXX176" s="396"/>
      <c r="FXY176" s="396"/>
      <c r="FXZ176" s="396"/>
      <c r="FYA176" s="396"/>
      <c r="FYB176" s="396"/>
      <c r="FYC176" s="396"/>
      <c r="FYD176" s="396"/>
      <c r="FYE176" s="396"/>
      <c r="FYF176" s="396"/>
      <c r="FYG176" s="396"/>
      <c r="FYH176" s="396"/>
      <c r="FYI176" s="396"/>
      <c r="FYJ176" s="396"/>
      <c r="FYK176" s="396"/>
      <c r="FYL176" s="396"/>
      <c r="FYM176" s="396"/>
      <c r="FYN176" s="396"/>
      <c r="FYO176" s="396"/>
      <c r="FYP176" s="396"/>
      <c r="FYQ176" s="396"/>
      <c r="FYR176" s="396"/>
      <c r="FYS176" s="396"/>
      <c r="FYT176" s="396"/>
      <c r="FYU176" s="396"/>
      <c r="FYV176" s="396"/>
      <c r="FYW176" s="396"/>
      <c r="FYX176" s="396"/>
      <c r="FYY176" s="396"/>
      <c r="FYZ176" s="396"/>
      <c r="FZA176" s="396"/>
      <c r="FZB176" s="396"/>
      <c r="FZC176" s="396"/>
      <c r="FZD176" s="396"/>
      <c r="FZE176" s="396"/>
      <c r="FZF176" s="396"/>
      <c r="FZG176" s="396"/>
      <c r="FZH176" s="396"/>
      <c r="FZI176" s="396"/>
      <c r="FZJ176" s="396"/>
      <c r="FZK176" s="396"/>
      <c r="FZL176" s="396"/>
      <c r="FZM176" s="396"/>
      <c r="FZN176" s="396"/>
      <c r="FZO176" s="396"/>
      <c r="FZP176" s="396"/>
      <c r="FZQ176" s="396"/>
      <c r="FZR176" s="396"/>
      <c r="FZS176" s="396"/>
      <c r="FZT176" s="396"/>
      <c r="FZU176" s="396"/>
      <c r="FZV176" s="396"/>
      <c r="FZW176" s="396"/>
      <c r="FZX176" s="396"/>
      <c r="FZY176" s="396"/>
      <c r="FZZ176" s="396"/>
      <c r="GAA176" s="396"/>
      <c r="GAB176" s="396"/>
      <c r="GAC176" s="396"/>
      <c r="GAD176" s="396"/>
      <c r="GAE176" s="396"/>
      <c r="GAF176" s="396"/>
      <c r="GAG176" s="396"/>
      <c r="GAH176" s="396"/>
      <c r="GAI176" s="396"/>
      <c r="GAJ176" s="396"/>
      <c r="GAK176" s="396"/>
      <c r="GAL176" s="396"/>
      <c r="GAM176" s="396"/>
      <c r="GAN176" s="396"/>
      <c r="GAO176" s="396"/>
      <c r="GAP176" s="396"/>
      <c r="GAQ176" s="396"/>
      <c r="GAR176" s="396"/>
      <c r="GAS176" s="396"/>
      <c r="GAT176" s="396"/>
      <c r="GAU176" s="396"/>
      <c r="GAV176" s="396"/>
      <c r="GAW176" s="396"/>
      <c r="GAX176" s="396"/>
      <c r="GAY176" s="396"/>
      <c r="GAZ176" s="396"/>
      <c r="GBA176" s="396"/>
      <c r="GBB176" s="396"/>
      <c r="GBC176" s="396"/>
      <c r="GBD176" s="396"/>
      <c r="GBE176" s="396"/>
      <c r="GBF176" s="396"/>
      <c r="GBG176" s="396"/>
      <c r="GBH176" s="396"/>
      <c r="GBI176" s="396"/>
      <c r="GBJ176" s="396"/>
      <c r="GBK176" s="396"/>
      <c r="GBL176" s="396"/>
      <c r="GBM176" s="396"/>
      <c r="GBN176" s="396"/>
      <c r="GBO176" s="396"/>
      <c r="GBP176" s="396"/>
      <c r="GBQ176" s="396"/>
      <c r="GBR176" s="396"/>
      <c r="GBS176" s="396"/>
      <c r="GBT176" s="396"/>
      <c r="GBU176" s="396"/>
      <c r="GBV176" s="396"/>
      <c r="GBW176" s="396"/>
      <c r="GBX176" s="396"/>
      <c r="GBY176" s="396"/>
      <c r="GBZ176" s="396"/>
      <c r="GCA176" s="396"/>
      <c r="GCB176" s="396"/>
      <c r="GCC176" s="396"/>
      <c r="GCD176" s="396"/>
      <c r="GCE176" s="396"/>
      <c r="GCF176" s="396"/>
      <c r="GCG176" s="396"/>
      <c r="GCH176" s="396"/>
      <c r="GCI176" s="396"/>
      <c r="GCJ176" s="396"/>
      <c r="GCK176" s="396"/>
      <c r="GCL176" s="396"/>
      <c r="GCM176" s="396"/>
      <c r="GCN176" s="396"/>
      <c r="GCO176" s="396"/>
      <c r="GCP176" s="396"/>
      <c r="GCQ176" s="396"/>
      <c r="GCR176" s="396"/>
      <c r="GCS176" s="396"/>
      <c r="GCT176" s="396"/>
      <c r="GCU176" s="396"/>
      <c r="GCV176" s="396"/>
      <c r="GCW176" s="396"/>
      <c r="GCX176" s="396"/>
      <c r="GCY176" s="396"/>
      <c r="GCZ176" s="396"/>
      <c r="GDA176" s="396"/>
      <c r="GDB176" s="396"/>
      <c r="GDC176" s="396"/>
      <c r="GDD176" s="396"/>
      <c r="GDE176" s="396"/>
      <c r="GDF176" s="396"/>
      <c r="GDG176" s="396"/>
      <c r="GDH176" s="396"/>
      <c r="GDI176" s="396"/>
      <c r="GDJ176" s="396"/>
      <c r="GDK176" s="396"/>
      <c r="GDL176" s="396"/>
      <c r="GDM176" s="396"/>
      <c r="GDN176" s="396"/>
      <c r="GDO176" s="396"/>
      <c r="GDP176" s="396"/>
      <c r="GDQ176" s="396"/>
      <c r="GDR176" s="396"/>
      <c r="GDS176" s="396"/>
      <c r="GDT176" s="396"/>
      <c r="GDU176" s="396"/>
      <c r="GDV176" s="396"/>
      <c r="GDW176" s="396"/>
      <c r="GDX176" s="396"/>
      <c r="GDY176" s="396"/>
      <c r="GDZ176" s="396"/>
      <c r="GEA176" s="396"/>
      <c r="GEB176" s="396"/>
      <c r="GEC176" s="396"/>
      <c r="GED176" s="396"/>
      <c r="GEE176" s="396"/>
      <c r="GEF176" s="396"/>
      <c r="GEG176" s="396"/>
      <c r="GEH176" s="396"/>
      <c r="GEI176" s="396"/>
      <c r="GEJ176" s="396"/>
      <c r="GEK176" s="396"/>
      <c r="GEL176" s="396"/>
      <c r="GEM176" s="396"/>
      <c r="GEN176" s="396"/>
      <c r="GEO176" s="396"/>
      <c r="GEP176" s="396"/>
      <c r="GEQ176" s="396"/>
      <c r="GER176" s="396"/>
      <c r="GES176" s="396"/>
      <c r="GET176" s="396"/>
      <c r="GEU176" s="396"/>
      <c r="GEV176" s="396"/>
      <c r="GEW176" s="396"/>
      <c r="GEX176" s="396"/>
      <c r="GEY176" s="396"/>
      <c r="GEZ176" s="396"/>
      <c r="GFA176" s="396"/>
      <c r="GFB176" s="396"/>
      <c r="GFC176" s="396"/>
      <c r="GFD176" s="396"/>
      <c r="GFE176" s="396"/>
      <c r="GFF176" s="396"/>
      <c r="GFG176" s="396"/>
      <c r="GFH176" s="396"/>
      <c r="GFI176" s="396"/>
      <c r="GFJ176" s="396"/>
      <c r="GFK176" s="396"/>
      <c r="GFL176" s="396"/>
      <c r="GFM176" s="396"/>
      <c r="GFN176" s="396"/>
      <c r="GFO176" s="396"/>
      <c r="GFP176" s="396"/>
      <c r="GFQ176" s="396"/>
      <c r="GFR176" s="396"/>
      <c r="GFS176" s="396"/>
      <c r="GFT176" s="396"/>
      <c r="GFU176" s="396"/>
      <c r="GFV176" s="396"/>
      <c r="GFW176" s="396"/>
      <c r="GFX176" s="396"/>
      <c r="GFY176" s="396"/>
      <c r="GFZ176" s="396"/>
      <c r="GGA176" s="396"/>
      <c r="GGB176" s="396"/>
      <c r="GGC176" s="396"/>
      <c r="GGD176" s="396"/>
      <c r="GGE176" s="396"/>
      <c r="GGF176" s="396"/>
      <c r="GGG176" s="396"/>
      <c r="GGH176" s="396"/>
      <c r="GGI176" s="396"/>
      <c r="GGJ176" s="396"/>
      <c r="GGK176" s="396"/>
      <c r="GGL176" s="396"/>
      <c r="GGM176" s="396"/>
      <c r="GGN176" s="396"/>
      <c r="GGO176" s="396"/>
      <c r="GGP176" s="396"/>
      <c r="GGQ176" s="396"/>
      <c r="GGR176" s="396"/>
      <c r="GGS176" s="396"/>
      <c r="GGT176" s="396"/>
      <c r="GGU176" s="396"/>
      <c r="GGV176" s="396"/>
      <c r="GGW176" s="396"/>
      <c r="GGX176" s="396"/>
      <c r="GGY176" s="396"/>
      <c r="GGZ176" s="396"/>
      <c r="GHA176" s="396"/>
      <c r="GHB176" s="396"/>
      <c r="GHC176" s="396"/>
      <c r="GHD176" s="396"/>
      <c r="GHE176" s="396"/>
      <c r="GHF176" s="396"/>
      <c r="GHG176" s="396"/>
      <c r="GHH176" s="396"/>
      <c r="GHI176" s="396"/>
      <c r="GHJ176" s="396"/>
      <c r="GHK176" s="396"/>
      <c r="GHL176" s="396"/>
      <c r="GHM176" s="396"/>
      <c r="GHN176" s="396"/>
      <c r="GHO176" s="396"/>
      <c r="GHP176" s="396"/>
      <c r="GHQ176" s="396"/>
      <c r="GHR176" s="396"/>
      <c r="GHS176" s="396"/>
      <c r="GHT176" s="396"/>
      <c r="GHU176" s="396"/>
      <c r="GHV176" s="396"/>
      <c r="GHW176" s="396"/>
      <c r="GHX176" s="396"/>
      <c r="GHY176" s="396"/>
      <c r="GHZ176" s="396"/>
      <c r="GIA176" s="396"/>
      <c r="GIB176" s="396"/>
      <c r="GIC176" s="396"/>
      <c r="GID176" s="396"/>
      <c r="GIE176" s="396"/>
      <c r="GIF176" s="396"/>
      <c r="GIG176" s="396"/>
      <c r="GIH176" s="396"/>
      <c r="GII176" s="396"/>
      <c r="GIJ176" s="396"/>
      <c r="GIK176" s="396"/>
      <c r="GIL176" s="396"/>
      <c r="GIM176" s="396"/>
      <c r="GIN176" s="396"/>
      <c r="GIO176" s="396"/>
      <c r="GIP176" s="396"/>
      <c r="GIQ176" s="396"/>
      <c r="GIR176" s="396"/>
      <c r="GIS176" s="396"/>
      <c r="GIT176" s="396"/>
      <c r="GIU176" s="396"/>
      <c r="GIV176" s="396"/>
      <c r="GIW176" s="396"/>
      <c r="GIX176" s="396"/>
      <c r="GIY176" s="396"/>
      <c r="GIZ176" s="396"/>
      <c r="GJA176" s="396"/>
      <c r="GJB176" s="396"/>
      <c r="GJC176" s="396"/>
      <c r="GJD176" s="396"/>
      <c r="GJE176" s="396"/>
      <c r="GJF176" s="396"/>
      <c r="GJG176" s="396"/>
      <c r="GJH176" s="396"/>
      <c r="GJI176" s="396"/>
      <c r="GJJ176" s="396"/>
      <c r="GJK176" s="396"/>
      <c r="GJL176" s="396"/>
      <c r="GJM176" s="396"/>
      <c r="GJN176" s="396"/>
      <c r="GJO176" s="396"/>
      <c r="GJP176" s="396"/>
      <c r="GJQ176" s="396"/>
      <c r="GJR176" s="396"/>
      <c r="GJS176" s="396"/>
      <c r="GJT176" s="396"/>
      <c r="GJU176" s="396"/>
      <c r="GJV176" s="396"/>
      <c r="GJW176" s="396"/>
      <c r="GJX176" s="396"/>
      <c r="GJY176" s="396"/>
      <c r="GJZ176" s="396"/>
      <c r="GKA176" s="396"/>
      <c r="GKB176" s="396"/>
      <c r="GKC176" s="396"/>
      <c r="GKD176" s="396"/>
      <c r="GKE176" s="396"/>
      <c r="GKF176" s="396"/>
      <c r="GKG176" s="396"/>
      <c r="GKH176" s="396"/>
      <c r="GKI176" s="396"/>
      <c r="GKJ176" s="396"/>
      <c r="GKK176" s="396"/>
      <c r="GKL176" s="396"/>
      <c r="GKM176" s="396"/>
      <c r="GKN176" s="396"/>
      <c r="GKO176" s="396"/>
      <c r="GKP176" s="396"/>
      <c r="GKQ176" s="396"/>
      <c r="GKR176" s="396"/>
      <c r="GKS176" s="396"/>
      <c r="GKT176" s="396"/>
      <c r="GKU176" s="396"/>
      <c r="GKV176" s="396"/>
      <c r="GKW176" s="396"/>
      <c r="GKX176" s="396"/>
      <c r="GKY176" s="396"/>
      <c r="GKZ176" s="396"/>
      <c r="GLA176" s="396"/>
      <c r="GLB176" s="396"/>
      <c r="GLC176" s="396"/>
      <c r="GLD176" s="396"/>
      <c r="GLE176" s="396"/>
      <c r="GLF176" s="396"/>
      <c r="GLG176" s="396"/>
      <c r="GLH176" s="396"/>
      <c r="GLI176" s="396"/>
      <c r="GLJ176" s="396"/>
      <c r="GLK176" s="396"/>
      <c r="GLL176" s="396"/>
      <c r="GLM176" s="396"/>
      <c r="GLN176" s="396"/>
      <c r="GLO176" s="396"/>
      <c r="GLP176" s="396"/>
      <c r="GLQ176" s="396"/>
      <c r="GLR176" s="396"/>
      <c r="GLS176" s="396"/>
      <c r="GLT176" s="396"/>
      <c r="GLU176" s="396"/>
      <c r="GLV176" s="396"/>
      <c r="GLW176" s="396"/>
      <c r="GLX176" s="396"/>
      <c r="GLY176" s="396"/>
      <c r="GLZ176" s="396"/>
      <c r="GMA176" s="396"/>
      <c r="GMB176" s="396"/>
      <c r="GMC176" s="396"/>
      <c r="GMD176" s="396"/>
      <c r="GME176" s="396"/>
      <c r="GMF176" s="396"/>
      <c r="GMG176" s="396"/>
      <c r="GMH176" s="396"/>
      <c r="GMI176" s="396"/>
      <c r="GMJ176" s="396"/>
      <c r="GMK176" s="396"/>
      <c r="GML176" s="396"/>
      <c r="GMM176" s="396"/>
      <c r="GMN176" s="396"/>
      <c r="GMO176" s="396"/>
      <c r="GMP176" s="396"/>
      <c r="GMQ176" s="396"/>
      <c r="GMR176" s="396"/>
      <c r="GMS176" s="396"/>
      <c r="GMT176" s="396"/>
      <c r="GMU176" s="396"/>
      <c r="GMV176" s="396"/>
      <c r="GMW176" s="396"/>
      <c r="GMX176" s="396"/>
      <c r="GMY176" s="396"/>
      <c r="GMZ176" s="396"/>
      <c r="GNA176" s="396"/>
      <c r="GNB176" s="396"/>
      <c r="GNC176" s="396"/>
      <c r="GND176" s="396"/>
      <c r="GNE176" s="396"/>
      <c r="GNF176" s="396"/>
      <c r="GNG176" s="396"/>
      <c r="GNH176" s="396"/>
      <c r="GNI176" s="396"/>
      <c r="GNJ176" s="396"/>
      <c r="GNK176" s="396"/>
      <c r="GNL176" s="396"/>
      <c r="GNM176" s="396"/>
      <c r="GNN176" s="396"/>
      <c r="GNO176" s="396"/>
      <c r="GNP176" s="396"/>
      <c r="GNQ176" s="396"/>
      <c r="GNR176" s="396"/>
      <c r="GNS176" s="396"/>
      <c r="GNT176" s="396"/>
      <c r="GNU176" s="396"/>
      <c r="GNV176" s="396"/>
      <c r="GNW176" s="396"/>
      <c r="GNX176" s="396"/>
      <c r="GNY176" s="396"/>
      <c r="GNZ176" s="396"/>
      <c r="GOA176" s="396"/>
      <c r="GOB176" s="396"/>
      <c r="GOC176" s="396"/>
      <c r="GOD176" s="396"/>
      <c r="GOE176" s="396"/>
      <c r="GOF176" s="396"/>
      <c r="GOG176" s="396"/>
      <c r="GOH176" s="396"/>
      <c r="GOI176" s="396"/>
      <c r="GOJ176" s="396"/>
      <c r="GOK176" s="396"/>
      <c r="GOL176" s="396"/>
      <c r="GOM176" s="396"/>
      <c r="GON176" s="396"/>
      <c r="GOO176" s="396"/>
      <c r="GOP176" s="396"/>
      <c r="GOQ176" s="396"/>
      <c r="GOR176" s="396"/>
      <c r="GOS176" s="396"/>
      <c r="GOT176" s="396"/>
      <c r="GOU176" s="396"/>
      <c r="GOV176" s="396"/>
      <c r="GOW176" s="396"/>
      <c r="GOX176" s="396"/>
      <c r="GOY176" s="396"/>
      <c r="GOZ176" s="396"/>
      <c r="GPA176" s="396"/>
      <c r="GPB176" s="396"/>
      <c r="GPC176" s="396"/>
      <c r="GPD176" s="396"/>
      <c r="GPE176" s="396"/>
      <c r="GPF176" s="396"/>
      <c r="GPG176" s="396"/>
      <c r="GPH176" s="396"/>
      <c r="GPI176" s="396"/>
      <c r="GPJ176" s="396"/>
      <c r="GPK176" s="396"/>
      <c r="GPL176" s="396"/>
      <c r="GPM176" s="396"/>
      <c r="GPN176" s="396"/>
      <c r="GPO176" s="396"/>
      <c r="GPP176" s="396"/>
      <c r="GPQ176" s="396"/>
      <c r="GPR176" s="396"/>
      <c r="GPS176" s="396"/>
      <c r="GPT176" s="396"/>
      <c r="GPU176" s="396"/>
      <c r="GPV176" s="396"/>
      <c r="GPW176" s="396"/>
      <c r="GPX176" s="396"/>
      <c r="GPY176" s="396"/>
      <c r="GPZ176" s="396"/>
      <c r="GQA176" s="396"/>
      <c r="GQB176" s="396"/>
      <c r="GQC176" s="396"/>
      <c r="GQD176" s="396"/>
      <c r="GQE176" s="396"/>
      <c r="GQF176" s="396"/>
      <c r="GQG176" s="396"/>
      <c r="GQH176" s="396"/>
      <c r="GQI176" s="396"/>
      <c r="GQJ176" s="396"/>
      <c r="GQK176" s="396"/>
      <c r="GQL176" s="396"/>
      <c r="GQM176" s="396"/>
      <c r="GQN176" s="396"/>
      <c r="GQO176" s="396"/>
      <c r="GQP176" s="396"/>
      <c r="GQQ176" s="396"/>
      <c r="GQR176" s="396"/>
      <c r="GQS176" s="396"/>
      <c r="GQT176" s="396"/>
      <c r="GQU176" s="396"/>
      <c r="GQV176" s="396"/>
      <c r="GQW176" s="396"/>
      <c r="GQX176" s="396"/>
      <c r="GQY176" s="396"/>
      <c r="GQZ176" s="396"/>
      <c r="GRA176" s="396"/>
      <c r="GRB176" s="396"/>
      <c r="GRC176" s="396"/>
      <c r="GRD176" s="396"/>
      <c r="GRE176" s="396"/>
      <c r="GRF176" s="396"/>
      <c r="GRG176" s="396"/>
      <c r="GRH176" s="396"/>
      <c r="GRI176" s="396"/>
      <c r="GRJ176" s="396"/>
      <c r="GRK176" s="396"/>
      <c r="GRL176" s="396"/>
      <c r="GRM176" s="396"/>
      <c r="GRN176" s="396"/>
      <c r="GRO176" s="396"/>
      <c r="GRP176" s="396"/>
      <c r="GRQ176" s="396"/>
      <c r="GRR176" s="396"/>
      <c r="GRS176" s="396"/>
      <c r="GRT176" s="396"/>
      <c r="GRU176" s="396"/>
      <c r="GRV176" s="396"/>
      <c r="GRW176" s="396"/>
      <c r="GRX176" s="396"/>
      <c r="GRY176" s="396"/>
      <c r="GRZ176" s="396"/>
      <c r="GSA176" s="396"/>
      <c r="GSB176" s="396"/>
      <c r="GSC176" s="396"/>
      <c r="GSD176" s="396"/>
      <c r="GSE176" s="396"/>
      <c r="GSF176" s="396"/>
      <c r="GSG176" s="396"/>
      <c r="GSH176" s="396"/>
      <c r="GSI176" s="396"/>
      <c r="GSJ176" s="396"/>
      <c r="GSK176" s="396"/>
      <c r="GSL176" s="396"/>
      <c r="GSM176" s="396"/>
      <c r="GSN176" s="396"/>
      <c r="GSO176" s="396"/>
      <c r="GSP176" s="396"/>
      <c r="GSQ176" s="396"/>
      <c r="GSR176" s="396"/>
      <c r="GSS176" s="396"/>
      <c r="GST176" s="396"/>
      <c r="GSU176" s="396"/>
      <c r="GSV176" s="396"/>
      <c r="GSW176" s="396"/>
      <c r="GSX176" s="396"/>
      <c r="GSY176" s="396"/>
      <c r="GSZ176" s="396"/>
      <c r="GTA176" s="396"/>
      <c r="GTB176" s="396"/>
      <c r="GTC176" s="396"/>
      <c r="GTD176" s="396"/>
      <c r="GTE176" s="396"/>
      <c r="GTF176" s="396"/>
      <c r="GTG176" s="396"/>
      <c r="GTH176" s="396"/>
      <c r="GTI176" s="396"/>
      <c r="GTJ176" s="396"/>
      <c r="GTK176" s="396"/>
      <c r="GTL176" s="396"/>
      <c r="GTM176" s="396"/>
      <c r="GTN176" s="396"/>
      <c r="GTO176" s="396"/>
      <c r="GTP176" s="396"/>
      <c r="GTQ176" s="396"/>
      <c r="GTR176" s="396"/>
      <c r="GTS176" s="396"/>
      <c r="GTT176" s="396"/>
      <c r="GTU176" s="396"/>
      <c r="GTV176" s="396"/>
      <c r="GTW176" s="396"/>
      <c r="GTX176" s="396"/>
      <c r="GTY176" s="396"/>
      <c r="GTZ176" s="396"/>
      <c r="GUA176" s="396"/>
      <c r="GUB176" s="396"/>
      <c r="GUC176" s="396"/>
      <c r="GUD176" s="396"/>
      <c r="GUE176" s="396"/>
      <c r="GUF176" s="396"/>
      <c r="GUG176" s="396"/>
      <c r="GUH176" s="396"/>
      <c r="GUI176" s="396"/>
      <c r="GUJ176" s="396"/>
      <c r="GUK176" s="396"/>
      <c r="GUL176" s="396"/>
      <c r="GUM176" s="396"/>
      <c r="GUN176" s="396"/>
      <c r="GUO176" s="396"/>
      <c r="GUP176" s="396"/>
      <c r="GUQ176" s="396"/>
      <c r="GUR176" s="396"/>
      <c r="GUS176" s="396"/>
      <c r="GUT176" s="396"/>
      <c r="GUU176" s="396"/>
      <c r="GUV176" s="396"/>
      <c r="GUW176" s="396"/>
      <c r="GUX176" s="396"/>
      <c r="GUY176" s="396"/>
      <c r="GUZ176" s="396"/>
      <c r="GVA176" s="396"/>
      <c r="GVB176" s="396"/>
      <c r="GVC176" s="396"/>
      <c r="GVD176" s="396"/>
      <c r="GVE176" s="396"/>
      <c r="GVF176" s="396"/>
      <c r="GVG176" s="396"/>
      <c r="GVH176" s="396"/>
      <c r="GVI176" s="396"/>
      <c r="GVJ176" s="396"/>
      <c r="GVK176" s="396"/>
      <c r="GVL176" s="396"/>
      <c r="GVM176" s="396"/>
      <c r="GVN176" s="396"/>
      <c r="GVO176" s="396"/>
      <c r="GVP176" s="396"/>
      <c r="GVQ176" s="396"/>
      <c r="GVR176" s="396"/>
      <c r="GVS176" s="396"/>
      <c r="GVT176" s="396"/>
      <c r="GVU176" s="396"/>
      <c r="GVV176" s="396"/>
      <c r="GVW176" s="396"/>
      <c r="GVX176" s="396"/>
      <c r="GVY176" s="396"/>
      <c r="GVZ176" s="396"/>
      <c r="GWA176" s="396"/>
      <c r="GWB176" s="396"/>
      <c r="GWC176" s="396"/>
      <c r="GWD176" s="396"/>
      <c r="GWE176" s="396"/>
      <c r="GWF176" s="396"/>
      <c r="GWG176" s="396"/>
      <c r="GWH176" s="396"/>
      <c r="GWI176" s="396"/>
      <c r="GWJ176" s="396"/>
      <c r="GWK176" s="396"/>
      <c r="GWL176" s="396"/>
      <c r="GWM176" s="396"/>
      <c r="GWN176" s="396"/>
      <c r="GWO176" s="396"/>
      <c r="GWP176" s="396"/>
      <c r="GWQ176" s="396"/>
      <c r="GWR176" s="396"/>
      <c r="GWS176" s="396"/>
      <c r="GWT176" s="396"/>
      <c r="GWU176" s="396"/>
      <c r="GWV176" s="396"/>
      <c r="GWW176" s="396"/>
      <c r="GWX176" s="396"/>
      <c r="GWY176" s="396"/>
      <c r="GWZ176" s="396"/>
      <c r="GXA176" s="396"/>
      <c r="GXB176" s="396"/>
      <c r="GXC176" s="396"/>
      <c r="GXD176" s="396"/>
      <c r="GXE176" s="396"/>
      <c r="GXF176" s="396"/>
      <c r="GXG176" s="396"/>
      <c r="GXH176" s="396"/>
      <c r="GXI176" s="396"/>
      <c r="GXJ176" s="396"/>
      <c r="GXK176" s="396"/>
      <c r="GXL176" s="396"/>
      <c r="GXM176" s="396"/>
      <c r="GXN176" s="396"/>
      <c r="GXO176" s="396"/>
      <c r="GXP176" s="396"/>
      <c r="GXQ176" s="396"/>
      <c r="GXR176" s="396"/>
      <c r="GXS176" s="396"/>
      <c r="GXT176" s="396"/>
      <c r="GXU176" s="396"/>
      <c r="GXV176" s="396"/>
      <c r="GXW176" s="396"/>
      <c r="GXX176" s="396"/>
      <c r="GXY176" s="396"/>
      <c r="GXZ176" s="396"/>
      <c r="GYA176" s="396"/>
      <c r="GYB176" s="396"/>
      <c r="GYC176" s="396"/>
      <c r="GYD176" s="396"/>
      <c r="GYE176" s="396"/>
      <c r="GYF176" s="396"/>
      <c r="GYG176" s="396"/>
      <c r="GYH176" s="396"/>
      <c r="GYI176" s="396"/>
      <c r="GYJ176" s="396"/>
      <c r="GYK176" s="396"/>
      <c r="GYL176" s="396"/>
      <c r="GYM176" s="396"/>
      <c r="GYN176" s="396"/>
      <c r="GYO176" s="396"/>
      <c r="GYP176" s="396"/>
      <c r="GYQ176" s="396"/>
      <c r="GYR176" s="396"/>
      <c r="GYS176" s="396"/>
      <c r="GYT176" s="396"/>
      <c r="GYU176" s="396"/>
      <c r="GYV176" s="396"/>
      <c r="GYW176" s="396"/>
      <c r="GYX176" s="396"/>
      <c r="GYY176" s="396"/>
      <c r="GYZ176" s="396"/>
      <c r="GZA176" s="396"/>
      <c r="GZB176" s="396"/>
      <c r="GZC176" s="396"/>
      <c r="GZD176" s="396"/>
      <c r="GZE176" s="396"/>
      <c r="GZF176" s="396"/>
      <c r="GZG176" s="396"/>
      <c r="GZH176" s="396"/>
      <c r="GZI176" s="396"/>
      <c r="GZJ176" s="396"/>
      <c r="GZK176" s="396"/>
      <c r="GZL176" s="396"/>
      <c r="GZM176" s="396"/>
      <c r="GZN176" s="396"/>
      <c r="GZO176" s="396"/>
      <c r="GZP176" s="396"/>
      <c r="GZQ176" s="396"/>
      <c r="GZR176" s="396"/>
      <c r="GZS176" s="396"/>
      <c r="GZT176" s="396"/>
      <c r="GZU176" s="396"/>
      <c r="GZV176" s="396"/>
      <c r="GZW176" s="396"/>
      <c r="GZX176" s="396"/>
      <c r="GZY176" s="396"/>
      <c r="GZZ176" s="396"/>
      <c r="HAA176" s="396"/>
      <c r="HAB176" s="396"/>
      <c r="HAC176" s="396"/>
      <c r="HAD176" s="396"/>
      <c r="HAE176" s="396"/>
      <c r="HAF176" s="396"/>
      <c r="HAG176" s="396"/>
      <c r="HAH176" s="396"/>
      <c r="HAI176" s="396"/>
      <c r="HAJ176" s="396"/>
      <c r="HAK176" s="396"/>
      <c r="HAL176" s="396"/>
      <c r="HAM176" s="396"/>
      <c r="HAN176" s="396"/>
      <c r="HAO176" s="396"/>
      <c r="HAP176" s="396"/>
      <c r="HAQ176" s="396"/>
      <c r="HAR176" s="396"/>
      <c r="HAS176" s="396"/>
      <c r="HAT176" s="396"/>
      <c r="HAU176" s="396"/>
      <c r="HAV176" s="396"/>
      <c r="HAW176" s="396"/>
      <c r="HAX176" s="396"/>
      <c r="HAY176" s="396"/>
      <c r="HAZ176" s="396"/>
      <c r="HBA176" s="396"/>
      <c r="HBB176" s="396"/>
      <c r="HBC176" s="396"/>
      <c r="HBD176" s="396"/>
      <c r="HBE176" s="396"/>
      <c r="HBF176" s="396"/>
      <c r="HBG176" s="396"/>
      <c r="HBH176" s="396"/>
      <c r="HBI176" s="396"/>
      <c r="HBJ176" s="396"/>
      <c r="HBK176" s="396"/>
      <c r="HBL176" s="396"/>
      <c r="HBM176" s="396"/>
      <c r="HBN176" s="396"/>
      <c r="HBO176" s="396"/>
      <c r="HBP176" s="396"/>
      <c r="HBQ176" s="396"/>
      <c r="HBR176" s="396"/>
      <c r="HBS176" s="396"/>
      <c r="HBT176" s="396"/>
      <c r="HBU176" s="396"/>
      <c r="HBV176" s="396"/>
      <c r="HBW176" s="396"/>
      <c r="HBX176" s="396"/>
      <c r="HBY176" s="396"/>
      <c r="HBZ176" s="396"/>
      <c r="HCA176" s="396"/>
      <c r="HCB176" s="396"/>
      <c r="HCC176" s="396"/>
      <c r="HCD176" s="396"/>
      <c r="HCE176" s="396"/>
      <c r="HCF176" s="396"/>
      <c r="HCG176" s="396"/>
      <c r="HCH176" s="396"/>
      <c r="HCI176" s="396"/>
      <c r="HCJ176" s="396"/>
      <c r="HCK176" s="396"/>
      <c r="HCL176" s="396"/>
      <c r="HCM176" s="396"/>
      <c r="HCN176" s="396"/>
      <c r="HCO176" s="396"/>
      <c r="HCP176" s="396"/>
      <c r="HCQ176" s="396"/>
      <c r="HCR176" s="396"/>
      <c r="HCS176" s="396"/>
      <c r="HCT176" s="396"/>
      <c r="HCU176" s="396"/>
      <c r="HCV176" s="396"/>
      <c r="HCW176" s="396"/>
      <c r="HCX176" s="396"/>
      <c r="HCY176" s="396"/>
      <c r="HCZ176" s="396"/>
      <c r="HDA176" s="396"/>
      <c r="HDB176" s="396"/>
      <c r="HDC176" s="396"/>
      <c r="HDD176" s="396"/>
      <c r="HDE176" s="396"/>
      <c r="HDF176" s="396"/>
      <c r="HDG176" s="396"/>
      <c r="HDH176" s="396"/>
      <c r="HDI176" s="396"/>
      <c r="HDJ176" s="396"/>
      <c r="HDK176" s="396"/>
      <c r="HDL176" s="396"/>
      <c r="HDM176" s="396"/>
      <c r="HDN176" s="396"/>
      <c r="HDO176" s="396"/>
      <c r="HDP176" s="396"/>
      <c r="HDQ176" s="396"/>
      <c r="HDR176" s="396"/>
      <c r="HDS176" s="396"/>
      <c r="HDT176" s="396"/>
      <c r="HDU176" s="396"/>
      <c r="HDV176" s="396"/>
      <c r="HDW176" s="396"/>
      <c r="HDX176" s="396"/>
      <c r="HDY176" s="396"/>
      <c r="HDZ176" s="396"/>
      <c r="HEA176" s="396"/>
      <c r="HEB176" s="396"/>
      <c r="HEC176" s="396"/>
      <c r="HED176" s="396"/>
      <c r="HEE176" s="396"/>
      <c r="HEF176" s="396"/>
      <c r="HEG176" s="396"/>
      <c r="HEH176" s="396"/>
      <c r="HEI176" s="396"/>
      <c r="HEJ176" s="396"/>
      <c r="HEK176" s="396"/>
      <c r="HEL176" s="396"/>
      <c r="HEM176" s="396"/>
      <c r="HEN176" s="396"/>
      <c r="HEO176" s="396"/>
      <c r="HEP176" s="396"/>
      <c r="HEQ176" s="396"/>
      <c r="HER176" s="396"/>
      <c r="HES176" s="396"/>
      <c r="HET176" s="396"/>
      <c r="HEU176" s="396"/>
      <c r="HEV176" s="396"/>
      <c r="HEW176" s="396"/>
      <c r="HEX176" s="396"/>
      <c r="HEY176" s="396"/>
      <c r="HEZ176" s="396"/>
      <c r="HFA176" s="396"/>
      <c r="HFB176" s="396"/>
      <c r="HFC176" s="396"/>
      <c r="HFD176" s="396"/>
      <c r="HFE176" s="396"/>
      <c r="HFF176" s="396"/>
      <c r="HFG176" s="396"/>
      <c r="HFH176" s="396"/>
      <c r="HFI176" s="396"/>
      <c r="HFJ176" s="396"/>
      <c r="HFK176" s="396"/>
      <c r="HFL176" s="396"/>
      <c r="HFM176" s="396"/>
      <c r="HFN176" s="396"/>
      <c r="HFO176" s="396"/>
      <c r="HFP176" s="396"/>
      <c r="HFQ176" s="396"/>
      <c r="HFR176" s="396"/>
      <c r="HFS176" s="396"/>
      <c r="HFT176" s="396"/>
      <c r="HFU176" s="396"/>
      <c r="HFV176" s="396"/>
      <c r="HFW176" s="396"/>
      <c r="HFX176" s="396"/>
      <c r="HFY176" s="396"/>
      <c r="HFZ176" s="396"/>
      <c r="HGA176" s="396"/>
      <c r="HGB176" s="396"/>
      <c r="HGC176" s="396"/>
      <c r="HGD176" s="396"/>
      <c r="HGE176" s="396"/>
      <c r="HGF176" s="396"/>
      <c r="HGG176" s="396"/>
      <c r="HGH176" s="396"/>
      <c r="HGI176" s="396"/>
      <c r="HGJ176" s="396"/>
      <c r="HGK176" s="396"/>
      <c r="HGL176" s="396"/>
      <c r="HGM176" s="396"/>
      <c r="HGN176" s="396"/>
      <c r="HGO176" s="396"/>
      <c r="HGP176" s="396"/>
      <c r="HGQ176" s="396"/>
      <c r="HGR176" s="396"/>
      <c r="HGS176" s="396"/>
      <c r="HGT176" s="396"/>
      <c r="HGU176" s="396"/>
      <c r="HGV176" s="396"/>
      <c r="HGW176" s="396"/>
      <c r="HGX176" s="396"/>
      <c r="HGY176" s="396"/>
      <c r="HGZ176" s="396"/>
      <c r="HHA176" s="396"/>
      <c r="HHB176" s="396"/>
      <c r="HHC176" s="396"/>
      <c r="HHD176" s="396"/>
      <c r="HHE176" s="396"/>
      <c r="HHF176" s="396"/>
      <c r="HHG176" s="396"/>
      <c r="HHH176" s="396"/>
      <c r="HHI176" s="396"/>
      <c r="HHJ176" s="396"/>
      <c r="HHK176" s="396"/>
      <c r="HHL176" s="396"/>
      <c r="HHM176" s="396"/>
      <c r="HHN176" s="396"/>
      <c r="HHO176" s="396"/>
      <c r="HHP176" s="396"/>
      <c r="HHQ176" s="396"/>
      <c r="HHR176" s="396"/>
      <c r="HHS176" s="396"/>
      <c r="HHT176" s="396"/>
      <c r="HHU176" s="396"/>
      <c r="HHV176" s="396"/>
      <c r="HHW176" s="396"/>
      <c r="HHX176" s="396"/>
      <c r="HHY176" s="396"/>
      <c r="HHZ176" s="396"/>
      <c r="HIA176" s="396"/>
      <c r="HIB176" s="396"/>
      <c r="HIC176" s="396"/>
      <c r="HID176" s="396"/>
      <c r="HIE176" s="396"/>
      <c r="HIF176" s="396"/>
      <c r="HIG176" s="396"/>
      <c r="HIH176" s="396"/>
      <c r="HII176" s="396"/>
      <c r="HIJ176" s="396"/>
      <c r="HIK176" s="396"/>
      <c r="HIL176" s="396"/>
      <c r="HIM176" s="396"/>
      <c r="HIN176" s="396"/>
      <c r="HIO176" s="396"/>
      <c r="HIP176" s="396"/>
      <c r="HIQ176" s="396"/>
      <c r="HIR176" s="396"/>
      <c r="HIS176" s="396"/>
      <c r="HIT176" s="396"/>
      <c r="HIU176" s="396"/>
      <c r="HIV176" s="396"/>
      <c r="HIW176" s="396"/>
      <c r="HIX176" s="396"/>
      <c r="HIY176" s="396"/>
      <c r="HIZ176" s="396"/>
      <c r="HJA176" s="396"/>
      <c r="HJB176" s="396"/>
      <c r="HJC176" s="396"/>
      <c r="HJD176" s="396"/>
      <c r="HJE176" s="396"/>
      <c r="HJF176" s="396"/>
      <c r="HJG176" s="396"/>
      <c r="HJH176" s="396"/>
      <c r="HJI176" s="396"/>
      <c r="HJJ176" s="396"/>
      <c r="HJK176" s="396"/>
      <c r="HJL176" s="396"/>
      <c r="HJM176" s="396"/>
      <c r="HJN176" s="396"/>
      <c r="HJO176" s="396"/>
      <c r="HJP176" s="396"/>
      <c r="HJQ176" s="396"/>
      <c r="HJR176" s="396"/>
      <c r="HJS176" s="396"/>
      <c r="HJT176" s="396"/>
      <c r="HJU176" s="396"/>
      <c r="HJV176" s="396"/>
      <c r="HJW176" s="396"/>
      <c r="HJX176" s="396"/>
      <c r="HJY176" s="396"/>
      <c r="HJZ176" s="396"/>
      <c r="HKA176" s="396"/>
      <c r="HKB176" s="396"/>
      <c r="HKC176" s="396"/>
      <c r="HKD176" s="396"/>
      <c r="HKE176" s="396"/>
      <c r="HKF176" s="396"/>
      <c r="HKG176" s="396"/>
      <c r="HKH176" s="396"/>
      <c r="HKI176" s="396"/>
      <c r="HKJ176" s="396"/>
      <c r="HKK176" s="396"/>
      <c r="HKL176" s="396"/>
      <c r="HKM176" s="396"/>
      <c r="HKN176" s="396"/>
      <c r="HKO176" s="396"/>
      <c r="HKP176" s="396"/>
      <c r="HKQ176" s="396"/>
      <c r="HKR176" s="396"/>
      <c r="HKS176" s="396"/>
      <c r="HKT176" s="396"/>
      <c r="HKU176" s="396"/>
      <c r="HKV176" s="396"/>
      <c r="HKW176" s="396"/>
      <c r="HKX176" s="396"/>
      <c r="HKY176" s="396"/>
      <c r="HKZ176" s="396"/>
      <c r="HLA176" s="396"/>
      <c r="HLB176" s="396"/>
      <c r="HLC176" s="396"/>
      <c r="HLD176" s="396"/>
      <c r="HLE176" s="396"/>
      <c r="HLF176" s="396"/>
      <c r="HLG176" s="396"/>
      <c r="HLH176" s="396"/>
      <c r="HLI176" s="396"/>
      <c r="HLJ176" s="396"/>
      <c r="HLK176" s="396"/>
      <c r="HLL176" s="396"/>
      <c r="HLM176" s="396"/>
      <c r="HLN176" s="396"/>
      <c r="HLO176" s="396"/>
      <c r="HLP176" s="396"/>
      <c r="HLQ176" s="396"/>
      <c r="HLR176" s="396"/>
      <c r="HLS176" s="396"/>
      <c r="HLT176" s="396"/>
      <c r="HLU176" s="396"/>
      <c r="HLV176" s="396"/>
      <c r="HLW176" s="396"/>
      <c r="HLX176" s="396"/>
      <c r="HLY176" s="396"/>
      <c r="HLZ176" s="396"/>
      <c r="HMA176" s="396"/>
      <c r="HMB176" s="396"/>
      <c r="HMC176" s="396"/>
      <c r="HMD176" s="396"/>
      <c r="HME176" s="396"/>
      <c r="HMF176" s="396"/>
      <c r="HMG176" s="396"/>
      <c r="HMH176" s="396"/>
      <c r="HMI176" s="396"/>
      <c r="HMJ176" s="396"/>
      <c r="HMK176" s="396"/>
      <c r="HML176" s="396"/>
      <c r="HMM176" s="396"/>
      <c r="HMN176" s="396"/>
      <c r="HMO176" s="396"/>
      <c r="HMP176" s="396"/>
      <c r="HMQ176" s="396"/>
      <c r="HMR176" s="396"/>
      <c r="HMS176" s="396"/>
      <c r="HMT176" s="396"/>
      <c r="HMU176" s="396"/>
      <c r="HMV176" s="396"/>
      <c r="HMW176" s="396"/>
      <c r="HMX176" s="396"/>
      <c r="HMY176" s="396"/>
      <c r="HMZ176" s="396"/>
      <c r="HNA176" s="396"/>
      <c r="HNB176" s="396"/>
      <c r="HNC176" s="396"/>
      <c r="HND176" s="396"/>
      <c r="HNE176" s="396"/>
      <c r="HNF176" s="396"/>
      <c r="HNG176" s="396"/>
      <c r="HNH176" s="396"/>
      <c r="HNI176" s="396"/>
      <c r="HNJ176" s="396"/>
      <c r="HNK176" s="396"/>
      <c r="HNL176" s="396"/>
      <c r="HNM176" s="396"/>
      <c r="HNN176" s="396"/>
      <c r="HNO176" s="396"/>
      <c r="HNP176" s="396"/>
      <c r="HNQ176" s="396"/>
      <c r="HNR176" s="396"/>
      <c r="HNS176" s="396"/>
      <c r="HNT176" s="396"/>
      <c r="HNU176" s="396"/>
      <c r="HNV176" s="396"/>
      <c r="HNW176" s="396"/>
      <c r="HNX176" s="396"/>
      <c r="HNY176" s="396"/>
      <c r="HNZ176" s="396"/>
      <c r="HOA176" s="396"/>
      <c r="HOB176" s="396"/>
      <c r="HOC176" s="396"/>
      <c r="HOD176" s="396"/>
      <c r="HOE176" s="396"/>
      <c r="HOF176" s="396"/>
      <c r="HOG176" s="396"/>
      <c r="HOH176" s="396"/>
      <c r="HOI176" s="396"/>
      <c r="HOJ176" s="396"/>
      <c r="HOK176" s="396"/>
      <c r="HOL176" s="396"/>
      <c r="HOM176" s="396"/>
      <c r="HON176" s="396"/>
      <c r="HOO176" s="396"/>
      <c r="HOP176" s="396"/>
      <c r="HOQ176" s="396"/>
      <c r="HOR176" s="396"/>
      <c r="HOS176" s="396"/>
      <c r="HOT176" s="396"/>
      <c r="HOU176" s="396"/>
      <c r="HOV176" s="396"/>
      <c r="HOW176" s="396"/>
      <c r="HOX176" s="396"/>
      <c r="HOY176" s="396"/>
      <c r="HOZ176" s="396"/>
      <c r="HPA176" s="396"/>
      <c r="HPB176" s="396"/>
      <c r="HPC176" s="396"/>
      <c r="HPD176" s="396"/>
      <c r="HPE176" s="396"/>
      <c r="HPF176" s="396"/>
      <c r="HPG176" s="396"/>
      <c r="HPH176" s="396"/>
      <c r="HPI176" s="396"/>
      <c r="HPJ176" s="396"/>
      <c r="HPK176" s="396"/>
      <c r="HPL176" s="396"/>
      <c r="HPM176" s="396"/>
      <c r="HPN176" s="396"/>
      <c r="HPO176" s="396"/>
      <c r="HPP176" s="396"/>
      <c r="HPQ176" s="396"/>
      <c r="HPR176" s="396"/>
      <c r="HPS176" s="396"/>
      <c r="HPT176" s="396"/>
      <c r="HPU176" s="396"/>
      <c r="HPV176" s="396"/>
      <c r="HPW176" s="396"/>
      <c r="HPX176" s="396"/>
      <c r="HPY176" s="396"/>
      <c r="HPZ176" s="396"/>
      <c r="HQA176" s="396"/>
      <c r="HQB176" s="396"/>
      <c r="HQC176" s="396"/>
      <c r="HQD176" s="396"/>
      <c r="HQE176" s="396"/>
      <c r="HQF176" s="396"/>
      <c r="HQG176" s="396"/>
      <c r="HQH176" s="396"/>
      <c r="HQI176" s="396"/>
      <c r="HQJ176" s="396"/>
      <c r="HQK176" s="396"/>
      <c r="HQL176" s="396"/>
      <c r="HQM176" s="396"/>
      <c r="HQN176" s="396"/>
      <c r="HQO176" s="396"/>
      <c r="HQP176" s="396"/>
      <c r="HQQ176" s="396"/>
      <c r="HQR176" s="396"/>
      <c r="HQS176" s="396"/>
      <c r="HQT176" s="396"/>
      <c r="HQU176" s="396"/>
      <c r="HQV176" s="396"/>
      <c r="HQW176" s="396"/>
      <c r="HQX176" s="396"/>
      <c r="HQY176" s="396"/>
      <c r="HQZ176" s="396"/>
      <c r="HRA176" s="396"/>
      <c r="HRB176" s="396"/>
      <c r="HRC176" s="396"/>
      <c r="HRD176" s="396"/>
      <c r="HRE176" s="396"/>
      <c r="HRF176" s="396"/>
      <c r="HRG176" s="396"/>
      <c r="HRH176" s="396"/>
      <c r="HRI176" s="396"/>
      <c r="HRJ176" s="396"/>
      <c r="HRK176" s="396"/>
      <c r="HRL176" s="396"/>
      <c r="HRM176" s="396"/>
      <c r="HRN176" s="396"/>
      <c r="HRO176" s="396"/>
      <c r="HRP176" s="396"/>
      <c r="HRQ176" s="396"/>
      <c r="HRR176" s="396"/>
      <c r="HRS176" s="396"/>
      <c r="HRT176" s="396"/>
      <c r="HRU176" s="396"/>
      <c r="HRV176" s="396"/>
      <c r="HRW176" s="396"/>
      <c r="HRX176" s="396"/>
      <c r="HRY176" s="396"/>
      <c r="HRZ176" s="396"/>
      <c r="HSA176" s="396"/>
      <c r="HSB176" s="396"/>
      <c r="HSC176" s="396"/>
      <c r="HSD176" s="396"/>
      <c r="HSE176" s="396"/>
      <c r="HSF176" s="396"/>
      <c r="HSG176" s="396"/>
      <c r="HSH176" s="396"/>
      <c r="HSI176" s="396"/>
      <c r="HSJ176" s="396"/>
      <c r="HSK176" s="396"/>
      <c r="HSL176" s="396"/>
      <c r="HSM176" s="396"/>
      <c r="HSN176" s="396"/>
      <c r="HSO176" s="396"/>
      <c r="HSP176" s="396"/>
      <c r="HSQ176" s="396"/>
      <c r="HSR176" s="396"/>
      <c r="HSS176" s="396"/>
      <c r="HST176" s="396"/>
      <c r="HSU176" s="396"/>
      <c r="HSV176" s="396"/>
      <c r="HSW176" s="396"/>
      <c r="HSX176" s="396"/>
      <c r="HSY176" s="396"/>
      <c r="HSZ176" s="396"/>
      <c r="HTA176" s="396"/>
      <c r="HTB176" s="396"/>
      <c r="HTC176" s="396"/>
      <c r="HTD176" s="396"/>
      <c r="HTE176" s="396"/>
      <c r="HTF176" s="396"/>
      <c r="HTG176" s="396"/>
      <c r="HTH176" s="396"/>
      <c r="HTI176" s="396"/>
      <c r="HTJ176" s="396"/>
      <c r="HTK176" s="396"/>
      <c r="HTL176" s="396"/>
      <c r="HTM176" s="396"/>
      <c r="HTN176" s="396"/>
      <c r="HTO176" s="396"/>
      <c r="HTP176" s="396"/>
      <c r="HTQ176" s="396"/>
      <c r="HTR176" s="396"/>
      <c r="HTS176" s="396"/>
      <c r="HTT176" s="396"/>
      <c r="HTU176" s="396"/>
      <c r="HTV176" s="396"/>
      <c r="HTW176" s="396"/>
      <c r="HTX176" s="396"/>
      <c r="HTY176" s="396"/>
      <c r="HTZ176" s="396"/>
      <c r="HUA176" s="396"/>
      <c r="HUB176" s="396"/>
      <c r="HUC176" s="396"/>
      <c r="HUD176" s="396"/>
      <c r="HUE176" s="396"/>
      <c r="HUF176" s="396"/>
      <c r="HUG176" s="396"/>
      <c r="HUH176" s="396"/>
      <c r="HUI176" s="396"/>
      <c r="HUJ176" s="396"/>
      <c r="HUK176" s="396"/>
      <c r="HUL176" s="396"/>
      <c r="HUM176" s="396"/>
      <c r="HUN176" s="396"/>
      <c r="HUO176" s="396"/>
      <c r="HUP176" s="396"/>
      <c r="HUQ176" s="396"/>
      <c r="HUR176" s="396"/>
      <c r="HUS176" s="396"/>
      <c r="HUT176" s="396"/>
      <c r="HUU176" s="396"/>
      <c r="HUV176" s="396"/>
      <c r="HUW176" s="396"/>
      <c r="HUX176" s="396"/>
      <c r="HUY176" s="396"/>
      <c r="HUZ176" s="396"/>
      <c r="HVA176" s="396"/>
      <c r="HVB176" s="396"/>
      <c r="HVC176" s="396"/>
      <c r="HVD176" s="396"/>
      <c r="HVE176" s="396"/>
      <c r="HVF176" s="396"/>
      <c r="HVG176" s="396"/>
      <c r="HVH176" s="396"/>
      <c r="HVI176" s="396"/>
      <c r="HVJ176" s="396"/>
      <c r="HVK176" s="396"/>
      <c r="HVL176" s="396"/>
      <c r="HVM176" s="396"/>
      <c r="HVN176" s="396"/>
      <c r="HVO176" s="396"/>
      <c r="HVP176" s="396"/>
      <c r="HVQ176" s="396"/>
      <c r="HVR176" s="396"/>
      <c r="HVS176" s="396"/>
      <c r="HVT176" s="396"/>
      <c r="HVU176" s="396"/>
      <c r="HVV176" s="396"/>
      <c r="HVW176" s="396"/>
      <c r="HVX176" s="396"/>
      <c r="HVY176" s="396"/>
      <c r="HVZ176" s="396"/>
      <c r="HWA176" s="396"/>
      <c r="HWB176" s="396"/>
      <c r="HWC176" s="396"/>
      <c r="HWD176" s="396"/>
      <c r="HWE176" s="396"/>
      <c r="HWF176" s="396"/>
      <c r="HWG176" s="396"/>
      <c r="HWH176" s="396"/>
      <c r="HWI176" s="396"/>
      <c r="HWJ176" s="396"/>
      <c r="HWK176" s="396"/>
      <c r="HWL176" s="396"/>
      <c r="HWM176" s="396"/>
      <c r="HWN176" s="396"/>
      <c r="HWO176" s="396"/>
      <c r="HWP176" s="396"/>
      <c r="HWQ176" s="396"/>
      <c r="HWR176" s="396"/>
      <c r="HWS176" s="396"/>
      <c r="HWT176" s="396"/>
      <c r="HWU176" s="396"/>
      <c r="HWV176" s="396"/>
      <c r="HWW176" s="396"/>
      <c r="HWX176" s="396"/>
      <c r="HWY176" s="396"/>
      <c r="HWZ176" s="396"/>
      <c r="HXA176" s="396"/>
      <c r="HXB176" s="396"/>
      <c r="HXC176" s="396"/>
      <c r="HXD176" s="396"/>
      <c r="HXE176" s="396"/>
      <c r="HXF176" s="396"/>
      <c r="HXG176" s="396"/>
      <c r="HXH176" s="396"/>
      <c r="HXI176" s="396"/>
      <c r="HXJ176" s="396"/>
      <c r="HXK176" s="396"/>
      <c r="HXL176" s="396"/>
      <c r="HXM176" s="396"/>
      <c r="HXN176" s="396"/>
      <c r="HXO176" s="396"/>
      <c r="HXP176" s="396"/>
      <c r="HXQ176" s="396"/>
      <c r="HXR176" s="396"/>
      <c r="HXS176" s="396"/>
      <c r="HXT176" s="396"/>
      <c r="HXU176" s="396"/>
      <c r="HXV176" s="396"/>
      <c r="HXW176" s="396"/>
      <c r="HXX176" s="396"/>
      <c r="HXY176" s="396"/>
      <c r="HXZ176" s="396"/>
      <c r="HYA176" s="396"/>
      <c r="HYB176" s="396"/>
      <c r="HYC176" s="396"/>
      <c r="HYD176" s="396"/>
      <c r="HYE176" s="396"/>
      <c r="HYF176" s="396"/>
      <c r="HYG176" s="396"/>
      <c r="HYH176" s="396"/>
      <c r="HYI176" s="396"/>
      <c r="HYJ176" s="396"/>
      <c r="HYK176" s="396"/>
      <c r="HYL176" s="396"/>
      <c r="HYM176" s="396"/>
      <c r="HYN176" s="396"/>
      <c r="HYO176" s="396"/>
      <c r="HYP176" s="396"/>
      <c r="HYQ176" s="396"/>
      <c r="HYR176" s="396"/>
      <c r="HYS176" s="396"/>
      <c r="HYT176" s="396"/>
      <c r="HYU176" s="396"/>
      <c r="HYV176" s="396"/>
      <c r="HYW176" s="396"/>
      <c r="HYX176" s="396"/>
      <c r="HYY176" s="396"/>
      <c r="HYZ176" s="396"/>
      <c r="HZA176" s="396"/>
      <c r="HZB176" s="396"/>
      <c r="HZC176" s="396"/>
      <c r="HZD176" s="396"/>
      <c r="HZE176" s="396"/>
      <c r="HZF176" s="396"/>
      <c r="HZG176" s="396"/>
      <c r="HZH176" s="396"/>
      <c r="HZI176" s="396"/>
      <c r="HZJ176" s="396"/>
      <c r="HZK176" s="396"/>
      <c r="HZL176" s="396"/>
      <c r="HZM176" s="396"/>
      <c r="HZN176" s="396"/>
      <c r="HZO176" s="396"/>
      <c r="HZP176" s="396"/>
      <c r="HZQ176" s="396"/>
      <c r="HZR176" s="396"/>
      <c r="HZS176" s="396"/>
      <c r="HZT176" s="396"/>
      <c r="HZU176" s="396"/>
      <c r="HZV176" s="396"/>
      <c r="HZW176" s="396"/>
      <c r="HZX176" s="396"/>
      <c r="HZY176" s="396"/>
      <c r="HZZ176" s="396"/>
      <c r="IAA176" s="396"/>
      <c r="IAB176" s="396"/>
      <c r="IAC176" s="396"/>
      <c r="IAD176" s="396"/>
      <c r="IAE176" s="396"/>
      <c r="IAF176" s="396"/>
      <c r="IAG176" s="396"/>
      <c r="IAH176" s="396"/>
      <c r="IAI176" s="396"/>
      <c r="IAJ176" s="396"/>
      <c r="IAK176" s="396"/>
      <c r="IAL176" s="396"/>
      <c r="IAM176" s="396"/>
      <c r="IAN176" s="396"/>
      <c r="IAO176" s="396"/>
      <c r="IAP176" s="396"/>
      <c r="IAQ176" s="396"/>
      <c r="IAR176" s="396"/>
      <c r="IAS176" s="396"/>
      <c r="IAT176" s="396"/>
      <c r="IAU176" s="396"/>
      <c r="IAV176" s="396"/>
      <c r="IAW176" s="396"/>
      <c r="IAX176" s="396"/>
      <c r="IAY176" s="396"/>
      <c r="IAZ176" s="396"/>
      <c r="IBA176" s="396"/>
      <c r="IBB176" s="396"/>
      <c r="IBC176" s="396"/>
      <c r="IBD176" s="396"/>
      <c r="IBE176" s="396"/>
      <c r="IBF176" s="396"/>
      <c r="IBG176" s="396"/>
      <c r="IBH176" s="396"/>
      <c r="IBI176" s="396"/>
      <c r="IBJ176" s="396"/>
      <c r="IBK176" s="396"/>
      <c r="IBL176" s="396"/>
      <c r="IBM176" s="396"/>
      <c r="IBN176" s="396"/>
      <c r="IBO176" s="396"/>
      <c r="IBP176" s="396"/>
      <c r="IBQ176" s="396"/>
      <c r="IBR176" s="396"/>
      <c r="IBS176" s="396"/>
      <c r="IBT176" s="396"/>
      <c r="IBU176" s="396"/>
      <c r="IBV176" s="396"/>
      <c r="IBW176" s="396"/>
      <c r="IBX176" s="396"/>
      <c r="IBY176" s="396"/>
      <c r="IBZ176" s="396"/>
      <c r="ICA176" s="396"/>
      <c r="ICB176" s="396"/>
      <c r="ICC176" s="396"/>
      <c r="ICD176" s="396"/>
      <c r="ICE176" s="396"/>
      <c r="ICF176" s="396"/>
      <c r="ICG176" s="396"/>
      <c r="ICH176" s="396"/>
      <c r="ICI176" s="396"/>
      <c r="ICJ176" s="396"/>
      <c r="ICK176" s="396"/>
      <c r="ICL176" s="396"/>
      <c r="ICM176" s="396"/>
      <c r="ICN176" s="396"/>
      <c r="ICO176" s="396"/>
      <c r="ICP176" s="396"/>
      <c r="ICQ176" s="396"/>
      <c r="ICR176" s="396"/>
      <c r="ICS176" s="396"/>
      <c r="ICT176" s="396"/>
      <c r="ICU176" s="396"/>
      <c r="ICV176" s="396"/>
      <c r="ICW176" s="396"/>
      <c r="ICX176" s="396"/>
      <c r="ICY176" s="396"/>
      <c r="ICZ176" s="396"/>
      <c r="IDA176" s="396"/>
      <c r="IDB176" s="396"/>
      <c r="IDC176" s="396"/>
      <c r="IDD176" s="396"/>
      <c r="IDE176" s="396"/>
      <c r="IDF176" s="396"/>
      <c r="IDG176" s="396"/>
      <c r="IDH176" s="396"/>
      <c r="IDI176" s="396"/>
      <c r="IDJ176" s="396"/>
      <c r="IDK176" s="396"/>
      <c r="IDL176" s="396"/>
      <c r="IDM176" s="396"/>
      <c r="IDN176" s="396"/>
      <c r="IDO176" s="396"/>
      <c r="IDP176" s="396"/>
      <c r="IDQ176" s="396"/>
      <c r="IDR176" s="396"/>
      <c r="IDS176" s="396"/>
      <c r="IDT176" s="396"/>
      <c r="IDU176" s="396"/>
      <c r="IDV176" s="396"/>
      <c r="IDW176" s="396"/>
      <c r="IDX176" s="396"/>
      <c r="IDY176" s="396"/>
      <c r="IDZ176" s="396"/>
      <c r="IEA176" s="396"/>
      <c r="IEB176" s="396"/>
      <c r="IEC176" s="396"/>
      <c r="IED176" s="396"/>
      <c r="IEE176" s="396"/>
      <c r="IEF176" s="396"/>
      <c r="IEG176" s="396"/>
      <c r="IEH176" s="396"/>
      <c r="IEI176" s="396"/>
      <c r="IEJ176" s="396"/>
      <c r="IEK176" s="396"/>
      <c r="IEL176" s="396"/>
      <c r="IEM176" s="396"/>
      <c r="IEN176" s="396"/>
      <c r="IEO176" s="396"/>
      <c r="IEP176" s="396"/>
      <c r="IEQ176" s="396"/>
      <c r="IER176" s="396"/>
      <c r="IES176" s="396"/>
      <c r="IET176" s="396"/>
      <c r="IEU176" s="396"/>
      <c r="IEV176" s="396"/>
      <c r="IEW176" s="396"/>
      <c r="IEX176" s="396"/>
      <c r="IEY176" s="396"/>
      <c r="IEZ176" s="396"/>
      <c r="IFA176" s="396"/>
      <c r="IFB176" s="396"/>
      <c r="IFC176" s="396"/>
      <c r="IFD176" s="396"/>
      <c r="IFE176" s="396"/>
      <c r="IFF176" s="396"/>
      <c r="IFG176" s="396"/>
      <c r="IFH176" s="396"/>
      <c r="IFI176" s="396"/>
      <c r="IFJ176" s="396"/>
      <c r="IFK176" s="396"/>
      <c r="IFL176" s="396"/>
      <c r="IFM176" s="396"/>
      <c r="IFN176" s="396"/>
      <c r="IFO176" s="396"/>
      <c r="IFP176" s="396"/>
      <c r="IFQ176" s="396"/>
      <c r="IFR176" s="396"/>
      <c r="IFS176" s="396"/>
      <c r="IFT176" s="396"/>
      <c r="IFU176" s="396"/>
      <c r="IFV176" s="396"/>
      <c r="IFW176" s="396"/>
      <c r="IFX176" s="396"/>
      <c r="IFY176" s="396"/>
      <c r="IFZ176" s="396"/>
      <c r="IGA176" s="396"/>
      <c r="IGB176" s="396"/>
      <c r="IGC176" s="396"/>
      <c r="IGD176" s="396"/>
      <c r="IGE176" s="396"/>
      <c r="IGF176" s="396"/>
      <c r="IGG176" s="396"/>
      <c r="IGH176" s="396"/>
      <c r="IGI176" s="396"/>
      <c r="IGJ176" s="396"/>
      <c r="IGK176" s="396"/>
      <c r="IGL176" s="396"/>
      <c r="IGM176" s="396"/>
      <c r="IGN176" s="396"/>
      <c r="IGO176" s="396"/>
      <c r="IGP176" s="396"/>
      <c r="IGQ176" s="396"/>
      <c r="IGR176" s="396"/>
      <c r="IGS176" s="396"/>
      <c r="IGT176" s="396"/>
      <c r="IGU176" s="396"/>
      <c r="IGV176" s="396"/>
      <c r="IGW176" s="396"/>
      <c r="IGX176" s="396"/>
      <c r="IGY176" s="396"/>
      <c r="IGZ176" s="396"/>
      <c r="IHA176" s="396"/>
      <c r="IHB176" s="396"/>
      <c r="IHC176" s="396"/>
      <c r="IHD176" s="396"/>
      <c r="IHE176" s="396"/>
      <c r="IHF176" s="396"/>
      <c r="IHG176" s="396"/>
      <c r="IHH176" s="396"/>
      <c r="IHI176" s="396"/>
      <c r="IHJ176" s="396"/>
      <c r="IHK176" s="396"/>
      <c r="IHL176" s="396"/>
      <c r="IHM176" s="396"/>
      <c r="IHN176" s="396"/>
      <c r="IHO176" s="396"/>
      <c r="IHP176" s="396"/>
      <c r="IHQ176" s="396"/>
      <c r="IHR176" s="396"/>
      <c r="IHS176" s="396"/>
      <c r="IHT176" s="396"/>
      <c r="IHU176" s="396"/>
      <c r="IHV176" s="396"/>
      <c r="IHW176" s="396"/>
      <c r="IHX176" s="396"/>
      <c r="IHY176" s="396"/>
      <c r="IHZ176" s="396"/>
      <c r="IIA176" s="396"/>
      <c r="IIB176" s="396"/>
      <c r="IIC176" s="396"/>
      <c r="IID176" s="396"/>
      <c r="IIE176" s="396"/>
      <c r="IIF176" s="396"/>
      <c r="IIG176" s="396"/>
      <c r="IIH176" s="396"/>
      <c r="III176" s="396"/>
      <c r="IIJ176" s="396"/>
      <c r="IIK176" s="396"/>
      <c r="IIL176" s="396"/>
      <c r="IIM176" s="396"/>
      <c r="IIN176" s="396"/>
      <c r="IIO176" s="396"/>
      <c r="IIP176" s="396"/>
      <c r="IIQ176" s="396"/>
      <c r="IIR176" s="396"/>
      <c r="IIS176" s="396"/>
      <c r="IIT176" s="396"/>
      <c r="IIU176" s="396"/>
      <c r="IIV176" s="396"/>
      <c r="IIW176" s="396"/>
      <c r="IIX176" s="396"/>
      <c r="IIY176" s="396"/>
      <c r="IIZ176" s="396"/>
      <c r="IJA176" s="396"/>
      <c r="IJB176" s="396"/>
      <c r="IJC176" s="396"/>
      <c r="IJD176" s="396"/>
      <c r="IJE176" s="396"/>
      <c r="IJF176" s="396"/>
      <c r="IJG176" s="396"/>
      <c r="IJH176" s="396"/>
      <c r="IJI176" s="396"/>
      <c r="IJJ176" s="396"/>
      <c r="IJK176" s="396"/>
      <c r="IJL176" s="396"/>
      <c r="IJM176" s="396"/>
      <c r="IJN176" s="396"/>
      <c r="IJO176" s="396"/>
      <c r="IJP176" s="396"/>
      <c r="IJQ176" s="396"/>
      <c r="IJR176" s="396"/>
      <c r="IJS176" s="396"/>
      <c r="IJT176" s="396"/>
      <c r="IJU176" s="396"/>
      <c r="IJV176" s="396"/>
      <c r="IJW176" s="396"/>
      <c r="IJX176" s="396"/>
      <c r="IJY176" s="396"/>
      <c r="IJZ176" s="396"/>
      <c r="IKA176" s="396"/>
      <c r="IKB176" s="396"/>
      <c r="IKC176" s="396"/>
      <c r="IKD176" s="396"/>
      <c r="IKE176" s="396"/>
      <c r="IKF176" s="396"/>
      <c r="IKG176" s="396"/>
      <c r="IKH176" s="396"/>
      <c r="IKI176" s="396"/>
      <c r="IKJ176" s="396"/>
      <c r="IKK176" s="396"/>
      <c r="IKL176" s="396"/>
      <c r="IKM176" s="396"/>
      <c r="IKN176" s="396"/>
      <c r="IKO176" s="396"/>
      <c r="IKP176" s="396"/>
      <c r="IKQ176" s="396"/>
      <c r="IKR176" s="396"/>
      <c r="IKS176" s="396"/>
      <c r="IKT176" s="396"/>
      <c r="IKU176" s="396"/>
      <c r="IKV176" s="396"/>
      <c r="IKW176" s="396"/>
      <c r="IKX176" s="396"/>
      <c r="IKY176" s="396"/>
      <c r="IKZ176" s="396"/>
      <c r="ILA176" s="396"/>
      <c r="ILB176" s="396"/>
      <c r="ILC176" s="396"/>
      <c r="ILD176" s="396"/>
      <c r="ILE176" s="396"/>
      <c r="ILF176" s="396"/>
      <c r="ILG176" s="396"/>
      <c r="ILH176" s="396"/>
      <c r="ILI176" s="396"/>
      <c r="ILJ176" s="396"/>
      <c r="ILK176" s="396"/>
      <c r="ILL176" s="396"/>
      <c r="ILM176" s="396"/>
      <c r="ILN176" s="396"/>
      <c r="ILO176" s="396"/>
      <c r="ILP176" s="396"/>
      <c r="ILQ176" s="396"/>
      <c r="ILR176" s="396"/>
      <c r="ILS176" s="396"/>
      <c r="ILT176" s="396"/>
      <c r="ILU176" s="396"/>
      <c r="ILV176" s="396"/>
      <c r="ILW176" s="396"/>
      <c r="ILX176" s="396"/>
      <c r="ILY176" s="396"/>
      <c r="ILZ176" s="396"/>
      <c r="IMA176" s="396"/>
      <c r="IMB176" s="396"/>
      <c r="IMC176" s="396"/>
      <c r="IMD176" s="396"/>
      <c r="IME176" s="396"/>
      <c r="IMF176" s="396"/>
      <c r="IMG176" s="396"/>
      <c r="IMH176" s="396"/>
      <c r="IMI176" s="396"/>
      <c r="IMJ176" s="396"/>
      <c r="IMK176" s="396"/>
      <c r="IML176" s="396"/>
      <c r="IMM176" s="396"/>
      <c r="IMN176" s="396"/>
      <c r="IMO176" s="396"/>
      <c r="IMP176" s="396"/>
      <c r="IMQ176" s="396"/>
      <c r="IMR176" s="396"/>
      <c r="IMS176" s="396"/>
      <c r="IMT176" s="396"/>
      <c r="IMU176" s="396"/>
      <c r="IMV176" s="396"/>
      <c r="IMW176" s="396"/>
      <c r="IMX176" s="396"/>
      <c r="IMY176" s="396"/>
      <c r="IMZ176" s="396"/>
      <c r="INA176" s="396"/>
      <c r="INB176" s="396"/>
      <c r="INC176" s="396"/>
      <c r="IND176" s="396"/>
      <c r="INE176" s="396"/>
      <c r="INF176" s="396"/>
      <c r="ING176" s="396"/>
      <c r="INH176" s="396"/>
      <c r="INI176" s="396"/>
      <c r="INJ176" s="396"/>
      <c r="INK176" s="396"/>
      <c r="INL176" s="396"/>
      <c r="INM176" s="396"/>
      <c r="INN176" s="396"/>
      <c r="INO176" s="396"/>
      <c r="INP176" s="396"/>
      <c r="INQ176" s="396"/>
      <c r="INR176" s="396"/>
      <c r="INS176" s="396"/>
      <c r="INT176" s="396"/>
      <c r="INU176" s="396"/>
      <c r="INV176" s="396"/>
      <c r="INW176" s="396"/>
      <c r="INX176" s="396"/>
      <c r="INY176" s="396"/>
      <c r="INZ176" s="396"/>
      <c r="IOA176" s="396"/>
      <c r="IOB176" s="396"/>
      <c r="IOC176" s="396"/>
      <c r="IOD176" s="396"/>
      <c r="IOE176" s="396"/>
      <c r="IOF176" s="396"/>
      <c r="IOG176" s="396"/>
      <c r="IOH176" s="396"/>
      <c r="IOI176" s="396"/>
      <c r="IOJ176" s="396"/>
      <c r="IOK176" s="396"/>
      <c r="IOL176" s="396"/>
      <c r="IOM176" s="396"/>
      <c r="ION176" s="396"/>
      <c r="IOO176" s="396"/>
      <c r="IOP176" s="396"/>
      <c r="IOQ176" s="396"/>
      <c r="IOR176" s="396"/>
      <c r="IOS176" s="396"/>
      <c r="IOT176" s="396"/>
      <c r="IOU176" s="396"/>
      <c r="IOV176" s="396"/>
      <c r="IOW176" s="396"/>
      <c r="IOX176" s="396"/>
      <c r="IOY176" s="396"/>
      <c r="IOZ176" s="396"/>
      <c r="IPA176" s="396"/>
      <c r="IPB176" s="396"/>
      <c r="IPC176" s="396"/>
      <c r="IPD176" s="396"/>
      <c r="IPE176" s="396"/>
      <c r="IPF176" s="396"/>
      <c r="IPG176" s="396"/>
      <c r="IPH176" s="396"/>
      <c r="IPI176" s="396"/>
      <c r="IPJ176" s="396"/>
      <c r="IPK176" s="396"/>
      <c r="IPL176" s="396"/>
      <c r="IPM176" s="396"/>
      <c r="IPN176" s="396"/>
      <c r="IPO176" s="396"/>
      <c r="IPP176" s="396"/>
      <c r="IPQ176" s="396"/>
      <c r="IPR176" s="396"/>
      <c r="IPS176" s="396"/>
      <c r="IPT176" s="396"/>
      <c r="IPU176" s="396"/>
      <c r="IPV176" s="396"/>
      <c r="IPW176" s="396"/>
      <c r="IPX176" s="396"/>
      <c r="IPY176" s="396"/>
      <c r="IPZ176" s="396"/>
      <c r="IQA176" s="396"/>
      <c r="IQB176" s="396"/>
      <c r="IQC176" s="396"/>
      <c r="IQD176" s="396"/>
      <c r="IQE176" s="396"/>
      <c r="IQF176" s="396"/>
      <c r="IQG176" s="396"/>
      <c r="IQH176" s="396"/>
      <c r="IQI176" s="396"/>
      <c r="IQJ176" s="396"/>
      <c r="IQK176" s="396"/>
      <c r="IQL176" s="396"/>
      <c r="IQM176" s="396"/>
      <c r="IQN176" s="396"/>
      <c r="IQO176" s="396"/>
      <c r="IQP176" s="396"/>
      <c r="IQQ176" s="396"/>
      <c r="IQR176" s="396"/>
      <c r="IQS176" s="396"/>
      <c r="IQT176" s="396"/>
      <c r="IQU176" s="396"/>
      <c r="IQV176" s="396"/>
      <c r="IQW176" s="396"/>
      <c r="IQX176" s="396"/>
      <c r="IQY176" s="396"/>
      <c r="IQZ176" s="396"/>
      <c r="IRA176" s="396"/>
      <c r="IRB176" s="396"/>
      <c r="IRC176" s="396"/>
      <c r="IRD176" s="396"/>
      <c r="IRE176" s="396"/>
      <c r="IRF176" s="396"/>
      <c r="IRG176" s="396"/>
      <c r="IRH176" s="396"/>
      <c r="IRI176" s="396"/>
      <c r="IRJ176" s="396"/>
      <c r="IRK176" s="396"/>
      <c r="IRL176" s="396"/>
      <c r="IRM176" s="396"/>
      <c r="IRN176" s="396"/>
      <c r="IRO176" s="396"/>
      <c r="IRP176" s="396"/>
      <c r="IRQ176" s="396"/>
      <c r="IRR176" s="396"/>
      <c r="IRS176" s="396"/>
      <c r="IRT176" s="396"/>
      <c r="IRU176" s="396"/>
      <c r="IRV176" s="396"/>
      <c r="IRW176" s="396"/>
      <c r="IRX176" s="396"/>
      <c r="IRY176" s="396"/>
      <c r="IRZ176" s="396"/>
      <c r="ISA176" s="396"/>
      <c r="ISB176" s="396"/>
      <c r="ISC176" s="396"/>
      <c r="ISD176" s="396"/>
      <c r="ISE176" s="396"/>
      <c r="ISF176" s="396"/>
      <c r="ISG176" s="396"/>
      <c r="ISH176" s="396"/>
      <c r="ISI176" s="396"/>
      <c r="ISJ176" s="396"/>
      <c r="ISK176" s="396"/>
      <c r="ISL176" s="396"/>
      <c r="ISM176" s="396"/>
      <c r="ISN176" s="396"/>
      <c r="ISO176" s="396"/>
      <c r="ISP176" s="396"/>
      <c r="ISQ176" s="396"/>
      <c r="ISR176" s="396"/>
      <c r="ISS176" s="396"/>
      <c r="IST176" s="396"/>
      <c r="ISU176" s="396"/>
      <c r="ISV176" s="396"/>
      <c r="ISW176" s="396"/>
      <c r="ISX176" s="396"/>
      <c r="ISY176" s="396"/>
      <c r="ISZ176" s="396"/>
      <c r="ITA176" s="396"/>
      <c r="ITB176" s="396"/>
      <c r="ITC176" s="396"/>
      <c r="ITD176" s="396"/>
      <c r="ITE176" s="396"/>
      <c r="ITF176" s="396"/>
      <c r="ITG176" s="396"/>
      <c r="ITH176" s="396"/>
      <c r="ITI176" s="396"/>
      <c r="ITJ176" s="396"/>
      <c r="ITK176" s="396"/>
      <c r="ITL176" s="396"/>
      <c r="ITM176" s="396"/>
      <c r="ITN176" s="396"/>
      <c r="ITO176" s="396"/>
      <c r="ITP176" s="396"/>
      <c r="ITQ176" s="396"/>
      <c r="ITR176" s="396"/>
      <c r="ITS176" s="396"/>
      <c r="ITT176" s="396"/>
      <c r="ITU176" s="396"/>
      <c r="ITV176" s="396"/>
      <c r="ITW176" s="396"/>
      <c r="ITX176" s="396"/>
      <c r="ITY176" s="396"/>
      <c r="ITZ176" s="396"/>
      <c r="IUA176" s="396"/>
      <c r="IUB176" s="396"/>
      <c r="IUC176" s="396"/>
      <c r="IUD176" s="396"/>
      <c r="IUE176" s="396"/>
      <c r="IUF176" s="396"/>
      <c r="IUG176" s="396"/>
      <c r="IUH176" s="396"/>
      <c r="IUI176" s="396"/>
      <c r="IUJ176" s="396"/>
      <c r="IUK176" s="396"/>
      <c r="IUL176" s="396"/>
      <c r="IUM176" s="396"/>
      <c r="IUN176" s="396"/>
      <c r="IUO176" s="396"/>
      <c r="IUP176" s="396"/>
      <c r="IUQ176" s="396"/>
      <c r="IUR176" s="396"/>
      <c r="IUS176" s="396"/>
      <c r="IUT176" s="396"/>
      <c r="IUU176" s="396"/>
      <c r="IUV176" s="396"/>
      <c r="IUW176" s="396"/>
      <c r="IUX176" s="396"/>
      <c r="IUY176" s="396"/>
      <c r="IUZ176" s="396"/>
      <c r="IVA176" s="396"/>
      <c r="IVB176" s="396"/>
      <c r="IVC176" s="396"/>
      <c r="IVD176" s="396"/>
      <c r="IVE176" s="396"/>
      <c r="IVF176" s="396"/>
      <c r="IVG176" s="396"/>
      <c r="IVH176" s="396"/>
      <c r="IVI176" s="396"/>
      <c r="IVJ176" s="396"/>
      <c r="IVK176" s="396"/>
      <c r="IVL176" s="396"/>
      <c r="IVM176" s="396"/>
      <c r="IVN176" s="396"/>
      <c r="IVO176" s="396"/>
      <c r="IVP176" s="396"/>
      <c r="IVQ176" s="396"/>
      <c r="IVR176" s="396"/>
      <c r="IVS176" s="396"/>
      <c r="IVT176" s="396"/>
      <c r="IVU176" s="396"/>
      <c r="IVV176" s="396"/>
      <c r="IVW176" s="396"/>
      <c r="IVX176" s="396"/>
      <c r="IVY176" s="396"/>
      <c r="IVZ176" s="396"/>
      <c r="IWA176" s="396"/>
      <c r="IWB176" s="396"/>
      <c r="IWC176" s="396"/>
      <c r="IWD176" s="396"/>
      <c r="IWE176" s="396"/>
      <c r="IWF176" s="396"/>
      <c r="IWG176" s="396"/>
      <c r="IWH176" s="396"/>
      <c r="IWI176" s="396"/>
      <c r="IWJ176" s="396"/>
      <c r="IWK176" s="396"/>
      <c r="IWL176" s="396"/>
      <c r="IWM176" s="396"/>
      <c r="IWN176" s="396"/>
      <c r="IWO176" s="396"/>
      <c r="IWP176" s="396"/>
      <c r="IWQ176" s="396"/>
      <c r="IWR176" s="396"/>
      <c r="IWS176" s="396"/>
      <c r="IWT176" s="396"/>
      <c r="IWU176" s="396"/>
      <c r="IWV176" s="396"/>
      <c r="IWW176" s="396"/>
      <c r="IWX176" s="396"/>
      <c r="IWY176" s="396"/>
      <c r="IWZ176" s="396"/>
      <c r="IXA176" s="396"/>
      <c r="IXB176" s="396"/>
      <c r="IXC176" s="396"/>
      <c r="IXD176" s="396"/>
      <c r="IXE176" s="396"/>
      <c r="IXF176" s="396"/>
      <c r="IXG176" s="396"/>
      <c r="IXH176" s="396"/>
      <c r="IXI176" s="396"/>
      <c r="IXJ176" s="396"/>
      <c r="IXK176" s="396"/>
      <c r="IXL176" s="396"/>
      <c r="IXM176" s="396"/>
      <c r="IXN176" s="396"/>
      <c r="IXO176" s="396"/>
      <c r="IXP176" s="396"/>
      <c r="IXQ176" s="396"/>
      <c r="IXR176" s="396"/>
      <c r="IXS176" s="396"/>
      <c r="IXT176" s="396"/>
      <c r="IXU176" s="396"/>
      <c r="IXV176" s="396"/>
      <c r="IXW176" s="396"/>
      <c r="IXX176" s="396"/>
      <c r="IXY176" s="396"/>
      <c r="IXZ176" s="396"/>
      <c r="IYA176" s="396"/>
      <c r="IYB176" s="396"/>
      <c r="IYC176" s="396"/>
      <c r="IYD176" s="396"/>
      <c r="IYE176" s="396"/>
      <c r="IYF176" s="396"/>
      <c r="IYG176" s="396"/>
      <c r="IYH176" s="396"/>
      <c r="IYI176" s="396"/>
      <c r="IYJ176" s="396"/>
      <c r="IYK176" s="396"/>
      <c r="IYL176" s="396"/>
      <c r="IYM176" s="396"/>
      <c r="IYN176" s="396"/>
      <c r="IYO176" s="396"/>
      <c r="IYP176" s="396"/>
      <c r="IYQ176" s="396"/>
      <c r="IYR176" s="396"/>
      <c r="IYS176" s="396"/>
      <c r="IYT176" s="396"/>
      <c r="IYU176" s="396"/>
      <c r="IYV176" s="396"/>
      <c r="IYW176" s="396"/>
      <c r="IYX176" s="396"/>
      <c r="IYY176" s="396"/>
      <c r="IYZ176" s="396"/>
      <c r="IZA176" s="396"/>
      <c r="IZB176" s="396"/>
      <c r="IZC176" s="396"/>
      <c r="IZD176" s="396"/>
      <c r="IZE176" s="396"/>
      <c r="IZF176" s="396"/>
      <c r="IZG176" s="396"/>
      <c r="IZH176" s="396"/>
      <c r="IZI176" s="396"/>
      <c r="IZJ176" s="396"/>
      <c r="IZK176" s="396"/>
      <c r="IZL176" s="396"/>
      <c r="IZM176" s="396"/>
      <c r="IZN176" s="396"/>
      <c r="IZO176" s="396"/>
      <c r="IZP176" s="396"/>
      <c r="IZQ176" s="396"/>
      <c r="IZR176" s="396"/>
      <c r="IZS176" s="396"/>
      <c r="IZT176" s="396"/>
      <c r="IZU176" s="396"/>
      <c r="IZV176" s="396"/>
      <c r="IZW176" s="396"/>
      <c r="IZX176" s="396"/>
      <c r="IZY176" s="396"/>
      <c r="IZZ176" s="396"/>
      <c r="JAA176" s="396"/>
      <c r="JAB176" s="396"/>
      <c r="JAC176" s="396"/>
      <c r="JAD176" s="396"/>
      <c r="JAE176" s="396"/>
      <c r="JAF176" s="396"/>
      <c r="JAG176" s="396"/>
      <c r="JAH176" s="396"/>
      <c r="JAI176" s="396"/>
      <c r="JAJ176" s="396"/>
      <c r="JAK176" s="396"/>
      <c r="JAL176" s="396"/>
      <c r="JAM176" s="396"/>
      <c r="JAN176" s="396"/>
      <c r="JAO176" s="396"/>
      <c r="JAP176" s="396"/>
      <c r="JAQ176" s="396"/>
      <c r="JAR176" s="396"/>
      <c r="JAS176" s="396"/>
      <c r="JAT176" s="396"/>
      <c r="JAU176" s="396"/>
      <c r="JAV176" s="396"/>
      <c r="JAW176" s="396"/>
      <c r="JAX176" s="396"/>
      <c r="JAY176" s="396"/>
      <c r="JAZ176" s="396"/>
      <c r="JBA176" s="396"/>
      <c r="JBB176" s="396"/>
      <c r="JBC176" s="396"/>
      <c r="JBD176" s="396"/>
      <c r="JBE176" s="396"/>
      <c r="JBF176" s="396"/>
      <c r="JBG176" s="396"/>
      <c r="JBH176" s="396"/>
      <c r="JBI176" s="396"/>
      <c r="JBJ176" s="396"/>
      <c r="JBK176" s="396"/>
      <c r="JBL176" s="396"/>
      <c r="JBM176" s="396"/>
      <c r="JBN176" s="396"/>
      <c r="JBO176" s="396"/>
      <c r="JBP176" s="396"/>
      <c r="JBQ176" s="396"/>
      <c r="JBR176" s="396"/>
      <c r="JBS176" s="396"/>
      <c r="JBT176" s="396"/>
      <c r="JBU176" s="396"/>
      <c r="JBV176" s="396"/>
      <c r="JBW176" s="396"/>
      <c r="JBX176" s="396"/>
      <c r="JBY176" s="396"/>
      <c r="JBZ176" s="396"/>
      <c r="JCA176" s="396"/>
      <c r="JCB176" s="396"/>
      <c r="JCC176" s="396"/>
      <c r="JCD176" s="396"/>
      <c r="JCE176" s="396"/>
      <c r="JCF176" s="396"/>
      <c r="JCG176" s="396"/>
      <c r="JCH176" s="396"/>
      <c r="JCI176" s="396"/>
      <c r="JCJ176" s="396"/>
      <c r="JCK176" s="396"/>
      <c r="JCL176" s="396"/>
      <c r="JCM176" s="396"/>
      <c r="JCN176" s="396"/>
      <c r="JCO176" s="396"/>
      <c r="JCP176" s="396"/>
      <c r="JCQ176" s="396"/>
      <c r="JCR176" s="396"/>
      <c r="JCS176" s="396"/>
      <c r="JCT176" s="396"/>
      <c r="JCU176" s="396"/>
      <c r="JCV176" s="396"/>
      <c r="JCW176" s="396"/>
      <c r="JCX176" s="396"/>
      <c r="JCY176" s="396"/>
      <c r="JCZ176" s="396"/>
      <c r="JDA176" s="396"/>
      <c r="JDB176" s="396"/>
      <c r="JDC176" s="396"/>
      <c r="JDD176" s="396"/>
      <c r="JDE176" s="396"/>
      <c r="JDF176" s="396"/>
      <c r="JDG176" s="396"/>
      <c r="JDH176" s="396"/>
      <c r="JDI176" s="396"/>
      <c r="JDJ176" s="396"/>
      <c r="JDK176" s="396"/>
      <c r="JDL176" s="396"/>
      <c r="JDM176" s="396"/>
      <c r="JDN176" s="396"/>
      <c r="JDO176" s="396"/>
      <c r="JDP176" s="396"/>
      <c r="JDQ176" s="396"/>
      <c r="JDR176" s="396"/>
      <c r="JDS176" s="396"/>
      <c r="JDT176" s="396"/>
      <c r="JDU176" s="396"/>
      <c r="JDV176" s="396"/>
      <c r="JDW176" s="396"/>
      <c r="JDX176" s="396"/>
      <c r="JDY176" s="396"/>
      <c r="JDZ176" s="396"/>
      <c r="JEA176" s="396"/>
      <c r="JEB176" s="396"/>
      <c r="JEC176" s="396"/>
      <c r="JED176" s="396"/>
      <c r="JEE176" s="396"/>
      <c r="JEF176" s="396"/>
      <c r="JEG176" s="396"/>
      <c r="JEH176" s="396"/>
      <c r="JEI176" s="396"/>
      <c r="JEJ176" s="396"/>
      <c r="JEK176" s="396"/>
      <c r="JEL176" s="396"/>
      <c r="JEM176" s="396"/>
      <c r="JEN176" s="396"/>
      <c r="JEO176" s="396"/>
      <c r="JEP176" s="396"/>
      <c r="JEQ176" s="396"/>
      <c r="JER176" s="396"/>
      <c r="JES176" s="396"/>
      <c r="JET176" s="396"/>
      <c r="JEU176" s="396"/>
      <c r="JEV176" s="396"/>
      <c r="JEW176" s="396"/>
      <c r="JEX176" s="396"/>
      <c r="JEY176" s="396"/>
      <c r="JEZ176" s="396"/>
      <c r="JFA176" s="396"/>
      <c r="JFB176" s="396"/>
      <c r="JFC176" s="396"/>
      <c r="JFD176" s="396"/>
      <c r="JFE176" s="396"/>
      <c r="JFF176" s="396"/>
      <c r="JFG176" s="396"/>
      <c r="JFH176" s="396"/>
      <c r="JFI176" s="396"/>
      <c r="JFJ176" s="396"/>
      <c r="JFK176" s="396"/>
      <c r="JFL176" s="396"/>
      <c r="JFM176" s="396"/>
      <c r="JFN176" s="396"/>
      <c r="JFO176" s="396"/>
      <c r="JFP176" s="396"/>
      <c r="JFQ176" s="396"/>
      <c r="JFR176" s="396"/>
      <c r="JFS176" s="396"/>
      <c r="JFT176" s="396"/>
      <c r="JFU176" s="396"/>
      <c r="JFV176" s="396"/>
      <c r="JFW176" s="396"/>
      <c r="JFX176" s="396"/>
      <c r="JFY176" s="396"/>
      <c r="JFZ176" s="396"/>
      <c r="JGA176" s="396"/>
      <c r="JGB176" s="396"/>
      <c r="JGC176" s="396"/>
      <c r="JGD176" s="396"/>
      <c r="JGE176" s="396"/>
      <c r="JGF176" s="396"/>
      <c r="JGG176" s="396"/>
      <c r="JGH176" s="396"/>
      <c r="JGI176" s="396"/>
      <c r="JGJ176" s="396"/>
      <c r="JGK176" s="396"/>
      <c r="JGL176" s="396"/>
      <c r="JGM176" s="396"/>
      <c r="JGN176" s="396"/>
      <c r="JGO176" s="396"/>
      <c r="JGP176" s="396"/>
      <c r="JGQ176" s="396"/>
      <c r="JGR176" s="396"/>
      <c r="JGS176" s="396"/>
      <c r="JGT176" s="396"/>
      <c r="JGU176" s="396"/>
      <c r="JGV176" s="396"/>
      <c r="JGW176" s="396"/>
      <c r="JGX176" s="396"/>
      <c r="JGY176" s="396"/>
      <c r="JGZ176" s="396"/>
      <c r="JHA176" s="396"/>
      <c r="JHB176" s="396"/>
      <c r="JHC176" s="396"/>
      <c r="JHD176" s="396"/>
      <c r="JHE176" s="396"/>
      <c r="JHF176" s="396"/>
      <c r="JHG176" s="396"/>
      <c r="JHH176" s="396"/>
      <c r="JHI176" s="396"/>
      <c r="JHJ176" s="396"/>
      <c r="JHK176" s="396"/>
      <c r="JHL176" s="396"/>
      <c r="JHM176" s="396"/>
      <c r="JHN176" s="396"/>
      <c r="JHO176" s="396"/>
      <c r="JHP176" s="396"/>
      <c r="JHQ176" s="396"/>
      <c r="JHR176" s="396"/>
      <c r="JHS176" s="396"/>
      <c r="JHT176" s="396"/>
      <c r="JHU176" s="396"/>
      <c r="JHV176" s="396"/>
      <c r="JHW176" s="396"/>
      <c r="JHX176" s="396"/>
      <c r="JHY176" s="396"/>
      <c r="JHZ176" s="396"/>
      <c r="JIA176" s="396"/>
      <c r="JIB176" s="396"/>
      <c r="JIC176" s="396"/>
      <c r="JID176" s="396"/>
      <c r="JIE176" s="396"/>
      <c r="JIF176" s="396"/>
      <c r="JIG176" s="396"/>
      <c r="JIH176" s="396"/>
      <c r="JII176" s="396"/>
      <c r="JIJ176" s="396"/>
      <c r="JIK176" s="396"/>
      <c r="JIL176" s="396"/>
      <c r="JIM176" s="396"/>
      <c r="JIN176" s="396"/>
      <c r="JIO176" s="396"/>
      <c r="JIP176" s="396"/>
      <c r="JIQ176" s="396"/>
      <c r="JIR176" s="396"/>
      <c r="JIS176" s="396"/>
      <c r="JIT176" s="396"/>
      <c r="JIU176" s="396"/>
      <c r="JIV176" s="396"/>
      <c r="JIW176" s="396"/>
      <c r="JIX176" s="396"/>
      <c r="JIY176" s="396"/>
      <c r="JIZ176" s="396"/>
      <c r="JJA176" s="396"/>
      <c r="JJB176" s="396"/>
      <c r="JJC176" s="396"/>
      <c r="JJD176" s="396"/>
      <c r="JJE176" s="396"/>
      <c r="JJF176" s="396"/>
      <c r="JJG176" s="396"/>
      <c r="JJH176" s="396"/>
      <c r="JJI176" s="396"/>
      <c r="JJJ176" s="396"/>
      <c r="JJK176" s="396"/>
      <c r="JJL176" s="396"/>
      <c r="JJM176" s="396"/>
      <c r="JJN176" s="396"/>
      <c r="JJO176" s="396"/>
      <c r="JJP176" s="396"/>
      <c r="JJQ176" s="396"/>
      <c r="JJR176" s="396"/>
      <c r="JJS176" s="396"/>
      <c r="JJT176" s="396"/>
      <c r="JJU176" s="396"/>
      <c r="JJV176" s="396"/>
      <c r="JJW176" s="396"/>
      <c r="JJX176" s="396"/>
      <c r="JJY176" s="396"/>
      <c r="JJZ176" s="396"/>
      <c r="JKA176" s="396"/>
      <c r="JKB176" s="396"/>
      <c r="JKC176" s="396"/>
      <c r="JKD176" s="396"/>
      <c r="JKE176" s="396"/>
      <c r="JKF176" s="396"/>
      <c r="JKG176" s="396"/>
      <c r="JKH176" s="396"/>
      <c r="JKI176" s="396"/>
      <c r="JKJ176" s="396"/>
      <c r="JKK176" s="396"/>
      <c r="JKL176" s="396"/>
      <c r="JKM176" s="396"/>
      <c r="JKN176" s="396"/>
      <c r="JKO176" s="396"/>
      <c r="JKP176" s="396"/>
      <c r="JKQ176" s="396"/>
      <c r="JKR176" s="396"/>
      <c r="JKS176" s="396"/>
      <c r="JKT176" s="396"/>
      <c r="JKU176" s="396"/>
      <c r="JKV176" s="396"/>
      <c r="JKW176" s="396"/>
      <c r="JKX176" s="396"/>
      <c r="JKY176" s="396"/>
      <c r="JKZ176" s="396"/>
      <c r="JLA176" s="396"/>
      <c r="JLB176" s="396"/>
      <c r="JLC176" s="396"/>
      <c r="JLD176" s="396"/>
      <c r="JLE176" s="396"/>
      <c r="JLF176" s="396"/>
      <c r="JLG176" s="396"/>
      <c r="JLH176" s="396"/>
      <c r="JLI176" s="396"/>
      <c r="JLJ176" s="396"/>
      <c r="JLK176" s="396"/>
      <c r="JLL176" s="396"/>
      <c r="JLM176" s="396"/>
      <c r="JLN176" s="396"/>
      <c r="JLO176" s="396"/>
      <c r="JLP176" s="396"/>
      <c r="JLQ176" s="396"/>
      <c r="JLR176" s="396"/>
      <c r="JLS176" s="396"/>
      <c r="JLT176" s="396"/>
      <c r="JLU176" s="396"/>
      <c r="JLV176" s="396"/>
      <c r="JLW176" s="396"/>
      <c r="JLX176" s="396"/>
      <c r="JLY176" s="396"/>
      <c r="JLZ176" s="396"/>
      <c r="JMA176" s="396"/>
      <c r="JMB176" s="396"/>
      <c r="JMC176" s="396"/>
      <c r="JMD176" s="396"/>
      <c r="JME176" s="396"/>
      <c r="JMF176" s="396"/>
      <c r="JMG176" s="396"/>
      <c r="JMH176" s="396"/>
      <c r="JMI176" s="396"/>
      <c r="JMJ176" s="396"/>
      <c r="JMK176" s="396"/>
      <c r="JML176" s="396"/>
      <c r="JMM176" s="396"/>
      <c r="JMN176" s="396"/>
      <c r="JMO176" s="396"/>
      <c r="JMP176" s="396"/>
      <c r="JMQ176" s="396"/>
      <c r="JMR176" s="396"/>
      <c r="JMS176" s="396"/>
      <c r="JMT176" s="396"/>
      <c r="JMU176" s="396"/>
      <c r="JMV176" s="396"/>
      <c r="JMW176" s="396"/>
      <c r="JMX176" s="396"/>
      <c r="JMY176" s="396"/>
      <c r="JMZ176" s="396"/>
      <c r="JNA176" s="396"/>
      <c r="JNB176" s="396"/>
      <c r="JNC176" s="396"/>
      <c r="JND176" s="396"/>
      <c r="JNE176" s="396"/>
      <c r="JNF176" s="396"/>
      <c r="JNG176" s="396"/>
      <c r="JNH176" s="396"/>
      <c r="JNI176" s="396"/>
      <c r="JNJ176" s="396"/>
      <c r="JNK176" s="396"/>
      <c r="JNL176" s="396"/>
      <c r="JNM176" s="396"/>
      <c r="JNN176" s="396"/>
      <c r="JNO176" s="396"/>
      <c r="JNP176" s="396"/>
      <c r="JNQ176" s="396"/>
      <c r="JNR176" s="396"/>
      <c r="JNS176" s="396"/>
      <c r="JNT176" s="396"/>
      <c r="JNU176" s="396"/>
      <c r="JNV176" s="396"/>
      <c r="JNW176" s="396"/>
      <c r="JNX176" s="396"/>
      <c r="JNY176" s="396"/>
      <c r="JNZ176" s="396"/>
      <c r="JOA176" s="396"/>
      <c r="JOB176" s="396"/>
      <c r="JOC176" s="396"/>
      <c r="JOD176" s="396"/>
      <c r="JOE176" s="396"/>
      <c r="JOF176" s="396"/>
      <c r="JOG176" s="396"/>
      <c r="JOH176" s="396"/>
      <c r="JOI176" s="396"/>
      <c r="JOJ176" s="396"/>
      <c r="JOK176" s="396"/>
      <c r="JOL176" s="396"/>
      <c r="JOM176" s="396"/>
      <c r="JON176" s="396"/>
      <c r="JOO176" s="396"/>
      <c r="JOP176" s="396"/>
      <c r="JOQ176" s="396"/>
      <c r="JOR176" s="396"/>
      <c r="JOS176" s="396"/>
      <c r="JOT176" s="396"/>
      <c r="JOU176" s="396"/>
      <c r="JOV176" s="396"/>
      <c r="JOW176" s="396"/>
      <c r="JOX176" s="396"/>
      <c r="JOY176" s="396"/>
      <c r="JOZ176" s="396"/>
      <c r="JPA176" s="396"/>
      <c r="JPB176" s="396"/>
      <c r="JPC176" s="396"/>
      <c r="JPD176" s="396"/>
      <c r="JPE176" s="396"/>
      <c r="JPF176" s="396"/>
      <c r="JPG176" s="396"/>
      <c r="JPH176" s="396"/>
      <c r="JPI176" s="396"/>
      <c r="JPJ176" s="396"/>
      <c r="JPK176" s="396"/>
      <c r="JPL176" s="396"/>
      <c r="JPM176" s="396"/>
      <c r="JPN176" s="396"/>
      <c r="JPO176" s="396"/>
      <c r="JPP176" s="396"/>
      <c r="JPQ176" s="396"/>
      <c r="JPR176" s="396"/>
      <c r="JPS176" s="396"/>
      <c r="JPT176" s="396"/>
      <c r="JPU176" s="396"/>
      <c r="JPV176" s="396"/>
      <c r="JPW176" s="396"/>
      <c r="JPX176" s="396"/>
      <c r="JPY176" s="396"/>
      <c r="JPZ176" s="396"/>
      <c r="JQA176" s="396"/>
      <c r="JQB176" s="396"/>
      <c r="JQC176" s="396"/>
      <c r="JQD176" s="396"/>
      <c r="JQE176" s="396"/>
      <c r="JQF176" s="396"/>
      <c r="JQG176" s="396"/>
      <c r="JQH176" s="396"/>
      <c r="JQI176" s="396"/>
      <c r="JQJ176" s="396"/>
      <c r="JQK176" s="396"/>
      <c r="JQL176" s="396"/>
      <c r="JQM176" s="396"/>
      <c r="JQN176" s="396"/>
      <c r="JQO176" s="396"/>
      <c r="JQP176" s="396"/>
      <c r="JQQ176" s="396"/>
      <c r="JQR176" s="396"/>
      <c r="JQS176" s="396"/>
      <c r="JQT176" s="396"/>
      <c r="JQU176" s="396"/>
      <c r="JQV176" s="396"/>
      <c r="JQW176" s="396"/>
      <c r="JQX176" s="396"/>
      <c r="JQY176" s="396"/>
      <c r="JQZ176" s="396"/>
      <c r="JRA176" s="396"/>
      <c r="JRB176" s="396"/>
      <c r="JRC176" s="396"/>
      <c r="JRD176" s="396"/>
      <c r="JRE176" s="396"/>
      <c r="JRF176" s="396"/>
      <c r="JRG176" s="396"/>
      <c r="JRH176" s="396"/>
      <c r="JRI176" s="396"/>
      <c r="JRJ176" s="396"/>
      <c r="JRK176" s="396"/>
      <c r="JRL176" s="396"/>
      <c r="JRM176" s="396"/>
      <c r="JRN176" s="396"/>
      <c r="JRO176" s="396"/>
      <c r="JRP176" s="396"/>
      <c r="JRQ176" s="396"/>
      <c r="JRR176" s="396"/>
      <c r="JRS176" s="396"/>
      <c r="JRT176" s="396"/>
      <c r="JRU176" s="396"/>
      <c r="JRV176" s="396"/>
      <c r="JRW176" s="396"/>
      <c r="JRX176" s="396"/>
      <c r="JRY176" s="396"/>
      <c r="JRZ176" s="396"/>
      <c r="JSA176" s="396"/>
      <c r="JSB176" s="396"/>
      <c r="JSC176" s="396"/>
      <c r="JSD176" s="396"/>
      <c r="JSE176" s="396"/>
      <c r="JSF176" s="396"/>
      <c r="JSG176" s="396"/>
      <c r="JSH176" s="396"/>
      <c r="JSI176" s="396"/>
      <c r="JSJ176" s="396"/>
      <c r="JSK176" s="396"/>
      <c r="JSL176" s="396"/>
      <c r="JSM176" s="396"/>
      <c r="JSN176" s="396"/>
      <c r="JSO176" s="396"/>
      <c r="JSP176" s="396"/>
      <c r="JSQ176" s="396"/>
      <c r="JSR176" s="396"/>
      <c r="JSS176" s="396"/>
      <c r="JST176" s="396"/>
      <c r="JSU176" s="396"/>
      <c r="JSV176" s="396"/>
      <c r="JSW176" s="396"/>
      <c r="JSX176" s="396"/>
      <c r="JSY176" s="396"/>
      <c r="JSZ176" s="396"/>
      <c r="JTA176" s="396"/>
      <c r="JTB176" s="396"/>
      <c r="JTC176" s="396"/>
      <c r="JTD176" s="396"/>
      <c r="JTE176" s="396"/>
      <c r="JTF176" s="396"/>
      <c r="JTG176" s="396"/>
      <c r="JTH176" s="396"/>
      <c r="JTI176" s="396"/>
      <c r="JTJ176" s="396"/>
      <c r="JTK176" s="396"/>
      <c r="JTL176" s="396"/>
      <c r="JTM176" s="396"/>
      <c r="JTN176" s="396"/>
      <c r="JTO176" s="396"/>
      <c r="JTP176" s="396"/>
      <c r="JTQ176" s="396"/>
      <c r="JTR176" s="396"/>
      <c r="JTS176" s="396"/>
      <c r="JTT176" s="396"/>
      <c r="JTU176" s="396"/>
      <c r="JTV176" s="396"/>
      <c r="JTW176" s="396"/>
      <c r="JTX176" s="396"/>
      <c r="JTY176" s="396"/>
      <c r="JTZ176" s="396"/>
      <c r="JUA176" s="396"/>
      <c r="JUB176" s="396"/>
      <c r="JUC176" s="396"/>
      <c r="JUD176" s="396"/>
      <c r="JUE176" s="396"/>
      <c r="JUF176" s="396"/>
      <c r="JUG176" s="396"/>
      <c r="JUH176" s="396"/>
      <c r="JUI176" s="396"/>
      <c r="JUJ176" s="396"/>
      <c r="JUK176" s="396"/>
      <c r="JUL176" s="396"/>
      <c r="JUM176" s="396"/>
      <c r="JUN176" s="396"/>
      <c r="JUO176" s="396"/>
      <c r="JUP176" s="396"/>
      <c r="JUQ176" s="396"/>
      <c r="JUR176" s="396"/>
      <c r="JUS176" s="396"/>
      <c r="JUT176" s="396"/>
      <c r="JUU176" s="396"/>
      <c r="JUV176" s="396"/>
      <c r="JUW176" s="396"/>
      <c r="JUX176" s="396"/>
      <c r="JUY176" s="396"/>
      <c r="JUZ176" s="396"/>
      <c r="JVA176" s="396"/>
      <c r="JVB176" s="396"/>
      <c r="JVC176" s="396"/>
      <c r="JVD176" s="396"/>
      <c r="JVE176" s="396"/>
      <c r="JVF176" s="396"/>
      <c r="JVG176" s="396"/>
      <c r="JVH176" s="396"/>
      <c r="JVI176" s="396"/>
      <c r="JVJ176" s="396"/>
      <c r="JVK176" s="396"/>
      <c r="JVL176" s="396"/>
      <c r="JVM176" s="396"/>
      <c r="JVN176" s="396"/>
      <c r="JVO176" s="396"/>
      <c r="JVP176" s="396"/>
      <c r="JVQ176" s="396"/>
      <c r="JVR176" s="396"/>
      <c r="JVS176" s="396"/>
      <c r="JVT176" s="396"/>
      <c r="JVU176" s="396"/>
      <c r="JVV176" s="396"/>
      <c r="JVW176" s="396"/>
      <c r="JVX176" s="396"/>
      <c r="JVY176" s="396"/>
      <c r="JVZ176" s="396"/>
      <c r="JWA176" s="396"/>
      <c r="JWB176" s="396"/>
      <c r="JWC176" s="396"/>
      <c r="JWD176" s="396"/>
      <c r="JWE176" s="396"/>
      <c r="JWF176" s="396"/>
      <c r="JWG176" s="396"/>
      <c r="JWH176" s="396"/>
      <c r="JWI176" s="396"/>
      <c r="JWJ176" s="396"/>
      <c r="JWK176" s="396"/>
      <c r="JWL176" s="396"/>
      <c r="JWM176" s="396"/>
      <c r="JWN176" s="396"/>
      <c r="JWO176" s="396"/>
      <c r="JWP176" s="396"/>
      <c r="JWQ176" s="396"/>
      <c r="JWR176" s="396"/>
      <c r="JWS176" s="396"/>
      <c r="JWT176" s="396"/>
      <c r="JWU176" s="396"/>
      <c r="JWV176" s="396"/>
      <c r="JWW176" s="396"/>
      <c r="JWX176" s="396"/>
      <c r="JWY176" s="396"/>
      <c r="JWZ176" s="396"/>
      <c r="JXA176" s="396"/>
      <c r="JXB176" s="396"/>
      <c r="JXC176" s="396"/>
      <c r="JXD176" s="396"/>
      <c r="JXE176" s="396"/>
      <c r="JXF176" s="396"/>
      <c r="JXG176" s="396"/>
      <c r="JXH176" s="396"/>
      <c r="JXI176" s="396"/>
      <c r="JXJ176" s="396"/>
      <c r="JXK176" s="396"/>
      <c r="JXL176" s="396"/>
      <c r="JXM176" s="396"/>
      <c r="JXN176" s="396"/>
      <c r="JXO176" s="396"/>
      <c r="JXP176" s="396"/>
      <c r="JXQ176" s="396"/>
      <c r="JXR176" s="396"/>
      <c r="JXS176" s="396"/>
      <c r="JXT176" s="396"/>
      <c r="JXU176" s="396"/>
      <c r="JXV176" s="396"/>
      <c r="JXW176" s="396"/>
      <c r="JXX176" s="396"/>
      <c r="JXY176" s="396"/>
      <c r="JXZ176" s="396"/>
      <c r="JYA176" s="396"/>
      <c r="JYB176" s="396"/>
      <c r="JYC176" s="396"/>
      <c r="JYD176" s="396"/>
      <c r="JYE176" s="396"/>
      <c r="JYF176" s="396"/>
      <c r="JYG176" s="396"/>
      <c r="JYH176" s="396"/>
      <c r="JYI176" s="396"/>
      <c r="JYJ176" s="396"/>
      <c r="JYK176" s="396"/>
      <c r="JYL176" s="396"/>
      <c r="JYM176" s="396"/>
      <c r="JYN176" s="396"/>
      <c r="JYO176" s="396"/>
      <c r="JYP176" s="396"/>
      <c r="JYQ176" s="396"/>
      <c r="JYR176" s="396"/>
      <c r="JYS176" s="396"/>
      <c r="JYT176" s="396"/>
      <c r="JYU176" s="396"/>
      <c r="JYV176" s="396"/>
      <c r="JYW176" s="396"/>
      <c r="JYX176" s="396"/>
      <c r="JYY176" s="396"/>
      <c r="JYZ176" s="396"/>
      <c r="JZA176" s="396"/>
      <c r="JZB176" s="396"/>
      <c r="JZC176" s="396"/>
      <c r="JZD176" s="396"/>
      <c r="JZE176" s="396"/>
      <c r="JZF176" s="396"/>
      <c r="JZG176" s="396"/>
      <c r="JZH176" s="396"/>
      <c r="JZI176" s="396"/>
      <c r="JZJ176" s="396"/>
      <c r="JZK176" s="396"/>
      <c r="JZL176" s="396"/>
      <c r="JZM176" s="396"/>
      <c r="JZN176" s="396"/>
      <c r="JZO176" s="396"/>
      <c r="JZP176" s="396"/>
      <c r="JZQ176" s="396"/>
      <c r="JZR176" s="396"/>
      <c r="JZS176" s="396"/>
      <c r="JZT176" s="396"/>
      <c r="JZU176" s="396"/>
      <c r="JZV176" s="396"/>
      <c r="JZW176" s="396"/>
      <c r="JZX176" s="396"/>
      <c r="JZY176" s="396"/>
      <c r="JZZ176" s="396"/>
      <c r="KAA176" s="396"/>
      <c r="KAB176" s="396"/>
      <c r="KAC176" s="396"/>
      <c r="KAD176" s="396"/>
      <c r="KAE176" s="396"/>
      <c r="KAF176" s="396"/>
      <c r="KAG176" s="396"/>
      <c r="KAH176" s="396"/>
      <c r="KAI176" s="396"/>
      <c r="KAJ176" s="396"/>
      <c r="KAK176" s="396"/>
      <c r="KAL176" s="396"/>
      <c r="KAM176" s="396"/>
      <c r="KAN176" s="396"/>
      <c r="KAO176" s="396"/>
      <c r="KAP176" s="396"/>
      <c r="KAQ176" s="396"/>
      <c r="KAR176" s="396"/>
      <c r="KAS176" s="396"/>
      <c r="KAT176" s="396"/>
      <c r="KAU176" s="396"/>
      <c r="KAV176" s="396"/>
      <c r="KAW176" s="396"/>
      <c r="KAX176" s="396"/>
      <c r="KAY176" s="396"/>
      <c r="KAZ176" s="396"/>
      <c r="KBA176" s="396"/>
      <c r="KBB176" s="396"/>
      <c r="KBC176" s="396"/>
      <c r="KBD176" s="396"/>
      <c r="KBE176" s="396"/>
      <c r="KBF176" s="396"/>
      <c r="KBG176" s="396"/>
      <c r="KBH176" s="396"/>
      <c r="KBI176" s="396"/>
      <c r="KBJ176" s="396"/>
      <c r="KBK176" s="396"/>
      <c r="KBL176" s="396"/>
      <c r="KBM176" s="396"/>
      <c r="KBN176" s="396"/>
      <c r="KBO176" s="396"/>
      <c r="KBP176" s="396"/>
      <c r="KBQ176" s="396"/>
      <c r="KBR176" s="396"/>
      <c r="KBS176" s="396"/>
      <c r="KBT176" s="396"/>
      <c r="KBU176" s="396"/>
      <c r="KBV176" s="396"/>
      <c r="KBW176" s="396"/>
      <c r="KBX176" s="396"/>
      <c r="KBY176" s="396"/>
      <c r="KBZ176" s="396"/>
      <c r="KCA176" s="396"/>
      <c r="KCB176" s="396"/>
      <c r="KCC176" s="396"/>
      <c r="KCD176" s="396"/>
      <c r="KCE176" s="396"/>
      <c r="KCF176" s="396"/>
      <c r="KCG176" s="396"/>
      <c r="KCH176" s="396"/>
      <c r="KCI176" s="396"/>
      <c r="KCJ176" s="396"/>
      <c r="KCK176" s="396"/>
      <c r="KCL176" s="396"/>
      <c r="KCM176" s="396"/>
      <c r="KCN176" s="396"/>
      <c r="KCO176" s="396"/>
      <c r="KCP176" s="396"/>
      <c r="KCQ176" s="396"/>
      <c r="KCR176" s="396"/>
      <c r="KCS176" s="396"/>
      <c r="KCT176" s="396"/>
      <c r="KCU176" s="396"/>
      <c r="KCV176" s="396"/>
      <c r="KCW176" s="396"/>
      <c r="KCX176" s="396"/>
      <c r="KCY176" s="396"/>
      <c r="KCZ176" s="396"/>
      <c r="KDA176" s="396"/>
      <c r="KDB176" s="396"/>
      <c r="KDC176" s="396"/>
      <c r="KDD176" s="396"/>
      <c r="KDE176" s="396"/>
      <c r="KDF176" s="396"/>
      <c r="KDG176" s="396"/>
      <c r="KDH176" s="396"/>
      <c r="KDI176" s="396"/>
      <c r="KDJ176" s="396"/>
      <c r="KDK176" s="396"/>
      <c r="KDL176" s="396"/>
      <c r="KDM176" s="396"/>
      <c r="KDN176" s="396"/>
      <c r="KDO176" s="396"/>
      <c r="KDP176" s="396"/>
      <c r="KDQ176" s="396"/>
      <c r="KDR176" s="396"/>
      <c r="KDS176" s="396"/>
      <c r="KDT176" s="396"/>
      <c r="KDU176" s="396"/>
      <c r="KDV176" s="396"/>
      <c r="KDW176" s="396"/>
      <c r="KDX176" s="396"/>
      <c r="KDY176" s="396"/>
      <c r="KDZ176" s="396"/>
      <c r="KEA176" s="396"/>
      <c r="KEB176" s="396"/>
      <c r="KEC176" s="396"/>
      <c r="KED176" s="396"/>
      <c r="KEE176" s="396"/>
      <c r="KEF176" s="396"/>
      <c r="KEG176" s="396"/>
      <c r="KEH176" s="396"/>
      <c r="KEI176" s="396"/>
      <c r="KEJ176" s="396"/>
      <c r="KEK176" s="396"/>
      <c r="KEL176" s="396"/>
      <c r="KEM176" s="396"/>
      <c r="KEN176" s="396"/>
      <c r="KEO176" s="396"/>
      <c r="KEP176" s="396"/>
      <c r="KEQ176" s="396"/>
      <c r="KER176" s="396"/>
      <c r="KES176" s="396"/>
      <c r="KET176" s="396"/>
      <c r="KEU176" s="396"/>
      <c r="KEV176" s="396"/>
      <c r="KEW176" s="396"/>
      <c r="KEX176" s="396"/>
      <c r="KEY176" s="396"/>
      <c r="KEZ176" s="396"/>
      <c r="KFA176" s="396"/>
      <c r="KFB176" s="396"/>
      <c r="KFC176" s="396"/>
      <c r="KFD176" s="396"/>
      <c r="KFE176" s="396"/>
      <c r="KFF176" s="396"/>
      <c r="KFG176" s="396"/>
      <c r="KFH176" s="396"/>
      <c r="KFI176" s="396"/>
      <c r="KFJ176" s="396"/>
      <c r="KFK176" s="396"/>
      <c r="KFL176" s="396"/>
      <c r="KFM176" s="396"/>
      <c r="KFN176" s="396"/>
      <c r="KFO176" s="396"/>
      <c r="KFP176" s="396"/>
      <c r="KFQ176" s="396"/>
      <c r="KFR176" s="396"/>
      <c r="KFS176" s="396"/>
      <c r="KFT176" s="396"/>
      <c r="KFU176" s="396"/>
      <c r="KFV176" s="396"/>
      <c r="KFW176" s="396"/>
      <c r="KFX176" s="396"/>
      <c r="KFY176" s="396"/>
      <c r="KFZ176" s="396"/>
      <c r="KGA176" s="396"/>
      <c r="KGB176" s="396"/>
      <c r="KGC176" s="396"/>
      <c r="KGD176" s="396"/>
      <c r="KGE176" s="396"/>
      <c r="KGF176" s="396"/>
      <c r="KGG176" s="396"/>
      <c r="KGH176" s="396"/>
      <c r="KGI176" s="396"/>
      <c r="KGJ176" s="396"/>
      <c r="KGK176" s="396"/>
      <c r="KGL176" s="396"/>
      <c r="KGM176" s="396"/>
      <c r="KGN176" s="396"/>
      <c r="KGO176" s="396"/>
      <c r="KGP176" s="396"/>
      <c r="KGQ176" s="396"/>
      <c r="KGR176" s="396"/>
      <c r="KGS176" s="396"/>
      <c r="KGT176" s="396"/>
      <c r="KGU176" s="396"/>
      <c r="KGV176" s="396"/>
      <c r="KGW176" s="396"/>
      <c r="KGX176" s="396"/>
      <c r="KGY176" s="396"/>
      <c r="KGZ176" s="396"/>
      <c r="KHA176" s="396"/>
      <c r="KHB176" s="396"/>
      <c r="KHC176" s="396"/>
      <c r="KHD176" s="396"/>
      <c r="KHE176" s="396"/>
      <c r="KHF176" s="396"/>
      <c r="KHG176" s="396"/>
      <c r="KHH176" s="396"/>
      <c r="KHI176" s="396"/>
      <c r="KHJ176" s="396"/>
      <c r="KHK176" s="396"/>
      <c r="KHL176" s="396"/>
      <c r="KHM176" s="396"/>
      <c r="KHN176" s="396"/>
      <c r="KHO176" s="396"/>
      <c r="KHP176" s="396"/>
      <c r="KHQ176" s="396"/>
      <c r="KHR176" s="396"/>
      <c r="KHS176" s="396"/>
      <c r="KHT176" s="396"/>
      <c r="KHU176" s="396"/>
      <c r="KHV176" s="396"/>
      <c r="KHW176" s="396"/>
      <c r="KHX176" s="396"/>
      <c r="KHY176" s="396"/>
      <c r="KHZ176" s="396"/>
      <c r="KIA176" s="396"/>
      <c r="KIB176" s="396"/>
      <c r="KIC176" s="396"/>
      <c r="KID176" s="396"/>
      <c r="KIE176" s="396"/>
      <c r="KIF176" s="396"/>
      <c r="KIG176" s="396"/>
      <c r="KIH176" s="396"/>
      <c r="KII176" s="396"/>
      <c r="KIJ176" s="396"/>
      <c r="KIK176" s="396"/>
      <c r="KIL176" s="396"/>
      <c r="KIM176" s="396"/>
      <c r="KIN176" s="396"/>
      <c r="KIO176" s="396"/>
      <c r="KIP176" s="396"/>
      <c r="KIQ176" s="396"/>
      <c r="KIR176" s="396"/>
      <c r="KIS176" s="396"/>
      <c r="KIT176" s="396"/>
      <c r="KIU176" s="396"/>
      <c r="KIV176" s="396"/>
      <c r="KIW176" s="396"/>
      <c r="KIX176" s="396"/>
      <c r="KIY176" s="396"/>
      <c r="KIZ176" s="396"/>
      <c r="KJA176" s="396"/>
      <c r="KJB176" s="396"/>
      <c r="KJC176" s="396"/>
      <c r="KJD176" s="396"/>
      <c r="KJE176" s="396"/>
      <c r="KJF176" s="396"/>
      <c r="KJG176" s="396"/>
      <c r="KJH176" s="396"/>
      <c r="KJI176" s="396"/>
      <c r="KJJ176" s="396"/>
      <c r="KJK176" s="396"/>
      <c r="KJL176" s="396"/>
      <c r="KJM176" s="396"/>
      <c r="KJN176" s="396"/>
      <c r="KJO176" s="396"/>
      <c r="KJP176" s="396"/>
      <c r="KJQ176" s="396"/>
      <c r="KJR176" s="396"/>
      <c r="KJS176" s="396"/>
      <c r="KJT176" s="396"/>
      <c r="KJU176" s="396"/>
      <c r="KJV176" s="396"/>
      <c r="KJW176" s="396"/>
      <c r="KJX176" s="396"/>
      <c r="KJY176" s="396"/>
      <c r="KJZ176" s="396"/>
      <c r="KKA176" s="396"/>
      <c r="KKB176" s="396"/>
      <c r="KKC176" s="396"/>
      <c r="KKD176" s="396"/>
      <c r="KKE176" s="396"/>
      <c r="KKF176" s="396"/>
      <c r="KKG176" s="396"/>
      <c r="KKH176" s="396"/>
      <c r="KKI176" s="396"/>
      <c r="KKJ176" s="396"/>
      <c r="KKK176" s="396"/>
      <c r="KKL176" s="396"/>
      <c r="KKM176" s="396"/>
      <c r="KKN176" s="396"/>
      <c r="KKO176" s="396"/>
      <c r="KKP176" s="396"/>
      <c r="KKQ176" s="396"/>
      <c r="KKR176" s="396"/>
      <c r="KKS176" s="396"/>
      <c r="KKT176" s="396"/>
      <c r="KKU176" s="396"/>
      <c r="KKV176" s="396"/>
      <c r="KKW176" s="396"/>
      <c r="KKX176" s="396"/>
      <c r="KKY176" s="396"/>
      <c r="KKZ176" s="396"/>
      <c r="KLA176" s="396"/>
      <c r="KLB176" s="396"/>
      <c r="KLC176" s="396"/>
      <c r="KLD176" s="396"/>
      <c r="KLE176" s="396"/>
      <c r="KLF176" s="396"/>
      <c r="KLG176" s="396"/>
      <c r="KLH176" s="396"/>
      <c r="KLI176" s="396"/>
      <c r="KLJ176" s="396"/>
      <c r="KLK176" s="396"/>
      <c r="KLL176" s="396"/>
      <c r="KLM176" s="396"/>
      <c r="KLN176" s="396"/>
      <c r="KLO176" s="396"/>
      <c r="KLP176" s="396"/>
      <c r="KLQ176" s="396"/>
      <c r="KLR176" s="396"/>
      <c r="KLS176" s="396"/>
      <c r="KLT176" s="396"/>
      <c r="KLU176" s="396"/>
      <c r="KLV176" s="396"/>
      <c r="KLW176" s="396"/>
      <c r="KLX176" s="396"/>
      <c r="KLY176" s="396"/>
      <c r="KLZ176" s="396"/>
      <c r="KMA176" s="396"/>
      <c r="KMB176" s="396"/>
      <c r="KMC176" s="396"/>
      <c r="KMD176" s="396"/>
      <c r="KME176" s="396"/>
      <c r="KMF176" s="396"/>
      <c r="KMG176" s="396"/>
      <c r="KMH176" s="396"/>
      <c r="KMI176" s="396"/>
      <c r="KMJ176" s="396"/>
      <c r="KMK176" s="396"/>
      <c r="KML176" s="396"/>
      <c r="KMM176" s="396"/>
      <c r="KMN176" s="396"/>
      <c r="KMO176" s="396"/>
      <c r="KMP176" s="396"/>
      <c r="KMQ176" s="396"/>
      <c r="KMR176" s="396"/>
      <c r="KMS176" s="396"/>
      <c r="KMT176" s="396"/>
      <c r="KMU176" s="396"/>
      <c r="KMV176" s="396"/>
      <c r="KMW176" s="396"/>
      <c r="KMX176" s="396"/>
      <c r="KMY176" s="396"/>
      <c r="KMZ176" s="396"/>
      <c r="KNA176" s="396"/>
      <c r="KNB176" s="396"/>
      <c r="KNC176" s="396"/>
      <c r="KND176" s="396"/>
      <c r="KNE176" s="396"/>
      <c r="KNF176" s="396"/>
      <c r="KNG176" s="396"/>
      <c r="KNH176" s="396"/>
      <c r="KNI176" s="396"/>
      <c r="KNJ176" s="396"/>
      <c r="KNK176" s="396"/>
      <c r="KNL176" s="396"/>
      <c r="KNM176" s="396"/>
      <c r="KNN176" s="396"/>
      <c r="KNO176" s="396"/>
      <c r="KNP176" s="396"/>
      <c r="KNQ176" s="396"/>
      <c r="KNR176" s="396"/>
      <c r="KNS176" s="396"/>
      <c r="KNT176" s="396"/>
      <c r="KNU176" s="396"/>
      <c r="KNV176" s="396"/>
      <c r="KNW176" s="396"/>
      <c r="KNX176" s="396"/>
      <c r="KNY176" s="396"/>
      <c r="KNZ176" s="396"/>
      <c r="KOA176" s="396"/>
      <c r="KOB176" s="396"/>
      <c r="KOC176" s="396"/>
      <c r="KOD176" s="396"/>
      <c r="KOE176" s="396"/>
      <c r="KOF176" s="396"/>
      <c r="KOG176" s="396"/>
      <c r="KOH176" s="396"/>
      <c r="KOI176" s="396"/>
      <c r="KOJ176" s="396"/>
      <c r="KOK176" s="396"/>
      <c r="KOL176" s="396"/>
      <c r="KOM176" s="396"/>
      <c r="KON176" s="396"/>
      <c r="KOO176" s="396"/>
      <c r="KOP176" s="396"/>
      <c r="KOQ176" s="396"/>
      <c r="KOR176" s="396"/>
      <c r="KOS176" s="396"/>
      <c r="KOT176" s="396"/>
      <c r="KOU176" s="396"/>
      <c r="KOV176" s="396"/>
      <c r="KOW176" s="396"/>
      <c r="KOX176" s="396"/>
      <c r="KOY176" s="396"/>
      <c r="KOZ176" s="396"/>
      <c r="KPA176" s="396"/>
      <c r="KPB176" s="396"/>
      <c r="KPC176" s="396"/>
      <c r="KPD176" s="396"/>
      <c r="KPE176" s="396"/>
      <c r="KPF176" s="396"/>
      <c r="KPG176" s="396"/>
      <c r="KPH176" s="396"/>
      <c r="KPI176" s="396"/>
      <c r="KPJ176" s="396"/>
      <c r="KPK176" s="396"/>
      <c r="KPL176" s="396"/>
      <c r="KPM176" s="396"/>
      <c r="KPN176" s="396"/>
      <c r="KPO176" s="396"/>
      <c r="KPP176" s="396"/>
      <c r="KPQ176" s="396"/>
      <c r="KPR176" s="396"/>
      <c r="KPS176" s="396"/>
      <c r="KPT176" s="396"/>
      <c r="KPU176" s="396"/>
      <c r="KPV176" s="396"/>
      <c r="KPW176" s="396"/>
      <c r="KPX176" s="396"/>
      <c r="KPY176" s="396"/>
      <c r="KPZ176" s="396"/>
      <c r="KQA176" s="396"/>
      <c r="KQB176" s="396"/>
      <c r="KQC176" s="396"/>
      <c r="KQD176" s="396"/>
      <c r="KQE176" s="396"/>
      <c r="KQF176" s="396"/>
      <c r="KQG176" s="396"/>
      <c r="KQH176" s="396"/>
      <c r="KQI176" s="396"/>
      <c r="KQJ176" s="396"/>
      <c r="KQK176" s="396"/>
      <c r="KQL176" s="396"/>
      <c r="KQM176" s="396"/>
      <c r="KQN176" s="396"/>
      <c r="KQO176" s="396"/>
      <c r="KQP176" s="396"/>
      <c r="KQQ176" s="396"/>
      <c r="KQR176" s="396"/>
      <c r="KQS176" s="396"/>
      <c r="KQT176" s="396"/>
      <c r="KQU176" s="396"/>
      <c r="KQV176" s="396"/>
      <c r="KQW176" s="396"/>
      <c r="KQX176" s="396"/>
      <c r="KQY176" s="396"/>
      <c r="KQZ176" s="396"/>
      <c r="KRA176" s="396"/>
      <c r="KRB176" s="396"/>
      <c r="KRC176" s="396"/>
      <c r="KRD176" s="396"/>
      <c r="KRE176" s="396"/>
      <c r="KRF176" s="396"/>
      <c r="KRG176" s="396"/>
      <c r="KRH176" s="396"/>
      <c r="KRI176" s="396"/>
      <c r="KRJ176" s="396"/>
      <c r="KRK176" s="396"/>
      <c r="KRL176" s="396"/>
      <c r="KRM176" s="396"/>
      <c r="KRN176" s="396"/>
      <c r="KRO176" s="396"/>
      <c r="KRP176" s="396"/>
      <c r="KRQ176" s="396"/>
      <c r="KRR176" s="396"/>
      <c r="KRS176" s="396"/>
      <c r="KRT176" s="396"/>
      <c r="KRU176" s="396"/>
      <c r="KRV176" s="396"/>
      <c r="KRW176" s="396"/>
      <c r="KRX176" s="396"/>
      <c r="KRY176" s="396"/>
      <c r="KRZ176" s="396"/>
      <c r="KSA176" s="396"/>
      <c r="KSB176" s="396"/>
      <c r="KSC176" s="396"/>
      <c r="KSD176" s="396"/>
      <c r="KSE176" s="396"/>
      <c r="KSF176" s="396"/>
      <c r="KSG176" s="396"/>
      <c r="KSH176" s="396"/>
      <c r="KSI176" s="396"/>
      <c r="KSJ176" s="396"/>
      <c r="KSK176" s="396"/>
      <c r="KSL176" s="396"/>
      <c r="KSM176" s="396"/>
      <c r="KSN176" s="396"/>
      <c r="KSO176" s="396"/>
      <c r="KSP176" s="396"/>
      <c r="KSQ176" s="396"/>
      <c r="KSR176" s="396"/>
      <c r="KSS176" s="396"/>
      <c r="KST176" s="396"/>
      <c r="KSU176" s="396"/>
      <c r="KSV176" s="396"/>
      <c r="KSW176" s="396"/>
      <c r="KSX176" s="396"/>
      <c r="KSY176" s="396"/>
      <c r="KSZ176" s="396"/>
      <c r="KTA176" s="396"/>
      <c r="KTB176" s="396"/>
      <c r="KTC176" s="396"/>
      <c r="KTD176" s="396"/>
      <c r="KTE176" s="396"/>
      <c r="KTF176" s="396"/>
      <c r="KTG176" s="396"/>
      <c r="KTH176" s="396"/>
      <c r="KTI176" s="396"/>
      <c r="KTJ176" s="396"/>
      <c r="KTK176" s="396"/>
      <c r="KTL176" s="396"/>
      <c r="KTM176" s="396"/>
      <c r="KTN176" s="396"/>
      <c r="KTO176" s="396"/>
      <c r="KTP176" s="396"/>
      <c r="KTQ176" s="396"/>
      <c r="KTR176" s="396"/>
      <c r="KTS176" s="396"/>
      <c r="KTT176" s="396"/>
      <c r="KTU176" s="396"/>
      <c r="KTV176" s="396"/>
      <c r="KTW176" s="396"/>
      <c r="KTX176" s="396"/>
      <c r="KTY176" s="396"/>
      <c r="KTZ176" s="396"/>
      <c r="KUA176" s="396"/>
      <c r="KUB176" s="396"/>
      <c r="KUC176" s="396"/>
      <c r="KUD176" s="396"/>
      <c r="KUE176" s="396"/>
      <c r="KUF176" s="396"/>
      <c r="KUG176" s="396"/>
      <c r="KUH176" s="396"/>
      <c r="KUI176" s="396"/>
      <c r="KUJ176" s="396"/>
      <c r="KUK176" s="396"/>
      <c r="KUL176" s="396"/>
      <c r="KUM176" s="396"/>
      <c r="KUN176" s="396"/>
      <c r="KUO176" s="396"/>
      <c r="KUP176" s="396"/>
      <c r="KUQ176" s="396"/>
      <c r="KUR176" s="396"/>
      <c r="KUS176" s="396"/>
      <c r="KUT176" s="396"/>
      <c r="KUU176" s="396"/>
      <c r="KUV176" s="396"/>
      <c r="KUW176" s="396"/>
      <c r="KUX176" s="396"/>
      <c r="KUY176" s="396"/>
      <c r="KUZ176" s="396"/>
      <c r="KVA176" s="396"/>
      <c r="KVB176" s="396"/>
      <c r="KVC176" s="396"/>
      <c r="KVD176" s="396"/>
      <c r="KVE176" s="396"/>
      <c r="KVF176" s="396"/>
      <c r="KVG176" s="396"/>
      <c r="KVH176" s="396"/>
      <c r="KVI176" s="396"/>
      <c r="KVJ176" s="396"/>
      <c r="KVK176" s="396"/>
      <c r="KVL176" s="396"/>
      <c r="KVM176" s="396"/>
      <c r="KVN176" s="396"/>
      <c r="KVO176" s="396"/>
      <c r="KVP176" s="396"/>
      <c r="KVQ176" s="396"/>
      <c r="KVR176" s="396"/>
      <c r="KVS176" s="396"/>
      <c r="KVT176" s="396"/>
      <c r="KVU176" s="396"/>
      <c r="KVV176" s="396"/>
      <c r="KVW176" s="396"/>
      <c r="KVX176" s="396"/>
      <c r="KVY176" s="396"/>
      <c r="KVZ176" s="396"/>
      <c r="KWA176" s="396"/>
      <c r="KWB176" s="396"/>
      <c r="KWC176" s="396"/>
      <c r="KWD176" s="396"/>
      <c r="KWE176" s="396"/>
      <c r="KWF176" s="396"/>
      <c r="KWG176" s="396"/>
      <c r="KWH176" s="396"/>
      <c r="KWI176" s="396"/>
      <c r="KWJ176" s="396"/>
      <c r="KWK176" s="396"/>
      <c r="KWL176" s="396"/>
      <c r="KWM176" s="396"/>
      <c r="KWN176" s="396"/>
      <c r="KWO176" s="396"/>
      <c r="KWP176" s="396"/>
      <c r="KWQ176" s="396"/>
      <c r="KWR176" s="396"/>
      <c r="KWS176" s="396"/>
      <c r="KWT176" s="396"/>
      <c r="KWU176" s="396"/>
      <c r="KWV176" s="396"/>
      <c r="KWW176" s="396"/>
      <c r="KWX176" s="396"/>
      <c r="KWY176" s="396"/>
      <c r="KWZ176" s="396"/>
      <c r="KXA176" s="396"/>
      <c r="KXB176" s="396"/>
      <c r="KXC176" s="396"/>
      <c r="KXD176" s="396"/>
      <c r="KXE176" s="396"/>
      <c r="KXF176" s="396"/>
      <c r="KXG176" s="396"/>
      <c r="KXH176" s="396"/>
      <c r="KXI176" s="396"/>
      <c r="KXJ176" s="396"/>
      <c r="KXK176" s="396"/>
      <c r="KXL176" s="396"/>
      <c r="KXM176" s="396"/>
      <c r="KXN176" s="396"/>
      <c r="KXO176" s="396"/>
      <c r="KXP176" s="396"/>
      <c r="KXQ176" s="396"/>
      <c r="KXR176" s="396"/>
      <c r="KXS176" s="396"/>
      <c r="KXT176" s="396"/>
      <c r="KXU176" s="396"/>
      <c r="KXV176" s="396"/>
      <c r="KXW176" s="396"/>
      <c r="KXX176" s="396"/>
      <c r="KXY176" s="396"/>
      <c r="KXZ176" s="396"/>
      <c r="KYA176" s="396"/>
      <c r="KYB176" s="396"/>
      <c r="KYC176" s="396"/>
      <c r="KYD176" s="396"/>
      <c r="KYE176" s="396"/>
      <c r="KYF176" s="396"/>
      <c r="KYG176" s="396"/>
      <c r="KYH176" s="396"/>
      <c r="KYI176" s="396"/>
      <c r="KYJ176" s="396"/>
      <c r="KYK176" s="396"/>
      <c r="KYL176" s="396"/>
      <c r="KYM176" s="396"/>
      <c r="KYN176" s="396"/>
      <c r="KYO176" s="396"/>
      <c r="KYP176" s="396"/>
      <c r="KYQ176" s="396"/>
      <c r="KYR176" s="396"/>
      <c r="KYS176" s="396"/>
      <c r="KYT176" s="396"/>
      <c r="KYU176" s="396"/>
      <c r="KYV176" s="396"/>
      <c r="KYW176" s="396"/>
      <c r="KYX176" s="396"/>
      <c r="KYY176" s="396"/>
      <c r="KYZ176" s="396"/>
      <c r="KZA176" s="396"/>
      <c r="KZB176" s="396"/>
      <c r="KZC176" s="396"/>
      <c r="KZD176" s="396"/>
      <c r="KZE176" s="396"/>
      <c r="KZF176" s="396"/>
      <c r="KZG176" s="396"/>
      <c r="KZH176" s="396"/>
      <c r="KZI176" s="396"/>
      <c r="KZJ176" s="396"/>
      <c r="KZK176" s="396"/>
      <c r="KZL176" s="396"/>
      <c r="KZM176" s="396"/>
      <c r="KZN176" s="396"/>
      <c r="KZO176" s="396"/>
      <c r="KZP176" s="396"/>
      <c r="KZQ176" s="396"/>
      <c r="KZR176" s="396"/>
      <c r="KZS176" s="396"/>
      <c r="KZT176" s="396"/>
      <c r="KZU176" s="396"/>
      <c r="KZV176" s="396"/>
      <c r="KZW176" s="396"/>
      <c r="KZX176" s="396"/>
      <c r="KZY176" s="396"/>
      <c r="KZZ176" s="396"/>
      <c r="LAA176" s="396"/>
      <c r="LAB176" s="396"/>
      <c r="LAC176" s="396"/>
      <c r="LAD176" s="396"/>
      <c r="LAE176" s="396"/>
      <c r="LAF176" s="396"/>
      <c r="LAG176" s="396"/>
      <c r="LAH176" s="396"/>
      <c r="LAI176" s="396"/>
      <c r="LAJ176" s="396"/>
      <c r="LAK176" s="396"/>
      <c r="LAL176" s="396"/>
      <c r="LAM176" s="396"/>
      <c r="LAN176" s="396"/>
      <c r="LAO176" s="396"/>
      <c r="LAP176" s="396"/>
      <c r="LAQ176" s="396"/>
      <c r="LAR176" s="396"/>
      <c r="LAS176" s="396"/>
      <c r="LAT176" s="396"/>
      <c r="LAU176" s="396"/>
      <c r="LAV176" s="396"/>
      <c r="LAW176" s="396"/>
      <c r="LAX176" s="396"/>
      <c r="LAY176" s="396"/>
      <c r="LAZ176" s="396"/>
      <c r="LBA176" s="396"/>
      <c r="LBB176" s="396"/>
      <c r="LBC176" s="396"/>
      <c r="LBD176" s="396"/>
      <c r="LBE176" s="396"/>
      <c r="LBF176" s="396"/>
      <c r="LBG176" s="396"/>
      <c r="LBH176" s="396"/>
      <c r="LBI176" s="396"/>
      <c r="LBJ176" s="396"/>
      <c r="LBK176" s="396"/>
      <c r="LBL176" s="396"/>
      <c r="LBM176" s="396"/>
      <c r="LBN176" s="396"/>
      <c r="LBO176" s="396"/>
      <c r="LBP176" s="396"/>
      <c r="LBQ176" s="396"/>
      <c r="LBR176" s="396"/>
      <c r="LBS176" s="396"/>
      <c r="LBT176" s="396"/>
      <c r="LBU176" s="396"/>
      <c r="LBV176" s="396"/>
      <c r="LBW176" s="396"/>
      <c r="LBX176" s="396"/>
      <c r="LBY176" s="396"/>
      <c r="LBZ176" s="396"/>
      <c r="LCA176" s="396"/>
      <c r="LCB176" s="396"/>
      <c r="LCC176" s="396"/>
      <c r="LCD176" s="396"/>
      <c r="LCE176" s="396"/>
      <c r="LCF176" s="396"/>
      <c r="LCG176" s="396"/>
      <c r="LCH176" s="396"/>
      <c r="LCI176" s="396"/>
      <c r="LCJ176" s="396"/>
      <c r="LCK176" s="396"/>
      <c r="LCL176" s="396"/>
      <c r="LCM176" s="396"/>
      <c r="LCN176" s="396"/>
      <c r="LCO176" s="396"/>
      <c r="LCP176" s="396"/>
      <c r="LCQ176" s="396"/>
      <c r="LCR176" s="396"/>
      <c r="LCS176" s="396"/>
      <c r="LCT176" s="396"/>
      <c r="LCU176" s="396"/>
      <c r="LCV176" s="396"/>
      <c r="LCW176" s="396"/>
      <c r="LCX176" s="396"/>
      <c r="LCY176" s="396"/>
      <c r="LCZ176" s="396"/>
      <c r="LDA176" s="396"/>
      <c r="LDB176" s="396"/>
      <c r="LDC176" s="396"/>
      <c r="LDD176" s="396"/>
      <c r="LDE176" s="396"/>
      <c r="LDF176" s="396"/>
      <c r="LDG176" s="396"/>
      <c r="LDH176" s="396"/>
      <c r="LDI176" s="396"/>
      <c r="LDJ176" s="396"/>
      <c r="LDK176" s="396"/>
      <c r="LDL176" s="396"/>
      <c r="LDM176" s="396"/>
      <c r="LDN176" s="396"/>
      <c r="LDO176" s="396"/>
      <c r="LDP176" s="396"/>
      <c r="LDQ176" s="396"/>
      <c r="LDR176" s="396"/>
      <c r="LDS176" s="396"/>
      <c r="LDT176" s="396"/>
      <c r="LDU176" s="396"/>
      <c r="LDV176" s="396"/>
      <c r="LDW176" s="396"/>
      <c r="LDX176" s="396"/>
      <c r="LDY176" s="396"/>
      <c r="LDZ176" s="396"/>
      <c r="LEA176" s="396"/>
      <c r="LEB176" s="396"/>
      <c r="LEC176" s="396"/>
      <c r="LED176" s="396"/>
      <c r="LEE176" s="396"/>
      <c r="LEF176" s="396"/>
      <c r="LEG176" s="396"/>
      <c r="LEH176" s="396"/>
      <c r="LEI176" s="396"/>
      <c r="LEJ176" s="396"/>
      <c r="LEK176" s="396"/>
      <c r="LEL176" s="396"/>
      <c r="LEM176" s="396"/>
      <c r="LEN176" s="396"/>
      <c r="LEO176" s="396"/>
      <c r="LEP176" s="396"/>
      <c r="LEQ176" s="396"/>
      <c r="LER176" s="396"/>
      <c r="LES176" s="396"/>
      <c r="LET176" s="396"/>
      <c r="LEU176" s="396"/>
      <c r="LEV176" s="396"/>
      <c r="LEW176" s="396"/>
      <c r="LEX176" s="396"/>
      <c r="LEY176" s="396"/>
      <c r="LEZ176" s="396"/>
      <c r="LFA176" s="396"/>
      <c r="LFB176" s="396"/>
      <c r="LFC176" s="396"/>
      <c r="LFD176" s="396"/>
      <c r="LFE176" s="396"/>
      <c r="LFF176" s="396"/>
      <c r="LFG176" s="396"/>
      <c r="LFH176" s="396"/>
      <c r="LFI176" s="396"/>
      <c r="LFJ176" s="396"/>
      <c r="LFK176" s="396"/>
      <c r="LFL176" s="396"/>
      <c r="LFM176" s="396"/>
      <c r="LFN176" s="396"/>
      <c r="LFO176" s="396"/>
      <c r="LFP176" s="396"/>
      <c r="LFQ176" s="396"/>
      <c r="LFR176" s="396"/>
      <c r="LFS176" s="396"/>
      <c r="LFT176" s="396"/>
      <c r="LFU176" s="396"/>
      <c r="LFV176" s="396"/>
      <c r="LFW176" s="396"/>
      <c r="LFX176" s="396"/>
      <c r="LFY176" s="396"/>
      <c r="LFZ176" s="396"/>
      <c r="LGA176" s="396"/>
      <c r="LGB176" s="396"/>
      <c r="LGC176" s="396"/>
      <c r="LGD176" s="396"/>
      <c r="LGE176" s="396"/>
      <c r="LGF176" s="396"/>
      <c r="LGG176" s="396"/>
      <c r="LGH176" s="396"/>
      <c r="LGI176" s="396"/>
      <c r="LGJ176" s="396"/>
      <c r="LGK176" s="396"/>
      <c r="LGL176" s="396"/>
      <c r="LGM176" s="396"/>
      <c r="LGN176" s="396"/>
      <c r="LGO176" s="396"/>
      <c r="LGP176" s="396"/>
      <c r="LGQ176" s="396"/>
      <c r="LGR176" s="396"/>
      <c r="LGS176" s="396"/>
      <c r="LGT176" s="396"/>
      <c r="LGU176" s="396"/>
      <c r="LGV176" s="396"/>
      <c r="LGW176" s="396"/>
      <c r="LGX176" s="396"/>
      <c r="LGY176" s="396"/>
      <c r="LGZ176" s="396"/>
      <c r="LHA176" s="396"/>
      <c r="LHB176" s="396"/>
      <c r="LHC176" s="396"/>
      <c r="LHD176" s="396"/>
      <c r="LHE176" s="396"/>
      <c r="LHF176" s="396"/>
      <c r="LHG176" s="396"/>
      <c r="LHH176" s="396"/>
      <c r="LHI176" s="396"/>
      <c r="LHJ176" s="396"/>
      <c r="LHK176" s="396"/>
      <c r="LHL176" s="396"/>
      <c r="LHM176" s="396"/>
      <c r="LHN176" s="396"/>
      <c r="LHO176" s="396"/>
      <c r="LHP176" s="396"/>
      <c r="LHQ176" s="396"/>
      <c r="LHR176" s="396"/>
      <c r="LHS176" s="396"/>
      <c r="LHT176" s="396"/>
      <c r="LHU176" s="396"/>
      <c r="LHV176" s="396"/>
      <c r="LHW176" s="396"/>
      <c r="LHX176" s="396"/>
      <c r="LHY176" s="396"/>
      <c r="LHZ176" s="396"/>
      <c r="LIA176" s="396"/>
      <c r="LIB176" s="396"/>
      <c r="LIC176" s="396"/>
      <c r="LID176" s="396"/>
      <c r="LIE176" s="396"/>
      <c r="LIF176" s="396"/>
      <c r="LIG176" s="396"/>
      <c r="LIH176" s="396"/>
      <c r="LII176" s="396"/>
      <c r="LIJ176" s="396"/>
      <c r="LIK176" s="396"/>
      <c r="LIL176" s="396"/>
      <c r="LIM176" s="396"/>
      <c r="LIN176" s="396"/>
      <c r="LIO176" s="396"/>
      <c r="LIP176" s="396"/>
      <c r="LIQ176" s="396"/>
      <c r="LIR176" s="396"/>
      <c r="LIS176" s="396"/>
      <c r="LIT176" s="396"/>
      <c r="LIU176" s="396"/>
      <c r="LIV176" s="396"/>
      <c r="LIW176" s="396"/>
      <c r="LIX176" s="396"/>
      <c r="LIY176" s="396"/>
      <c r="LIZ176" s="396"/>
      <c r="LJA176" s="396"/>
      <c r="LJB176" s="396"/>
      <c r="LJC176" s="396"/>
      <c r="LJD176" s="396"/>
      <c r="LJE176" s="396"/>
      <c r="LJF176" s="396"/>
      <c r="LJG176" s="396"/>
      <c r="LJH176" s="396"/>
      <c r="LJI176" s="396"/>
      <c r="LJJ176" s="396"/>
      <c r="LJK176" s="396"/>
      <c r="LJL176" s="396"/>
      <c r="LJM176" s="396"/>
      <c r="LJN176" s="396"/>
      <c r="LJO176" s="396"/>
      <c r="LJP176" s="396"/>
      <c r="LJQ176" s="396"/>
      <c r="LJR176" s="396"/>
      <c r="LJS176" s="396"/>
      <c r="LJT176" s="396"/>
      <c r="LJU176" s="396"/>
      <c r="LJV176" s="396"/>
      <c r="LJW176" s="396"/>
      <c r="LJX176" s="396"/>
      <c r="LJY176" s="396"/>
      <c r="LJZ176" s="396"/>
      <c r="LKA176" s="396"/>
      <c r="LKB176" s="396"/>
      <c r="LKC176" s="396"/>
      <c r="LKD176" s="396"/>
      <c r="LKE176" s="396"/>
      <c r="LKF176" s="396"/>
      <c r="LKG176" s="396"/>
      <c r="LKH176" s="396"/>
      <c r="LKI176" s="396"/>
      <c r="LKJ176" s="396"/>
      <c r="LKK176" s="396"/>
      <c r="LKL176" s="396"/>
      <c r="LKM176" s="396"/>
      <c r="LKN176" s="396"/>
      <c r="LKO176" s="396"/>
      <c r="LKP176" s="396"/>
      <c r="LKQ176" s="396"/>
      <c r="LKR176" s="396"/>
      <c r="LKS176" s="396"/>
      <c r="LKT176" s="396"/>
      <c r="LKU176" s="396"/>
      <c r="LKV176" s="396"/>
      <c r="LKW176" s="396"/>
      <c r="LKX176" s="396"/>
      <c r="LKY176" s="396"/>
      <c r="LKZ176" s="396"/>
      <c r="LLA176" s="396"/>
      <c r="LLB176" s="396"/>
      <c r="LLC176" s="396"/>
      <c r="LLD176" s="396"/>
      <c r="LLE176" s="396"/>
      <c r="LLF176" s="396"/>
      <c r="LLG176" s="396"/>
      <c r="LLH176" s="396"/>
      <c r="LLI176" s="396"/>
      <c r="LLJ176" s="396"/>
      <c r="LLK176" s="396"/>
      <c r="LLL176" s="396"/>
      <c r="LLM176" s="396"/>
      <c r="LLN176" s="396"/>
      <c r="LLO176" s="396"/>
      <c r="LLP176" s="396"/>
      <c r="LLQ176" s="396"/>
      <c r="LLR176" s="396"/>
      <c r="LLS176" s="396"/>
      <c r="LLT176" s="396"/>
      <c r="LLU176" s="396"/>
      <c r="LLV176" s="396"/>
      <c r="LLW176" s="396"/>
      <c r="LLX176" s="396"/>
      <c r="LLY176" s="396"/>
      <c r="LLZ176" s="396"/>
      <c r="LMA176" s="396"/>
      <c r="LMB176" s="396"/>
      <c r="LMC176" s="396"/>
      <c r="LMD176" s="396"/>
      <c r="LME176" s="396"/>
      <c r="LMF176" s="396"/>
      <c r="LMG176" s="396"/>
      <c r="LMH176" s="396"/>
      <c r="LMI176" s="396"/>
      <c r="LMJ176" s="396"/>
      <c r="LMK176" s="396"/>
      <c r="LML176" s="396"/>
      <c r="LMM176" s="396"/>
      <c r="LMN176" s="396"/>
      <c r="LMO176" s="396"/>
      <c r="LMP176" s="396"/>
      <c r="LMQ176" s="396"/>
      <c r="LMR176" s="396"/>
      <c r="LMS176" s="396"/>
      <c r="LMT176" s="396"/>
      <c r="LMU176" s="396"/>
      <c r="LMV176" s="396"/>
      <c r="LMW176" s="396"/>
      <c r="LMX176" s="396"/>
      <c r="LMY176" s="396"/>
      <c r="LMZ176" s="396"/>
      <c r="LNA176" s="396"/>
      <c r="LNB176" s="396"/>
      <c r="LNC176" s="396"/>
      <c r="LND176" s="396"/>
      <c r="LNE176" s="396"/>
      <c r="LNF176" s="396"/>
      <c r="LNG176" s="396"/>
      <c r="LNH176" s="396"/>
      <c r="LNI176" s="396"/>
      <c r="LNJ176" s="396"/>
      <c r="LNK176" s="396"/>
      <c r="LNL176" s="396"/>
      <c r="LNM176" s="396"/>
      <c r="LNN176" s="396"/>
      <c r="LNO176" s="396"/>
      <c r="LNP176" s="396"/>
      <c r="LNQ176" s="396"/>
      <c r="LNR176" s="396"/>
      <c r="LNS176" s="396"/>
      <c r="LNT176" s="396"/>
      <c r="LNU176" s="396"/>
      <c r="LNV176" s="396"/>
      <c r="LNW176" s="396"/>
      <c r="LNX176" s="396"/>
      <c r="LNY176" s="396"/>
      <c r="LNZ176" s="396"/>
      <c r="LOA176" s="396"/>
      <c r="LOB176" s="396"/>
      <c r="LOC176" s="396"/>
      <c r="LOD176" s="396"/>
      <c r="LOE176" s="396"/>
      <c r="LOF176" s="396"/>
      <c r="LOG176" s="396"/>
      <c r="LOH176" s="396"/>
      <c r="LOI176" s="396"/>
      <c r="LOJ176" s="396"/>
      <c r="LOK176" s="396"/>
      <c r="LOL176" s="396"/>
      <c r="LOM176" s="396"/>
      <c r="LON176" s="396"/>
      <c r="LOO176" s="396"/>
      <c r="LOP176" s="396"/>
      <c r="LOQ176" s="396"/>
      <c r="LOR176" s="396"/>
      <c r="LOS176" s="396"/>
      <c r="LOT176" s="396"/>
      <c r="LOU176" s="396"/>
      <c r="LOV176" s="396"/>
      <c r="LOW176" s="396"/>
      <c r="LOX176" s="396"/>
      <c r="LOY176" s="396"/>
      <c r="LOZ176" s="396"/>
      <c r="LPA176" s="396"/>
      <c r="LPB176" s="396"/>
      <c r="LPC176" s="396"/>
      <c r="LPD176" s="396"/>
      <c r="LPE176" s="396"/>
      <c r="LPF176" s="396"/>
      <c r="LPG176" s="396"/>
      <c r="LPH176" s="396"/>
      <c r="LPI176" s="396"/>
      <c r="LPJ176" s="396"/>
      <c r="LPK176" s="396"/>
      <c r="LPL176" s="396"/>
      <c r="LPM176" s="396"/>
      <c r="LPN176" s="396"/>
      <c r="LPO176" s="396"/>
      <c r="LPP176" s="396"/>
      <c r="LPQ176" s="396"/>
      <c r="LPR176" s="396"/>
      <c r="LPS176" s="396"/>
      <c r="LPT176" s="396"/>
      <c r="LPU176" s="396"/>
      <c r="LPV176" s="396"/>
      <c r="LPW176" s="396"/>
      <c r="LPX176" s="396"/>
      <c r="LPY176" s="396"/>
      <c r="LPZ176" s="396"/>
      <c r="LQA176" s="396"/>
      <c r="LQB176" s="396"/>
      <c r="LQC176" s="396"/>
      <c r="LQD176" s="396"/>
      <c r="LQE176" s="396"/>
      <c r="LQF176" s="396"/>
      <c r="LQG176" s="396"/>
      <c r="LQH176" s="396"/>
      <c r="LQI176" s="396"/>
      <c r="LQJ176" s="396"/>
      <c r="LQK176" s="396"/>
      <c r="LQL176" s="396"/>
      <c r="LQM176" s="396"/>
      <c r="LQN176" s="396"/>
      <c r="LQO176" s="396"/>
      <c r="LQP176" s="396"/>
      <c r="LQQ176" s="396"/>
      <c r="LQR176" s="396"/>
      <c r="LQS176" s="396"/>
      <c r="LQT176" s="396"/>
      <c r="LQU176" s="396"/>
      <c r="LQV176" s="396"/>
      <c r="LQW176" s="396"/>
      <c r="LQX176" s="396"/>
      <c r="LQY176" s="396"/>
      <c r="LQZ176" s="396"/>
      <c r="LRA176" s="396"/>
      <c r="LRB176" s="396"/>
      <c r="LRC176" s="396"/>
      <c r="LRD176" s="396"/>
      <c r="LRE176" s="396"/>
      <c r="LRF176" s="396"/>
      <c r="LRG176" s="396"/>
      <c r="LRH176" s="396"/>
      <c r="LRI176" s="396"/>
      <c r="LRJ176" s="396"/>
      <c r="LRK176" s="396"/>
      <c r="LRL176" s="396"/>
      <c r="LRM176" s="396"/>
      <c r="LRN176" s="396"/>
      <c r="LRO176" s="396"/>
      <c r="LRP176" s="396"/>
      <c r="LRQ176" s="396"/>
      <c r="LRR176" s="396"/>
      <c r="LRS176" s="396"/>
      <c r="LRT176" s="396"/>
      <c r="LRU176" s="396"/>
      <c r="LRV176" s="396"/>
      <c r="LRW176" s="396"/>
      <c r="LRX176" s="396"/>
      <c r="LRY176" s="396"/>
      <c r="LRZ176" s="396"/>
      <c r="LSA176" s="396"/>
      <c r="LSB176" s="396"/>
      <c r="LSC176" s="396"/>
      <c r="LSD176" s="396"/>
      <c r="LSE176" s="396"/>
      <c r="LSF176" s="396"/>
      <c r="LSG176" s="396"/>
      <c r="LSH176" s="396"/>
      <c r="LSI176" s="396"/>
      <c r="LSJ176" s="396"/>
      <c r="LSK176" s="396"/>
      <c r="LSL176" s="396"/>
      <c r="LSM176" s="396"/>
      <c r="LSN176" s="396"/>
      <c r="LSO176" s="396"/>
      <c r="LSP176" s="396"/>
      <c r="LSQ176" s="396"/>
      <c r="LSR176" s="396"/>
      <c r="LSS176" s="396"/>
      <c r="LST176" s="396"/>
      <c r="LSU176" s="396"/>
      <c r="LSV176" s="396"/>
      <c r="LSW176" s="396"/>
      <c r="LSX176" s="396"/>
      <c r="LSY176" s="396"/>
      <c r="LSZ176" s="396"/>
      <c r="LTA176" s="396"/>
      <c r="LTB176" s="396"/>
      <c r="LTC176" s="396"/>
      <c r="LTD176" s="396"/>
      <c r="LTE176" s="396"/>
      <c r="LTF176" s="396"/>
      <c r="LTG176" s="396"/>
      <c r="LTH176" s="396"/>
      <c r="LTI176" s="396"/>
      <c r="LTJ176" s="396"/>
      <c r="LTK176" s="396"/>
      <c r="LTL176" s="396"/>
      <c r="LTM176" s="396"/>
      <c r="LTN176" s="396"/>
      <c r="LTO176" s="396"/>
      <c r="LTP176" s="396"/>
      <c r="LTQ176" s="396"/>
      <c r="LTR176" s="396"/>
      <c r="LTS176" s="396"/>
      <c r="LTT176" s="396"/>
      <c r="LTU176" s="396"/>
      <c r="LTV176" s="396"/>
      <c r="LTW176" s="396"/>
      <c r="LTX176" s="396"/>
      <c r="LTY176" s="396"/>
      <c r="LTZ176" s="396"/>
      <c r="LUA176" s="396"/>
      <c r="LUB176" s="396"/>
      <c r="LUC176" s="396"/>
      <c r="LUD176" s="396"/>
      <c r="LUE176" s="396"/>
      <c r="LUF176" s="396"/>
      <c r="LUG176" s="396"/>
      <c r="LUH176" s="396"/>
      <c r="LUI176" s="396"/>
      <c r="LUJ176" s="396"/>
      <c r="LUK176" s="396"/>
      <c r="LUL176" s="396"/>
      <c r="LUM176" s="396"/>
      <c r="LUN176" s="396"/>
      <c r="LUO176" s="396"/>
      <c r="LUP176" s="396"/>
      <c r="LUQ176" s="396"/>
      <c r="LUR176" s="396"/>
      <c r="LUS176" s="396"/>
      <c r="LUT176" s="396"/>
      <c r="LUU176" s="396"/>
      <c r="LUV176" s="396"/>
      <c r="LUW176" s="396"/>
      <c r="LUX176" s="396"/>
      <c r="LUY176" s="396"/>
      <c r="LUZ176" s="396"/>
      <c r="LVA176" s="396"/>
      <c r="LVB176" s="396"/>
      <c r="LVC176" s="396"/>
      <c r="LVD176" s="396"/>
      <c r="LVE176" s="396"/>
      <c r="LVF176" s="396"/>
      <c r="LVG176" s="396"/>
      <c r="LVH176" s="396"/>
      <c r="LVI176" s="396"/>
      <c r="LVJ176" s="396"/>
      <c r="LVK176" s="396"/>
      <c r="LVL176" s="396"/>
      <c r="LVM176" s="396"/>
      <c r="LVN176" s="396"/>
      <c r="LVO176" s="396"/>
      <c r="LVP176" s="396"/>
      <c r="LVQ176" s="396"/>
      <c r="LVR176" s="396"/>
      <c r="LVS176" s="396"/>
      <c r="LVT176" s="396"/>
      <c r="LVU176" s="396"/>
      <c r="LVV176" s="396"/>
      <c r="LVW176" s="396"/>
      <c r="LVX176" s="396"/>
      <c r="LVY176" s="396"/>
      <c r="LVZ176" s="396"/>
      <c r="LWA176" s="396"/>
      <c r="LWB176" s="396"/>
      <c r="LWC176" s="396"/>
      <c r="LWD176" s="396"/>
      <c r="LWE176" s="396"/>
      <c r="LWF176" s="396"/>
      <c r="LWG176" s="396"/>
      <c r="LWH176" s="396"/>
      <c r="LWI176" s="396"/>
      <c r="LWJ176" s="396"/>
      <c r="LWK176" s="396"/>
      <c r="LWL176" s="396"/>
      <c r="LWM176" s="396"/>
      <c r="LWN176" s="396"/>
      <c r="LWO176" s="396"/>
      <c r="LWP176" s="396"/>
      <c r="LWQ176" s="396"/>
      <c r="LWR176" s="396"/>
      <c r="LWS176" s="396"/>
      <c r="LWT176" s="396"/>
      <c r="LWU176" s="396"/>
      <c r="LWV176" s="396"/>
      <c r="LWW176" s="396"/>
      <c r="LWX176" s="396"/>
      <c r="LWY176" s="396"/>
      <c r="LWZ176" s="396"/>
      <c r="LXA176" s="396"/>
      <c r="LXB176" s="396"/>
      <c r="LXC176" s="396"/>
      <c r="LXD176" s="396"/>
      <c r="LXE176" s="396"/>
      <c r="LXF176" s="396"/>
      <c r="LXG176" s="396"/>
      <c r="LXH176" s="396"/>
      <c r="LXI176" s="396"/>
      <c r="LXJ176" s="396"/>
      <c r="LXK176" s="396"/>
      <c r="LXL176" s="396"/>
      <c r="LXM176" s="396"/>
      <c r="LXN176" s="396"/>
      <c r="LXO176" s="396"/>
      <c r="LXP176" s="396"/>
      <c r="LXQ176" s="396"/>
      <c r="LXR176" s="396"/>
      <c r="LXS176" s="396"/>
      <c r="LXT176" s="396"/>
      <c r="LXU176" s="396"/>
      <c r="LXV176" s="396"/>
      <c r="LXW176" s="396"/>
      <c r="LXX176" s="396"/>
      <c r="LXY176" s="396"/>
      <c r="LXZ176" s="396"/>
      <c r="LYA176" s="396"/>
      <c r="LYB176" s="396"/>
      <c r="LYC176" s="396"/>
      <c r="LYD176" s="396"/>
      <c r="LYE176" s="396"/>
      <c r="LYF176" s="396"/>
      <c r="LYG176" s="396"/>
      <c r="LYH176" s="396"/>
      <c r="LYI176" s="396"/>
      <c r="LYJ176" s="396"/>
      <c r="LYK176" s="396"/>
      <c r="LYL176" s="396"/>
      <c r="LYM176" s="396"/>
      <c r="LYN176" s="396"/>
      <c r="LYO176" s="396"/>
      <c r="LYP176" s="396"/>
      <c r="LYQ176" s="396"/>
      <c r="LYR176" s="396"/>
      <c r="LYS176" s="396"/>
      <c r="LYT176" s="396"/>
      <c r="LYU176" s="396"/>
      <c r="LYV176" s="396"/>
      <c r="LYW176" s="396"/>
      <c r="LYX176" s="396"/>
      <c r="LYY176" s="396"/>
      <c r="LYZ176" s="396"/>
      <c r="LZA176" s="396"/>
      <c r="LZB176" s="396"/>
      <c r="LZC176" s="396"/>
      <c r="LZD176" s="396"/>
      <c r="LZE176" s="396"/>
      <c r="LZF176" s="396"/>
      <c r="LZG176" s="396"/>
      <c r="LZH176" s="396"/>
      <c r="LZI176" s="396"/>
      <c r="LZJ176" s="396"/>
      <c r="LZK176" s="396"/>
      <c r="LZL176" s="396"/>
      <c r="LZM176" s="396"/>
      <c r="LZN176" s="396"/>
      <c r="LZO176" s="396"/>
      <c r="LZP176" s="396"/>
      <c r="LZQ176" s="396"/>
      <c r="LZR176" s="396"/>
      <c r="LZS176" s="396"/>
      <c r="LZT176" s="396"/>
      <c r="LZU176" s="396"/>
      <c r="LZV176" s="396"/>
      <c r="LZW176" s="396"/>
      <c r="LZX176" s="396"/>
      <c r="LZY176" s="396"/>
      <c r="LZZ176" s="396"/>
      <c r="MAA176" s="396"/>
      <c r="MAB176" s="396"/>
      <c r="MAC176" s="396"/>
      <c r="MAD176" s="396"/>
      <c r="MAE176" s="396"/>
      <c r="MAF176" s="396"/>
      <c r="MAG176" s="396"/>
      <c r="MAH176" s="396"/>
      <c r="MAI176" s="396"/>
      <c r="MAJ176" s="396"/>
      <c r="MAK176" s="396"/>
      <c r="MAL176" s="396"/>
      <c r="MAM176" s="396"/>
      <c r="MAN176" s="396"/>
      <c r="MAO176" s="396"/>
      <c r="MAP176" s="396"/>
      <c r="MAQ176" s="396"/>
      <c r="MAR176" s="396"/>
      <c r="MAS176" s="396"/>
      <c r="MAT176" s="396"/>
      <c r="MAU176" s="396"/>
      <c r="MAV176" s="396"/>
      <c r="MAW176" s="396"/>
      <c r="MAX176" s="396"/>
      <c r="MAY176" s="396"/>
      <c r="MAZ176" s="396"/>
      <c r="MBA176" s="396"/>
      <c r="MBB176" s="396"/>
      <c r="MBC176" s="396"/>
      <c r="MBD176" s="396"/>
      <c r="MBE176" s="396"/>
      <c r="MBF176" s="396"/>
      <c r="MBG176" s="396"/>
      <c r="MBH176" s="396"/>
      <c r="MBI176" s="396"/>
      <c r="MBJ176" s="396"/>
      <c r="MBK176" s="396"/>
      <c r="MBL176" s="396"/>
      <c r="MBM176" s="396"/>
      <c r="MBN176" s="396"/>
      <c r="MBO176" s="396"/>
      <c r="MBP176" s="396"/>
      <c r="MBQ176" s="396"/>
      <c r="MBR176" s="396"/>
      <c r="MBS176" s="396"/>
      <c r="MBT176" s="396"/>
      <c r="MBU176" s="396"/>
      <c r="MBV176" s="396"/>
      <c r="MBW176" s="396"/>
      <c r="MBX176" s="396"/>
      <c r="MBY176" s="396"/>
      <c r="MBZ176" s="396"/>
      <c r="MCA176" s="396"/>
      <c r="MCB176" s="396"/>
      <c r="MCC176" s="396"/>
      <c r="MCD176" s="396"/>
      <c r="MCE176" s="396"/>
      <c r="MCF176" s="396"/>
      <c r="MCG176" s="396"/>
      <c r="MCH176" s="396"/>
      <c r="MCI176" s="396"/>
      <c r="MCJ176" s="396"/>
      <c r="MCK176" s="396"/>
      <c r="MCL176" s="396"/>
      <c r="MCM176" s="396"/>
      <c r="MCN176" s="396"/>
      <c r="MCO176" s="396"/>
      <c r="MCP176" s="396"/>
      <c r="MCQ176" s="396"/>
      <c r="MCR176" s="396"/>
      <c r="MCS176" s="396"/>
      <c r="MCT176" s="396"/>
      <c r="MCU176" s="396"/>
      <c r="MCV176" s="396"/>
      <c r="MCW176" s="396"/>
      <c r="MCX176" s="396"/>
      <c r="MCY176" s="396"/>
      <c r="MCZ176" s="396"/>
      <c r="MDA176" s="396"/>
      <c r="MDB176" s="396"/>
      <c r="MDC176" s="396"/>
      <c r="MDD176" s="396"/>
      <c r="MDE176" s="396"/>
      <c r="MDF176" s="396"/>
      <c r="MDG176" s="396"/>
      <c r="MDH176" s="396"/>
      <c r="MDI176" s="396"/>
      <c r="MDJ176" s="396"/>
      <c r="MDK176" s="396"/>
      <c r="MDL176" s="396"/>
      <c r="MDM176" s="396"/>
      <c r="MDN176" s="396"/>
      <c r="MDO176" s="396"/>
      <c r="MDP176" s="396"/>
      <c r="MDQ176" s="396"/>
      <c r="MDR176" s="396"/>
      <c r="MDS176" s="396"/>
      <c r="MDT176" s="396"/>
      <c r="MDU176" s="396"/>
      <c r="MDV176" s="396"/>
      <c r="MDW176" s="396"/>
      <c r="MDX176" s="396"/>
      <c r="MDY176" s="396"/>
      <c r="MDZ176" s="396"/>
      <c r="MEA176" s="396"/>
      <c r="MEB176" s="396"/>
      <c r="MEC176" s="396"/>
      <c r="MED176" s="396"/>
      <c r="MEE176" s="396"/>
      <c r="MEF176" s="396"/>
      <c r="MEG176" s="396"/>
      <c r="MEH176" s="396"/>
      <c r="MEI176" s="396"/>
      <c r="MEJ176" s="396"/>
      <c r="MEK176" s="396"/>
      <c r="MEL176" s="396"/>
      <c r="MEM176" s="396"/>
      <c r="MEN176" s="396"/>
      <c r="MEO176" s="396"/>
      <c r="MEP176" s="396"/>
      <c r="MEQ176" s="396"/>
      <c r="MER176" s="396"/>
      <c r="MES176" s="396"/>
      <c r="MET176" s="396"/>
      <c r="MEU176" s="396"/>
      <c r="MEV176" s="396"/>
      <c r="MEW176" s="396"/>
      <c r="MEX176" s="396"/>
      <c r="MEY176" s="396"/>
      <c r="MEZ176" s="396"/>
      <c r="MFA176" s="396"/>
      <c r="MFB176" s="396"/>
      <c r="MFC176" s="396"/>
      <c r="MFD176" s="396"/>
      <c r="MFE176" s="396"/>
      <c r="MFF176" s="396"/>
      <c r="MFG176" s="396"/>
      <c r="MFH176" s="396"/>
      <c r="MFI176" s="396"/>
      <c r="MFJ176" s="396"/>
      <c r="MFK176" s="396"/>
      <c r="MFL176" s="396"/>
      <c r="MFM176" s="396"/>
      <c r="MFN176" s="396"/>
      <c r="MFO176" s="396"/>
      <c r="MFP176" s="396"/>
      <c r="MFQ176" s="396"/>
      <c r="MFR176" s="396"/>
      <c r="MFS176" s="396"/>
      <c r="MFT176" s="396"/>
      <c r="MFU176" s="396"/>
      <c r="MFV176" s="396"/>
      <c r="MFW176" s="396"/>
      <c r="MFX176" s="396"/>
      <c r="MFY176" s="396"/>
      <c r="MFZ176" s="396"/>
      <c r="MGA176" s="396"/>
      <c r="MGB176" s="396"/>
      <c r="MGC176" s="396"/>
      <c r="MGD176" s="396"/>
      <c r="MGE176" s="396"/>
      <c r="MGF176" s="396"/>
      <c r="MGG176" s="396"/>
      <c r="MGH176" s="396"/>
      <c r="MGI176" s="396"/>
      <c r="MGJ176" s="396"/>
      <c r="MGK176" s="396"/>
      <c r="MGL176" s="396"/>
      <c r="MGM176" s="396"/>
      <c r="MGN176" s="396"/>
      <c r="MGO176" s="396"/>
      <c r="MGP176" s="396"/>
      <c r="MGQ176" s="396"/>
      <c r="MGR176" s="396"/>
      <c r="MGS176" s="396"/>
      <c r="MGT176" s="396"/>
      <c r="MGU176" s="396"/>
      <c r="MGV176" s="396"/>
      <c r="MGW176" s="396"/>
      <c r="MGX176" s="396"/>
      <c r="MGY176" s="396"/>
      <c r="MGZ176" s="396"/>
      <c r="MHA176" s="396"/>
      <c r="MHB176" s="396"/>
      <c r="MHC176" s="396"/>
      <c r="MHD176" s="396"/>
      <c r="MHE176" s="396"/>
      <c r="MHF176" s="396"/>
      <c r="MHG176" s="396"/>
      <c r="MHH176" s="396"/>
      <c r="MHI176" s="396"/>
      <c r="MHJ176" s="396"/>
      <c r="MHK176" s="396"/>
      <c r="MHL176" s="396"/>
      <c r="MHM176" s="396"/>
      <c r="MHN176" s="396"/>
      <c r="MHO176" s="396"/>
      <c r="MHP176" s="396"/>
      <c r="MHQ176" s="396"/>
      <c r="MHR176" s="396"/>
      <c r="MHS176" s="396"/>
      <c r="MHT176" s="396"/>
      <c r="MHU176" s="396"/>
      <c r="MHV176" s="396"/>
      <c r="MHW176" s="396"/>
      <c r="MHX176" s="396"/>
      <c r="MHY176" s="396"/>
      <c r="MHZ176" s="396"/>
      <c r="MIA176" s="396"/>
      <c r="MIB176" s="396"/>
      <c r="MIC176" s="396"/>
      <c r="MID176" s="396"/>
      <c r="MIE176" s="396"/>
      <c r="MIF176" s="396"/>
      <c r="MIG176" s="396"/>
      <c r="MIH176" s="396"/>
      <c r="MII176" s="396"/>
      <c r="MIJ176" s="396"/>
      <c r="MIK176" s="396"/>
      <c r="MIL176" s="396"/>
      <c r="MIM176" s="396"/>
      <c r="MIN176" s="396"/>
      <c r="MIO176" s="396"/>
      <c r="MIP176" s="396"/>
      <c r="MIQ176" s="396"/>
      <c r="MIR176" s="396"/>
      <c r="MIS176" s="396"/>
      <c r="MIT176" s="396"/>
      <c r="MIU176" s="396"/>
      <c r="MIV176" s="396"/>
      <c r="MIW176" s="396"/>
      <c r="MIX176" s="396"/>
      <c r="MIY176" s="396"/>
      <c r="MIZ176" s="396"/>
      <c r="MJA176" s="396"/>
      <c r="MJB176" s="396"/>
      <c r="MJC176" s="396"/>
      <c r="MJD176" s="396"/>
      <c r="MJE176" s="396"/>
      <c r="MJF176" s="396"/>
      <c r="MJG176" s="396"/>
      <c r="MJH176" s="396"/>
      <c r="MJI176" s="396"/>
      <c r="MJJ176" s="396"/>
      <c r="MJK176" s="396"/>
      <c r="MJL176" s="396"/>
      <c r="MJM176" s="396"/>
      <c r="MJN176" s="396"/>
      <c r="MJO176" s="396"/>
      <c r="MJP176" s="396"/>
      <c r="MJQ176" s="396"/>
      <c r="MJR176" s="396"/>
      <c r="MJS176" s="396"/>
      <c r="MJT176" s="396"/>
      <c r="MJU176" s="396"/>
      <c r="MJV176" s="396"/>
      <c r="MJW176" s="396"/>
      <c r="MJX176" s="396"/>
      <c r="MJY176" s="396"/>
      <c r="MJZ176" s="396"/>
      <c r="MKA176" s="396"/>
      <c r="MKB176" s="396"/>
      <c r="MKC176" s="396"/>
      <c r="MKD176" s="396"/>
      <c r="MKE176" s="396"/>
      <c r="MKF176" s="396"/>
      <c r="MKG176" s="396"/>
      <c r="MKH176" s="396"/>
      <c r="MKI176" s="396"/>
      <c r="MKJ176" s="396"/>
      <c r="MKK176" s="396"/>
      <c r="MKL176" s="396"/>
      <c r="MKM176" s="396"/>
      <c r="MKN176" s="396"/>
      <c r="MKO176" s="396"/>
      <c r="MKP176" s="396"/>
      <c r="MKQ176" s="396"/>
      <c r="MKR176" s="396"/>
      <c r="MKS176" s="396"/>
      <c r="MKT176" s="396"/>
      <c r="MKU176" s="396"/>
      <c r="MKV176" s="396"/>
      <c r="MKW176" s="396"/>
      <c r="MKX176" s="396"/>
      <c r="MKY176" s="396"/>
      <c r="MKZ176" s="396"/>
      <c r="MLA176" s="396"/>
      <c r="MLB176" s="396"/>
      <c r="MLC176" s="396"/>
      <c r="MLD176" s="396"/>
      <c r="MLE176" s="396"/>
      <c r="MLF176" s="396"/>
      <c r="MLG176" s="396"/>
      <c r="MLH176" s="396"/>
      <c r="MLI176" s="396"/>
      <c r="MLJ176" s="396"/>
      <c r="MLK176" s="396"/>
      <c r="MLL176" s="396"/>
      <c r="MLM176" s="396"/>
      <c r="MLN176" s="396"/>
      <c r="MLO176" s="396"/>
      <c r="MLP176" s="396"/>
      <c r="MLQ176" s="396"/>
      <c r="MLR176" s="396"/>
      <c r="MLS176" s="396"/>
      <c r="MLT176" s="396"/>
      <c r="MLU176" s="396"/>
      <c r="MLV176" s="396"/>
      <c r="MLW176" s="396"/>
      <c r="MLX176" s="396"/>
      <c r="MLY176" s="396"/>
      <c r="MLZ176" s="396"/>
      <c r="MMA176" s="396"/>
      <c r="MMB176" s="396"/>
      <c r="MMC176" s="396"/>
      <c r="MMD176" s="396"/>
      <c r="MME176" s="396"/>
      <c r="MMF176" s="396"/>
      <c r="MMG176" s="396"/>
      <c r="MMH176" s="396"/>
      <c r="MMI176" s="396"/>
      <c r="MMJ176" s="396"/>
      <c r="MMK176" s="396"/>
      <c r="MML176" s="396"/>
      <c r="MMM176" s="396"/>
      <c r="MMN176" s="396"/>
      <c r="MMO176" s="396"/>
      <c r="MMP176" s="396"/>
      <c r="MMQ176" s="396"/>
      <c r="MMR176" s="396"/>
      <c r="MMS176" s="396"/>
      <c r="MMT176" s="396"/>
      <c r="MMU176" s="396"/>
      <c r="MMV176" s="396"/>
      <c r="MMW176" s="396"/>
      <c r="MMX176" s="396"/>
      <c r="MMY176" s="396"/>
      <c r="MMZ176" s="396"/>
      <c r="MNA176" s="396"/>
      <c r="MNB176" s="396"/>
      <c r="MNC176" s="396"/>
      <c r="MND176" s="396"/>
      <c r="MNE176" s="396"/>
      <c r="MNF176" s="396"/>
      <c r="MNG176" s="396"/>
      <c r="MNH176" s="396"/>
      <c r="MNI176" s="396"/>
      <c r="MNJ176" s="396"/>
      <c r="MNK176" s="396"/>
      <c r="MNL176" s="396"/>
      <c r="MNM176" s="396"/>
      <c r="MNN176" s="396"/>
      <c r="MNO176" s="396"/>
      <c r="MNP176" s="396"/>
      <c r="MNQ176" s="396"/>
      <c r="MNR176" s="396"/>
      <c r="MNS176" s="396"/>
      <c r="MNT176" s="396"/>
      <c r="MNU176" s="396"/>
      <c r="MNV176" s="396"/>
      <c r="MNW176" s="396"/>
      <c r="MNX176" s="396"/>
      <c r="MNY176" s="396"/>
      <c r="MNZ176" s="396"/>
      <c r="MOA176" s="396"/>
      <c r="MOB176" s="396"/>
      <c r="MOC176" s="396"/>
      <c r="MOD176" s="396"/>
      <c r="MOE176" s="396"/>
      <c r="MOF176" s="396"/>
      <c r="MOG176" s="396"/>
      <c r="MOH176" s="396"/>
      <c r="MOI176" s="396"/>
      <c r="MOJ176" s="396"/>
      <c r="MOK176" s="396"/>
      <c r="MOL176" s="396"/>
      <c r="MOM176" s="396"/>
      <c r="MON176" s="396"/>
      <c r="MOO176" s="396"/>
      <c r="MOP176" s="396"/>
      <c r="MOQ176" s="396"/>
      <c r="MOR176" s="396"/>
      <c r="MOS176" s="396"/>
      <c r="MOT176" s="396"/>
      <c r="MOU176" s="396"/>
      <c r="MOV176" s="396"/>
      <c r="MOW176" s="396"/>
      <c r="MOX176" s="396"/>
      <c r="MOY176" s="396"/>
      <c r="MOZ176" s="396"/>
      <c r="MPA176" s="396"/>
      <c r="MPB176" s="396"/>
      <c r="MPC176" s="396"/>
      <c r="MPD176" s="396"/>
      <c r="MPE176" s="396"/>
      <c r="MPF176" s="396"/>
      <c r="MPG176" s="396"/>
      <c r="MPH176" s="396"/>
      <c r="MPI176" s="396"/>
      <c r="MPJ176" s="396"/>
      <c r="MPK176" s="396"/>
      <c r="MPL176" s="396"/>
      <c r="MPM176" s="396"/>
      <c r="MPN176" s="396"/>
      <c r="MPO176" s="396"/>
      <c r="MPP176" s="396"/>
      <c r="MPQ176" s="396"/>
      <c r="MPR176" s="396"/>
      <c r="MPS176" s="396"/>
      <c r="MPT176" s="396"/>
      <c r="MPU176" s="396"/>
      <c r="MPV176" s="396"/>
      <c r="MPW176" s="396"/>
      <c r="MPX176" s="396"/>
      <c r="MPY176" s="396"/>
      <c r="MPZ176" s="396"/>
      <c r="MQA176" s="396"/>
      <c r="MQB176" s="396"/>
      <c r="MQC176" s="396"/>
      <c r="MQD176" s="396"/>
      <c r="MQE176" s="396"/>
      <c r="MQF176" s="396"/>
      <c r="MQG176" s="396"/>
      <c r="MQH176" s="396"/>
      <c r="MQI176" s="396"/>
      <c r="MQJ176" s="396"/>
      <c r="MQK176" s="396"/>
      <c r="MQL176" s="396"/>
      <c r="MQM176" s="396"/>
      <c r="MQN176" s="396"/>
      <c r="MQO176" s="396"/>
      <c r="MQP176" s="396"/>
      <c r="MQQ176" s="396"/>
      <c r="MQR176" s="396"/>
      <c r="MQS176" s="396"/>
      <c r="MQT176" s="396"/>
      <c r="MQU176" s="396"/>
      <c r="MQV176" s="396"/>
      <c r="MQW176" s="396"/>
      <c r="MQX176" s="396"/>
      <c r="MQY176" s="396"/>
      <c r="MQZ176" s="396"/>
      <c r="MRA176" s="396"/>
      <c r="MRB176" s="396"/>
      <c r="MRC176" s="396"/>
      <c r="MRD176" s="396"/>
      <c r="MRE176" s="396"/>
      <c r="MRF176" s="396"/>
      <c r="MRG176" s="396"/>
      <c r="MRH176" s="396"/>
      <c r="MRI176" s="396"/>
      <c r="MRJ176" s="396"/>
      <c r="MRK176" s="396"/>
      <c r="MRL176" s="396"/>
      <c r="MRM176" s="396"/>
      <c r="MRN176" s="396"/>
      <c r="MRO176" s="396"/>
      <c r="MRP176" s="396"/>
      <c r="MRQ176" s="396"/>
      <c r="MRR176" s="396"/>
      <c r="MRS176" s="396"/>
      <c r="MRT176" s="396"/>
      <c r="MRU176" s="396"/>
      <c r="MRV176" s="396"/>
      <c r="MRW176" s="396"/>
      <c r="MRX176" s="396"/>
      <c r="MRY176" s="396"/>
      <c r="MRZ176" s="396"/>
      <c r="MSA176" s="396"/>
      <c r="MSB176" s="396"/>
      <c r="MSC176" s="396"/>
      <c r="MSD176" s="396"/>
      <c r="MSE176" s="396"/>
      <c r="MSF176" s="396"/>
      <c r="MSG176" s="396"/>
      <c r="MSH176" s="396"/>
      <c r="MSI176" s="396"/>
      <c r="MSJ176" s="396"/>
      <c r="MSK176" s="396"/>
      <c r="MSL176" s="396"/>
      <c r="MSM176" s="396"/>
      <c r="MSN176" s="396"/>
      <c r="MSO176" s="396"/>
      <c r="MSP176" s="396"/>
      <c r="MSQ176" s="396"/>
      <c r="MSR176" s="396"/>
      <c r="MSS176" s="396"/>
      <c r="MST176" s="396"/>
      <c r="MSU176" s="396"/>
      <c r="MSV176" s="396"/>
      <c r="MSW176" s="396"/>
      <c r="MSX176" s="396"/>
      <c r="MSY176" s="396"/>
      <c r="MSZ176" s="396"/>
      <c r="MTA176" s="396"/>
      <c r="MTB176" s="396"/>
      <c r="MTC176" s="396"/>
      <c r="MTD176" s="396"/>
      <c r="MTE176" s="396"/>
      <c r="MTF176" s="396"/>
      <c r="MTG176" s="396"/>
      <c r="MTH176" s="396"/>
      <c r="MTI176" s="396"/>
      <c r="MTJ176" s="396"/>
      <c r="MTK176" s="396"/>
      <c r="MTL176" s="396"/>
      <c r="MTM176" s="396"/>
      <c r="MTN176" s="396"/>
      <c r="MTO176" s="396"/>
      <c r="MTP176" s="396"/>
      <c r="MTQ176" s="396"/>
      <c r="MTR176" s="396"/>
      <c r="MTS176" s="396"/>
      <c r="MTT176" s="396"/>
      <c r="MTU176" s="396"/>
      <c r="MTV176" s="396"/>
      <c r="MTW176" s="396"/>
      <c r="MTX176" s="396"/>
      <c r="MTY176" s="396"/>
      <c r="MTZ176" s="396"/>
      <c r="MUA176" s="396"/>
      <c r="MUB176" s="396"/>
      <c r="MUC176" s="396"/>
      <c r="MUD176" s="396"/>
      <c r="MUE176" s="396"/>
      <c r="MUF176" s="396"/>
      <c r="MUG176" s="396"/>
      <c r="MUH176" s="396"/>
      <c r="MUI176" s="396"/>
      <c r="MUJ176" s="396"/>
      <c r="MUK176" s="396"/>
      <c r="MUL176" s="396"/>
      <c r="MUM176" s="396"/>
      <c r="MUN176" s="396"/>
      <c r="MUO176" s="396"/>
      <c r="MUP176" s="396"/>
      <c r="MUQ176" s="396"/>
      <c r="MUR176" s="396"/>
      <c r="MUS176" s="396"/>
      <c r="MUT176" s="396"/>
      <c r="MUU176" s="396"/>
      <c r="MUV176" s="396"/>
      <c r="MUW176" s="396"/>
      <c r="MUX176" s="396"/>
      <c r="MUY176" s="396"/>
      <c r="MUZ176" s="396"/>
      <c r="MVA176" s="396"/>
      <c r="MVB176" s="396"/>
      <c r="MVC176" s="396"/>
      <c r="MVD176" s="396"/>
      <c r="MVE176" s="396"/>
      <c r="MVF176" s="396"/>
      <c r="MVG176" s="396"/>
      <c r="MVH176" s="396"/>
      <c r="MVI176" s="396"/>
      <c r="MVJ176" s="396"/>
      <c r="MVK176" s="396"/>
      <c r="MVL176" s="396"/>
      <c r="MVM176" s="396"/>
      <c r="MVN176" s="396"/>
      <c r="MVO176" s="396"/>
      <c r="MVP176" s="396"/>
      <c r="MVQ176" s="396"/>
      <c r="MVR176" s="396"/>
      <c r="MVS176" s="396"/>
      <c r="MVT176" s="396"/>
      <c r="MVU176" s="396"/>
      <c r="MVV176" s="396"/>
      <c r="MVW176" s="396"/>
      <c r="MVX176" s="396"/>
      <c r="MVY176" s="396"/>
      <c r="MVZ176" s="396"/>
      <c r="MWA176" s="396"/>
      <c r="MWB176" s="396"/>
      <c r="MWC176" s="396"/>
      <c r="MWD176" s="396"/>
      <c r="MWE176" s="396"/>
      <c r="MWF176" s="396"/>
      <c r="MWG176" s="396"/>
      <c r="MWH176" s="396"/>
      <c r="MWI176" s="396"/>
      <c r="MWJ176" s="396"/>
      <c r="MWK176" s="396"/>
      <c r="MWL176" s="396"/>
      <c r="MWM176" s="396"/>
      <c r="MWN176" s="396"/>
      <c r="MWO176" s="396"/>
      <c r="MWP176" s="396"/>
      <c r="MWQ176" s="396"/>
      <c r="MWR176" s="396"/>
      <c r="MWS176" s="396"/>
      <c r="MWT176" s="396"/>
      <c r="MWU176" s="396"/>
      <c r="MWV176" s="396"/>
      <c r="MWW176" s="396"/>
      <c r="MWX176" s="396"/>
      <c r="MWY176" s="396"/>
      <c r="MWZ176" s="396"/>
      <c r="MXA176" s="396"/>
      <c r="MXB176" s="396"/>
      <c r="MXC176" s="396"/>
      <c r="MXD176" s="396"/>
      <c r="MXE176" s="396"/>
      <c r="MXF176" s="396"/>
      <c r="MXG176" s="396"/>
      <c r="MXH176" s="396"/>
      <c r="MXI176" s="396"/>
      <c r="MXJ176" s="396"/>
      <c r="MXK176" s="396"/>
      <c r="MXL176" s="396"/>
      <c r="MXM176" s="396"/>
      <c r="MXN176" s="396"/>
      <c r="MXO176" s="396"/>
      <c r="MXP176" s="396"/>
      <c r="MXQ176" s="396"/>
      <c r="MXR176" s="396"/>
      <c r="MXS176" s="396"/>
      <c r="MXT176" s="396"/>
      <c r="MXU176" s="396"/>
      <c r="MXV176" s="396"/>
      <c r="MXW176" s="396"/>
      <c r="MXX176" s="396"/>
      <c r="MXY176" s="396"/>
      <c r="MXZ176" s="396"/>
      <c r="MYA176" s="396"/>
      <c r="MYB176" s="396"/>
      <c r="MYC176" s="396"/>
      <c r="MYD176" s="396"/>
      <c r="MYE176" s="396"/>
      <c r="MYF176" s="396"/>
      <c r="MYG176" s="396"/>
      <c r="MYH176" s="396"/>
      <c r="MYI176" s="396"/>
      <c r="MYJ176" s="396"/>
      <c r="MYK176" s="396"/>
      <c r="MYL176" s="396"/>
      <c r="MYM176" s="396"/>
      <c r="MYN176" s="396"/>
      <c r="MYO176" s="396"/>
      <c r="MYP176" s="396"/>
      <c r="MYQ176" s="396"/>
      <c r="MYR176" s="396"/>
      <c r="MYS176" s="396"/>
      <c r="MYT176" s="396"/>
      <c r="MYU176" s="396"/>
      <c r="MYV176" s="396"/>
      <c r="MYW176" s="396"/>
      <c r="MYX176" s="396"/>
      <c r="MYY176" s="396"/>
      <c r="MYZ176" s="396"/>
      <c r="MZA176" s="396"/>
      <c r="MZB176" s="396"/>
      <c r="MZC176" s="396"/>
      <c r="MZD176" s="396"/>
      <c r="MZE176" s="396"/>
      <c r="MZF176" s="396"/>
      <c r="MZG176" s="396"/>
      <c r="MZH176" s="396"/>
      <c r="MZI176" s="396"/>
      <c r="MZJ176" s="396"/>
      <c r="MZK176" s="396"/>
      <c r="MZL176" s="396"/>
      <c r="MZM176" s="396"/>
      <c r="MZN176" s="396"/>
      <c r="MZO176" s="396"/>
      <c r="MZP176" s="396"/>
      <c r="MZQ176" s="396"/>
      <c r="MZR176" s="396"/>
      <c r="MZS176" s="396"/>
      <c r="MZT176" s="396"/>
      <c r="MZU176" s="396"/>
      <c r="MZV176" s="396"/>
      <c r="MZW176" s="396"/>
      <c r="MZX176" s="396"/>
      <c r="MZY176" s="396"/>
      <c r="MZZ176" s="396"/>
      <c r="NAA176" s="396"/>
      <c r="NAB176" s="396"/>
      <c r="NAC176" s="396"/>
      <c r="NAD176" s="396"/>
      <c r="NAE176" s="396"/>
      <c r="NAF176" s="396"/>
      <c r="NAG176" s="396"/>
      <c r="NAH176" s="396"/>
      <c r="NAI176" s="396"/>
      <c r="NAJ176" s="396"/>
      <c r="NAK176" s="396"/>
      <c r="NAL176" s="396"/>
      <c r="NAM176" s="396"/>
      <c r="NAN176" s="396"/>
      <c r="NAO176" s="396"/>
      <c r="NAP176" s="396"/>
      <c r="NAQ176" s="396"/>
      <c r="NAR176" s="396"/>
      <c r="NAS176" s="396"/>
      <c r="NAT176" s="396"/>
      <c r="NAU176" s="396"/>
      <c r="NAV176" s="396"/>
      <c r="NAW176" s="396"/>
      <c r="NAX176" s="396"/>
      <c r="NAY176" s="396"/>
      <c r="NAZ176" s="396"/>
      <c r="NBA176" s="396"/>
      <c r="NBB176" s="396"/>
      <c r="NBC176" s="396"/>
      <c r="NBD176" s="396"/>
      <c r="NBE176" s="396"/>
      <c r="NBF176" s="396"/>
      <c r="NBG176" s="396"/>
      <c r="NBH176" s="396"/>
      <c r="NBI176" s="396"/>
      <c r="NBJ176" s="396"/>
      <c r="NBK176" s="396"/>
      <c r="NBL176" s="396"/>
      <c r="NBM176" s="396"/>
      <c r="NBN176" s="396"/>
      <c r="NBO176" s="396"/>
      <c r="NBP176" s="396"/>
      <c r="NBQ176" s="396"/>
      <c r="NBR176" s="396"/>
      <c r="NBS176" s="396"/>
      <c r="NBT176" s="396"/>
      <c r="NBU176" s="396"/>
      <c r="NBV176" s="396"/>
      <c r="NBW176" s="396"/>
      <c r="NBX176" s="396"/>
      <c r="NBY176" s="396"/>
      <c r="NBZ176" s="396"/>
      <c r="NCA176" s="396"/>
      <c r="NCB176" s="396"/>
      <c r="NCC176" s="396"/>
      <c r="NCD176" s="396"/>
      <c r="NCE176" s="396"/>
      <c r="NCF176" s="396"/>
      <c r="NCG176" s="396"/>
      <c r="NCH176" s="396"/>
      <c r="NCI176" s="396"/>
      <c r="NCJ176" s="396"/>
      <c r="NCK176" s="396"/>
      <c r="NCL176" s="396"/>
      <c r="NCM176" s="396"/>
      <c r="NCN176" s="396"/>
      <c r="NCO176" s="396"/>
      <c r="NCP176" s="396"/>
      <c r="NCQ176" s="396"/>
      <c r="NCR176" s="396"/>
      <c r="NCS176" s="396"/>
      <c r="NCT176" s="396"/>
      <c r="NCU176" s="396"/>
      <c r="NCV176" s="396"/>
      <c r="NCW176" s="396"/>
      <c r="NCX176" s="396"/>
      <c r="NCY176" s="396"/>
      <c r="NCZ176" s="396"/>
      <c r="NDA176" s="396"/>
      <c r="NDB176" s="396"/>
      <c r="NDC176" s="396"/>
      <c r="NDD176" s="396"/>
      <c r="NDE176" s="396"/>
      <c r="NDF176" s="396"/>
      <c r="NDG176" s="396"/>
      <c r="NDH176" s="396"/>
      <c r="NDI176" s="396"/>
      <c r="NDJ176" s="396"/>
      <c r="NDK176" s="396"/>
      <c r="NDL176" s="396"/>
      <c r="NDM176" s="396"/>
      <c r="NDN176" s="396"/>
      <c r="NDO176" s="396"/>
      <c r="NDP176" s="396"/>
      <c r="NDQ176" s="396"/>
      <c r="NDR176" s="396"/>
      <c r="NDS176" s="396"/>
      <c r="NDT176" s="396"/>
      <c r="NDU176" s="396"/>
      <c r="NDV176" s="396"/>
      <c r="NDW176" s="396"/>
      <c r="NDX176" s="396"/>
      <c r="NDY176" s="396"/>
      <c r="NDZ176" s="396"/>
      <c r="NEA176" s="396"/>
      <c r="NEB176" s="396"/>
      <c r="NEC176" s="396"/>
      <c r="NED176" s="396"/>
      <c r="NEE176" s="396"/>
      <c r="NEF176" s="396"/>
      <c r="NEG176" s="396"/>
      <c r="NEH176" s="396"/>
      <c r="NEI176" s="396"/>
      <c r="NEJ176" s="396"/>
      <c r="NEK176" s="396"/>
      <c r="NEL176" s="396"/>
      <c r="NEM176" s="396"/>
      <c r="NEN176" s="396"/>
      <c r="NEO176" s="396"/>
      <c r="NEP176" s="396"/>
      <c r="NEQ176" s="396"/>
      <c r="NER176" s="396"/>
      <c r="NES176" s="396"/>
      <c r="NET176" s="396"/>
      <c r="NEU176" s="396"/>
      <c r="NEV176" s="396"/>
      <c r="NEW176" s="396"/>
      <c r="NEX176" s="396"/>
      <c r="NEY176" s="396"/>
      <c r="NEZ176" s="396"/>
      <c r="NFA176" s="396"/>
      <c r="NFB176" s="396"/>
      <c r="NFC176" s="396"/>
      <c r="NFD176" s="396"/>
      <c r="NFE176" s="396"/>
      <c r="NFF176" s="396"/>
      <c r="NFG176" s="396"/>
      <c r="NFH176" s="396"/>
      <c r="NFI176" s="396"/>
      <c r="NFJ176" s="396"/>
      <c r="NFK176" s="396"/>
      <c r="NFL176" s="396"/>
      <c r="NFM176" s="396"/>
      <c r="NFN176" s="396"/>
      <c r="NFO176" s="396"/>
      <c r="NFP176" s="396"/>
      <c r="NFQ176" s="396"/>
      <c r="NFR176" s="396"/>
      <c r="NFS176" s="396"/>
      <c r="NFT176" s="396"/>
      <c r="NFU176" s="396"/>
      <c r="NFV176" s="396"/>
      <c r="NFW176" s="396"/>
      <c r="NFX176" s="396"/>
      <c r="NFY176" s="396"/>
      <c r="NFZ176" s="396"/>
      <c r="NGA176" s="396"/>
      <c r="NGB176" s="396"/>
      <c r="NGC176" s="396"/>
      <c r="NGD176" s="396"/>
      <c r="NGE176" s="396"/>
      <c r="NGF176" s="396"/>
      <c r="NGG176" s="396"/>
      <c r="NGH176" s="396"/>
      <c r="NGI176" s="396"/>
      <c r="NGJ176" s="396"/>
      <c r="NGK176" s="396"/>
      <c r="NGL176" s="396"/>
      <c r="NGM176" s="396"/>
      <c r="NGN176" s="396"/>
      <c r="NGO176" s="396"/>
      <c r="NGP176" s="396"/>
      <c r="NGQ176" s="396"/>
      <c r="NGR176" s="396"/>
      <c r="NGS176" s="396"/>
      <c r="NGT176" s="396"/>
      <c r="NGU176" s="396"/>
      <c r="NGV176" s="396"/>
      <c r="NGW176" s="396"/>
      <c r="NGX176" s="396"/>
      <c r="NGY176" s="396"/>
      <c r="NGZ176" s="396"/>
      <c r="NHA176" s="396"/>
      <c r="NHB176" s="396"/>
      <c r="NHC176" s="396"/>
      <c r="NHD176" s="396"/>
      <c r="NHE176" s="396"/>
      <c r="NHF176" s="396"/>
      <c r="NHG176" s="396"/>
      <c r="NHH176" s="396"/>
      <c r="NHI176" s="396"/>
      <c r="NHJ176" s="396"/>
      <c r="NHK176" s="396"/>
      <c r="NHL176" s="396"/>
      <c r="NHM176" s="396"/>
      <c r="NHN176" s="396"/>
      <c r="NHO176" s="396"/>
      <c r="NHP176" s="396"/>
      <c r="NHQ176" s="396"/>
      <c r="NHR176" s="396"/>
      <c r="NHS176" s="396"/>
      <c r="NHT176" s="396"/>
      <c r="NHU176" s="396"/>
      <c r="NHV176" s="396"/>
      <c r="NHW176" s="396"/>
      <c r="NHX176" s="396"/>
      <c r="NHY176" s="396"/>
      <c r="NHZ176" s="396"/>
      <c r="NIA176" s="396"/>
      <c r="NIB176" s="396"/>
      <c r="NIC176" s="396"/>
      <c r="NID176" s="396"/>
      <c r="NIE176" s="396"/>
      <c r="NIF176" s="396"/>
      <c r="NIG176" s="396"/>
      <c r="NIH176" s="396"/>
      <c r="NII176" s="396"/>
      <c r="NIJ176" s="396"/>
      <c r="NIK176" s="396"/>
      <c r="NIL176" s="396"/>
      <c r="NIM176" s="396"/>
      <c r="NIN176" s="396"/>
      <c r="NIO176" s="396"/>
      <c r="NIP176" s="396"/>
      <c r="NIQ176" s="396"/>
      <c r="NIR176" s="396"/>
      <c r="NIS176" s="396"/>
      <c r="NIT176" s="396"/>
      <c r="NIU176" s="396"/>
      <c r="NIV176" s="396"/>
      <c r="NIW176" s="396"/>
      <c r="NIX176" s="396"/>
      <c r="NIY176" s="396"/>
      <c r="NIZ176" s="396"/>
      <c r="NJA176" s="396"/>
      <c r="NJB176" s="396"/>
      <c r="NJC176" s="396"/>
      <c r="NJD176" s="396"/>
      <c r="NJE176" s="396"/>
      <c r="NJF176" s="396"/>
      <c r="NJG176" s="396"/>
      <c r="NJH176" s="396"/>
      <c r="NJI176" s="396"/>
      <c r="NJJ176" s="396"/>
      <c r="NJK176" s="396"/>
      <c r="NJL176" s="396"/>
      <c r="NJM176" s="396"/>
      <c r="NJN176" s="396"/>
      <c r="NJO176" s="396"/>
      <c r="NJP176" s="396"/>
      <c r="NJQ176" s="396"/>
      <c r="NJR176" s="396"/>
      <c r="NJS176" s="396"/>
      <c r="NJT176" s="396"/>
      <c r="NJU176" s="396"/>
      <c r="NJV176" s="396"/>
      <c r="NJW176" s="396"/>
      <c r="NJX176" s="396"/>
      <c r="NJY176" s="396"/>
      <c r="NJZ176" s="396"/>
      <c r="NKA176" s="396"/>
      <c r="NKB176" s="396"/>
      <c r="NKC176" s="396"/>
      <c r="NKD176" s="396"/>
      <c r="NKE176" s="396"/>
      <c r="NKF176" s="396"/>
      <c r="NKG176" s="396"/>
      <c r="NKH176" s="396"/>
      <c r="NKI176" s="396"/>
      <c r="NKJ176" s="396"/>
      <c r="NKK176" s="396"/>
      <c r="NKL176" s="396"/>
      <c r="NKM176" s="396"/>
      <c r="NKN176" s="396"/>
      <c r="NKO176" s="396"/>
      <c r="NKP176" s="396"/>
      <c r="NKQ176" s="396"/>
      <c r="NKR176" s="396"/>
      <c r="NKS176" s="396"/>
      <c r="NKT176" s="396"/>
      <c r="NKU176" s="396"/>
      <c r="NKV176" s="396"/>
      <c r="NKW176" s="396"/>
      <c r="NKX176" s="396"/>
      <c r="NKY176" s="396"/>
      <c r="NKZ176" s="396"/>
      <c r="NLA176" s="396"/>
      <c r="NLB176" s="396"/>
      <c r="NLC176" s="396"/>
      <c r="NLD176" s="396"/>
      <c r="NLE176" s="396"/>
      <c r="NLF176" s="396"/>
      <c r="NLG176" s="396"/>
      <c r="NLH176" s="396"/>
      <c r="NLI176" s="396"/>
      <c r="NLJ176" s="396"/>
      <c r="NLK176" s="396"/>
      <c r="NLL176" s="396"/>
      <c r="NLM176" s="396"/>
      <c r="NLN176" s="396"/>
      <c r="NLO176" s="396"/>
      <c r="NLP176" s="396"/>
      <c r="NLQ176" s="396"/>
      <c r="NLR176" s="396"/>
      <c r="NLS176" s="396"/>
      <c r="NLT176" s="396"/>
      <c r="NLU176" s="396"/>
      <c r="NLV176" s="396"/>
      <c r="NLW176" s="396"/>
      <c r="NLX176" s="396"/>
      <c r="NLY176" s="396"/>
      <c r="NLZ176" s="396"/>
      <c r="NMA176" s="396"/>
      <c r="NMB176" s="396"/>
      <c r="NMC176" s="396"/>
      <c r="NMD176" s="396"/>
      <c r="NME176" s="396"/>
      <c r="NMF176" s="396"/>
      <c r="NMG176" s="396"/>
      <c r="NMH176" s="396"/>
      <c r="NMI176" s="396"/>
      <c r="NMJ176" s="396"/>
      <c r="NMK176" s="396"/>
      <c r="NML176" s="396"/>
      <c r="NMM176" s="396"/>
      <c r="NMN176" s="396"/>
      <c r="NMO176" s="396"/>
      <c r="NMP176" s="396"/>
      <c r="NMQ176" s="396"/>
      <c r="NMR176" s="396"/>
      <c r="NMS176" s="396"/>
      <c r="NMT176" s="396"/>
      <c r="NMU176" s="396"/>
      <c r="NMV176" s="396"/>
      <c r="NMW176" s="396"/>
      <c r="NMX176" s="396"/>
      <c r="NMY176" s="396"/>
      <c r="NMZ176" s="396"/>
      <c r="NNA176" s="396"/>
      <c r="NNB176" s="396"/>
      <c r="NNC176" s="396"/>
      <c r="NND176" s="396"/>
      <c r="NNE176" s="396"/>
      <c r="NNF176" s="396"/>
      <c r="NNG176" s="396"/>
      <c r="NNH176" s="396"/>
      <c r="NNI176" s="396"/>
      <c r="NNJ176" s="396"/>
      <c r="NNK176" s="396"/>
      <c r="NNL176" s="396"/>
      <c r="NNM176" s="396"/>
      <c r="NNN176" s="396"/>
      <c r="NNO176" s="396"/>
      <c r="NNP176" s="396"/>
      <c r="NNQ176" s="396"/>
      <c r="NNR176" s="396"/>
      <c r="NNS176" s="396"/>
      <c r="NNT176" s="396"/>
      <c r="NNU176" s="396"/>
      <c r="NNV176" s="396"/>
      <c r="NNW176" s="396"/>
      <c r="NNX176" s="396"/>
      <c r="NNY176" s="396"/>
      <c r="NNZ176" s="396"/>
      <c r="NOA176" s="396"/>
      <c r="NOB176" s="396"/>
      <c r="NOC176" s="396"/>
      <c r="NOD176" s="396"/>
      <c r="NOE176" s="396"/>
      <c r="NOF176" s="396"/>
      <c r="NOG176" s="396"/>
      <c r="NOH176" s="396"/>
      <c r="NOI176" s="396"/>
      <c r="NOJ176" s="396"/>
      <c r="NOK176" s="396"/>
      <c r="NOL176" s="396"/>
      <c r="NOM176" s="396"/>
      <c r="NON176" s="396"/>
      <c r="NOO176" s="396"/>
      <c r="NOP176" s="396"/>
      <c r="NOQ176" s="396"/>
      <c r="NOR176" s="396"/>
      <c r="NOS176" s="396"/>
      <c r="NOT176" s="396"/>
      <c r="NOU176" s="396"/>
      <c r="NOV176" s="396"/>
      <c r="NOW176" s="396"/>
      <c r="NOX176" s="396"/>
      <c r="NOY176" s="396"/>
      <c r="NOZ176" s="396"/>
      <c r="NPA176" s="396"/>
      <c r="NPB176" s="396"/>
      <c r="NPC176" s="396"/>
      <c r="NPD176" s="396"/>
      <c r="NPE176" s="396"/>
      <c r="NPF176" s="396"/>
      <c r="NPG176" s="396"/>
      <c r="NPH176" s="396"/>
      <c r="NPI176" s="396"/>
      <c r="NPJ176" s="396"/>
      <c r="NPK176" s="396"/>
      <c r="NPL176" s="396"/>
      <c r="NPM176" s="396"/>
      <c r="NPN176" s="396"/>
      <c r="NPO176" s="396"/>
      <c r="NPP176" s="396"/>
      <c r="NPQ176" s="396"/>
      <c r="NPR176" s="396"/>
      <c r="NPS176" s="396"/>
      <c r="NPT176" s="396"/>
      <c r="NPU176" s="396"/>
      <c r="NPV176" s="396"/>
      <c r="NPW176" s="396"/>
      <c r="NPX176" s="396"/>
      <c r="NPY176" s="396"/>
      <c r="NPZ176" s="396"/>
      <c r="NQA176" s="396"/>
      <c r="NQB176" s="396"/>
      <c r="NQC176" s="396"/>
      <c r="NQD176" s="396"/>
      <c r="NQE176" s="396"/>
      <c r="NQF176" s="396"/>
      <c r="NQG176" s="396"/>
      <c r="NQH176" s="396"/>
      <c r="NQI176" s="396"/>
      <c r="NQJ176" s="396"/>
      <c r="NQK176" s="396"/>
      <c r="NQL176" s="396"/>
      <c r="NQM176" s="396"/>
      <c r="NQN176" s="396"/>
      <c r="NQO176" s="396"/>
      <c r="NQP176" s="396"/>
      <c r="NQQ176" s="396"/>
      <c r="NQR176" s="396"/>
      <c r="NQS176" s="396"/>
      <c r="NQT176" s="396"/>
      <c r="NQU176" s="396"/>
      <c r="NQV176" s="396"/>
      <c r="NQW176" s="396"/>
      <c r="NQX176" s="396"/>
      <c r="NQY176" s="396"/>
      <c r="NQZ176" s="396"/>
      <c r="NRA176" s="396"/>
      <c r="NRB176" s="396"/>
      <c r="NRC176" s="396"/>
      <c r="NRD176" s="396"/>
      <c r="NRE176" s="396"/>
      <c r="NRF176" s="396"/>
      <c r="NRG176" s="396"/>
      <c r="NRH176" s="396"/>
      <c r="NRI176" s="396"/>
      <c r="NRJ176" s="396"/>
      <c r="NRK176" s="396"/>
      <c r="NRL176" s="396"/>
      <c r="NRM176" s="396"/>
      <c r="NRN176" s="396"/>
      <c r="NRO176" s="396"/>
      <c r="NRP176" s="396"/>
      <c r="NRQ176" s="396"/>
      <c r="NRR176" s="396"/>
      <c r="NRS176" s="396"/>
      <c r="NRT176" s="396"/>
      <c r="NRU176" s="396"/>
      <c r="NRV176" s="396"/>
      <c r="NRW176" s="396"/>
      <c r="NRX176" s="396"/>
      <c r="NRY176" s="396"/>
      <c r="NRZ176" s="396"/>
      <c r="NSA176" s="396"/>
      <c r="NSB176" s="396"/>
      <c r="NSC176" s="396"/>
      <c r="NSD176" s="396"/>
      <c r="NSE176" s="396"/>
      <c r="NSF176" s="396"/>
      <c r="NSG176" s="396"/>
      <c r="NSH176" s="396"/>
      <c r="NSI176" s="396"/>
      <c r="NSJ176" s="396"/>
      <c r="NSK176" s="396"/>
      <c r="NSL176" s="396"/>
      <c r="NSM176" s="396"/>
      <c r="NSN176" s="396"/>
      <c r="NSO176" s="396"/>
      <c r="NSP176" s="396"/>
      <c r="NSQ176" s="396"/>
      <c r="NSR176" s="396"/>
      <c r="NSS176" s="396"/>
      <c r="NST176" s="396"/>
      <c r="NSU176" s="396"/>
      <c r="NSV176" s="396"/>
      <c r="NSW176" s="396"/>
      <c r="NSX176" s="396"/>
      <c r="NSY176" s="396"/>
      <c r="NSZ176" s="396"/>
      <c r="NTA176" s="396"/>
      <c r="NTB176" s="396"/>
      <c r="NTC176" s="396"/>
      <c r="NTD176" s="396"/>
      <c r="NTE176" s="396"/>
      <c r="NTF176" s="396"/>
      <c r="NTG176" s="396"/>
      <c r="NTH176" s="396"/>
      <c r="NTI176" s="396"/>
      <c r="NTJ176" s="396"/>
      <c r="NTK176" s="396"/>
      <c r="NTL176" s="396"/>
      <c r="NTM176" s="396"/>
      <c r="NTN176" s="396"/>
      <c r="NTO176" s="396"/>
      <c r="NTP176" s="396"/>
      <c r="NTQ176" s="396"/>
      <c r="NTR176" s="396"/>
      <c r="NTS176" s="396"/>
      <c r="NTT176" s="396"/>
      <c r="NTU176" s="396"/>
      <c r="NTV176" s="396"/>
      <c r="NTW176" s="396"/>
      <c r="NTX176" s="396"/>
      <c r="NTY176" s="396"/>
      <c r="NTZ176" s="396"/>
      <c r="NUA176" s="396"/>
      <c r="NUB176" s="396"/>
      <c r="NUC176" s="396"/>
      <c r="NUD176" s="396"/>
      <c r="NUE176" s="396"/>
      <c r="NUF176" s="396"/>
      <c r="NUG176" s="396"/>
      <c r="NUH176" s="396"/>
      <c r="NUI176" s="396"/>
      <c r="NUJ176" s="396"/>
      <c r="NUK176" s="396"/>
      <c r="NUL176" s="396"/>
      <c r="NUM176" s="396"/>
      <c r="NUN176" s="396"/>
      <c r="NUO176" s="396"/>
      <c r="NUP176" s="396"/>
      <c r="NUQ176" s="396"/>
      <c r="NUR176" s="396"/>
      <c r="NUS176" s="396"/>
      <c r="NUT176" s="396"/>
      <c r="NUU176" s="396"/>
      <c r="NUV176" s="396"/>
      <c r="NUW176" s="396"/>
      <c r="NUX176" s="396"/>
      <c r="NUY176" s="396"/>
      <c r="NUZ176" s="396"/>
      <c r="NVA176" s="396"/>
      <c r="NVB176" s="396"/>
      <c r="NVC176" s="396"/>
      <c r="NVD176" s="396"/>
      <c r="NVE176" s="396"/>
      <c r="NVF176" s="396"/>
      <c r="NVG176" s="396"/>
      <c r="NVH176" s="396"/>
      <c r="NVI176" s="396"/>
      <c r="NVJ176" s="396"/>
      <c r="NVK176" s="396"/>
      <c r="NVL176" s="396"/>
      <c r="NVM176" s="396"/>
      <c r="NVN176" s="396"/>
      <c r="NVO176" s="396"/>
      <c r="NVP176" s="396"/>
      <c r="NVQ176" s="396"/>
      <c r="NVR176" s="396"/>
      <c r="NVS176" s="396"/>
      <c r="NVT176" s="396"/>
      <c r="NVU176" s="396"/>
      <c r="NVV176" s="396"/>
      <c r="NVW176" s="396"/>
      <c r="NVX176" s="396"/>
      <c r="NVY176" s="396"/>
      <c r="NVZ176" s="396"/>
      <c r="NWA176" s="396"/>
      <c r="NWB176" s="396"/>
      <c r="NWC176" s="396"/>
      <c r="NWD176" s="396"/>
      <c r="NWE176" s="396"/>
      <c r="NWF176" s="396"/>
      <c r="NWG176" s="396"/>
      <c r="NWH176" s="396"/>
      <c r="NWI176" s="396"/>
      <c r="NWJ176" s="396"/>
      <c r="NWK176" s="396"/>
      <c r="NWL176" s="396"/>
      <c r="NWM176" s="396"/>
      <c r="NWN176" s="396"/>
      <c r="NWO176" s="396"/>
      <c r="NWP176" s="396"/>
      <c r="NWQ176" s="396"/>
      <c r="NWR176" s="396"/>
      <c r="NWS176" s="396"/>
      <c r="NWT176" s="396"/>
      <c r="NWU176" s="396"/>
      <c r="NWV176" s="396"/>
      <c r="NWW176" s="396"/>
      <c r="NWX176" s="396"/>
      <c r="NWY176" s="396"/>
      <c r="NWZ176" s="396"/>
      <c r="NXA176" s="396"/>
      <c r="NXB176" s="396"/>
      <c r="NXC176" s="396"/>
      <c r="NXD176" s="396"/>
      <c r="NXE176" s="396"/>
      <c r="NXF176" s="396"/>
      <c r="NXG176" s="396"/>
      <c r="NXH176" s="396"/>
      <c r="NXI176" s="396"/>
      <c r="NXJ176" s="396"/>
      <c r="NXK176" s="396"/>
      <c r="NXL176" s="396"/>
      <c r="NXM176" s="396"/>
      <c r="NXN176" s="396"/>
      <c r="NXO176" s="396"/>
      <c r="NXP176" s="396"/>
      <c r="NXQ176" s="396"/>
      <c r="NXR176" s="396"/>
      <c r="NXS176" s="396"/>
      <c r="NXT176" s="396"/>
      <c r="NXU176" s="396"/>
      <c r="NXV176" s="396"/>
      <c r="NXW176" s="396"/>
      <c r="NXX176" s="396"/>
      <c r="NXY176" s="396"/>
      <c r="NXZ176" s="396"/>
      <c r="NYA176" s="396"/>
      <c r="NYB176" s="396"/>
      <c r="NYC176" s="396"/>
      <c r="NYD176" s="396"/>
      <c r="NYE176" s="396"/>
      <c r="NYF176" s="396"/>
      <c r="NYG176" s="396"/>
      <c r="NYH176" s="396"/>
      <c r="NYI176" s="396"/>
      <c r="NYJ176" s="396"/>
      <c r="NYK176" s="396"/>
      <c r="NYL176" s="396"/>
      <c r="NYM176" s="396"/>
      <c r="NYN176" s="396"/>
      <c r="NYO176" s="396"/>
      <c r="NYP176" s="396"/>
      <c r="NYQ176" s="396"/>
      <c r="NYR176" s="396"/>
      <c r="NYS176" s="396"/>
      <c r="NYT176" s="396"/>
      <c r="NYU176" s="396"/>
      <c r="NYV176" s="396"/>
      <c r="NYW176" s="396"/>
      <c r="NYX176" s="396"/>
      <c r="NYY176" s="396"/>
      <c r="NYZ176" s="396"/>
      <c r="NZA176" s="396"/>
      <c r="NZB176" s="396"/>
      <c r="NZC176" s="396"/>
      <c r="NZD176" s="396"/>
      <c r="NZE176" s="396"/>
      <c r="NZF176" s="396"/>
      <c r="NZG176" s="396"/>
      <c r="NZH176" s="396"/>
      <c r="NZI176" s="396"/>
      <c r="NZJ176" s="396"/>
      <c r="NZK176" s="396"/>
      <c r="NZL176" s="396"/>
      <c r="NZM176" s="396"/>
      <c r="NZN176" s="396"/>
      <c r="NZO176" s="396"/>
      <c r="NZP176" s="396"/>
      <c r="NZQ176" s="396"/>
      <c r="NZR176" s="396"/>
      <c r="NZS176" s="396"/>
      <c r="NZT176" s="396"/>
      <c r="NZU176" s="396"/>
      <c r="NZV176" s="396"/>
      <c r="NZW176" s="396"/>
      <c r="NZX176" s="396"/>
      <c r="NZY176" s="396"/>
      <c r="NZZ176" s="396"/>
      <c r="OAA176" s="396"/>
      <c r="OAB176" s="396"/>
      <c r="OAC176" s="396"/>
      <c r="OAD176" s="396"/>
      <c r="OAE176" s="396"/>
      <c r="OAF176" s="396"/>
      <c r="OAG176" s="396"/>
      <c r="OAH176" s="396"/>
      <c r="OAI176" s="396"/>
      <c r="OAJ176" s="396"/>
      <c r="OAK176" s="396"/>
      <c r="OAL176" s="396"/>
      <c r="OAM176" s="396"/>
      <c r="OAN176" s="396"/>
      <c r="OAO176" s="396"/>
      <c r="OAP176" s="396"/>
      <c r="OAQ176" s="396"/>
      <c r="OAR176" s="396"/>
      <c r="OAS176" s="396"/>
      <c r="OAT176" s="396"/>
      <c r="OAU176" s="396"/>
      <c r="OAV176" s="396"/>
      <c r="OAW176" s="396"/>
      <c r="OAX176" s="396"/>
      <c r="OAY176" s="396"/>
      <c r="OAZ176" s="396"/>
      <c r="OBA176" s="396"/>
      <c r="OBB176" s="396"/>
      <c r="OBC176" s="396"/>
      <c r="OBD176" s="396"/>
      <c r="OBE176" s="396"/>
      <c r="OBF176" s="396"/>
      <c r="OBG176" s="396"/>
      <c r="OBH176" s="396"/>
      <c r="OBI176" s="396"/>
      <c r="OBJ176" s="396"/>
      <c r="OBK176" s="396"/>
      <c r="OBL176" s="396"/>
      <c r="OBM176" s="396"/>
      <c r="OBN176" s="396"/>
      <c r="OBO176" s="396"/>
      <c r="OBP176" s="396"/>
      <c r="OBQ176" s="396"/>
      <c r="OBR176" s="396"/>
      <c r="OBS176" s="396"/>
      <c r="OBT176" s="396"/>
      <c r="OBU176" s="396"/>
      <c r="OBV176" s="396"/>
      <c r="OBW176" s="396"/>
      <c r="OBX176" s="396"/>
      <c r="OBY176" s="396"/>
      <c r="OBZ176" s="396"/>
      <c r="OCA176" s="396"/>
      <c r="OCB176" s="396"/>
      <c r="OCC176" s="396"/>
      <c r="OCD176" s="396"/>
      <c r="OCE176" s="396"/>
      <c r="OCF176" s="396"/>
      <c r="OCG176" s="396"/>
      <c r="OCH176" s="396"/>
      <c r="OCI176" s="396"/>
      <c r="OCJ176" s="396"/>
      <c r="OCK176" s="396"/>
      <c r="OCL176" s="396"/>
      <c r="OCM176" s="396"/>
      <c r="OCN176" s="396"/>
      <c r="OCO176" s="396"/>
      <c r="OCP176" s="396"/>
      <c r="OCQ176" s="396"/>
      <c r="OCR176" s="396"/>
      <c r="OCS176" s="396"/>
      <c r="OCT176" s="396"/>
      <c r="OCU176" s="396"/>
      <c r="OCV176" s="396"/>
      <c r="OCW176" s="396"/>
      <c r="OCX176" s="396"/>
      <c r="OCY176" s="396"/>
      <c r="OCZ176" s="396"/>
      <c r="ODA176" s="396"/>
      <c r="ODB176" s="396"/>
      <c r="ODC176" s="396"/>
      <c r="ODD176" s="396"/>
      <c r="ODE176" s="396"/>
      <c r="ODF176" s="396"/>
      <c r="ODG176" s="396"/>
      <c r="ODH176" s="396"/>
      <c r="ODI176" s="396"/>
      <c r="ODJ176" s="396"/>
      <c r="ODK176" s="396"/>
      <c r="ODL176" s="396"/>
      <c r="ODM176" s="396"/>
      <c r="ODN176" s="396"/>
      <c r="ODO176" s="396"/>
      <c r="ODP176" s="396"/>
      <c r="ODQ176" s="396"/>
      <c r="ODR176" s="396"/>
      <c r="ODS176" s="396"/>
      <c r="ODT176" s="396"/>
      <c r="ODU176" s="396"/>
      <c r="ODV176" s="396"/>
      <c r="ODW176" s="396"/>
      <c r="ODX176" s="396"/>
      <c r="ODY176" s="396"/>
      <c r="ODZ176" s="396"/>
      <c r="OEA176" s="396"/>
      <c r="OEB176" s="396"/>
      <c r="OEC176" s="396"/>
      <c r="OED176" s="396"/>
      <c r="OEE176" s="396"/>
      <c r="OEF176" s="396"/>
      <c r="OEG176" s="396"/>
      <c r="OEH176" s="396"/>
      <c r="OEI176" s="396"/>
      <c r="OEJ176" s="396"/>
      <c r="OEK176" s="396"/>
      <c r="OEL176" s="396"/>
      <c r="OEM176" s="396"/>
      <c r="OEN176" s="396"/>
      <c r="OEO176" s="396"/>
      <c r="OEP176" s="396"/>
      <c r="OEQ176" s="396"/>
      <c r="OER176" s="396"/>
      <c r="OES176" s="396"/>
      <c r="OET176" s="396"/>
      <c r="OEU176" s="396"/>
      <c r="OEV176" s="396"/>
      <c r="OEW176" s="396"/>
      <c r="OEX176" s="396"/>
      <c r="OEY176" s="396"/>
      <c r="OEZ176" s="396"/>
      <c r="OFA176" s="396"/>
      <c r="OFB176" s="396"/>
      <c r="OFC176" s="396"/>
      <c r="OFD176" s="396"/>
      <c r="OFE176" s="396"/>
      <c r="OFF176" s="396"/>
      <c r="OFG176" s="396"/>
      <c r="OFH176" s="396"/>
      <c r="OFI176" s="396"/>
      <c r="OFJ176" s="396"/>
      <c r="OFK176" s="396"/>
      <c r="OFL176" s="396"/>
      <c r="OFM176" s="396"/>
      <c r="OFN176" s="396"/>
      <c r="OFO176" s="396"/>
      <c r="OFP176" s="396"/>
      <c r="OFQ176" s="396"/>
      <c r="OFR176" s="396"/>
      <c r="OFS176" s="396"/>
      <c r="OFT176" s="396"/>
      <c r="OFU176" s="396"/>
      <c r="OFV176" s="396"/>
      <c r="OFW176" s="396"/>
      <c r="OFX176" s="396"/>
      <c r="OFY176" s="396"/>
      <c r="OFZ176" s="396"/>
      <c r="OGA176" s="396"/>
      <c r="OGB176" s="396"/>
      <c r="OGC176" s="396"/>
      <c r="OGD176" s="396"/>
      <c r="OGE176" s="396"/>
      <c r="OGF176" s="396"/>
      <c r="OGG176" s="396"/>
      <c r="OGH176" s="396"/>
      <c r="OGI176" s="396"/>
      <c r="OGJ176" s="396"/>
      <c r="OGK176" s="396"/>
      <c r="OGL176" s="396"/>
      <c r="OGM176" s="396"/>
      <c r="OGN176" s="396"/>
      <c r="OGO176" s="396"/>
      <c r="OGP176" s="396"/>
      <c r="OGQ176" s="396"/>
      <c r="OGR176" s="396"/>
      <c r="OGS176" s="396"/>
      <c r="OGT176" s="396"/>
      <c r="OGU176" s="396"/>
      <c r="OGV176" s="396"/>
      <c r="OGW176" s="396"/>
      <c r="OGX176" s="396"/>
      <c r="OGY176" s="396"/>
      <c r="OGZ176" s="396"/>
      <c r="OHA176" s="396"/>
      <c r="OHB176" s="396"/>
      <c r="OHC176" s="396"/>
      <c r="OHD176" s="396"/>
      <c r="OHE176" s="396"/>
      <c r="OHF176" s="396"/>
      <c r="OHG176" s="396"/>
      <c r="OHH176" s="396"/>
      <c r="OHI176" s="396"/>
      <c r="OHJ176" s="396"/>
      <c r="OHK176" s="396"/>
      <c r="OHL176" s="396"/>
      <c r="OHM176" s="396"/>
      <c r="OHN176" s="396"/>
      <c r="OHO176" s="396"/>
      <c r="OHP176" s="396"/>
      <c r="OHQ176" s="396"/>
      <c r="OHR176" s="396"/>
      <c r="OHS176" s="396"/>
      <c r="OHT176" s="396"/>
      <c r="OHU176" s="396"/>
      <c r="OHV176" s="396"/>
      <c r="OHW176" s="396"/>
      <c r="OHX176" s="396"/>
      <c r="OHY176" s="396"/>
      <c r="OHZ176" s="396"/>
      <c r="OIA176" s="396"/>
      <c r="OIB176" s="396"/>
      <c r="OIC176" s="396"/>
      <c r="OID176" s="396"/>
      <c r="OIE176" s="396"/>
      <c r="OIF176" s="396"/>
      <c r="OIG176" s="396"/>
      <c r="OIH176" s="396"/>
      <c r="OII176" s="396"/>
      <c r="OIJ176" s="396"/>
      <c r="OIK176" s="396"/>
      <c r="OIL176" s="396"/>
      <c r="OIM176" s="396"/>
      <c r="OIN176" s="396"/>
      <c r="OIO176" s="396"/>
      <c r="OIP176" s="396"/>
      <c r="OIQ176" s="396"/>
      <c r="OIR176" s="396"/>
      <c r="OIS176" s="396"/>
      <c r="OIT176" s="396"/>
      <c r="OIU176" s="396"/>
      <c r="OIV176" s="396"/>
      <c r="OIW176" s="396"/>
      <c r="OIX176" s="396"/>
      <c r="OIY176" s="396"/>
      <c r="OIZ176" s="396"/>
      <c r="OJA176" s="396"/>
      <c r="OJB176" s="396"/>
      <c r="OJC176" s="396"/>
      <c r="OJD176" s="396"/>
      <c r="OJE176" s="396"/>
      <c r="OJF176" s="396"/>
      <c r="OJG176" s="396"/>
      <c r="OJH176" s="396"/>
      <c r="OJI176" s="396"/>
      <c r="OJJ176" s="396"/>
      <c r="OJK176" s="396"/>
      <c r="OJL176" s="396"/>
      <c r="OJM176" s="396"/>
      <c r="OJN176" s="396"/>
      <c r="OJO176" s="396"/>
      <c r="OJP176" s="396"/>
      <c r="OJQ176" s="396"/>
      <c r="OJR176" s="396"/>
      <c r="OJS176" s="396"/>
      <c r="OJT176" s="396"/>
      <c r="OJU176" s="396"/>
      <c r="OJV176" s="396"/>
      <c r="OJW176" s="396"/>
      <c r="OJX176" s="396"/>
      <c r="OJY176" s="396"/>
      <c r="OJZ176" s="396"/>
      <c r="OKA176" s="396"/>
      <c r="OKB176" s="396"/>
      <c r="OKC176" s="396"/>
      <c r="OKD176" s="396"/>
      <c r="OKE176" s="396"/>
      <c r="OKF176" s="396"/>
      <c r="OKG176" s="396"/>
      <c r="OKH176" s="396"/>
      <c r="OKI176" s="396"/>
      <c r="OKJ176" s="396"/>
      <c r="OKK176" s="396"/>
      <c r="OKL176" s="396"/>
      <c r="OKM176" s="396"/>
      <c r="OKN176" s="396"/>
      <c r="OKO176" s="396"/>
      <c r="OKP176" s="396"/>
      <c r="OKQ176" s="396"/>
      <c r="OKR176" s="396"/>
      <c r="OKS176" s="396"/>
      <c r="OKT176" s="396"/>
      <c r="OKU176" s="396"/>
      <c r="OKV176" s="396"/>
      <c r="OKW176" s="396"/>
      <c r="OKX176" s="396"/>
      <c r="OKY176" s="396"/>
      <c r="OKZ176" s="396"/>
      <c r="OLA176" s="396"/>
      <c r="OLB176" s="396"/>
      <c r="OLC176" s="396"/>
      <c r="OLD176" s="396"/>
      <c r="OLE176" s="396"/>
      <c r="OLF176" s="396"/>
      <c r="OLG176" s="396"/>
      <c r="OLH176" s="396"/>
      <c r="OLI176" s="396"/>
      <c r="OLJ176" s="396"/>
      <c r="OLK176" s="396"/>
      <c r="OLL176" s="396"/>
      <c r="OLM176" s="396"/>
      <c r="OLN176" s="396"/>
      <c r="OLO176" s="396"/>
      <c r="OLP176" s="396"/>
      <c r="OLQ176" s="396"/>
      <c r="OLR176" s="396"/>
      <c r="OLS176" s="396"/>
      <c r="OLT176" s="396"/>
      <c r="OLU176" s="396"/>
      <c r="OLV176" s="396"/>
      <c r="OLW176" s="396"/>
      <c r="OLX176" s="396"/>
      <c r="OLY176" s="396"/>
      <c r="OLZ176" s="396"/>
      <c r="OMA176" s="396"/>
      <c r="OMB176" s="396"/>
      <c r="OMC176" s="396"/>
      <c r="OMD176" s="396"/>
      <c r="OME176" s="396"/>
      <c r="OMF176" s="396"/>
      <c r="OMG176" s="396"/>
      <c r="OMH176" s="396"/>
      <c r="OMI176" s="396"/>
      <c r="OMJ176" s="396"/>
      <c r="OMK176" s="396"/>
      <c r="OML176" s="396"/>
      <c r="OMM176" s="396"/>
      <c r="OMN176" s="396"/>
      <c r="OMO176" s="396"/>
      <c r="OMP176" s="396"/>
      <c r="OMQ176" s="396"/>
      <c r="OMR176" s="396"/>
      <c r="OMS176" s="396"/>
      <c r="OMT176" s="396"/>
      <c r="OMU176" s="396"/>
      <c r="OMV176" s="396"/>
      <c r="OMW176" s="396"/>
      <c r="OMX176" s="396"/>
      <c r="OMY176" s="396"/>
      <c r="OMZ176" s="396"/>
      <c r="ONA176" s="396"/>
      <c r="ONB176" s="396"/>
      <c r="ONC176" s="396"/>
      <c r="OND176" s="396"/>
      <c r="ONE176" s="396"/>
      <c r="ONF176" s="396"/>
      <c r="ONG176" s="396"/>
      <c r="ONH176" s="396"/>
      <c r="ONI176" s="396"/>
      <c r="ONJ176" s="396"/>
      <c r="ONK176" s="396"/>
      <c r="ONL176" s="396"/>
      <c r="ONM176" s="396"/>
      <c r="ONN176" s="396"/>
      <c r="ONO176" s="396"/>
      <c r="ONP176" s="396"/>
      <c r="ONQ176" s="396"/>
      <c r="ONR176" s="396"/>
      <c r="ONS176" s="396"/>
      <c r="ONT176" s="396"/>
      <c r="ONU176" s="396"/>
      <c r="ONV176" s="396"/>
      <c r="ONW176" s="396"/>
      <c r="ONX176" s="396"/>
      <c r="ONY176" s="396"/>
      <c r="ONZ176" s="396"/>
      <c r="OOA176" s="396"/>
      <c r="OOB176" s="396"/>
      <c r="OOC176" s="396"/>
      <c r="OOD176" s="396"/>
      <c r="OOE176" s="396"/>
      <c r="OOF176" s="396"/>
      <c r="OOG176" s="396"/>
      <c r="OOH176" s="396"/>
      <c r="OOI176" s="396"/>
      <c r="OOJ176" s="396"/>
      <c r="OOK176" s="396"/>
      <c r="OOL176" s="396"/>
      <c r="OOM176" s="396"/>
      <c r="OON176" s="396"/>
      <c r="OOO176" s="396"/>
      <c r="OOP176" s="396"/>
      <c r="OOQ176" s="396"/>
      <c r="OOR176" s="396"/>
      <c r="OOS176" s="396"/>
      <c r="OOT176" s="396"/>
      <c r="OOU176" s="396"/>
      <c r="OOV176" s="396"/>
      <c r="OOW176" s="396"/>
      <c r="OOX176" s="396"/>
      <c r="OOY176" s="396"/>
      <c r="OOZ176" s="396"/>
      <c r="OPA176" s="396"/>
      <c r="OPB176" s="396"/>
      <c r="OPC176" s="396"/>
      <c r="OPD176" s="396"/>
      <c r="OPE176" s="396"/>
      <c r="OPF176" s="396"/>
      <c r="OPG176" s="396"/>
      <c r="OPH176" s="396"/>
      <c r="OPI176" s="396"/>
      <c r="OPJ176" s="396"/>
      <c r="OPK176" s="396"/>
      <c r="OPL176" s="396"/>
      <c r="OPM176" s="396"/>
      <c r="OPN176" s="396"/>
      <c r="OPO176" s="396"/>
      <c r="OPP176" s="396"/>
      <c r="OPQ176" s="396"/>
      <c r="OPR176" s="396"/>
      <c r="OPS176" s="396"/>
      <c r="OPT176" s="396"/>
      <c r="OPU176" s="396"/>
      <c r="OPV176" s="396"/>
      <c r="OPW176" s="396"/>
      <c r="OPX176" s="396"/>
      <c r="OPY176" s="396"/>
      <c r="OPZ176" s="396"/>
      <c r="OQA176" s="396"/>
      <c r="OQB176" s="396"/>
      <c r="OQC176" s="396"/>
      <c r="OQD176" s="396"/>
      <c r="OQE176" s="396"/>
      <c r="OQF176" s="396"/>
      <c r="OQG176" s="396"/>
      <c r="OQH176" s="396"/>
      <c r="OQI176" s="396"/>
      <c r="OQJ176" s="396"/>
      <c r="OQK176" s="396"/>
      <c r="OQL176" s="396"/>
      <c r="OQM176" s="396"/>
      <c r="OQN176" s="396"/>
      <c r="OQO176" s="396"/>
      <c r="OQP176" s="396"/>
      <c r="OQQ176" s="396"/>
      <c r="OQR176" s="396"/>
      <c r="OQS176" s="396"/>
      <c r="OQT176" s="396"/>
      <c r="OQU176" s="396"/>
      <c r="OQV176" s="396"/>
      <c r="OQW176" s="396"/>
      <c r="OQX176" s="396"/>
      <c r="OQY176" s="396"/>
      <c r="OQZ176" s="396"/>
      <c r="ORA176" s="396"/>
      <c r="ORB176" s="396"/>
      <c r="ORC176" s="396"/>
      <c r="ORD176" s="396"/>
      <c r="ORE176" s="396"/>
      <c r="ORF176" s="396"/>
      <c r="ORG176" s="396"/>
      <c r="ORH176" s="396"/>
      <c r="ORI176" s="396"/>
      <c r="ORJ176" s="396"/>
      <c r="ORK176" s="396"/>
      <c r="ORL176" s="396"/>
      <c r="ORM176" s="396"/>
      <c r="ORN176" s="396"/>
      <c r="ORO176" s="396"/>
      <c r="ORP176" s="396"/>
      <c r="ORQ176" s="396"/>
      <c r="ORR176" s="396"/>
      <c r="ORS176" s="396"/>
      <c r="ORT176" s="396"/>
      <c r="ORU176" s="396"/>
      <c r="ORV176" s="396"/>
      <c r="ORW176" s="396"/>
      <c r="ORX176" s="396"/>
      <c r="ORY176" s="396"/>
      <c r="ORZ176" s="396"/>
      <c r="OSA176" s="396"/>
      <c r="OSB176" s="396"/>
      <c r="OSC176" s="396"/>
      <c r="OSD176" s="396"/>
      <c r="OSE176" s="396"/>
      <c r="OSF176" s="396"/>
      <c r="OSG176" s="396"/>
      <c r="OSH176" s="396"/>
      <c r="OSI176" s="396"/>
      <c r="OSJ176" s="396"/>
      <c r="OSK176" s="396"/>
      <c r="OSL176" s="396"/>
      <c r="OSM176" s="396"/>
      <c r="OSN176" s="396"/>
      <c r="OSO176" s="396"/>
      <c r="OSP176" s="396"/>
      <c r="OSQ176" s="396"/>
      <c r="OSR176" s="396"/>
      <c r="OSS176" s="396"/>
      <c r="OST176" s="396"/>
      <c r="OSU176" s="396"/>
      <c r="OSV176" s="396"/>
      <c r="OSW176" s="396"/>
      <c r="OSX176" s="396"/>
      <c r="OSY176" s="396"/>
      <c r="OSZ176" s="396"/>
      <c r="OTA176" s="396"/>
      <c r="OTB176" s="396"/>
      <c r="OTC176" s="396"/>
      <c r="OTD176" s="396"/>
      <c r="OTE176" s="396"/>
      <c r="OTF176" s="396"/>
      <c r="OTG176" s="396"/>
      <c r="OTH176" s="396"/>
      <c r="OTI176" s="396"/>
      <c r="OTJ176" s="396"/>
      <c r="OTK176" s="396"/>
      <c r="OTL176" s="396"/>
      <c r="OTM176" s="396"/>
      <c r="OTN176" s="396"/>
      <c r="OTO176" s="396"/>
      <c r="OTP176" s="396"/>
      <c r="OTQ176" s="396"/>
      <c r="OTR176" s="396"/>
      <c r="OTS176" s="396"/>
      <c r="OTT176" s="396"/>
      <c r="OTU176" s="396"/>
      <c r="OTV176" s="396"/>
      <c r="OTW176" s="396"/>
      <c r="OTX176" s="396"/>
      <c r="OTY176" s="396"/>
      <c r="OTZ176" s="396"/>
      <c r="OUA176" s="396"/>
      <c r="OUB176" s="396"/>
      <c r="OUC176" s="396"/>
      <c r="OUD176" s="396"/>
      <c r="OUE176" s="396"/>
      <c r="OUF176" s="396"/>
      <c r="OUG176" s="396"/>
      <c r="OUH176" s="396"/>
      <c r="OUI176" s="396"/>
      <c r="OUJ176" s="396"/>
      <c r="OUK176" s="396"/>
      <c r="OUL176" s="396"/>
      <c r="OUM176" s="396"/>
      <c r="OUN176" s="396"/>
      <c r="OUO176" s="396"/>
      <c r="OUP176" s="396"/>
      <c r="OUQ176" s="396"/>
      <c r="OUR176" s="396"/>
      <c r="OUS176" s="396"/>
      <c r="OUT176" s="396"/>
      <c r="OUU176" s="396"/>
      <c r="OUV176" s="396"/>
      <c r="OUW176" s="396"/>
      <c r="OUX176" s="396"/>
      <c r="OUY176" s="396"/>
      <c r="OUZ176" s="396"/>
      <c r="OVA176" s="396"/>
      <c r="OVB176" s="396"/>
      <c r="OVC176" s="396"/>
      <c r="OVD176" s="396"/>
      <c r="OVE176" s="396"/>
      <c r="OVF176" s="396"/>
      <c r="OVG176" s="396"/>
      <c r="OVH176" s="396"/>
      <c r="OVI176" s="396"/>
      <c r="OVJ176" s="396"/>
      <c r="OVK176" s="396"/>
      <c r="OVL176" s="396"/>
      <c r="OVM176" s="396"/>
      <c r="OVN176" s="396"/>
      <c r="OVO176" s="396"/>
      <c r="OVP176" s="396"/>
      <c r="OVQ176" s="396"/>
      <c r="OVR176" s="396"/>
      <c r="OVS176" s="396"/>
      <c r="OVT176" s="396"/>
      <c r="OVU176" s="396"/>
      <c r="OVV176" s="396"/>
      <c r="OVW176" s="396"/>
      <c r="OVX176" s="396"/>
      <c r="OVY176" s="396"/>
      <c r="OVZ176" s="396"/>
      <c r="OWA176" s="396"/>
      <c r="OWB176" s="396"/>
      <c r="OWC176" s="396"/>
      <c r="OWD176" s="396"/>
      <c r="OWE176" s="396"/>
      <c r="OWF176" s="396"/>
      <c r="OWG176" s="396"/>
      <c r="OWH176" s="396"/>
      <c r="OWI176" s="396"/>
      <c r="OWJ176" s="396"/>
      <c r="OWK176" s="396"/>
      <c r="OWL176" s="396"/>
      <c r="OWM176" s="396"/>
      <c r="OWN176" s="396"/>
      <c r="OWO176" s="396"/>
      <c r="OWP176" s="396"/>
      <c r="OWQ176" s="396"/>
      <c r="OWR176" s="396"/>
      <c r="OWS176" s="396"/>
      <c r="OWT176" s="396"/>
      <c r="OWU176" s="396"/>
      <c r="OWV176" s="396"/>
      <c r="OWW176" s="396"/>
      <c r="OWX176" s="396"/>
      <c r="OWY176" s="396"/>
      <c r="OWZ176" s="396"/>
      <c r="OXA176" s="396"/>
      <c r="OXB176" s="396"/>
      <c r="OXC176" s="396"/>
      <c r="OXD176" s="396"/>
      <c r="OXE176" s="396"/>
      <c r="OXF176" s="396"/>
      <c r="OXG176" s="396"/>
      <c r="OXH176" s="396"/>
      <c r="OXI176" s="396"/>
      <c r="OXJ176" s="396"/>
      <c r="OXK176" s="396"/>
      <c r="OXL176" s="396"/>
      <c r="OXM176" s="396"/>
      <c r="OXN176" s="396"/>
      <c r="OXO176" s="396"/>
      <c r="OXP176" s="396"/>
      <c r="OXQ176" s="396"/>
      <c r="OXR176" s="396"/>
      <c r="OXS176" s="396"/>
      <c r="OXT176" s="396"/>
      <c r="OXU176" s="396"/>
      <c r="OXV176" s="396"/>
      <c r="OXW176" s="396"/>
      <c r="OXX176" s="396"/>
      <c r="OXY176" s="396"/>
      <c r="OXZ176" s="396"/>
      <c r="OYA176" s="396"/>
      <c r="OYB176" s="396"/>
      <c r="OYC176" s="396"/>
      <c r="OYD176" s="396"/>
      <c r="OYE176" s="396"/>
      <c r="OYF176" s="396"/>
      <c r="OYG176" s="396"/>
      <c r="OYH176" s="396"/>
      <c r="OYI176" s="396"/>
      <c r="OYJ176" s="396"/>
      <c r="OYK176" s="396"/>
      <c r="OYL176" s="396"/>
      <c r="OYM176" s="396"/>
      <c r="OYN176" s="396"/>
      <c r="OYO176" s="396"/>
      <c r="OYP176" s="396"/>
      <c r="OYQ176" s="396"/>
      <c r="OYR176" s="396"/>
      <c r="OYS176" s="396"/>
      <c r="OYT176" s="396"/>
      <c r="OYU176" s="396"/>
      <c r="OYV176" s="396"/>
      <c r="OYW176" s="396"/>
      <c r="OYX176" s="396"/>
      <c r="OYY176" s="396"/>
      <c r="OYZ176" s="396"/>
      <c r="OZA176" s="396"/>
      <c r="OZB176" s="396"/>
      <c r="OZC176" s="396"/>
      <c r="OZD176" s="396"/>
      <c r="OZE176" s="396"/>
      <c r="OZF176" s="396"/>
      <c r="OZG176" s="396"/>
      <c r="OZH176" s="396"/>
      <c r="OZI176" s="396"/>
      <c r="OZJ176" s="396"/>
      <c r="OZK176" s="396"/>
      <c r="OZL176" s="396"/>
      <c r="OZM176" s="396"/>
      <c r="OZN176" s="396"/>
      <c r="OZO176" s="396"/>
      <c r="OZP176" s="396"/>
      <c r="OZQ176" s="396"/>
      <c r="OZR176" s="396"/>
      <c r="OZS176" s="396"/>
      <c r="OZT176" s="396"/>
      <c r="OZU176" s="396"/>
      <c r="OZV176" s="396"/>
      <c r="OZW176" s="396"/>
      <c r="OZX176" s="396"/>
      <c r="OZY176" s="396"/>
      <c r="OZZ176" s="396"/>
      <c r="PAA176" s="396"/>
      <c r="PAB176" s="396"/>
      <c r="PAC176" s="396"/>
      <c r="PAD176" s="396"/>
      <c r="PAE176" s="396"/>
      <c r="PAF176" s="396"/>
      <c r="PAG176" s="396"/>
      <c r="PAH176" s="396"/>
      <c r="PAI176" s="396"/>
      <c r="PAJ176" s="396"/>
      <c r="PAK176" s="396"/>
      <c r="PAL176" s="396"/>
      <c r="PAM176" s="396"/>
      <c r="PAN176" s="396"/>
      <c r="PAO176" s="396"/>
      <c r="PAP176" s="396"/>
      <c r="PAQ176" s="396"/>
      <c r="PAR176" s="396"/>
      <c r="PAS176" s="396"/>
      <c r="PAT176" s="396"/>
      <c r="PAU176" s="396"/>
      <c r="PAV176" s="396"/>
      <c r="PAW176" s="396"/>
      <c r="PAX176" s="396"/>
      <c r="PAY176" s="396"/>
      <c r="PAZ176" s="396"/>
      <c r="PBA176" s="396"/>
      <c r="PBB176" s="396"/>
      <c r="PBC176" s="396"/>
      <c r="PBD176" s="396"/>
      <c r="PBE176" s="396"/>
      <c r="PBF176" s="396"/>
      <c r="PBG176" s="396"/>
      <c r="PBH176" s="396"/>
      <c r="PBI176" s="396"/>
      <c r="PBJ176" s="396"/>
      <c r="PBK176" s="396"/>
      <c r="PBL176" s="396"/>
      <c r="PBM176" s="396"/>
      <c r="PBN176" s="396"/>
      <c r="PBO176" s="396"/>
      <c r="PBP176" s="396"/>
      <c r="PBQ176" s="396"/>
      <c r="PBR176" s="396"/>
      <c r="PBS176" s="396"/>
      <c r="PBT176" s="396"/>
      <c r="PBU176" s="396"/>
      <c r="PBV176" s="396"/>
      <c r="PBW176" s="396"/>
      <c r="PBX176" s="396"/>
      <c r="PBY176" s="396"/>
      <c r="PBZ176" s="396"/>
      <c r="PCA176" s="396"/>
      <c r="PCB176" s="396"/>
      <c r="PCC176" s="396"/>
      <c r="PCD176" s="396"/>
      <c r="PCE176" s="396"/>
      <c r="PCF176" s="396"/>
      <c r="PCG176" s="396"/>
      <c r="PCH176" s="396"/>
      <c r="PCI176" s="396"/>
      <c r="PCJ176" s="396"/>
      <c r="PCK176" s="396"/>
      <c r="PCL176" s="396"/>
      <c r="PCM176" s="396"/>
      <c r="PCN176" s="396"/>
      <c r="PCO176" s="396"/>
      <c r="PCP176" s="396"/>
      <c r="PCQ176" s="396"/>
      <c r="PCR176" s="396"/>
      <c r="PCS176" s="396"/>
      <c r="PCT176" s="396"/>
      <c r="PCU176" s="396"/>
      <c r="PCV176" s="396"/>
      <c r="PCW176" s="396"/>
      <c r="PCX176" s="396"/>
      <c r="PCY176" s="396"/>
      <c r="PCZ176" s="396"/>
      <c r="PDA176" s="396"/>
      <c r="PDB176" s="396"/>
      <c r="PDC176" s="396"/>
      <c r="PDD176" s="396"/>
      <c r="PDE176" s="396"/>
      <c r="PDF176" s="396"/>
      <c r="PDG176" s="396"/>
      <c r="PDH176" s="396"/>
      <c r="PDI176" s="396"/>
      <c r="PDJ176" s="396"/>
      <c r="PDK176" s="396"/>
      <c r="PDL176" s="396"/>
      <c r="PDM176" s="396"/>
      <c r="PDN176" s="396"/>
      <c r="PDO176" s="396"/>
      <c r="PDP176" s="396"/>
      <c r="PDQ176" s="396"/>
      <c r="PDR176" s="396"/>
      <c r="PDS176" s="396"/>
      <c r="PDT176" s="396"/>
      <c r="PDU176" s="396"/>
      <c r="PDV176" s="396"/>
      <c r="PDW176" s="396"/>
      <c r="PDX176" s="396"/>
      <c r="PDY176" s="396"/>
      <c r="PDZ176" s="396"/>
      <c r="PEA176" s="396"/>
      <c r="PEB176" s="396"/>
      <c r="PEC176" s="396"/>
      <c r="PED176" s="396"/>
      <c r="PEE176" s="396"/>
      <c r="PEF176" s="396"/>
      <c r="PEG176" s="396"/>
      <c r="PEH176" s="396"/>
      <c r="PEI176" s="396"/>
      <c r="PEJ176" s="396"/>
      <c r="PEK176" s="396"/>
      <c r="PEL176" s="396"/>
      <c r="PEM176" s="396"/>
      <c r="PEN176" s="396"/>
      <c r="PEO176" s="396"/>
      <c r="PEP176" s="396"/>
      <c r="PEQ176" s="396"/>
      <c r="PER176" s="396"/>
      <c r="PES176" s="396"/>
      <c r="PET176" s="396"/>
      <c r="PEU176" s="396"/>
      <c r="PEV176" s="396"/>
      <c r="PEW176" s="396"/>
      <c r="PEX176" s="396"/>
      <c r="PEY176" s="396"/>
      <c r="PEZ176" s="396"/>
      <c r="PFA176" s="396"/>
      <c r="PFB176" s="396"/>
      <c r="PFC176" s="396"/>
      <c r="PFD176" s="396"/>
      <c r="PFE176" s="396"/>
      <c r="PFF176" s="396"/>
      <c r="PFG176" s="396"/>
      <c r="PFH176" s="396"/>
      <c r="PFI176" s="396"/>
      <c r="PFJ176" s="396"/>
      <c r="PFK176" s="396"/>
      <c r="PFL176" s="396"/>
      <c r="PFM176" s="396"/>
      <c r="PFN176" s="396"/>
      <c r="PFO176" s="396"/>
      <c r="PFP176" s="396"/>
      <c r="PFQ176" s="396"/>
      <c r="PFR176" s="396"/>
      <c r="PFS176" s="396"/>
      <c r="PFT176" s="396"/>
      <c r="PFU176" s="396"/>
      <c r="PFV176" s="396"/>
      <c r="PFW176" s="396"/>
      <c r="PFX176" s="396"/>
      <c r="PFY176" s="396"/>
      <c r="PFZ176" s="396"/>
      <c r="PGA176" s="396"/>
      <c r="PGB176" s="396"/>
      <c r="PGC176" s="396"/>
      <c r="PGD176" s="396"/>
      <c r="PGE176" s="396"/>
      <c r="PGF176" s="396"/>
      <c r="PGG176" s="396"/>
      <c r="PGH176" s="396"/>
      <c r="PGI176" s="396"/>
      <c r="PGJ176" s="396"/>
      <c r="PGK176" s="396"/>
      <c r="PGL176" s="396"/>
      <c r="PGM176" s="396"/>
      <c r="PGN176" s="396"/>
      <c r="PGO176" s="396"/>
      <c r="PGP176" s="396"/>
      <c r="PGQ176" s="396"/>
      <c r="PGR176" s="396"/>
      <c r="PGS176" s="396"/>
      <c r="PGT176" s="396"/>
      <c r="PGU176" s="396"/>
      <c r="PGV176" s="396"/>
      <c r="PGW176" s="396"/>
      <c r="PGX176" s="396"/>
      <c r="PGY176" s="396"/>
      <c r="PGZ176" s="396"/>
      <c r="PHA176" s="396"/>
      <c r="PHB176" s="396"/>
      <c r="PHC176" s="396"/>
      <c r="PHD176" s="396"/>
      <c r="PHE176" s="396"/>
      <c r="PHF176" s="396"/>
      <c r="PHG176" s="396"/>
      <c r="PHH176" s="396"/>
      <c r="PHI176" s="396"/>
      <c r="PHJ176" s="396"/>
      <c r="PHK176" s="396"/>
      <c r="PHL176" s="396"/>
      <c r="PHM176" s="396"/>
      <c r="PHN176" s="396"/>
      <c r="PHO176" s="396"/>
      <c r="PHP176" s="396"/>
      <c r="PHQ176" s="396"/>
      <c r="PHR176" s="396"/>
      <c r="PHS176" s="396"/>
      <c r="PHT176" s="396"/>
      <c r="PHU176" s="396"/>
      <c r="PHV176" s="396"/>
      <c r="PHW176" s="396"/>
      <c r="PHX176" s="396"/>
      <c r="PHY176" s="396"/>
      <c r="PHZ176" s="396"/>
      <c r="PIA176" s="396"/>
      <c r="PIB176" s="396"/>
      <c r="PIC176" s="396"/>
      <c r="PID176" s="396"/>
      <c r="PIE176" s="396"/>
      <c r="PIF176" s="396"/>
      <c r="PIG176" s="396"/>
      <c r="PIH176" s="396"/>
      <c r="PII176" s="396"/>
      <c r="PIJ176" s="396"/>
      <c r="PIK176" s="396"/>
      <c r="PIL176" s="396"/>
      <c r="PIM176" s="396"/>
      <c r="PIN176" s="396"/>
      <c r="PIO176" s="396"/>
      <c r="PIP176" s="396"/>
      <c r="PIQ176" s="396"/>
      <c r="PIR176" s="396"/>
      <c r="PIS176" s="396"/>
      <c r="PIT176" s="396"/>
      <c r="PIU176" s="396"/>
      <c r="PIV176" s="396"/>
      <c r="PIW176" s="396"/>
      <c r="PIX176" s="396"/>
      <c r="PIY176" s="396"/>
      <c r="PIZ176" s="396"/>
      <c r="PJA176" s="396"/>
      <c r="PJB176" s="396"/>
      <c r="PJC176" s="396"/>
      <c r="PJD176" s="396"/>
      <c r="PJE176" s="396"/>
      <c r="PJF176" s="396"/>
      <c r="PJG176" s="396"/>
      <c r="PJH176" s="396"/>
      <c r="PJI176" s="396"/>
      <c r="PJJ176" s="396"/>
      <c r="PJK176" s="396"/>
      <c r="PJL176" s="396"/>
      <c r="PJM176" s="396"/>
      <c r="PJN176" s="396"/>
      <c r="PJO176" s="396"/>
      <c r="PJP176" s="396"/>
      <c r="PJQ176" s="396"/>
      <c r="PJR176" s="396"/>
      <c r="PJS176" s="396"/>
      <c r="PJT176" s="396"/>
      <c r="PJU176" s="396"/>
      <c r="PJV176" s="396"/>
      <c r="PJW176" s="396"/>
      <c r="PJX176" s="396"/>
      <c r="PJY176" s="396"/>
      <c r="PJZ176" s="396"/>
      <c r="PKA176" s="396"/>
      <c r="PKB176" s="396"/>
      <c r="PKC176" s="396"/>
      <c r="PKD176" s="396"/>
      <c r="PKE176" s="396"/>
      <c r="PKF176" s="396"/>
      <c r="PKG176" s="396"/>
      <c r="PKH176" s="396"/>
      <c r="PKI176" s="396"/>
      <c r="PKJ176" s="396"/>
      <c r="PKK176" s="396"/>
      <c r="PKL176" s="396"/>
      <c r="PKM176" s="396"/>
      <c r="PKN176" s="396"/>
      <c r="PKO176" s="396"/>
      <c r="PKP176" s="396"/>
      <c r="PKQ176" s="396"/>
      <c r="PKR176" s="396"/>
      <c r="PKS176" s="396"/>
      <c r="PKT176" s="396"/>
      <c r="PKU176" s="396"/>
      <c r="PKV176" s="396"/>
      <c r="PKW176" s="396"/>
      <c r="PKX176" s="396"/>
      <c r="PKY176" s="396"/>
      <c r="PKZ176" s="396"/>
      <c r="PLA176" s="396"/>
      <c r="PLB176" s="396"/>
      <c r="PLC176" s="396"/>
      <c r="PLD176" s="396"/>
      <c r="PLE176" s="396"/>
      <c r="PLF176" s="396"/>
      <c r="PLG176" s="396"/>
      <c r="PLH176" s="396"/>
      <c r="PLI176" s="396"/>
      <c r="PLJ176" s="396"/>
      <c r="PLK176" s="396"/>
      <c r="PLL176" s="396"/>
      <c r="PLM176" s="396"/>
      <c r="PLN176" s="396"/>
      <c r="PLO176" s="396"/>
      <c r="PLP176" s="396"/>
      <c r="PLQ176" s="396"/>
      <c r="PLR176" s="396"/>
      <c r="PLS176" s="396"/>
      <c r="PLT176" s="396"/>
      <c r="PLU176" s="396"/>
      <c r="PLV176" s="396"/>
      <c r="PLW176" s="396"/>
      <c r="PLX176" s="396"/>
      <c r="PLY176" s="396"/>
      <c r="PLZ176" s="396"/>
      <c r="PMA176" s="396"/>
      <c r="PMB176" s="396"/>
      <c r="PMC176" s="396"/>
      <c r="PMD176" s="396"/>
      <c r="PME176" s="396"/>
      <c r="PMF176" s="396"/>
      <c r="PMG176" s="396"/>
      <c r="PMH176" s="396"/>
      <c r="PMI176" s="396"/>
      <c r="PMJ176" s="396"/>
      <c r="PMK176" s="396"/>
      <c r="PML176" s="396"/>
      <c r="PMM176" s="396"/>
      <c r="PMN176" s="396"/>
      <c r="PMO176" s="396"/>
      <c r="PMP176" s="396"/>
      <c r="PMQ176" s="396"/>
      <c r="PMR176" s="396"/>
      <c r="PMS176" s="396"/>
      <c r="PMT176" s="396"/>
      <c r="PMU176" s="396"/>
      <c r="PMV176" s="396"/>
      <c r="PMW176" s="396"/>
      <c r="PMX176" s="396"/>
      <c r="PMY176" s="396"/>
      <c r="PMZ176" s="396"/>
      <c r="PNA176" s="396"/>
      <c r="PNB176" s="396"/>
      <c r="PNC176" s="396"/>
      <c r="PND176" s="396"/>
      <c r="PNE176" s="396"/>
      <c r="PNF176" s="396"/>
      <c r="PNG176" s="396"/>
      <c r="PNH176" s="396"/>
      <c r="PNI176" s="396"/>
      <c r="PNJ176" s="396"/>
      <c r="PNK176" s="396"/>
      <c r="PNL176" s="396"/>
      <c r="PNM176" s="396"/>
      <c r="PNN176" s="396"/>
      <c r="PNO176" s="396"/>
      <c r="PNP176" s="396"/>
      <c r="PNQ176" s="396"/>
      <c r="PNR176" s="396"/>
      <c r="PNS176" s="396"/>
      <c r="PNT176" s="396"/>
      <c r="PNU176" s="396"/>
      <c r="PNV176" s="396"/>
      <c r="PNW176" s="396"/>
      <c r="PNX176" s="396"/>
      <c r="PNY176" s="396"/>
      <c r="PNZ176" s="396"/>
      <c r="POA176" s="396"/>
      <c r="POB176" s="396"/>
      <c r="POC176" s="396"/>
      <c r="POD176" s="396"/>
      <c r="POE176" s="396"/>
      <c r="POF176" s="396"/>
      <c r="POG176" s="396"/>
      <c r="POH176" s="396"/>
      <c r="POI176" s="396"/>
      <c r="POJ176" s="396"/>
      <c r="POK176" s="396"/>
      <c r="POL176" s="396"/>
      <c r="POM176" s="396"/>
      <c r="PON176" s="396"/>
      <c r="POO176" s="396"/>
      <c r="POP176" s="396"/>
      <c r="POQ176" s="396"/>
      <c r="POR176" s="396"/>
      <c r="POS176" s="396"/>
      <c r="POT176" s="396"/>
      <c r="POU176" s="396"/>
      <c r="POV176" s="396"/>
      <c r="POW176" s="396"/>
      <c r="POX176" s="396"/>
      <c r="POY176" s="396"/>
      <c r="POZ176" s="396"/>
      <c r="PPA176" s="396"/>
      <c r="PPB176" s="396"/>
      <c r="PPC176" s="396"/>
      <c r="PPD176" s="396"/>
      <c r="PPE176" s="396"/>
      <c r="PPF176" s="396"/>
      <c r="PPG176" s="396"/>
      <c r="PPH176" s="396"/>
      <c r="PPI176" s="396"/>
      <c r="PPJ176" s="396"/>
      <c r="PPK176" s="396"/>
      <c r="PPL176" s="396"/>
      <c r="PPM176" s="396"/>
      <c r="PPN176" s="396"/>
      <c r="PPO176" s="396"/>
      <c r="PPP176" s="396"/>
      <c r="PPQ176" s="396"/>
      <c r="PPR176" s="396"/>
      <c r="PPS176" s="396"/>
      <c r="PPT176" s="396"/>
      <c r="PPU176" s="396"/>
      <c r="PPV176" s="396"/>
      <c r="PPW176" s="396"/>
      <c r="PPX176" s="396"/>
      <c r="PPY176" s="396"/>
      <c r="PPZ176" s="396"/>
      <c r="PQA176" s="396"/>
      <c r="PQB176" s="396"/>
      <c r="PQC176" s="396"/>
      <c r="PQD176" s="396"/>
      <c r="PQE176" s="396"/>
      <c r="PQF176" s="396"/>
      <c r="PQG176" s="396"/>
      <c r="PQH176" s="396"/>
      <c r="PQI176" s="396"/>
      <c r="PQJ176" s="396"/>
      <c r="PQK176" s="396"/>
      <c r="PQL176" s="396"/>
      <c r="PQM176" s="396"/>
      <c r="PQN176" s="396"/>
      <c r="PQO176" s="396"/>
      <c r="PQP176" s="396"/>
      <c r="PQQ176" s="396"/>
      <c r="PQR176" s="396"/>
      <c r="PQS176" s="396"/>
      <c r="PQT176" s="396"/>
      <c r="PQU176" s="396"/>
      <c r="PQV176" s="396"/>
      <c r="PQW176" s="396"/>
      <c r="PQX176" s="396"/>
      <c r="PQY176" s="396"/>
      <c r="PQZ176" s="396"/>
      <c r="PRA176" s="396"/>
      <c r="PRB176" s="396"/>
      <c r="PRC176" s="396"/>
      <c r="PRD176" s="396"/>
      <c r="PRE176" s="396"/>
      <c r="PRF176" s="396"/>
      <c r="PRG176" s="396"/>
      <c r="PRH176" s="396"/>
      <c r="PRI176" s="396"/>
      <c r="PRJ176" s="396"/>
      <c r="PRK176" s="396"/>
      <c r="PRL176" s="396"/>
      <c r="PRM176" s="396"/>
      <c r="PRN176" s="396"/>
      <c r="PRO176" s="396"/>
      <c r="PRP176" s="396"/>
      <c r="PRQ176" s="396"/>
      <c r="PRR176" s="396"/>
      <c r="PRS176" s="396"/>
      <c r="PRT176" s="396"/>
      <c r="PRU176" s="396"/>
      <c r="PRV176" s="396"/>
      <c r="PRW176" s="396"/>
      <c r="PRX176" s="396"/>
      <c r="PRY176" s="396"/>
      <c r="PRZ176" s="396"/>
      <c r="PSA176" s="396"/>
      <c r="PSB176" s="396"/>
      <c r="PSC176" s="396"/>
      <c r="PSD176" s="396"/>
      <c r="PSE176" s="396"/>
      <c r="PSF176" s="396"/>
      <c r="PSG176" s="396"/>
      <c r="PSH176" s="396"/>
      <c r="PSI176" s="396"/>
      <c r="PSJ176" s="396"/>
      <c r="PSK176" s="396"/>
      <c r="PSL176" s="396"/>
      <c r="PSM176" s="396"/>
      <c r="PSN176" s="396"/>
      <c r="PSO176" s="396"/>
      <c r="PSP176" s="396"/>
      <c r="PSQ176" s="396"/>
      <c r="PSR176" s="396"/>
      <c r="PSS176" s="396"/>
      <c r="PST176" s="396"/>
      <c r="PSU176" s="396"/>
      <c r="PSV176" s="396"/>
      <c r="PSW176" s="396"/>
      <c r="PSX176" s="396"/>
      <c r="PSY176" s="396"/>
      <c r="PSZ176" s="396"/>
      <c r="PTA176" s="396"/>
      <c r="PTB176" s="396"/>
      <c r="PTC176" s="396"/>
      <c r="PTD176" s="396"/>
      <c r="PTE176" s="396"/>
      <c r="PTF176" s="396"/>
      <c r="PTG176" s="396"/>
      <c r="PTH176" s="396"/>
      <c r="PTI176" s="396"/>
      <c r="PTJ176" s="396"/>
      <c r="PTK176" s="396"/>
      <c r="PTL176" s="396"/>
      <c r="PTM176" s="396"/>
      <c r="PTN176" s="396"/>
      <c r="PTO176" s="396"/>
      <c r="PTP176" s="396"/>
      <c r="PTQ176" s="396"/>
      <c r="PTR176" s="396"/>
      <c r="PTS176" s="396"/>
      <c r="PTT176" s="396"/>
      <c r="PTU176" s="396"/>
      <c r="PTV176" s="396"/>
      <c r="PTW176" s="396"/>
      <c r="PTX176" s="396"/>
      <c r="PTY176" s="396"/>
      <c r="PTZ176" s="396"/>
      <c r="PUA176" s="396"/>
      <c r="PUB176" s="396"/>
      <c r="PUC176" s="396"/>
      <c r="PUD176" s="396"/>
      <c r="PUE176" s="396"/>
      <c r="PUF176" s="396"/>
      <c r="PUG176" s="396"/>
      <c r="PUH176" s="396"/>
      <c r="PUI176" s="396"/>
      <c r="PUJ176" s="396"/>
      <c r="PUK176" s="396"/>
      <c r="PUL176" s="396"/>
      <c r="PUM176" s="396"/>
      <c r="PUN176" s="396"/>
      <c r="PUO176" s="396"/>
      <c r="PUP176" s="396"/>
      <c r="PUQ176" s="396"/>
      <c r="PUR176" s="396"/>
      <c r="PUS176" s="396"/>
      <c r="PUT176" s="396"/>
      <c r="PUU176" s="396"/>
      <c r="PUV176" s="396"/>
      <c r="PUW176" s="396"/>
      <c r="PUX176" s="396"/>
      <c r="PUY176" s="396"/>
      <c r="PUZ176" s="396"/>
      <c r="PVA176" s="396"/>
      <c r="PVB176" s="396"/>
      <c r="PVC176" s="396"/>
      <c r="PVD176" s="396"/>
      <c r="PVE176" s="396"/>
      <c r="PVF176" s="396"/>
      <c r="PVG176" s="396"/>
      <c r="PVH176" s="396"/>
      <c r="PVI176" s="396"/>
      <c r="PVJ176" s="396"/>
      <c r="PVK176" s="396"/>
      <c r="PVL176" s="396"/>
      <c r="PVM176" s="396"/>
      <c r="PVN176" s="396"/>
      <c r="PVO176" s="396"/>
      <c r="PVP176" s="396"/>
      <c r="PVQ176" s="396"/>
      <c r="PVR176" s="396"/>
      <c r="PVS176" s="396"/>
      <c r="PVT176" s="396"/>
      <c r="PVU176" s="396"/>
      <c r="PVV176" s="396"/>
      <c r="PVW176" s="396"/>
      <c r="PVX176" s="396"/>
      <c r="PVY176" s="396"/>
      <c r="PVZ176" s="396"/>
      <c r="PWA176" s="396"/>
      <c r="PWB176" s="396"/>
      <c r="PWC176" s="396"/>
      <c r="PWD176" s="396"/>
      <c r="PWE176" s="396"/>
      <c r="PWF176" s="396"/>
      <c r="PWG176" s="396"/>
      <c r="PWH176" s="396"/>
      <c r="PWI176" s="396"/>
      <c r="PWJ176" s="396"/>
      <c r="PWK176" s="396"/>
      <c r="PWL176" s="396"/>
      <c r="PWM176" s="396"/>
      <c r="PWN176" s="396"/>
      <c r="PWO176" s="396"/>
      <c r="PWP176" s="396"/>
      <c r="PWQ176" s="396"/>
      <c r="PWR176" s="396"/>
      <c r="PWS176" s="396"/>
      <c r="PWT176" s="396"/>
      <c r="PWU176" s="396"/>
      <c r="PWV176" s="396"/>
      <c r="PWW176" s="396"/>
      <c r="PWX176" s="396"/>
      <c r="PWY176" s="396"/>
      <c r="PWZ176" s="396"/>
      <c r="PXA176" s="396"/>
      <c r="PXB176" s="396"/>
      <c r="PXC176" s="396"/>
      <c r="PXD176" s="396"/>
      <c r="PXE176" s="396"/>
      <c r="PXF176" s="396"/>
      <c r="PXG176" s="396"/>
      <c r="PXH176" s="396"/>
      <c r="PXI176" s="396"/>
      <c r="PXJ176" s="396"/>
      <c r="PXK176" s="396"/>
      <c r="PXL176" s="396"/>
      <c r="PXM176" s="396"/>
      <c r="PXN176" s="396"/>
      <c r="PXO176" s="396"/>
      <c r="PXP176" s="396"/>
      <c r="PXQ176" s="396"/>
      <c r="PXR176" s="396"/>
      <c r="PXS176" s="396"/>
      <c r="PXT176" s="396"/>
      <c r="PXU176" s="396"/>
      <c r="PXV176" s="396"/>
      <c r="PXW176" s="396"/>
      <c r="PXX176" s="396"/>
      <c r="PXY176" s="396"/>
      <c r="PXZ176" s="396"/>
      <c r="PYA176" s="396"/>
      <c r="PYB176" s="396"/>
      <c r="PYC176" s="396"/>
      <c r="PYD176" s="396"/>
      <c r="PYE176" s="396"/>
      <c r="PYF176" s="396"/>
      <c r="PYG176" s="396"/>
      <c r="PYH176" s="396"/>
      <c r="PYI176" s="396"/>
      <c r="PYJ176" s="396"/>
      <c r="PYK176" s="396"/>
      <c r="PYL176" s="396"/>
      <c r="PYM176" s="396"/>
      <c r="PYN176" s="396"/>
      <c r="PYO176" s="396"/>
      <c r="PYP176" s="396"/>
      <c r="PYQ176" s="396"/>
      <c r="PYR176" s="396"/>
      <c r="PYS176" s="396"/>
      <c r="PYT176" s="396"/>
      <c r="PYU176" s="396"/>
      <c r="PYV176" s="396"/>
      <c r="PYW176" s="396"/>
      <c r="PYX176" s="396"/>
      <c r="PYY176" s="396"/>
      <c r="PYZ176" s="396"/>
      <c r="PZA176" s="396"/>
      <c r="PZB176" s="396"/>
      <c r="PZC176" s="396"/>
      <c r="PZD176" s="396"/>
      <c r="PZE176" s="396"/>
      <c r="PZF176" s="396"/>
      <c r="PZG176" s="396"/>
      <c r="PZH176" s="396"/>
      <c r="PZI176" s="396"/>
      <c r="PZJ176" s="396"/>
      <c r="PZK176" s="396"/>
      <c r="PZL176" s="396"/>
      <c r="PZM176" s="396"/>
      <c r="PZN176" s="396"/>
      <c r="PZO176" s="396"/>
      <c r="PZP176" s="396"/>
      <c r="PZQ176" s="396"/>
      <c r="PZR176" s="396"/>
      <c r="PZS176" s="396"/>
      <c r="PZT176" s="396"/>
      <c r="PZU176" s="396"/>
      <c r="PZV176" s="396"/>
      <c r="PZW176" s="396"/>
      <c r="PZX176" s="396"/>
      <c r="PZY176" s="396"/>
      <c r="PZZ176" s="396"/>
      <c r="QAA176" s="396"/>
      <c r="QAB176" s="396"/>
      <c r="QAC176" s="396"/>
      <c r="QAD176" s="396"/>
      <c r="QAE176" s="396"/>
      <c r="QAF176" s="396"/>
      <c r="QAG176" s="396"/>
      <c r="QAH176" s="396"/>
      <c r="QAI176" s="396"/>
      <c r="QAJ176" s="396"/>
      <c r="QAK176" s="396"/>
      <c r="QAL176" s="396"/>
      <c r="QAM176" s="396"/>
      <c r="QAN176" s="396"/>
      <c r="QAO176" s="396"/>
      <c r="QAP176" s="396"/>
      <c r="QAQ176" s="396"/>
      <c r="QAR176" s="396"/>
      <c r="QAS176" s="396"/>
      <c r="QAT176" s="396"/>
      <c r="QAU176" s="396"/>
      <c r="QAV176" s="396"/>
      <c r="QAW176" s="396"/>
      <c r="QAX176" s="396"/>
      <c r="QAY176" s="396"/>
      <c r="QAZ176" s="396"/>
      <c r="QBA176" s="396"/>
      <c r="QBB176" s="396"/>
      <c r="QBC176" s="396"/>
      <c r="QBD176" s="396"/>
      <c r="QBE176" s="396"/>
      <c r="QBF176" s="396"/>
      <c r="QBG176" s="396"/>
      <c r="QBH176" s="396"/>
      <c r="QBI176" s="396"/>
      <c r="QBJ176" s="396"/>
      <c r="QBK176" s="396"/>
      <c r="QBL176" s="396"/>
      <c r="QBM176" s="396"/>
      <c r="QBN176" s="396"/>
      <c r="QBO176" s="396"/>
      <c r="QBP176" s="396"/>
      <c r="QBQ176" s="396"/>
      <c r="QBR176" s="396"/>
      <c r="QBS176" s="396"/>
      <c r="QBT176" s="396"/>
      <c r="QBU176" s="396"/>
      <c r="QBV176" s="396"/>
      <c r="QBW176" s="396"/>
      <c r="QBX176" s="396"/>
      <c r="QBY176" s="396"/>
      <c r="QBZ176" s="396"/>
      <c r="QCA176" s="396"/>
      <c r="QCB176" s="396"/>
      <c r="QCC176" s="396"/>
      <c r="QCD176" s="396"/>
      <c r="QCE176" s="396"/>
      <c r="QCF176" s="396"/>
      <c r="QCG176" s="396"/>
      <c r="QCH176" s="396"/>
      <c r="QCI176" s="396"/>
      <c r="QCJ176" s="396"/>
      <c r="QCK176" s="396"/>
      <c r="QCL176" s="396"/>
      <c r="QCM176" s="396"/>
      <c r="QCN176" s="396"/>
      <c r="QCO176" s="396"/>
      <c r="QCP176" s="396"/>
      <c r="QCQ176" s="396"/>
      <c r="QCR176" s="396"/>
      <c r="QCS176" s="396"/>
      <c r="QCT176" s="396"/>
      <c r="QCU176" s="396"/>
      <c r="QCV176" s="396"/>
      <c r="QCW176" s="396"/>
      <c r="QCX176" s="396"/>
      <c r="QCY176" s="396"/>
      <c r="QCZ176" s="396"/>
      <c r="QDA176" s="396"/>
      <c r="QDB176" s="396"/>
      <c r="QDC176" s="396"/>
      <c r="QDD176" s="396"/>
      <c r="QDE176" s="396"/>
      <c r="QDF176" s="396"/>
      <c r="QDG176" s="396"/>
      <c r="QDH176" s="396"/>
      <c r="QDI176" s="396"/>
      <c r="QDJ176" s="396"/>
      <c r="QDK176" s="396"/>
      <c r="QDL176" s="396"/>
      <c r="QDM176" s="396"/>
      <c r="QDN176" s="396"/>
      <c r="QDO176" s="396"/>
      <c r="QDP176" s="396"/>
      <c r="QDQ176" s="396"/>
      <c r="QDR176" s="396"/>
      <c r="QDS176" s="396"/>
      <c r="QDT176" s="396"/>
      <c r="QDU176" s="396"/>
      <c r="QDV176" s="396"/>
      <c r="QDW176" s="396"/>
      <c r="QDX176" s="396"/>
      <c r="QDY176" s="396"/>
      <c r="QDZ176" s="396"/>
      <c r="QEA176" s="396"/>
      <c r="QEB176" s="396"/>
      <c r="QEC176" s="396"/>
      <c r="QED176" s="396"/>
      <c r="QEE176" s="396"/>
      <c r="QEF176" s="396"/>
      <c r="QEG176" s="396"/>
      <c r="QEH176" s="396"/>
      <c r="QEI176" s="396"/>
      <c r="QEJ176" s="396"/>
      <c r="QEK176" s="396"/>
      <c r="QEL176" s="396"/>
      <c r="QEM176" s="396"/>
      <c r="QEN176" s="396"/>
      <c r="QEO176" s="396"/>
      <c r="QEP176" s="396"/>
      <c r="QEQ176" s="396"/>
      <c r="QER176" s="396"/>
      <c r="QES176" s="396"/>
      <c r="QET176" s="396"/>
      <c r="QEU176" s="396"/>
      <c r="QEV176" s="396"/>
      <c r="QEW176" s="396"/>
      <c r="QEX176" s="396"/>
      <c r="QEY176" s="396"/>
      <c r="QEZ176" s="396"/>
      <c r="QFA176" s="396"/>
      <c r="QFB176" s="396"/>
      <c r="QFC176" s="396"/>
      <c r="QFD176" s="396"/>
      <c r="QFE176" s="396"/>
      <c r="QFF176" s="396"/>
      <c r="QFG176" s="396"/>
      <c r="QFH176" s="396"/>
      <c r="QFI176" s="396"/>
      <c r="QFJ176" s="396"/>
      <c r="QFK176" s="396"/>
      <c r="QFL176" s="396"/>
      <c r="QFM176" s="396"/>
      <c r="QFN176" s="396"/>
      <c r="QFO176" s="396"/>
      <c r="QFP176" s="396"/>
      <c r="QFQ176" s="396"/>
      <c r="QFR176" s="396"/>
      <c r="QFS176" s="396"/>
      <c r="QFT176" s="396"/>
      <c r="QFU176" s="396"/>
      <c r="QFV176" s="396"/>
      <c r="QFW176" s="396"/>
      <c r="QFX176" s="396"/>
      <c r="QFY176" s="396"/>
      <c r="QFZ176" s="396"/>
      <c r="QGA176" s="396"/>
      <c r="QGB176" s="396"/>
      <c r="QGC176" s="396"/>
      <c r="QGD176" s="396"/>
      <c r="QGE176" s="396"/>
      <c r="QGF176" s="396"/>
      <c r="QGG176" s="396"/>
      <c r="QGH176" s="396"/>
      <c r="QGI176" s="396"/>
      <c r="QGJ176" s="396"/>
      <c r="QGK176" s="396"/>
      <c r="QGL176" s="396"/>
      <c r="QGM176" s="396"/>
      <c r="QGN176" s="396"/>
      <c r="QGO176" s="396"/>
      <c r="QGP176" s="396"/>
      <c r="QGQ176" s="396"/>
      <c r="QGR176" s="396"/>
      <c r="QGS176" s="396"/>
      <c r="QGT176" s="396"/>
      <c r="QGU176" s="396"/>
      <c r="QGV176" s="396"/>
      <c r="QGW176" s="396"/>
      <c r="QGX176" s="396"/>
      <c r="QGY176" s="396"/>
      <c r="QGZ176" s="396"/>
      <c r="QHA176" s="396"/>
      <c r="QHB176" s="396"/>
      <c r="QHC176" s="396"/>
      <c r="QHD176" s="396"/>
      <c r="QHE176" s="396"/>
      <c r="QHF176" s="396"/>
      <c r="QHG176" s="396"/>
      <c r="QHH176" s="396"/>
      <c r="QHI176" s="396"/>
      <c r="QHJ176" s="396"/>
      <c r="QHK176" s="396"/>
      <c r="QHL176" s="396"/>
      <c r="QHM176" s="396"/>
      <c r="QHN176" s="396"/>
      <c r="QHO176" s="396"/>
      <c r="QHP176" s="396"/>
      <c r="QHQ176" s="396"/>
      <c r="QHR176" s="396"/>
      <c r="QHS176" s="396"/>
      <c r="QHT176" s="396"/>
      <c r="QHU176" s="396"/>
      <c r="QHV176" s="396"/>
      <c r="QHW176" s="396"/>
      <c r="QHX176" s="396"/>
      <c r="QHY176" s="396"/>
      <c r="QHZ176" s="396"/>
      <c r="QIA176" s="396"/>
      <c r="QIB176" s="396"/>
      <c r="QIC176" s="396"/>
      <c r="QID176" s="396"/>
      <c r="QIE176" s="396"/>
      <c r="QIF176" s="396"/>
      <c r="QIG176" s="396"/>
      <c r="QIH176" s="396"/>
      <c r="QII176" s="396"/>
      <c r="QIJ176" s="396"/>
      <c r="QIK176" s="396"/>
      <c r="QIL176" s="396"/>
      <c r="QIM176" s="396"/>
      <c r="QIN176" s="396"/>
      <c r="QIO176" s="396"/>
      <c r="QIP176" s="396"/>
      <c r="QIQ176" s="396"/>
      <c r="QIR176" s="396"/>
      <c r="QIS176" s="396"/>
      <c r="QIT176" s="396"/>
      <c r="QIU176" s="396"/>
      <c r="QIV176" s="396"/>
      <c r="QIW176" s="396"/>
      <c r="QIX176" s="396"/>
      <c r="QIY176" s="396"/>
      <c r="QIZ176" s="396"/>
      <c r="QJA176" s="396"/>
      <c r="QJB176" s="396"/>
      <c r="QJC176" s="396"/>
      <c r="QJD176" s="396"/>
      <c r="QJE176" s="396"/>
      <c r="QJF176" s="396"/>
      <c r="QJG176" s="396"/>
      <c r="QJH176" s="396"/>
      <c r="QJI176" s="396"/>
      <c r="QJJ176" s="396"/>
      <c r="QJK176" s="396"/>
      <c r="QJL176" s="396"/>
      <c r="QJM176" s="396"/>
      <c r="QJN176" s="396"/>
      <c r="QJO176" s="396"/>
      <c r="QJP176" s="396"/>
      <c r="QJQ176" s="396"/>
      <c r="QJR176" s="396"/>
      <c r="QJS176" s="396"/>
      <c r="QJT176" s="396"/>
      <c r="QJU176" s="396"/>
      <c r="QJV176" s="396"/>
      <c r="QJW176" s="396"/>
      <c r="QJX176" s="396"/>
      <c r="QJY176" s="396"/>
      <c r="QJZ176" s="396"/>
      <c r="QKA176" s="396"/>
      <c r="QKB176" s="396"/>
      <c r="QKC176" s="396"/>
      <c r="QKD176" s="396"/>
      <c r="QKE176" s="396"/>
      <c r="QKF176" s="396"/>
      <c r="QKG176" s="396"/>
      <c r="QKH176" s="396"/>
      <c r="QKI176" s="396"/>
      <c r="QKJ176" s="396"/>
      <c r="QKK176" s="396"/>
      <c r="QKL176" s="396"/>
      <c r="QKM176" s="396"/>
      <c r="QKN176" s="396"/>
      <c r="QKO176" s="396"/>
      <c r="QKP176" s="396"/>
      <c r="QKQ176" s="396"/>
      <c r="QKR176" s="396"/>
      <c r="QKS176" s="396"/>
      <c r="QKT176" s="396"/>
      <c r="QKU176" s="396"/>
      <c r="QKV176" s="396"/>
      <c r="QKW176" s="396"/>
      <c r="QKX176" s="396"/>
      <c r="QKY176" s="396"/>
      <c r="QKZ176" s="396"/>
      <c r="QLA176" s="396"/>
      <c r="QLB176" s="396"/>
      <c r="QLC176" s="396"/>
      <c r="QLD176" s="396"/>
      <c r="QLE176" s="396"/>
      <c r="QLF176" s="396"/>
      <c r="QLG176" s="396"/>
      <c r="QLH176" s="396"/>
      <c r="QLI176" s="396"/>
      <c r="QLJ176" s="396"/>
      <c r="QLK176" s="396"/>
      <c r="QLL176" s="396"/>
      <c r="QLM176" s="396"/>
      <c r="QLN176" s="396"/>
      <c r="QLO176" s="396"/>
      <c r="QLP176" s="396"/>
      <c r="QLQ176" s="396"/>
      <c r="QLR176" s="396"/>
      <c r="QLS176" s="396"/>
      <c r="QLT176" s="396"/>
      <c r="QLU176" s="396"/>
      <c r="QLV176" s="396"/>
      <c r="QLW176" s="396"/>
      <c r="QLX176" s="396"/>
      <c r="QLY176" s="396"/>
      <c r="QLZ176" s="396"/>
      <c r="QMA176" s="396"/>
      <c r="QMB176" s="396"/>
      <c r="QMC176" s="396"/>
      <c r="QMD176" s="396"/>
      <c r="QME176" s="396"/>
      <c r="QMF176" s="396"/>
      <c r="QMG176" s="396"/>
      <c r="QMH176" s="396"/>
      <c r="QMI176" s="396"/>
      <c r="QMJ176" s="396"/>
      <c r="QMK176" s="396"/>
      <c r="QML176" s="396"/>
      <c r="QMM176" s="396"/>
      <c r="QMN176" s="396"/>
      <c r="QMO176" s="396"/>
      <c r="QMP176" s="396"/>
      <c r="QMQ176" s="396"/>
      <c r="QMR176" s="396"/>
      <c r="QMS176" s="396"/>
      <c r="QMT176" s="396"/>
      <c r="QMU176" s="396"/>
      <c r="QMV176" s="396"/>
      <c r="QMW176" s="396"/>
      <c r="QMX176" s="396"/>
      <c r="QMY176" s="396"/>
      <c r="QMZ176" s="396"/>
      <c r="QNA176" s="396"/>
      <c r="QNB176" s="396"/>
      <c r="QNC176" s="396"/>
      <c r="QND176" s="396"/>
      <c r="QNE176" s="396"/>
      <c r="QNF176" s="396"/>
      <c r="QNG176" s="396"/>
      <c r="QNH176" s="396"/>
      <c r="QNI176" s="396"/>
      <c r="QNJ176" s="396"/>
      <c r="QNK176" s="396"/>
      <c r="QNL176" s="396"/>
      <c r="QNM176" s="396"/>
      <c r="QNN176" s="396"/>
      <c r="QNO176" s="396"/>
      <c r="QNP176" s="396"/>
      <c r="QNQ176" s="396"/>
      <c r="QNR176" s="396"/>
      <c r="QNS176" s="396"/>
      <c r="QNT176" s="396"/>
      <c r="QNU176" s="396"/>
      <c r="QNV176" s="396"/>
      <c r="QNW176" s="396"/>
      <c r="QNX176" s="396"/>
      <c r="QNY176" s="396"/>
      <c r="QNZ176" s="396"/>
      <c r="QOA176" s="396"/>
      <c r="QOB176" s="396"/>
      <c r="QOC176" s="396"/>
      <c r="QOD176" s="396"/>
      <c r="QOE176" s="396"/>
      <c r="QOF176" s="396"/>
      <c r="QOG176" s="396"/>
      <c r="QOH176" s="396"/>
      <c r="QOI176" s="396"/>
      <c r="QOJ176" s="396"/>
      <c r="QOK176" s="396"/>
      <c r="QOL176" s="396"/>
      <c r="QOM176" s="396"/>
      <c r="QON176" s="396"/>
      <c r="QOO176" s="396"/>
      <c r="QOP176" s="396"/>
      <c r="QOQ176" s="396"/>
      <c r="QOR176" s="396"/>
      <c r="QOS176" s="396"/>
      <c r="QOT176" s="396"/>
      <c r="QOU176" s="396"/>
      <c r="QOV176" s="396"/>
      <c r="QOW176" s="396"/>
      <c r="QOX176" s="396"/>
      <c r="QOY176" s="396"/>
      <c r="QOZ176" s="396"/>
      <c r="QPA176" s="396"/>
      <c r="QPB176" s="396"/>
      <c r="QPC176" s="396"/>
      <c r="QPD176" s="396"/>
      <c r="QPE176" s="396"/>
      <c r="QPF176" s="396"/>
      <c r="QPG176" s="396"/>
      <c r="QPH176" s="396"/>
      <c r="QPI176" s="396"/>
      <c r="QPJ176" s="396"/>
      <c r="QPK176" s="396"/>
      <c r="QPL176" s="396"/>
      <c r="QPM176" s="396"/>
      <c r="QPN176" s="396"/>
      <c r="QPO176" s="396"/>
      <c r="QPP176" s="396"/>
      <c r="QPQ176" s="396"/>
      <c r="QPR176" s="396"/>
      <c r="QPS176" s="396"/>
      <c r="QPT176" s="396"/>
      <c r="QPU176" s="396"/>
      <c r="QPV176" s="396"/>
      <c r="QPW176" s="396"/>
      <c r="QPX176" s="396"/>
      <c r="QPY176" s="396"/>
      <c r="QPZ176" s="396"/>
      <c r="QQA176" s="396"/>
      <c r="QQB176" s="396"/>
      <c r="QQC176" s="396"/>
      <c r="QQD176" s="396"/>
      <c r="QQE176" s="396"/>
      <c r="QQF176" s="396"/>
      <c r="QQG176" s="396"/>
      <c r="QQH176" s="396"/>
      <c r="QQI176" s="396"/>
      <c r="QQJ176" s="396"/>
      <c r="QQK176" s="396"/>
      <c r="QQL176" s="396"/>
      <c r="QQM176" s="396"/>
      <c r="QQN176" s="396"/>
      <c r="QQO176" s="396"/>
      <c r="QQP176" s="396"/>
      <c r="QQQ176" s="396"/>
      <c r="QQR176" s="396"/>
      <c r="QQS176" s="396"/>
      <c r="QQT176" s="396"/>
      <c r="QQU176" s="396"/>
      <c r="QQV176" s="396"/>
      <c r="QQW176" s="396"/>
      <c r="QQX176" s="396"/>
      <c r="QQY176" s="396"/>
      <c r="QQZ176" s="396"/>
      <c r="QRA176" s="396"/>
      <c r="QRB176" s="396"/>
      <c r="QRC176" s="396"/>
      <c r="QRD176" s="396"/>
      <c r="QRE176" s="396"/>
      <c r="QRF176" s="396"/>
      <c r="QRG176" s="396"/>
      <c r="QRH176" s="396"/>
      <c r="QRI176" s="396"/>
      <c r="QRJ176" s="396"/>
      <c r="QRK176" s="396"/>
      <c r="QRL176" s="396"/>
      <c r="QRM176" s="396"/>
      <c r="QRN176" s="396"/>
      <c r="QRO176" s="396"/>
      <c r="QRP176" s="396"/>
      <c r="QRQ176" s="396"/>
      <c r="QRR176" s="396"/>
      <c r="QRS176" s="396"/>
      <c r="QRT176" s="396"/>
      <c r="QRU176" s="396"/>
      <c r="QRV176" s="396"/>
      <c r="QRW176" s="396"/>
      <c r="QRX176" s="396"/>
      <c r="QRY176" s="396"/>
      <c r="QRZ176" s="396"/>
      <c r="QSA176" s="396"/>
      <c r="QSB176" s="396"/>
      <c r="QSC176" s="396"/>
      <c r="QSD176" s="396"/>
      <c r="QSE176" s="396"/>
      <c r="QSF176" s="396"/>
      <c r="QSG176" s="396"/>
      <c r="QSH176" s="396"/>
      <c r="QSI176" s="396"/>
      <c r="QSJ176" s="396"/>
      <c r="QSK176" s="396"/>
      <c r="QSL176" s="396"/>
      <c r="QSM176" s="396"/>
      <c r="QSN176" s="396"/>
      <c r="QSO176" s="396"/>
      <c r="QSP176" s="396"/>
      <c r="QSQ176" s="396"/>
      <c r="QSR176" s="396"/>
      <c r="QSS176" s="396"/>
      <c r="QST176" s="396"/>
      <c r="QSU176" s="396"/>
      <c r="QSV176" s="396"/>
      <c r="QSW176" s="396"/>
      <c r="QSX176" s="396"/>
      <c r="QSY176" s="396"/>
      <c r="QSZ176" s="396"/>
      <c r="QTA176" s="396"/>
      <c r="QTB176" s="396"/>
      <c r="QTC176" s="396"/>
      <c r="QTD176" s="396"/>
      <c r="QTE176" s="396"/>
      <c r="QTF176" s="396"/>
      <c r="QTG176" s="396"/>
      <c r="QTH176" s="396"/>
      <c r="QTI176" s="396"/>
      <c r="QTJ176" s="396"/>
      <c r="QTK176" s="396"/>
      <c r="QTL176" s="396"/>
      <c r="QTM176" s="396"/>
      <c r="QTN176" s="396"/>
      <c r="QTO176" s="396"/>
      <c r="QTP176" s="396"/>
      <c r="QTQ176" s="396"/>
      <c r="QTR176" s="396"/>
      <c r="QTS176" s="396"/>
      <c r="QTT176" s="396"/>
      <c r="QTU176" s="396"/>
      <c r="QTV176" s="396"/>
      <c r="QTW176" s="396"/>
      <c r="QTX176" s="396"/>
      <c r="QTY176" s="396"/>
      <c r="QTZ176" s="396"/>
      <c r="QUA176" s="396"/>
      <c r="QUB176" s="396"/>
      <c r="QUC176" s="396"/>
      <c r="QUD176" s="396"/>
      <c r="QUE176" s="396"/>
      <c r="QUF176" s="396"/>
      <c r="QUG176" s="396"/>
      <c r="QUH176" s="396"/>
      <c r="QUI176" s="396"/>
      <c r="QUJ176" s="396"/>
      <c r="QUK176" s="396"/>
      <c r="QUL176" s="396"/>
      <c r="QUM176" s="396"/>
      <c r="QUN176" s="396"/>
      <c r="QUO176" s="396"/>
      <c r="QUP176" s="396"/>
      <c r="QUQ176" s="396"/>
      <c r="QUR176" s="396"/>
      <c r="QUS176" s="396"/>
      <c r="QUT176" s="396"/>
      <c r="QUU176" s="396"/>
      <c r="QUV176" s="396"/>
      <c r="QUW176" s="396"/>
      <c r="QUX176" s="396"/>
      <c r="QUY176" s="396"/>
      <c r="QUZ176" s="396"/>
      <c r="QVA176" s="396"/>
      <c r="QVB176" s="396"/>
      <c r="QVC176" s="396"/>
      <c r="QVD176" s="396"/>
      <c r="QVE176" s="396"/>
      <c r="QVF176" s="396"/>
      <c r="QVG176" s="396"/>
      <c r="QVH176" s="396"/>
      <c r="QVI176" s="396"/>
      <c r="QVJ176" s="396"/>
      <c r="QVK176" s="396"/>
      <c r="QVL176" s="396"/>
      <c r="QVM176" s="396"/>
      <c r="QVN176" s="396"/>
      <c r="QVO176" s="396"/>
      <c r="QVP176" s="396"/>
      <c r="QVQ176" s="396"/>
      <c r="QVR176" s="396"/>
      <c r="QVS176" s="396"/>
      <c r="QVT176" s="396"/>
      <c r="QVU176" s="396"/>
      <c r="QVV176" s="396"/>
      <c r="QVW176" s="396"/>
      <c r="QVX176" s="396"/>
      <c r="QVY176" s="396"/>
      <c r="QVZ176" s="396"/>
      <c r="QWA176" s="396"/>
      <c r="QWB176" s="396"/>
      <c r="QWC176" s="396"/>
      <c r="QWD176" s="396"/>
      <c r="QWE176" s="396"/>
      <c r="QWF176" s="396"/>
      <c r="QWG176" s="396"/>
      <c r="QWH176" s="396"/>
      <c r="QWI176" s="396"/>
      <c r="QWJ176" s="396"/>
      <c r="QWK176" s="396"/>
      <c r="QWL176" s="396"/>
      <c r="QWM176" s="396"/>
      <c r="QWN176" s="396"/>
      <c r="QWO176" s="396"/>
      <c r="QWP176" s="396"/>
      <c r="QWQ176" s="396"/>
      <c r="QWR176" s="396"/>
      <c r="QWS176" s="396"/>
      <c r="QWT176" s="396"/>
      <c r="QWU176" s="396"/>
      <c r="QWV176" s="396"/>
      <c r="QWW176" s="396"/>
      <c r="QWX176" s="396"/>
      <c r="QWY176" s="396"/>
      <c r="QWZ176" s="396"/>
      <c r="QXA176" s="396"/>
      <c r="QXB176" s="396"/>
      <c r="QXC176" s="396"/>
      <c r="QXD176" s="396"/>
      <c r="QXE176" s="396"/>
      <c r="QXF176" s="396"/>
      <c r="QXG176" s="396"/>
      <c r="QXH176" s="396"/>
      <c r="QXI176" s="396"/>
      <c r="QXJ176" s="396"/>
      <c r="QXK176" s="396"/>
      <c r="QXL176" s="396"/>
      <c r="QXM176" s="396"/>
      <c r="QXN176" s="396"/>
      <c r="QXO176" s="396"/>
      <c r="QXP176" s="396"/>
      <c r="QXQ176" s="396"/>
      <c r="QXR176" s="396"/>
      <c r="QXS176" s="396"/>
      <c r="QXT176" s="396"/>
      <c r="QXU176" s="396"/>
      <c r="QXV176" s="396"/>
      <c r="QXW176" s="396"/>
      <c r="QXX176" s="396"/>
      <c r="QXY176" s="396"/>
      <c r="QXZ176" s="396"/>
      <c r="QYA176" s="396"/>
      <c r="QYB176" s="396"/>
      <c r="QYC176" s="396"/>
      <c r="QYD176" s="396"/>
      <c r="QYE176" s="396"/>
      <c r="QYF176" s="396"/>
      <c r="QYG176" s="396"/>
      <c r="QYH176" s="396"/>
      <c r="QYI176" s="396"/>
      <c r="QYJ176" s="396"/>
      <c r="QYK176" s="396"/>
      <c r="QYL176" s="396"/>
      <c r="QYM176" s="396"/>
      <c r="QYN176" s="396"/>
      <c r="QYO176" s="396"/>
      <c r="QYP176" s="396"/>
      <c r="QYQ176" s="396"/>
      <c r="QYR176" s="396"/>
      <c r="QYS176" s="396"/>
      <c r="QYT176" s="396"/>
      <c r="QYU176" s="396"/>
      <c r="QYV176" s="396"/>
      <c r="QYW176" s="396"/>
      <c r="QYX176" s="396"/>
      <c r="QYY176" s="396"/>
      <c r="QYZ176" s="396"/>
      <c r="QZA176" s="396"/>
      <c r="QZB176" s="396"/>
      <c r="QZC176" s="396"/>
      <c r="QZD176" s="396"/>
      <c r="QZE176" s="396"/>
      <c r="QZF176" s="396"/>
      <c r="QZG176" s="396"/>
      <c r="QZH176" s="396"/>
      <c r="QZI176" s="396"/>
      <c r="QZJ176" s="396"/>
      <c r="QZK176" s="396"/>
      <c r="QZL176" s="396"/>
      <c r="QZM176" s="396"/>
      <c r="QZN176" s="396"/>
      <c r="QZO176" s="396"/>
      <c r="QZP176" s="396"/>
      <c r="QZQ176" s="396"/>
      <c r="QZR176" s="396"/>
      <c r="QZS176" s="396"/>
      <c r="QZT176" s="396"/>
      <c r="QZU176" s="396"/>
      <c r="QZV176" s="396"/>
      <c r="QZW176" s="396"/>
      <c r="QZX176" s="396"/>
      <c r="QZY176" s="396"/>
      <c r="QZZ176" s="396"/>
      <c r="RAA176" s="396"/>
      <c r="RAB176" s="396"/>
      <c r="RAC176" s="396"/>
      <c r="RAD176" s="396"/>
      <c r="RAE176" s="396"/>
      <c r="RAF176" s="396"/>
      <c r="RAG176" s="396"/>
      <c r="RAH176" s="396"/>
      <c r="RAI176" s="396"/>
      <c r="RAJ176" s="396"/>
      <c r="RAK176" s="396"/>
      <c r="RAL176" s="396"/>
      <c r="RAM176" s="396"/>
      <c r="RAN176" s="396"/>
      <c r="RAO176" s="396"/>
      <c r="RAP176" s="396"/>
      <c r="RAQ176" s="396"/>
      <c r="RAR176" s="396"/>
      <c r="RAS176" s="396"/>
      <c r="RAT176" s="396"/>
      <c r="RAU176" s="396"/>
      <c r="RAV176" s="396"/>
      <c r="RAW176" s="396"/>
      <c r="RAX176" s="396"/>
      <c r="RAY176" s="396"/>
      <c r="RAZ176" s="396"/>
      <c r="RBA176" s="396"/>
      <c r="RBB176" s="396"/>
      <c r="RBC176" s="396"/>
      <c r="RBD176" s="396"/>
      <c r="RBE176" s="396"/>
      <c r="RBF176" s="396"/>
      <c r="RBG176" s="396"/>
      <c r="RBH176" s="396"/>
      <c r="RBI176" s="396"/>
      <c r="RBJ176" s="396"/>
      <c r="RBK176" s="396"/>
      <c r="RBL176" s="396"/>
      <c r="RBM176" s="396"/>
      <c r="RBN176" s="396"/>
      <c r="RBO176" s="396"/>
      <c r="RBP176" s="396"/>
      <c r="RBQ176" s="396"/>
      <c r="RBR176" s="396"/>
      <c r="RBS176" s="396"/>
      <c r="RBT176" s="396"/>
      <c r="RBU176" s="396"/>
      <c r="RBV176" s="396"/>
      <c r="RBW176" s="396"/>
      <c r="RBX176" s="396"/>
      <c r="RBY176" s="396"/>
      <c r="RBZ176" s="396"/>
      <c r="RCA176" s="396"/>
      <c r="RCB176" s="396"/>
      <c r="RCC176" s="396"/>
      <c r="RCD176" s="396"/>
      <c r="RCE176" s="396"/>
      <c r="RCF176" s="396"/>
      <c r="RCG176" s="396"/>
      <c r="RCH176" s="396"/>
      <c r="RCI176" s="396"/>
      <c r="RCJ176" s="396"/>
      <c r="RCK176" s="396"/>
      <c r="RCL176" s="396"/>
      <c r="RCM176" s="396"/>
      <c r="RCN176" s="396"/>
      <c r="RCO176" s="396"/>
      <c r="RCP176" s="396"/>
      <c r="RCQ176" s="396"/>
      <c r="RCR176" s="396"/>
      <c r="RCS176" s="396"/>
      <c r="RCT176" s="396"/>
      <c r="RCU176" s="396"/>
      <c r="RCV176" s="396"/>
      <c r="RCW176" s="396"/>
      <c r="RCX176" s="396"/>
      <c r="RCY176" s="396"/>
      <c r="RCZ176" s="396"/>
      <c r="RDA176" s="396"/>
      <c r="RDB176" s="396"/>
      <c r="RDC176" s="396"/>
      <c r="RDD176" s="396"/>
      <c r="RDE176" s="396"/>
      <c r="RDF176" s="396"/>
      <c r="RDG176" s="396"/>
      <c r="RDH176" s="396"/>
      <c r="RDI176" s="396"/>
      <c r="RDJ176" s="396"/>
      <c r="RDK176" s="396"/>
      <c r="RDL176" s="396"/>
      <c r="RDM176" s="396"/>
      <c r="RDN176" s="396"/>
      <c r="RDO176" s="396"/>
      <c r="RDP176" s="396"/>
      <c r="RDQ176" s="396"/>
      <c r="RDR176" s="396"/>
      <c r="RDS176" s="396"/>
      <c r="RDT176" s="396"/>
      <c r="RDU176" s="396"/>
      <c r="RDV176" s="396"/>
      <c r="RDW176" s="396"/>
      <c r="RDX176" s="396"/>
      <c r="RDY176" s="396"/>
      <c r="RDZ176" s="396"/>
      <c r="REA176" s="396"/>
      <c r="REB176" s="396"/>
      <c r="REC176" s="396"/>
      <c r="RED176" s="396"/>
      <c r="REE176" s="396"/>
      <c r="REF176" s="396"/>
      <c r="REG176" s="396"/>
      <c r="REH176" s="396"/>
      <c r="REI176" s="396"/>
      <c r="REJ176" s="396"/>
      <c r="REK176" s="396"/>
      <c r="REL176" s="396"/>
      <c r="REM176" s="396"/>
      <c r="REN176" s="396"/>
      <c r="REO176" s="396"/>
      <c r="REP176" s="396"/>
      <c r="REQ176" s="396"/>
      <c r="RER176" s="396"/>
      <c r="RES176" s="396"/>
      <c r="RET176" s="396"/>
      <c r="REU176" s="396"/>
      <c r="REV176" s="396"/>
      <c r="REW176" s="396"/>
      <c r="REX176" s="396"/>
      <c r="REY176" s="396"/>
      <c r="REZ176" s="396"/>
      <c r="RFA176" s="396"/>
      <c r="RFB176" s="396"/>
      <c r="RFC176" s="396"/>
      <c r="RFD176" s="396"/>
      <c r="RFE176" s="396"/>
      <c r="RFF176" s="396"/>
      <c r="RFG176" s="396"/>
      <c r="RFH176" s="396"/>
      <c r="RFI176" s="396"/>
      <c r="RFJ176" s="396"/>
      <c r="RFK176" s="396"/>
      <c r="RFL176" s="396"/>
      <c r="RFM176" s="396"/>
      <c r="RFN176" s="396"/>
      <c r="RFO176" s="396"/>
      <c r="RFP176" s="396"/>
      <c r="RFQ176" s="396"/>
      <c r="RFR176" s="396"/>
      <c r="RFS176" s="396"/>
      <c r="RFT176" s="396"/>
      <c r="RFU176" s="396"/>
      <c r="RFV176" s="396"/>
      <c r="RFW176" s="396"/>
      <c r="RFX176" s="396"/>
      <c r="RFY176" s="396"/>
      <c r="RFZ176" s="396"/>
      <c r="RGA176" s="396"/>
      <c r="RGB176" s="396"/>
      <c r="RGC176" s="396"/>
      <c r="RGD176" s="396"/>
      <c r="RGE176" s="396"/>
      <c r="RGF176" s="396"/>
      <c r="RGG176" s="396"/>
      <c r="RGH176" s="396"/>
      <c r="RGI176" s="396"/>
      <c r="RGJ176" s="396"/>
      <c r="RGK176" s="396"/>
      <c r="RGL176" s="396"/>
      <c r="RGM176" s="396"/>
      <c r="RGN176" s="396"/>
      <c r="RGO176" s="396"/>
      <c r="RGP176" s="396"/>
      <c r="RGQ176" s="396"/>
      <c r="RGR176" s="396"/>
      <c r="RGS176" s="396"/>
      <c r="RGT176" s="396"/>
      <c r="RGU176" s="396"/>
      <c r="RGV176" s="396"/>
      <c r="RGW176" s="396"/>
      <c r="RGX176" s="396"/>
      <c r="RGY176" s="396"/>
      <c r="RGZ176" s="396"/>
      <c r="RHA176" s="396"/>
      <c r="RHB176" s="396"/>
      <c r="RHC176" s="396"/>
      <c r="RHD176" s="396"/>
      <c r="RHE176" s="396"/>
      <c r="RHF176" s="396"/>
      <c r="RHG176" s="396"/>
      <c r="RHH176" s="396"/>
      <c r="RHI176" s="396"/>
      <c r="RHJ176" s="396"/>
      <c r="RHK176" s="396"/>
      <c r="RHL176" s="396"/>
      <c r="RHM176" s="396"/>
      <c r="RHN176" s="396"/>
      <c r="RHO176" s="396"/>
      <c r="RHP176" s="396"/>
      <c r="RHQ176" s="396"/>
      <c r="RHR176" s="396"/>
      <c r="RHS176" s="396"/>
      <c r="RHT176" s="396"/>
      <c r="RHU176" s="396"/>
      <c r="RHV176" s="396"/>
      <c r="RHW176" s="396"/>
      <c r="RHX176" s="396"/>
      <c r="RHY176" s="396"/>
      <c r="RHZ176" s="396"/>
      <c r="RIA176" s="396"/>
      <c r="RIB176" s="396"/>
      <c r="RIC176" s="396"/>
      <c r="RID176" s="396"/>
      <c r="RIE176" s="396"/>
      <c r="RIF176" s="396"/>
      <c r="RIG176" s="396"/>
      <c r="RIH176" s="396"/>
      <c r="RII176" s="396"/>
      <c r="RIJ176" s="396"/>
      <c r="RIK176" s="396"/>
      <c r="RIL176" s="396"/>
      <c r="RIM176" s="396"/>
      <c r="RIN176" s="396"/>
      <c r="RIO176" s="396"/>
      <c r="RIP176" s="396"/>
      <c r="RIQ176" s="396"/>
      <c r="RIR176" s="396"/>
      <c r="RIS176" s="396"/>
      <c r="RIT176" s="396"/>
      <c r="RIU176" s="396"/>
      <c r="RIV176" s="396"/>
      <c r="RIW176" s="396"/>
      <c r="RIX176" s="396"/>
      <c r="RIY176" s="396"/>
      <c r="RIZ176" s="396"/>
      <c r="RJA176" s="396"/>
      <c r="RJB176" s="396"/>
      <c r="RJC176" s="396"/>
      <c r="RJD176" s="396"/>
      <c r="RJE176" s="396"/>
      <c r="RJF176" s="396"/>
      <c r="RJG176" s="396"/>
      <c r="RJH176" s="396"/>
      <c r="RJI176" s="396"/>
      <c r="RJJ176" s="396"/>
      <c r="RJK176" s="396"/>
      <c r="RJL176" s="396"/>
      <c r="RJM176" s="396"/>
      <c r="RJN176" s="396"/>
      <c r="RJO176" s="396"/>
      <c r="RJP176" s="396"/>
      <c r="RJQ176" s="396"/>
      <c r="RJR176" s="396"/>
      <c r="RJS176" s="396"/>
      <c r="RJT176" s="396"/>
      <c r="RJU176" s="396"/>
      <c r="RJV176" s="396"/>
      <c r="RJW176" s="396"/>
      <c r="RJX176" s="396"/>
      <c r="RJY176" s="396"/>
      <c r="RJZ176" s="396"/>
      <c r="RKA176" s="396"/>
      <c r="RKB176" s="396"/>
      <c r="RKC176" s="396"/>
      <c r="RKD176" s="396"/>
      <c r="RKE176" s="396"/>
      <c r="RKF176" s="396"/>
      <c r="RKG176" s="396"/>
      <c r="RKH176" s="396"/>
      <c r="RKI176" s="396"/>
      <c r="RKJ176" s="396"/>
      <c r="RKK176" s="396"/>
      <c r="RKL176" s="396"/>
      <c r="RKM176" s="396"/>
      <c r="RKN176" s="396"/>
      <c r="RKO176" s="396"/>
      <c r="RKP176" s="396"/>
      <c r="RKQ176" s="396"/>
      <c r="RKR176" s="396"/>
      <c r="RKS176" s="396"/>
      <c r="RKT176" s="396"/>
      <c r="RKU176" s="396"/>
      <c r="RKV176" s="396"/>
      <c r="RKW176" s="396"/>
      <c r="RKX176" s="396"/>
      <c r="RKY176" s="396"/>
      <c r="RKZ176" s="396"/>
      <c r="RLA176" s="396"/>
      <c r="RLB176" s="396"/>
      <c r="RLC176" s="396"/>
      <c r="RLD176" s="396"/>
      <c r="RLE176" s="396"/>
      <c r="RLF176" s="396"/>
      <c r="RLG176" s="396"/>
      <c r="RLH176" s="396"/>
      <c r="RLI176" s="396"/>
      <c r="RLJ176" s="396"/>
      <c r="RLK176" s="396"/>
      <c r="RLL176" s="396"/>
      <c r="RLM176" s="396"/>
      <c r="RLN176" s="396"/>
      <c r="RLO176" s="396"/>
      <c r="RLP176" s="396"/>
      <c r="RLQ176" s="396"/>
      <c r="RLR176" s="396"/>
      <c r="RLS176" s="396"/>
      <c r="RLT176" s="396"/>
      <c r="RLU176" s="396"/>
      <c r="RLV176" s="396"/>
      <c r="RLW176" s="396"/>
      <c r="RLX176" s="396"/>
      <c r="RLY176" s="396"/>
      <c r="RLZ176" s="396"/>
      <c r="RMA176" s="396"/>
      <c r="RMB176" s="396"/>
      <c r="RMC176" s="396"/>
      <c r="RMD176" s="396"/>
      <c r="RME176" s="396"/>
      <c r="RMF176" s="396"/>
      <c r="RMG176" s="396"/>
      <c r="RMH176" s="396"/>
      <c r="RMI176" s="396"/>
      <c r="RMJ176" s="396"/>
      <c r="RMK176" s="396"/>
      <c r="RML176" s="396"/>
      <c r="RMM176" s="396"/>
      <c r="RMN176" s="396"/>
      <c r="RMO176" s="396"/>
      <c r="RMP176" s="396"/>
      <c r="RMQ176" s="396"/>
      <c r="RMR176" s="396"/>
      <c r="RMS176" s="396"/>
      <c r="RMT176" s="396"/>
      <c r="RMU176" s="396"/>
      <c r="RMV176" s="396"/>
      <c r="RMW176" s="396"/>
      <c r="RMX176" s="396"/>
      <c r="RMY176" s="396"/>
      <c r="RMZ176" s="396"/>
      <c r="RNA176" s="396"/>
      <c r="RNB176" s="396"/>
      <c r="RNC176" s="396"/>
      <c r="RND176" s="396"/>
      <c r="RNE176" s="396"/>
      <c r="RNF176" s="396"/>
      <c r="RNG176" s="396"/>
      <c r="RNH176" s="396"/>
      <c r="RNI176" s="396"/>
      <c r="RNJ176" s="396"/>
      <c r="RNK176" s="396"/>
      <c r="RNL176" s="396"/>
      <c r="RNM176" s="396"/>
      <c r="RNN176" s="396"/>
      <c r="RNO176" s="396"/>
      <c r="RNP176" s="396"/>
      <c r="RNQ176" s="396"/>
      <c r="RNR176" s="396"/>
      <c r="RNS176" s="396"/>
      <c r="RNT176" s="396"/>
      <c r="RNU176" s="396"/>
      <c r="RNV176" s="396"/>
      <c r="RNW176" s="396"/>
      <c r="RNX176" s="396"/>
      <c r="RNY176" s="396"/>
      <c r="RNZ176" s="396"/>
      <c r="ROA176" s="396"/>
      <c r="ROB176" s="396"/>
      <c r="ROC176" s="396"/>
      <c r="ROD176" s="396"/>
      <c r="ROE176" s="396"/>
      <c r="ROF176" s="396"/>
      <c r="ROG176" s="396"/>
      <c r="ROH176" s="396"/>
      <c r="ROI176" s="396"/>
      <c r="ROJ176" s="396"/>
      <c r="ROK176" s="396"/>
      <c r="ROL176" s="396"/>
      <c r="ROM176" s="396"/>
      <c r="RON176" s="396"/>
      <c r="ROO176" s="396"/>
      <c r="ROP176" s="396"/>
      <c r="ROQ176" s="396"/>
      <c r="ROR176" s="396"/>
      <c r="ROS176" s="396"/>
      <c r="ROT176" s="396"/>
      <c r="ROU176" s="396"/>
      <c r="ROV176" s="396"/>
      <c r="ROW176" s="396"/>
      <c r="ROX176" s="396"/>
      <c r="ROY176" s="396"/>
      <c r="ROZ176" s="396"/>
      <c r="RPA176" s="396"/>
      <c r="RPB176" s="396"/>
      <c r="RPC176" s="396"/>
      <c r="RPD176" s="396"/>
      <c r="RPE176" s="396"/>
      <c r="RPF176" s="396"/>
      <c r="RPG176" s="396"/>
      <c r="RPH176" s="396"/>
      <c r="RPI176" s="396"/>
      <c r="RPJ176" s="396"/>
      <c r="RPK176" s="396"/>
      <c r="RPL176" s="396"/>
      <c r="RPM176" s="396"/>
      <c r="RPN176" s="396"/>
      <c r="RPO176" s="396"/>
      <c r="RPP176" s="396"/>
      <c r="RPQ176" s="396"/>
      <c r="RPR176" s="396"/>
      <c r="RPS176" s="396"/>
      <c r="RPT176" s="396"/>
      <c r="RPU176" s="396"/>
      <c r="RPV176" s="396"/>
      <c r="RPW176" s="396"/>
      <c r="RPX176" s="396"/>
      <c r="RPY176" s="396"/>
      <c r="RPZ176" s="396"/>
      <c r="RQA176" s="396"/>
      <c r="RQB176" s="396"/>
      <c r="RQC176" s="396"/>
      <c r="RQD176" s="396"/>
      <c r="RQE176" s="396"/>
      <c r="RQF176" s="396"/>
      <c r="RQG176" s="396"/>
      <c r="RQH176" s="396"/>
      <c r="RQI176" s="396"/>
      <c r="RQJ176" s="396"/>
      <c r="RQK176" s="396"/>
      <c r="RQL176" s="396"/>
      <c r="RQM176" s="396"/>
      <c r="RQN176" s="396"/>
      <c r="RQO176" s="396"/>
      <c r="RQP176" s="396"/>
      <c r="RQQ176" s="396"/>
      <c r="RQR176" s="396"/>
      <c r="RQS176" s="396"/>
      <c r="RQT176" s="396"/>
      <c r="RQU176" s="396"/>
      <c r="RQV176" s="396"/>
      <c r="RQW176" s="396"/>
      <c r="RQX176" s="396"/>
      <c r="RQY176" s="396"/>
      <c r="RQZ176" s="396"/>
      <c r="RRA176" s="396"/>
      <c r="RRB176" s="396"/>
      <c r="RRC176" s="396"/>
      <c r="RRD176" s="396"/>
      <c r="RRE176" s="396"/>
      <c r="RRF176" s="396"/>
      <c r="RRG176" s="396"/>
      <c r="RRH176" s="396"/>
      <c r="RRI176" s="396"/>
      <c r="RRJ176" s="396"/>
      <c r="RRK176" s="396"/>
      <c r="RRL176" s="396"/>
      <c r="RRM176" s="396"/>
      <c r="RRN176" s="396"/>
      <c r="RRO176" s="396"/>
      <c r="RRP176" s="396"/>
      <c r="RRQ176" s="396"/>
      <c r="RRR176" s="396"/>
      <c r="RRS176" s="396"/>
      <c r="RRT176" s="396"/>
      <c r="RRU176" s="396"/>
      <c r="RRV176" s="396"/>
      <c r="RRW176" s="396"/>
      <c r="RRX176" s="396"/>
      <c r="RRY176" s="396"/>
      <c r="RRZ176" s="396"/>
      <c r="RSA176" s="396"/>
      <c r="RSB176" s="396"/>
      <c r="RSC176" s="396"/>
      <c r="RSD176" s="396"/>
      <c r="RSE176" s="396"/>
      <c r="RSF176" s="396"/>
      <c r="RSG176" s="396"/>
      <c r="RSH176" s="396"/>
      <c r="RSI176" s="396"/>
      <c r="RSJ176" s="396"/>
      <c r="RSK176" s="396"/>
      <c r="RSL176" s="396"/>
      <c r="RSM176" s="396"/>
      <c r="RSN176" s="396"/>
      <c r="RSO176" s="396"/>
      <c r="RSP176" s="396"/>
      <c r="RSQ176" s="396"/>
      <c r="RSR176" s="396"/>
      <c r="RSS176" s="396"/>
      <c r="RST176" s="396"/>
      <c r="RSU176" s="396"/>
      <c r="RSV176" s="396"/>
      <c r="RSW176" s="396"/>
      <c r="RSX176" s="396"/>
      <c r="RSY176" s="396"/>
      <c r="RSZ176" s="396"/>
      <c r="RTA176" s="396"/>
      <c r="RTB176" s="396"/>
      <c r="RTC176" s="396"/>
      <c r="RTD176" s="396"/>
      <c r="RTE176" s="396"/>
      <c r="RTF176" s="396"/>
      <c r="RTG176" s="396"/>
      <c r="RTH176" s="396"/>
      <c r="RTI176" s="396"/>
      <c r="RTJ176" s="396"/>
      <c r="RTK176" s="396"/>
      <c r="RTL176" s="396"/>
      <c r="RTM176" s="396"/>
      <c r="RTN176" s="396"/>
      <c r="RTO176" s="396"/>
      <c r="RTP176" s="396"/>
      <c r="RTQ176" s="396"/>
      <c r="RTR176" s="396"/>
      <c r="RTS176" s="396"/>
      <c r="RTT176" s="396"/>
      <c r="RTU176" s="396"/>
      <c r="RTV176" s="396"/>
      <c r="RTW176" s="396"/>
      <c r="RTX176" s="396"/>
      <c r="RTY176" s="396"/>
      <c r="RTZ176" s="396"/>
      <c r="RUA176" s="396"/>
      <c r="RUB176" s="396"/>
      <c r="RUC176" s="396"/>
      <c r="RUD176" s="396"/>
      <c r="RUE176" s="396"/>
      <c r="RUF176" s="396"/>
      <c r="RUG176" s="396"/>
      <c r="RUH176" s="396"/>
      <c r="RUI176" s="396"/>
      <c r="RUJ176" s="396"/>
      <c r="RUK176" s="396"/>
      <c r="RUL176" s="396"/>
      <c r="RUM176" s="396"/>
      <c r="RUN176" s="396"/>
      <c r="RUO176" s="396"/>
      <c r="RUP176" s="396"/>
      <c r="RUQ176" s="396"/>
      <c r="RUR176" s="396"/>
      <c r="RUS176" s="396"/>
      <c r="RUT176" s="396"/>
      <c r="RUU176" s="396"/>
      <c r="RUV176" s="396"/>
      <c r="RUW176" s="396"/>
      <c r="RUX176" s="396"/>
      <c r="RUY176" s="396"/>
      <c r="RUZ176" s="396"/>
      <c r="RVA176" s="396"/>
      <c r="RVB176" s="396"/>
      <c r="RVC176" s="396"/>
      <c r="RVD176" s="396"/>
      <c r="RVE176" s="396"/>
      <c r="RVF176" s="396"/>
      <c r="RVG176" s="396"/>
      <c r="RVH176" s="396"/>
      <c r="RVI176" s="396"/>
      <c r="RVJ176" s="396"/>
      <c r="RVK176" s="396"/>
      <c r="RVL176" s="396"/>
      <c r="RVM176" s="396"/>
      <c r="RVN176" s="396"/>
      <c r="RVO176" s="396"/>
      <c r="RVP176" s="396"/>
      <c r="RVQ176" s="396"/>
      <c r="RVR176" s="396"/>
      <c r="RVS176" s="396"/>
      <c r="RVT176" s="396"/>
      <c r="RVU176" s="396"/>
      <c r="RVV176" s="396"/>
      <c r="RVW176" s="396"/>
      <c r="RVX176" s="396"/>
      <c r="RVY176" s="396"/>
      <c r="RVZ176" s="396"/>
      <c r="RWA176" s="396"/>
      <c r="RWB176" s="396"/>
      <c r="RWC176" s="396"/>
      <c r="RWD176" s="396"/>
      <c r="RWE176" s="396"/>
      <c r="RWF176" s="396"/>
      <c r="RWG176" s="396"/>
      <c r="RWH176" s="396"/>
      <c r="RWI176" s="396"/>
      <c r="RWJ176" s="396"/>
      <c r="RWK176" s="396"/>
      <c r="RWL176" s="396"/>
      <c r="RWM176" s="396"/>
      <c r="RWN176" s="396"/>
      <c r="RWO176" s="396"/>
      <c r="RWP176" s="396"/>
      <c r="RWQ176" s="396"/>
      <c r="RWR176" s="396"/>
      <c r="RWS176" s="396"/>
      <c r="RWT176" s="396"/>
      <c r="RWU176" s="396"/>
      <c r="RWV176" s="396"/>
      <c r="RWW176" s="396"/>
      <c r="RWX176" s="396"/>
      <c r="RWY176" s="396"/>
      <c r="RWZ176" s="396"/>
      <c r="RXA176" s="396"/>
      <c r="RXB176" s="396"/>
      <c r="RXC176" s="396"/>
      <c r="RXD176" s="396"/>
      <c r="RXE176" s="396"/>
      <c r="RXF176" s="396"/>
      <c r="RXG176" s="396"/>
      <c r="RXH176" s="396"/>
      <c r="RXI176" s="396"/>
      <c r="RXJ176" s="396"/>
      <c r="RXK176" s="396"/>
      <c r="RXL176" s="396"/>
      <c r="RXM176" s="396"/>
      <c r="RXN176" s="396"/>
      <c r="RXO176" s="396"/>
      <c r="RXP176" s="396"/>
      <c r="RXQ176" s="396"/>
      <c r="RXR176" s="396"/>
      <c r="RXS176" s="396"/>
      <c r="RXT176" s="396"/>
      <c r="RXU176" s="396"/>
      <c r="RXV176" s="396"/>
      <c r="RXW176" s="396"/>
      <c r="RXX176" s="396"/>
      <c r="RXY176" s="396"/>
      <c r="RXZ176" s="396"/>
      <c r="RYA176" s="396"/>
      <c r="RYB176" s="396"/>
      <c r="RYC176" s="396"/>
      <c r="RYD176" s="396"/>
      <c r="RYE176" s="396"/>
      <c r="RYF176" s="396"/>
      <c r="RYG176" s="396"/>
      <c r="RYH176" s="396"/>
      <c r="RYI176" s="396"/>
      <c r="RYJ176" s="396"/>
      <c r="RYK176" s="396"/>
      <c r="RYL176" s="396"/>
      <c r="RYM176" s="396"/>
      <c r="RYN176" s="396"/>
      <c r="RYO176" s="396"/>
      <c r="RYP176" s="396"/>
      <c r="RYQ176" s="396"/>
      <c r="RYR176" s="396"/>
      <c r="RYS176" s="396"/>
      <c r="RYT176" s="396"/>
      <c r="RYU176" s="396"/>
      <c r="RYV176" s="396"/>
      <c r="RYW176" s="396"/>
      <c r="RYX176" s="396"/>
      <c r="RYY176" s="396"/>
      <c r="RYZ176" s="396"/>
      <c r="RZA176" s="396"/>
      <c r="RZB176" s="396"/>
      <c r="RZC176" s="396"/>
      <c r="RZD176" s="396"/>
      <c r="RZE176" s="396"/>
      <c r="RZF176" s="396"/>
      <c r="RZG176" s="396"/>
      <c r="RZH176" s="396"/>
      <c r="RZI176" s="396"/>
      <c r="RZJ176" s="396"/>
      <c r="RZK176" s="396"/>
      <c r="RZL176" s="396"/>
      <c r="RZM176" s="396"/>
      <c r="RZN176" s="396"/>
      <c r="RZO176" s="396"/>
      <c r="RZP176" s="396"/>
      <c r="RZQ176" s="396"/>
      <c r="RZR176" s="396"/>
      <c r="RZS176" s="396"/>
      <c r="RZT176" s="396"/>
      <c r="RZU176" s="396"/>
      <c r="RZV176" s="396"/>
      <c r="RZW176" s="396"/>
      <c r="RZX176" s="396"/>
      <c r="RZY176" s="396"/>
      <c r="RZZ176" s="396"/>
      <c r="SAA176" s="396"/>
      <c r="SAB176" s="396"/>
      <c r="SAC176" s="396"/>
      <c r="SAD176" s="396"/>
      <c r="SAE176" s="396"/>
      <c r="SAF176" s="396"/>
      <c r="SAG176" s="396"/>
      <c r="SAH176" s="396"/>
      <c r="SAI176" s="396"/>
      <c r="SAJ176" s="396"/>
      <c r="SAK176" s="396"/>
      <c r="SAL176" s="396"/>
      <c r="SAM176" s="396"/>
      <c r="SAN176" s="396"/>
      <c r="SAO176" s="396"/>
      <c r="SAP176" s="396"/>
      <c r="SAQ176" s="396"/>
      <c r="SAR176" s="396"/>
      <c r="SAS176" s="396"/>
      <c r="SAT176" s="396"/>
      <c r="SAU176" s="396"/>
      <c r="SAV176" s="396"/>
      <c r="SAW176" s="396"/>
      <c r="SAX176" s="396"/>
      <c r="SAY176" s="396"/>
      <c r="SAZ176" s="396"/>
      <c r="SBA176" s="396"/>
      <c r="SBB176" s="396"/>
      <c r="SBC176" s="396"/>
      <c r="SBD176" s="396"/>
      <c r="SBE176" s="396"/>
      <c r="SBF176" s="396"/>
      <c r="SBG176" s="396"/>
      <c r="SBH176" s="396"/>
      <c r="SBI176" s="396"/>
      <c r="SBJ176" s="396"/>
      <c r="SBK176" s="396"/>
      <c r="SBL176" s="396"/>
      <c r="SBM176" s="396"/>
      <c r="SBN176" s="396"/>
      <c r="SBO176" s="396"/>
      <c r="SBP176" s="396"/>
      <c r="SBQ176" s="396"/>
      <c r="SBR176" s="396"/>
      <c r="SBS176" s="396"/>
      <c r="SBT176" s="396"/>
      <c r="SBU176" s="396"/>
      <c r="SBV176" s="396"/>
      <c r="SBW176" s="396"/>
      <c r="SBX176" s="396"/>
      <c r="SBY176" s="396"/>
      <c r="SBZ176" s="396"/>
      <c r="SCA176" s="396"/>
      <c r="SCB176" s="396"/>
      <c r="SCC176" s="396"/>
      <c r="SCD176" s="396"/>
      <c r="SCE176" s="396"/>
      <c r="SCF176" s="396"/>
      <c r="SCG176" s="396"/>
      <c r="SCH176" s="396"/>
      <c r="SCI176" s="396"/>
      <c r="SCJ176" s="396"/>
      <c r="SCK176" s="396"/>
      <c r="SCL176" s="396"/>
      <c r="SCM176" s="396"/>
      <c r="SCN176" s="396"/>
      <c r="SCO176" s="396"/>
      <c r="SCP176" s="396"/>
      <c r="SCQ176" s="396"/>
      <c r="SCR176" s="396"/>
      <c r="SCS176" s="396"/>
      <c r="SCT176" s="396"/>
      <c r="SCU176" s="396"/>
      <c r="SCV176" s="396"/>
      <c r="SCW176" s="396"/>
      <c r="SCX176" s="396"/>
      <c r="SCY176" s="396"/>
      <c r="SCZ176" s="396"/>
      <c r="SDA176" s="396"/>
      <c r="SDB176" s="396"/>
      <c r="SDC176" s="396"/>
      <c r="SDD176" s="396"/>
      <c r="SDE176" s="396"/>
      <c r="SDF176" s="396"/>
      <c r="SDG176" s="396"/>
      <c r="SDH176" s="396"/>
      <c r="SDI176" s="396"/>
      <c r="SDJ176" s="396"/>
      <c r="SDK176" s="396"/>
      <c r="SDL176" s="396"/>
      <c r="SDM176" s="396"/>
      <c r="SDN176" s="396"/>
      <c r="SDO176" s="396"/>
      <c r="SDP176" s="396"/>
      <c r="SDQ176" s="396"/>
      <c r="SDR176" s="396"/>
      <c r="SDS176" s="396"/>
      <c r="SDT176" s="396"/>
      <c r="SDU176" s="396"/>
      <c r="SDV176" s="396"/>
      <c r="SDW176" s="396"/>
      <c r="SDX176" s="396"/>
      <c r="SDY176" s="396"/>
      <c r="SDZ176" s="396"/>
      <c r="SEA176" s="396"/>
      <c r="SEB176" s="396"/>
      <c r="SEC176" s="396"/>
      <c r="SED176" s="396"/>
      <c r="SEE176" s="396"/>
      <c r="SEF176" s="396"/>
      <c r="SEG176" s="396"/>
      <c r="SEH176" s="396"/>
      <c r="SEI176" s="396"/>
      <c r="SEJ176" s="396"/>
      <c r="SEK176" s="396"/>
      <c r="SEL176" s="396"/>
      <c r="SEM176" s="396"/>
      <c r="SEN176" s="396"/>
      <c r="SEO176" s="396"/>
      <c r="SEP176" s="396"/>
      <c r="SEQ176" s="396"/>
      <c r="SER176" s="396"/>
      <c r="SES176" s="396"/>
      <c r="SET176" s="396"/>
      <c r="SEU176" s="396"/>
      <c r="SEV176" s="396"/>
      <c r="SEW176" s="396"/>
      <c r="SEX176" s="396"/>
      <c r="SEY176" s="396"/>
      <c r="SEZ176" s="396"/>
      <c r="SFA176" s="396"/>
      <c r="SFB176" s="396"/>
      <c r="SFC176" s="396"/>
      <c r="SFD176" s="396"/>
      <c r="SFE176" s="396"/>
      <c r="SFF176" s="396"/>
      <c r="SFG176" s="396"/>
      <c r="SFH176" s="396"/>
      <c r="SFI176" s="396"/>
      <c r="SFJ176" s="396"/>
      <c r="SFK176" s="396"/>
      <c r="SFL176" s="396"/>
      <c r="SFM176" s="396"/>
      <c r="SFN176" s="396"/>
      <c r="SFO176" s="396"/>
      <c r="SFP176" s="396"/>
      <c r="SFQ176" s="396"/>
      <c r="SFR176" s="396"/>
      <c r="SFS176" s="396"/>
      <c r="SFT176" s="396"/>
      <c r="SFU176" s="396"/>
      <c r="SFV176" s="396"/>
      <c r="SFW176" s="396"/>
      <c r="SFX176" s="396"/>
      <c r="SFY176" s="396"/>
      <c r="SFZ176" s="396"/>
      <c r="SGA176" s="396"/>
      <c r="SGB176" s="396"/>
      <c r="SGC176" s="396"/>
      <c r="SGD176" s="396"/>
      <c r="SGE176" s="396"/>
      <c r="SGF176" s="396"/>
      <c r="SGG176" s="396"/>
      <c r="SGH176" s="396"/>
      <c r="SGI176" s="396"/>
      <c r="SGJ176" s="396"/>
      <c r="SGK176" s="396"/>
      <c r="SGL176" s="396"/>
      <c r="SGM176" s="396"/>
      <c r="SGN176" s="396"/>
      <c r="SGO176" s="396"/>
      <c r="SGP176" s="396"/>
      <c r="SGQ176" s="396"/>
      <c r="SGR176" s="396"/>
      <c r="SGS176" s="396"/>
      <c r="SGT176" s="396"/>
      <c r="SGU176" s="396"/>
      <c r="SGV176" s="396"/>
      <c r="SGW176" s="396"/>
      <c r="SGX176" s="396"/>
      <c r="SGY176" s="396"/>
      <c r="SGZ176" s="396"/>
      <c r="SHA176" s="396"/>
      <c r="SHB176" s="396"/>
      <c r="SHC176" s="396"/>
      <c r="SHD176" s="396"/>
      <c r="SHE176" s="396"/>
      <c r="SHF176" s="396"/>
      <c r="SHG176" s="396"/>
      <c r="SHH176" s="396"/>
      <c r="SHI176" s="396"/>
      <c r="SHJ176" s="396"/>
      <c r="SHK176" s="396"/>
      <c r="SHL176" s="396"/>
      <c r="SHM176" s="396"/>
      <c r="SHN176" s="396"/>
      <c r="SHO176" s="396"/>
      <c r="SHP176" s="396"/>
      <c r="SHQ176" s="396"/>
      <c r="SHR176" s="396"/>
      <c r="SHS176" s="396"/>
      <c r="SHT176" s="396"/>
      <c r="SHU176" s="396"/>
      <c r="SHV176" s="396"/>
      <c r="SHW176" s="396"/>
      <c r="SHX176" s="396"/>
      <c r="SHY176" s="396"/>
      <c r="SHZ176" s="396"/>
      <c r="SIA176" s="396"/>
      <c r="SIB176" s="396"/>
      <c r="SIC176" s="396"/>
      <c r="SID176" s="396"/>
      <c r="SIE176" s="396"/>
      <c r="SIF176" s="396"/>
      <c r="SIG176" s="396"/>
      <c r="SIH176" s="396"/>
      <c r="SII176" s="396"/>
      <c r="SIJ176" s="396"/>
      <c r="SIK176" s="396"/>
      <c r="SIL176" s="396"/>
      <c r="SIM176" s="396"/>
      <c r="SIN176" s="396"/>
      <c r="SIO176" s="396"/>
      <c r="SIP176" s="396"/>
      <c r="SIQ176" s="396"/>
      <c r="SIR176" s="396"/>
      <c r="SIS176" s="396"/>
      <c r="SIT176" s="396"/>
      <c r="SIU176" s="396"/>
      <c r="SIV176" s="396"/>
      <c r="SIW176" s="396"/>
      <c r="SIX176" s="396"/>
      <c r="SIY176" s="396"/>
      <c r="SIZ176" s="396"/>
      <c r="SJA176" s="396"/>
      <c r="SJB176" s="396"/>
      <c r="SJC176" s="396"/>
      <c r="SJD176" s="396"/>
      <c r="SJE176" s="396"/>
      <c r="SJF176" s="396"/>
      <c r="SJG176" s="396"/>
      <c r="SJH176" s="396"/>
      <c r="SJI176" s="396"/>
      <c r="SJJ176" s="396"/>
      <c r="SJK176" s="396"/>
      <c r="SJL176" s="396"/>
      <c r="SJM176" s="396"/>
      <c r="SJN176" s="396"/>
      <c r="SJO176" s="396"/>
      <c r="SJP176" s="396"/>
      <c r="SJQ176" s="396"/>
      <c r="SJR176" s="396"/>
      <c r="SJS176" s="396"/>
      <c r="SJT176" s="396"/>
      <c r="SJU176" s="396"/>
      <c r="SJV176" s="396"/>
      <c r="SJW176" s="396"/>
      <c r="SJX176" s="396"/>
      <c r="SJY176" s="396"/>
      <c r="SJZ176" s="396"/>
      <c r="SKA176" s="396"/>
      <c r="SKB176" s="396"/>
      <c r="SKC176" s="396"/>
      <c r="SKD176" s="396"/>
      <c r="SKE176" s="396"/>
      <c r="SKF176" s="396"/>
      <c r="SKG176" s="396"/>
      <c r="SKH176" s="396"/>
      <c r="SKI176" s="396"/>
      <c r="SKJ176" s="396"/>
      <c r="SKK176" s="396"/>
      <c r="SKL176" s="396"/>
      <c r="SKM176" s="396"/>
      <c r="SKN176" s="396"/>
      <c r="SKO176" s="396"/>
      <c r="SKP176" s="396"/>
      <c r="SKQ176" s="396"/>
      <c r="SKR176" s="396"/>
      <c r="SKS176" s="396"/>
      <c r="SKT176" s="396"/>
      <c r="SKU176" s="396"/>
      <c r="SKV176" s="396"/>
      <c r="SKW176" s="396"/>
      <c r="SKX176" s="396"/>
      <c r="SKY176" s="396"/>
      <c r="SKZ176" s="396"/>
      <c r="SLA176" s="396"/>
      <c r="SLB176" s="396"/>
      <c r="SLC176" s="396"/>
      <c r="SLD176" s="396"/>
      <c r="SLE176" s="396"/>
      <c r="SLF176" s="396"/>
      <c r="SLG176" s="396"/>
      <c r="SLH176" s="396"/>
      <c r="SLI176" s="396"/>
      <c r="SLJ176" s="396"/>
      <c r="SLK176" s="396"/>
      <c r="SLL176" s="396"/>
      <c r="SLM176" s="396"/>
      <c r="SLN176" s="396"/>
      <c r="SLO176" s="396"/>
      <c r="SLP176" s="396"/>
      <c r="SLQ176" s="396"/>
      <c r="SLR176" s="396"/>
      <c r="SLS176" s="396"/>
      <c r="SLT176" s="396"/>
      <c r="SLU176" s="396"/>
      <c r="SLV176" s="396"/>
      <c r="SLW176" s="396"/>
      <c r="SLX176" s="396"/>
      <c r="SLY176" s="396"/>
      <c r="SLZ176" s="396"/>
      <c r="SMA176" s="396"/>
      <c r="SMB176" s="396"/>
      <c r="SMC176" s="396"/>
      <c r="SMD176" s="396"/>
      <c r="SME176" s="396"/>
      <c r="SMF176" s="396"/>
      <c r="SMG176" s="396"/>
      <c r="SMH176" s="396"/>
      <c r="SMI176" s="396"/>
      <c r="SMJ176" s="396"/>
      <c r="SMK176" s="396"/>
      <c r="SML176" s="396"/>
      <c r="SMM176" s="396"/>
      <c r="SMN176" s="396"/>
      <c r="SMO176" s="396"/>
      <c r="SMP176" s="396"/>
      <c r="SMQ176" s="396"/>
      <c r="SMR176" s="396"/>
      <c r="SMS176" s="396"/>
      <c r="SMT176" s="396"/>
      <c r="SMU176" s="396"/>
      <c r="SMV176" s="396"/>
      <c r="SMW176" s="396"/>
      <c r="SMX176" s="396"/>
      <c r="SMY176" s="396"/>
      <c r="SMZ176" s="396"/>
      <c r="SNA176" s="396"/>
      <c r="SNB176" s="396"/>
      <c r="SNC176" s="396"/>
      <c r="SND176" s="396"/>
      <c r="SNE176" s="396"/>
      <c r="SNF176" s="396"/>
      <c r="SNG176" s="396"/>
      <c r="SNH176" s="396"/>
      <c r="SNI176" s="396"/>
      <c r="SNJ176" s="396"/>
      <c r="SNK176" s="396"/>
      <c r="SNL176" s="396"/>
      <c r="SNM176" s="396"/>
      <c r="SNN176" s="396"/>
      <c r="SNO176" s="396"/>
      <c r="SNP176" s="396"/>
      <c r="SNQ176" s="396"/>
      <c r="SNR176" s="396"/>
      <c r="SNS176" s="396"/>
      <c r="SNT176" s="396"/>
      <c r="SNU176" s="396"/>
      <c r="SNV176" s="396"/>
      <c r="SNW176" s="396"/>
      <c r="SNX176" s="396"/>
      <c r="SNY176" s="396"/>
      <c r="SNZ176" s="396"/>
      <c r="SOA176" s="396"/>
      <c r="SOB176" s="396"/>
      <c r="SOC176" s="396"/>
      <c r="SOD176" s="396"/>
      <c r="SOE176" s="396"/>
      <c r="SOF176" s="396"/>
      <c r="SOG176" s="396"/>
      <c r="SOH176" s="396"/>
      <c r="SOI176" s="396"/>
      <c r="SOJ176" s="396"/>
      <c r="SOK176" s="396"/>
      <c r="SOL176" s="396"/>
      <c r="SOM176" s="396"/>
      <c r="SON176" s="396"/>
      <c r="SOO176" s="396"/>
      <c r="SOP176" s="396"/>
      <c r="SOQ176" s="396"/>
      <c r="SOR176" s="396"/>
      <c r="SOS176" s="396"/>
      <c r="SOT176" s="396"/>
      <c r="SOU176" s="396"/>
      <c r="SOV176" s="396"/>
      <c r="SOW176" s="396"/>
      <c r="SOX176" s="396"/>
      <c r="SOY176" s="396"/>
      <c r="SOZ176" s="396"/>
      <c r="SPA176" s="396"/>
      <c r="SPB176" s="396"/>
      <c r="SPC176" s="396"/>
      <c r="SPD176" s="396"/>
      <c r="SPE176" s="396"/>
      <c r="SPF176" s="396"/>
      <c r="SPG176" s="396"/>
      <c r="SPH176" s="396"/>
      <c r="SPI176" s="396"/>
      <c r="SPJ176" s="396"/>
      <c r="SPK176" s="396"/>
      <c r="SPL176" s="396"/>
      <c r="SPM176" s="396"/>
      <c r="SPN176" s="396"/>
      <c r="SPO176" s="396"/>
      <c r="SPP176" s="396"/>
      <c r="SPQ176" s="396"/>
      <c r="SPR176" s="396"/>
      <c r="SPS176" s="396"/>
      <c r="SPT176" s="396"/>
      <c r="SPU176" s="396"/>
      <c r="SPV176" s="396"/>
      <c r="SPW176" s="396"/>
      <c r="SPX176" s="396"/>
      <c r="SPY176" s="396"/>
      <c r="SPZ176" s="396"/>
      <c r="SQA176" s="396"/>
      <c r="SQB176" s="396"/>
      <c r="SQC176" s="396"/>
      <c r="SQD176" s="396"/>
      <c r="SQE176" s="396"/>
      <c r="SQF176" s="396"/>
      <c r="SQG176" s="396"/>
      <c r="SQH176" s="396"/>
      <c r="SQI176" s="396"/>
      <c r="SQJ176" s="396"/>
      <c r="SQK176" s="396"/>
      <c r="SQL176" s="396"/>
      <c r="SQM176" s="396"/>
      <c r="SQN176" s="396"/>
      <c r="SQO176" s="396"/>
      <c r="SQP176" s="396"/>
      <c r="SQQ176" s="396"/>
      <c r="SQR176" s="396"/>
      <c r="SQS176" s="396"/>
      <c r="SQT176" s="396"/>
      <c r="SQU176" s="396"/>
      <c r="SQV176" s="396"/>
      <c r="SQW176" s="396"/>
      <c r="SQX176" s="396"/>
      <c r="SQY176" s="396"/>
      <c r="SQZ176" s="396"/>
      <c r="SRA176" s="396"/>
      <c r="SRB176" s="396"/>
      <c r="SRC176" s="396"/>
      <c r="SRD176" s="396"/>
      <c r="SRE176" s="396"/>
      <c r="SRF176" s="396"/>
      <c r="SRG176" s="396"/>
      <c r="SRH176" s="396"/>
      <c r="SRI176" s="396"/>
      <c r="SRJ176" s="396"/>
      <c r="SRK176" s="396"/>
      <c r="SRL176" s="396"/>
      <c r="SRM176" s="396"/>
      <c r="SRN176" s="396"/>
      <c r="SRO176" s="396"/>
      <c r="SRP176" s="396"/>
      <c r="SRQ176" s="396"/>
      <c r="SRR176" s="396"/>
      <c r="SRS176" s="396"/>
      <c r="SRT176" s="396"/>
      <c r="SRU176" s="396"/>
      <c r="SRV176" s="396"/>
      <c r="SRW176" s="396"/>
      <c r="SRX176" s="396"/>
      <c r="SRY176" s="396"/>
      <c r="SRZ176" s="396"/>
      <c r="SSA176" s="396"/>
      <c r="SSB176" s="396"/>
      <c r="SSC176" s="396"/>
      <c r="SSD176" s="396"/>
      <c r="SSE176" s="396"/>
      <c r="SSF176" s="396"/>
      <c r="SSG176" s="396"/>
      <c r="SSH176" s="396"/>
      <c r="SSI176" s="396"/>
      <c r="SSJ176" s="396"/>
      <c r="SSK176" s="396"/>
      <c r="SSL176" s="396"/>
      <c r="SSM176" s="396"/>
      <c r="SSN176" s="396"/>
      <c r="SSO176" s="396"/>
      <c r="SSP176" s="396"/>
      <c r="SSQ176" s="396"/>
      <c r="SSR176" s="396"/>
      <c r="SSS176" s="396"/>
      <c r="SST176" s="396"/>
      <c r="SSU176" s="396"/>
      <c r="SSV176" s="396"/>
      <c r="SSW176" s="396"/>
      <c r="SSX176" s="396"/>
      <c r="SSY176" s="396"/>
      <c r="SSZ176" s="396"/>
      <c r="STA176" s="396"/>
      <c r="STB176" s="396"/>
      <c r="STC176" s="396"/>
      <c r="STD176" s="396"/>
      <c r="STE176" s="396"/>
      <c r="STF176" s="396"/>
      <c r="STG176" s="396"/>
      <c r="STH176" s="396"/>
      <c r="STI176" s="396"/>
      <c r="STJ176" s="396"/>
      <c r="STK176" s="396"/>
      <c r="STL176" s="396"/>
      <c r="STM176" s="396"/>
      <c r="STN176" s="396"/>
      <c r="STO176" s="396"/>
      <c r="STP176" s="396"/>
      <c r="STQ176" s="396"/>
      <c r="STR176" s="396"/>
      <c r="STS176" s="396"/>
      <c r="STT176" s="396"/>
      <c r="STU176" s="396"/>
      <c r="STV176" s="396"/>
      <c r="STW176" s="396"/>
      <c r="STX176" s="396"/>
      <c r="STY176" s="396"/>
      <c r="STZ176" s="396"/>
      <c r="SUA176" s="396"/>
      <c r="SUB176" s="396"/>
      <c r="SUC176" s="396"/>
      <c r="SUD176" s="396"/>
      <c r="SUE176" s="396"/>
      <c r="SUF176" s="396"/>
      <c r="SUG176" s="396"/>
      <c r="SUH176" s="396"/>
      <c r="SUI176" s="396"/>
      <c r="SUJ176" s="396"/>
      <c r="SUK176" s="396"/>
      <c r="SUL176" s="396"/>
      <c r="SUM176" s="396"/>
      <c r="SUN176" s="396"/>
      <c r="SUO176" s="396"/>
      <c r="SUP176" s="396"/>
      <c r="SUQ176" s="396"/>
      <c r="SUR176" s="396"/>
      <c r="SUS176" s="396"/>
      <c r="SUT176" s="396"/>
      <c r="SUU176" s="396"/>
      <c r="SUV176" s="396"/>
      <c r="SUW176" s="396"/>
      <c r="SUX176" s="396"/>
      <c r="SUY176" s="396"/>
      <c r="SUZ176" s="396"/>
      <c r="SVA176" s="396"/>
      <c r="SVB176" s="396"/>
      <c r="SVC176" s="396"/>
      <c r="SVD176" s="396"/>
      <c r="SVE176" s="396"/>
      <c r="SVF176" s="396"/>
      <c r="SVG176" s="396"/>
      <c r="SVH176" s="396"/>
      <c r="SVI176" s="396"/>
      <c r="SVJ176" s="396"/>
      <c r="SVK176" s="396"/>
      <c r="SVL176" s="396"/>
      <c r="SVM176" s="396"/>
      <c r="SVN176" s="396"/>
      <c r="SVO176" s="396"/>
      <c r="SVP176" s="396"/>
      <c r="SVQ176" s="396"/>
      <c r="SVR176" s="396"/>
      <c r="SVS176" s="396"/>
      <c r="SVT176" s="396"/>
      <c r="SVU176" s="396"/>
      <c r="SVV176" s="396"/>
      <c r="SVW176" s="396"/>
      <c r="SVX176" s="396"/>
      <c r="SVY176" s="396"/>
      <c r="SVZ176" s="396"/>
      <c r="SWA176" s="396"/>
      <c r="SWB176" s="396"/>
      <c r="SWC176" s="396"/>
      <c r="SWD176" s="396"/>
      <c r="SWE176" s="396"/>
      <c r="SWF176" s="396"/>
      <c r="SWG176" s="396"/>
      <c r="SWH176" s="396"/>
      <c r="SWI176" s="396"/>
      <c r="SWJ176" s="396"/>
      <c r="SWK176" s="396"/>
      <c r="SWL176" s="396"/>
      <c r="SWM176" s="396"/>
      <c r="SWN176" s="396"/>
      <c r="SWO176" s="396"/>
      <c r="SWP176" s="396"/>
      <c r="SWQ176" s="396"/>
      <c r="SWR176" s="396"/>
      <c r="SWS176" s="396"/>
      <c r="SWT176" s="396"/>
      <c r="SWU176" s="396"/>
      <c r="SWV176" s="396"/>
      <c r="SWW176" s="396"/>
      <c r="SWX176" s="396"/>
      <c r="SWY176" s="396"/>
      <c r="SWZ176" s="396"/>
      <c r="SXA176" s="396"/>
      <c r="SXB176" s="396"/>
      <c r="SXC176" s="396"/>
      <c r="SXD176" s="396"/>
      <c r="SXE176" s="396"/>
      <c r="SXF176" s="396"/>
      <c r="SXG176" s="396"/>
      <c r="SXH176" s="396"/>
      <c r="SXI176" s="396"/>
      <c r="SXJ176" s="396"/>
      <c r="SXK176" s="396"/>
      <c r="SXL176" s="396"/>
      <c r="SXM176" s="396"/>
      <c r="SXN176" s="396"/>
      <c r="SXO176" s="396"/>
      <c r="SXP176" s="396"/>
      <c r="SXQ176" s="396"/>
      <c r="SXR176" s="396"/>
      <c r="SXS176" s="396"/>
      <c r="SXT176" s="396"/>
      <c r="SXU176" s="396"/>
      <c r="SXV176" s="396"/>
      <c r="SXW176" s="396"/>
      <c r="SXX176" s="396"/>
      <c r="SXY176" s="396"/>
      <c r="SXZ176" s="396"/>
      <c r="SYA176" s="396"/>
      <c r="SYB176" s="396"/>
      <c r="SYC176" s="396"/>
      <c r="SYD176" s="396"/>
      <c r="SYE176" s="396"/>
      <c r="SYF176" s="396"/>
      <c r="SYG176" s="396"/>
      <c r="SYH176" s="396"/>
      <c r="SYI176" s="396"/>
      <c r="SYJ176" s="396"/>
      <c r="SYK176" s="396"/>
      <c r="SYL176" s="396"/>
      <c r="SYM176" s="396"/>
      <c r="SYN176" s="396"/>
      <c r="SYO176" s="396"/>
      <c r="SYP176" s="396"/>
      <c r="SYQ176" s="396"/>
      <c r="SYR176" s="396"/>
      <c r="SYS176" s="396"/>
      <c r="SYT176" s="396"/>
      <c r="SYU176" s="396"/>
      <c r="SYV176" s="396"/>
      <c r="SYW176" s="396"/>
      <c r="SYX176" s="396"/>
      <c r="SYY176" s="396"/>
      <c r="SYZ176" s="396"/>
      <c r="SZA176" s="396"/>
      <c r="SZB176" s="396"/>
      <c r="SZC176" s="396"/>
      <c r="SZD176" s="396"/>
      <c r="SZE176" s="396"/>
      <c r="SZF176" s="396"/>
      <c r="SZG176" s="396"/>
      <c r="SZH176" s="396"/>
      <c r="SZI176" s="396"/>
      <c r="SZJ176" s="396"/>
      <c r="SZK176" s="396"/>
      <c r="SZL176" s="396"/>
      <c r="SZM176" s="396"/>
      <c r="SZN176" s="396"/>
      <c r="SZO176" s="396"/>
      <c r="SZP176" s="396"/>
      <c r="SZQ176" s="396"/>
      <c r="SZR176" s="396"/>
      <c r="SZS176" s="396"/>
      <c r="SZT176" s="396"/>
      <c r="SZU176" s="396"/>
      <c r="SZV176" s="396"/>
      <c r="SZW176" s="396"/>
      <c r="SZX176" s="396"/>
      <c r="SZY176" s="396"/>
      <c r="SZZ176" s="396"/>
      <c r="TAA176" s="396"/>
      <c r="TAB176" s="396"/>
      <c r="TAC176" s="396"/>
      <c r="TAD176" s="396"/>
      <c r="TAE176" s="396"/>
      <c r="TAF176" s="396"/>
      <c r="TAG176" s="396"/>
      <c r="TAH176" s="396"/>
      <c r="TAI176" s="396"/>
      <c r="TAJ176" s="396"/>
      <c r="TAK176" s="396"/>
      <c r="TAL176" s="396"/>
      <c r="TAM176" s="396"/>
      <c r="TAN176" s="396"/>
      <c r="TAO176" s="396"/>
      <c r="TAP176" s="396"/>
      <c r="TAQ176" s="396"/>
      <c r="TAR176" s="396"/>
      <c r="TAS176" s="396"/>
      <c r="TAT176" s="396"/>
      <c r="TAU176" s="396"/>
      <c r="TAV176" s="396"/>
      <c r="TAW176" s="396"/>
      <c r="TAX176" s="396"/>
      <c r="TAY176" s="396"/>
      <c r="TAZ176" s="396"/>
      <c r="TBA176" s="396"/>
      <c r="TBB176" s="396"/>
      <c r="TBC176" s="396"/>
      <c r="TBD176" s="396"/>
      <c r="TBE176" s="396"/>
      <c r="TBF176" s="396"/>
      <c r="TBG176" s="396"/>
      <c r="TBH176" s="396"/>
      <c r="TBI176" s="396"/>
      <c r="TBJ176" s="396"/>
      <c r="TBK176" s="396"/>
      <c r="TBL176" s="396"/>
      <c r="TBM176" s="396"/>
      <c r="TBN176" s="396"/>
      <c r="TBO176" s="396"/>
      <c r="TBP176" s="396"/>
      <c r="TBQ176" s="396"/>
      <c r="TBR176" s="396"/>
      <c r="TBS176" s="396"/>
      <c r="TBT176" s="396"/>
      <c r="TBU176" s="396"/>
      <c r="TBV176" s="396"/>
      <c r="TBW176" s="396"/>
      <c r="TBX176" s="396"/>
      <c r="TBY176" s="396"/>
      <c r="TBZ176" s="396"/>
      <c r="TCA176" s="396"/>
      <c r="TCB176" s="396"/>
      <c r="TCC176" s="396"/>
      <c r="TCD176" s="396"/>
      <c r="TCE176" s="396"/>
      <c r="TCF176" s="396"/>
      <c r="TCG176" s="396"/>
      <c r="TCH176" s="396"/>
      <c r="TCI176" s="396"/>
      <c r="TCJ176" s="396"/>
      <c r="TCK176" s="396"/>
      <c r="TCL176" s="396"/>
      <c r="TCM176" s="396"/>
      <c r="TCN176" s="396"/>
      <c r="TCO176" s="396"/>
      <c r="TCP176" s="396"/>
      <c r="TCQ176" s="396"/>
      <c r="TCR176" s="396"/>
      <c r="TCS176" s="396"/>
      <c r="TCT176" s="396"/>
      <c r="TCU176" s="396"/>
      <c r="TCV176" s="396"/>
      <c r="TCW176" s="396"/>
      <c r="TCX176" s="396"/>
      <c r="TCY176" s="396"/>
      <c r="TCZ176" s="396"/>
      <c r="TDA176" s="396"/>
      <c r="TDB176" s="396"/>
      <c r="TDC176" s="396"/>
      <c r="TDD176" s="396"/>
      <c r="TDE176" s="396"/>
      <c r="TDF176" s="396"/>
      <c r="TDG176" s="396"/>
      <c r="TDH176" s="396"/>
      <c r="TDI176" s="396"/>
      <c r="TDJ176" s="396"/>
      <c r="TDK176" s="396"/>
      <c r="TDL176" s="396"/>
      <c r="TDM176" s="396"/>
      <c r="TDN176" s="396"/>
      <c r="TDO176" s="396"/>
      <c r="TDP176" s="396"/>
      <c r="TDQ176" s="396"/>
      <c r="TDR176" s="396"/>
      <c r="TDS176" s="396"/>
      <c r="TDT176" s="396"/>
      <c r="TDU176" s="396"/>
      <c r="TDV176" s="396"/>
      <c r="TDW176" s="396"/>
      <c r="TDX176" s="396"/>
      <c r="TDY176" s="396"/>
      <c r="TDZ176" s="396"/>
      <c r="TEA176" s="396"/>
      <c r="TEB176" s="396"/>
      <c r="TEC176" s="396"/>
      <c r="TED176" s="396"/>
      <c r="TEE176" s="396"/>
      <c r="TEF176" s="396"/>
      <c r="TEG176" s="396"/>
      <c r="TEH176" s="396"/>
      <c r="TEI176" s="396"/>
      <c r="TEJ176" s="396"/>
      <c r="TEK176" s="396"/>
      <c r="TEL176" s="396"/>
      <c r="TEM176" s="396"/>
      <c r="TEN176" s="396"/>
      <c r="TEO176" s="396"/>
      <c r="TEP176" s="396"/>
      <c r="TEQ176" s="396"/>
      <c r="TER176" s="396"/>
      <c r="TES176" s="396"/>
      <c r="TET176" s="396"/>
      <c r="TEU176" s="396"/>
      <c r="TEV176" s="396"/>
      <c r="TEW176" s="396"/>
      <c r="TEX176" s="396"/>
      <c r="TEY176" s="396"/>
      <c r="TEZ176" s="396"/>
      <c r="TFA176" s="396"/>
      <c r="TFB176" s="396"/>
      <c r="TFC176" s="396"/>
      <c r="TFD176" s="396"/>
      <c r="TFE176" s="396"/>
      <c r="TFF176" s="396"/>
      <c r="TFG176" s="396"/>
      <c r="TFH176" s="396"/>
      <c r="TFI176" s="396"/>
      <c r="TFJ176" s="396"/>
      <c r="TFK176" s="396"/>
      <c r="TFL176" s="396"/>
      <c r="TFM176" s="396"/>
      <c r="TFN176" s="396"/>
      <c r="TFO176" s="396"/>
      <c r="TFP176" s="396"/>
      <c r="TFQ176" s="396"/>
      <c r="TFR176" s="396"/>
      <c r="TFS176" s="396"/>
      <c r="TFT176" s="396"/>
      <c r="TFU176" s="396"/>
      <c r="TFV176" s="396"/>
      <c r="TFW176" s="396"/>
      <c r="TFX176" s="396"/>
      <c r="TFY176" s="396"/>
      <c r="TFZ176" s="396"/>
      <c r="TGA176" s="396"/>
      <c r="TGB176" s="396"/>
      <c r="TGC176" s="396"/>
      <c r="TGD176" s="396"/>
      <c r="TGE176" s="396"/>
      <c r="TGF176" s="396"/>
      <c r="TGG176" s="396"/>
      <c r="TGH176" s="396"/>
      <c r="TGI176" s="396"/>
      <c r="TGJ176" s="396"/>
      <c r="TGK176" s="396"/>
      <c r="TGL176" s="396"/>
      <c r="TGM176" s="396"/>
      <c r="TGN176" s="396"/>
      <c r="TGO176" s="396"/>
      <c r="TGP176" s="396"/>
      <c r="TGQ176" s="396"/>
      <c r="TGR176" s="396"/>
      <c r="TGS176" s="396"/>
      <c r="TGT176" s="396"/>
      <c r="TGU176" s="396"/>
      <c r="TGV176" s="396"/>
      <c r="TGW176" s="396"/>
      <c r="TGX176" s="396"/>
      <c r="TGY176" s="396"/>
      <c r="TGZ176" s="396"/>
      <c r="THA176" s="396"/>
      <c r="THB176" s="396"/>
      <c r="THC176" s="396"/>
      <c r="THD176" s="396"/>
      <c r="THE176" s="396"/>
      <c r="THF176" s="396"/>
      <c r="THG176" s="396"/>
      <c r="THH176" s="396"/>
      <c r="THI176" s="396"/>
      <c r="THJ176" s="396"/>
      <c r="THK176" s="396"/>
      <c r="THL176" s="396"/>
      <c r="THM176" s="396"/>
      <c r="THN176" s="396"/>
      <c r="THO176" s="396"/>
      <c r="THP176" s="396"/>
      <c r="THQ176" s="396"/>
      <c r="THR176" s="396"/>
      <c r="THS176" s="396"/>
      <c r="THT176" s="396"/>
      <c r="THU176" s="396"/>
      <c r="THV176" s="396"/>
      <c r="THW176" s="396"/>
      <c r="THX176" s="396"/>
      <c r="THY176" s="396"/>
      <c r="THZ176" s="396"/>
      <c r="TIA176" s="396"/>
      <c r="TIB176" s="396"/>
      <c r="TIC176" s="396"/>
      <c r="TID176" s="396"/>
      <c r="TIE176" s="396"/>
      <c r="TIF176" s="396"/>
      <c r="TIG176" s="396"/>
      <c r="TIH176" s="396"/>
      <c r="TII176" s="396"/>
      <c r="TIJ176" s="396"/>
      <c r="TIK176" s="396"/>
      <c r="TIL176" s="396"/>
      <c r="TIM176" s="396"/>
      <c r="TIN176" s="396"/>
      <c r="TIO176" s="396"/>
      <c r="TIP176" s="396"/>
      <c r="TIQ176" s="396"/>
      <c r="TIR176" s="396"/>
      <c r="TIS176" s="396"/>
      <c r="TIT176" s="396"/>
      <c r="TIU176" s="396"/>
      <c r="TIV176" s="396"/>
      <c r="TIW176" s="396"/>
      <c r="TIX176" s="396"/>
      <c r="TIY176" s="396"/>
      <c r="TIZ176" s="396"/>
      <c r="TJA176" s="396"/>
      <c r="TJB176" s="396"/>
      <c r="TJC176" s="396"/>
      <c r="TJD176" s="396"/>
      <c r="TJE176" s="396"/>
      <c r="TJF176" s="396"/>
      <c r="TJG176" s="396"/>
      <c r="TJH176" s="396"/>
      <c r="TJI176" s="396"/>
      <c r="TJJ176" s="396"/>
      <c r="TJK176" s="396"/>
      <c r="TJL176" s="396"/>
      <c r="TJM176" s="396"/>
      <c r="TJN176" s="396"/>
      <c r="TJO176" s="396"/>
      <c r="TJP176" s="396"/>
      <c r="TJQ176" s="396"/>
      <c r="TJR176" s="396"/>
      <c r="TJS176" s="396"/>
      <c r="TJT176" s="396"/>
      <c r="TJU176" s="396"/>
      <c r="TJV176" s="396"/>
      <c r="TJW176" s="396"/>
      <c r="TJX176" s="396"/>
      <c r="TJY176" s="396"/>
      <c r="TJZ176" s="396"/>
      <c r="TKA176" s="396"/>
      <c r="TKB176" s="396"/>
      <c r="TKC176" s="396"/>
      <c r="TKD176" s="396"/>
      <c r="TKE176" s="396"/>
      <c r="TKF176" s="396"/>
      <c r="TKG176" s="396"/>
      <c r="TKH176" s="396"/>
      <c r="TKI176" s="396"/>
      <c r="TKJ176" s="396"/>
      <c r="TKK176" s="396"/>
      <c r="TKL176" s="396"/>
      <c r="TKM176" s="396"/>
      <c r="TKN176" s="396"/>
      <c r="TKO176" s="396"/>
      <c r="TKP176" s="396"/>
      <c r="TKQ176" s="396"/>
      <c r="TKR176" s="396"/>
      <c r="TKS176" s="396"/>
      <c r="TKT176" s="396"/>
      <c r="TKU176" s="396"/>
      <c r="TKV176" s="396"/>
      <c r="TKW176" s="396"/>
      <c r="TKX176" s="396"/>
      <c r="TKY176" s="396"/>
      <c r="TKZ176" s="396"/>
      <c r="TLA176" s="396"/>
      <c r="TLB176" s="396"/>
      <c r="TLC176" s="396"/>
      <c r="TLD176" s="396"/>
      <c r="TLE176" s="396"/>
      <c r="TLF176" s="396"/>
      <c r="TLG176" s="396"/>
      <c r="TLH176" s="396"/>
      <c r="TLI176" s="396"/>
      <c r="TLJ176" s="396"/>
      <c r="TLK176" s="396"/>
      <c r="TLL176" s="396"/>
      <c r="TLM176" s="396"/>
      <c r="TLN176" s="396"/>
      <c r="TLO176" s="396"/>
      <c r="TLP176" s="396"/>
      <c r="TLQ176" s="396"/>
      <c r="TLR176" s="396"/>
      <c r="TLS176" s="396"/>
      <c r="TLT176" s="396"/>
      <c r="TLU176" s="396"/>
      <c r="TLV176" s="396"/>
      <c r="TLW176" s="396"/>
      <c r="TLX176" s="396"/>
      <c r="TLY176" s="396"/>
      <c r="TLZ176" s="396"/>
      <c r="TMA176" s="396"/>
      <c r="TMB176" s="396"/>
      <c r="TMC176" s="396"/>
      <c r="TMD176" s="396"/>
      <c r="TME176" s="396"/>
      <c r="TMF176" s="396"/>
      <c r="TMG176" s="396"/>
      <c r="TMH176" s="396"/>
      <c r="TMI176" s="396"/>
      <c r="TMJ176" s="396"/>
      <c r="TMK176" s="396"/>
      <c r="TML176" s="396"/>
      <c r="TMM176" s="396"/>
      <c r="TMN176" s="396"/>
      <c r="TMO176" s="396"/>
      <c r="TMP176" s="396"/>
      <c r="TMQ176" s="396"/>
      <c r="TMR176" s="396"/>
      <c r="TMS176" s="396"/>
      <c r="TMT176" s="396"/>
      <c r="TMU176" s="396"/>
      <c r="TMV176" s="396"/>
      <c r="TMW176" s="396"/>
      <c r="TMX176" s="396"/>
      <c r="TMY176" s="396"/>
      <c r="TMZ176" s="396"/>
      <c r="TNA176" s="396"/>
      <c r="TNB176" s="396"/>
      <c r="TNC176" s="396"/>
      <c r="TND176" s="396"/>
      <c r="TNE176" s="396"/>
      <c r="TNF176" s="396"/>
      <c r="TNG176" s="396"/>
      <c r="TNH176" s="396"/>
      <c r="TNI176" s="396"/>
      <c r="TNJ176" s="396"/>
      <c r="TNK176" s="396"/>
      <c r="TNL176" s="396"/>
      <c r="TNM176" s="396"/>
      <c r="TNN176" s="396"/>
      <c r="TNO176" s="396"/>
      <c r="TNP176" s="396"/>
      <c r="TNQ176" s="396"/>
      <c r="TNR176" s="396"/>
      <c r="TNS176" s="396"/>
      <c r="TNT176" s="396"/>
      <c r="TNU176" s="396"/>
      <c r="TNV176" s="396"/>
      <c r="TNW176" s="396"/>
      <c r="TNX176" s="396"/>
      <c r="TNY176" s="396"/>
      <c r="TNZ176" s="396"/>
      <c r="TOA176" s="396"/>
      <c r="TOB176" s="396"/>
      <c r="TOC176" s="396"/>
      <c r="TOD176" s="396"/>
      <c r="TOE176" s="396"/>
      <c r="TOF176" s="396"/>
      <c r="TOG176" s="396"/>
      <c r="TOH176" s="396"/>
      <c r="TOI176" s="396"/>
      <c r="TOJ176" s="396"/>
      <c r="TOK176" s="396"/>
      <c r="TOL176" s="396"/>
      <c r="TOM176" s="396"/>
      <c r="TON176" s="396"/>
      <c r="TOO176" s="396"/>
      <c r="TOP176" s="396"/>
      <c r="TOQ176" s="396"/>
      <c r="TOR176" s="396"/>
      <c r="TOS176" s="396"/>
      <c r="TOT176" s="396"/>
      <c r="TOU176" s="396"/>
      <c r="TOV176" s="396"/>
      <c r="TOW176" s="396"/>
      <c r="TOX176" s="396"/>
      <c r="TOY176" s="396"/>
      <c r="TOZ176" s="396"/>
      <c r="TPA176" s="396"/>
      <c r="TPB176" s="396"/>
      <c r="TPC176" s="396"/>
      <c r="TPD176" s="396"/>
      <c r="TPE176" s="396"/>
      <c r="TPF176" s="396"/>
      <c r="TPG176" s="396"/>
      <c r="TPH176" s="396"/>
      <c r="TPI176" s="396"/>
      <c r="TPJ176" s="396"/>
      <c r="TPK176" s="396"/>
      <c r="TPL176" s="396"/>
      <c r="TPM176" s="396"/>
      <c r="TPN176" s="396"/>
      <c r="TPO176" s="396"/>
      <c r="TPP176" s="396"/>
      <c r="TPQ176" s="396"/>
      <c r="TPR176" s="396"/>
      <c r="TPS176" s="396"/>
      <c r="TPT176" s="396"/>
      <c r="TPU176" s="396"/>
      <c r="TPV176" s="396"/>
      <c r="TPW176" s="396"/>
      <c r="TPX176" s="396"/>
      <c r="TPY176" s="396"/>
      <c r="TPZ176" s="396"/>
      <c r="TQA176" s="396"/>
      <c r="TQB176" s="396"/>
      <c r="TQC176" s="396"/>
      <c r="TQD176" s="396"/>
      <c r="TQE176" s="396"/>
      <c r="TQF176" s="396"/>
      <c r="TQG176" s="396"/>
      <c r="TQH176" s="396"/>
      <c r="TQI176" s="396"/>
      <c r="TQJ176" s="396"/>
      <c r="TQK176" s="396"/>
      <c r="TQL176" s="396"/>
      <c r="TQM176" s="396"/>
      <c r="TQN176" s="396"/>
      <c r="TQO176" s="396"/>
      <c r="TQP176" s="396"/>
      <c r="TQQ176" s="396"/>
      <c r="TQR176" s="396"/>
      <c r="TQS176" s="396"/>
      <c r="TQT176" s="396"/>
      <c r="TQU176" s="396"/>
      <c r="TQV176" s="396"/>
      <c r="TQW176" s="396"/>
      <c r="TQX176" s="396"/>
      <c r="TQY176" s="396"/>
      <c r="TQZ176" s="396"/>
      <c r="TRA176" s="396"/>
      <c r="TRB176" s="396"/>
      <c r="TRC176" s="396"/>
      <c r="TRD176" s="396"/>
      <c r="TRE176" s="396"/>
      <c r="TRF176" s="396"/>
      <c r="TRG176" s="396"/>
      <c r="TRH176" s="396"/>
      <c r="TRI176" s="396"/>
      <c r="TRJ176" s="396"/>
      <c r="TRK176" s="396"/>
      <c r="TRL176" s="396"/>
      <c r="TRM176" s="396"/>
      <c r="TRN176" s="396"/>
      <c r="TRO176" s="396"/>
      <c r="TRP176" s="396"/>
      <c r="TRQ176" s="396"/>
      <c r="TRR176" s="396"/>
      <c r="TRS176" s="396"/>
      <c r="TRT176" s="396"/>
      <c r="TRU176" s="396"/>
      <c r="TRV176" s="396"/>
      <c r="TRW176" s="396"/>
      <c r="TRX176" s="396"/>
      <c r="TRY176" s="396"/>
      <c r="TRZ176" s="396"/>
      <c r="TSA176" s="396"/>
      <c r="TSB176" s="396"/>
      <c r="TSC176" s="396"/>
      <c r="TSD176" s="396"/>
      <c r="TSE176" s="396"/>
      <c r="TSF176" s="396"/>
      <c r="TSG176" s="396"/>
      <c r="TSH176" s="396"/>
      <c r="TSI176" s="396"/>
      <c r="TSJ176" s="396"/>
      <c r="TSK176" s="396"/>
      <c r="TSL176" s="396"/>
      <c r="TSM176" s="396"/>
      <c r="TSN176" s="396"/>
      <c r="TSO176" s="396"/>
      <c r="TSP176" s="396"/>
      <c r="TSQ176" s="396"/>
      <c r="TSR176" s="396"/>
      <c r="TSS176" s="396"/>
      <c r="TST176" s="396"/>
      <c r="TSU176" s="396"/>
      <c r="TSV176" s="396"/>
      <c r="TSW176" s="396"/>
      <c r="TSX176" s="396"/>
      <c r="TSY176" s="396"/>
      <c r="TSZ176" s="396"/>
      <c r="TTA176" s="396"/>
      <c r="TTB176" s="396"/>
      <c r="TTC176" s="396"/>
      <c r="TTD176" s="396"/>
      <c r="TTE176" s="396"/>
      <c r="TTF176" s="396"/>
      <c r="TTG176" s="396"/>
      <c r="TTH176" s="396"/>
      <c r="TTI176" s="396"/>
      <c r="TTJ176" s="396"/>
      <c r="TTK176" s="396"/>
      <c r="TTL176" s="396"/>
      <c r="TTM176" s="396"/>
      <c r="TTN176" s="396"/>
      <c r="TTO176" s="396"/>
      <c r="TTP176" s="396"/>
      <c r="TTQ176" s="396"/>
      <c r="TTR176" s="396"/>
      <c r="TTS176" s="396"/>
      <c r="TTT176" s="396"/>
      <c r="TTU176" s="396"/>
      <c r="TTV176" s="396"/>
      <c r="TTW176" s="396"/>
      <c r="TTX176" s="396"/>
      <c r="TTY176" s="396"/>
      <c r="TTZ176" s="396"/>
      <c r="TUA176" s="396"/>
      <c r="TUB176" s="396"/>
      <c r="TUC176" s="396"/>
      <c r="TUD176" s="396"/>
      <c r="TUE176" s="396"/>
      <c r="TUF176" s="396"/>
      <c r="TUG176" s="396"/>
      <c r="TUH176" s="396"/>
      <c r="TUI176" s="396"/>
      <c r="TUJ176" s="396"/>
      <c r="TUK176" s="396"/>
      <c r="TUL176" s="396"/>
      <c r="TUM176" s="396"/>
      <c r="TUN176" s="396"/>
      <c r="TUO176" s="396"/>
      <c r="TUP176" s="396"/>
      <c r="TUQ176" s="396"/>
      <c r="TUR176" s="396"/>
      <c r="TUS176" s="396"/>
      <c r="TUT176" s="396"/>
      <c r="TUU176" s="396"/>
      <c r="TUV176" s="396"/>
      <c r="TUW176" s="396"/>
      <c r="TUX176" s="396"/>
      <c r="TUY176" s="396"/>
      <c r="TUZ176" s="396"/>
      <c r="TVA176" s="396"/>
      <c r="TVB176" s="396"/>
      <c r="TVC176" s="396"/>
      <c r="TVD176" s="396"/>
      <c r="TVE176" s="396"/>
      <c r="TVF176" s="396"/>
      <c r="TVG176" s="396"/>
      <c r="TVH176" s="396"/>
      <c r="TVI176" s="396"/>
      <c r="TVJ176" s="396"/>
      <c r="TVK176" s="396"/>
      <c r="TVL176" s="396"/>
      <c r="TVM176" s="396"/>
      <c r="TVN176" s="396"/>
      <c r="TVO176" s="396"/>
      <c r="TVP176" s="396"/>
      <c r="TVQ176" s="396"/>
      <c r="TVR176" s="396"/>
      <c r="TVS176" s="396"/>
      <c r="TVT176" s="396"/>
      <c r="TVU176" s="396"/>
      <c r="TVV176" s="396"/>
      <c r="TVW176" s="396"/>
      <c r="TVX176" s="396"/>
      <c r="TVY176" s="396"/>
      <c r="TVZ176" s="396"/>
      <c r="TWA176" s="396"/>
      <c r="TWB176" s="396"/>
      <c r="TWC176" s="396"/>
      <c r="TWD176" s="396"/>
      <c r="TWE176" s="396"/>
      <c r="TWF176" s="396"/>
      <c r="TWG176" s="396"/>
      <c r="TWH176" s="396"/>
      <c r="TWI176" s="396"/>
      <c r="TWJ176" s="396"/>
      <c r="TWK176" s="396"/>
      <c r="TWL176" s="396"/>
      <c r="TWM176" s="396"/>
      <c r="TWN176" s="396"/>
      <c r="TWO176" s="396"/>
      <c r="TWP176" s="396"/>
      <c r="TWQ176" s="396"/>
      <c r="TWR176" s="396"/>
      <c r="TWS176" s="396"/>
      <c r="TWT176" s="396"/>
      <c r="TWU176" s="396"/>
      <c r="TWV176" s="396"/>
      <c r="TWW176" s="396"/>
      <c r="TWX176" s="396"/>
      <c r="TWY176" s="396"/>
      <c r="TWZ176" s="396"/>
      <c r="TXA176" s="396"/>
      <c r="TXB176" s="396"/>
      <c r="TXC176" s="396"/>
      <c r="TXD176" s="396"/>
      <c r="TXE176" s="396"/>
      <c r="TXF176" s="396"/>
      <c r="TXG176" s="396"/>
      <c r="TXH176" s="396"/>
      <c r="TXI176" s="396"/>
      <c r="TXJ176" s="396"/>
      <c r="TXK176" s="396"/>
      <c r="TXL176" s="396"/>
      <c r="TXM176" s="396"/>
      <c r="TXN176" s="396"/>
      <c r="TXO176" s="396"/>
      <c r="TXP176" s="396"/>
      <c r="TXQ176" s="396"/>
      <c r="TXR176" s="396"/>
      <c r="TXS176" s="396"/>
      <c r="TXT176" s="396"/>
      <c r="TXU176" s="396"/>
      <c r="TXV176" s="396"/>
      <c r="TXW176" s="396"/>
      <c r="TXX176" s="396"/>
      <c r="TXY176" s="396"/>
      <c r="TXZ176" s="396"/>
      <c r="TYA176" s="396"/>
      <c r="TYB176" s="396"/>
      <c r="TYC176" s="396"/>
      <c r="TYD176" s="396"/>
      <c r="TYE176" s="396"/>
      <c r="TYF176" s="396"/>
      <c r="TYG176" s="396"/>
      <c r="TYH176" s="396"/>
      <c r="TYI176" s="396"/>
      <c r="TYJ176" s="396"/>
      <c r="TYK176" s="396"/>
      <c r="TYL176" s="396"/>
      <c r="TYM176" s="396"/>
      <c r="TYN176" s="396"/>
      <c r="TYO176" s="396"/>
      <c r="TYP176" s="396"/>
      <c r="TYQ176" s="396"/>
      <c r="TYR176" s="396"/>
      <c r="TYS176" s="396"/>
      <c r="TYT176" s="396"/>
      <c r="TYU176" s="396"/>
      <c r="TYV176" s="396"/>
      <c r="TYW176" s="396"/>
      <c r="TYX176" s="396"/>
      <c r="TYY176" s="396"/>
      <c r="TYZ176" s="396"/>
      <c r="TZA176" s="396"/>
      <c r="TZB176" s="396"/>
      <c r="TZC176" s="396"/>
      <c r="TZD176" s="396"/>
      <c r="TZE176" s="396"/>
      <c r="TZF176" s="396"/>
      <c r="TZG176" s="396"/>
      <c r="TZH176" s="396"/>
      <c r="TZI176" s="396"/>
      <c r="TZJ176" s="396"/>
      <c r="TZK176" s="396"/>
      <c r="TZL176" s="396"/>
      <c r="TZM176" s="396"/>
      <c r="TZN176" s="396"/>
      <c r="TZO176" s="396"/>
      <c r="TZP176" s="396"/>
      <c r="TZQ176" s="396"/>
      <c r="TZR176" s="396"/>
      <c r="TZS176" s="396"/>
      <c r="TZT176" s="396"/>
      <c r="TZU176" s="396"/>
      <c r="TZV176" s="396"/>
      <c r="TZW176" s="396"/>
      <c r="TZX176" s="396"/>
      <c r="TZY176" s="396"/>
      <c r="TZZ176" s="396"/>
      <c r="UAA176" s="396"/>
      <c r="UAB176" s="396"/>
      <c r="UAC176" s="396"/>
      <c r="UAD176" s="396"/>
      <c r="UAE176" s="396"/>
      <c r="UAF176" s="396"/>
      <c r="UAG176" s="396"/>
      <c r="UAH176" s="396"/>
      <c r="UAI176" s="396"/>
      <c r="UAJ176" s="396"/>
      <c r="UAK176" s="396"/>
      <c r="UAL176" s="396"/>
      <c r="UAM176" s="396"/>
      <c r="UAN176" s="396"/>
      <c r="UAO176" s="396"/>
      <c r="UAP176" s="396"/>
      <c r="UAQ176" s="396"/>
      <c r="UAR176" s="396"/>
      <c r="UAS176" s="396"/>
      <c r="UAT176" s="396"/>
      <c r="UAU176" s="396"/>
      <c r="UAV176" s="396"/>
      <c r="UAW176" s="396"/>
      <c r="UAX176" s="396"/>
      <c r="UAY176" s="396"/>
      <c r="UAZ176" s="396"/>
      <c r="UBA176" s="396"/>
      <c r="UBB176" s="396"/>
      <c r="UBC176" s="396"/>
      <c r="UBD176" s="396"/>
      <c r="UBE176" s="396"/>
      <c r="UBF176" s="396"/>
      <c r="UBG176" s="396"/>
      <c r="UBH176" s="396"/>
      <c r="UBI176" s="396"/>
      <c r="UBJ176" s="396"/>
      <c r="UBK176" s="396"/>
      <c r="UBL176" s="396"/>
      <c r="UBM176" s="396"/>
      <c r="UBN176" s="396"/>
      <c r="UBO176" s="396"/>
      <c r="UBP176" s="396"/>
      <c r="UBQ176" s="396"/>
      <c r="UBR176" s="396"/>
      <c r="UBS176" s="396"/>
      <c r="UBT176" s="396"/>
      <c r="UBU176" s="396"/>
      <c r="UBV176" s="396"/>
      <c r="UBW176" s="396"/>
      <c r="UBX176" s="396"/>
      <c r="UBY176" s="396"/>
      <c r="UBZ176" s="396"/>
      <c r="UCA176" s="396"/>
      <c r="UCB176" s="396"/>
      <c r="UCC176" s="396"/>
      <c r="UCD176" s="396"/>
      <c r="UCE176" s="396"/>
      <c r="UCF176" s="396"/>
      <c r="UCG176" s="396"/>
      <c r="UCH176" s="396"/>
      <c r="UCI176" s="396"/>
      <c r="UCJ176" s="396"/>
      <c r="UCK176" s="396"/>
      <c r="UCL176" s="396"/>
      <c r="UCM176" s="396"/>
      <c r="UCN176" s="396"/>
      <c r="UCO176" s="396"/>
      <c r="UCP176" s="396"/>
      <c r="UCQ176" s="396"/>
      <c r="UCR176" s="396"/>
      <c r="UCS176" s="396"/>
      <c r="UCT176" s="396"/>
      <c r="UCU176" s="396"/>
      <c r="UCV176" s="396"/>
      <c r="UCW176" s="396"/>
      <c r="UCX176" s="396"/>
      <c r="UCY176" s="396"/>
      <c r="UCZ176" s="396"/>
      <c r="UDA176" s="396"/>
      <c r="UDB176" s="396"/>
      <c r="UDC176" s="396"/>
      <c r="UDD176" s="396"/>
      <c r="UDE176" s="396"/>
      <c r="UDF176" s="396"/>
      <c r="UDG176" s="396"/>
      <c r="UDH176" s="396"/>
      <c r="UDI176" s="396"/>
      <c r="UDJ176" s="396"/>
      <c r="UDK176" s="396"/>
      <c r="UDL176" s="396"/>
      <c r="UDM176" s="396"/>
      <c r="UDN176" s="396"/>
      <c r="UDO176" s="396"/>
      <c r="UDP176" s="396"/>
      <c r="UDQ176" s="396"/>
      <c r="UDR176" s="396"/>
      <c r="UDS176" s="396"/>
      <c r="UDT176" s="396"/>
      <c r="UDU176" s="396"/>
      <c r="UDV176" s="396"/>
      <c r="UDW176" s="396"/>
      <c r="UDX176" s="396"/>
      <c r="UDY176" s="396"/>
      <c r="UDZ176" s="396"/>
      <c r="UEA176" s="396"/>
      <c r="UEB176" s="396"/>
      <c r="UEC176" s="396"/>
      <c r="UED176" s="396"/>
      <c r="UEE176" s="396"/>
      <c r="UEF176" s="396"/>
      <c r="UEG176" s="396"/>
      <c r="UEH176" s="396"/>
      <c r="UEI176" s="396"/>
      <c r="UEJ176" s="396"/>
      <c r="UEK176" s="396"/>
      <c r="UEL176" s="396"/>
      <c r="UEM176" s="396"/>
      <c r="UEN176" s="396"/>
      <c r="UEO176" s="396"/>
      <c r="UEP176" s="396"/>
      <c r="UEQ176" s="396"/>
      <c r="UER176" s="396"/>
      <c r="UES176" s="396"/>
      <c r="UET176" s="396"/>
      <c r="UEU176" s="396"/>
      <c r="UEV176" s="396"/>
      <c r="UEW176" s="396"/>
      <c r="UEX176" s="396"/>
      <c r="UEY176" s="396"/>
      <c r="UEZ176" s="396"/>
      <c r="UFA176" s="396"/>
      <c r="UFB176" s="396"/>
      <c r="UFC176" s="396"/>
      <c r="UFD176" s="396"/>
      <c r="UFE176" s="396"/>
      <c r="UFF176" s="396"/>
      <c r="UFG176" s="396"/>
      <c r="UFH176" s="396"/>
      <c r="UFI176" s="396"/>
      <c r="UFJ176" s="396"/>
      <c r="UFK176" s="396"/>
      <c r="UFL176" s="396"/>
      <c r="UFM176" s="396"/>
      <c r="UFN176" s="396"/>
      <c r="UFO176" s="396"/>
      <c r="UFP176" s="396"/>
      <c r="UFQ176" s="396"/>
      <c r="UFR176" s="396"/>
      <c r="UFS176" s="396"/>
      <c r="UFT176" s="396"/>
      <c r="UFU176" s="396"/>
      <c r="UFV176" s="396"/>
      <c r="UFW176" s="396"/>
      <c r="UFX176" s="396"/>
      <c r="UFY176" s="396"/>
      <c r="UFZ176" s="396"/>
      <c r="UGA176" s="396"/>
      <c r="UGB176" s="396"/>
      <c r="UGC176" s="396"/>
      <c r="UGD176" s="396"/>
      <c r="UGE176" s="396"/>
      <c r="UGF176" s="396"/>
      <c r="UGG176" s="396"/>
      <c r="UGH176" s="396"/>
      <c r="UGI176" s="396"/>
      <c r="UGJ176" s="396"/>
      <c r="UGK176" s="396"/>
      <c r="UGL176" s="396"/>
      <c r="UGM176" s="396"/>
      <c r="UGN176" s="396"/>
      <c r="UGO176" s="396"/>
      <c r="UGP176" s="396"/>
      <c r="UGQ176" s="396"/>
      <c r="UGR176" s="396"/>
      <c r="UGS176" s="396"/>
      <c r="UGT176" s="396"/>
      <c r="UGU176" s="396"/>
      <c r="UGV176" s="396"/>
      <c r="UGW176" s="396"/>
      <c r="UGX176" s="396"/>
      <c r="UGY176" s="396"/>
      <c r="UGZ176" s="396"/>
      <c r="UHA176" s="396"/>
      <c r="UHB176" s="396"/>
      <c r="UHC176" s="396"/>
      <c r="UHD176" s="396"/>
      <c r="UHE176" s="396"/>
      <c r="UHF176" s="396"/>
      <c r="UHG176" s="396"/>
      <c r="UHH176" s="396"/>
      <c r="UHI176" s="396"/>
      <c r="UHJ176" s="396"/>
      <c r="UHK176" s="396"/>
      <c r="UHL176" s="396"/>
      <c r="UHM176" s="396"/>
      <c r="UHN176" s="396"/>
      <c r="UHO176" s="396"/>
      <c r="UHP176" s="396"/>
      <c r="UHQ176" s="396"/>
      <c r="UHR176" s="396"/>
      <c r="UHS176" s="396"/>
      <c r="UHT176" s="396"/>
      <c r="UHU176" s="396"/>
      <c r="UHV176" s="396"/>
      <c r="UHW176" s="396"/>
      <c r="UHX176" s="396"/>
      <c r="UHY176" s="396"/>
      <c r="UHZ176" s="396"/>
      <c r="UIA176" s="396"/>
      <c r="UIB176" s="396"/>
      <c r="UIC176" s="396"/>
      <c r="UID176" s="396"/>
      <c r="UIE176" s="396"/>
      <c r="UIF176" s="396"/>
      <c r="UIG176" s="396"/>
      <c r="UIH176" s="396"/>
      <c r="UII176" s="396"/>
      <c r="UIJ176" s="396"/>
      <c r="UIK176" s="396"/>
      <c r="UIL176" s="396"/>
      <c r="UIM176" s="396"/>
      <c r="UIN176" s="396"/>
      <c r="UIO176" s="396"/>
      <c r="UIP176" s="396"/>
      <c r="UIQ176" s="396"/>
      <c r="UIR176" s="396"/>
      <c r="UIS176" s="396"/>
      <c r="UIT176" s="396"/>
      <c r="UIU176" s="396"/>
      <c r="UIV176" s="396"/>
      <c r="UIW176" s="396"/>
      <c r="UIX176" s="396"/>
      <c r="UIY176" s="396"/>
      <c r="UIZ176" s="396"/>
      <c r="UJA176" s="396"/>
      <c r="UJB176" s="396"/>
      <c r="UJC176" s="396"/>
      <c r="UJD176" s="396"/>
      <c r="UJE176" s="396"/>
      <c r="UJF176" s="396"/>
      <c r="UJG176" s="396"/>
      <c r="UJH176" s="396"/>
      <c r="UJI176" s="396"/>
      <c r="UJJ176" s="396"/>
      <c r="UJK176" s="396"/>
      <c r="UJL176" s="396"/>
      <c r="UJM176" s="396"/>
      <c r="UJN176" s="396"/>
      <c r="UJO176" s="396"/>
      <c r="UJP176" s="396"/>
      <c r="UJQ176" s="396"/>
      <c r="UJR176" s="396"/>
      <c r="UJS176" s="396"/>
      <c r="UJT176" s="396"/>
      <c r="UJU176" s="396"/>
      <c r="UJV176" s="396"/>
      <c r="UJW176" s="396"/>
      <c r="UJX176" s="396"/>
      <c r="UJY176" s="396"/>
      <c r="UJZ176" s="396"/>
      <c r="UKA176" s="396"/>
      <c r="UKB176" s="396"/>
      <c r="UKC176" s="396"/>
      <c r="UKD176" s="396"/>
      <c r="UKE176" s="396"/>
      <c r="UKF176" s="396"/>
      <c r="UKG176" s="396"/>
      <c r="UKH176" s="396"/>
      <c r="UKI176" s="396"/>
      <c r="UKJ176" s="396"/>
      <c r="UKK176" s="396"/>
      <c r="UKL176" s="396"/>
      <c r="UKM176" s="396"/>
      <c r="UKN176" s="396"/>
      <c r="UKO176" s="396"/>
      <c r="UKP176" s="396"/>
      <c r="UKQ176" s="396"/>
      <c r="UKR176" s="396"/>
      <c r="UKS176" s="396"/>
      <c r="UKT176" s="396"/>
      <c r="UKU176" s="396"/>
      <c r="UKV176" s="396"/>
      <c r="UKW176" s="396"/>
      <c r="UKX176" s="396"/>
      <c r="UKY176" s="396"/>
      <c r="UKZ176" s="396"/>
      <c r="ULA176" s="396"/>
      <c r="ULB176" s="396"/>
      <c r="ULC176" s="396"/>
      <c r="ULD176" s="396"/>
      <c r="ULE176" s="396"/>
      <c r="ULF176" s="396"/>
      <c r="ULG176" s="396"/>
      <c r="ULH176" s="396"/>
      <c r="ULI176" s="396"/>
      <c r="ULJ176" s="396"/>
      <c r="ULK176" s="396"/>
      <c r="ULL176" s="396"/>
      <c r="ULM176" s="396"/>
      <c r="ULN176" s="396"/>
      <c r="ULO176" s="396"/>
      <c r="ULP176" s="396"/>
      <c r="ULQ176" s="396"/>
      <c r="ULR176" s="396"/>
      <c r="ULS176" s="396"/>
      <c r="ULT176" s="396"/>
      <c r="ULU176" s="396"/>
      <c r="ULV176" s="396"/>
      <c r="ULW176" s="396"/>
      <c r="ULX176" s="396"/>
      <c r="ULY176" s="396"/>
      <c r="ULZ176" s="396"/>
      <c r="UMA176" s="396"/>
      <c r="UMB176" s="396"/>
      <c r="UMC176" s="396"/>
      <c r="UMD176" s="396"/>
      <c r="UME176" s="396"/>
      <c r="UMF176" s="396"/>
      <c r="UMG176" s="396"/>
      <c r="UMH176" s="396"/>
      <c r="UMI176" s="396"/>
      <c r="UMJ176" s="396"/>
      <c r="UMK176" s="396"/>
      <c r="UML176" s="396"/>
      <c r="UMM176" s="396"/>
      <c r="UMN176" s="396"/>
      <c r="UMO176" s="396"/>
      <c r="UMP176" s="396"/>
      <c r="UMQ176" s="396"/>
      <c r="UMR176" s="396"/>
      <c r="UMS176" s="396"/>
      <c r="UMT176" s="396"/>
      <c r="UMU176" s="396"/>
      <c r="UMV176" s="396"/>
      <c r="UMW176" s="396"/>
      <c r="UMX176" s="396"/>
      <c r="UMY176" s="396"/>
      <c r="UMZ176" s="396"/>
      <c r="UNA176" s="396"/>
      <c r="UNB176" s="396"/>
      <c r="UNC176" s="396"/>
      <c r="UND176" s="396"/>
      <c r="UNE176" s="396"/>
      <c r="UNF176" s="396"/>
      <c r="UNG176" s="396"/>
      <c r="UNH176" s="396"/>
      <c r="UNI176" s="396"/>
      <c r="UNJ176" s="396"/>
      <c r="UNK176" s="396"/>
      <c r="UNL176" s="396"/>
      <c r="UNM176" s="396"/>
      <c r="UNN176" s="396"/>
      <c r="UNO176" s="396"/>
      <c r="UNP176" s="396"/>
      <c r="UNQ176" s="396"/>
      <c r="UNR176" s="396"/>
      <c r="UNS176" s="396"/>
      <c r="UNT176" s="396"/>
      <c r="UNU176" s="396"/>
      <c r="UNV176" s="396"/>
      <c r="UNW176" s="396"/>
      <c r="UNX176" s="396"/>
      <c r="UNY176" s="396"/>
      <c r="UNZ176" s="396"/>
      <c r="UOA176" s="396"/>
      <c r="UOB176" s="396"/>
      <c r="UOC176" s="396"/>
      <c r="UOD176" s="396"/>
      <c r="UOE176" s="396"/>
      <c r="UOF176" s="396"/>
      <c r="UOG176" s="396"/>
      <c r="UOH176" s="396"/>
      <c r="UOI176" s="396"/>
      <c r="UOJ176" s="396"/>
      <c r="UOK176" s="396"/>
      <c r="UOL176" s="396"/>
      <c r="UOM176" s="396"/>
      <c r="UON176" s="396"/>
      <c r="UOO176" s="396"/>
      <c r="UOP176" s="396"/>
      <c r="UOQ176" s="396"/>
      <c r="UOR176" s="396"/>
      <c r="UOS176" s="396"/>
      <c r="UOT176" s="396"/>
      <c r="UOU176" s="396"/>
      <c r="UOV176" s="396"/>
      <c r="UOW176" s="396"/>
      <c r="UOX176" s="396"/>
      <c r="UOY176" s="396"/>
      <c r="UOZ176" s="396"/>
      <c r="UPA176" s="396"/>
      <c r="UPB176" s="396"/>
      <c r="UPC176" s="396"/>
      <c r="UPD176" s="396"/>
      <c r="UPE176" s="396"/>
      <c r="UPF176" s="396"/>
      <c r="UPG176" s="396"/>
      <c r="UPH176" s="396"/>
      <c r="UPI176" s="396"/>
      <c r="UPJ176" s="396"/>
      <c r="UPK176" s="396"/>
      <c r="UPL176" s="396"/>
      <c r="UPM176" s="396"/>
      <c r="UPN176" s="396"/>
      <c r="UPO176" s="396"/>
      <c r="UPP176" s="396"/>
      <c r="UPQ176" s="396"/>
      <c r="UPR176" s="396"/>
      <c r="UPS176" s="396"/>
      <c r="UPT176" s="396"/>
      <c r="UPU176" s="396"/>
      <c r="UPV176" s="396"/>
      <c r="UPW176" s="396"/>
      <c r="UPX176" s="396"/>
      <c r="UPY176" s="396"/>
      <c r="UPZ176" s="396"/>
      <c r="UQA176" s="396"/>
      <c r="UQB176" s="396"/>
      <c r="UQC176" s="396"/>
      <c r="UQD176" s="396"/>
      <c r="UQE176" s="396"/>
      <c r="UQF176" s="396"/>
      <c r="UQG176" s="396"/>
      <c r="UQH176" s="396"/>
      <c r="UQI176" s="396"/>
      <c r="UQJ176" s="396"/>
      <c r="UQK176" s="396"/>
      <c r="UQL176" s="396"/>
      <c r="UQM176" s="396"/>
      <c r="UQN176" s="396"/>
      <c r="UQO176" s="396"/>
      <c r="UQP176" s="396"/>
      <c r="UQQ176" s="396"/>
      <c r="UQR176" s="396"/>
      <c r="UQS176" s="396"/>
      <c r="UQT176" s="396"/>
      <c r="UQU176" s="396"/>
      <c r="UQV176" s="396"/>
      <c r="UQW176" s="396"/>
      <c r="UQX176" s="396"/>
      <c r="UQY176" s="396"/>
      <c r="UQZ176" s="396"/>
      <c r="URA176" s="396"/>
      <c r="URB176" s="396"/>
      <c r="URC176" s="396"/>
      <c r="URD176" s="396"/>
      <c r="URE176" s="396"/>
      <c r="URF176" s="396"/>
      <c r="URG176" s="396"/>
      <c r="URH176" s="396"/>
      <c r="URI176" s="396"/>
      <c r="URJ176" s="396"/>
      <c r="URK176" s="396"/>
      <c r="URL176" s="396"/>
      <c r="URM176" s="396"/>
      <c r="URN176" s="396"/>
      <c r="URO176" s="396"/>
      <c r="URP176" s="396"/>
      <c r="URQ176" s="396"/>
      <c r="URR176" s="396"/>
      <c r="URS176" s="396"/>
      <c r="URT176" s="396"/>
      <c r="URU176" s="396"/>
      <c r="URV176" s="396"/>
      <c r="URW176" s="396"/>
      <c r="URX176" s="396"/>
      <c r="URY176" s="396"/>
      <c r="URZ176" s="396"/>
      <c r="USA176" s="396"/>
      <c r="USB176" s="396"/>
      <c r="USC176" s="396"/>
      <c r="USD176" s="396"/>
      <c r="USE176" s="396"/>
      <c r="USF176" s="396"/>
      <c r="USG176" s="396"/>
      <c r="USH176" s="396"/>
      <c r="USI176" s="396"/>
      <c r="USJ176" s="396"/>
      <c r="USK176" s="396"/>
      <c r="USL176" s="396"/>
      <c r="USM176" s="396"/>
      <c r="USN176" s="396"/>
      <c r="USO176" s="396"/>
      <c r="USP176" s="396"/>
      <c r="USQ176" s="396"/>
      <c r="USR176" s="396"/>
      <c r="USS176" s="396"/>
      <c r="UST176" s="396"/>
      <c r="USU176" s="396"/>
      <c r="USV176" s="396"/>
      <c r="USW176" s="396"/>
      <c r="USX176" s="396"/>
      <c r="USY176" s="396"/>
      <c r="USZ176" s="396"/>
      <c r="UTA176" s="396"/>
      <c r="UTB176" s="396"/>
      <c r="UTC176" s="396"/>
      <c r="UTD176" s="396"/>
      <c r="UTE176" s="396"/>
      <c r="UTF176" s="396"/>
      <c r="UTG176" s="396"/>
      <c r="UTH176" s="396"/>
      <c r="UTI176" s="396"/>
      <c r="UTJ176" s="396"/>
      <c r="UTK176" s="396"/>
      <c r="UTL176" s="396"/>
      <c r="UTM176" s="396"/>
      <c r="UTN176" s="396"/>
      <c r="UTO176" s="396"/>
      <c r="UTP176" s="396"/>
      <c r="UTQ176" s="396"/>
      <c r="UTR176" s="396"/>
      <c r="UTS176" s="396"/>
      <c r="UTT176" s="396"/>
      <c r="UTU176" s="396"/>
      <c r="UTV176" s="396"/>
      <c r="UTW176" s="396"/>
      <c r="UTX176" s="396"/>
      <c r="UTY176" s="396"/>
      <c r="UTZ176" s="396"/>
      <c r="UUA176" s="396"/>
      <c r="UUB176" s="396"/>
      <c r="UUC176" s="396"/>
      <c r="UUD176" s="396"/>
      <c r="UUE176" s="396"/>
      <c r="UUF176" s="396"/>
      <c r="UUG176" s="396"/>
      <c r="UUH176" s="396"/>
      <c r="UUI176" s="396"/>
      <c r="UUJ176" s="396"/>
      <c r="UUK176" s="396"/>
      <c r="UUL176" s="396"/>
      <c r="UUM176" s="396"/>
      <c r="UUN176" s="396"/>
      <c r="UUO176" s="396"/>
      <c r="UUP176" s="396"/>
      <c r="UUQ176" s="396"/>
      <c r="UUR176" s="396"/>
      <c r="UUS176" s="396"/>
      <c r="UUT176" s="396"/>
      <c r="UUU176" s="396"/>
      <c r="UUV176" s="396"/>
      <c r="UUW176" s="396"/>
      <c r="UUX176" s="396"/>
      <c r="UUY176" s="396"/>
      <c r="UUZ176" s="396"/>
      <c r="UVA176" s="396"/>
      <c r="UVB176" s="396"/>
      <c r="UVC176" s="396"/>
      <c r="UVD176" s="396"/>
      <c r="UVE176" s="396"/>
      <c r="UVF176" s="396"/>
      <c r="UVG176" s="396"/>
      <c r="UVH176" s="396"/>
      <c r="UVI176" s="396"/>
      <c r="UVJ176" s="396"/>
      <c r="UVK176" s="396"/>
      <c r="UVL176" s="396"/>
      <c r="UVM176" s="396"/>
      <c r="UVN176" s="396"/>
      <c r="UVO176" s="396"/>
      <c r="UVP176" s="396"/>
      <c r="UVQ176" s="396"/>
      <c r="UVR176" s="396"/>
      <c r="UVS176" s="396"/>
      <c r="UVT176" s="396"/>
      <c r="UVU176" s="396"/>
      <c r="UVV176" s="396"/>
      <c r="UVW176" s="396"/>
      <c r="UVX176" s="396"/>
      <c r="UVY176" s="396"/>
      <c r="UVZ176" s="396"/>
      <c r="UWA176" s="396"/>
      <c r="UWB176" s="396"/>
      <c r="UWC176" s="396"/>
      <c r="UWD176" s="396"/>
      <c r="UWE176" s="396"/>
      <c r="UWF176" s="396"/>
      <c r="UWG176" s="396"/>
      <c r="UWH176" s="396"/>
      <c r="UWI176" s="396"/>
      <c r="UWJ176" s="396"/>
      <c r="UWK176" s="396"/>
      <c r="UWL176" s="396"/>
      <c r="UWM176" s="396"/>
      <c r="UWN176" s="396"/>
      <c r="UWO176" s="396"/>
      <c r="UWP176" s="396"/>
      <c r="UWQ176" s="396"/>
      <c r="UWR176" s="396"/>
      <c r="UWS176" s="396"/>
      <c r="UWT176" s="396"/>
      <c r="UWU176" s="396"/>
      <c r="UWV176" s="396"/>
      <c r="UWW176" s="396"/>
      <c r="UWX176" s="396"/>
      <c r="UWY176" s="396"/>
      <c r="UWZ176" s="396"/>
      <c r="UXA176" s="396"/>
      <c r="UXB176" s="396"/>
      <c r="UXC176" s="396"/>
      <c r="UXD176" s="396"/>
      <c r="UXE176" s="396"/>
      <c r="UXF176" s="396"/>
      <c r="UXG176" s="396"/>
      <c r="UXH176" s="396"/>
      <c r="UXI176" s="396"/>
      <c r="UXJ176" s="396"/>
      <c r="UXK176" s="396"/>
      <c r="UXL176" s="396"/>
      <c r="UXM176" s="396"/>
      <c r="UXN176" s="396"/>
      <c r="UXO176" s="396"/>
      <c r="UXP176" s="396"/>
      <c r="UXQ176" s="396"/>
      <c r="UXR176" s="396"/>
      <c r="UXS176" s="396"/>
      <c r="UXT176" s="396"/>
      <c r="UXU176" s="396"/>
      <c r="UXV176" s="396"/>
      <c r="UXW176" s="396"/>
      <c r="UXX176" s="396"/>
      <c r="UXY176" s="396"/>
      <c r="UXZ176" s="396"/>
      <c r="UYA176" s="396"/>
      <c r="UYB176" s="396"/>
      <c r="UYC176" s="396"/>
      <c r="UYD176" s="396"/>
      <c r="UYE176" s="396"/>
      <c r="UYF176" s="396"/>
      <c r="UYG176" s="396"/>
      <c r="UYH176" s="396"/>
      <c r="UYI176" s="396"/>
      <c r="UYJ176" s="396"/>
      <c r="UYK176" s="396"/>
      <c r="UYL176" s="396"/>
      <c r="UYM176" s="396"/>
      <c r="UYN176" s="396"/>
      <c r="UYO176" s="396"/>
      <c r="UYP176" s="396"/>
      <c r="UYQ176" s="396"/>
      <c r="UYR176" s="396"/>
      <c r="UYS176" s="396"/>
      <c r="UYT176" s="396"/>
      <c r="UYU176" s="396"/>
      <c r="UYV176" s="396"/>
      <c r="UYW176" s="396"/>
      <c r="UYX176" s="396"/>
      <c r="UYY176" s="396"/>
      <c r="UYZ176" s="396"/>
      <c r="UZA176" s="396"/>
      <c r="UZB176" s="396"/>
      <c r="UZC176" s="396"/>
      <c r="UZD176" s="396"/>
      <c r="UZE176" s="396"/>
      <c r="UZF176" s="396"/>
      <c r="UZG176" s="396"/>
      <c r="UZH176" s="396"/>
      <c r="UZI176" s="396"/>
      <c r="UZJ176" s="396"/>
      <c r="UZK176" s="396"/>
      <c r="UZL176" s="396"/>
      <c r="UZM176" s="396"/>
      <c r="UZN176" s="396"/>
      <c r="UZO176" s="396"/>
      <c r="UZP176" s="396"/>
      <c r="UZQ176" s="396"/>
      <c r="UZR176" s="396"/>
      <c r="UZS176" s="396"/>
      <c r="UZT176" s="396"/>
      <c r="UZU176" s="396"/>
      <c r="UZV176" s="396"/>
      <c r="UZW176" s="396"/>
      <c r="UZX176" s="396"/>
      <c r="UZY176" s="396"/>
      <c r="UZZ176" s="396"/>
      <c r="VAA176" s="396"/>
      <c r="VAB176" s="396"/>
      <c r="VAC176" s="396"/>
      <c r="VAD176" s="396"/>
      <c r="VAE176" s="396"/>
      <c r="VAF176" s="396"/>
      <c r="VAG176" s="396"/>
      <c r="VAH176" s="396"/>
      <c r="VAI176" s="396"/>
      <c r="VAJ176" s="396"/>
      <c r="VAK176" s="396"/>
      <c r="VAL176" s="396"/>
      <c r="VAM176" s="396"/>
      <c r="VAN176" s="396"/>
      <c r="VAO176" s="396"/>
      <c r="VAP176" s="396"/>
      <c r="VAQ176" s="396"/>
      <c r="VAR176" s="396"/>
      <c r="VAS176" s="396"/>
      <c r="VAT176" s="396"/>
      <c r="VAU176" s="396"/>
      <c r="VAV176" s="396"/>
      <c r="VAW176" s="396"/>
      <c r="VAX176" s="396"/>
      <c r="VAY176" s="396"/>
      <c r="VAZ176" s="396"/>
      <c r="VBA176" s="396"/>
      <c r="VBB176" s="396"/>
      <c r="VBC176" s="396"/>
      <c r="VBD176" s="396"/>
      <c r="VBE176" s="396"/>
      <c r="VBF176" s="396"/>
      <c r="VBG176" s="396"/>
      <c r="VBH176" s="396"/>
      <c r="VBI176" s="396"/>
      <c r="VBJ176" s="396"/>
      <c r="VBK176" s="396"/>
      <c r="VBL176" s="396"/>
      <c r="VBM176" s="396"/>
      <c r="VBN176" s="396"/>
      <c r="VBO176" s="396"/>
      <c r="VBP176" s="396"/>
      <c r="VBQ176" s="396"/>
      <c r="VBR176" s="396"/>
      <c r="VBS176" s="396"/>
      <c r="VBT176" s="396"/>
      <c r="VBU176" s="396"/>
      <c r="VBV176" s="396"/>
      <c r="VBW176" s="396"/>
      <c r="VBX176" s="396"/>
      <c r="VBY176" s="396"/>
      <c r="VBZ176" s="396"/>
      <c r="VCA176" s="396"/>
      <c r="VCB176" s="396"/>
      <c r="VCC176" s="396"/>
      <c r="VCD176" s="396"/>
      <c r="VCE176" s="396"/>
      <c r="VCF176" s="396"/>
      <c r="VCG176" s="396"/>
      <c r="VCH176" s="396"/>
      <c r="VCI176" s="396"/>
      <c r="VCJ176" s="396"/>
      <c r="VCK176" s="396"/>
      <c r="VCL176" s="396"/>
      <c r="VCM176" s="396"/>
      <c r="VCN176" s="396"/>
      <c r="VCO176" s="396"/>
      <c r="VCP176" s="396"/>
      <c r="VCQ176" s="396"/>
      <c r="VCR176" s="396"/>
      <c r="VCS176" s="396"/>
      <c r="VCT176" s="396"/>
      <c r="VCU176" s="396"/>
      <c r="VCV176" s="396"/>
      <c r="VCW176" s="396"/>
      <c r="VCX176" s="396"/>
      <c r="VCY176" s="396"/>
      <c r="VCZ176" s="396"/>
      <c r="VDA176" s="396"/>
      <c r="VDB176" s="396"/>
      <c r="VDC176" s="396"/>
      <c r="VDD176" s="396"/>
      <c r="VDE176" s="396"/>
      <c r="VDF176" s="396"/>
      <c r="VDG176" s="396"/>
      <c r="VDH176" s="396"/>
      <c r="VDI176" s="396"/>
      <c r="VDJ176" s="396"/>
      <c r="VDK176" s="396"/>
      <c r="VDL176" s="396"/>
      <c r="VDM176" s="396"/>
      <c r="VDN176" s="396"/>
      <c r="VDO176" s="396"/>
      <c r="VDP176" s="396"/>
      <c r="VDQ176" s="396"/>
      <c r="VDR176" s="396"/>
      <c r="VDS176" s="396"/>
      <c r="VDT176" s="396"/>
      <c r="VDU176" s="396"/>
      <c r="VDV176" s="396"/>
      <c r="VDW176" s="396"/>
      <c r="VDX176" s="396"/>
      <c r="VDY176" s="396"/>
      <c r="VDZ176" s="396"/>
      <c r="VEA176" s="396"/>
      <c r="VEB176" s="396"/>
      <c r="VEC176" s="396"/>
      <c r="VED176" s="396"/>
      <c r="VEE176" s="396"/>
      <c r="VEF176" s="396"/>
      <c r="VEG176" s="396"/>
      <c r="VEH176" s="396"/>
      <c r="VEI176" s="396"/>
      <c r="VEJ176" s="396"/>
      <c r="VEK176" s="396"/>
      <c r="VEL176" s="396"/>
      <c r="VEM176" s="396"/>
      <c r="VEN176" s="396"/>
      <c r="VEO176" s="396"/>
      <c r="VEP176" s="396"/>
      <c r="VEQ176" s="396"/>
      <c r="VER176" s="396"/>
      <c r="VES176" s="396"/>
      <c r="VET176" s="396"/>
      <c r="VEU176" s="396"/>
      <c r="VEV176" s="396"/>
      <c r="VEW176" s="396"/>
      <c r="VEX176" s="396"/>
      <c r="VEY176" s="396"/>
      <c r="VEZ176" s="396"/>
      <c r="VFA176" s="396"/>
      <c r="VFB176" s="396"/>
      <c r="VFC176" s="396"/>
      <c r="VFD176" s="396"/>
      <c r="VFE176" s="396"/>
      <c r="VFF176" s="396"/>
      <c r="VFG176" s="396"/>
      <c r="VFH176" s="396"/>
      <c r="VFI176" s="396"/>
      <c r="VFJ176" s="396"/>
      <c r="VFK176" s="396"/>
      <c r="VFL176" s="396"/>
      <c r="VFM176" s="396"/>
      <c r="VFN176" s="396"/>
      <c r="VFO176" s="396"/>
      <c r="VFP176" s="396"/>
      <c r="VFQ176" s="396"/>
      <c r="VFR176" s="396"/>
      <c r="VFS176" s="396"/>
      <c r="VFT176" s="396"/>
      <c r="VFU176" s="396"/>
      <c r="VFV176" s="396"/>
      <c r="VFW176" s="396"/>
      <c r="VFX176" s="396"/>
      <c r="VFY176" s="396"/>
      <c r="VFZ176" s="396"/>
      <c r="VGA176" s="396"/>
      <c r="VGB176" s="396"/>
      <c r="VGC176" s="396"/>
      <c r="VGD176" s="396"/>
      <c r="VGE176" s="396"/>
      <c r="VGF176" s="396"/>
      <c r="VGG176" s="396"/>
      <c r="VGH176" s="396"/>
      <c r="VGI176" s="396"/>
      <c r="VGJ176" s="396"/>
      <c r="VGK176" s="396"/>
      <c r="VGL176" s="396"/>
      <c r="VGM176" s="396"/>
      <c r="VGN176" s="396"/>
      <c r="VGO176" s="396"/>
      <c r="VGP176" s="396"/>
      <c r="VGQ176" s="396"/>
      <c r="VGR176" s="396"/>
      <c r="VGS176" s="396"/>
      <c r="VGT176" s="396"/>
      <c r="VGU176" s="396"/>
      <c r="VGV176" s="396"/>
      <c r="VGW176" s="396"/>
      <c r="VGX176" s="396"/>
      <c r="VGY176" s="396"/>
      <c r="VGZ176" s="396"/>
      <c r="VHA176" s="396"/>
      <c r="VHB176" s="396"/>
      <c r="VHC176" s="396"/>
      <c r="VHD176" s="396"/>
      <c r="VHE176" s="396"/>
      <c r="VHF176" s="396"/>
      <c r="VHG176" s="396"/>
      <c r="VHH176" s="396"/>
      <c r="VHI176" s="396"/>
      <c r="VHJ176" s="396"/>
      <c r="VHK176" s="396"/>
      <c r="VHL176" s="396"/>
      <c r="VHM176" s="396"/>
      <c r="VHN176" s="396"/>
      <c r="VHO176" s="396"/>
      <c r="VHP176" s="396"/>
      <c r="VHQ176" s="396"/>
      <c r="VHR176" s="396"/>
      <c r="VHS176" s="396"/>
      <c r="VHT176" s="396"/>
      <c r="VHU176" s="396"/>
      <c r="VHV176" s="396"/>
      <c r="VHW176" s="396"/>
      <c r="VHX176" s="396"/>
      <c r="VHY176" s="396"/>
      <c r="VHZ176" s="396"/>
      <c r="VIA176" s="396"/>
      <c r="VIB176" s="396"/>
      <c r="VIC176" s="396"/>
      <c r="VID176" s="396"/>
      <c r="VIE176" s="396"/>
      <c r="VIF176" s="396"/>
      <c r="VIG176" s="396"/>
      <c r="VIH176" s="396"/>
      <c r="VII176" s="396"/>
      <c r="VIJ176" s="396"/>
      <c r="VIK176" s="396"/>
      <c r="VIL176" s="396"/>
      <c r="VIM176" s="396"/>
      <c r="VIN176" s="396"/>
      <c r="VIO176" s="396"/>
      <c r="VIP176" s="396"/>
      <c r="VIQ176" s="396"/>
      <c r="VIR176" s="396"/>
      <c r="VIS176" s="396"/>
      <c r="VIT176" s="396"/>
      <c r="VIU176" s="396"/>
      <c r="VIV176" s="396"/>
      <c r="VIW176" s="396"/>
      <c r="VIX176" s="396"/>
      <c r="VIY176" s="396"/>
      <c r="VIZ176" s="396"/>
      <c r="VJA176" s="396"/>
      <c r="VJB176" s="396"/>
      <c r="VJC176" s="396"/>
      <c r="VJD176" s="396"/>
      <c r="VJE176" s="396"/>
      <c r="VJF176" s="396"/>
      <c r="VJG176" s="396"/>
      <c r="VJH176" s="396"/>
      <c r="VJI176" s="396"/>
      <c r="VJJ176" s="396"/>
      <c r="VJK176" s="396"/>
      <c r="VJL176" s="396"/>
      <c r="VJM176" s="396"/>
      <c r="VJN176" s="396"/>
      <c r="VJO176" s="396"/>
      <c r="VJP176" s="396"/>
      <c r="VJQ176" s="396"/>
      <c r="VJR176" s="396"/>
      <c r="VJS176" s="396"/>
      <c r="VJT176" s="396"/>
      <c r="VJU176" s="396"/>
      <c r="VJV176" s="396"/>
      <c r="VJW176" s="396"/>
      <c r="VJX176" s="396"/>
      <c r="VJY176" s="396"/>
      <c r="VJZ176" s="396"/>
      <c r="VKA176" s="396"/>
      <c r="VKB176" s="396"/>
      <c r="VKC176" s="396"/>
      <c r="VKD176" s="396"/>
      <c r="VKE176" s="396"/>
      <c r="VKF176" s="396"/>
      <c r="VKG176" s="396"/>
      <c r="VKH176" s="396"/>
      <c r="VKI176" s="396"/>
      <c r="VKJ176" s="396"/>
      <c r="VKK176" s="396"/>
      <c r="VKL176" s="396"/>
      <c r="VKM176" s="396"/>
      <c r="VKN176" s="396"/>
      <c r="VKO176" s="396"/>
      <c r="VKP176" s="396"/>
      <c r="VKQ176" s="396"/>
      <c r="VKR176" s="396"/>
      <c r="VKS176" s="396"/>
      <c r="VKT176" s="396"/>
      <c r="VKU176" s="396"/>
      <c r="VKV176" s="396"/>
      <c r="VKW176" s="396"/>
      <c r="VKX176" s="396"/>
      <c r="VKY176" s="396"/>
      <c r="VKZ176" s="396"/>
      <c r="VLA176" s="396"/>
      <c r="VLB176" s="396"/>
      <c r="VLC176" s="396"/>
      <c r="VLD176" s="396"/>
      <c r="VLE176" s="396"/>
      <c r="VLF176" s="396"/>
      <c r="VLG176" s="396"/>
      <c r="VLH176" s="396"/>
      <c r="VLI176" s="396"/>
      <c r="VLJ176" s="396"/>
      <c r="VLK176" s="396"/>
      <c r="VLL176" s="396"/>
      <c r="VLM176" s="396"/>
      <c r="VLN176" s="396"/>
      <c r="VLO176" s="396"/>
      <c r="VLP176" s="396"/>
      <c r="VLQ176" s="396"/>
      <c r="VLR176" s="396"/>
      <c r="VLS176" s="396"/>
      <c r="VLT176" s="396"/>
      <c r="VLU176" s="396"/>
      <c r="VLV176" s="396"/>
      <c r="VLW176" s="396"/>
      <c r="VLX176" s="396"/>
      <c r="VLY176" s="396"/>
      <c r="VLZ176" s="396"/>
      <c r="VMA176" s="396"/>
      <c r="VMB176" s="396"/>
      <c r="VMC176" s="396"/>
      <c r="VMD176" s="396"/>
      <c r="VME176" s="396"/>
      <c r="VMF176" s="396"/>
      <c r="VMG176" s="396"/>
      <c r="VMH176" s="396"/>
      <c r="VMI176" s="396"/>
      <c r="VMJ176" s="396"/>
      <c r="VMK176" s="396"/>
      <c r="VML176" s="396"/>
      <c r="VMM176" s="396"/>
      <c r="VMN176" s="396"/>
      <c r="VMO176" s="396"/>
      <c r="VMP176" s="396"/>
      <c r="VMQ176" s="396"/>
      <c r="VMR176" s="396"/>
      <c r="VMS176" s="396"/>
      <c r="VMT176" s="396"/>
      <c r="VMU176" s="396"/>
      <c r="VMV176" s="396"/>
      <c r="VMW176" s="396"/>
      <c r="VMX176" s="396"/>
      <c r="VMY176" s="396"/>
      <c r="VMZ176" s="396"/>
      <c r="VNA176" s="396"/>
      <c r="VNB176" s="396"/>
      <c r="VNC176" s="396"/>
      <c r="VND176" s="396"/>
      <c r="VNE176" s="396"/>
      <c r="VNF176" s="396"/>
      <c r="VNG176" s="396"/>
      <c r="VNH176" s="396"/>
      <c r="VNI176" s="396"/>
      <c r="VNJ176" s="396"/>
      <c r="VNK176" s="396"/>
      <c r="VNL176" s="396"/>
      <c r="VNM176" s="396"/>
      <c r="VNN176" s="396"/>
      <c r="VNO176" s="396"/>
      <c r="VNP176" s="396"/>
      <c r="VNQ176" s="396"/>
      <c r="VNR176" s="396"/>
      <c r="VNS176" s="396"/>
      <c r="VNT176" s="396"/>
      <c r="VNU176" s="396"/>
      <c r="VNV176" s="396"/>
      <c r="VNW176" s="396"/>
      <c r="VNX176" s="396"/>
      <c r="VNY176" s="396"/>
      <c r="VNZ176" s="396"/>
      <c r="VOA176" s="396"/>
      <c r="VOB176" s="396"/>
      <c r="VOC176" s="396"/>
      <c r="VOD176" s="396"/>
      <c r="VOE176" s="396"/>
      <c r="VOF176" s="396"/>
      <c r="VOG176" s="396"/>
      <c r="VOH176" s="396"/>
      <c r="VOI176" s="396"/>
      <c r="VOJ176" s="396"/>
      <c r="VOK176" s="396"/>
      <c r="VOL176" s="396"/>
      <c r="VOM176" s="396"/>
      <c r="VON176" s="396"/>
      <c r="VOO176" s="396"/>
      <c r="VOP176" s="396"/>
      <c r="VOQ176" s="396"/>
      <c r="VOR176" s="396"/>
      <c r="VOS176" s="396"/>
      <c r="VOT176" s="396"/>
      <c r="VOU176" s="396"/>
      <c r="VOV176" s="396"/>
      <c r="VOW176" s="396"/>
      <c r="VOX176" s="396"/>
      <c r="VOY176" s="396"/>
      <c r="VOZ176" s="396"/>
      <c r="VPA176" s="396"/>
      <c r="VPB176" s="396"/>
      <c r="VPC176" s="396"/>
      <c r="VPD176" s="396"/>
      <c r="VPE176" s="396"/>
      <c r="VPF176" s="396"/>
      <c r="VPG176" s="396"/>
      <c r="VPH176" s="396"/>
      <c r="VPI176" s="396"/>
      <c r="VPJ176" s="396"/>
      <c r="VPK176" s="396"/>
      <c r="VPL176" s="396"/>
      <c r="VPM176" s="396"/>
      <c r="VPN176" s="396"/>
      <c r="VPO176" s="396"/>
      <c r="VPP176" s="396"/>
      <c r="VPQ176" s="396"/>
      <c r="VPR176" s="396"/>
      <c r="VPS176" s="396"/>
      <c r="VPT176" s="396"/>
      <c r="VPU176" s="396"/>
      <c r="VPV176" s="396"/>
      <c r="VPW176" s="396"/>
      <c r="VPX176" s="396"/>
      <c r="VPY176" s="396"/>
      <c r="VPZ176" s="396"/>
      <c r="VQA176" s="396"/>
      <c r="VQB176" s="396"/>
      <c r="VQC176" s="396"/>
      <c r="VQD176" s="396"/>
      <c r="VQE176" s="396"/>
      <c r="VQF176" s="396"/>
      <c r="VQG176" s="396"/>
      <c r="VQH176" s="396"/>
      <c r="VQI176" s="396"/>
      <c r="VQJ176" s="396"/>
      <c r="VQK176" s="396"/>
      <c r="VQL176" s="396"/>
      <c r="VQM176" s="396"/>
      <c r="VQN176" s="396"/>
      <c r="VQO176" s="396"/>
      <c r="VQP176" s="396"/>
      <c r="VQQ176" s="396"/>
      <c r="VQR176" s="396"/>
      <c r="VQS176" s="396"/>
      <c r="VQT176" s="396"/>
      <c r="VQU176" s="396"/>
      <c r="VQV176" s="396"/>
      <c r="VQW176" s="396"/>
      <c r="VQX176" s="396"/>
      <c r="VQY176" s="396"/>
      <c r="VQZ176" s="396"/>
      <c r="VRA176" s="396"/>
      <c r="VRB176" s="396"/>
      <c r="VRC176" s="396"/>
      <c r="VRD176" s="396"/>
      <c r="VRE176" s="396"/>
      <c r="VRF176" s="396"/>
      <c r="VRG176" s="396"/>
      <c r="VRH176" s="396"/>
      <c r="VRI176" s="396"/>
      <c r="VRJ176" s="396"/>
      <c r="VRK176" s="396"/>
      <c r="VRL176" s="396"/>
      <c r="VRM176" s="396"/>
      <c r="VRN176" s="396"/>
      <c r="VRO176" s="396"/>
      <c r="VRP176" s="396"/>
      <c r="VRQ176" s="396"/>
      <c r="VRR176" s="396"/>
      <c r="VRS176" s="396"/>
      <c r="VRT176" s="396"/>
      <c r="VRU176" s="396"/>
      <c r="VRV176" s="396"/>
      <c r="VRW176" s="396"/>
      <c r="VRX176" s="396"/>
      <c r="VRY176" s="396"/>
      <c r="VRZ176" s="396"/>
      <c r="VSA176" s="396"/>
      <c r="VSB176" s="396"/>
      <c r="VSC176" s="396"/>
      <c r="VSD176" s="396"/>
      <c r="VSE176" s="396"/>
      <c r="VSF176" s="396"/>
      <c r="VSG176" s="396"/>
      <c r="VSH176" s="396"/>
      <c r="VSI176" s="396"/>
      <c r="VSJ176" s="396"/>
      <c r="VSK176" s="396"/>
      <c r="VSL176" s="396"/>
      <c r="VSM176" s="396"/>
      <c r="VSN176" s="396"/>
      <c r="VSO176" s="396"/>
      <c r="VSP176" s="396"/>
      <c r="VSQ176" s="396"/>
      <c r="VSR176" s="396"/>
      <c r="VSS176" s="396"/>
      <c r="VST176" s="396"/>
      <c r="VSU176" s="396"/>
      <c r="VSV176" s="396"/>
      <c r="VSW176" s="396"/>
      <c r="VSX176" s="396"/>
      <c r="VSY176" s="396"/>
      <c r="VSZ176" s="396"/>
      <c r="VTA176" s="396"/>
      <c r="VTB176" s="396"/>
      <c r="VTC176" s="396"/>
      <c r="VTD176" s="396"/>
      <c r="VTE176" s="396"/>
      <c r="VTF176" s="396"/>
      <c r="VTG176" s="396"/>
      <c r="VTH176" s="396"/>
      <c r="VTI176" s="396"/>
      <c r="VTJ176" s="396"/>
      <c r="VTK176" s="396"/>
      <c r="VTL176" s="396"/>
      <c r="VTM176" s="396"/>
      <c r="VTN176" s="396"/>
      <c r="VTO176" s="396"/>
      <c r="VTP176" s="396"/>
      <c r="VTQ176" s="396"/>
      <c r="VTR176" s="396"/>
      <c r="VTS176" s="396"/>
      <c r="VTT176" s="396"/>
      <c r="VTU176" s="396"/>
      <c r="VTV176" s="396"/>
      <c r="VTW176" s="396"/>
      <c r="VTX176" s="396"/>
      <c r="VTY176" s="396"/>
      <c r="VTZ176" s="396"/>
      <c r="VUA176" s="396"/>
      <c r="VUB176" s="396"/>
      <c r="VUC176" s="396"/>
      <c r="VUD176" s="396"/>
      <c r="VUE176" s="396"/>
      <c r="VUF176" s="396"/>
      <c r="VUG176" s="396"/>
      <c r="VUH176" s="396"/>
      <c r="VUI176" s="396"/>
      <c r="VUJ176" s="396"/>
      <c r="VUK176" s="396"/>
      <c r="VUL176" s="396"/>
      <c r="VUM176" s="396"/>
      <c r="VUN176" s="396"/>
      <c r="VUO176" s="396"/>
      <c r="VUP176" s="396"/>
      <c r="VUQ176" s="396"/>
      <c r="VUR176" s="396"/>
      <c r="VUS176" s="396"/>
      <c r="VUT176" s="396"/>
      <c r="VUU176" s="396"/>
      <c r="VUV176" s="396"/>
      <c r="VUW176" s="396"/>
      <c r="VUX176" s="396"/>
      <c r="VUY176" s="396"/>
      <c r="VUZ176" s="396"/>
      <c r="VVA176" s="396"/>
      <c r="VVB176" s="396"/>
      <c r="VVC176" s="396"/>
      <c r="VVD176" s="396"/>
      <c r="VVE176" s="396"/>
      <c r="VVF176" s="396"/>
      <c r="VVG176" s="396"/>
      <c r="VVH176" s="396"/>
      <c r="VVI176" s="396"/>
      <c r="VVJ176" s="396"/>
      <c r="VVK176" s="396"/>
      <c r="VVL176" s="396"/>
      <c r="VVM176" s="396"/>
      <c r="VVN176" s="396"/>
      <c r="VVO176" s="396"/>
      <c r="VVP176" s="396"/>
      <c r="VVQ176" s="396"/>
      <c r="VVR176" s="396"/>
      <c r="VVS176" s="396"/>
      <c r="VVT176" s="396"/>
      <c r="VVU176" s="396"/>
      <c r="VVV176" s="396"/>
      <c r="VVW176" s="396"/>
      <c r="VVX176" s="396"/>
      <c r="VVY176" s="396"/>
      <c r="VVZ176" s="396"/>
      <c r="VWA176" s="396"/>
      <c r="VWB176" s="396"/>
      <c r="VWC176" s="396"/>
      <c r="VWD176" s="396"/>
      <c r="VWE176" s="396"/>
      <c r="VWF176" s="396"/>
      <c r="VWG176" s="396"/>
      <c r="VWH176" s="396"/>
      <c r="VWI176" s="396"/>
      <c r="VWJ176" s="396"/>
      <c r="VWK176" s="396"/>
      <c r="VWL176" s="396"/>
      <c r="VWM176" s="396"/>
      <c r="VWN176" s="396"/>
      <c r="VWO176" s="396"/>
      <c r="VWP176" s="396"/>
      <c r="VWQ176" s="396"/>
      <c r="VWR176" s="396"/>
      <c r="VWS176" s="396"/>
      <c r="VWT176" s="396"/>
      <c r="VWU176" s="396"/>
      <c r="VWV176" s="396"/>
      <c r="VWW176" s="396"/>
      <c r="VWX176" s="396"/>
      <c r="VWY176" s="396"/>
      <c r="VWZ176" s="396"/>
      <c r="VXA176" s="396"/>
      <c r="VXB176" s="396"/>
      <c r="VXC176" s="396"/>
      <c r="VXD176" s="396"/>
      <c r="VXE176" s="396"/>
      <c r="VXF176" s="396"/>
      <c r="VXG176" s="396"/>
      <c r="VXH176" s="396"/>
      <c r="VXI176" s="396"/>
      <c r="VXJ176" s="396"/>
      <c r="VXK176" s="396"/>
      <c r="VXL176" s="396"/>
      <c r="VXM176" s="396"/>
      <c r="VXN176" s="396"/>
      <c r="VXO176" s="396"/>
      <c r="VXP176" s="396"/>
      <c r="VXQ176" s="396"/>
      <c r="VXR176" s="396"/>
      <c r="VXS176" s="396"/>
      <c r="VXT176" s="396"/>
      <c r="VXU176" s="396"/>
      <c r="VXV176" s="396"/>
      <c r="VXW176" s="396"/>
      <c r="VXX176" s="396"/>
      <c r="VXY176" s="396"/>
      <c r="VXZ176" s="396"/>
      <c r="VYA176" s="396"/>
      <c r="VYB176" s="396"/>
      <c r="VYC176" s="396"/>
      <c r="VYD176" s="396"/>
      <c r="VYE176" s="396"/>
      <c r="VYF176" s="396"/>
      <c r="VYG176" s="396"/>
      <c r="VYH176" s="396"/>
      <c r="VYI176" s="396"/>
      <c r="VYJ176" s="396"/>
      <c r="VYK176" s="396"/>
      <c r="VYL176" s="396"/>
      <c r="VYM176" s="396"/>
      <c r="VYN176" s="396"/>
      <c r="VYO176" s="396"/>
      <c r="VYP176" s="396"/>
      <c r="VYQ176" s="396"/>
      <c r="VYR176" s="396"/>
      <c r="VYS176" s="396"/>
      <c r="VYT176" s="396"/>
      <c r="VYU176" s="396"/>
      <c r="VYV176" s="396"/>
      <c r="VYW176" s="396"/>
      <c r="VYX176" s="396"/>
      <c r="VYY176" s="396"/>
      <c r="VYZ176" s="396"/>
      <c r="VZA176" s="396"/>
      <c r="VZB176" s="396"/>
      <c r="VZC176" s="396"/>
      <c r="VZD176" s="396"/>
      <c r="VZE176" s="396"/>
      <c r="VZF176" s="396"/>
      <c r="VZG176" s="396"/>
      <c r="VZH176" s="396"/>
      <c r="VZI176" s="396"/>
      <c r="VZJ176" s="396"/>
      <c r="VZK176" s="396"/>
      <c r="VZL176" s="396"/>
      <c r="VZM176" s="396"/>
      <c r="VZN176" s="396"/>
      <c r="VZO176" s="396"/>
      <c r="VZP176" s="396"/>
      <c r="VZQ176" s="396"/>
      <c r="VZR176" s="396"/>
      <c r="VZS176" s="396"/>
      <c r="VZT176" s="396"/>
      <c r="VZU176" s="396"/>
      <c r="VZV176" s="396"/>
      <c r="VZW176" s="396"/>
      <c r="VZX176" s="396"/>
      <c r="VZY176" s="396"/>
      <c r="VZZ176" s="396"/>
      <c r="WAA176" s="396"/>
      <c r="WAB176" s="396"/>
      <c r="WAC176" s="396"/>
      <c r="WAD176" s="396"/>
      <c r="WAE176" s="396"/>
      <c r="WAF176" s="396"/>
      <c r="WAG176" s="396"/>
      <c r="WAH176" s="396"/>
      <c r="WAI176" s="396"/>
      <c r="WAJ176" s="396"/>
      <c r="WAK176" s="396"/>
      <c r="WAL176" s="396"/>
      <c r="WAM176" s="396"/>
      <c r="WAN176" s="396"/>
      <c r="WAO176" s="396"/>
      <c r="WAP176" s="396"/>
      <c r="WAQ176" s="396"/>
      <c r="WAR176" s="396"/>
      <c r="WAS176" s="396"/>
      <c r="WAT176" s="396"/>
      <c r="WAU176" s="396"/>
      <c r="WAV176" s="396"/>
      <c r="WAW176" s="396"/>
      <c r="WAX176" s="396"/>
      <c r="WAY176" s="396"/>
      <c r="WAZ176" s="396"/>
      <c r="WBA176" s="396"/>
      <c r="WBB176" s="396"/>
      <c r="WBC176" s="396"/>
      <c r="WBD176" s="396"/>
      <c r="WBE176" s="396"/>
      <c r="WBF176" s="396"/>
      <c r="WBG176" s="396"/>
      <c r="WBH176" s="396"/>
      <c r="WBI176" s="396"/>
      <c r="WBJ176" s="396"/>
      <c r="WBK176" s="396"/>
      <c r="WBL176" s="396"/>
      <c r="WBM176" s="396"/>
      <c r="WBN176" s="396"/>
      <c r="WBO176" s="396"/>
      <c r="WBP176" s="396"/>
      <c r="WBQ176" s="396"/>
      <c r="WBR176" s="396"/>
      <c r="WBS176" s="396"/>
      <c r="WBT176" s="396"/>
      <c r="WBU176" s="396"/>
      <c r="WBV176" s="396"/>
      <c r="WBW176" s="396"/>
      <c r="WBX176" s="396"/>
      <c r="WBY176" s="396"/>
      <c r="WBZ176" s="396"/>
      <c r="WCA176" s="396"/>
      <c r="WCB176" s="396"/>
      <c r="WCC176" s="396"/>
      <c r="WCD176" s="396"/>
      <c r="WCE176" s="396"/>
      <c r="WCF176" s="396"/>
      <c r="WCG176" s="396"/>
      <c r="WCH176" s="396"/>
      <c r="WCI176" s="396"/>
      <c r="WCJ176" s="396"/>
      <c r="WCK176" s="396"/>
      <c r="WCL176" s="396"/>
      <c r="WCM176" s="396"/>
      <c r="WCN176" s="396"/>
      <c r="WCO176" s="396"/>
      <c r="WCP176" s="396"/>
      <c r="WCQ176" s="396"/>
      <c r="WCR176" s="396"/>
      <c r="WCS176" s="396"/>
      <c r="WCT176" s="396"/>
      <c r="WCU176" s="396"/>
      <c r="WCV176" s="396"/>
      <c r="WCW176" s="396"/>
      <c r="WCX176" s="396"/>
      <c r="WCY176" s="396"/>
      <c r="WCZ176" s="396"/>
      <c r="WDA176" s="396"/>
      <c r="WDB176" s="396"/>
      <c r="WDC176" s="396"/>
      <c r="WDD176" s="396"/>
      <c r="WDE176" s="396"/>
      <c r="WDF176" s="396"/>
      <c r="WDG176" s="396"/>
      <c r="WDH176" s="396"/>
      <c r="WDI176" s="396"/>
      <c r="WDJ176" s="396"/>
      <c r="WDK176" s="396"/>
      <c r="WDL176" s="396"/>
      <c r="WDM176" s="396"/>
      <c r="WDN176" s="396"/>
      <c r="WDO176" s="396"/>
      <c r="WDP176" s="396"/>
      <c r="WDQ176" s="396"/>
      <c r="WDR176" s="396"/>
      <c r="WDS176" s="396"/>
      <c r="WDT176" s="396"/>
      <c r="WDU176" s="396"/>
      <c r="WDV176" s="396"/>
      <c r="WDW176" s="396"/>
      <c r="WDX176" s="396"/>
      <c r="WDY176" s="396"/>
      <c r="WDZ176" s="396"/>
      <c r="WEA176" s="396"/>
      <c r="WEB176" s="396"/>
      <c r="WEC176" s="396"/>
      <c r="WED176" s="396"/>
      <c r="WEE176" s="396"/>
      <c r="WEF176" s="396"/>
      <c r="WEG176" s="396"/>
      <c r="WEH176" s="396"/>
      <c r="WEI176" s="396"/>
      <c r="WEJ176" s="396"/>
      <c r="WEK176" s="396"/>
      <c r="WEL176" s="396"/>
      <c r="WEM176" s="396"/>
      <c r="WEN176" s="396"/>
      <c r="WEO176" s="396"/>
      <c r="WEP176" s="396"/>
      <c r="WEQ176" s="396"/>
      <c r="WER176" s="396"/>
      <c r="WES176" s="396"/>
      <c r="WET176" s="396"/>
      <c r="WEU176" s="396"/>
      <c r="WEV176" s="396"/>
      <c r="WEW176" s="396"/>
      <c r="WEX176" s="396"/>
      <c r="WEY176" s="396"/>
      <c r="WEZ176" s="396"/>
      <c r="WFA176" s="396"/>
      <c r="WFB176" s="396"/>
      <c r="WFC176" s="396"/>
      <c r="WFD176" s="396"/>
      <c r="WFE176" s="396"/>
      <c r="WFF176" s="396"/>
      <c r="WFG176" s="396"/>
      <c r="WFH176" s="396"/>
      <c r="WFI176" s="396"/>
      <c r="WFJ176" s="396"/>
      <c r="WFK176" s="396"/>
      <c r="WFL176" s="396"/>
      <c r="WFM176" s="396"/>
      <c r="WFN176" s="396"/>
      <c r="WFO176" s="396"/>
      <c r="WFP176" s="396"/>
      <c r="WFQ176" s="396"/>
      <c r="WFR176" s="396"/>
      <c r="WFS176" s="396"/>
      <c r="WFT176" s="396"/>
      <c r="WFU176" s="396"/>
      <c r="WFV176" s="396"/>
      <c r="WFW176" s="396"/>
      <c r="WFX176" s="396"/>
      <c r="WFY176" s="396"/>
      <c r="WFZ176" s="396"/>
      <c r="WGA176" s="396"/>
      <c r="WGB176" s="396"/>
      <c r="WGC176" s="396"/>
      <c r="WGD176" s="396"/>
      <c r="WGE176" s="396"/>
      <c r="WGF176" s="396"/>
      <c r="WGG176" s="396"/>
      <c r="WGH176" s="396"/>
      <c r="WGI176" s="396"/>
      <c r="WGJ176" s="396"/>
      <c r="WGK176" s="396"/>
      <c r="WGL176" s="396"/>
      <c r="WGM176" s="396"/>
      <c r="WGN176" s="396"/>
      <c r="WGO176" s="396"/>
      <c r="WGP176" s="396"/>
      <c r="WGQ176" s="396"/>
      <c r="WGR176" s="396"/>
      <c r="WGS176" s="396"/>
      <c r="WGT176" s="396"/>
      <c r="WGU176" s="396"/>
      <c r="WGV176" s="396"/>
      <c r="WGW176" s="396"/>
      <c r="WGX176" s="396"/>
      <c r="WGY176" s="396"/>
      <c r="WGZ176" s="396"/>
      <c r="WHA176" s="396"/>
      <c r="WHB176" s="396"/>
      <c r="WHC176" s="396"/>
      <c r="WHD176" s="396"/>
      <c r="WHE176" s="396"/>
      <c r="WHF176" s="396"/>
      <c r="WHG176" s="396"/>
      <c r="WHH176" s="396"/>
      <c r="WHI176" s="396"/>
      <c r="WHJ176" s="396"/>
      <c r="WHK176" s="396"/>
      <c r="WHL176" s="396"/>
      <c r="WHM176" s="396"/>
      <c r="WHN176" s="396"/>
      <c r="WHO176" s="396"/>
      <c r="WHP176" s="396"/>
      <c r="WHQ176" s="396"/>
      <c r="WHR176" s="396"/>
      <c r="WHS176" s="396"/>
      <c r="WHT176" s="396"/>
      <c r="WHU176" s="396"/>
      <c r="WHV176" s="396"/>
      <c r="WHW176" s="396"/>
      <c r="WHX176" s="396"/>
      <c r="WHY176" s="396"/>
      <c r="WHZ176" s="396"/>
      <c r="WIA176" s="396"/>
      <c r="WIB176" s="396"/>
      <c r="WIC176" s="396"/>
      <c r="WID176" s="396"/>
      <c r="WIE176" s="396"/>
      <c r="WIF176" s="396"/>
      <c r="WIG176" s="396"/>
      <c r="WIH176" s="396"/>
      <c r="WII176" s="396"/>
      <c r="WIJ176" s="396"/>
      <c r="WIK176" s="396"/>
      <c r="WIL176" s="396"/>
      <c r="WIM176" s="396"/>
      <c r="WIN176" s="396"/>
      <c r="WIO176" s="396"/>
      <c r="WIP176" s="396"/>
      <c r="WIQ176" s="396"/>
      <c r="WIR176" s="396"/>
      <c r="WIS176" s="396"/>
      <c r="WIT176" s="396"/>
      <c r="WIU176" s="396"/>
      <c r="WIV176" s="396"/>
      <c r="WIW176" s="396"/>
      <c r="WIX176" s="396"/>
      <c r="WIY176" s="396"/>
      <c r="WIZ176" s="396"/>
      <c r="WJA176" s="396"/>
      <c r="WJB176" s="396"/>
      <c r="WJC176" s="396"/>
      <c r="WJD176" s="396"/>
      <c r="WJE176" s="396"/>
      <c r="WJF176" s="396"/>
      <c r="WJG176" s="396"/>
      <c r="WJH176" s="396"/>
      <c r="WJI176" s="396"/>
      <c r="WJJ176" s="396"/>
      <c r="WJK176" s="396"/>
      <c r="WJL176" s="396"/>
      <c r="WJM176" s="396"/>
      <c r="WJN176" s="396"/>
      <c r="WJO176" s="396"/>
      <c r="WJP176" s="396"/>
      <c r="WJQ176" s="396"/>
      <c r="WJR176" s="396"/>
      <c r="WJS176" s="396"/>
      <c r="WJT176" s="396"/>
      <c r="WJU176" s="396"/>
      <c r="WJV176" s="396"/>
      <c r="WJW176" s="396"/>
      <c r="WJX176" s="396"/>
      <c r="WJY176" s="396"/>
      <c r="WJZ176" s="396"/>
      <c r="WKA176" s="396"/>
      <c r="WKB176" s="396"/>
      <c r="WKC176" s="396"/>
      <c r="WKD176" s="396"/>
      <c r="WKE176" s="396"/>
      <c r="WKF176" s="396"/>
      <c r="WKG176" s="396"/>
      <c r="WKH176" s="396"/>
      <c r="WKI176" s="396"/>
      <c r="WKJ176" s="396"/>
      <c r="WKK176" s="396"/>
      <c r="WKL176" s="396"/>
      <c r="WKM176" s="396"/>
      <c r="WKN176" s="396"/>
      <c r="WKO176" s="396"/>
      <c r="WKP176" s="396"/>
      <c r="WKQ176" s="396"/>
      <c r="WKR176" s="396"/>
      <c r="WKS176" s="396"/>
      <c r="WKT176" s="396"/>
      <c r="WKU176" s="396"/>
      <c r="WKV176" s="396"/>
      <c r="WKW176" s="396"/>
      <c r="WKX176" s="396"/>
      <c r="WKY176" s="396"/>
      <c r="WKZ176" s="396"/>
      <c r="WLA176" s="396"/>
      <c r="WLB176" s="396"/>
      <c r="WLC176" s="396"/>
      <c r="WLD176" s="396"/>
      <c r="WLE176" s="396"/>
      <c r="WLF176" s="396"/>
      <c r="WLG176" s="396"/>
      <c r="WLH176" s="396"/>
      <c r="WLI176" s="396"/>
      <c r="WLJ176" s="396"/>
      <c r="WLK176" s="396"/>
      <c r="WLL176" s="396"/>
      <c r="WLM176" s="396"/>
      <c r="WLN176" s="396"/>
      <c r="WLO176" s="396"/>
      <c r="WLP176" s="396"/>
      <c r="WLQ176" s="396"/>
      <c r="WLR176" s="396"/>
      <c r="WLS176" s="396"/>
      <c r="WLT176" s="396"/>
      <c r="WLU176" s="396"/>
      <c r="WLV176" s="396"/>
      <c r="WLW176" s="396"/>
      <c r="WLX176" s="396"/>
      <c r="WLY176" s="396"/>
      <c r="WLZ176" s="396"/>
      <c r="WMA176" s="396"/>
      <c r="WMB176" s="396"/>
      <c r="WMC176" s="396"/>
      <c r="WMD176" s="396"/>
      <c r="WME176" s="396"/>
      <c r="WMF176" s="396"/>
      <c r="WMG176" s="396"/>
      <c r="WMH176" s="396"/>
      <c r="WMI176" s="396"/>
      <c r="WMJ176" s="396"/>
      <c r="WMK176" s="396"/>
      <c r="WML176" s="396"/>
      <c r="WMM176" s="396"/>
      <c r="WMN176" s="396"/>
      <c r="WMO176" s="396"/>
      <c r="WMP176" s="396"/>
      <c r="WMQ176" s="396"/>
      <c r="WMR176" s="396"/>
      <c r="WMS176" s="396"/>
      <c r="WMT176" s="396"/>
      <c r="WMU176" s="396"/>
      <c r="WMV176" s="396"/>
      <c r="WMW176" s="396"/>
      <c r="WMX176" s="396"/>
      <c r="WMY176" s="396"/>
      <c r="WMZ176" s="396"/>
      <c r="WNA176" s="396"/>
      <c r="WNB176" s="396"/>
      <c r="WNC176" s="396"/>
      <c r="WND176" s="396"/>
      <c r="WNE176" s="396"/>
      <c r="WNF176" s="396"/>
      <c r="WNG176" s="396"/>
      <c r="WNH176" s="396"/>
      <c r="WNI176" s="396"/>
      <c r="WNJ176" s="396"/>
      <c r="WNK176" s="396"/>
      <c r="WNL176" s="396"/>
      <c r="WNM176" s="396"/>
      <c r="WNN176" s="396"/>
      <c r="WNO176" s="396"/>
      <c r="WNP176" s="396"/>
      <c r="WNQ176" s="396"/>
      <c r="WNR176" s="396"/>
      <c r="WNS176" s="396"/>
      <c r="WNT176" s="396"/>
      <c r="WNU176" s="396"/>
      <c r="WNV176" s="396"/>
      <c r="WNW176" s="396"/>
      <c r="WNX176" s="396"/>
      <c r="WNY176" s="396"/>
      <c r="WNZ176" s="396"/>
      <c r="WOA176" s="396"/>
      <c r="WOB176" s="396"/>
      <c r="WOC176" s="396"/>
      <c r="WOD176" s="396"/>
      <c r="WOE176" s="396"/>
      <c r="WOF176" s="396"/>
      <c r="WOG176" s="396"/>
      <c r="WOH176" s="396"/>
      <c r="WOI176" s="396"/>
      <c r="WOJ176" s="396"/>
      <c r="WOK176" s="396"/>
      <c r="WOL176" s="396"/>
      <c r="WOM176" s="396"/>
      <c r="WON176" s="396"/>
      <c r="WOO176" s="396"/>
      <c r="WOP176" s="396"/>
      <c r="WOQ176" s="396"/>
      <c r="WOR176" s="396"/>
      <c r="WOS176" s="396"/>
      <c r="WOT176" s="396"/>
      <c r="WOU176" s="396"/>
      <c r="WOV176" s="396"/>
      <c r="WOW176" s="396"/>
      <c r="WOX176" s="396"/>
      <c r="WOY176" s="396"/>
      <c r="WOZ176" s="396"/>
      <c r="WPA176" s="396"/>
      <c r="WPB176" s="396"/>
      <c r="WPC176" s="396"/>
      <c r="WPD176" s="396"/>
      <c r="WPE176" s="396"/>
      <c r="WPF176" s="396"/>
      <c r="WPG176" s="396"/>
      <c r="WPH176" s="396"/>
      <c r="WPI176" s="396"/>
      <c r="WPJ176" s="396"/>
      <c r="WPK176" s="396"/>
      <c r="WPL176" s="396"/>
      <c r="WPM176" s="396"/>
      <c r="WPN176" s="396"/>
      <c r="WPO176" s="396"/>
      <c r="WPP176" s="396"/>
      <c r="WPQ176" s="396"/>
      <c r="WPR176" s="396"/>
      <c r="WPS176" s="396"/>
      <c r="WPT176" s="396"/>
      <c r="WPU176" s="396"/>
      <c r="WPV176" s="396"/>
      <c r="WPW176" s="396"/>
      <c r="WPX176" s="396"/>
      <c r="WPY176" s="396"/>
      <c r="WPZ176" s="396"/>
      <c r="WQA176" s="396"/>
      <c r="WQB176" s="396"/>
      <c r="WQC176" s="396"/>
      <c r="WQD176" s="396"/>
      <c r="WQE176" s="396"/>
      <c r="WQF176" s="396"/>
      <c r="WQG176" s="396"/>
      <c r="WQH176" s="396"/>
      <c r="WQI176" s="396"/>
      <c r="WQJ176" s="396"/>
      <c r="WQK176" s="396"/>
      <c r="WQL176" s="396"/>
      <c r="WQM176" s="396"/>
      <c r="WQN176" s="396"/>
      <c r="WQO176" s="396"/>
      <c r="WQP176" s="396"/>
      <c r="WQQ176" s="396"/>
      <c r="WQR176" s="396"/>
      <c r="WQS176" s="396"/>
      <c r="WQT176" s="396"/>
      <c r="WQU176" s="396"/>
      <c r="WQV176" s="396"/>
      <c r="WQW176" s="396"/>
      <c r="WQX176" s="396"/>
      <c r="WQY176" s="396"/>
      <c r="WQZ176" s="396"/>
      <c r="WRA176" s="396"/>
      <c r="WRB176" s="396"/>
      <c r="WRC176" s="396"/>
      <c r="WRD176" s="396"/>
      <c r="WRE176" s="396"/>
      <c r="WRF176" s="396"/>
      <c r="WRG176" s="396"/>
      <c r="WRH176" s="396"/>
      <c r="WRI176" s="396"/>
      <c r="WRJ176" s="396"/>
      <c r="WRK176" s="396"/>
      <c r="WRL176" s="396"/>
      <c r="WRM176" s="396"/>
      <c r="WRN176" s="396"/>
      <c r="WRO176" s="396"/>
      <c r="WRP176" s="396"/>
      <c r="WRQ176" s="396"/>
      <c r="WRR176" s="396"/>
      <c r="WRS176" s="396"/>
      <c r="WRT176" s="396"/>
      <c r="WRU176" s="396"/>
      <c r="WRV176" s="396"/>
      <c r="WRW176" s="396"/>
      <c r="WRX176" s="396"/>
      <c r="WRY176" s="396"/>
      <c r="WRZ176" s="396"/>
      <c r="WSA176" s="396"/>
      <c r="WSB176" s="396"/>
      <c r="WSC176" s="396"/>
      <c r="WSD176" s="396"/>
      <c r="WSE176" s="396"/>
      <c r="WSF176" s="396"/>
      <c r="WSG176" s="396"/>
      <c r="WSH176" s="396"/>
      <c r="WSI176" s="396"/>
      <c r="WSJ176" s="396"/>
      <c r="WSK176" s="396"/>
      <c r="WSL176" s="396"/>
      <c r="WSM176" s="396"/>
      <c r="WSN176" s="396"/>
      <c r="WSO176" s="396"/>
      <c r="WSP176" s="396"/>
      <c r="WSQ176" s="396"/>
      <c r="WSR176" s="396"/>
      <c r="WSS176" s="396"/>
      <c r="WST176" s="396"/>
      <c r="WSU176" s="396"/>
      <c r="WSV176" s="396"/>
      <c r="WSW176" s="396"/>
      <c r="WSX176" s="396"/>
      <c r="WSY176" s="396"/>
      <c r="WSZ176" s="396"/>
      <c r="WTA176" s="396"/>
      <c r="WTB176" s="396"/>
      <c r="WTC176" s="396"/>
      <c r="WTD176" s="396"/>
      <c r="WTE176" s="396"/>
      <c r="WTF176" s="396"/>
      <c r="WTG176" s="396"/>
      <c r="WTH176" s="396"/>
      <c r="WTI176" s="396"/>
      <c r="WTJ176" s="396"/>
      <c r="WTK176" s="396"/>
      <c r="WTL176" s="396"/>
      <c r="WTM176" s="396"/>
      <c r="WTN176" s="396"/>
      <c r="WTO176" s="396"/>
      <c r="WTP176" s="396"/>
      <c r="WTQ176" s="396"/>
      <c r="WTR176" s="396"/>
      <c r="WTS176" s="396"/>
      <c r="WTT176" s="396"/>
      <c r="WTU176" s="396"/>
      <c r="WTV176" s="396"/>
      <c r="WTW176" s="396"/>
      <c r="WTX176" s="396"/>
      <c r="WTY176" s="396"/>
      <c r="WTZ176" s="396"/>
      <c r="WUA176" s="396"/>
      <c r="WUB176" s="396"/>
      <c r="WUC176" s="396"/>
      <c r="WUD176" s="396"/>
      <c r="WUE176" s="396"/>
      <c r="WUF176" s="396"/>
      <c r="WUG176" s="396"/>
      <c r="WUH176" s="396"/>
      <c r="WUI176" s="396"/>
      <c r="WUJ176" s="396"/>
      <c r="WUK176" s="396"/>
      <c r="WUL176" s="396"/>
      <c r="WUM176" s="396"/>
      <c r="WUN176" s="396"/>
      <c r="WUO176" s="396"/>
      <c r="WUP176" s="396"/>
      <c r="WUQ176" s="396"/>
      <c r="WUR176" s="396"/>
      <c r="WUS176" s="396"/>
      <c r="WUT176" s="396"/>
      <c r="WUU176" s="396"/>
      <c r="WUV176" s="396"/>
      <c r="WUW176" s="396"/>
      <c r="WUX176" s="396"/>
      <c r="WUY176" s="396"/>
      <c r="WUZ176" s="396"/>
      <c r="WVA176" s="396"/>
      <c r="WVB176" s="396"/>
      <c r="WVC176" s="396"/>
      <c r="WVD176" s="396"/>
      <c r="WVE176" s="396"/>
      <c r="WVF176" s="396"/>
      <c r="WVG176" s="396"/>
      <c r="WVH176" s="396"/>
      <c r="WVI176" s="396"/>
      <c r="WVJ176" s="396"/>
      <c r="WVK176" s="396"/>
      <c r="WVL176" s="396"/>
      <c r="WVM176" s="396"/>
      <c r="WVN176" s="396"/>
      <c r="WVO176" s="396"/>
      <c r="WVP176" s="396"/>
      <c r="WVQ176" s="396"/>
      <c r="WVR176" s="396"/>
      <c r="WVS176" s="396"/>
      <c r="WVT176" s="396"/>
      <c r="WVU176" s="396"/>
      <c r="WVV176" s="396"/>
      <c r="WVW176" s="396"/>
      <c r="WVX176" s="396"/>
      <c r="WVY176" s="396"/>
      <c r="WVZ176" s="396"/>
      <c r="WWA176" s="396"/>
      <c r="WWB176" s="396"/>
      <c r="WWC176" s="396"/>
      <c r="WWD176" s="396"/>
      <c r="WWE176" s="396"/>
      <c r="WWF176" s="396"/>
      <c r="WWG176" s="396"/>
      <c r="WWH176" s="396"/>
      <c r="WWI176" s="396"/>
      <c r="WWJ176" s="396"/>
      <c r="WWK176" s="396"/>
      <c r="WWL176" s="396"/>
      <c r="WWM176" s="396"/>
      <c r="WWN176" s="396"/>
      <c r="WWO176" s="396"/>
      <c r="WWP176" s="396"/>
      <c r="WWQ176" s="396"/>
      <c r="WWR176" s="396"/>
      <c r="WWS176" s="396"/>
      <c r="WWT176" s="396"/>
      <c r="WWU176" s="396"/>
      <c r="WWV176" s="396"/>
      <c r="WWW176" s="396"/>
      <c r="WWX176" s="396"/>
      <c r="WWY176" s="396"/>
      <c r="WWZ176" s="396"/>
      <c r="WXA176" s="396"/>
      <c r="WXB176" s="396"/>
      <c r="WXC176" s="396"/>
      <c r="WXD176" s="396"/>
      <c r="WXE176" s="396"/>
      <c r="WXF176" s="396"/>
      <c r="WXG176" s="396"/>
      <c r="WXH176" s="396"/>
      <c r="WXI176" s="396"/>
      <c r="WXJ176" s="396"/>
      <c r="WXK176" s="396"/>
      <c r="WXL176" s="396"/>
      <c r="WXM176" s="396"/>
      <c r="WXN176" s="396"/>
      <c r="WXO176" s="396"/>
      <c r="WXP176" s="396"/>
      <c r="WXQ176" s="396"/>
      <c r="WXR176" s="396"/>
      <c r="WXS176" s="396"/>
      <c r="WXT176" s="396"/>
      <c r="WXU176" s="396"/>
      <c r="WXV176" s="396"/>
      <c r="WXW176" s="396"/>
      <c r="WXX176" s="396"/>
      <c r="WXY176" s="396"/>
      <c r="WXZ176" s="396"/>
      <c r="WYA176" s="396"/>
      <c r="WYB176" s="396"/>
      <c r="WYC176" s="396"/>
      <c r="WYD176" s="396"/>
      <c r="WYE176" s="396"/>
      <c r="WYF176" s="396"/>
      <c r="WYG176" s="396"/>
      <c r="WYH176" s="396"/>
      <c r="WYI176" s="396"/>
      <c r="WYJ176" s="396"/>
      <c r="WYK176" s="396"/>
      <c r="WYL176" s="396"/>
      <c r="WYM176" s="396"/>
      <c r="WYN176" s="396"/>
      <c r="WYO176" s="396"/>
      <c r="WYP176" s="396"/>
      <c r="WYQ176" s="396"/>
      <c r="WYR176" s="396"/>
      <c r="WYS176" s="396"/>
      <c r="WYT176" s="396"/>
      <c r="WYU176" s="396"/>
      <c r="WYV176" s="396"/>
      <c r="WYW176" s="396"/>
      <c r="WYX176" s="396"/>
      <c r="WYY176" s="396"/>
      <c r="WYZ176" s="396"/>
      <c r="WZA176" s="396"/>
      <c r="WZB176" s="396"/>
      <c r="WZC176" s="396"/>
      <c r="WZD176" s="396"/>
      <c r="WZE176" s="396"/>
      <c r="WZF176" s="396"/>
      <c r="WZG176" s="396"/>
      <c r="WZH176" s="396"/>
      <c r="WZI176" s="396"/>
      <c r="WZJ176" s="396"/>
      <c r="WZK176" s="396"/>
      <c r="WZL176" s="396"/>
      <c r="WZM176" s="396"/>
      <c r="WZN176" s="396"/>
      <c r="WZO176" s="396"/>
      <c r="WZP176" s="396"/>
      <c r="WZQ176" s="396"/>
      <c r="WZR176" s="396"/>
      <c r="WZS176" s="396"/>
      <c r="WZT176" s="396"/>
      <c r="WZU176" s="396"/>
      <c r="WZV176" s="396"/>
      <c r="WZW176" s="396"/>
      <c r="WZX176" s="396"/>
      <c r="WZY176" s="396"/>
      <c r="WZZ176" s="396"/>
      <c r="XAA176" s="396"/>
      <c r="XAB176" s="396"/>
      <c r="XAC176" s="396"/>
      <c r="XAD176" s="396"/>
      <c r="XAE176" s="396"/>
      <c r="XAF176" s="396"/>
      <c r="XAG176" s="396"/>
      <c r="XAH176" s="396"/>
      <c r="XAI176" s="396"/>
      <c r="XAJ176" s="396"/>
      <c r="XAK176" s="396"/>
      <c r="XAL176" s="396"/>
      <c r="XAM176" s="396"/>
      <c r="XAN176" s="396"/>
      <c r="XAO176" s="396"/>
      <c r="XAP176" s="396"/>
      <c r="XAQ176" s="396"/>
      <c r="XAR176" s="396"/>
      <c r="XAS176" s="396"/>
      <c r="XAT176" s="396"/>
      <c r="XAU176" s="396"/>
      <c r="XAV176" s="396"/>
      <c r="XAW176" s="396"/>
      <c r="XAX176" s="396"/>
      <c r="XAY176" s="396"/>
      <c r="XAZ176" s="396"/>
      <c r="XBA176" s="396"/>
      <c r="XBB176" s="396"/>
      <c r="XBC176" s="396"/>
      <c r="XBD176" s="396"/>
      <c r="XBE176" s="396"/>
      <c r="XBF176" s="396"/>
      <c r="XBG176" s="396"/>
      <c r="XBH176" s="396"/>
      <c r="XBI176" s="396"/>
      <c r="XBJ176" s="396"/>
      <c r="XBK176" s="396"/>
      <c r="XBL176" s="396"/>
      <c r="XBM176" s="396"/>
      <c r="XBN176" s="396"/>
      <c r="XBO176" s="396"/>
      <c r="XBP176" s="396"/>
      <c r="XBQ176" s="396"/>
      <c r="XBR176" s="396"/>
      <c r="XBS176" s="396"/>
      <c r="XBT176" s="396"/>
      <c r="XBU176" s="396"/>
      <c r="XBV176" s="396"/>
      <c r="XBW176" s="396"/>
      <c r="XBX176" s="396"/>
      <c r="XBY176" s="396"/>
      <c r="XBZ176" s="396"/>
      <c r="XCA176" s="396"/>
      <c r="XCB176" s="396"/>
      <c r="XCC176" s="396"/>
      <c r="XCD176" s="396"/>
      <c r="XCE176" s="396"/>
      <c r="XCF176" s="396"/>
      <c r="XCG176" s="396"/>
      <c r="XCH176" s="396"/>
      <c r="XCI176" s="396"/>
      <c r="XCJ176" s="396"/>
      <c r="XCK176" s="396"/>
      <c r="XCL176" s="396"/>
      <c r="XCM176" s="396"/>
      <c r="XCN176" s="396"/>
      <c r="XCO176" s="396"/>
      <c r="XCP176" s="396"/>
      <c r="XCQ176" s="396"/>
      <c r="XCR176" s="396"/>
      <c r="XCS176" s="396"/>
      <c r="XCT176" s="396"/>
      <c r="XCU176" s="396"/>
      <c r="XCV176" s="396"/>
      <c r="XCW176" s="396"/>
      <c r="XCX176" s="396"/>
      <c r="XCY176" s="396"/>
      <c r="XCZ176" s="396"/>
      <c r="XDA176" s="396"/>
      <c r="XDB176" s="396"/>
      <c r="XDC176" s="396"/>
      <c r="XDD176" s="396"/>
      <c r="XDE176" s="396"/>
      <c r="XDF176" s="396"/>
      <c r="XDG176" s="396"/>
      <c r="XDH176" s="396"/>
      <c r="XDI176" s="396"/>
      <c r="XDJ176" s="396"/>
      <c r="XDK176" s="396"/>
      <c r="XDL176" s="396"/>
      <c r="XDM176" s="396"/>
      <c r="XDN176" s="396"/>
      <c r="XDO176" s="396"/>
      <c r="XDP176" s="396"/>
      <c r="XDQ176" s="396"/>
      <c r="XDR176" s="396"/>
      <c r="XDS176" s="396"/>
      <c r="XDT176" s="396"/>
      <c r="XDU176" s="396"/>
      <c r="XDV176" s="396"/>
      <c r="XDW176" s="396"/>
      <c r="XDX176" s="396"/>
      <c r="XDY176" s="396"/>
      <c r="XDZ176" s="396"/>
      <c r="XEA176" s="396"/>
      <c r="XEB176" s="396"/>
      <c r="XEC176" s="396"/>
      <c r="XEE176" s="396"/>
      <c r="XEF176" s="125"/>
      <c r="XEG176" s="369"/>
      <c r="XEH176" s="272"/>
      <c r="XEI176" s="273"/>
      <c r="XEJ176" s="272"/>
      <c r="XEK176" s="272"/>
      <c r="XEL176" s="272"/>
      <c r="XEM176" s="272"/>
      <c r="XEN176" s="133"/>
      <c r="XEO176" s="114"/>
      <c r="XEP176" s="114"/>
    </row>
    <row r="177" spans="1:16370" s="387" customFormat="1" ht="62.4">
      <c r="A177" s="387" t="s">
        <v>40</v>
      </c>
      <c r="B177" s="396"/>
      <c r="C177" s="125">
        <v>113</v>
      </c>
      <c r="D177" s="369" t="s">
        <v>1527</v>
      </c>
      <c r="E177" s="465"/>
      <c r="F177" s="273">
        <f>4.5*0.8</f>
        <v>3.6</v>
      </c>
      <c r="G177" s="272"/>
      <c r="H177" s="272">
        <v>3.6</v>
      </c>
      <c r="I177" s="272">
        <f t="shared" si="87"/>
        <v>1.8000000000000003</v>
      </c>
      <c r="J177" s="272">
        <f t="shared" si="88"/>
        <v>0.36</v>
      </c>
      <c r="K177" s="272">
        <f t="shared" si="89"/>
        <v>1.4400000000000002</v>
      </c>
      <c r="L177" s="114" t="s">
        <v>3199</v>
      </c>
      <c r="M177" s="114">
        <f t="shared" si="62"/>
        <v>0</v>
      </c>
      <c r="N177" s="410">
        <f t="shared" si="63"/>
        <v>3.6000000000000005</v>
      </c>
      <c r="O177" s="411">
        <f t="shared" si="64"/>
        <v>1.8000000000000003</v>
      </c>
      <c r="P177" s="114">
        <v>0.5</v>
      </c>
      <c r="Q177" s="114">
        <v>0.57999999999999996</v>
      </c>
      <c r="R177" s="466">
        <f>3.6*R167</f>
        <v>0.72000000000000008</v>
      </c>
      <c r="S177" s="466"/>
      <c r="T177" s="466">
        <f>3.6*T167</f>
        <v>0</v>
      </c>
      <c r="U177" s="466">
        <f>3.6*U167</f>
        <v>0</v>
      </c>
      <c r="V177" s="466"/>
      <c r="W177" s="466"/>
      <c r="X177" s="466"/>
      <c r="Y177" s="411">
        <f t="shared" si="65"/>
        <v>0.36</v>
      </c>
      <c r="Z177" s="466"/>
      <c r="AA177" s="466"/>
      <c r="AB177" s="466"/>
      <c r="AC177" s="466"/>
      <c r="AD177" s="466"/>
      <c r="AE177" s="466"/>
      <c r="AF177" s="466">
        <v>0.26</v>
      </c>
      <c r="AG177" s="466">
        <v>0.1</v>
      </c>
      <c r="AH177" s="466"/>
      <c r="AI177" s="466"/>
      <c r="AJ177" s="466"/>
      <c r="AK177" s="466"/>
      <c r="AL177" s="466"/>
      <c r="AM177" s="466"/>
      <c r="AN177" s="466"/>
      <c r="AO177" s="466"/>
      <c r="AP177" s="466"/>
      <c r="AQ177" s="466"/>
      <c r="AR177" s="466"/>
      <c r="AS177" s="466"/>
      <c r="AT177" s="466"/>
      <c r="AU177" s="466"/>
      <c r="AV177" s="466"/>
      <c r="AW177" s="411">
        <f t="shared" si="66"/>
        <v>1.4400000000000002</v>
      </c>
      <c r="AX177" s="466"/>
      <c r="AY177" s="466">
        <f>3.6*AY167</f>
        <v>1.4400000000000002</v>
      </c>
      <c r="AZ177" s="125" t="s">
        <v>3001</v>
      </c>
      <c r="BA177" s="125" t="s">
        <v>3200</v>
      </c>
      <c r="BB177" s="467"/>
      <c r="BC177" s="467"/>
      <c r="BD177" s="401">
        <f t="shared" si="67"/>
        <v>0</v>
      </c>
      <c r="BE177" s="467"/>
      <c r="BF177" s="467"/>
      <c r="BG177" s="467"/>
      <c r="BH177" s="401">
        <f t="shared" si="68"/>
        <v>0</v>
      </c>
      <c r="BI177" s="467"/>
      <c r="BJ177" s="467"/>
      <c r="BK177" s="467"/>
      <c r="BL177" s="125" t="s">
        <v>2756</v>
      </c>
      <c r="BM177" s="466"/>
      <c r="BN177" s="125" t="s">
        <v>3177</v>
      </c>
      <c r="BO177" s="125" t="s">
        <v>3168</v>
      </c>
      <c r="BP177" s="125" t="s">
        <v>72</v>
      </c>
      <c r="BQ177" s="125" t="s">
        <v>72</v>
      </c>
      <c r="BR177" s="396"/>
      <c r="BS177" s="396"/>
      <c r="BT177" s="396"/>
      <c r="BU177" s="396"/>
      <c r="BV177" s="396"/>
      <c r="BW177" s="396"/>
      <c r="BX177" s="396"/>
      <c r="BY177" s="396"/>
      <c r="BZ177" s="396"/>
      <c r="CA177" s="396"/>
      <c r="CB177" s="396"/>
      <c r="CC177" s="396"/>
      <c r="CD177" s="396"/>
      <c r="CE177" s="396"/>
      <c r="CF177" s="396"/>
      <c r="CG177" s="396"/>
      <c r="CH177" s="396"/>
      <c r="CI177" s="396"/>
      <c r="CJ177" s="396"/>
      <c r="CK177" s="396"/>
      <c r="CL177" s="396"/>
      <c r="CM177" s="396"/>
      <c r="CN177" s="396"/>
      <c r="CO177" s="396"/>
      <c r="CP177" s="396"/>
      <c r="CQ177" s="396"/>
      <c r="CR177" s="396"/>
      <c r="CS177" s="396"/>
      <c r="CT177" s="396"/>
      <c r="CU177" s="396"/>
      <c r="CV177" s="396"/>
      <c r="CW177" s="396"/>
      <c r="CX177" s="396"/>
      <c r="CY177" s="396"/>
      <c r="CZ177" s="396"/>
      <c r="DA177" s="396"/>
      <c r="DB177" s="396"/>
      <c r="DC177" s="396"/>
      <c r="DD177" s="396"/>
      <c r="DE177" s="396"/>
      <c r="DF177" s="396"/>
      <c r="DG177" s="396"/>
      <c r="DH177" s="396"/>
      <c r="DI177" s="396"/>
      <c r="DJ177" s="396"/>
      <c r="DK177" s="396"/>
      <c r="DL177" s="396"/>
      <c r="DM177" s="396"/>
      <c r="DN177" s="396"/>
      <c r="DO177" s="396"/>
      <c r="DP177" s="396"/>
      <c r="DQ177" s="396"/>
      <c r="DR177" s="396"/>
      <c r="DS177" s="396"/>
      <c r="DT177" s="396"/>
      <c r="DU177" s="396"/>
      <c r="DV177" s="396"/>
      <c r="DW177" s="396"/>
      <c r="DX177" s="396"/>
      <c r="DY177" s="396"/>
      <c r="DZ177" s="396"/>
      <c r="EA177" s="396"/>
      <c r="EB177" s="396"/>
      <c r="EC177" s="396"/>
      <c r="ED177" s="396"/>
      <c r="EE177" s="396"/>
      <c r="EF177" s="396"/>
      <c r="EG177" s="396"/>
      <c r="EH177" s="396"/>
      <c r="EI177" s="396"/>
      <c r="EJ177" s="396"/>
      <c r="EK177" s="396"/>
      <c r="EL177" s="396"/>
      <c r="EM177" s="396"/>
      <c r="EN177" s="396"/>
      <c r="EO177" s="396"/>
      <c r="EP177" s="396"/>
      <c r="EQ177" s="396"/>
      <c r="ER177" s="396"/>
      <c r="ES177" s="396"/>
      <c r="ET177" s="396"/>
      <c r="EU177" s="396"/>
      <c r="EV177" s="396"/>
      <c r="EW177" s="396"/>
      <c r="EX177" s="396"/>
      <c r="EY177" s="396"/>
      <c r="EZ177" s="396"/>
      <c r="FA177" s="396"/>
      <c r="FB177" s="396"/>
      <c r="FC177" s="396"/>
      <c r="FD177" s="396"/>
      <c r="FE177" s="396"/>
      <c r="FF177" s="396"/>
      <c r="FG177" s="396"/>
      <c r="FH177" s="396"/>
      <c r="FI177" s="396"/>
      <c r="FJ177" s="396"/>
      <c r="FK177" s="396"/>
      <c r="FL177" s="396"/>
      <c r="FM177" s="396"/>
      <c r="FN177" s="396"/>
      <c r="FO177" s="396"/>
      <c r="FP177" s="396"/>
      <c r="FQ177" s="396"/>
      <c r="FR177" s="396"/>
      <c r="FS177" s="396"/>
      <c r="FT177" s="396"/>
      <c r="FU177" s="396"/>
      <c r="FV177" s="396"/>
      <c r="FW177" s="396"/>
      <c r="FX177" s="396"/>
      <c r="FY177" s="396"/>
      <c r="FZ177" s="396"/>
      <c r="GA177" s="396"/>
      <c r="GB177" s="396"/>
      <c r="GC177" s="396"/>
      <c r="GD177" s="396"/>
      <c r="GE177" s="396"/>
      <c r="GF177" s="396"/>
      <c r="GG177" s="396"/>
      <c r="GH177" s="396"/>
      <c r="GI177" s="396"/>
      <c r="GJ177" s="396"/>
      <c r="GK177" s="396"/>
      <c r="GL177" s="396"/>
      <c r="GM177" s="396"/>
      <c r="GN177" s="396"/>
      <c r="GO177" s="396"/>
      <c r="GP177" s="396"/>
      <c r="GQ177" s="396"/>
      <c r="GR177" s="396"/>
      <c r="GS177" s="396"/>
      <c r="GT177" s="396"/>
      <c r="GU177" s="396"/>
      <c r="GV177" s="396"/>
      <c r="GW177" s="396"/>
      <c r="GX177" s="396"/>
      <c r="GY177" s="396"/>
      <c r="GZ177" s="396"/>
      <c r="HA177" s="396"/>
      <c r="HB177" s="396"/>
      <c r="HC177" s="396"/>
      <c r="HD177" s="396"/>
      <c r="HE177" s="396"/>
      <c r="HF177" s="396"/>
      <c r="HG177" s="396"/>
      <c r="HH177" s="396"/>
      <c r="HI177" s="396"/>
      <c r="HJ177" s="396"/>
      <c r="HK177" s="396"/>
      <c r="HL177" s="396"/>
      <c r="HM177" s="396"/>
      <c r="HN177" s="396"/>
      <c r="HO177" s="396"/>
      <c r="HP177" s="396"/>
      <c r="HQ177" s="396"/>
      <c r="HR177" s="396"/>
      <c r="HS177" s="396"/>
      <c r="HT177" s="396"/>
      <c r="HU177" s="396"/>
      <c r="HV177" s="396"/>
      <c r="HW177" s="396"/>
      <c r="HX177" s="396"/>
      <c r="HY177" s="396"/>
      <c r="HZ177" s="396"/>
      <c r="IA177" s="396"/>
      <c r="IB177" s="396"/>
      <c r="IC177" s="396"/>
      <c r="ID177" s="396"/>
      <c r="IE177" s="396"/>
      <c r="IF177" s="396"/>
      <c r="IG177" s="396"/>
      <c r="IH177" s="396"/>
      <c r="II177" s="396"/>
      <c r="IJ177" s="396"/>
      <c r="IK177" s="396"/>
      <c r="IL177" s="396"/>
      <c r="IM177" s="396"/>
      <c r="IN177" s="396"/>
      <c r="IO177" s="396"/>
      <c r="IP177" s="396"/>
      <c r="IQ177" s="396"/>
      <c r="IR177" s="396"/>
      <c r="IS177" s="396"/>
      <c r="IT177" s="396"/>
      <c r="IU177" s="396"/>
      <c r="IV177" s="396"/>
      <c r="IW177" s="396"/>
      <c r="IX177" s="396"/>
      <c r="IY177" s="396"/>
      <c r="IZ177" s="396"/>
      <c r="JA177" s="396"/>
      <c r="JB177" s="396"/>
      <c r="JC177" s="396"/>
      <c r="JD177" s="396"/>
      <c r="JE177" s="396"/>
      <c r="JF177" s="396"/>
      <c r="JG177" s="396"/>
      <c r="JH177" s="396"/>
      <c r="JI177" s="396"/>
      <c r="JJ177" s="396"/>
      <c r="JK177" s="396"/>
      <c r="JL177" s="396"/>
      <c r="JM177" s="396"/>
      <c r="JN177" s="396"/>
      <c r="JO177" s="396"/>
      <c r="JP177" s="396"/>
      <c r="JQ177" s="396"/>
      <c r="JR177" s="396"/>
      <c r="JS177" s="396"/>
      <c r="JT177" s="396"/>
      <c r="JU177" s="396"/>
      <c r="JV177" s="396"/>
      <c r="JW177" s="396"/>
      <c r="JX177" s="396"/>
      <c r="JY177" s="396"/>
      <c r="JZ177" s="396"/>
      <c r="KA177" s="396"/>
      <c r="KB177" s="396"/>
      <c r="KC177" s="396"/>
      <c r="KD177" s="396"/>
      <c r="KE177" s="396"/>
      <c r="KF177" s="396"/>
      <c r="KG177" s="396"/>
      <c r="KH177" s="396"/>
      <c r="KI177" s="396"/>
      <c r="KJ177" s="396"/>
      <c r="KK177" s="396"/>
      <c r="KL177" s="396"/>
      <c r="KM177" s="396"/>
      <c r="KN177" s="396"/>
      <c r="KO177" s="396"/>
      <c r="KP177" s="396"/>
      <c r="KQ177" s="396"/>
      <c r="KR177" s="396"/>
      <c r="KS177" s="396"/>
      <c r="KT177" s="396"/>
      <c r="KU177" s="396"/>
      <c r="KV177" s="396"/>
      <c r="KW177" s="396"/>
      <c r="KX177" s="396"/>
      <c r="KY177" s="396"/>
      <c r="KZ177" s="396"/>
      <c r="LA177" s="396"/>
      <c r="LB177" s="396"/>
      <c r="LC177" s="396"/>
      <c r="LD177" s="396"/>
      <c r="LE177" s="396"/>
      <c r="LF177" s="396"/>
      <c r="LG177" s="396"/>
      <c r="LH177" s="396"/>
      <c r="LI177" s="396"/>
      <c r="LJ177" s="396"/>
      <c r="LK177" s="396"/>
      <c r="LL177" s="396"/>
      <c r="LM177" s="396"/>
      <c r="LN177" s="396"/>
      <c r="LO177" s="396"/>
      <c r="LP177" s="396"/>
      <c r="LQ177" s="396"/>
      <c r="LR177" s="396"/>
      <c r="LS177" s="396"/>
      <c r="LT177" s="396"/>
      <c r="LU177" s="396"/>
      <c r="LV177" s="396"/>
      <c r="LW177" s="396"/>
      <c r="LX177" s="396"/>
      <c r="LY177" s="396"/>
      <c r="LZ177" s="396"/>
      <c r="MA177" s="396"/>
      <c r="MB177" s="396"/>
      <c r="MC177" s="396"/>
      <c r="MD177" s="396"/>
      <c r="ME177" s="396"/>
      <c r="MF177" s="396"/>
      <c r="MG177" s="396"/>
      <c r="MH177" s="396"/>
      <c r="MI177" s="396"/>
      <c r="MJ177" s="396"/>
      <c r="MK177" s="396"/>
      <c r="ML177" s="396"/>
      <c r="MM177" s="396"/>
      <c r="MN177" s="396"/>
      <c r="MO177" s="396"/>
      <c r="MP177" s="396"/>
      <c r="MQ177" s="396"/>
      <c r="MR177" s="396"/>
      <c r="MS177" s="396"/>
      <c r="MT177" s="396"/>
      <c r="MU177" s="396"/>
      <c r="MV177" s="396"/>
      <c r="MW177" s="396"/>
      <c r="MX177" s="396"/>
      <c r="MY177" s="396"/>
      <c r="MZ177" s="396"/>
      <c r="NA177" s="396"/>
      <c r="NB177" s="396"/>
      <c r="NC177" s="396"/>
      <c r="ND177" s="396"/>
      <c r="NE177" s="396"/>
      <c r="NF177" s="396"/>
      <c r="NG177" s="396"/>
      <c r="NH177" s="396"/>
      <c r="NI177" s="396"/>
      <c r="NJ177" s="396"/>
      <c r="NK177" s="396"/>
      <c r="NL177" s="396"/>
      <c r="NM177" s="396"/>
      <c r="NN177" s="396"/>
      <c r="NO177" s="396"/>
      <c r="NP177" s="396"/>
      <c r="NQ177" s="396"/>
      <c r="NR177" s="396"/>
      <c r="NS177" s="396"/>
      <c r="NT177" s="396"/>
      <c r="NU177" s="396"/>
      <c r="NV177" s="396"/>
      <c r="NW177" s="396"/>
      <c r="NX177" s="396"/>
      <c r="NY177" s="396"/>
      <c r="NZ177" s="396"/>
      <c r="OA177" s="396"/>
      <c r="OB177" s="396"/>
      <c r="OC177" s="396"/>
      <c r="OD177" s="396"/>
      <c r="OE177" s="396"/>
      <c r="OF177" s="396"/>
      <c r="OG177" s="396"/>
      <c r="OH177" s="396"/>
      <c r="OI177" s="396"/>
      <c r="OJ177" s="396"/>
      <c r="OK177" s="396"/>
      <c r="OL177" s="396"/>
      <c r="OM177" s="396"/>
      <c r="ON177" s="396"/>
      <c r="OO177" s="396"/>
      <c r="OP177" s="396"/>
      <c r="OQ177" s="396"/>
      <c r="OR177" s="396"/>
      <c r="OS177" s="396"/>
      <c r="OT177" s="396"/>
      <c r="OU177" s="396"/>
      <c r="OV177" s="396"/>
      <c r="OW177" s="396"/>
      <c r="OX177" s="396"/>
      <c r="OY177" s="396"/>
      <c r="OZ177" s="396"/>
      <c r="PA177" s="396"/>
      <c r="PB177" s="396"/>
      <c r="PC177" s="396"/>
      <c r="PD177" s="396"/>
      <c r="PE177" s="396"/>
      <c r="PF177" s="396"/>
      <c r="PG177" s="396"/>
      <c r="PH177" s="396"/>
      <c r="PI177" s="396"/>
      <c r="PJ177" s="396"/>
      <c r="PK177" s="396"/>
      <c r="PL177" s="396"/>
      <c r="PM177" s="396"/>
      <c r="PN177" s="396"/>
      <c r="PO177" s="396"/>
      <c r="PP177" s="396"/>
      <c r="PQ177" s="396"/>
      <c r="PR177" s="396"/>
      <c r="PS177" s="396"/>
      <c r="PT177" s="396"/>
      <c r="PU177" s="396"/>
      <c r="PV177" s="396"/>
      <c r="PW177" s="396"/>
      <c r="PX177" s="396"/>
      <c r="PY177" s="396"/>
      <c r="PZ177" s="396"/>
      <c r="QA177" s="396"/>
      <c r="QB177" s="396"/>
      <c r="QC177" s="396"/>
      <c r="QD177" s="396"/>
      <c r="QE177" s="396"/>
      <c r="QF177" s="396"/>
      <c r="QG177" s="396"/>
      <c r="QH177" s="396"/>
      <c r="QI177" s="396"/>
      <c r="QJ177" s="396"/>
      <c r="QK177" s="396"/>
      <c r="QL177" s="396"/>
      <c r="QM177" s="396"/>
      <c r="QN177" s="396"/>
      <c r="QO177" s="396"/>
      <c r="QP177" s="396"/>
      <c r="QQ177" s="396"/>
      <c r="QR177" s="396"/>
      <c r="QS177" s="396"/>
      <c r="QT177" s="396"/>
      <c r="QU177" s="396"/>
      <c r="QV177" s="396"/>
      <c r="QW177" s="396"/>
      <c r="QX177" s="396"/>
      <c r="QY177" s="396"/>
      <c r="QZ177" s="396"/>
      <c r="RA177" s="396"/>
      <c r="RB177" s="396"/>
      <c r="RC177" s="396"/>
      <c r="RD177" s="396"/>
      <c r="RE177" s="396"/>
      <c r="RF177" s="396"/>
      <c r="RG177" s="396"/>
      <c r="RH177" s="396"/>
      <c r="RI177" s="396"/>
      <c r="RJ177" s="396"/>
      <c r="RK177" s="396"/>
      <c r="RL177" s="396"/>
      <c r="RM177" s="396"/>
      <c r="RN177" s="396"/>
      <c r="RO177" s="396"/>
      <c r="RP177" s="396"/>
      <c r="RQ177" s="396"/>
      <c r="RR177" s="396"/>
      <c r="RS177" s="396"/>
      <c r="RT177" s="396"/>
      <c r="RU177" s="396"/>
      <c r="RV177" s="396"/>
      <c r="RW177" s="396"/>
      <c r="RX177" s="396"/>
      <c r="RY177" s="396"/>
      <c r="RZ177" s="396"/>
      <c r="SA177" s="396"/>
      <c r="SB177" s="396"/>
      <c r="SC177" s="396"/>
      <c r="SD177" s="396"/>
      <c r="SE177" s="396"/>
      <c r="SF177" s="396"/>
      <c r="SG177" s="396"/>
      <c r="SH177" s="396"/>
      <c r="SI177" s="396"/>
      <c r="SJ177" s="396"/>
      <c r="SK177" s="396"/>
      <c r="SL177" s="396"/>
      <c r="SM177" s="396"/>
      <c r="SN177" s="396"/>
      <c r="SO177" s="396"/>
      <c r="SP177" s="396"/>
      <c r="SQ177" s="396"/>
      <c r="SR177" s="396"/>
      <c r="SS177" s="396"/>
      <c r="ST177" s="396"/>
      <c r="SU177" s="396"/>
      <c r="SV177" s="396"/>
      <c r="SW177" s="396"/>
      <c r="SX177" s="396"/>
      <c r="SY177" s="396"/>
      <c r="SZ177" s="396"/>
      <c r="TA177" s="396"/>
      <c r="TB177" s="396"/>
      <c r="TC177" s="396"/>
      <c r="TD177" s="396"/>
      <c r="TE177" s="396"/>
      <c r="TF177" s="396"/>
      <c r="TG177" s="396"/>
      <c r="TH177" s="396"/>
      <c r="TI177" s="396"/>
      <c r="TJ177" s="396"/>
      <c r="TK177" s="396"/>
      <c r="TL177" s="396"/>
      <c r="TM177" s="396"/>
      <c r="TN177" s="396"/>
      <c r="TO177" s="396"/>
      <c r="TP177" s="396"/>
      <c r="TQ177" s="396"/>
      <c r="TR177" s="396"/>
      <c r="TS177" s="396"/>
      <c r="TT177" s="396"/>
      <c r="TU177" s="396"/>
      <c r="TV177" s="396"/>
      <c r="TW177" s="396"/>
      <c r="TX177" s="396"/>
      <c r="TY177" s="396"/>
      <c r="TZ177" s="396"/>
      <c r="UA177" s="396"/>
      <c r="UB177" s="396"/>
      <c r="UC177" s="396"/>
      <c r="UD177" s="396"/>
      <c r="UE177" s="396"/>
      <c r="UF177" s="396"/>
      <c r="UG177" s="396"/>
      <c r="UH177" s="396"/>
      <c r="UI177" s="396"/>
      <c r="UJ177" s="396"/>
      <c r="UK177" s="396"/>
      <c r="UL177" s="396"/>
      <c r="UM177" s="396"/>
      <c r="UN177" s="396"/>
      <c r="UO177" s="396"/>
      <c r="UP177" s="396"/>
      <c r="UQ177" s="396"/>
      <c r="UR177" s="396"/>
      <c r="US177" s="396"/>
      <c r="UT177" s="396"/>
      <c r="UU177" s="396"/>
      <c r="UV177" s="396"/>
      <c r="UW177" s="396"/>
      <c r="UX177" s="396"/>
      <c r="UY177" s="396"/>
      <c r="UZ177" s="396"/>
      <c r="VA177" s="396"/>
      <c r="VB177" s="396"/>
      <c r="VC177" s="396"/>
      <c r="VD177" s="396"/>
      <c r="VE177" s="396"/>
      <c r="VF177" s="396"/>
      <c r="VG177" s="396"/>
      <c r="VH177" s="396"/>
      <c r="VI177" s="396"/>
      <c r="VJ177" s="396"/>
      <c r="VK177" s="396"/>
      <c r="VL177" s="396"/>
      <c r="VM177" s="396"/>
      <c r="VN177" s="396"/>
      <c r="VO177" s="396"/>
      <c r="VP177" s="396"/>
      <c r="VQ177" s="396"/>
      <c r="VR177" s="396"/>
      <c r="VS177" s="396"/>
      <c r="VT177" s="396"/>
      <c r="VU177" s="396"/>
      <c r="VV177" s="396"/>
      <c r="VW177" s="396"/>
      <c r="VX177" s="396"/>
      <c r="VY177" s="396"/>
      <c r="VZ177" s="396"/>
      <c r="WA177" s="396"/>
      <c r="WB177" s="396"/>
      <c r="WC177" s="396"/>
      <c r="WD177" s="396"/>
      <c r="WE177" s="396"/>
      <c r="WF177" s="396"/>
      <c r="WG177" s="396"/>
      <c r="WH177" s="396"/>
      <c r="WI177" s="396"/>
      <c r="WJ177" s="396"/>
      <c r="WK177" s="396"/>
      <c r="WL177" s="396"/>
      <c r="WM177" s="396"/>
      <c r="WN177" s="396"/>
      <c r="WO177" s="396"/>
      <c r="WP177" s="396"/>
      <c r="WQ177" s="396"/>
      <c r="WR177" s="396"/>
      <c r="WS177" s="396"/>
      <c r="WT177" s="396"/>
      <c r="WU177" s="396"/>
      <c r="WV177" s="396"/>
      <c r="WW177" s="396"/>
      <c r="WX177" s="396"/>
      <c r="WY177" s="396"/>
      <c r="WZ177" s="396"/>
      <c r="XA177" s="396"/>
      <c r="XB177" s="396"/>
      <c r="XC177" s="396"/>
      <c r="XD177" s="396"/>
      <c r="XE177" s="396"/>
      <c r="XF177" s="396"/>
      <c r="XG177" s="396"/>
      <c r="XH177" s="396"/>
      <c r="XI177" s="396"/>
      <c r="XJ177" s="396"/>
      <c r="XK177" s="396"/>
      <c r="XL177" s="396"/>
      <c r="XM177" s="396"/>
      <c r="XN177" s="396"/>
      <c r="XO177" s="396"/>
      <c r="XP177" s="396"/>
      <c r="XQ177" s="396"/>
      <c r="XR177" s="396"/>
      <c r="XS177" s="396"/>
      <c r="XT177" s="396"/>
      <c r="XU177" s="396"/>
      <c r="XV177" s="396"/>
      <c r="XW177" s="396"/>
      <c r="XX177" s="396"/>
      <c r="XY177" s="396"/>
      <c r="XZ177" s="396"/>
      <c r="YA177" s="396"/>
      <c r="YB177" s="396"/>
      <c r="YC177" s="396"/>
      <c r="YD177" s="396"/>
      <c r="YE177" s="396"/>
      <c r="YF177" s="396"/>
      <c r="YG177" s="396"/>
      <c r="YH177" s="396"/>
      <c r="YI177" s="396"/>
      <c r="YJ177" s="396"/>
      <c r="YK177" s="396"/>
      <c r="YL177" s="396"/>
      <c r="YM177" s="396"/>
      <c r="YN177" s="396"/>
      <c r="YO177" s="396"/>
      <c r="YP177" s="396"/>
      <c r="YQ177" s="396"/>
      <c r="YR177" s="396"/>
      <c r="YS177" s="396"/>
      <c r="YT177" s="396"/>
      <c r="YU177" s="396"/>
      <c r="YV177" s="396"/>
      <c r="YW177" s="396"/>
      <c r="YX177" s="396"/>
      <c r="YY177" s="396"/>
      <c r="YZ177" s="396"/>
      <c r="ZA177" s="396"/>
      <c r="ZB177" s="396"/>
      <c r="ZC177" s="396"/>
      <c r="ZD177" s="396"/>
      <c r="ZE177" s="396"/>
      <c r="ZF177" s="396"/>
      <c r="ZG177" s="396"/>
      <c r="ZH177" s="396"/>
      <c r="ZI177" s="396"/>
      <c r="ZJ177" s="396"/>
      <c r="ZK177" s="396"/>
      <c r="ZL177" s="396"/>
      <c r="ZM177" s="396"/>
      <c r="ZN177" s="396"/>
      <c r="ZO177" s="396"/>
      <c r="ZP177" s="396"/>
      <c r="ZQ177" s="396"/>
      <c r="ZR177" s="396"/>
      <c r="ZS177" s="396"/>
      <c r="ZT177" s="396"/>
      <c r="ZU177" s="396"/>
      <c r="ZV177" s="396"/>
      <c r="ZW177" s="396"/>
      <c r="ZX177" s="396"/>
      <c r="ZY177" s="396"/>
      <c r="ZZ177" s="396"/>
      <c r="AAA177" s="396"/>
      <c r="AAB177" s="396"/>
      <c r="AAC177" s="396"/>
      <c r="AAD177" s="396"/>
      <c r="AAE177" s="396"/>
      <c r="AAF177" s="396"/>
      <c r="AAG177" s="396"/>
      <c r="AAH177" s="396"/>
      <c r="AAI177" s="396"/>
      <c r="AAJ177" s="396"/>
      <c r="AAK177" s="396"/>
      <c r="AAL177" s="396"/>
      <c r="AAM177" s="396"/>
      <c r="AAN177" s="396"/>
      <c r="AAO177" s="396"/>
      <c r="AAP177" s="396"/>
      <c r="AAQ177" s="396"/>
      <c r="AAR177" s="396"/>
      <c r="AAS177" s="396"/>
      <c r="AAT177" s="396"/>
      <c r="AAU177" s="396"/>
      <c r="AAV177" s="396"/>
      <c r="AAW177" s="396"/>
      <c r="AAX177" s="396"/>
      <c r="AAY177" s="396"/>
      <c r="AAZ177" s="396"/>
      <c r="ABA177" s="396"/>
      <c r="ABB177" s="396"/>
      <c r="ABC177" s="396"/>
      <c r="ABD177" s="396"/>
      <c r="ABE177" s="396"/>
      <c r="ABF177" s="396"/>
      <c r="ABG177" s="396"/>
      <c r="ABH177" s="396"/>
      <c r="ABI177" s="396"/>
      <c r="ABJ177" s="396"/>
      <c r="ABK177" s="396"/>
      <c r="ABL177" s="396"/>
      <c r="ABM177" s="396"/>
      <c r="ABN177" s="396"/>
      <c r="ABO177" s="396"/>
      <c r="ABP177" s="396"/>
      <c r="ABQ177" s="396"/>
      <c r="ABR177" s="396"/>
      <c r="ABS177" s="396"/>
      <c r="ABT177" s="396"/>
      <c r="ABU177" s="396"/>
      <c r="ABV177" s="396"/>
      <c r="ABW177" s="396"/>
      <c r="ABX177" s="396"/>
      <c r="ABY177" s="396"/>
      <c r="ABZ177" s="396"/>
      <c r="ACA177" s="396"/>
      <c r="ACB177" s="396"/>
      <c r="ACC177" s="396"/>
      <c r="ACD177" s="396"/>
      <c r="ACE177" s="396"/>
      <c r="ACF177" s="396"/>
      <c r="ACG177" s="396"/>
      <c r="ACH177" s="396"/>
      <c r="ACI177" s="396"/>
      <c r="ACJ177" s="396"/>
      <c r="ACK177" s="396"/>
      <c r="ACL177" s="396"/>
      <c r="ACM177" s="396"/>
      <c r="ACN177" s="396"/>
      <c r="ACO177" s="396"/>
      <c r="ACP177" s="396"/>
      <c r="ACQ177" s="396"/>
      <c r="ACR177" s="396"/>
      <c r="ACS177" s="396"/>
      <c r="ACT177" s="396"/>
      <c r="ACU177" s="396"/>
      <c r="ACV177" s="396"/>
      <c r="ACW177" s="396"/>
      <c r="ACX177" s="396"/>
      <c r="ACY177" s="396"/>
      <c r="ACZ177" s="396"/>
      <c r="ADA177" s="396"/>
      <c r="ADB177" s="396"/>
      <c r="ADC177" s="396"/>
      <c r="ADD177" s="396"/>
      <c r="ADE177" s="396"/>
      <c r="ADF177" s="396"/>
      <c r="ADG177" s="396"/>
      <c r="ADH177" s="396"/>
      <c r="ADI177" s="396"/>
      <c r="ADJ177" s="396"/>
      <c r="ADK177" s="396"/>
      <c r="ADL177" s="396"/>
      <c r="ADM177" s="396"/>
      <c r="ADN177" s="396"/>
      <c r="ADO177" s="396"/>
      <c r="ADP177" s="396"/>
      <c r="ADQ177" s="396"/>
      <c r="ADR177" s="396"/>
      <c r="ADS177" s="396"/>
      <c r="ADT177" s="396"/>
      <c r="ADU177" s="396"/>
      <c r="ADV177" s="396"/>
      <c r="ADW177" s="396"/>
      <c r="ADX177" s="396"/>
      <c r="ADY177" s="396"/>
      <c r="ADZ177" s="396"/>
      <c r="AEA177" s="396"/>
      <c r="AEB177" s="396"/>
      <c r="AEC177" s="396"/>
      <c r="AED177" s="396"/>
      <c r="AEE177" s="396"/>
      <c r="AEF177" s="396"/>
      <c r="AEG177" s="396"/>
      <c r="AEH177" s="396"/>
      <c r="AEI177" s="396"/>
      <c r="AEJ177" s="396"/>
      <c r="AEK177" s="396"/>
      <c r="AEL177" s="396"/>
      <c r="AEM177" s="396"/>
      <c r="AEN177" s="396"/>
      <c r="AEO177" s="396"/>
      <c r="AEP177" s="396"/>
      <c r="AEQ177" s="396"/>
      <c r="AER177" s="396"/>
      <c r="AES177" s="396"/>
      <c r="AET177" s="396"/>
      <c r="AEU177" s="396"/>
      <c r="AEV177" s="396"/>
      <c r="AEW177" s="396"/>
      <c r="AEX177" s="396"/>
      <c r="AEY177" s="396"/>
      <c r="AEZ177" s="396"/>
      <c r="AFA177" s="396"/>
      <c r="AFB177" s="396"/>
      <c r="AFC177" s="396"/>
      <c r="AFD177" s="396"/>
      <c r="AFE177" s="396"/>
      <c r="AFF177" s="396"/>
      <c r="AFG177" s="396"/>
      <c r="AFH177" s="396"/>
      <c r="AFI177" s="396"/>
      <c r="AFJ177" s="396"/>
      <c r="AFK177" s="396"/>
      <c r="AFL177" s="396"/>
      <c r="AFM177" s="396"/>
      <c r="AFN177" s="396"/>
      <c r="AFO177" s="396"/>
      <c r="AFP177" s="396"/>
      <c r="AFQ177" s="396"/>
      <c r="AFR177" s="396"/>
      <c r="AFS177" s="396"/>
      <c r="AFT177" s="396"/>
      <c r="AFU177" s="396"/>
      <c r="AFV177" s="396"/>
      <c r="AFW177" s="396"/>
      <c r="AFX177" s="396"/>
      <c r="AFY177" s="396"/>
      <c r="AFZ177" s="396"/>
      <c r="AGA177" s="396"/>
      <c r="AGB177" s="396"/>
      <c r="AGC177" s="396"/>
      <c r="AGD177" s="396"/>
      <c r="AGE177" s="396"/>
      <c r="AGF177" s="396"/>
      <c r="AGG177" s="396"/>
      <c r="AGH177" s="396"/>
      <c r="AGI177" s="396"/>
      <c r="AGJ177" s="396"/>
      <c r="AGK177" s="396"/>
      <c r="AGL177" s="396"/>
      <c r="AGM177" s="396"/>
      <c r="AGN177" s="396"/>
      <c r="AGO177" s="396"/>
      <c r="AGP177" s="396"/>
      <c r="AGQ177" s="396"/>
      <c r="AGR177" s="396"/>
      <c r="AGS177" s="396"/>
      <c r="AGT177" s="396"/>
      <c r="AGU177" s="396"/>
      <c r="AGV177" s="396"/>
      <c r="AGW177" s="396"/>
      <c r="AGX177" s="396"/>
      <c r="AGY177" s="396"/>
      <c r="AGZ177" s="396"/>
      <c r="AHA177" s="396"/>
      <c r="AHB177" s="396"/>
      <c r="AHC177" s="396"/>
      <c r="AHD177" s="396"/>
      <c r="AHE177" s="396"/>
      <c r="AHF177" s="396"/>
      <c r="AHG177" s="396"/>
      <c r="AHH177" s="396"/>
      <c r="AHI177" s="396"/>
      <c r="AHJ177" s="396"/>
      <c r="AHK177" s="396"/>
      <c r="AHL177" s="396"/>
      <c r="AHM177" s="396"/>
      <c r="AHN177" s="396"/>
      <c r="AHO177" s="396"/>
      <c r="AHP177" s="396"/>
      <c r="AHQ177" s="396"/>
      <c r="AHR177" s="396"/>
      <c r="AHS177" s="396"/>
      <c r="AHT177" s="396"/>
      <c r="AHU177" s="396"/>
      <c r="AHV177" s="396"/>
      <c r="AHW177" s="396"/>
      <c r="AHX177" s="396"/>
      <c r="AHY177" s="396"/>
      <c r="AHZ177" s="396"/>
      <c r="AIA177" s="396"/>
      <c r="AIB177" s="396"/>
      <c r="AIC177" s="396"/>
      <c r="AID177" s="396"/>
      <c r="AIE177" s="396"/>
      <c r="AIF177" s="396"/>
      <c r="AIG177" s="396"/>
      <c r="AIH177" s="396"/>
      <c r="AII177" s="396"/>
      <c r="AIJ177" s="396"/>
      <c r="AIK177" s="396"/>
      <c r="AIL177" s="396"/>
      <c r="AIM177" s="396"/>
      <c r="AIN177" s="396"/>
      <c r="AIO177" s="396"/>
      <c r="AIP177" s="396"/>
      <c r="AIQ177" s="396"/>
      <c r="AIR177" s="396"/>
      <c r="AIS177" s="396"/>
      <c r="AIT177" s="396"/>
      <c r="AIU177" s="396"/>
      <c r="AIV177" s="396"/>
      <c r="AIW177" s="396"/>
      <c r="AIX177" s="396"/>
      <c r="AIY177" s="396"/>
      <c r="AIZ177" s="396"/>
      <c r="AJA177" s="396"/>
      <c r="AJB177" s="396"/>
      <c r="AJC177" s="396"/>
      <c r="AJD177" s="396"/>
      <c r="AJE177" s="396"/>
      <c r="AJF177" s="396"/>
      <c r="AJG177" s="396"/>
      <c r="AJH177" s="396"/>
      <c r="AJI177" s="396"/>
      <c r="AJJ177" s="396"/>
      <c r="AJK177" s="396"/>
      <c r="AJL177" s="396"/>
      <c r="AJM177" s="396"/>
      <c r="AJN177" s="396"/>
      <c r="AJO177" s="396"/>
      <c r="AJP177" s="396"/>
      <c r="AJQ177" s="396"/>
      <c r="AJR177" s="396"/>
      <c r="AJS177" s="396"/>
      <c r="AJT177" s="396"/>
      <c r="AJU177" s="396"/>
      <c r="AJV177" s="396"/>
      <c r="AJW177" s="396"/>
      <c r="AJX177" s="396"/>
      <c r="AJY177" s="396"/>
      <c r="AJZ177" s="396"/>
      <c r="AKA177" s="396"/>
      <c r="AKB177" s="396"/>
      <c r="AKC177" s="396"/>
      <c r="AKD177" s="396"/>
      <c r="AKE177" s="396"/>
      <c r="AKF177" s="396"/>
      <c r="AKG177" s="396"/>
      <c r="AKH177" s="396"/>
      <c r="AKI177" s="396"/>
      <c r="AKJ177" s="396"/>
      <c r="AKK177" s="396"/>
      <c r="AKL177" s="396"/>
      <c r="AKM177" s="396"/>
      <c r="AKN177" s="396"/>
      <c r="AKO177" s="396"/>
      <c r="AKP177" s="396"/>
      <c r="AKQ177" s="396"/>
      <c r="AKR177" s="396"/>
      <c r="AKS177" s="396"/>
      <c r="AKT177" s="396"/>
      <c r="AKU177" s="396"/>
      <c r="AKV177" s="396"/>
      <c r="AKW177" s="396"/>
      <c r="AKX177" s="396"/>
      <c r="AKY177" s="396"/>
      <c r="AKZ177" s="396"/>
      <c r="ALA177" s="396"/>
      <c r="ALB177" s="396"/>
      <c r="ALC177" s="396"/>
      <c r="ALD177" s="396"/>
      <c r="ALE177" s="396"/>
      <c r="ALF177" s="396"/>
      <c r="ALG177" s="396"/>
      <c r="ALH177" s="396"/>
      <c r="ALI177" s="396"/>
      <c r="ALJ177" s="396"/>
      <c r="ALK177" s="396"/>
      <c r="ALL177" s="396"/>
      <c r="ALM177" s="396"/>
      <c r="ALN177" s="396"/>
      <c r="ALO177" s="396"/>
      <c r="ALP177" s="396"/>
      <c r="ALQ177" s="396"/>
      <c r="ALR177" s="396"/>
      <c r="ALS177" s="396"/>
      <c r="ALT177" s="396"/>
      <c r="ALU177" s="396"/>
      <c r="ALV177" s="396"/>
      <c r="ALW177" s="396"/>
      <c r="ALX177" s="396"/>
      <c r="ALY177" s="396"/>
      <c r="ALZ177" s="396"/>
      <c r="AMA177" s="396"/>
      <c r="AMB177" s="396"/>
      <c r="AMC177" s="396"/>
      <c r="AMD177" s="396"/>
      <c r="AME177" s="396"/>
      <c r="AMF177" s="396"/>
      <c r="AMG177" s="396"/>
      <c r="AMH177" s="396"/>
      <c r="AMI177" s="396"/>
      <c r="AMJ177" s="396"/>
      <c r="AMK177" s="396"/>
      <c r="AML177" s="396"/>
      <c r="AMM177" s="396"/>
      <c r="AMN177" s="396"/>
      <c r="AMO177" s="396"/>
      <c r="AMP177" s="396"/>
      <c r="AMQ177" s="396"/>
      <c r="AMR177" s="396"/>
      <c r="AMS177" s="396"/>
      <c r="AMT177" s="396"/>
      <c r="AMU177" s="396"/>
      <c r="AMV177" s="396"/>
      <c r="AMW177" s="396"/>
      <c r="AMX177" s="396"/>
      <c r="AMY177" s="396"/>
      <c r="AMZ177" s="396"/>
      <c r="ANA177" s="396"/>
      <c r="ANB177" s="396"/>
      <c r="ANC177" s="396"/>
      <c r="AND177" s="396"/>
      <c r="ANE177" s="396"/>
      <c r="ANF177" s="396"/>
      <c r="ANG177" s="396"/>
      <c r="ANH177" s="396"/>
      <c r="ANI177" s="396"/>
      <c r="ANJ177" s="396"/>
      <c r="ANK177" s="396"/>
      <c r="ANL177" s="396"/>
      <c r="ANM177" s="396"/>
      <c r="ANN177" s="396"/>
      <c r="ANO177" s="396"/>
      <c r="ANP177" s="396"/>
      <c r="ANQ177" s="396"/>
      <c r="ANR177" s="396"/>
      <c r="ANS177" s="396"/>
      <c r="ANT177" s="396"/>
      <c r="ANU177" s="396"/>
      <c r="ANV177" s="396"/>
      <c r="ANW177" s="396"/>
      <c r="ANX177" s="396"/>
      <c r="ANY177" s="396"/>
      <c r="ANZ177" s="396"/>
      <c r="AOA177" s="396"/>
      <c r="AOB177" s="396"/>
      <c r="AOC177" s="396"/>
      <c r="AOD177" s="396"/>
      <c r="AOE177" s="396"/>
      <c r="AOF177" s="396"/>
      <c r="AOG177" s="396"/>
      <c r="AOH177" s="396"/>
      <c r="AOI177" s="396"/>
      <c r="AOJ177" s="396"/>
      <c r="AOK177" s="396"/>
      <c r="AOL177" s="396"/>
      <c r="AOM177" s="396"/>
      <c r="AON177" s="396"/>
      <c r="AOO177" s="396"/>
      <c r="AOP177" s="396"/>
      <c r="AOQ177" s="396"/>
      <c r="AOR177" s="396"/>
      <c r="AOS177" s="396"/>
      <c r="AOT177" s="396"/>
      <c r="AOU177" s="396"/>
      <c r="AOV177" s="396"/>
      <c r="AOW177" s="396"/>
      <c r="AOX177" s="396"/>
      <c r="AOY177" s="396"/>
      <c r="AOZ177" s="396"/>
      <c r="APA177" s="396"/>
      <c r="APB177" s="396"/>
      <c r="APC177" s="396"/>
      <c r="APD177" s="396"/>
      <c r="APE177" s="396"/>
      <c r="APF177" s="396"/>
      <c r="APG177" s="396"/>
      <c r="APH177" s="396"/>
      <c r="API177" s="396"/>
      <c r="APJ177" s="396"/>
      <c r="APK177" s="396"/>
      <c r="APL177" s="396"/>
      <c r="APM177" s="396"/>
      <c r="APN177" s="396"/>
      <c r="APO177" s="396"/>
      <c r="APP177" s="396"/>
      <c r="APQ177" s="396"/>
      <c r="APR177" s="396"/>
      <c r="APS177" s="396"/>
      <c r="APT177" s="396"/>
      <c r="APU177" s="396"/>
      <c r="APV177" s="396"/>
      <c r="APW177" s="396"/>
      <c r="APX177" s="396"/>
      <c r="APY177" s="396"/>
      <c r="APZ177" s="396"/>
      <c r="AQA177" s="396"/>
      <c r="AQB177" s="396"/>
      <c r="AQC177" s="396"/>
      <c r="AQD177" s="396"/>
      <c r="AQE177" s="396"/>
      <c r="AQF177" s="396"/>
      <c r="AQG177" s="396"/>
      <c r="AQH177" s="396"/>
      <c r="AQI177" s="396"/>
      <c r="AQJ177" s="396"/>
      <c r="AQK177" s="396"/>
      <c r="AQL177" s="396"/>
      <c r="AQM177" s="396"/>
      <c r="AQN177" s="396"/>
      <c r="AQO177" s="396"/>
      <c r="AQP177" s="396"/>
      <c r="AQQ177" s="396"/>
      <c r="AQR177" s="396"/>
      <c r="AQS177" s="396"/>
      <c r="AQT177" s="396"/>
      <c r="AQU177" s="396"/>
      <c r="AQV177" s="396"/>
      <c r="AQW177" s="396"/>
      <c r="AQX177" s="396"/>
      <c r="AQY177" s="396"/>
      <c r="AQZ177" s="396"/>
      <c r="ARA177" s="396"/>
      <c r="ARB177" s="396"/>
      <c r="ARC177" s="396"/>
      <c r="ARD177" s="396"/>
      <c r="ARE177" s="396"/>
      <c r="ARF177" s="396"/>
      <c r="ARG177" s="396"/>
      <c r="ARH177" s="396"/>
      <c r="ARI177" s="396"/>
      <c r="ARJ177" s="396"/>
      <c r="ARK177" s="396"/>
      <c r="ARL177" s="396"/>
      <c r="ARM177" s="396"/>
      <c r="ARN177" s="396"/>
      <c r="ARO177" s="396"/>
      <c r="ARP177" s="396"/>
      <c r="ARQ177" s="396"/>
      <c r="ARR177" s="396"/>
      <c r="ARS177" s="396"/>
      <c r="ART177" s="396"/>
      <c r="ARU177" s="396"/>
      <c r="ARV177" s="396"/>
      <c r="ARW177" s="396"/>
      <c r="ARX177" s="396"/>
      <c r="ARY177" s="396"/>
      <c r="ARZ177" s="396"/>
      <c r="ASA177" s="396"/>
      <c r="ASB177" s="396"/>
      <c r="ASC177" s="396"/>
      <c r="ASD177" s="396"/>
      <c r="ASE177" s="396"/>
      <c r="ASF177" s="396"/>
      <c r="ASG177" s="396"/>
      <c r="ASH177" s="396"/>
      <c r="ASI177" s="396"/>
      <c r="ASJ177" s="396"/>
      <c r="ASK177" s="396"/>
      <c r="ASL177" s="396"/>
      <c r="ASM177" s="396"/>
      <c r="ASN177" s="396"/>
      <c r="ASO177" s="396"/>
      <c r="ASP177" s="396"/>
      <c r="ASQ177" s="396"/>
      <c r="ASR177" s="396"/>
      <c r="ASS177" s="396"/>
      <c r="AST177" s="396"/>
      <c r="ASU177" s="396"/>
      <c r="ASV177" s="396"/>
      <c r="ASW177" s="396"/>
      <c r="ASX177" s="396"/>
      <c r="ASY177" s="396"/>
      <c r="ASZ177" s="396"/>
      <c r="ATA177" s="396"/>
      <c r="ATB177" s="396"/>
      <c r="ATC177" s="396"/>
      <c r="ATD177" s="396"/>
      <c r="ATE177" s="396"/>
      <c r="ATF177" s="396"/>
      <c r="ATG177" s="396"/>
      <c r="ATH177" s="396"/>
      <c r="ATI177" s="396"/>
      <c r="ATJ177" s="396"/>
      <c r="ATK177" s="396"/>
      <c r="ATL177" s="396"/>
      <c r="ATM177" s="396"/>
      <c r="ATN177" s="396"/>
      <c r="ATO177" s="396"/>
      <c r="ATP177" s="396"/>
      <c r="ATQ177" s="396"/>
      <c r="ATR177" s="396"/>
      <c r="ATS177" s="396"/>
      <c r="ATT177" s="396"/>
      <c r="ATU177" s="396"/>
      <c r="ATV177" s="396"/>
      <c r="ATW177" s="396"/>
      <c r="ATX177" s="396"/>
      <c r="ATY177" s="396"/>
      <c r="ATZ177" s="396"/>
      <c r="AUA177" s="396"/>
      <c r="AUB177" s="396"/>
      <c r="AUC177" s="396"/>
      <c r="AUD177" s="396"/>
      <c r="AUE177" s="396"/>
      <c r="AUF177" s="396"/>
      <c r="AUG177" s="396"/>
      <c r="AUH177" s="396"/>
      <c r="AUI177" s="396"/>
      <c r="AUJ177" s="396"/>
      <c r="AUK177" s="396"/>
      <c r="AUL177" s="396"/>
      <c r="AUM177" s="396"/>
      <c r="AUN177" s="396"/>
      <c r="AUO177" s="396"/>
      <c r="AUP177" s="396"/>
      <c r="AUQ177" s="396"/>
      <c r="AUR177" s="396"/>
      <c r="AUS177" s="396"/>
      <c r="AUT177" s="396"/>
      <c r="AUU177" s="396"/>
      <c r="AUV177" s="396"/>
      <c r="AUW177" s="396"/>
      <c r="AUX177" s="396"/>
      <c r="AUY177" s="396"/>
      <c r="AUZ177" s="396"/>
      <c r="AVA177" s="396"/>
      <c r="AVB177" s="396"/>
      <c r="AVC177" s="396"/>
      <c r="AVD177" s="396"/>
      <c r="AVE177" s="396"/>
      <c r="AVF177" s="396"/>
      <c r="AVG177" s="396"/>
      <c r="AVH177" s="396"/>
      <c r="AVI177" s="396"/>
      <c r="AVJ177" s="396"/>
      <c r="AVK177" s="396"/>
      <c r="AVL177" s="396"/>
      <c r="AVM177" s="396"/>
      <c r="AVN177" s="396"/>
      <c r="AVO177" s="396"/>
      <c r="AVP177" s="396"/>
      <c r="AVQ177" s="396"/>
      <c r="AVR177" s="396"/>
      <c r="AVS177" s="396"/>
      <c r="AVT177" s="396"/>
      <c r="AVU177" s="396"/>
      <c r="AVV177" s="396"/>
      <c r="AVW177" s="396"/>
      <c r="AVX177" s="396"/>
      <c r="AVY177" s="396"/>
      <c r="AVZ177" s="396"/>
      <c r="AWA177" s="396"/>
      <c r="AWB177" s="396"/>
      <c r="AWC177" s="396"/>
      <c r="AWD177" s="396"/>
      <c r="AWE177" s="396"/>
      <c r="AWF177" s="396"/>
      <c r="AWG177" s="396"/>
      <c r="AWH177" s="396"/>
      <c r="AWI177" s="396"/>
      <c r="AWJ177" s="396"/>
      <c r="AWK177" s="396"/>
      <c r="AWL177" s="396"/>
      <c r="AWM177" s="396"/>
      <c r="AWN177" s="396"/>
      <c r="AWO177" s="396"/>
      <c r="AWP177" s="396"/>
      <c r="AWQ177" s="396"/>
      <c r="AWR177" s="396"/>
      <c r="AWS177" s="396"/>
      <c r="AWT177" s="396"/>
      <c r="AWU177" s="396"/>
      <c r="AWV177" s="396"/>
      <c r="AWW177" s="396"/>
      <c r="AWX177" s="396"/>
      <c r="AWY177" s="396"/>
      <c r="AWZ177" s="396"/>
      <c r="AXA177" s="396"/>
      <c r="AXB177" s="396"/>
      <c r="AXC177" s="396"/>
      <c r="AXD177" s="396"/>
      <c r="AXE177" s="396"/>
      <c r="AXF177" s="396"/>
      <c r="AXG177" s="396"/>
      <c r="AXH177" s="396"/>
      <c r="AXI177" s="396"/>
      <c r="AXJ177" s="396"/>
      <c r="AXK177" s="396"/>
      <c r="AXL177" s="396"/>
      <c r="AXM177" s="396"/>
      <c r="AXN177" s="396"/>
      <c r="AXO177" s="396"/>
      <c r="AXP177" s="396"/>
      <c r="AXQ177" s="396"/>
      <c r="AXR177" s="396"/>
      <c r="AXS177" s="396"/>
      <c r="AXT177" s="396"/>
      <c r="AXU177" s="396"/>
      <c r="AXV177" s="396"/>
      <c r="AXW177" s="396"/>
      <c r="AXX177" s="396"/>
      <c r="AXY177" s="396"/>
      <c r="AXZ177" s="396"/>
      <c r="AYA177" s="396"/>
      <c r="AYB177" s="396"/>
      <c r="AYC177" s="396"/>
      <c r="AYD177" s="396"/>
      <c r="AYE177" s="396"/>
      <c r="AYF177" s="396"/>
      <c r="AYG177" s="396"/>
      <c r="AYH177" s="396"/>
      <c r="AYI177" s="396"/>
      <c r="AYJ177" s="396"/>
      <c r="AYK177" s="396"/>
      <c r="AYL177" s="396"/>
      <c r="AYM177" s="396"/>
      <c r="AYN177" s="396"/>
      <c r="AYO177" s="396"/>
      <c r="AYP177" s="396"/>
      <c r="AYQ177" s="396"/>
      <c r="AYR177" s="396"/>
      <c r="AYS177" s="396"/>
      <c r="AYT177" s="396"/>
      <c r="AYU177" s="396"/>
      <c r="AYV177" s="396"/>
      <c r="AYW177" s="396"/>
      <c r="AYX177" s="396"/>
      <c r="AYY177" s="396"/>
      <c r="AYZ177" s="396"/>
      <c r="AZA177" s="396"/>
      <c r="AZB177" s="396"/>
      <c r="AZC177" s="396"/>
      <c r="AZD177" s="396"/>
      <c r="AZE177" s="396"/>
      <c r="AZF177" s="396"/>
      <c r="AZG177" s="396"/>
      <c r="AZH177" s="396"/>
      <c r="AZI177" s="396"/>
      <c r="AZJ177" s="396"/>
      <c r="AZK177" s="396"/>
      <c r="AZL177" s="396"/>
      <c r="AZM177" s="396"/>
      <c r="AZN177" s="396"/>
      <c r="AZO177" s="396"/>
      <c r="AZP177" s="396"/>
      <c r="AZQ177" s="396"/>
      <c r="AZR177" s="396"/>
      <c r="AZS177" s="396"/>
      <c r="AZT177" s="396"/>
      <c r="AZU177" s="396"/>
      <c r="AZV177" s="396"/>
      <c r="AZW177" s="396"/>
      <c r="AZX177" s="396"/>
      <c r="AZY177" s="396"/>
      <c r="AZZ177" s="396"/>
      <c r="BAA177" s="396"/>
      <c r="BAB177" s="396"/>
      <c r="BAC177" s="396"/>
      <c r="BAD177" s="396"/>
      <c r="BAE177" s="396"/>
      <c r="BAF177" s="396"/>
      <c r="BAG177" s="396"/>
      <c r="BAH177" s="396"/>
      <c r="BAI177" s="396"/>
      <c r="BAJ177" s="396"/>
      <c r="BAK177" s="396"/>
      <c r="BAL177" s="396"/>
      <c r="BAM177" s="396"/>
      <c r="BAN177" s="396"/>
      <c r="BAO177" s="396"/>
      <c r="BAP177" s="396"/>
      <c r="BAQ177" s="396"/>
      <c r="BAR177" s="396"/>
      <c r="BAS177" s="396"/>
      <c r="BAT177" s="396"/>
      <c r="BAU177" s="396"/>
      <c r="BAV177" s="396"/>
      <c r="BAW177" s="396"/>
      <c r="BAX177" s="396"/>
      <c r="BAY177" s="396"/>
      <c r="BAZ177" s="396"/>
      <c r="BBA177" s="396"/>
      <c r="BBB177" s="396"/>
      <c r="BBC177" s="396"/>
      <c r="BBD177" s="396"/>
      <c r="BBE177" s="396"/>
      <c r="BBF177" s="396"/>
      <c r="BBG177" s="396"/>
      <c r="BBH177" s="396"/>
      <c r="BBI177" s="396"/>
      <c r="BBJ177" s="396"/>
      <c r="BBK177" s="396"/>
      <c r="BBL177" s="396"/>
      <c r="BBM177" s="396"/>
      <c r="BBN177" s="396"/>
      <c r="BBO177" s="396"/>
      <c r="BBP177" s="396"/>
      <c r="BBQ177" s="396"/>
      <c r="BBR177" s="396"/>
      <c r="BBS177" s="396"/>
      <c r="BBT177" s="396"/>
      <c r="BBU177" s="396"/>
      <c r="BBV177" s="396"/>
      <c r="BBW177" s="396"/>
      <c r="BBX177" s="396"/>
      <c r="BBY177" s="396"/>
      <c r="BBZ177" s="396"/>
      <c r="BCA177" s="396"/>
      <c r="BCB177" s="396"/>
      <c r="BCC177" s="396"/>
      <c r="BCD177" s="396"/>
      <c r="BCE177" s="396"/>
      <c r="BCF177" s="396"/>
      <c r="BCG177" s="396"/>
      <c r="BCH177" s="396"/>
      <c r="BCI177" s="396"/>
      <c r="BCJ177" s="396"/>
      <c r="BCK177" s="396"/>
      <c r="BCL177" s="396"/>
      <c r="BCM177" s="396"/>
      <c r="BCN177" s="396"/>
      <c r="BCO177" s="396"/>
      <c r="BCP177" s="396"/>
      <c r="BCQ177" s="396"/>
      <c r="BCR177" s="396"/>
      <c r="BCS177" s="396"/>
      <c r="BCT177" s="396"/>
      <c r="BCU177" s="396"/>
      <c r="BCV177" s="396"/>
      <c r="BCW177" s="396"/>
      <c r="BCX177" s="396"/>
      <c r="BCY177" s="396"/>
      <c r="BCZ177" s="396"/>
      <c r="BDA177" s="396"/>
      <c r="BDB177" s="396"/>
      <c r="BDC177" s="396"/>
      <c r="BDD177" s="396"/>
      <c r="BDE177" s="396"/>
      <c r="BDF177" s="396"/>
      <c r="BDG177" s="396"/>
      <c r="BDH177" s="396"/>
      <c r="BDI177" s="396"/>
      <c r="BDJ177" s="396"/>
      <c r="BDK177" s="396"/>
      <c r="BDL177" s="396"/>
      <c r="BDM177" s="396"/>
      <c r="BDN177" s="396"/>
      <c r="BDO177" s="396"/>
      <c r="BDP177" s="396"/>
      <c r="BDQ177" s="396"/>
      <c r="BDR177" s="396"/>
      <c r="BDS177" s="396"/>
      <c r="BDT177" s="396"/>
      <c r="BDU177" s="396"/>
      <c r="BDV177" s="396"/>
      <c r="BDW177" s="396"/>
      <c r="BDX177" s="396"/>
      <c r="BDY177" s="396"/>
      <c r="BDZ177" s="396"/>
      <c r="BEA177" s="396"/>
      <c r="BEB177" s="396"/>
      <c r="BEC177" s="396"/>
      <c r="BED177" s="396"/>
      <c r="BEE177" s="396"/>
      <c r="BEF177" s="396"/>
      <c r="BEG177" s="396"/>
      <c r="BEH177" s="396"/>
      <c r="BEI177" s="396"/>
      <c r="BEJ177" s="396"/>
      <c r="BEK177" s="396"/>
      <c r="BEL177" s="396"/>
      <c r="BEM177" s="396"/>
      <c r="BEN177" s="396"/>
      <c r="BEO177" s="396"/>
      <c r="BEP177" s="396"/>
      <c r="BEQ177" s="396"/>
      <c r="BER177" s="396"/>
      <c r="BES177" s="396"/>
      <c r="BET177" s="396"/>
      <c r="BEU177" s="396"/>
      <c r="BEV177" s="396"/>
      <c r="BEW177" s="396"/>
      <c r="BEX177" s="396"/>
      <c r="BEY177" s="396"/>
      <c r="BEZ177" s="396"/>
      <c r="BFA177" s="396"/>
      <c r="BFB177" s="396"/>
      <c r="BFC177" s="396"/>
      <c r="BFD177" s="396"/>
      <c r="BFE177" s="396"/>
      <c r="BFF177" s="396"/>
      <c r="BFG177" s="396"/>
      <c r="BFH177" s="396"/>
      <c r="BFI177" s="396"/>
      <c r="BFJ177" s="396"/>
      <c r="BFK177" s="396"/>
      <c r="BFL177" s="396"/>
      <c r="BFM177" s="396"/>
      <c r="BFN177" s="396"/>
      <c r="BFO177" s="396"/>
      <c r="BFP177" s="396"/>
      <c r="BFQ177" s="396"/>
      <c r="BFR177" s="396"/>
      <c r="BFS177" s="396"/>
      <c r="BFT177" s="396"/>
      <c r="BFU177" s="396"/>
      <c r="BFV177" s="396"/>
      <c r="BFW177" s="396"/>
      <c r="BFX177" s="396"/>
      <c r="BFY177" s="396"/>
      <c r="BFZ177" s="396"/>
      <c r="BGA177" s="396"/>
      <c r="BGB177" s="396"/>
      <c r="BGC177" s="396"/>
      <c r="BGD177" s="396"/>
      <c r="BGE177" s="396"/>
      <c r="BGF177" s="396"/>
      <c r="BGG177" s="396"/>
      <c r="BGH177" s="396"/>
      <c r="BGI177" s="396"/>
      <c r="BGJ177" s="396"/>
      <c r="BGK177" s="396"/>
      <c r="BGL177" s="396"/>
      <c r="BGM177" s="396"/>
      <c r="BGN177" s="396"/>
      <c r="BGO177" s="396"/>
      <c r="BGP177" s="396"/>
      <c r="BGQ177" s="396"/>
      <c r="BGR177" s="396"/>
      <c r="BGS177" s="396"/>
      <c r="BGT177" s="396"/>
      <c r="BGU177" s="396"/>
      <c r="BGV177" s="396"/>
      <c r="BGW177" s="396"/>
      <c r="BGX177" s="396"/>
      <c r="BGY177" s="396"/>
      <c r="BGZ177" s="396"/>
      <c r="BHA177" s="396"/>
      <c r="BHB177" s="396"/>
      <c r="BHC177" s="396"/>
      <c r="BHD177" s="396"/>
      <c r="BHE177" s="396"/>
      <c r="BHF177" s="396"/>
      <c r="BHG177" s="396"/>
      <c r="BHH177" s="396"/>
      <c r="BHI177" s="396"/>
      <c r="BHJ177" s="396"/>
      <c r="BHK177" s="396"/>
      <c r="BHL177" s="396"/>
      <c r="BHM177" s="396"/>
      <c r="BHN177" s="396"/>
      <c r="BHO177" s="396"/>
      <c r="BHP177" s="396"/>
      <c r="BHQ177" s="396"/>
      <c r="BHR177" s="396"/>
      <c r="BHS177" s="396"/>
      <c r="BHT177" s="396"/>
      <c r="BHU177" s="396"/>
      <c r="BHV177" s="396"/>
      <c r="BHW177" s="396"/>
      <c r="BHX177" s="396"/>
      <c r="BHY177" s="396"/>
      <c r="BHZ177" s="396"/>
      <c r="BIA177" s="396"/>
      <c r="BIB177" s="396"/>
      <c r="BIC177" s="396"/>
      <c r="BID177" s="396"/>
      <c r="BIE177" s="396"/>
      <c r="BIF177" s="396"/>
      <c r="BIG177" s="396"/>
      <c r="BIH177" s="396"/>
      <c r="BII177" s="396"/>
      <c r="BIJ177" s="396"/>
      <c r="BIK177" s="396"/>
      <c r="BIL177" s="396"/>
      <c r="BIM177" s="396"/>
      <c r="BIN177" s="396"/>
      <c r="BIO177" s="396"/>
      <c r="BIP177" s="396"/>
      <c r="BIQ177" s="396"/>
      <c r="BIR177" s="396"/>
      <c r="BIS177" s="396"/>
      <c r="BIT177" s="396"/>
      <c r="BIU177" s="396"/>
      <c r="BIV177" s="396"/>
      <c r="BIW177" s="396"/>
      <c r="BIX177" s="396"/>
      <c r="BIY177" s="396"/>
      <c r="BIZ177" s="396"/>
      <c r="BJA177" s="396"/>
      <c r="BJB177" s="396"/>
      <c r="BJC177" s="396"/>
      <c r="BJD177" s="396"/>
      <c r="BJE177" s="396"/>
      <c r="BJF177" s="396"/>
      <c r="BJG177" s="396"/>
      <c r="BJH177" s="396"/>
      <c r="BJI177" s="396"/>
      <c r="BJJ177" s="396"/>
      <c r="BJK177" s="396"/>
      <c r="BJL177" s="396"/>
      <c r="BJM177" s="396"/>
      <c r="BJN177" s="396"/>
      <c r="BJO177" s="396"/>
      <c r="BJP177" s="396"/>
      <c r="BJQ177" s="396"/>
      <c r="BJR177" s="396"/>
      <c r="BJS177" s="396"/>
      <c r="BJT177" s="396"/>
      <c r="BJU177" s="396"/>
      <c r="BJV177" s="396"/>
      <c r="BJW177" s="396"/>
      <c r="BJX177" s="396"/>
      <c r="BJY177" s="396"/>
      <c r="BJZ177" s="396"/>
      <c r="BKA177" s="396"/>
      <c r="BKB177" s="396"/>
      <c r="BKC177" s="396"/>
      <c r="BKD177" s="396"/>
      <c r="BKE177" s="396"/>
      <c r="BKF177" s="396"/>
      <c r="BKG177" s="396"/>
      <c r="BKH177" s="396"/>
      <c r="BKI177" s="396"/>
      <c r="BKJ177" s="396"/>
      <c r="BKK177" s="396"/>
      <c r="BKL177" s="396"/>
      <c r="BKM177" s="396"/>
      <c r="BKN177" s="396"/>
      <c r="BKO177" s="396"/>
      <c r="BKP177" s="396"/>
      <c r="BKQ177" s="396"/>
      <c r="BKR177" s="396"/>
      <c r="BKS177" s="396"/>
      <c r="BKT177" s="396"/>
      <c r="BKU177" s="396"/>
      <c r="BKV177" s="396"/>
      <c r="BKW177" s="396"/>
      <c r="BKX177" s="396"/>
      <c r="BKY177" s="396"/>
      <c r="BKZ177" s="396"/>
      <c r="BLA177" s="396"/>
      <c r="BLB177" s="396"/>
      <c r="BLC177" s="396"/>
      <c r="BLD177" s="396"/>
      <c r="BLE177" s="396"/>
      <c r="BLF177" s="396"/>
      <c r="BLG177" s="396"/>
      <c r="BLH177" s="396"/>
      <c r="BLI177" s="396"/>
      <c r="BLJ177" s="396"/>
      <c r="BLK177" s="396"/>
      <c r="BLL177" s="396"/>
      <c r="BLM177" s="396"/>
      <c r="BLN177" s="396"/>
      <c r="BLO177" s="396"/>
      <c r="BLP177" s="396"/>
      <c r="BLQ177" s="396"/>
      <c r="BLR177" s="396"/>
      <c r="BLS177" s="396"/>
      <c r="BLT177" s="396"/>
      <c r="BLU177" s="396"/>
      <c r="BLV177" s="396"/>
      <c r="BLW177" s="396"/>
      <c r="BLX177" s="396"/>
      <c r="BLY177" s="396"/>
      <c r="BLZ177" s="396"/>
      <c r="BMA177" s="396"/>
      <c r="BMB177" s="396"/>
      <c r="BMC177" s="396"/>
      <c r="BMD177" s="396"/>
      <c r="BME177" s="396"/>
      <c r="BMF177" s="396"/>
      <c r="BMG177" s="396"/>
      <c r="BMH177" s="396"/>
      <c r="BMI177" s="396"/>
      <c r="BMJ177" s="396"/>
      <c r="BMK177" s="396"/>
      <c r="BML177" s="396"/>
      <c r="BMM177" s="396"/>
      <c r="BMN177" s="396"/>
      <c r="BMO177" s="396"/>
      <c r="BMP177" s="396"/>
      <c r="BMQ177" s="396"/>
      <c r="BMR177" s="396"/>
      <c r="BMS177" s="396"/>
      <c r="BMT177" s="396"/>
      <c r="BMU177" s="396"/>
      <c r="BMV177" s="396"/>
      <c r="BMW177" s="396"/>
      <c r="BMX177" s="396"/>
      <c r="BMY177" s="396"/>
      <c r="BMZ177" s="396"/>
      <c r="BNA177" s="396"/>
      <c r="BNB177" s="396"/>
      <c r="BNC177" s="396"/>
      <c r="BND177" s="396"/>
      <c r="BNE177" s="396"/>
      <c r="BNF177" s="396"/>
      <c r="BNG177" s="396"/>
      <c r="BNH177" s="396"/>
      <c r="BNI177" s="396"/>
      <c r="BNJ177" s="396"/>
      <c r="BNK177" s="396"/>
      <c r="BNL177" s="396"/>
      <c r="BNM177" s="396"/>
      <c r="BNN177" s="396"/>
      <c r="BNO177" s="396"/>
      <c r="BNP177" s="396"/>
      <c r="BNQ177" s="396"/>
      <c r="BNR177" s="396"/>
      <c r="BNS177" s="396"/>
      <c r="BNT177" s="396"/>
      <c r="BNU177" s="396"/>
      <c r="BNV177" s="396"/>
      <c r="BNW177" s="396"/>
      <c r="BNX177" s="396"/>
      <c r="BNY177" s="396"/>
      <c r="BNZ177" s="396"/>
      <c r="BOA177" s="396"/>
      <c r="BOB177" s="396"/>
      <c r="BOC177" s="396"/>
      <c r="BOD177" s="396"/>
      <c r="BOE177" s="396"/>
      <c r="BOF177" s="396"/>
      <c r="BOG177" s="396"/>
      <c r="BOH177" s="396"/>
      <c r="BOI177" s="396"/>
      <c r="BOJ177" s="396"/>
      <c r="BOK177" s="396"/>
      <c r="BOL177" s="396"/>
      <c r="BOM177" s="396"/>
      <c r="BON177" s="396"/>
      <c r="BOO177" s="396"/>
      <c r="BOP177" s="396"/>
      <c r="BOQ177" s="396"/>
      <c r="BOR177" s="396"/>
      <c r="BOS177" s="396"/>
      <c r="BOT177" s="396"/>
      <c r="BOU177" s="396"/>
      <c r="BOV177" s="396"/>
      <c r="BOW177" s="396"/>
      <c r="BOX177" s="396"/>
      <c r="BOY177" s="396"/>
      <c r="BOZ177" s="396"/>
      <c r="BPA177" s="396"/>
      <c r="BPB177" s="396"/>
      <c r="BPC177" s="396"/>
      <c r="BPD177" s="396"/>
      <c r="BPE177" s="396"/>
      <c r="BPF177" s="396"/>
      <c r="BPG177" s="396"/>
      <c r="BPH177" s="396"/>
      <c r="BPI177" s="396"/>
      <c r="BPJ177" s="396"/>
      <c r="BPK177" s="396"/>
      <c r="BPL177" s="396"/>
      <c r="BPM177" s="396"/>
      <c r="BPN177" s="396"/>
      <c r="BPO177" s="396"/>
      <c r="BPP177" s="396"/>
      <c r="BPQ177" s="396"/>
      <c r="BPR177" s="396"/>
      <c r="BPS177" s="396"/>
      <c r="BPT177" s="396"/>
      <c r="BPU177" s="396"/>
      <c r="BPV177" s="396"/>
      <c r="BPW177" s="396"/>
      <c r="BPX177" s="396"/>
      <c r="BPY177" s="396"/>
      <c r="BPZ177" s="396"/>
      <c r="BQA177" s="396"/>
      <c r="BQB177" s="396"/>
      <c r="BQC177" s="396"/>
      <c r="BQD177" s="396"/>
      <c r="BQE177" s="396"/>
      <c r="BQF177" s="396"/>
      <c r="BQG177" s="396"/>
      <c r="BQH177" s="396"/>
      <c r="BQI177" s="396"/>
      <c r="BQJ177" s="396"/>
      <c r="BQK177" s="396"/>
      <c r="BQL177" s="396"/>
      <c r="BQM177" s="396"/>
      <c r="BQN177" s="396"/>
      <c r="BQO177" s="396"/>
      <c r="BQP177" s="396"/>
      <c r="BQQ177" s="396"/>
      <c r="BQR177" s="396"/>
      <c r="BQS177" s="396"/>
      <c r="BQT177" s="396"/>
      <c r="BQU177" s="396"/>
      <c r="BQV177" s="396"/>
      <c r="BQW177" s="396"/>
      <c r="BQX177" s="396"/>
      <c r="BQY177" s="396"/>
      <c r="BQZ177" s="396"/>
      <c r="BRA177" s="396"/>
      <c r="BRB177" s="396"/>
      <c r="BRC177" s="396"/>
      <c r="BRD177" s="396"/>
      <c r="BRE177" s="396"/>
      <c r="BRF177" s="396"/>
      <c r="BRG177" s="396"/>
      <c r="BRH177" s="396"/>
      <c r="BRI177" s="396"/>
      <c r="BRJ177" s="396"/>
      <c r="BRK177" s="396"/>
      <c r="BRL177" s="396"/>
      <c r="BRM177" s="396"/>
      <c r="BRN177" s="396"/>
      <c r="BRO177" s="396"/>
      <c r="BRP177" s="396"/>
      <c r="BRQ177" s="396"/>
      <c r="BRR177" s="396"/>
      <c r="BRS177" s="396"/>
      <c r="BRT177" s="396"/>
      <c r="BRU177" s="396"/>
      <c r="BRV177" s="396"/>
      <c r="BRW177" s="396"/>
      <c r="BRX177" s="396"/>
      <c r="BRY177" s="396"/>
      <c r="BRZ177" s="396"/>
      <c r="BSA177" s="396"/>
      <c r="BSB177" s="396"/>
      <c r="BSC177" s="396"/>
      <c r="BSD177" s="396"/>
      <c r="BSE177" s="396"/>
      <c r="BSF177" s="396"/>
      <c r="BSG177" s="396"/>
      <c r="BSH177" s="396"/>
      <c r="BSI177" s="396"/>
      <c r="BSJ177" s="396"/>
      <c r="BSK177" s="396"/>
      <c r="BSL177" s="396"/>
      <c r="BSM177" s="396"/>
      <c r="BSN177" s="396"/>
      <c r="BSO177" s="396"/>
      <c r="BSP177" s="396"/>
      <c r="BSQ177" s="396"/>
      <c r="BSR177" s="396"/>
      <c r="BSS177" s="396"/>
      <c r="BST177" s="396"/>
      <c r="BSU177" s="396"/>
      <c r="BSV177" s="396"/>
      <c r="BSW177" s="396"/>
      <c r="BSX177" s="396"/>
      <c r="BSY177" s="396"/>
      <c r="BSZ177" s="396"/>
      <c r="BTA177" s="396"/>
      <c r="BTB177" s="396"/>
      <c r="BTC177" s="396"/>
      <c r="BTD177" s="396"/>
      <c r="BTE177" s="396"/>
      <c r="BTF177" s="396"/>
      <c r="BTG177" s="396"/>
      <c r="BTH177" s="396"/>
      <c r="BTI177" s="396"/>
      <c r="BTJ177" s="396"/>
      <c r="BTK177" s="396"/>
      <c r="BTL177" s="396"/>
      <c r="BTM177" s="396"/>
      <c r="BTN177" s="396"/>
      <c r="BTO177" s="396"/>
      <c r="BTP177" s="396"/>
      <c r="BTQ177" s="396"/>
      <c r="BTR177" s="396"/>
      <c r="BTS177" s="396"/>
      <c r="BTT177" s="396"/>
      <c r="BTU177" s="396"/>
      <c r="BTV177" s="396"/>
      <c r="BTW177" s="396"/>
      <c r="BTX177" s="396"/>
      <c r="BTY177" s="396"/>
      <c r="BTZ177" s="396"/>
      <c r="BUA177" s="396"/>
      <c r="BUB177" s="396"/>
      <c r="BUC177" s="396"/>
      <c r="BUD177" s="396"/>
      <c r="BUE177" s="396"/>
      <c r="BUF177" s="396"/>
      <c r="BUG177" s="396"/>
      <c r="BUH177" s="396"/>
      <c r="BUI177" s="396"/>
      <c r="BUJ177" s="396"/>
      <c r="BUK177" s="396"/>
      <c r="BUL177" s="396"/>
      <c r="BUM177" s="396"/>
      <c r="BUN177" s="396"/>
      <c r="BUO177" s="396"/>
      <c r="BUP177" s="396"/>
      <c r="BUQ177" s="396"/>
      <c r="BUR177" s="396"/>
      <c r="BUS177" s="396"/>
      <c r="BUT177" s="396"/>
      <c r="BUU177" s="396"/>
      <c r="BUV177" s="396"/>
      <c r="BUW177" s="396"/>
      <c r="BUX177" s="396"/>
      <c r="BUY177" s="396"/>
      <c r="BUZ177" s="396"/>
      <c r="BVA177" s="396"/>
      <c r="BVB177" s="396"/>
      <c r="BVC177" s="396"/>
      <c r="BVD177" s="396"/>
      <c r="BVE177" s="396"/>
      <c r="BVF177" s="396"/>
      <c r="BVG177" s="396"/>
      <c r="BVH177" s="396"/>
      <c r="BVI177" s="396"/>
      <c r="BVJ177" s="396"/>
      <c r="BVK177" s="396"/>
      <c r="BVL177" s="396"/>
      <c r="BVM177" s="396"/>
      <c r="BVN177" s="396"/>
      <c r="BVO177" s="396"/>
      <c r="BVP177" s="396"/>
      <c r="BVQ177" s="396"/>
      <c r="BVR177" s="396"/>
      <c r="BVS177" s="396"/>
      <c r="BVT177" s="396"/>
      <c r="BVU177" s="396"/>
      <c r="BVV177" s="396"/>
      <c r="BVW177" s="396"/>
      <c r="BVX177" s="396"/>
      <c r="BVY177" s="396"/>
      <c r="BVZ177" s="396"/>
      <c r="BWA177" s="396"/>
      <c r="BWB177" s="396"/>
      <c r="BWC177" s="396"/>
      <c r="BWD177" s="396"/>
      <c r="BWE177" s="396"/>
      <c r="BWF177" s="396"/>
      <c r="BWG177" s="396"/>
      <c r="BWH177" s="396"/>
      <c r="BWI177" s="396"/>
      <c r="BWJ177" s="396"/>
      <c r="BWK177" s="396"/>
      <c r="BWL177" s="396"/>
      <c r="BWM177" s="396"/>
      <c r="BWN177" s="396"/>
      <c r="BWO177" s="396"/>
      <c r="BWP177" s="396"/>
      <c r="BWQ177" s="396"/>
      <c r="BWR177" s="396"/>
      <c r="BWS177" s="396"/>
      <c r="BWT177" s="396"/>
      <c r="BWU177" s="396"/>
      <c r="BWV177" s="396"/>
      <c r="BWW177" s="396"/>
      <c r="BWX177" s="396"/>
      <c r="BWY177" s="396"/>
      <c r="BWZ177" s="396"/>
      <c r="BXA177" s="396"/>
      <c r="BXB177" s="396"/>
      <c r="BXC177" s="396"/>
      <c r="BXD177" s="396"/>
      <c r="BXE177" s="396"/>
      <c r="BXF177" s="396"/>
      <c r="BXG177" s="396"/>
      <c r="BXH177" s="396"/>
      <c r="BXI177" s="396"/>
      <c r="BXJ177" s="396"/>
      <c r="BXK177" s="396"/>
      <c r="BXL177" s="396"/>
      <c r="BXM177" s="396"/>
      <c r="BXN177" s="396"/>
      <c r="BXO177" s="396"/>
      <c r="BXP177" s="396"/>
      <c r="BXQ177" s="396"/>
      <c r="BXR177" s="396"/>
      <c r="BXS177" s="396"/>
      <c r="BXT177" s="396"/>
      <c r="BXU177" s="396"/>
      <c r="BXV177" s="396"/>
      <c r="BXW177" s="396"/>
      <c r="BXX177" s="396"/>
      <c r="BXY177" s="396"/>
      <c r="BXZ177" s="396"/>
      <c r="BYA177" s="396"/>
      <c r="BYB177" s="396"/>
      <c r="BYC177" s="396"/>
      <c r="BYD177" s="396"/>
      <c r="BYE177" s="396"/>
      <c r="BYF177" s="396"/>
      <c r="BYG177" s="396"/>
      <c r="BYH177" s="396"/>
      <c r="BYI177" s="396"/>
      <c r="BYJ177" s="396"/>
      <c r="BYK177" s="396"/>
      <c r="BYL177" s="396"/>
      <c r="BYM177" s="396"/>
      <c r="BYN177" s="396"/>
      <c r="BYO177" s="396"/>
      <c r="BYP177" s="396"/>
      <c r="BYQ177" s="396"/>
      <c r="BYR177" s="396"/>
      <c r="BYS177" s="396"/>
      <c r="BYT177" s="396"/>
      <c r="BYU177" s="396"/>
      <c r="BYV177" s="396"/>
      <c r="BYW177" s="396"/>
      <c r="BYX177" s="396"/>
      <c r="BYY177" s="396"/>
      <c r="BYZ177" s="396"/>
      <c r="BZA177" s="396"/>
      <c r="BZB177" s="396"/>
      <c r="BZC177" s="396"/>
      <c r="BZD177" s="396"/>
      <c r="BZE177" s="396"/>
      <c r="BZF177" s="396"/>
      <c r="BZG177" s="396"/>
      <c r="BZH177" s="396"/>
      <c r="BZI177" s="396"/>
      <c r="BZJ177" s="396"/>
      <c r="BZK177" s="396"/>
      <c r="BZL177" s="396"/>
      <c r="BZM177" s="396"/>
      <c r="BZN177" s="396"/>
      <c r="BZO177" s="396"/>
      <c r="BZP177" s="396"/>
      <c r="BZQ177" s="396"/>
      <c r="BZR177" s="396"/>
      <c r="BZS177" s="396"/>
      <c r="BZT177" s="396"/>
      <c r="BZU177" s="396"/>
      <c r="BZV177" s="396"/>
      <c r="BZW177" s="396"/>
      <c r="BZX177" s="396"/>
      <c r="BZY177" s="396"/>
      <c r="BZZ177" s="396"/>
      <c r="CAA177" s="396"/>
      <c r="CAB177" s="396"/>
      <c r="CAC177" s="396"/>
      <c r="CAD177" s="396"/>
      <c r="CAE177" s="396"/>
      <c r="CAF177" s="396"/>
      <c r="CAG177" s="396"/>
      <c r="CAH177" s="396"/>
      <c r="CAI177" s="396"/>
      <c r="CAJ177" s="396"/>
      <c r="CAK177" s="396"/>
      <c r="CAL177" s="396"/>
      <c r="CAM177" s="396"/>
      <c r="CAN177" s="396"/>
      <c r="CAO177" s="396"/>
      <c r="CAP177" s="396"/>
      <c r="CAQ177" s="396"/>
      <c r="CAR177" s="396"/>
      <c r="CAS177" s="396"/>
      <c r="CAT177" s="396"/>
      <c r="CAU177" s="396"/>
      <c r="CAV177" s="396"/>
      <c r="CAW177" s="396"/>
      <c r="CAX177" s="396"/>
      <c r="CAY177" s="396"/>
      <c r="CAZ177" s="396"/>
      <c r="CBA177" s="396"/>
      <c r="CBB177" s="396"/>
      <c r="CBC177" s="396"/>
      <c r="CBD177" s="396"/>
      <c r="CBE177" s="396"/>
      <c r="CBF177" s="396"/>
      <c r="CBG177" s="396"/>
      <c r="CBH177" s="396"/>
      <c r="CBI177" s="396"/>
      <c r="CBJ177" s="396"/>
      <c r="CBK177" s="396"/>
      <c r="CBL177" s="396"/>
      <c r="CBM177" s="396"/>
      <c r="CBN177" s="396"/>
      <c r="CBO177" s="396"/>
      <c r="CBP177" s="396"/>
      <c r="CBQ177" s="396"/>
      <c r="CBR177" s="396"/>
      <c r="CBS177" s="396"/>
      <c r="CBT177" s="396"/>
      <c r="CBU177" s="396"/>
      <c r="CBV177" s="396"/>
      <c r="CBW177" s="396"/>
      <c r="CBX177" s="396"/>
      <c r="CBY177" s="396"/>
      <c r="CBZ177" s="396"/>
      <c r="CCA177" s="396"/>
      <c r="CCB177" s="396"/>
      <c r="CCC177" s="396"/>
      <c r="CCD177" s="396"/>
      <c r="CCE177" s="396"/>
      <c r="CCF177" s="396"/>
      <c r="CCG177" s="396"/>
      <c r="CCH177" s="396"/>
      <c r="CCI177" s="396"/>
      <c r="CCJ177" s="396"/>
      <c r="CCK177" s="396"/>
      <c r="CCL177" s="396"/>
      <c r="CCM177" s="396"/>
      <c r="CCN177" s="396"/>
      <c r="CCO177" s="396"/>
      <c r="CCP177" s="396"/>
      <c r="CCQ177" s="396"/>
      <c r="CCR177" s="396"/>
      <c r="CCS177" s="396"/>
      <c r="CCT177" s="396"/>
      <c r="CCU177" s="396"/>
      <c r="CCV177" s="396"/>
      <c r="CCW177" s="396"/>
      <c r="CCX177" s="396"/>
      <c r="CCY177" s="396"/>
      <c r="CCZ177" s="396"/>
      <c r="CDA177" s="396"/>
      <c r="CDB177" s="396"/>
      <c r="CDC177" s="396"/>
      <c r="CDD177" s="396"/>
      <c r="CDE177" s="396"/>
      <c r="CDF177" s="396"/>
      <c r="CDG177" s="396"/>
      <c r="CDH177" s="396"/>
      <c r="CDI177" s="396"/>
      <c r="CDJ177" s="396"/>
      <c r="CDK177" s="396"/>
      <c r="CDL177" s="396"/>
      <c r="CDM177" s="396"/>
      <c r="CDN177" s="396"/>
      <c r="CDO177" s="396"/>
      <c r="CDP177" s="396"/>
      <c r="CDQ177" s="396"/>
      <c r="CDR177" s="396"/>
      <c r="CDS177" s="396"/>
      <c r="CDT177" s="396"/>
      <c r="CDU177" s="396"/>
      <c r="CDV177" s="396"/>
      <c r="CDW177" s="396"/>
      <c r="CDX177" s="396"/>
      <c r="CDY177" s="396"/>
      <c r="CDZ177" s="396"/>
      <c r="CEA177" s="396"/>
      <c r="CEB177" s="396"/>
      <c r="CEC177" s="396"/>
      <c r="CED177" s="396"/>
      <c r="CEE177" s="396"/>
      <c r="CEF177" s="396"/>
      <c r="CEG177" s="396"/>
      <c r="CEH177" s="396"/>
      <c r="CEI177" s="396"/>
      <c r="CEJ177" s="396"/>
      <c r="CEK177" s="396"/>
      <c r="CEL177" s="396"/>
      <c r="CEM177" s="396"/>
      <c r="CEN177" s="396"/>
      <c r="CEO177" s="396"/>
      <c r="CEP177" s="396"/>
      <c r="CEQ177" s="396"/>
      <c r="CER177" s="396"/>
      <c r="CES177" s="396"/>
      <c r="CET177" s="396"/>
      <c r="CEU177" s="396"/>
      <c r="CEV177" s="396"/>
      <c r="CEW177" s="396"/>
      <c r="CEX177" s="396"/>
      <c r="CEY177" s="396"/>
      <c r="CEZ177" s="396"/>
      <c r="CFA177" s="396"/>
      <c r="CFB177" s="396"/>
      <c r="CFC177" s="396"/>
      <c r="CFD177" s="396"/>
      <c r="CFE177" s="396"/>
      <c r="CFF177" s="396"/>
      <c r="CFG177" s="396"/>
      <c r="CFH177" s="396"/>
      <c r="CFI177" s="396"/>
      <c r="CFJ177" s="396"/>
      <c r="CFK177" s="396"/>
      <c r="CFL177" s="396"/>
      <c r="CFM177" s="396"/>
      <c r="CFN177" s="396"/>
      <c r="CFO177" s="396"/>
      <c r="CFP177" s="396"/>
      <c r="CFQ177" s="396"/>
      <c r="CFR177" s="396"/>
      <c r="CFS177" s="396"/>
      <c r="CFT177" s="396"/>
      <c r="CFU177" s="396"/>
      <c r="CFV177" s="396"/>
      <c r="CFW177" s="396"/>
      <c r="CFX177" s="396"/>
      <c r="CFY177" s="396"/>
      <c r="CFZ177" s="396"/>
      <c r="CGA177" s="396"/>
      <c r="CGB177" s="396"/>
      <c r="CGC177" s="396"/>
      <c r="CGD177" s="396"/>
      <c r="CGE177" s="396"/>
      <c r="CGF177" s="396"/>
      <c r="CGG177" s="396"/>
      <c r="CGH177" s="396"/>
      <c r="CGI177" s="396"/>
      <c r="CGJ177" s="396"/>
      <c r="CGK177" s="396"/>
      <c r="CGL177" s="396"/>
      <c r="CGM177" s="396"/>
      <c r="CGN177" s="396"/>
      <c r="CGO177" s="396"/>
      <c r="CGP177" s="396"/>
      <c r="CGQ177" s="396"/>
      <c r="CGR177" s="396"/>
      <c r="CGS177" s="396"/>
      <c r="CGT177" s="396"/>
      <c r="CGU177" s="396"/>
      <c r="CGV177" s="396"/>
      <c r="CGW177" s="396"/>
      <c r="CGX177" s="396"/>
      <c r="CGY177" s="396"/>
      <c r="CGZ177" s="396"/>
      <c r="CHA177" s="396"/>
      <c r="CHB177" s="396"/>
      <c r="CHC177" s="396"/>
      <c r="CHD177" s="396"/>
      <c r="CHE177" s="396"/>
      <c r="CHF177" s="396"/>
      <c r="CHG177" s="396"/>
      <c r="CHH177" s="396"/>
      <c r="CHI177" s="396"/>
      <c r="CHJ177" s="396"/>
      <c r="CHK177" s="396"/>
      <c r="CHL177" s="396"/>
      <c r="CHM177" s="396"/>
      <c r="CHN177" s="396"/>
      <c r="CHO177" s="396"/>
      <c r="CHP177" s="396"/>
      <c r="CHQ177" s="396"/>
      <c r="CHR177" s="396"/>
      <c r="CHS177" s="396"/>
      <c r="CHT177" s="396"/>
      <c r="CHU177" s="396"/>
      <c r="CHV177" s="396"/>
      <c r="CHW177" s="396"/>
      <c r="CHX177" s="396"/>
      <c r="CHY177" s="396"/>
      <c r="CHZ177" s="396"/>
      <c r="CIA177" s="396"/>
      <c r="CIB177" s="396"/>
      <c r="CIC177" s="396"/>
      <c r="CID177" s="396"/>
      <c r="CIE177" s="396"/>
      <c r="CIF177" s="396"/>
      <c r="CIG177" s="396"/>
      <c r="CIH177" s="396"/>
      <c r="CII177" s="396"/>
      <c r="CIJ177" s="396"/>
      <c r="CIK177" s="396"/>
      <c r="CIL177" s="396"/>
      <c r="CIM177" s="396"/>
      <c r="CIN177" s="396"/>
      <c r="CIO177" s="396"/>
      <c r="CIP177" s="396"/>
      <c r="CIQ177" s="396"/>
      <c r="CIR177" s="396"/>
      <c r="CIS177" s="396"/>
      <c r="CIT177" s="396"/>
      <c r="CIU177" s="396"/>
      <c r="CIV177" s="396"/>
      <c r="CIW177" s="396"/>
      <c r="CIX177" s="396"/>
      <c r="CIY177" s="396"/>
      <c r="CIZ177" s="396"/>
      <c r="CJA177" s="396"/>
      <c r="CJB177" s="396"/>
      <c r="CJC177" s="396"/>
      <c r="CJD177" s="396"/>
      <c r="CJE177" s="396"/>
      <c r="CJF177" s="396"/>
      <c r="CJG177" s="396"/>
      <c r="CJH177" s="396"/>
      <c r="CJI177" s="396"/>
      <c r="CJJ177" s="396"/>
      <c r="CJK177" s="396"/>
      <c r="CJL177" s="396"/>
      <c r="CJM177" s="396"/>
      <c r="CJN177" s="396"/>
      <c r="CJO177" s="396"/>
      <c r="CJP177" s="396"/>
      <c r="CJQ177" s="396"/>
      <c r="CJR177" s="396"/>
      <c r="CJS177" s="396"/>
      <c r="CJT177" s="396"/>
      <c r="CJU177" s="396"/>
      <c r="CJV177" s="396"/>
      <c r="CJW177" s="396"/>
      <c r="CJX177" s="396"/>
      <c r="CJY177" s="396"/>
      <c r="CJZ177" s="396"/>
      <c r="CKA177" s="396"/>
      <c r="CKB177" s="396"/>
      <c r="CKC177" s="396"/>
      <c r="CKD177" s="396"/>
      <c r="CKE177" s="396"/>
      <c r="CKF177" s="396"/>
      <c r="CKG177" s="396"/>
      <c r="CKH177" s="396"/>
      <c r="CKI177" s="396"/>
      <c r="CKJ177" s="396"/>
      <c r="CKK177" s="396"/>
      <c r="CKL177" s="396"/>
      <c r="CKM177" s="396"/>
      <c r="CKN177" s="396"/>
      <c r="CKO177" s="396"/>
      <c r="CKP177" s="396"/>
      <c r="CKQ177" s="396"/>
      <c r="CKR177" s="396"/>
      <c r="CKS177" s="396"/>
      <c r="CKT177" s="396"/>
      <c r="CKU177" s="396"/>
      <c r="CKV177" s="396"/>
      <c r="CKW177" s="396"/>
      <c r="CKX177" s="396"/>
      <c r="CKY177" s="396"/>
      <c r="CKZ177" s="396"/>
      <c r="CLA177" s="396"/>
      <c r="CLB177" s="396"/>
      <c r="CLC177" s="396"/>
      <c r="CLD177" s="396"/>
      <c r="CLE177" s="396"/>
      <c r="CLF177" s="396"/>
      <c r="CLG177" s="396"/>
      <c r="CLH177" s="396"/>
      <c r="CLI177" s="396"/>
      <c r="CLJ177" s="396"/>
      <c r="CLK177" s="396"/>
      <c r="CLL177" s="396"/>
      <c r="CLM177" s="396"/>
      <c r="CLN177" s="396"/>
      <c r="CLO177" s="396"/>
      <c r="CLP177" s="396"/>
      <c r="CLQ177" s="396"/>
      <c r="CLR177" s="396"/>
      <c r="CLS177" s="396"/>
      <c r="CLT177" s="396"/>
      <c r="CLU177" s="396"/>
      <c r="CLV177" s="396"/>
      <c r="CLW177" s="396"/>
      <c r="CLX177" s="396"/>
      <c r="CLY177" s="396"/>
      <c r="CLZ177" s="396"/>
      <c r="CMA177" s="396"/>
      <c r="CMB177" s="396"/>
      <c r="CMC177" s="396"/>
      <c r="CMD177" s="396"/>
      <c r="CME177" s="396"/>
      <c r="CMF177" s="396"/>
      <c r="CMG177" s="396"/>
      <c r="CMH177" s="396"/>
      <c r="CMI177" s="396"/>
      <c r="CMJ177" s="396"/>
      <c r="CMK177" s="396"/>
      <c r="CML177" s="396"/>
      <c r="CMM177" s="396"/>
      <c r="CMN177" s="396"/>
      <c r="CMO177" s="396"/>
      <c r="CMP177" s="396"/>
      <c r="CMQ177" s="396"/>
      <c r="CMR177" s="396"/>
      <c r="CMS177" s="396"/>
      <c r="CMT177" s="396"/>
      <c r="CMU177" s="396"/>
      <c r="CMV177" s="396"/>
      <c r="CMW177" s="396"/>
      <c r="CMX177" s="396"/>
      <c r="CMY177" s="396"/>
      <c r="CMZ177" s="396"/>
      <c r="CNA177" s="396"/>
      <c r="CNB177" s="396"/>
      <c r="CNC177" s="396"/>
      <c r="CND177" s="396"/>
      <c r="CNE177" s="396"/>
      <c r="CNF177" s="396"/>
      <c r="CNG177" s="396"/>
      <c r="CNH177" s="396"/>
      <c r="CNI177" s="396"/>
      <c r="CNJ177" s="396"/>
      <c r="CNK177" s="396"/>
      <c r="CNL177" s="396"/>
      <c r="CNM177" s="396"/>
      <c r="CNN177" s="396"/>
      <c r="CNO177" s="396"/>
      <c r="CNP177" s="396"/>
      <c r="CNQ177" s="396"/>
      <c r="CNR177" s="396"/>
      <c r="CNS177" s="396"/>
      <c r="CNT177" s="396"/>
      <c r="CNU177" s="396"/>
      <c r="CNV177" s="396"/>
      <c r="CNW177" s="396"/>
      <c r="CNX177" s="396"/>
      <c r="CNY177" s="396"/>
      <c r="CNZ177" s="396"/>
      <c r="COA177" s="396"/>
      <c r="COB177" s="396"/>
      <c r="COC177" s="396"/>
      <c r="COD177" s="396"/>
      <c r="COE177" s="396"/>
      <c r="COF177" s="396"/>
      <c r="COG177" s="396"/>
      <c r="COH177" s="396"/>
      <c r="COI177" s="396"/>
      <c r="COJ177" s="396"/>
      <c r="COK177" s="396"/>
      <c r="COL177" s="396"/>
      <c r="COM177" s="396"/>
      <c r="CON177" s="396"/>
      <c r="COO177" s="396"/>
      <c r="COP177" s="396"/>
      <c r="COQ177" s="396"/>
      <c r="COR177" s="396"/>
      <c r="COS177" s="396"/>
      <c r="COT177" s="396"/>
      <c r="COU177" s="396"/>
      <c r="COV177" s="396"/>
      <c r="COW177" s="396"/>
      <c r="COX177" s="396"/>
      <c r="COY177" s="396"/>
      <c r="COZ177" s="396"/>
      <c r="CPA177" s="396"/>
      <c r="CPB177" s="396"/>
      <c r="CPC177" s="396"/>
      <c r="CPD177" s="396"/>
      <c r="CPE177" s="396"/>
      <c r="CPF177" s="396"/>
      <c r="CPG177" s="396"/>
      <c r="CPH177" s="396"/>
      <c r="CPI177" s="396"/>
      <c r="CPJ177" s="396"/>
      <c r="CPK177" s="396"/>
      <c r="CPL177" s="396"/>
      <c r="CPM177" s="396"/>
      <c r="CPN177" s="396"/>
      <c r="CPO177" s="396"/>
      <c r="CPP177" s="396"/>
      <c r="CPQ177" s="396"/>
      <c r="CPR177" s="396"/>
      <c r="CPS177" s="396"/>
      <c r="CPT177" s="396"/>
      <c r="CPU177" s="396"/>
      <c r="CPV177" s="396"/>
      <c r="CPW177" s="396"/>
      <c r="CPX177" s="396"/>
      <c r="CPY177" s="396"/>
      <c r="CPZ177" s="396"/>
      <c r="CQA177" s="396"/>
      <c r="CQB177" s="396"/>
      <c r="CQC177" s="396"/>
      <c r="CQD177" s="396"/>
      <c r="CQE177" s="396"/>
      <c r="CQF177" s="396"/>
      <c r="CQG177" s="396"/>
      <c r="CQH177" s="396"/>
      <c r="CQI177" s="396"/>
      <c r="CQJ177" s="396"/>
      <c r="CQK177" s="396"/>
      <c r="CQL177" s="396"/>
      <c r="CQM177" s="396"/>
      <c r="CQN177" s="396"/>
      <c r="CQO177" s="396"/>
      <c r="CQP177" s="396"/>
      <c r="CQQ177" s="396"/>
      <c r="CQR177" s="396"/>
      <c r="CQS177" s="396"/>
      <c r="CQT177" s="396"/>
      <c r="CQU177" s="396"/>
      <c r="CQV177" s="396"/>
      <c r="CQW177" s="396"/>
      <c r="CQX177" s="396"/>
      <c r="CQY177" s="396"/>
      <c r="CQZ177" s="396"/>
      <c r="CRA177" s="396"/>
      <c r="CRB177" s="396"/>
      <c r="CRC177" s="396"/>
      <c r="CRD177" s="396"/>
      <c r="CRE177" s="396"/>
      <c r="CRF177" s="396"/>
      <c r="CRG177" s="396"/>
      <c r="CRH177" s="396"/>
      <c r="CRI177" s="396"/>
      <c r="CRJ177" s="396"/>
      <c r="CRK177" s="396"/>
      <c r="CRL177" s="396"/>
      <c r="CRM177" s="396"/>
      <c r="CRN177" s="396"/>
      <c r="CRO177" s="396"/>
      <c r="CRP177" s="396"/>
      <c r="CRQ177" s="396"/>
      <c r="CRR177" s="396"/>
      <c r="CRS177" s="396"/>
      <c r="CRT177" s="396"/>
      <c r="CRU177" s="396"/>
      <c r="CRV177" s="396"/>
      <c r="CRW177" s="396"/>
      <c r="CRX177" s="396"/>
      <c r="CRY177" s="396"/>
      <c r="CRZ177" s="396"/>
      <c r="CSA177" s="396"/>
      <c r="CSB177" s="396"/>
      <c r="CSC177" s="396"/>
      <c r="CSD177" s="396"/>
      <c r="CSE177" s="396"/>
      <c r="CSF177" s="396"/>
      <c r="CSG177" s="396"/>
      <c r="CSH177" s="396"/>
      <c r="CSI177" s="396"/>
      <c r="CSJ177" s="396"/>
      <c r="CSK177" s="396"/>
      <c r="CSL177" s="396"/>
      <c r="CSM177" s="396"/>
      <c r="CSN177" s="396"/>
      <c r="CSO177" s="396"/>
      <c r="CSP177" s="396"/>
      <c r="CSQ177" s="396"/>
      <c r="CSR177" s="396"/>
      <c r="CSS177" s="396"/>
      <c r="CST177" s="396"/>
      <c r="CSU177" s="396"/>
      <c r="CSV177" s="396"/>
      <c r="CSW177" s="396"/>
      <c r="CSX177" s="396"/>
      <c r="CSY177" s="396"/>
      <c r="CSZ177" s="396"/>
      <c r="CTA177" s="396"/>
      <c r="CTB177" s="396"/>
      <c r="CTC177" s="396"/>
      <c r="CTD177" s="396"/>
      <c r="CTE177" s="396"/>
      <c r="CTF177" s="396"/>
      <c r="CTG177" s="396"/>
      <c r="CTH177" s="396"/>
      <c r="CTI177" s="396"/>
      <c r="CTJ177" s="396"/>
      <c r="CTK177" s="396"/>
      <c r="CTL177" s="396"/>
      <c r="CTM177" s="396"/>
      <c r="CTN177" s="396"/>
      <c r="CTO177" s="396"/>
      <c r="CTP177" s="396"/>
      <c r="CTQ177" s="396"/>
      <c r="CTR177" s="396"/>
      <c r="CTS177" s="396"/>
      <c r="CTT177" s="396"/>
      <c r="CTU177" s="396"/>
      <c r="CTV177" s="396"/>
      <c r="CTW177" s="396"/>
      <c r="CTX177" s="396"/>
      <c r="CTY177" s="396"/>
      <c r="CTZ177" s="396"/>
      <c r="CUA177" s="396"/>
      <c r="CUB177" s="396"/>
      <c r="CUC177" s="396"/>
      <c r="CUD177" s="396"/>
      <c r="CUE177" s="396"/>
      <c r="CUF177" s="396"/>
      <c r="CUG177" s="396"/>
      <c r="CUH177" s="396"/>
      <c r="CUI177" s="396"/>
      <c r="CUJ177" s="396"/>
      <c r="CUK177" s="396"/>
      <c r="CUL177" s="396"/>
      <c r="CUM177" s="396"/>
      <c r="CUN177" s="396"/>
      <c r="CUO177" s="396"/>
      <c r="CUP177" s="396"/>
      <c r="CUQ177" s="396"/>
      <c r="CUR177" s="396"/>
      <c r="CUS177" s="396"/>
      <c r="CUT177" s="396"/>
      <c r="CUU177" s="396"/>
      <c r="CUV177" s="396"/>
      <c r="CUW177" s="396"/>
      <c r="CUX177" s="396"/>
      <c r="CUY177" s="396"/>
      <c r="CUZ177" s="396"/>
      <c r="CVA177" s="396"/>
      <c r="CVB177" s="396"/>
      <c r="CVC177" s="396"/>
      <c r="CVD177" s="396"/>
      <c r="CVE177" s="396"/>
      <c r="CVF177" s="396"/>
      <c r="CVG177" s="396"/>
      <c r="CVH177" s="396"/>
      <c r="CVI177" s="396"/>
      <c r="CVJ177" s="396"/>
      <c r="CVK177" s="396"/>
      <c r="CVL177" s="396"/>
      <c r="CVM177" s="396"/>
      <c r="CVN177" s="396"/>
      <c r="CVO177" s="396"/>
      <c r="CVP177" s="396"/>
      <c r="CVQ177" s="396"/>
      <c r="CVR177" s="396"/>
      <c r="CVS177" s="396"/>
      <c r="CVT177" s="396"/>
      <c r="CVU177" s="396"/>
      <c r="CVV177" s="396"/>
      <c r="CVW177" s="396"/>
      <c r="CVX177" s="396"/>
      <c r="CVY177" s="396"/>
      <c r="CVZ177" s="396"/>
      <c r="CWA177" s="396"/>
      <c r="CWB177" s="396"/>
      <c r="CWC177" s="396"/>
      <c r="CWD177" s="396"/>
      <c r="CWE177" s="396"/>
      <c r="CWF177" s="396"/>
      <c r="CWG177" s="396"/>
      <c r="CWH177" s="396"/>
      <c r="CWI177" s="396"/>
      <c r="CWJ177" s="396"/>
      <c r="CWK177" s="396"/>
      <c r="CWL177" s="396"/>
      <c r="CWM177" s="396"/>
      <c r="CWN177" s="396"/>
      <c r="CWO177" s="396"/>
      <c r="CWP177" s="396"/>
      <c r="CWQ177" s="396"/>
      <c r="CWR177" s="396"/>
      <c r="CWS177" s="396"/>
      <c r="CWT177" s="396"/>
      <c r="CWU177" s="396"/>
      <c r="CWV177" s="396"/>
      <c r="CWW177" s="396"/>
      <c r="CWX177" s="396"/>
      <c r="CWY177" s="396"/>
      <c r="CWZ177" s="396"/>
      <c r="CXA177" s="396"/>
      <c r="CXB177" s="396"/>
      <c r="CXC177" s="396"/>
      <c r="CXD177" s="396"/>
      <c r="CXE177" s="396"/>
      <c r="CXF177" s="396"/>
      <c r="CXG177" s="396"/>
      <c r="CXH177" s="396"/>
      <c r="CXI177" s="396"/>
      <c r="CXJ177" s="396"/>
      <c r="CXK177" s="396"/>
      <c r="CXL177" s="396"/>
      <c r="CXM177" s="396"/>
      <c r="CXN177" s="396"/>
      <c r="CXO177" s="396"/>
      <c r="CXP177" s="396"/>
      <c r="CXQ177" s="396"/>
      <c r="CXR177" s="396"/>
      <c r="CXS177" s="396"/>
      <c r="CXT177" s="396"/>
      <c r="CXU177" s="396"/>
      <c r="CXV177" s="396"/>
      <c r="CXW177" s="396"/>
      <c r="CXX177" s="396"/>
      <c r="CXY177" s="396"/>
      <c r="CXZ177" s="396"/>
      <c r="CYA177" s="396"/>
      <c r="CYB177" s="396"/>
      <c r="CYC177" s="396"/>
      <c r="CYD177" s="396"/>
      <c r="CYE177" s="396"/>
      <c r="CYF177" s="396"/>
      <c r="CYG177" s="396"/>
      <c r="CYH177" s="396"/>
      <c r="CYI177" s="396"/>
      <c r="CYJ177" s="396"/>
      <c r="CYK177" s="396"/>
      <c r="CYL177" s="396"/>
      <c r="CYM177" s="396"/>
      <c r="CYN177" s="396"/>
      <c r="CYO177" s="396"/>
      <c r="CYP177" s="396"/>
      <c r="CYQ177" s="396"/>
      <c r="CYR177" s="396"/>
      <c r="CYS177" s="396"/>
      <c r="CYT177" s="396"/>
      <c r="CYU177" s="396"/>
      <c r="CYV177" s="396"/>
      <c r="CYW177" s="396"/>
      <c r="CYX177" s="396"/>
      <c r="CYY177" s="396"/>
      <c r="CYZ177" s="396"/>
      <c r="CZA177" s="396"/>
      <c r="CZB177" s="396"/>
      <c r="CZC177" s="396"/>
      <c r="CZD177" s="396"/>
      <c r="CZE177" s="396"/>
      <c r="CZF177" s="396"/>
      <c r="CZG177" s="396"/>
      <c r="CZH177" s="396"/>
      <c r="CZI177" s="396"/>
      <c r="CZJ177" s="396"/>
      <c r="CZK177" s="396"/>
      <c r="CZL177" s="396"/>
      <c r="CZM177" s="396"/>
      <c r="CZN177" s="396"/>
      <c r="CZO177" s="396"/>
      <c r="CZP177" s="396"/>
      <c r="CZQ177" s="396"/>
      <c r="CZR177" s="396"/>
      <c r="CZS177" s="396"/>
      <c r="CZT177" s="396"/>
      <c r="CZU177" s="396"/>
      <c r="CZV177" s="396"/>
      <c r="CZW177" s="396"/>
      <c r="CZX177" s="396"/>
      <c r="CZY177" s="396"/>
      <c r="CZZ177" s="396"/>
      <c r="DAA177" s="396"/>
      <c r="DAB177" s="396"/>
      <c r="DAC177" s="396"/>
      <c r="DAD177" s="396"/>
      <c r="DAE177" s="396"/>
      <c r="DAF177" s="396"/>
      <c r="DAG177" s="396"/>
      <c r="DAH177" s="396"/>
      <c r="DAI177" s="396"/>
      <c r="DAJ177" s="396"/>
      <c r="DAK177" s="396"/>
      <c r="DAL177" s="396"/>
      <c r="DAM177" s="396"/>
      <c r="DAN177" s="396"/>
      <c r="DAO177" s="396"/>
      <c r="DAP177" s="396"/>
      <c r="DAQ177" s="396"/>
      <c r="DAR177" s="396"/>
      <c r="DAS177" s="396"/>
      <c r="DAT177" s="396"/>
      <c r="DAU177" s="396"/>
      <c r="DAV177" s="396"/>
      <c r="DAW177" s="396"/>
      <c r="DAX177" s="396"/>
      <c r="DAY177" s="396"/>
      <c r="DAZ177" s="396"/>
      <c r="DBA177" s="396"/>
      <c r="DBB177" s="396"/>
      <c r="DBC177" s="396"/>
      <c r="DBD177" s="396"/>
      <c r="DBE177" s="396"/>
      <c r="DBF177" s="396"/>
      <c r="DBG177" s="396"/>
      <c r="DBH177" s="396"/>
      <c r="DBI177" s="396"/>
      <c r="DBJ177" s="396"/>
      <c r="DBK177" s="396"/>
      <c r="DBL177" s="396"/>
      <c r="DBM177" s="396"/>
      <c r="DBN177" s="396"/>
      <c r="DBO177" s="396"/>
      <c r="DBP177" s="396"/>
      <c r="DBQ177" s="396"/>
      <c r="DBR177" s="396"/>
      <c r="DBS177" s="396"/>
      <c r="DBT177" s="396"/>
      <c r="DBU177" s="396"/>
      <c r="DBV177" s="396"/>
      <c r="DBW177" s="396"/>
      <c r="DBX177" s="396"/>
      <c r="DBY177" s="396"/>
      <c r="DBZ177" s="396"/>
      <c r="DCA177" s="396"/>
      <c r="DCB177" s="396"/>
      <c r="DCC177" s="396"/>
      <c r="DCD177" s="396"/>
      <c r="DCE177" s="396"/>
      <c r="DCF177" s="396"/>
      <c r="DCG177" s="396"/>
      <c r="DCH177" s="396"/>
      <c r="DCI177" s="396"/>
      <c r="DCJ177" s="396"/>
      <c r="DCK177" s="396"/>
      <c r="DCL177" s="396"/>
      <c r="DCM177" s="396"/>
      <c r="DCN177" s="396"/>
      <c r="DCO177" s="396"/>
      <c r="DCP177" s="396"/>
      <c r="DCQ177" s="396"/>
      <c r="DCR177" s="396"/>
      <c r="DCS177" s="396"/>
      <c r="DCT177" s="396"/>
      <c r="DCU177" s="396"/>
      <c r="DCV177" s="396"/>
      <c r="DCW177" s="396"/>
      <c r="DCX177" s="396"/>
      <c r="DCY177" s="396"/>
      <c r="DCZ177" s="396"/>
      <c r="DDA177" s="396"/>
      <c r="DDB177" s="396"/>
      <c r="DDC177" s="396"/>
      <c r="DDD177" s="396"/>
      <c r="DDE177" s="396"/>
      <c r="DDF177" s="396"/>
      <c r="DDG177" s="396"/>
      <c r="DDH177" s="396"/>
      <c r="DDI177" s="396"/>
      <c r="DDJ177" s="396"/>
      <c r="DDK177" s="396"/>
      <c r="DDL177" s="396"/>
      <c r="DDM177" s="396"/>
      <c r="DDN177" s="396"/>
      <c r="DDO177" s="396"/>
      <c r="DDP177" s="396"/>
      <c r="DDQ177" s="396"/>
      <c r="DDR177" s="396"/>
      <c r="DDS177" s="396"/>
      <c r="DDT177" s="396"/>
      <c r="DDU177" s="396"/>
      <c r="DDV177" s="396"/>
      <c r="DDW177" s="396"/>
      <c r="DDX177" s="396"/>
      <c r="DDY177" s="396"/>
      <c r="DDZ177" s="396"/>
      <c r="DEA177" s="396"/>
      <c r="DEB177" s="396"/>
      <c r="DEC177" s="396"/>
      <c r="DED177" s="396"/>
      <c r="DEE177" s="396"/>
      <c r="DEF177" s="396"/>
      <c r="DEG177" s="396"/>
      <c r="DEH177" s="396"/>
      <c r="DEI177" s="396"/>
      <c r="DEJ177" s="396"/>
      <c r="DEK177" s="396"/>
      <c r="DEL177" s="396"/>
      <c r="DEM177" s="396"/>
      <c r="DEN177" s="396"/>
      <c r="DEO177" s="396"/>
      <c r="DEP177" s="396"/>
      <c r="DEQ177" s="396"/>
      <c r="DER177" s="396"/>
      <c r="DES177" s="396"/>
      <c r="DET177" s="396"/>
      <c r="DEU177" s="396"/>
      <c r="DEV177" s="396"/>
      <c r="DEW177" s="396"/>
      <c r="DEX177" s="396"/>
      <c r="DEY177" s="396"/>
      <c r="DEZ177" s="396"/>
      <c r="DFA177" s="396"/>
      <c r="DFB177" s="396"/>
      <c r="DFC177" s="396"/>
      <c r="DFD177" s="396"/>
      <c r="DFE177" s="396"/>
      <c r="DFF177" s="396"/>
      <c r="DFG177" s="396"/>
      <c r="DFH177" s="396"/>
      <c r="DFI177" s="396"/>
      <c r="DFJ177" s="396"/>
      <c r="DFK177" s="396"/>
      <c r="DFL177" s="396"/>
      <c r="DFM177" s="396"/>
      <c r="DFN177" s="396"/>
      <c r="DFO177" s="396"/>
      <c r="DFP177" s="396"/>
      <c r="DFQ177" s="396"/>
      <c r="DFR177" s="396"/>
      <c r="DFS177" s="396"/>
      <c r="DFT177" s="396"/>
      <c r="DFU177" s="396"/>
      <c r="DFV177" s="396"/>
      <c r="DFW177" s="396"/>
      <c r="DFX177" s="396"/>
      <c r="DFY177" s="396"/>
      <c r="DFZ177" s="396"/>
      <c r="DGA177" s="396"/>
      <c r="DGB177" s="396"/>
      <c r="DGC177" s="396"/>
      <c r="DGD177" s="396"/>
      <c r="DGE177" s="396"/>
      <c r="DGF177" s="396"/>
      <c r="DGG177" s="396"/>
      <c r="DGH177" s="396"/>
      <c r="DGI177" s="396"/>
      <c r="DGJ177" s="396"/>
      <c r="DGK177" s="396"/>
      <c r="DGL177" s="396"/>
      <c r="DGM177" s="396"/>
      <c r="DGN177" s="396"/>
      <c r="DGO177" s="396"/>
      <c r="DGP177" s="396"/>
      <c r="DGQ177" s="396"/>
      <c r="DGR177" s="396"/>
      <c r="DGS177" s="396"/>
      <c r="DGT177" s="396"/>
      <c r="DGU177" s="396"/>
      <c r="DGV177" s="396"/>
      <c r="DGW177" s="396"/>
      <c r="DGX177" s="396"/>
      <c r="DGY177" s="396"/>
      <c r="DGZ177" s="396"/>
      <c r="DHA177" s="396"/>
      <c r="DHB177" s="396"/>
      <c r="DHC177" s="396"/>
      <c r="DHD177" s="396"/>
      <c r="DHE177" s="396"/>
      <c r="DHF177" s="396"/>
      <c r="DHG177" s="396"/>
      <c r="DHH177" s="396"/>
      <c r="DHI177" s="396"/>
      <c r="DHJ177" s="396"/>
      <c r="DHK177" s="396"/>
      <c r="DHL177" s="396"/>
      <c r="DHM177" s="396"/>
      <c r="DHN177" s="396"/>
      <c r="DHO177" s="396"/>
      <c r="DHP177" s="396"/>
      <c r="DHQ177" s="396"/>
      <c r="DHR177" s="396"/>
      <c r="DHS177" s="396"/>
      <c r="DHT177" s="396"/>
      <c r="DHU177" s="396"/>
      <c r="DHV177" s="396"/>
      <c r="DHW177" s="396"/>
      <c r="DHX177" s="396"/>
      <c r="DHY177" s="396"/>
      <c r="DHZ177" s="396"/>
      <c r="DIA177" s="396"/>
      <c r="DIB177" s="396"/>
      <c r="DIC177" s="396"/>
      <c r="DID177" s="396"/>
      <c r="DIE177" s="396"/>
      <c r="DIF177" s="396"/>
      <c r="DIG177" s="396"/>
      <c r="DIH177" s="396"/>
      <c r="DII177" s="396"/>
      <c r="DIJ177" s="396"/>
      <c r="DIK177" s="396"/>
      <c r="DIL177" s="396"/>
      <c r="DIM177" s="396"/>
      <c r="DIN177" s="396"/>
      <c r="DIO177" s="396"/>
      <c r="DIP177" s="396"/>
      <c r="DIQ177" s="396"/>
      <c r="DIR177" s="396"/>
      <c r="DIS177" s="396"/>
      <c r="DIT177" s="396"/>
      <c r="DIU177" s="396"/>
      <c r="DIV177" s="396"/>
      <c r="DIW177" s="396"/>
      <c r="DIX177" s="396"/>
      <c r="DIY177" s="396"/>
      <c r="DIZ177" s="396"/>
      <c r="DJA177" s="396"/>
      <c r="DJB177" s="396"/>
      <c r="DJC177" s="396"/>
      <c r="DJD177" s="396"/>
      <c r="DJE177" s="396"/>
      <c r="DJF177" s="396"/>
      <c r="DJG177" s="396"/>
      <c r="DJH177" s="396"/>
      <c r="DJI177" s="396"/>
      <c r="DJJ177" s="396"/>
      <c r="DJK177" s="396"/>
      <c r="DJL177" s="396"/>
      <c r="DJM177" s="396"/>
      <c r="DJN177" s="396"/>
      <c r="DJO177" s="396"/>
      <c r="DJP177" s="396"/>
      <c r="DJQ177" s="396"/>
      <c r="DJR177" s="396"/>
      <c r="DJS177" s="396"/>
      <c r="DJT177" s="396"/>
      <c r="DJU177" s="396"/>
      <c r="DJV177" s="396"/>
      <c r="DJW177" s="396"/>
      <c r="DJX177" s="396"/>
      <c r="DJY177" s="396"/>
      <c r="DJZ177" s="396"/>
      <c r="DKA177" s="396"/>
      <c r="DKB177" s="396"/>
      <c r="DKC177" s="396"/>
      <c r="DKD177" s="396"/>
      <c r="DKE177" s="396"/>
      <c r="DKF177" s="396"/>
      <c r="DKG177" s="396"/>
      <c r="DKH177" s="396"/>
      <c r="DKI177" s="396"/>
      <c r="DKJ177" s="396"/>
      <c r="DKK177" s="396"/>
      <c r="DKL177" s="396"/>
      <c r="DKM177" s="396"/>
      <c r="DKN177" s="396"/>
      <c r="DKO177" s="396"/>
      <c r="DKP177" s="396"/>
      <c r="DKQ177" s="396"/>
      <c r="DKR177" s="396"/>
      <c r="DKS177" s="396"/>
      <c r="DKT177" s="396"/>
      <c r="DKU177" s="396"/>
      <c r="DKV177" s="396"/>
      <c r="DKW177" s="396"/>
      <c r="DKX177" s="396"/>
      <c r="DKY177" s="396"/>
      <c r="DKZ177" s="396"/>
      <c r="DLA177" s="396"/>
      <c r="DLB177" s="396"/>
      <c r="DLC177" s="396"/>
      <c r="DLD177" s="396"/>
      <c r="DLE177" s="396"/>
      <c r="DLF177" s="396"/>
      <c r="DLG177" s="396"/>
      <c r="DLH177" s="396"/>
      <c r="DLI177" s="396"/>
      <c r="DLJ177" s="396"/>
      <c r="DLK177" s="396"/>
      <c r="DLL177" s="396"/>
      <c r="DLM177" s="396"/>
      <c r="DLN177" s="396"/>
      <c r="DLO177" s="396"/>
      <c r="DLP177" s="396"/>
      <c r="DLQ177" s="396"/>
      <c r="DLR177" s="396"/>
      <c r="DLS177" s="396"/>
      <c r="DLT177" s="396"/>
      <c r="DLU177" s="396"/>
      <c r="DLV177" s="396"/>
      <c r="DLW177" s="396"/>
      <c r="DLX177" s="396"/>
      <c r="DLY177" s="396"/>
      <c r="DLZ177" s="396"/>
      <c r="DMA177" s="396"/>
      <c r="DMB177" s="396"/>
      <c r="DMC177" s="396"/>
      <c r="DMD177" s="396"/>
      <c r="DME177" s="396"/>
      <c r="DMF177" s="396"/>
      <c r="DMG177" s="396"/>
      <c r="DMH177" s="396"/>
      <c r="DMI177" s="396"/>
      <c r="DMJ177" s="396"/>
      <c r="DMK177" s="396"/>
      <c r="DML177" s="396"/>
      <c r="DMM177" s="396"/>
      <c r="DMN177" s="396"/>
      <c r="DMO177" s="396"/>
      <c r="DMP177" s="396"/>
      <c r="DMQ177" s="396"/>
      <c r="DMR177" s="396"/>
      <c r="DMS177" s="396"/>
      <c r="DMT177" s="396"/>
      <c r="DMU177" s="396"/>
      <c r="DMV177" s="396"/>
      <c r="DMW177" s="396"/>
      <c r="DMX177" s="396"/>
      <c r="DMY177" s="396"/>
      <c r="DMZ177" s="396"/>
      <c r="DNA177" s="396"/>
      <c r="DNB177" s="396"/>
      <c r="DNC177" s="396"/>
      <c r="DND177" s="396"/>
      <c r="DNE177" s="396"/>
      <c r="DNF177" s="396"/>
      <c r="DNG177" s="396"/>
      <c r="DNH177" s="396"/>
      <c r="DNI177" s="396"/>
      <c r="DNJ177" s="396"/>
      <c r="DNK177" s="396"/>
      <c r="DNL177" s="396"/>
      <c r="DNM177" s="396"/>
      <c r="DNN177" s="396"/>
      <c r="DNO177" s="396"/>
      <c r="DNP177" s="396"/>
      <c r="DNQ177" s="396"/>
      <c r="DNR177" s="396"/>
      <c r="DNS177" s="396"/>
      <c r="DNT177" s="396"/>
      <c r="DNU177" s="396"/>
      <c r="DNV177" s="396"/>
      <c r="DNW177" s="396"/>
      <c r="DNX177" s="396"/>
      <c r="DNY177" s="396"/>
      <c r="DNZ177" s="396"/>
      <c r="DOA177" s="396"/>
      <c r="DOB177" s="396"/>
      <c r="DOC177" s="396"/>
      <c r="DOD177" s="396"/>
      <c r="DOE177" s="396"/>
      <c r="DOF177" s="396"/>
      <c r="DOG177" s="396"/>
      <c r="DOH177" s="396"/>
      <c r="DOI177" s="396"/>
      <c r="DOJ177" s="396"/>
      <c r="DOK177" s="396"/>
      <c r="DOL177" s="396"/>
      <c r="DOM177" s="396"/>
      <c r="DON177" s="396"/>
      <c r="DOO177" s="396"/>
      <c r="DOP177" s="396"/>
      <c r="DOQ177" s="396"/>
      <c r="DOR177" s="396"/>
      <c r="DOS177" s="396"/>
      <c r="DOT177" s="396"/>
      <c r="DOU177" s="396"/>
      <c r="DOV177" s="396"/>
      <c r="DOW177" s="396"/>
      <c r="DOX177" s="396"/>
      <c r="DOY177" s="396"/>
      <c r="DOZ177" s="396"/>
      <c r="DPA177" s="396"/>
      <c r="DPB177" s="396"/>
      <c r="DPC177" s="396"/>
      <c r="DPD177" s="396"/>
      <c r="DPE177" s="396"/>
      <c r="DPF177" s="396"/>
      <c r="DPG177" s="396"/>
      <c r="DPH177" s="396"/>
      <c r="DPI177" s="396"/>
      <c r="DPJ177" s="396"/>
      <c r="DPK177" s="396"/>
      <c r="DPL177" s="396"/>
      <c r="DPM177" s="396"/>
      <c r="DPN177" s="396"/>
      <c r="DPO177" s="396"/>
      <c r="DPP177" s="396"/>
      <c r="DPQ177" s="396"/>
      <c r="DPR177" s="396"/>
      <c r="DPS177" s="396"/>
      <c r="DPT177" s="396"/>
      <c r="DPU177" s="396"/>
      <c r="DPV177" s="396"/>
      <c r="DPW177" s="396"/>
      <c r="DPX177" s="396"/>
      <c r="DPY177" s="396"/>
      <c r="DPZ177" s="396"/>
      <c r="DQA177" s="396"/>
      <c r="DQB177" s="396"/>
      <c r="DQC177" s="396"/>
      <c r="DQD177" s="396"/>
      <c r="DQE177" s="396"/>
      <c r="DQF177" s="396"/>
      <c r="DQG177" s="396"/>
      <c r="DQH177" s="396"/>
      <c r="DQI177" s="396"/>
      <c r="DQJ177" s="396"/>
      <c r="DQK177" s="396"/>
      <c r="DQL177" s="396"/>
      <c r="DQM177" s="396"/>
      <c r="DQN177" s="396"/>
      <c r="DQO177" s="396"/>
      <c r="DQP177" s="396"/>
      <c r="DQQ177" s="396"/>
      <c r="DQR177" s="396"/>
      <c r="DQS177" s="396"/>
      <c r="DQT177" s="396"/>
      <c r="DQU177" s="396"/>
      <c r="DQV177" s="396"/>
      <c r="DQW177" s="396"/>
      <c r="DQX177" s="396"/>
      <c r="DQY177" s="396"/>
      <c r="DQZ177" s="396"/>
      <c r="DRA177" s="396"/>
      <c r="DRB177" s="396"/>
      <c r="DRC177" s="396"/>
      <c r="DRD177" s="396"/>
      <c r="DRE177" s="396"/>
      <c r="DRF177" s="396"/>
      <c r="DRG177" s="396"/>
      <c r="DRH177" s="396"/>
      <c r="DRI177" s="396"/>
      <c r="DRJ177" s="396"/>
      <c r="DRK177" s="396"/>
      <c r="DRL177" s="396"/>
      <c r="DRM177" s="396"/>
      <c r="DRN177" s="396"/>
      <c r="DRO177" s="396"/>
      <c r="DRP177" s="396"/>
      <c r="DRQ177" s="396"/>
      <c r="DRR177" s="396"/>
      <c r="DRS177" s="396"/>
      <c r="DRT177" s="396"/>
      <c r="DRU177" s="396"/>
      <c r="DRV177" s="396"/>
      <c r="DRW177" s="396"/>
      <c r="DRX177" s="396"/>
      <c r="DRY177" s="396"/>
      <c r="DRZ177" s="396"/>
      <c r="DSA177" s="396"/>
      <c r="DSB177" s="396"/>
      <c r="DSC177" s="396"/>
      <c r="DSD177" s="396"/>
      <c r="DSE177" s="396"/>
      <c r="DSF177" s="396"/>
      <c r="DSG177" s="396"/>
      <c r="DSH177" s="396"/>
      <c r="DSI177" s="396"/>
      <c r="DSJ177" s="396"/>
      <c r="DSK177" s="396"/>
      <c r="DSL177" s="396"/>
      <c r="DSM177" s="396"/>
      <c r="DSN177" s="396"/>
      <c r="DSO177" s="396"/>
      <c r="DSP177" s="396"/>
      <c r="DSQ177" s="396"/>
      <c r="DSR177" s="396"/>
      <c r="DSS177" s="396"/>
      <c r="DST177" s="396"/>
      <c r="DSU177" s="396"/>
      <c r="DSV177" s="396"/>
      <c r="DSW177" s="396"/>
      <c r="DSX177" s="396"/>
      <c r="DSY177" s="396"/>
      <c r="DSZ177" s="396"/>
      <c r="DTA177" s="396"/>
      <c r="DTB177" s="396"/>
      <c r="DTC177" s="396"/>
      <c r="DTD177" s="396"/>
      <c r="DTE177" s="396"/>
      <c r="DTF177" s="396"/>
      <c r="DTG177" s="396"/>
      <c r="DTH177" s="396"/>
      <c r="DTI177" s="396"/>
      <c r="DTJ177" s="396"/>
      <c r="DTK177" s="396"/>
      <c r="DTL177" s="396"/>
      <c r="DTM177" s="396"/>
      <c r="DTN177" s="396"/>
      <c r="DTO177" s="396"/>
      <c r="DTP177" s="396"/>
      <c r="DTQ177" s="396"/>
      <c r="DTR177" s="396"/>
      <c r="DTS177" s="396"/>
      <c r="DTT177" s="396"/>
      <c r="DTU177" s="396"/>
      <c r="DTV177" s="396"/>
      <c r="DTW177" s="396"/>
      <c r="DTX177" s="396"/>
      <c r="DTY177" s="396"/>
      <c r="DTZ177" s="396"/>
      <c r="DUA177" s="396"/>
      <c r="DUB177" s="396"/>
      <c r="DUC177" s="396"/>
      <c r="DUD177" s="396"/>
      <c r="DUE177" s="396"/>
      <c r="DUF177" s="396"/>
      <c r="DUG177" s="396"/>
      <c r="DUH177" s="396"/>
      <c r="DUI177" s="396"/>
      <c r="DUJ177" s="396"/>
      <c r="DUK177" s="396"/>
      <c r="DUL177" s="396"/>
      <c r="DUM177" s="396"/>
      <c r="DUN177" s="396"/>
      <c r="DUO177" s="396"/>
      <c r="DUP177" s="396"/>
      <c r="DUQ177" s="396"/>
      <c r="DUR177" s="396"/>
      <c r="DUS177" s="396"/>
      <c r="DUT177" s="396"/>
      <c r="DUU177" s="396"/>
      <c r="DUV177" s="396"/>
      <c r="DUW177" s="396"/>
      <c r="DUX177" s="396"/>
      <c r="DUY177" s="396"/>
      <c r="DUZ177" s="396"/>
      <c r="DVA177" s="396"/>
      <c r="DVB177" s="396"/>
      <c r="DVC177" s="396"/>
      <c r="DVD177" s="396"/>
      <c r="DVE177" s="396"/>
      <c r="DVF177" s="396"/>
      <c r="DVG177" s="396"/>
      <c r="DVH177" s="396"/>
      <c r="DVI177" s="396"/>
      <c r="DVJ177" s="396"/>
      <c r="DVK177" s="396"/>
      <c r="DVL177" s="396"/>
      <c r="DVM177" s="396"/>
      <c r="DVN177" s="396"/>
      <c r="DVO177" s="396"/>
      <c r="DVP177" s="396"/>
      <c r="DVQ177" s="396"/>
      <c r="DVR177" s="396"/>
      <c r="DVS177" s="396"/>
      <c r="DVT177" s="396"/>
      <c r="DVU177" s="396"/>
      <c r="DVV177" s="396"/>
      <c r="DVW177" s="396"/>
      <c r="DVX177" s="396"/>
      <c r="DVY177" s="396"/>
      <c r="DVZ177" s="396"/>
      <c r="DWA177" s="396"/>
      <c r="DWB177" s="396"/>
      <c r="DWC177" s="396"/>
      <c r="DWD177" s="396"/>
      <c r="DWE177" s="396"/>
      <c r="DWF177" s="396"/>
      <c r="DWG177" s="396"/>
      <c r="DWH177" s="396"/>
      <c r="DWI177" s="396"/>
      <c r="DWJ177" s="396"/>
      <c r="DWK177" s="396"/>
      <c r="DWL177" s="396"/>
      <c r="DWM177" s="396"/>
      <c r="DWN177" s="396"/>
      <c r="DWO177" s="396"/>
      <c r="DWP177" s="396"/>
      <c r="DWQ177" s="396"/>
      <c r="DWR177" s="396"/>
      <c r="DWS177" s="396"/>
      <c r="DWT177" s="396"/>
      <c r="DWU177" s="396"/>
      <c r="DWV177" s="396"/>
      <c r="DWW177" s="396"/>
      <c r="DWX177" s="396"/>
      <c r="DWY177" s="396"/>
      <c r="DWZ177" s="396"/>
      <c r="DXA177" s="396"/>
      <c r="DXB177" s="396"/>
      <c r="DXC177" s="396"/>
      <c r="DXD177" s="396"/>
      <c r="DXE177" s="396"/>
      <c r="DXF177" s="396"/>
      <c r="DXG177" s="396"/>
      <c r="DXH177" s="396"/>
      <c r="DXI177" s="396"/>
      <c r="DXJ177" s="396"/>
      <c r="DXK177" s="396"/>
      <c r="DXL177" s="396"/>
      <c r="DXM177" s="396"/>
      <c r="DXN177" s="396"/>
      <c r="DXO177" s="396"/>
      <c r="DXP177" s="396"/>
      <c r="DXQ177" s="396"/>
      <c r="DXR177" s="396"/>
      <c r="DXS177" s="396"/>
      <c r="DXT177" s="396"/>
      <c r="DXU177" s="396"/>
      <c r="DXV177" s="396"/>
      <c r="DXW177" s="396"/>
      <c r="DXX177" s="396"/>
      <c r="DXY177" s="396"/>
      <c r="DXZ177" s="396"/>
      <c r="DYA177" s="396"/>
      <c r="DYB177" s="396"/>
      <c r="DYC177" s="396"/>
      <c r="DYD177" s="396"/>
      <c r="DYE177" s="396"/>
      <c r="DYF177" s="396"/>
      <c r="DYG177" s="396"/>
      <c r="DYH177" s="396"/>
      <c r="DYI177" s="396"/>
      <c r="DYJ177" s="396"/>
      <c r="DYK177" s="396"/>
      <c r="DYL177" s="396"/>
      <c r="DYM177" s="396"/>
      <c r="DYN177" s="396"/>
      <c r="DYO177" s="396"/>
      <c r="DYP177" s="396"/>
      <c r="DYQ177" s="396"/>
      <c r="DYR177" s="396"/>
      <c r="DYS177" s="396"/>
      <c r="DYT177" s="396"/>
      <c r="DYU177" s="396"/>
      <c r="DYV177" s="396"/>
      <c r="DYW177" s="396"/>
      <c r="DYX177" s="396"/>
      <c r="DYY177" s="396"/>
      <c r="DYZ177" s="396"/>
      <c r="DZA177" s="396"/>
      <c r="DZB177" s="396"/>
      <c r="DZC177" s="396"/>
      <c r="DZD177" s="396"/>
      <c r="DZE177" s="396"/>
      <c r="DZF177" s="396"/>
      <c r="DZG177" s="396"/>
      <c r="DZH177" s="396"/>
      <c r="DZI177" s="396"/>
      <c r="DZJ177" s="396"/>
      <c r="DZK177" s="396"/>
      <c r="DZL177" s="396"/>
      <c r="DZM177" s="396"/>
      <c r="DZN177" s="396"/>
      <c r="DZO177" s="396"/>
      <c r="DZP177" s="396"/>
      <c r="DZQ177" s="396"/>
      <c r="DZR177" s="396"/>
      <c r="DZS177" s="396"/>
      <c r="DZT177" s="396"/>
      <c r="DZU177" s="396"/>
      <c r="DZV177" s="396"/>
      <c r="DZW177" s="396"/>
      <c r="DZX177" s="396"/>
      <c r="DZY177" s="396"/>
      <c r="DZZ177" s="396"/>
      <c r="EAA177" s="396"/>
      <c r="EAB177" s="396"/>
      <c r="EAC177" s="396"/>
      <c r="EAD177" s="396"/>
      <c r="EAE177" s="396"/>
      <c r="EAF177" s="396"/>
      <c r="EAG177" s="396"/>
      <c r="EAH177" s="396"/>
      <c r="EAI177" s="396"/>
      <c r="EAJ177" s="396"/>
      <c r="EAK177" s="396"/>
      <c r="EAL177" s="396"/>
      <c r="EAM177" s="396"/>
      <c r="EAN177" s="396"/>
      <c r="EAO177" s="396"/>
      <c r="EAP177" s="396"/>
      <c r="EAQ177" s="396"/>
      <c r="EAR177" s="396"/>
      <c r="EAS177" s="396"/>
      <c r="EAT177" s="396"/>
      <c r="EAU177" s="396"/>
      <c r="EAV177" s="396"/>
      <c r="EAW177" s="396"/>
      <c r="EAX177" s="396"/>
      <c r="EAY177" s="396"/>
      <c r="EAZ177" s="396"/>
      <c r="EBA177" s="396"/>
      <c r="EBB177" s="396"/>
      <c r="EBC177" s="396"/>
      <c r="EBD177" s="396"/>
      <c r="EBE177" s="396"/>
      <c r="EBF177" s="396"/>
      <c r="EBG177" s="396"/>
      <c r="EBH177" s="396"/>
      <c r="EBI177" s="396"/>
      <c r="EBJ177" s="396"/>
      <c r="EBK177" s="396"/>
      <c r="EBL177" s="396"/>
      <c r="EBM177" s="396"/>
      <c r="EBN177" s="396"/>
      <c r="EBO177" s="396"/>
      <c r="EBP177" s="396"/>
      <c r="EBQ177" s="396"/>
      <c r="EBR177" s="396"/>
      <c r="EBS177" s="396"/>
      <c r="EBT177" s="396"/>
      <c r="EBU177" s="396"/>
      <c r="EBV177" s="396"/>
      <c r="EBW177" s="396"/>
      <c r="EBX177" s="396"/>
      <c r="EBY177" s="396"/>
      <c r="EBZ177" s="396"/>
      <c r="ECA177" s="396"/>
      <c r="ECB177" s="396"/>
      <c r="ECC177" s="396"/>
      <c r="ECD177" s="396"/>
      <c r="ECE177" s="396"/>
      <c r="ECF177" s="396"/>
      <c r="ECG177" s="396"/>
      <c r="ECH177" s="396"/>
      <c r="ECI177" s="396"/>
      <c r="ECJ177" s="396"/>
      <c r="ECK177" s="396"/>
      <c r="ECL177" s="396"/>
      <c r="ECM177" s="396"/>
      <c r="ECN177" s="396"/>
      <c r="ECO177" s="396"/>
      <c r="ECP177" s="396"/>
      <c r="ECQ177" s="396"/>
      <c r="ECR177" s="396"/>
      <c r="ECS177" s="396"/>
      <c r="ECT177" s="396"/>
      <c r="ECU177" s="396"/>
      <c r="ECV177" s="396"/>
      <c r="ECW177" s="396"/>
      <c r="ECX177" s="396"/>
      <c r="ECY177" s="396"/>
      <c r="ECZ177" s="396"/>
      <c r="EDA177" s="396"/>
      <c r="EDB177" s="396"/>
      <c r="EDC177" s="396"/>
      <c r="EDD177" s="396"/>
      <c r="EDE177" s="396"/>
      <c r="EDF177" s="396"/>
      <c r="EDG177" s="396"/>
      <c r="EDH177" s="396"/>
      <c r="EDI177" s="396"/>
      <c r="EDJ177" s="396"/>
      <c r="EDK177" s="396"/>
      <c r="EDL177" s="396"/>
      <c r="EDM177" s="396"/>
      <c r="EDN177" s="396"/>
      <c r="EDO177" s="396"/>
      <c r="EDP177" s="396"/>
      <c r="EDQ177" s="396"/>
      <c r="EDR177" s="396"/>
      <c r="EDS177" s="396"/>
      <c r="EDT177" s="396"/>
      <c r="EDU177" s="396"/>
      <c r="EDV177" s="396"/>
      <c r="EDW177" s="396"/>
      <c r="EDX177" s="396"/>
      <c r="EDY177" s="396"/>
      <c r="EDZ177" s="396"/>
      <c r="EEA177" s="396"/>
      <c r="EEB177" s="396"/>
      <c r="EEC177" s="396"/>
      <c r="EED177" s="396"/>
      <c r="EEE177" s="396"/>
      <c r="EEF177" s="396"/>
      <c r="EEG177" s="396"/>
      <c r="EEH177" s="396"/>
      <c r="EEI177" s="396"/>
      <c r="EEJ177" s="396"/>
      <c r="EEK177" s="396"/>
      <c r="EEL177" s="396"/>
      <c r="EEM177" s="396"/>
      <c r="EEN177" s="396"/>
      <c r="EEO177" s="396"/>
      <c r="EEP177" s="396"/>
      <c r="EEQ177" s="396"/>
      <c r="EER177" s="396"/>
      <c r="EES177" s="396"/>
      <c r="EET177" s="396"/>
      <c r="EEU177" s="396"/>
      <c r="EEV177" s="396"/>
      <c r="EEW177" s="396"/>
      <c r="EEX177" s="396"/>
      <c r="EEY177" s="396"/>
      <c r="EEZ177" s="396"/>
      <c r="EFA177" s="396"/>
      <c r="EFB177" s="396"/>
      <c r="EFC177" s="396"/>
      <c r="EFD177" s="396"/>
      <c r="EFE177" s="396"/>
      <c r="EFF177" s="396"/>
      <c r="EFG177" s="396"/>
      <c r="EFH177" s="396"/>
      <c r="EFI177" s="396"/>
      <c r="EFJ177" s="396"/>
      <c r="EFK177" s="396"/>
      <c r="EFL177" s="396"/>
      <c r="EFM177" s="396"/>
      <c r="EFN177" s="396"/>
      <c r="EFO177" s="396"/>
      <c r="EFP177" s="396"/>
      <c r="EFQ177" s="396"/>
      <c r="EFR177" s="396"/>
      <c r="EFS177" s="396"/>
      <c r="EFT177" s="396"/>
      <c r="EFU177" s="396"/>
      <c r="EFV177" s="396"/>
      <c r="EFW177" s="396"/>
      <c r="EFX177" s="396"/>
      <c r="EFY177" s="396"/>
      <c r="EFZ177" s="396"/>
      <c r="EGA177" s="396"/>
      <c r="EGB177" s="396"/>
      <c r="EGC177" s="396"/>
      <c r="EGD177" s="396"/>
      <c r="EGE177" s="396"/>
      <c r="EGF177" s="396"/>
      <c r="EGG177" s="396"/>
      <c r="EGH177" s="396"/>
      <c r="EGI177" s="396"/>
      <c r="EGJ177" s="396"/>
      <c r="EGK177" s="396"/>
      <c r="EGL177" s="396"/>
      <c r="EGM177" s="396"/>
      <c r="EGN177" s="396"/>
      <c r="EGO177" s="396"/>
      <c r="EGP177" s="396"/>
      <c r="EGQ177" s="396"/>
      <c r="EGR177" s="396"/>
      <c r="EGS177" s="396"/>
      <c r="EGT177" s="396"/>
      <c r="EGU177" s="396"/>
      <c r="EGV177" s="396"/>
      <c r="EGW177" s="396"/>
      <c r="EGX177" s="396"/>
      <c r="EGY177" s="396"/>
      <c r="EGZ177" s="396"/>
      <c r="EHA177" s="396"/>
      <c r="EHB177" s="396"/>
      <c r="EHC177" s="396"/>
      <c r="EHD177" s="396"/>
      <c r="EHE177" s="396"/>
      <c r="EHF177" s="396"/>
      <c r="EHG177" s="396"/>
      <c r="EHH177" s="396"/>
      <c r="EHI177" s="396"/>
      <c r="EHJ177" s="396"/>
      <c r="EHK177" s="396"/>
      <c r="EHL177" s="396"/>
      <c r="EHM177" s="396"/>
      <c r="EHN177" s="396"/>
      <c r="EHO177" s="396"/>
      <c r="EHP177" s="396"/>
      <c r="EHQ177" s="396"/>
      <c r="EHR177" s="396"/>
      <c r="EHS177" s="396"/>
      <c r="EHT177" s="396"/>
      <c r="EHU177" s="396"/>
      <c r="EHV177" s="396"/>
      <c r="EHW177" s="396"/>
      <c r="EHX177" s="396"/>
      <c r="EHY177" s="396"/>
      <c r="EHZ177" s="396"/>
      <c r="EIA177" s="396"/>
      <c r="EIB177" s="396"/>
      <c r="EIC177" s="396"/>
      <c r="EID177" s="396"/>
      <c r="EIE177" s="396"/>
      <c r="EIF177" s="396"/>
      <c r="EIG177" s="396"/>
      <c r="EIH177" s="396"/>
      <c r="EII177" s="396"/>
      <c r="EIJ177" s="396"/>
      <c r="EIK177" s="396"/>
      <c r="EIL177" s="396"/>
      <c r="EIM177" s="396"/>
      <c r="EIN177" s="396"/>
      <c r="EIO177" s="396"/>
      <c r="EIP177" s="396"/>
      <c r="EIQ177" s="396"/>
      <c r="EIR177" s="396"/>
      <c r="EIS177" s="396"/>
      <c r="EIT177" s="396"/>
      <c r="EIU177" s="396"/>
      <c r="EIV177" s="396"/>
      <c r="EIW177" s="396"/>
      <c r="EIX177" s="396"/>
      <c r="EIY177" s="396"/>
      <c r="EIZ177" s="396"/>
      <c r="EJA177" s="396"/>
      <c r="EJB177" s="396"/>
      <c r="EJC177" s="396"/>
      <c r="EJD177" s="396"/>
      <c r="EJE177" s="396"/>
      <c r="EJF177" s="396"/>
      <c r="EJG177" s="396"/>
      <c r="EJH177" s="396"/>
      <c r="EJI177" s="396"/>
      <c r="EJJ177" s="396"/>
      <c r="EJK177" s="396"/>
      <c r="EJL177" s="396"/>
      <c r="EJM177" s="396"/>
      <c r="EJN177" s="396"/>
      <c r="EJO177" s="396"/>
      <c r="EJP177" s="396"/>
      <c r="EJQ177" s="396"/>
      <c r="EJR177" s="396"/>
      <c r="EJS177" s="396"/>
      <c r="EJT177" s="396"/>
      <c r="EJU177" s="396"/>
      <c r="EJV177" s="396"/>
      <c r="EJW177" s="396"/>
      <c r="EJX177" s="396"/>
      <c r="EJY177" s="396"/>
      <c r="EJZ177" s="396"/>
      <c r="EKA177" s="396"/>
      <c r="EKB177" s="396"/>
      <c r="EKC177" s="396"/>
      <c r="EKD177" s="396"/>
      <c r="EKE177" s="396"/>
      <c r="EKF177" s="396"/>
      <c r="EKG177" s="396"/>
      <c r="EKH177" s="396"/>
      <c r="EKI177" s="396"/>
      <c r="EKJ177" s="396"/>
      <c r="EKK177" s="396"/>
      <c r="EKL177" s="396"/>
      <c r="EKM177" s="396"/>
      <c r="EKN177" s="396"/>
      <c r="EKO177" s="396"/>
      <c r="EKP177" s="396"/>
      <c r="EKQ177" s="396"/>
      <c r="EKR177" s="396"/>
      <c r="EKS177" s="396"/>
      <c r="EKT177" s="396"/>
      <c r="EKU177" s="396"/>
      <c r="EKV177" s="396"/>
      <c r="EKW177" s="396"/>
      <c r="EKX177" s="396"/>
      <c r="EKY177" s="396"/>
      <c r="EKZ177" s="396"/>
      <c r="ELA177" s="396"/>
      <c r="ELB177" s="396"/>
      <c r="ELC177" s="396"/>
      <c r="ELD177" s="396"/>
      <c r="ELE177" s="396"/>
      <c r="ELF177" s="396"/>
      <c r="ELG177" s="396"/>
      <c r="ELH177" s="396"/>
      <c r="ELI177" s="396"/>
      <c r="ELJ177" s="396"/>
      <c r="ELK177" s="396"/>
      <c r="ELL177" s="396"/>
      <c r="ELM177" s="396"/>
      <c r="ELN177" s="396"/>
      <c r="ELO177" s="396"/>
      <c r="ELP177" s="396"/>
      <c r="ELQ177" s="396"/>
      <c r="ELR177" s="396"/>
      <c r="ELS177" s="396"/>
      <c r="ELT177" s="396"/>
      <c r="ELU177" s="396"/>
      <c r="ELV177" s="396"/>
      <c r="ELW177" s="396"/>
      <c r="ELX177" s="396"/>
      <c r="ELY177" s="396"/>
      <c r="ELZ177" s="396"/>
      <c r="EMA177" s="396"/>
      <c r="EMB177" s="396"/>
      <c r="EMC177" s="396"/>
      <c r="EMD177" s="396"/>
      <c r="EME177" s="396"/>
      <c r="EMF177" s="396"/>
      <c r="EMG177" s="396"/>
      <c r="EMH177" s="396"/>
      <c r="EMI177" s="396"/>
      <c r="EMJ177" s="396"/>
      <c r="EMK177" s="396"/>
      <c r="EML177" s="396"/>
      <c r="EMM177" s="396"/>
      <c r="EMN177" s="396"/>
      <c r="EMO177" s="396"/>
      <c r="EMP177" s="396"/>
      <c r="EMQ177" s="396"/>
      <c r="EMR177" s="396"/>
      <c r="EMS177" s="396"/>
      <c r="EMT177" s="396"/>
      <c r="EMU177" s="396"/>
      <c r="EMV177" s="396"/>
      <c r="EMW177" s="396"/>
      <c r="EMX177" s="396"/>
      <c r="EMY177" s="396"/>
      <c r="EMZ177" s="396"/>
      <c r="ENA177" s="396"/>
      <c r="ENB177" s="396"/>
      <c r="ENC177" s="396"/>
      <c r="END177" s="396"/>
      <c r="ENE177" s="396"/>
      <c r="ENF177" s="396"/>
      <c r="ENG177" s="396"/>
      <c r="ENH177" s="396"/>
      <c r="ENI177" s="396"/>
      <c r="ENJ177" s="396"/>
      <c r="ENK177" s="396"/>
      <c r="ENL177" s="396"/>
      <c r="ENM177" s="396"/>
      <c r="ENN177" s="396"/>
      <c r="ENO177" s="396"/>
      <c r="ENP177" s="396"/>
      <c r="ENQ177" s="396"/>
      <c r="ENR177" s="396"/>
      <c r="ENS177" s="396"/>
      <c r="ENT177" s="396"/>
      <c r="ENU177" s="396"/>
      <c r="ENV177" s="396"/>
      <c r="ENW177" s="396"/>
      <c r="ENX177" s="396"/>
      <c r="ENY177" s="396"/>
      <c r="ENZ177" s="396"/>
      <c r="EOA177" s="396"/>
      <c r="EOB177" s="396"/>
      <c r="EOC177" s="396"/>
      <c r="EOD177" s="396"/>
      <c r="EOE177" s="396"/>
      <c r="EOF177" s="396"/>
      <c r="EOG177" s="396"/>
      <c r="EOH177" s="396"/>
      <c r="EOI177" s="396"/>
      <c r="EOJ177" s="396"/>
      <c r="EOK177" s="396"/>
      <c r="EOL177" s="396"/>
      <c r="EOM177" s="396"/>
      <c r="EON177" s="396"/>
      <c r="EOO177" s="396"/>
      <c r="EOP177" s="396"/>
      <c r="EOQ177" s="396"/>
      <c r="EOR177" s="396"/>
      <c r="EOS177" s="396"/>
      <c r="EOT177" s="396"/>
      <c r="EOU177" s="396"/>
      <c r="EOV177" s="396"/>
      <c r="EOW177" s="396"/>
      <c r="EOX177" s="396"/>
      <c r="EOY177" s="396"/>
      <c r="EOZ177" s="396"/>
      <c r="EPA177" s="396"/>
      <c r="EPB177" s="396"/>
      <c r="EPC177" s="396"/>
      <c r="EPD177" s="396"/>
      <c r="EPE177" s="396"/>
      <c r="EPF177" s="396"/>
      <c r="EPG177" s="396"/>
      <c r="EPH177" s="396"/>
      <c r="EPI177" s="396"/>
      <c r="EPJ177" s="396"/>
      <c r="EPK177" s="396"/>
      <c r="EPL177" s="396"/>
      <c r="EPM177" s="396"/>
      <c r="EPN177" s="396"/>
      <c r="EPO177" s="396"/>
      <c r="EPP177" s="396"/>
      <c r="EPQ177" s="396"/>
      <c r="EPR177" s="396"/>
      <c r="EPS177" s="396"/>
      <c r="EPT177" s="396"/>
      <c r="EPU177" s="396"/>
      <c r="EPV177" s="396"/>
      <c r="EPW177" s="396"/>
      <c r="EPX177" s="396"/>
      <c r="EPY177" s="396"/>
      <c r="EPZ177" s="396"/>
      <c r="EQA177" s="396"/>
      <c r="EQB177" s="396"/>
      <c r="EQC177" s="396"/>
      <c r="EQD177" s="396"/>
      <c r="EQE177" s="396"/>
      <c r="EQF177" s="396"/>
      <c r="EQG177" s="396"/>
      <c r="EQH177" s="396"/>
      <c r="EQI177" s="396"/>
      <c r="EQJ177" s="396"/>
      <c r="EQK177" s="396"/>
      <c r="EQL177" s="396"/>
      <c r="EQM177" s="396"/>
      <c r="EQN177" s="396"/>
      <c r="EQO177" s="396"/>
      <c r="EQP177" s="396"/>
      <c r="EQQ177" s="396"/>
      <c r="EQR177" s="396"/>
      <c r="EQS177" s="396"/>
      <c r="EQT177" s="396"/>
      <c r="EQU177" s="396"/>
      <c r="EQV177" s="396"/>
      <c r="EQW177" s="396"/>
      <c r="EQX177" s="396"/>
      <c r="EQY177" s="396"/>
      <c r="EQZ177" s="396"/>
      <c r="ERA177" s="396"/>
      <c r="ERB177" s="396"/>
      <c r="ERC177" s="396"/>
      <c r="ERD177" s="396"/>
      <c r="ERE177" s="396"/>
      <c r="ERF177" s="396"/>
      <c r="ERG177" s="396"/>
      <c r="ERH177" s="396"/>
      <c r="ERI177" s="396"/>
      <c r="ERJ177" s="396"/>
      <c r="ERK177" s="396"/>
      <c r="ERL177" s="396"/>
      <c r="ERM177" s="396"/>
      <c r="ERN177" s="396"/>
      <c r="ERO177" s="396"/>
      <c r="ERP177" s="396"/>
      <c r="ERQ177" s="396"/>
      <c r="ERR177" s="396"/>
      <c r="ERS177" s="396"/>
      <c r="ERT177" s="396"/>
      <c r="ERU177" s="396"/>
      <c r="ERV177" s="396"/>
      <c r="ERW177" s="396"/>
      <c r="ERX177" s="396"/>
      <c r="ERY177" s="396"/>
      <c r="ERZ177" s="396"/>
      <c r="ESA177" s="396"/>
      <c r="ESB177" s="396"/>
      <c r="ESC177" s="396"/>
      <c r="ESD177" s="396"/>
      <c r="ESE177" s="396"/>
      <c r="ESF177" s="396"/>
      <c r="ESG177" s="396"/>
      <c r="ESH177" s="396"/>
      <c r="ESI177" s="396"/>
      <c r="ESJ177" s="396"/>
      <c r="ESK177" s="396"/>
      <c r="ESL177" s="396"/>
      <c r="ESM177" s="396"/>
      <c r="ESN177" s="396"/>
      <c r="ESO177" s="396"/>
      <c r="ESP177" s="396"/>
      <c r="ESQ177" s="396"/>
      <c r="ESR177" s="396"/>
      <c r="ESS177" s="396"/>
      <c r="EST177" s="396"/>
      <c r="ESU177" s="396"/>
      <c r="ESV177" s="396"/>
      <c r="ESW177" s="396"/>
      <c r="ESX177" s="396"/>
      <c r="ESY177" s="396"/>
      <c r="ESZ177" s="396"/>
      <c r="ETA177" s="396"/>
      <c r="ETB177" s="396"/>
      <c r="ETC177" s="396"/>
      <c r="ETD177" s="396"/>
      <c r="ETE177" s="396"/>
      <c r="ETF177" s="396"/>
      <c r="ETG177" s="396"/>
      <c r="ETH177" s="396"/>
      <c r="ETI177" s="396"/>
      <c r="ETJ177" s="396"/>
      <c r="ETK177" s="396"/>
      <c r="ETL177" s="396"/>
      <c r="ETM177" s="396"/>
      <c r="ETN177" s="396"/>
      <c r="ETO177" s="396"/>
      <c r="ETP177" s="396"/>
      <c r="ETQ177" s="396"/>
      <c r="ETR177" s="396"/>
      <c r="ETS177" s="396"/>
      <c r="ETT177" s="396"/>
      <c r="ETU177" s="396"/>
      <c r="ETV177" s="396"/>
      <c r="ETW177" s="396"/>
      <c r="ETX177" s="396"/>
      <c r="ETY177" s="396"/>
      <c r="ETZ177" s="396"/>
      <c r="EUA177" s="396"/>
      <c r="EUB177" s="396"/>
      <c r="EUC177" s="396"/>
      <c r="EUD177" s="396"/>
      <c r="EUE177" s="396"/>
      <c r="EUF177" s="396"/>
      <c r="EUG177" s="396"/>
      <c r="EUH177" s="396"/>
      <c r="EUI177" s="396"/>
      <c r="EUJ177" s="396"/>
      <c r="EUK177" s="396"/>
      <c r="EUL177" s="396"/>
      <c r="EUM177" s="396"/>
      <c r="EUN177" s="396"/>
      <c r="EUO177" s="396"/>
      <c r="EUP177" s="396"/>
      <c r="EUQ177" s="396"/>
      <c r="EUR177" s="396"/>
      <c r="EUS177" s="396"/>
      <c r="EUT177" s="396"/>
      <c r="EUU177" s="396"/>
      <c r="EUV177" s="396"/>
      <c r="EUW177" s="396"/>
      <c r="EUX177" s="396"/>
      <c r="EUY177" s="396"/>
      <c r="EUZ177" s="396"/>
      <c r="EVA177" s="396"/>
      <c r="EVB177" s="396"/>
      <c r="EVC177" s="396"/>
      <c r="EVD177" s="396"/>
      <c r="EVE177" s="396"/>
      <c r="EVF177" s="396"/>
      <c r="EVG177" s="396"/>
      <c r="EVH177" s="396"/>
      <c r="EVI177" s="396"/>
      <c r="EVJ177" s="396"/>
      <c r="EVK177" s="396"/>
      <c r="EVL177" s="396"/>
      <c r="EVM177" s="396"/>
      <c r="EVN177" s="396"/>
      <c r="EVO177" s="396"/>
      <c r="EVP177" s="396"/>
      <c r="EVQ177" s="396"/>
      <c r="EVR177" s="396"/>
      <c r="EVS177" s="396"/>
      <c r="EVT177" s="396"/>
      <c r="EVU177" s="396"/>
      <c r="EVV177" s="396"/>
      <c r="EVW177" s="396"/>
      <c r="EVX177" s="396"/>
      <c r="EVY177" s="396"/>
      <c r="EVZ177" s="396"/>
      <c r="EWA177" s="396"/>
      <c r="EWB177" s="396"/>
      <c r="EWC177" s="396"/>
      <c r="EWD177" s="396"/>
      <c r="EWE177" s="396"/>
      <c r="EWF177" s="396"/>
      <c r="EWG177" s="396"/>
      <c r="EWH177" s="396"/>
      <c r="EWI177" s="396"/>
      <c r="EWJ177" s="396"/>
      <c r="EWK177" s="396"/>
      <c r="EWL177" s="396"/>
      <c r="EWM177" s="396"/>
      <c r="EWN177" s="396"/>
      <c r="EWO177" s="396"/>
      <c r="EWP177" s="396"/>
      <c r="EWQ177" s="396"/>
      <c r="EWR177" s="396"/>
      <c r="EWS177" s="396"/>
      <c r="EWT177" s="396"/>
      <c r="EWU177" s="396"/>
      <c r="EWV177" s="396"/>
      <c r="EWW177" s="396"/>
      <c r="EWX177" s="396"/>
      <c r="EWY177" s="396"/>
      <c r="EWZ177" s="396"/>
      <c r="EXA177" s="396"/>
      <c r="EXB177" s="396"/>
      <c r="EXC177" s="396"/>
      <c r="EXD177" s="396"/>
      <c r="EXE177" s="396"/>
      <c r="EXF177" s="396"/>
      <c r="EXG177" s="396"/>
      <c r="EXH177" s="396"/>
      <c r="EXI177" s="396"/>
      <c r="EXJ177" s="396"/>
      <c r="EXK177" s="396"/>
      <c r="EXL177" s="396"/>
      <c r="EXM177" s="396"/>
      <c r="EXN177" s="396"/>
      <c r="EXO177" s="396"/>
      <c r="EXP177" s="396"/>
      <c r="EXQ177" s="396"/>
      <c r="EXR177" s="396"/>
      <c r="EXS177" s="396"/>
      <c r="EXT177" s="396"/>
      <c r="EXU177" s="396"/>
      <c r="EXV177" s="396"/>
      <c r="EXW177" s="396"/>
      <c r="EXX177" s="396"/>
      <c r="EXY177" s="396"/>
      <c r="EXZ177" s="396"/>
      <c r="EYA177" s="396"/>
      <c r="EYB177" s="396"/>
      <c r="EYC177" s="396"/>
      <c r="EYD177" s="396"/>
      <c r="EYE177" s="396"/>
      <c r="EYF177" s="396"/>
      <c r="EYG177" s="396"/>
      <c r="EYH177" s="396"/>
      <c r="EYI177" s="396"/>
      <c r="EYJ177" s="396"/>
      <c r="EYK177" s="396"/>
      <c r="EYL177" s="396"/>
      <c r="EYM177" s="396"/>
      <c r="EYN177" s="396"/>
      <c r="EYO177" s="396"/>
      <c r="EYP177" s="396"/>
      <c r="EYQ177" s="396"/>
      <c r="EYR177" s="396"/>
      <c r="EYS177" s="396"/>
      <c r="EYT177" s="396"/>
      <c r="EYU177" s="396"/>
      <c r="EYV177" s="396"/>
      <c r="EYW177" s="396"/>
      <c r="EYX177" s="396"/>
      <c r="EYY177" s="396"/>
      <c r="EYZ177" s="396"/>
      <c r="EZA177" s="396"/>
      <c r="EZB177" s="396"/>
      <c r="EZC177" s="396"/>
      <c r="EZD177" s="396"/>
      <c r="EZE177" s="396"/>
      <c r="EZF177" s="396"/>
      <c r="EZG177" s="396"/>
      <c r="EZH177" s="396"/>
      <c r="EZI177" s="396"/>
      <c r="EZJ177" s="396"/>
      <c r="EZK177" s="396"/>
      <c r="EZL177" s="396"/>
      <c r="EZM177" s="396"/>
      <c r="EZN177" s="396"/>
      <c r="EZO177" s="396"/>
      <c r="EZP177" s="396"/>
      <c r="EZQ177" s="396"/>
      <c r="EZR177" s="396"/>
      <c r="EZS177" s="396"/>
      <c r="EZT177" s="396"/>
      <c r="EZU177" s="396"/>
      <c r="EZV177" s="396"/>
      <c r="EZW177" s="396"/>
      <c r="EZX177" s="396"/>
      <c r="EZY177" s="396"/>
      <c r="EZZ177" s="396"/>
      <c r="FAA177" s="396"/>
      <c r="FAB177" s="396"/>
      <c r="FAC177" s="396"/>
      <c r="FAD177" s="396"/>
      <c r="FAE177" s="396"/>
      <c r="FAF177" s="396"/>
      <c r="FAG177" s="396"/>
      <c r="FAH177" s="396"/>
      <c r="FAI177" s="396"/>
      <c r="FAJ177" s="396"/>
      <c r="FAK177" s="396"/>
      <c r="FAL177" s="396"/>
      <c r="FAM177" s="396"/>
      <c r="FAN177" s="396"/>
      <c r="FAO177" s="396"/>
      <c r="FAP177" s="396"/>
      <c r="FAQ177" s="396"/>
      <c r="FAR177" s="396"/>
      <c r="FAS177" s="396"/>
      <c r="FAT177" s="396"/>
      <c r="FAU177" s="396"/>
      <c r="FAV177" s="396"/>
      <c r="FAW177" s="396"/>
      <c r="FAX177" s="396"/>
      <c r="FAY177" s="396"/>
      <c r="FAZ177" s="396"/>
      <c r="FBA177" s="396"/>
      <c r="FBB177" s="396"/>
      <c r="FBC177" s="396"/>
      <c r="FBD177" s="396"/>
      <c r="FBE177" s="396"/>
      <c r="FBF177" s="396"/>
      <c r="FBG177" s="396"/>
      <c r="FBH177" s="396"/>
      <c r="FBI177" s="396"/>
      <c r="FBJ177" s="396"/>
      <c r="FBK177" s="396"/>
      <c r="FBL177" s="396"/>
      <c r="FBM177" s="396"/>
      <c r="FBN177" s="396"/>
      <c r="FBO177" s="396"/>
      <c r="FBP177" s="396"/>
      <c r="FBQ177" s="396"/>
      <c r="FBR177" s="396"/>
      <c r="FBS177" s="396"/>
      <c r="FBT177" s="396"/>
      <c r="FBU177" s="396"/>
      <c r="FBV177" s="396"/>
      <c r="FBW177" s="396"/>
      <c r="FBX177" s="396"/>
      <c r="FBY177" s="396"/>
      <c r="FBZ177" s="396"/>
      <c r="FCA177" s="396"/>
      <c r="FCB177" s="396"/>
      <c r="FCC177" s="396"/>
      <c r="FCD177" s="396"/>
      <c r="FCE177" s="396"/>
      <c r="FCF177" s="396"/>
      <c r="FCG177" s="396"/>
      <c r="FCH177" s="396"/>
      <c r="FCI177" s="396"/>
      <c r="FCJ177" s="396"/>
      <c r="FCK177" s="396"/>
      <c r="FCL177" s="396"/>
      <c r="FCM177" s="396"/>
      <c r="FCN177" s="396"/>
      <c r="FCO177" s="396"/>
      <c r="FCP177" s="396"/>
      <c r="FCQ177" s="396"/>
      <c r="FCR177" s="396"/>
      <c r="FCS177" s="396"/>
      <c r="FCT177" s="396"/>
      <c r="FCU177" s="396"/>
      <c r="FCV177" s="396"/>
      <c r="FCW177" s="396"/>
      <c r="FCX177" s="396"/>
      <c r="FCY177" s="396"/>
      <c r="FCZ177" s="396"/>
      <c r="FDA177" s="396"/>
      <c r="FDB177" s="396"/>
      <c r="FDC177" s="396"/>
      <c r="FDD177" s="396"/>
      <c r="FDE177" s="396"/>
      <c r="FDF177" s="396"/>
      <c r="FDG177" s="396"/>
      <c r="FDH177" s="396"/>
      <c r="FDI177" s="396"/>
      <c r="FDJ177" s="396"/>
      <c r="FDK177" s="396"/>
      <c r="FDL177" s="396"/>
      <c r="FDM177" s="396"/>
      <c r="FDN177" s="396"/>
      <c r="FDO177" s="396"/>
      <c r="FDP177" s="396"/>
      <c r="FDQ177" s="396"/>
      <c r="FDR177" s="396"/>
      <c r="FDS177" s="396"/>
      <c r="FDT177" s="396"/>
      <c r="FDU177" s="396"/>
      <c r="FDV177" s="396"/>
      <c r="FDW177" s="396"/>
      <c r="FDX177" s="396"/>
      <c r="FDY177" s="396"/>
      <c r="FDZ177" s="396"/>
      <c r="FEA177" s="396"/>
      <c r="FEB177" s="396"/>
      <c r="FEC177" s="396"/>
      <c r="FED177" s="396"/>
      <c r="FEE177" s="396"/>
      <c r="FEF177" s="396"/>
      <c r="FEG177" s="396"/>
      <c r="FEH177" s="396"/>
      <c r="FEI177" s="396"/>
      <c r="FEJ177" s="396"/>
      <c r="FEK177" s="396"/>
      <c r="FEL177" s="396"/>
      <c r="FEM177" s="396"/>
      <c r="FEN177" s="396"/>
      <c r="FEO177" s="396"/>
      <c r="FEP177" s="396"/>
      <c r="FEQ177" s="396"/>
      <c r="FER177" s="396"/>
      <c r="FES177" s="396"/>
      <c r="FET177" s="396"/>
      <c r="FEU177" s="396"/>
      <c r="FEV177" s="396"/>
      <c r="FEW177" s="396"/>
      <c r="FEX177" s="396"/>
      <c r="FEY177" s="396"/>
      <c r="FEZ177" s="396"/>
      <c r="FFA177" s="396"/>
      <c r="FFB177" s="396"/>
      <c r="FFC177" s="396"/>
      <c r="FFD177" s="396"/>
      <c r="FFE177" s="396"/>
      <c r="FFF177" s="396"/>
      <c r="FFG177" s="396"/>
      <c r="FFH177" s="396"/>
      <c r="FFI177" s="396"/>
      <c r="FFJ177" s="396"/>
      <c r="FFK177" s="396"/>
      <c r="FFL177" s="396"/>
      <c r="FFM177" s="396"/>
      <c r="FFN177" s="396"/>
      <c r="FFO177" s="396"/>
      <c r="FFP177" s="396"/>
      <c r="FFQ177" s="396"/>
      <c r="FFR177" s="396"/>
      <c r="FFS177" s="396"/>
      <c r="FFT177" s="396"/>
      <c r="FFU177" s="396"/>
      <c r="FFV177" s="396"/>
      <c r="FFW177" s="396"/>
      <c r="FFX177" s="396"/>
      <c r="FFY177" s="396"/>
      <c r="FFZ177" s="396"/>
      <c r="FGA177" s="396"/>
      <c r="FGB177" s="396"/>
      <c r="FGC177" s="396"/>
      <c r="FGD177" s="396"/>
      <c r="FGE177" s="396"/>
      <c r="FGF177" s="396"/>
      <c r="FGG177" s="396"/>
      <c r="FGH177" s="396"/>
      <c r="FGI177" s="396"/>
      <c r="FGJ177" s="396"/>
      <c r="FGK177" s="396"/>
      <c r="FGL177" s="396"/>
      <c r="FGM177" s="396"/>
      <c r="FGN177" s="396"/>
      <c r="FGO177" s="396"/>
      <c r="FGP177" s="396"/>
      <c r="FGQ177" s="396"/>
      <c r="FGR177" s="396"/>
      <c r="FGS177" s="396"/>
      <c r="FGT177" s="396"/>
      <c r="FGU177" s="396"/>
      <c r="FGV177" s="396"/>
      <c r="FGW177" s="396"/>
      <c r="FGX177" s="396"/>
      <c r="FGY177" s="396"/>
      <c r="FGZ177" s="396"/>
      <c r="FHA177" s="396"/>
      <c r="FHB177" s="396"/>
      <c r="FHC177" s="396"/>
      <c r="FHD177" s="396"/>
      <c r="FHE177" s="396"/>
      <c r="FHF177" s="396"/>
      <c r="FHG177" s="396"/>
      <c r="FHH177" s="396"/>
      <c r="FHI177" s="396"/>
      <c r="FHJ177" s="396"/>
      <c r="FHK177" s="396"/>
      <c r="FHL177" s="396"/>
      <c r="FHM177" s="396"/>
      <c r="FHN177" s="396"/>
      <c r="FHO177" s="396"/>
      <c r="FHP177" s="396"/>
      <c r="FHQ177" s="396"/>
      <c r="FHR177" s="396"/>
      <c r="FHS177" s="396"/>
      <c r="FHT177" s="396"/>
      <c r="FHU177" s="396"/>
      <c r="FHV177" s="396"/>
      <c r="FHW177" s="396"/>
      <c r="FHX177" s="396"/>
      <c r="FHY177" s="396"/>
      <c r="FHZ177" s="396"/>
      <c r="FIA177" s="396"/>
      <c r="FIB177" s="396"/>
      <c r="FIC177" s="396"/>
      <c r="FID177" s="396"/>
      <c r="FIE177" s="396"/>
      <c r="FIF177" s="396"/>
      <c r="FIG177" s="396"/>
      <c r="FIH177" s="396"/>
      <c r="FII177" s="396"/>
      <c r="FIJ177" s="396"/>
      <c r="FIK177" s="396"/>
      <c r="FIL177" s="396"/>
      <c r="FIM177" s="396"/>
      <c r="FIN177" s="396"/>
      <c r="FIO177" s="396"/>
      <c r="FIP177" s="396"/>
      <c r="FIQ177" s="396"/>
      <c r="FIR177" s="396"/>
      <c r="FIS177" s="396"/>
      <c r="FIT177" s="396"/>
      <c r="FIU177" s="396"/>
      <c r="FIV177" s="396"/>
      <c r="FIW177" s="396"/>
      <c r="FIX177" s="396"/>
      <c r="FIY177" s="396"/>
      <c r="FIZ177" s="396"/>
      <c r="FJA177" s="396"/>
      <c r="FJB177" s="396"/>
      <c r="FJC177" s="396"/>
      <c r="FJD177" s="396"/>
      <c r="FJE177" s="396"/>
      <c r="FJF177" s="396"/>
      <c r="FJG177" s="396"/>
      <c r="FJH177" s="396"/>
      <c r="FJI177" s="396"/>
      <c r="FJJ177" s="396"/>
      <c r="FJK177" s="396"/>
      <c r="FJL177" s="396"/>
      <c r="FJM177" s="396"/>
      <c r="FJN177" s="396"/>
      <c r="FJO177" s="396"/>
      <c r="FJP177" s="396"/>
      <c r="FJQ177" s="396"/>
      <c r="FJR177" s="396"/>
      <c r="FJS177" s="396"/>
      <c r="FJT177" s="396"/>
      <c r="FJU177" s="396"/>
      <c r="FJV177" s="396"/>
      <c r="FJW177" s="396"/>
      <c r="FJX177" s="396"/>
      <c r="FJY177" s="396"/>
      <c r="FJZ177" s="396"/>
      <c r="FKA177" s="396"/>
      <c r="FKB177" s="396"/>
      <c r="FKC177" s="396"/>
      <c r="FKD177" s="396"/>
      <c r="FKE177" s="396"/>
      <c r="FKF177" s="396"/>
      <c r="FKG177" s="396"/>
      <c r="FKH177" s="396"/>
      <c r="FKI177" s="396"/>
      <c r="FKJ177" s="396"/>
      <c r="FKK177" s="396"/>
      <c r="FKL177" s="396"/>
      <c r="FKM177" s="396"/>
      <c r="FKN177" s="396"/>
      <c r="FKO177" s="396"/>
      <c r="FKP177" s="396"/>
      <c r="FKQ177" s="396"/>
      <c r="FKR177" s="396"/>
      <c r="FKS177" s="396"/>
      <c r="FKT177" s="396"/>
      <c r="FKU177" s="396"/>
      <c r="FKV177" s="396"/>
      <c r="FKW177" s="396"/>
      <c r="FKX177" s="396"/>
      <c r="FKY177" s="396"/>
      <c r="FKZ177" s="396"/>
      <c r="FLA177" s="396"/>
      <c r="FLB177" s="396"/>
      <c r="FLC177" s="396"/>
      <c r="FLD177" s="396"/>
      <c r="FLE177" s="396"/>
      <c r="FLF177" s="396"/>
      <c r="FLG177" s="396"/>
      <c r="FLH177" s="396"/>
      <c r="FLI177" s="396"/>
      <c r="FLJ177" s="396"/>
      <c r="FLK177" s="396"/>
      <c r="FLL177" s="396"/>
      <c r="FLM177" s="396"/>
      <c r="FLN177" s="396"/>
      <c r="FLO177" s="396"/>
      <c r="FLP177" s="396"/>
      <c r="FLQ177" s="396"/>
      <c r="FLR177" s="396"/>
      <c r="FLS177" s="396"/>
      <c r="FLT177" s="396"/>
      <c r="FLU177" s="396"/>
      <c r="FLV177" s="396"/>
      <c r="FLW177" s="396"/>
      <c r="FLX177" s="396"/>
      <c r="FLY177" s="396"/>
      <c r="FLZ177" s="396"/>
      <c r="FMA177" s="396"/>
      <c r="FMB177" s="396"/>
      <c r="FMC177" s="396"/>
      <c r="FMD177" s="396"/>
      <c r="FME177" s="396"/>
      <c r="FMF177" s="396"/>
      <c r="FMG177" s="396"/>
      <c r="FMH177" s="396"/>
      <c r="FMI177" s="396"/>
      <c r="FMJ177" s="396"/>
      <c r="FMK177" s="396"/>
      <c r="FML177" s="396"/>
      <c r="FMM177" s="396"/>
      <c r="FMN177" s="396"/>
      <c r="FMO177" s="396"/>
      <c r="FMP177" s="396"/>
      <c r="FMQ177" s="396"/>
      <c r="FMR177" s="396"/>
      <c r="FMS177" s="396"/>
      <c r="FMT177" s="396"/>
      <c r="FMU177" s="396"/>
      <c r="FMV177" s="396"/>
      <c r="FMW177" s="396"/>
      <c r="FMX177" s="396"/>
      <c r="FMY177" s="396"/>
      <c r="FMZ177" s="396"/>
      <c r="FNA177" s="396"/>
      <c r="FNB177" s="396"/>
      <c r="FNC177" s="396"/>
      <c r="FND177" s="396"/>
      <c r="FNE177" s="396"/>
      <c r="FNF177" s="396"/>
      <c r="FNG177" s="396"/>
      <c r="FNH177" s="396"/>
      <c r="FNI177" s="396"/>
      <c r="FNJ177" s="396"/>
      <c r="FNK177" s="396"/>
      <c r="FNL177" s="396"/>
      <c r="FNM177" s="396"/>
      <c r="FNN177" s="396"/>
      <c r="FNO177" s="396"/>
      <c r="FNP177" s="396"/>
      <c r="FNQ177" s="396"/>
      <c r="FNR177" s="396"/>
      <c r="FNS177" s="396"/>
      <c r="FNT177" s="396"/>
      <c r="FNU177" s="396"/>
      <c r="FNV177" s="396"/>
      <c r="FNW177" s="396"/>
      <c r="FNX177" s="396"/>
      <c r="FNY177" s="396"/>
      <c r="FNZ177" s="396"/>
      <c r="FOA177" s="396"/>
      <c r="FOB177" s="396"/>
      <c r="FOC177" s="396"/>
      <c r="FOD177" s="396"/>
      <c r="FOE177" s="396"/>
      <c r="FOF177" s="396"/>
      <c r="FOG177" s="396"/>
      <c r="FOH177" s="396"/>
      <c r="FOI177" s="396"/>
      <c r="FOJ177" s="396"/>
      <c r="FOK177" s="396"/>
      <c r="FOL177" s="396"/>
      <c r="FOM177" s="396"/>
      <c r="FON177" s="396"/>
      <c r="FOO177" s="396"/>
      <c r="FOP177" s="396"/>
      <c r="FOQ177" s="396"/>
      <c r="FOR177" s="396"/>
      <c r="FOS177" s="396"/>
      <c r="FOT177" s="396"/>
      <c r="FOU177" s="396"/>
      <c r="FOV177" s="396"/>
      <c r="FOW177" s="396"/>
      <c r="FOX177" s="396"/>
      <c r="FOY177" s="396"/>
      <c r="FOZ177" s="396"/>
      <c r="FPA177" s="396"/>
      <c r="FPB177" s="396"/>
      <c r="FPC177" s="396"/>
      <c r="FPD177" s="396"/>
      <c r="FPE177" s="396"/>
      <c r="FPF177" s="396"/>
      <c r="FPG177" s="396"/>
      <c r="FPH177" s="396"/>
      <c r="FPI177" s="396"/>
      <c r="FPJ177" s="396"/>
      <c r="FPK177" s="396"/>
      <c r="FPL177" s="396"/>
      <c r="FPM177" s="396"/>
      <c r="FPN177" s="396"/>
      <c r="FPO177" s="396"/>
      <c r="FPP177" s="396"/>
      <c r="FPQ177" s="396"/>
      <c r="FPR177" s="396"/>
      <c r="FPS177" s="396"/>
      <c r="FPT177" s="396"/>
      <c r="FPU177" s="396"/>
      <c r="FPV177" s="396"/>
      <c r="FPW177" s="396"/>
      <c r="FPX177" s="396"/>
      <c r="FPY177" s="396"/>
      <c r="FPZ177" s="396"/>
      <c r="FQA177" s="396"/>
      <c r="FQB177" s="396"/>
      <c r="FQC177" s="396"/>
      <c r="FQD177" s="396"/>
      <c r="FQE177" s="396"/>
      <c r="FQF177" s="396"/>
      <c r="FQG177" s="396"/>
      <c r="FQH177" s="396"/>
      <c r="FQI177" s="396"/>
      <c r="FQJ177" s="396"/>
      <c r="FQK177" s="396"/>
      <c r="FQL177" s="396"/>
      <c r="FQM177" s="396"/>
      <c r="FQN177" s="396"/>
      <c r="FQO177" s="396"/>
      <c r="FQP177" s="396"/>
      <c r="FQQ177" s="396"/>
      <c r="FQR177" s="396"/>
      <c r="FQS177" s="396"/>
      <c r="FQT177" s="396"/>
      <c r="FQU177" s="396"/>
      <c r="FQV177" s="396"/>
      <c r="FQW177" s="396"/>
      <c r="FQX177" s="396"/>
      <c r="FQY177" s="396"/>
      <c r="FQZ177" s="396"/>
      <c r="FRA177" s="396"/>
      <c r="FRB177" s="396"/>
      <c r="FRC177" s="396"/>
      <c r="FRD177" s="396"/>
      <c r="FRE177" s="396"/>
      <c r="FRF177" s="396"/>
      <c r="FRG177" s="396"/>
      <c r="FRH177" s="396"/>
      <c r="FRI177" s="396"/>
      <c r="FRJ177" s="396"/>
      <c r="FRK177" s="396"/>
      <c r="FRL177" s="396"/>
      <c r="FRM177" s="396"/>
      <c r="FRN177" s="396"/>
      <c r="FRO177" s="396"/>
      <c r="FRP177" s="396"/>
      <c r="FRQ177" s="396"/>
      <c r="FRR177" s="396"/>
      <c r="FRS177" s="396"/>
      <c r="FRT177" s="396"/>
      <c r="FRU177" s="396"/>
      <c r="FRV177" s="396"/>
      <c r="FRW177" s="396"/>
      <c r="FRX177" s="396"/>
      <c r="FRY177" s="396"/>
      <c r="FRZ177" s="396"/>
      <c r="FSA177" s="396"/>
      <c r="FSB177" s="396"/>
      <c r="FSC177" s="396"/>
      <c r="FSD177" s="396"/>
      <c r="FSE177" s="396"/>
      <c r="FSF177" s="396"/>
      <c r="FSG177" s="396"/>
      <c r="FSH177" s="396"/>
      <c r="FSI177" s="396"/>
      <c r="FSJ177" s="396"/>
      <c r="FSK177" s="396"/>
      <c r="FSL177" s="396"/>
      <c r="FSM177" s="396"/>
      <c r="FSN177" s="396"/>
      <c r="FSO177" s="396"/>
      <c r="FSP177" s="396"/>
      <c r="FSQ177" s="396"/>
      <c r="FSR177" s="396"/>
      <c r="FSS177" s="396"/>
      <c r="FST177" s="396"/>
      <c r="FSU177" s="396"/>
      <c r="FSV177" s="396"/>
      <c r="FSW177" s="396"/>
      <c r="FSX177" s="396"/>
      <c r="FSY177" s="396"/>
      <c r="FSZ177" s="396"/>
      <c r="FTA177" s="396"/>
      <c r="FTB177" s="396"/>
      <c r="FTC177" s="396"/>
      <c r="FTD177" s="396"/>
      <c r="FTE177" s="396"/>
      <c r="FTF177" s="396"/>
      <c r="FTG177" s="396"/>
      <c r="FTH177" s="396"/>
      <c r="FTI177" s="396"/>
      <c r="FTJ177" s="396"/>
      <c r="FTK177" s="396"/>
      <c r="FTL177" s="396"/>
      <c r="FTM177" s="396"/>
      <c r="FTN177" s="396"/>
      <c r="FTO177" s="396"/>
      <c r="FTP177" s="396"/>
      <c r="FTQ177" s="396"/>
      <c r="FTR177" s="396"/>
      <c r="FTS177" s="396"/>
      <c r="FTT177" s="396"/>
      <c r="FTU177" s="396"/>
      <c r="FTV177" s="396"/>
      <c r="FTW177" s="396"/>
      <c r="FTX177" s="396"/>
      <c r="FTY177" s="396"/>
      <c r="FTZ177" s="396"/>
      <c r="FUA177" s="396"/>
      <c r="FUB177" s="396"/>
      <c r="FUC177" s="396"/>
      <c r="FUD177" s="396"/>
      <c r="FUE177" s="396"/>
      <c r="FUF177" s="396"/>
      <c r="FUG177" s="396"/>
      <c r="FUH177" s="396"/>
      <c r="FUI177" s="396"/>
      <c r="FUJ177" s="396"/>
      <c r="FUK177" s="396"/>
      <c r="FUL177" s="396"/>
      <c r="FUM177" s="396"/>
      <c r="FUN177" s="396"/>
      <c r="FUO177" s="396"/>
      <c r="FUP177" s="396"/>
      <c r="FUQ177" s="396"/>
      <c r="FUR177" s="396"/>
      <c r="FUS177" s="396"/>
      <c r="FUT177" s="396"/>
      <c r="FUU177" s="396"/>
      <c r="FUV177" s="396"/>
      <c r="FUW177" s="396"/>
      <c r="FUX177" s="396"/>
      <c r="FUY177" s="396"/>
      <c r="FUZ177" s="396"/>
      <c r="FVA177" s="396"/>
      <c r="FVB177" s="396"/>
      <c r="FVC177" s="396"/>
      <c r="FVD177" s="396"/>
      <c r="FVE177" s="396"/>
      <c r="FVF177" s="396"/>
      <c r="FVG177" s="396"/>
      <c r="FVH177" s="396"/>
      <c r="FVI177" s="396"/>
      <c r="FVJ177" s="396"/>
      <c r="FVK177" s="396"/>
      <c r="FVL177" s="396"/>
      <c r="FVM177" s="396"/>
      <c r="FVN177" s="396"/>
      <c r="FVO177" s="396"/>
      <c r="FVP177" s="396"/>
      <c r="FVQ177" s="396"/>
      <c r="FVR177" s="396"/>
      <c r="FVS177" s="396"/>
      <c r="FVT177" s="396"/>
      <c r="FVU177" s="396"/>
      <c r="FVV177" s="396"/>
      <c r="FVW177" s="396"/>
      <c r="FVX177" s="396"/>
      <c r="FVY177" s="396"/>
      <c r="FVZ177" s="396"/>
      <c r="FWA177" s="396"/>
      <c r="FWB177" s="396"/>
      <c r="FWC177" s="396"/>
      <c r="FWD177" s="396"/>
      <c r="FWE177" s="396"/>
      <c r="FWF177" s="396"/>
      <c r="FWG177" s="396"/>
      <c r="FWH177" s="396"/>
      <c r="FWI177" s="396"/>
      <c r="FWJ177" s="396"/>
      <c r="FWK177" s="396"/>
      <c r="FWL177" s="396"/>
      <c r="FWM177" s="396"/>
      <c r="FWN177" s="396"/>
      <c r="FWO177" s="396"/>
      <c r="FWP177" s="396"/>
      <c r="FWQ177" s="396"/>
      <c r="FWR177" s="396"/>
      <c r="FWS177" s="396"/>
      <c r="FWT177" s="396"/>
      <c r="FWU177" s="396"/>
      <c r="FWV177" s="396"/>
      <c r="FWW177" s="396"/>
      <c r="FWX177" s="396"/>
      <c r="FWY177" s="396"/>
      <c r="FWZ177" s="396"/>
      <c r="FXA177" s="396"/>
      <c r="FXB177" s="396"/>
      <c r="FXC177" s="396"/>
      <c r="FXD177" s="396"/>
      <c r="FXE177" s="396"/>
      <c r="FXF177" s="396"/>
      <c r="FXG177" s="396"/>
      <c r="FXH177" s="396"/>
      <c r="FXI177" s="396"/>
      <c r="FXJ177" s="396"/>
      <c r="FXK177" s="396"/>
      <c r="FXL177" s="396"/>
      <c r="FXM177" s="396"/>
      <c r="FXN177" s="396"/>
      <c r="FXO177" s="396"/>
      <c r="FXP177" s="396"/>
      <c r="FXQ177" s="396"/>
      <c r="FXR177" s="396"/>
      <c r="FXS177" s="396"/>
      <c r="FXT177" s="396"/>
      <c r="FXU177" s="396"/>
      <c r="FXV177" s="396"/>
      <c r="FXW177" s="396"/>
      <c r="FXX177" s="396"/>
      <c r="FXY177" s="396"/>
      <c r="FXZ177" s="396"/>
      <c r="FYA177" s="396"/>
      <c r="FYB177" s="396"/>
      <c r="FYC177" s="396"/>
      <c r="FYD177" s="396"/>
      <c r="FYE177" s="396"/>
      <c r="FYF177" s="396"/>
      <c r="FYG177" s="396"/>
      <c r="FYH177" s="396"/>
      <c r="FYI177" s="396"/>
      <c r="FYJ177" s="396"/>
      <c r="FYK177" s="396"/>
      <c r="FYL177" s="396"/>
      <c r="FYM177" s="396"/>
      <c r="FYN177" s="396"/>
      <c r="FYO177" s="396"/>
      <c r="FYP177" s="396"/>
      <c r="FYQ177" s="396"/>
      <c r="FYR177" s="396"/>
      <c r="FYS177" s="396"/>
      <c r="FYT177" s="396"/>
      <c r="FYU177" s="396"/>
      <c r="FYV177" s="396"/>
      <c r="FYW177" s="396"/>
      <c r="FYX177" s="396"/>
      <c r="FYY177" s="396"/>
      <c r="FYZ177" s="396"/>
      <c r="FZA177" s="396"/>
      <c r="FZB177" s="396"/>
      <c r="FZC177" s="396"/>
      <c r="FZD177" s="396"/>
      <c r="FZE177" s="396"/>
      <c r="FZF177" s="396"/>
      <c r="FZG177" s="396"/>
      <c r="FZH177" s="396"/>
      <c r="FZI177" s="396"/>
      <c r="FZJ177" s="396"/>
      <c r="FZK177" s="396"/>
      <c r="FZL177" s="396"/>
      <c r="FZM177" s="396"/>
      <c r="FZN177" s="396"/>
      <c r="FZO177" s="396"/>
      <c r="FZP177" s="396"/>
      <c r="FZQ177" s="396"/>
      <c r="FZR177" s="396"/>
      <c r="FZS177" s="396"/>
      <c r="FZT177" s="396"/>
      <c r="FZU177" s="396"/>
      <c r="FZV177" s="396"/>
      <c r="FZW177" s="396"/>
      <c r="FZX177" s="396"/>
      <c r="FZY177" s="396"/>
      <c r="FZZ177" s="396"/>
      <c r="GAA177" s="396"/>
      <c r="GAB177" s="396"/>
      <c r="GAC177" s="396"/>
      <c r="GAD177" s="396"/>
      <c r="GAE177" s="396"/>
      <c r="GAF177" s="396"/>
      <c r="GAG177" s="396"/>
      <c r="GAH177" s="396"/>
      <c r="GAI177" s="396"/>
      <c r="GAJ177" s="396"/>
      <c r="GAK177" s="396"/>
      <c r="GAL177" s="396"/>
      <c r="GAM177" s="396"/>
      <c r="GAN177" s="396"/>
      <c r="GAO177" s="396"/>
      <c r="GAP177" s="396"/>
      <c r="GAQ177" s="396"/>
      <c r="GAR177" s="396"/>
      <c r="GAS177" s="396"/>
      <c r="GAT177" s="396"/>
      <c r="GAU177" s="396"/>
      <c r="GAV177" s="396"/>
      <c r="GAW177" s="396"/>
      <c r="GAX177" s="396"/>
      <c r="GAY177" s="396"/>
      <c r="GAZ177" s="396"/>
      <c r="GBA177" s="396"/>
      <c r="GBB177" s="396"/>
      <c r="GBC177" s="396"/>
      <c r="GBD177" s="396"/>
      <c r="GBE177" s="396"/>
      <c r="GBF177" s="396"/>
      <c r="GBG177" s="396"/>
      <c r="GBH177" s="396"/>
      <c r="GBI177" s="396"/>
      <c r="GBJ177" s="396"/>
      <c r="GBK177" s="396"/>
      <c r="GBL177" s="396"/>
      <c r="GBM177" s="396"/>
      <c r="GBN177" s="396"/>
      <c r="GBO177" s="396"/>
      <c r="GBP177" s="396"/>
      <c r="GBQ177" s="396"/>
      <c r="GBR177" s="396"/>
      <c r="GBS177" s="396"/>
      <c r="GBT177" s="396"/>
      <c r="GBU177" s="396"/>
      <c r="GBV177" s="396"/>
      <c r="GBW177" s="396"/>
      <c r="GBX177" s="396"/>
      <c r="GBY177" s="396"/>
      <c r="GBZ177" s="396"/>
      <c r="GCA177" s="396"/>
      <c r="GCB177" s="396"/>
      <c r="GCC177" s="396"/>
      <c r="GCD177" s="396"/>
      <c r="GCE177" s="396"/>
      <c r="GCF177" s="396"/>
      <c r="GCG177" s="396"/>
      <c r="GCH177" s="396"/>
      <c r="GCI177" s="396"/>
      <c r="GCJ177" s="396"/>
      <c r="GCK177" s="396"/>
      <c r="GCL177" s="396"/>
      <c r="GCM177" s="396"/>
      <c r="GCN177" s="396"/>
      <c r="GCO177" s="396"/>
      <c r="GCP177" s="396"/>
      <c r="GCQ177" s="396"/>
      <c r="GCR177" s="396"/>
      <c r="GCS177" s="396"/>
      <c r="GCT177" s="396"/>
      <c r="GCU177" s="396"/>
      <c r="GCV177" s="396"/>
      <c r="GCW177" s="396"/>
      <c r="GCX177" s="396"/>
      <c r="GCY177" s="396"/>
      <c r="GCZ177" s="396"/>
      <c r="GDA177" s="396"/>
      <c r="GDB177" s="396"/>
      <c r="GDC177" s="396"/>
      <c r="GDD177" s="396"/>
      <c r="GDE177" s="396"/>
      <c r="GDF177" s="396"/>
      <c r="GDG177" s="396"/>
      <c r="GDH177" s="396"/>
      <c r="GDI177" s="396"/>
      <c r="GDJ177" s="396"/>
      <c r="GDK177" s="396"/>
      <c r="GDL177" s="396"/>
      <c r="GDM177" s="396"/>
      <c r="GDN177" s="396"/>
      <c r="GDO177" s="396"/>
      <c r="GDP177" s="396"/>
      <c r="GDQ177" s="396"/>
      <c r="GDR177" s="396"/>
      <c r="GDS177" s="396"/>
      <c r="GDT177" s="396"/>
      <c r="GDU177" s="396"/>
      <c r="GDV177" s="396"/>
      <c r="GDW177" s="396"/>
      <c r="GDX177" s="396"/>
      <c r="GDY177" s="396"/>
      <c r="GDZ177" s="396"/>
      <c r="GEA177" s="396"/>
      <c r="GEB177" s="396"/>
      <c r="GEC177" s="396"/>
      <c r="GED177" s="396"/>
      <c r="GEE177" s="396"/>
      <c r="GEF177" s="396"/>
      <c r="GEG177" s="396"/>
      <c r="GEH177" s="396"/>
      <c r="GEI177" s="396"/>
      <c r="GEJ177" s="396"/>
      <c r="GEK177" s="396"/>
      <c r="GEL177" s="396"/>
      <c r="GEM177" s="396"/>
      <c r="GEN177" s="396"/>
      <c r="GEO177" s="396"/>
      <c r="GEP177" s="396"/>
      <c r="GEQ177" s="396"/>
      <c r="GER177" s="396"/>
      <c r="GES177" s="396"/>
      <c r="GET177" s="396"/>
      <c r="GEU177" s="396"/>
      <c r="GEV177" s="396"/>
      <c r="GEW177" s="396"/>
      <c r="GEX177" s="396"/>
      <c r="GEY177" s="396"/>
      <c r="GEZ177" s="396"/>
      <c r="GFA177" s="396"/>
      <c r="GFB177" s="396"/>
      <c r="GFC177" s="396"/>
      <c r="GFD177" s="396"/>
      <c r="GFE177" s="396"/>
      <c r="GFF177" s="396"/>
      <c r="GFG177" s="396"/>
      <c r="GFH177" s="396"/>
      <c r="GFI177" s="396"/>
      <c r="GFJ177" s="396"/>
      <c r="GFK177" s="396"/>
      <c r="GFL177" s="396"/>
      <c r="GFM177" s="396"/>
      <c r="GFN177" s="396"/>
      <c r="GFO177" s="396"/>
      <c r="GFP177" s="396"/>
      <c r="GFQ177" s="396"/>
      <c r="GFR177" s="396"/>
      <c r="GFS177" s="396"/>
      <c r="GFT177" s="396"/>
      <c r="GFU177" s="396"/>
      <c r="GFV177" s="396"/>
      <c r="GFW177" s="396"/>
      <c r="GFX177" s="396"/>
      <c r="GFY177" s="396"/>
      <c r="GFZ177" s="396"/>
      <c r="GGA177" s="396"/>
      <c r="GGB177" s="396"/>
      <c r="GGC177" s="396"/>
      <c r="GGD177" s="396"/>
      <c r="GGE177" s="396"/>
      <c r="GGF177" s="396"/>
      <c r="GGG177" s="396"/>
      <c r="GGH177" s="396"/>
      <c r="GGI177" s="396"/>
      <c r="GGJ177" s="396"/>
      <c r="GGK177" s="396"/>
      <c r="GGL177" s="396"/>
      <c r="GGM177" s="396"/>
      <c r="GGN177" s="396"/>
      <c r="GGO177" s="396"/>
      <c r="GGP177" s="396"/>
      <c r="GGQ177" s="396"/>
      <c r="GGR177" s="396"/>
      <c r="GGS177" s="396"/>
      <c r="GGT177" s="396"/>
      <c r="GGU177" s="396"/>
      <c r="GGV177" s="396"/>
      <c r="GGW177" s="396"/>
      <c r="GGX177" s="396"/>
      <c r="GGY177" s="396"/>
      <c r="GGZ177" s="396"/>
      <c r="GHA177" s="396"/>
      <c r="GHB177" s="396"/>
      <c r="GHC177" s="396"/>
      <c r="GHD177" s="396"/>
      <c r="GHE177" s="396"/>
      <c r="GHF177" s="396"/>
      <c r="GHG177" s="396"/>
      <c r="GHH177" s="396"/>
      <c r="GHI177" s="396"/>
      <c r="GHJ177" s="396"/>
      <c r="GHK177" s="396"/>
      <c r="GHL177" s="396"/>
      <c r="GHM177" s="396"/>
      <c r="GHN177" s="396"/>
      <c r="GHO177" s="396"/>
      <c r="GHP177" s="396"/>
      <c r="GHQ177" s="396"/>
      <c r="GHR177" s="396"/>
      <c r="GHS177" s="396"/>
      <c r="GHT177" s="396"/>
      <c r="GHU177" s="396"/>
      <c r="GHV177" s="396"/>
      <c r="GHW177" s="396"/>
      <c r="GHX177" s="396"/>
      <c r="GHY177" s="396"/>
      <c r="GHZ177" s="396"/>
      <c r="GIA177" s="396"/>
      <c r="GIB177" s="396"/>
      <c r="GIC177" s="396"/>
      <c r="GID177" s="396"/>
      <c r="GIE177" s="396"/>
      <c r="GIF177" s="396"/>
      <c r="GIG177" s="396"/>
      <c r="GIH177" s="396"/>
      <c r="GII177" s="396"/>
      <c r="GIJ177" s="396"/>
      <c r="GIK177" s="396"/>
      <c r="GIL177" s="396"/>
      <c r="GIM177" s="396"/>
      <c r="GIN177" s="396"/>
      <c r="GIO177" s="396"/>
      <c r="GIP177" s="396"/>
      <c r="GIQ177" s="396"/>
      <c r="GIR177" s="396"/>
      <c r="GIS177" s="396"/>
      <c r="GIT177" s="396"/>
      <c r="GIU177" s="396"/>
      <c r="GIV177" s="396"/>
      <c r="GIW177" s="396"/>
      <c r="GIX177" s="396"/>
      <c r="GIY177" s="396"/>
      <c r="GIZ177" s="396"/>
      <c r="GJA177" s="396"/>
      <c r="GJB177" s="396"/>
      <c r="GJC177" s="396"/>
      <c r="GJD177" s="396"/>
      <c r="GJE177" s="396"/>
      <c r="GJF177" s="396"/>
      <c r="GJG177" s="396"/>
      <c r="GJH177" s="396"/>
      <c r="GJI177" s="396"/>
      <c r="GJJ177" s="396"/>
      <c r="GJK177" s="396"/>
      <c r="GJL177" s="396"/>
      <c r="GJM177" s="396"/>
      <c r="GJN177" s="396"/>
      <c r="GJO177" s="396"/>
      <c r="GJP177" s="396"/>
      <c r="GJQ177" s="396"/>
      <c r="GJR177" s="396"/>
      <c r="GJS177" s="396"/>
      <c r="GJT177" s="396"/>
      <c r="GJU177" s="396"/>
      <c r="GJV177" s="396"/>
      <c r="GJW177" s="396"/>
      <c r="GJX177" s="396"/>
      <c r="GJY177" s="396"/>
      <c r="GJZ177" s="396"/>
      <c r="GKA177" s="396"/>
      <c r="GKB177" s="396"/>
      <c r="GKC177" s="396"/>
      <c r="GKD177" s="396"/>
      <c r="GKE177" s="396"/>
      <c r="GKF177" s="396"/>
      <c r="GKG177" s="396"/>
      <c r="GKH177" s="396"/>
      <c r="GKI177" s="396"/>
      <c r="GKJ177" s="396"/>
      <c r="GKK177" s="396"/>
      <c r="GKL177" s="396"/>
      <c r="GKM177" s="396"/>
      <c r="GKN177" s="396"/>
      <c r="GKO177" s="396"/>
      <c r="GKP177" s="396"/>
      <c r="GKQ177" s="396"/>
      <c r="GKR177" s="396"/>
      <c r="GKS177" s="396"/>
      <c r="GKT177" s="396"/>
      <c r="GKU177" s="396"/>
      <c r="GKV177" s="396"/>
      <c r="GKW177" s="396"/>
      <c r="GKX177" s="396"/>
      <c r="GKY177" s="396"/>
      <c r="GKZ177" s="396"/>
      <c r="GLA177" s="396"/>
      <c r="GLB177" s="396"/>
      <c r="GLC177" s="396"/>
      <c r="GLD177" s="396"/>
      <c r="GLE177" s="396"/>
      <c r="GLF177" s="396"/>
      <c r="GLG177" s="396"/>
      <c r="GLH177" s="396"/>
      <c r="GLI177" s="396"/>
      <c r="GLJ177" s="396"/>
      <c r="GLK177" s="396"/>
      <c r="GLL177" s="396"/>
      <c r="GLM177" s="396"/>
      <c r="GLN177" s="396"/>
      <c r="GLO177" s="396"/>
      <c r="GLP177" s="396"/>
      <c r="GLQ177" s="396"/>
      <c r="GLR177" s="396"/>
      <c r="GLS177" s="396"/>
      <c r="GLT177" s="396"/>
      <c r="GLU177" s="396"/>
      <c r="GLV177" s="396"/>
      <c r="GLW177" s="396"/>
      <c r="GLX177" s="396"/>
      <c r="GLY177" s="396"/>
      <c r="GLZ177" s="396"/>
      <c r="GMA177" s="396"/>
      <c r="GMB177" s="396"/>
      <c r="GMC177" s="396"/>
      <c r="GMD177" s="396"/>
      <c r="GME177" s="396"/>
      <c r="GMF177" s="396"/>
      <c r="GMG177" s="396"/>
      <c r="GMH177" s="396"/>
      <c r="GMI177" s="396"/>
      <c r="GMJ177" s="396"/>
      <c r="GMK177" s="396"/>
      <c r="GML177" s="396"/>
      <c r="GMM177" s="396"/>
      <c r="GMN177" s="396"/>
      <c r="GMO177" s="396"/>
      <c r="GMP177" s="396"/>
      <c r="GMQ177" s="396"/>
      <c r="GMR177" s="396"/>
      <c r="GMS177" s="396"/>
      <c r="GMT177" s="396"/>
      <c r="GMU177" s="396"/>
      <c r="GMV177" s="396"/>
      <c r="GMW177" s="396"/>
      <c r="GMX177" s="396"/>
      <c r="GMY177" s="396"/>
      <c r="GMZ177" s="396"/>
      <c r="GNA177" s="396"/>
      <c r="GNB177" s="396"/>
      <c r="GNC177" s="396"/>
      <c r="GND177" s="396"/>
      <c r="GNE177" s="396"/>
      <c r="GNF177" s="396"/>
      <c r="GNG177" s="396"/>
      <c r="GNH177" s="396"/>
      <c r="GNI177" s="396"/>
      <c r="GNJ177" s="396"/>
      <c r="GNK177" s="396"/>
      <c r="GNL177" s="396"/>
      <c r="GNM177" s="396"/>
      <c r="GNN177" s="396"/>
      <c r="GNO177" s="396"/>
      <c r="GNP177" s="396"/>
      <c r="GNQ177" s="396"/>
      <c r="GNR177" s="396"/>
      <c r="GNS177" s="396"/>
      <c r="GNT177" s="396"/>
      <c r="GNU177" s="396"/>
      <c r="GNV177" s="396"/>
      <c r="GNW177" s="396"/>
      <c r="GNX177" s="396"/>
      <c r="GNY177" s="396"/>
      <c r="GNZ177" s="396"/>
      <c r="GOA177" s="396"/>
      <c r="GOB177" s="396"/>
      <c r="GOC177" s="396"/>
      <c r="GOD177" s="396"/>
      <c r="GOE177" s="396"/>
      <c r="GOF177" s="396"/>
      <c r="GOG177" s="396"/>
      <c r="GOH177" s="396"/>
      <c r="GOI177" s="396"/>
      <c r="GOJ177" s="396"/>
      <c r="GOK177" s="396"/>
      <c r="GOL177" s="396"/>
      <c r="GOM177" s="396"/>
      <c r="GON177" s="396"/>
      <c r="GOO177" s="396"/>
      <c r="GOP177" s="396"/>
      <c r="GOQ177" s="396"/>
      <c r="GOR177" s="396"/>
      <c r="GOS177" s="396"/>
      <c r="GOT177" s="396"/>
      <c r="GOU177" s="396"/>
      <c r="GOV177" s="396"/>
      <c r="GOW177" s="396"/>
      <c r="GOX177" s="396"/>
      <c r="GOY177" s="396"/>
      <c r="GOZ177" s="396"/>
      <c r="GPA177" s="396"/>
      <c r="GPB177" s="396"/>
      <c r="GPC177" s="396"/>
      <c r="GPD177" s="396"/>
      <c r="GPE177" s="396"/>
      <c r="GPF177" s="396"/>
      <c r="GPG177" s="396"/>
      <c r="GPH177" s="396"/>
      <c r="GPI177" s="396"/>
      <c r="GPJ177" s="396"/>
      <c r="GPK177" s="396"/>
      <c r="GPL177" s="396"/>
      <c r="GPM177" s="396"/>
      <c r="GPN177" s="396"/>
      <c r="GPO177" s="396"/>
      <c r="GPP177" s="396"/>
      <c r="GPQ177" s="396"/>
      <c r="GPR177" s="396"/>
      <c r="GPS177" s="396"/>
      <c r="GPT177" s="396"/>
      <c r="GPU177" s="396"/>
      <c r="GPV177" s="396"/>
      <c r="GPW177" s="396"/>
      <c r="GPX177" s="396"/>
      <c r="GPY177" s="396"/>
      <c r="GPZ177" s="396"/>
      <c r="GQA177" s="396"/>
      <c r="GQB177" s="396"/>
      <c r="GQC177" s="396"/>
      <c r="GQD177" s="396"/>
      <c r="GQE177" s="396"/>
      <c r="GQF177" s="396"/>
      <c r="GQG177" s="396"/>
      <c r="GQH177" s="396"/>
      <c r="GQI177" s="396"/>
      <c r="GQJ177" s="396"/>
      <c r="GQK177" s="396"/>
      <c r="GQL177" s="396"/>
      <c r="GQM177" s="396"/>
      <c r="GQN177" s="396"/>
      <c r="GQO177" s="396"/>
      <c r="GQP177" s="396"/>
      <c r="GQQ177" s="396"/>
      <c r="GQR177" s="396"/>
      <c r="GQS177" s="396"/>
      <c r="GQT177" s="396"/>
      <c r="GQU177" s="396"/>
      <c r="GQV177" s="396"/>
      <c r="GQW177" s="396"/>
      <c r="GQX177" s="396"/>
      <c r="GQY177" s="396"/>
      <c r="GQZ177" s="396"/>
      <c r="GRA177" s="396"/>
      <c r="GRB177" s="396"/>
      <c r="GRC177" s="396"/>
      <c r="GRD177" s="396"/>
      <c r="GRE177" s="396"/>
      <c r="GRF177" s="396"/>
      <c r="GRG177" s="396"/>
      <c r="GRH177" s="396"/>
      <c r="GRI177" s="396"/>
      <c r="GRJ177" s="396"/>
      <c r="GRK177" s="396"/>
      <c r="GRL177" s="396"/>
      <c r="GRM177" s="396"/>
      <c r="GRN177" s="396"/>
      <c r="GRO177" s="396"/>
      <c r="GRP177" s="396"/>
      <c r="GRQ177" s="396"/>
      <c r="GRR177" s="396"/>
      <c r="GRS177" s="396"/>
      <c r="GRT177" s="396"/>
      <c r="GRU177" s="396"/>
      <c r="GRV177" s="396"/>
      <c r="GRW177" s="396"/>
      <c r="GRX177" s="396"/>
      <c r="GRY177" s="396"/>
      <c r="GRZ177" s="396"/>
      <c r="GSA177" s="396"/>
      <c r="GSB177" s="396"/>
      <c r="GSC177" s="396"/>
      <c r="GSD177" s="396"/>
      <c r="GSE177" s="396"/>
      <c r="GSF177" s="396"/>
      <c r="GSG177" s="396"/>
      <c r="GSH177" s="396"/>
      <c r="GSI177" s="396"/>
      <c r="GSJ177" s="396"/>
      <c r="GSK177" s="396"/>
      <c r="GSL177" s="396"/>
      <c r="GSM177" s="396"/>
      <c r="GSN177" s="396"/>
      <c r="GSO177" s="396"/>
      <c r="GSP177" s="396"/>
      <c r="GSQ177" s="396"/>
      <c r="GSR177" s="396"/>
      <c r="GSS177" s="396"/>
      <c r="GST177" s="396"/>
      <c r="GSU177" s="396"/>
      <c r="GSV177" s="396"/>
      <c r="GSW177" s="396"/>
      <c r="GSX177" s="396"/>
      <c r="GSY177" s="396"/>
      <c r="GSZ177" s="396"/>
      <c r="GTA177" s="396"/>
      <c r="GTB177" s="396"/>
      <c r="GTC177" s="396"/>
      <c r="GTD177" s="396"/>
      <c r="GTE177" s="396"/>
      <c r="GTF177" s="396"/>
      <c r="GTG177" s="396"/>
      <c r="GTH177" s="396"/>
      <c r="GTI177" s="396"/>
      <c r="GTJ177" s="396"/>
      <c r="GTK177" s="396"/>
      <c r="GTL177" s="396"/>
      <c r="GTM177" s="396"/>
      <c r="GTN177" s="396"/>
      <c r="GTO177" s="396"/>
      <c r="GTP177" s="396"/>
      <c r="GTQ177" s="396"/>
      <c r="GTR177" s="396"/>
      <c r="GTS177" s="396"/>
      <c r="GTT177" s="396"/>
      <c r="GTU177" s="396"/>
      <c r="GTV177" s="396"/>
      <c r="GTW177" s="396"/>
      <c r="GTX177" s="396"/>
      <c r="GTY177" s="396"/>
      <c r="GTZ177" s="396"/>
      <c r="GUA177" s="396"/>
      <c r="GUB177" s="396"/>
      <c r="GUC177" s="396"/>
      <c r="GUD177" s="396"/>
      <c r="GUE177" s="396"/>
      <c r="GUF177" s="396"/>
      <c r="GUG177" s="396"/>
      <c r="GUH177" s="396"/>
      <c r="GUI177" s="396"/>
      <c r="GUJ177" s="396"/>
      <c r="GUK177" s="396"/>
      <c r="GUL177" s="396"/>
      <c r="GUM177" s="396"/>
      <c r="GUN177" s="396"/>
      <c r="GUO177" s="396"/>
      <c r="GUP177" s="396"/>
      <c r="GUQ177" s="396"/>
      <c r="GUR177" s="396"/>
      <c r="GUS177" s="396"/>
      <c r="GUT177" s="396"/>
      <c r="GUU177" s="396"/>
      <c r="GUV177" s="396"/>
      <c r="GUW177" s="396"/>
      <c r="GUX177" s="396"/>
      <c r="GUY177" s="396"/>
      <c r="GUZ177" s="396"/>
      <c r="GVA177" s="396"/>
      <c r="GVB177" s="396"/>
      <c r="GVC177" s="396"/>
      <c r="GVD177" s="396"/>
      <c r="GVE177" s="396"/>
      <c r="GVF177" s="396"/>
      <c r="GVG177" s="396"/>
      <c r="GVH177" s="396"/>
      <c r="GVI177" s="396"/>
      <c r="GVJ177" s="396"/>
      <c r="GVK177" s="396"/>
      <c r="GVL177" s="396"/>
      <c r="GVM177" s="396"/>
      <c r="GVN177" s="396"/>
      <c r="GVO177" s="396"/>
      <c r="GVP177" s="396"/>
      <c r="GVQ177" s="396"/>
      <c r="GVR177" s="396"/>
      <c r="GVS177" s="396"/>
      <c r="GVT177" s="396"/>
      <c r="GVU177" s="396"/>
      <c r="GVV177" s="396"/>
      <c r="GVW177" s="396"/>
      <c r="GVX177" s="396"/>
      <c r="GVY177" s="396"/>
      <c r="GVZ177" s="396"/>
      <c r="GWA177" s="396"/>
      <c r="GWB177" s="396"/>
      <c r="GWC177" s="396"/>
      <c r="GWD177" s="396"/>
      <c r="GWE177" s="396"/>
      <c r="GWF177" s="396"/>
      <c r="GWG177" s="396"/>
      <c r="GWH177" s="396"/>
      <c r="GWI177" s="396"/>
      <c r="GWJ177" s="396"/>
      <c r="GWK177" s="396"/>
      <c r="GWL177" s="396"/>
      <c r="GWM177" s="396"/>
      <c r="GWN177" s="396"/>
      <c r="GWO177" s="396"/>
      <c r="GWP177" s="396"/>
      <c r="GWQ177" s="396"/>
      <c r="GWR177" s="396"/>
      <c r="GWS177" s="396"/>
      <c r="GWT177" s="396"/>
      <c r="GWU177" s="396"/>
      <c r="GWV177" s="396"/>
      <c r="GWW177" s="396"/>
      <c r="GWX177" s="396"/>
      <c r="GWY177" s="396"/>
      <c r="GWZ177" s="396"/>
      <c r="GXA177" s="396"/>
      <c r="GXB177" s="396"/>
      <c r="GXC177" s="396"/>
      <c r="GXD177" s="396"/>
      <c r="GXE177" s="396"/>
      <c r="GXF177" s="396"/>
      <c r="GXG177" s="396"/>
      <c r="GXH177" s="396"/>
      <c r="GXI177" s="396"/>
      <c r="GXJ177" s="396"/>
      <c r="GXK177" s="396"/>
      <c r="GXL177" s="396"/>
      <c r="GXM177" s="396"/>
      <c r="GXN177" s="396"/>
      <c r="GXO177" s="396"/>
      <c r="GXP177" s="396"/>
      <c r="GXQ177" s="396"/>
      <c r="GXR177" s="396"/>
      <c r="GXS177" s="396"/>
      <c r="GXT177" s="396"/>
      <c r="GXU177" s="396"/>
      <c r="GXV177" s="396"/>
      <c r="GXW177" s="396"/>
      <c r="GXX177" s="396"/>
      <c r="GXY177" s="396"/>
      <c r="GXZ177" s="396"/>
      <c r="GYA177" s="396"/>
      <c r="GYB177" s="396"/>
      <c r="GYC177" s="396"/>
      <c r="GYD177" s="396"/>
      <c r="GYE177" s="396"/>
      <c r="GYF177" s="396"/>
      <c r="GYG177" s="396"/>
      <c r="GYH177" s="396"/>
      <c r="GYI177" s="396"/>
      <c r="GYJ177" s="396"/>
      <c r="GYK177" s="396"/>
      <c r="GYL177" s="396"/>
      <c r="GYM177" s="396"/>
      <c r="GYN177" s="396"/>
      <c r="GYO177" s="396"/>
      <c r="GYP177" s="396"/>
      <c r="GYQ177" s="396"/>
      <c r="GYR177" s="396"/>
      <c r="GYS177" s="396"/>
      <c r="GYT177" s="396"/>
      <c r="GYU177" s="396"/>
      <c r="GYV177" s="396"/>
      <c r="GYW177" s="396"/>
      <c r="GYX177" s="396"/>
      <c r="GYY177" s="396"/>
      <c r="GYZ177" s="396"/>
      <c r="GZA177" s="396"/>
      <c r="GZB177" s="396"/>
      <c r="GZC177" s="396"/>
      <c r="GZD177" s="396"/>
      <c r="GZE177" s="396"/>
      <c r="GZF177" s="396"/>
      <c r="GZG177" s="396"/>
      <c r="GZH177" s="396"/>
      <c r="GZI177" s="396"/>
      <c r="GZJ177" s="396"/>
      <c r="GZK177" s="396"/>
      <c r="GZL177" s="396"/>
      <c r="GZM177" s="396"/>
      <c r="GZN177" s="396"/>
      <c r="GZO177" s="396"/>
      <c r="GZP177" s="396"/>
      <c r="GZQ177" s="396"/>
      <c r="GZR177" s="396"/>
      <c r="GZS177" s="396"/>
      <c r="GZT177" s="396"/>
      <c r="GZU177" s="396"/>
      <c r="GZV177" s="396"/>
      <c r="GZW177" s="396"/>
      <c r="GZX177" s="396"/>
      <c r="GZY177" s="396"/>
      <c r="GZZ177" s="396"/>
      <c r="HAA177" s="396"/>
      <c r="HAB177" s="396"/>
      <c r="HAC177" s="396"/>
      <c r="HAD177" s="396"/>
      <c r="HAE177" s="396"/>
      <c r="HAF177" s="396"/>
      <c r="HAG177" s="396"/>
      <c r="HAH177" s="396"/>
      <c r="HAI177" s="396"/>
      <c r="HAJ177" s="396"/>
      <c r="HAK177" s="396"/>
      <c r="HAL177" s="396"/>
      <c r="HAM177" s="396"/>
      <c r="HAN177" s="396"/>
      <c r="HAO177" s="396"/>
      <c r="HAP177" s="396"/>
      <c r="HAQ177" s="396"/>
      <c r="HAR177" s="396"/>
      <c r="HAS177" s="396"/>
      <c r="HAT177" s="396"/>
      <c r="HAU177" s="396"/>
      <c r="HAV177" s="396"/>
      <c r="HAW177" s="396"/>
      <c r="HAX177" s="396"/>
      <c r="HAY177" s="396"/>
      <c r="HAZ177" s="396"/>
      <c r="HBA177" s="396"/>
      <c r="HBB177" s="396"/>
      <c r="HBC177" s="396"/>
      <c r="HBD177" s="396"/>
      <c r="HBE177" s="396"/>
      <c r="HBF177" s="396"/>
      <c r="HBG177" s="396"/>
      <c r="HBH177" s="396"/>
      <c r="HBI177" s="396"/>
      <c r="HBJ177" s="396"/>
      <c r="HBK177" s="396"/>
      <c r="HBL177" s="396"/>
      <c r="HBM177" s="396"/>
      <c r="HBN177" s="396"/>
      <c r="HBO177" s="396"/>
      <c r="HBP177" s="396"/>
      <c r="HBQ177" s="396"/>
      <c r="HBR177" s="396"/>
      <c r="HBS177" s="396"/>
      <c r="HBT177" s="396"/>
      <c r="HBU177" s="396"/>
      <c r="HBV177" s="396"/>
      <c r="HBW177" s="396"/>
      <c r="HBX177" s="396"/>
      <c r="HBY177" s="396"/>
      <c r="HBZ177" s="396"/>
      <c r="HCA177" s="396"/>
      <c r="HCB177" s="396"/>
      <c r="HCC177" s="396"/>
      <c r="HCD177" s="396"/>
      <c r="HCE177" s="396"/>
      <c r="HCF177" s="396"/>
      <c r="HCG177" s="396"/>
      <c r="HCH177" s="396"/>
      <c r="HCI177" s="396"/>
      <c r="HCJ177" s="396"/>
      <c r="HCK177" s="396"/>
      <c r="HCL177" s="396"/>
      <c r="HCM177" s="396"/>
      <c r="HCN177" s="396"/>
      <c r="HCO177" s="396"/>
      <c r="HCP177" s="396"/>
      <c r="HCQ177" s="396"/>
      <c r="HCR177" s="396"/>
      <c r="HCS177" s="396"/>
      <c r="HCT177" s="396"/>
      <c r="HCU177" s="396"/>
      <c r="HCV177" s="396"/>
      <c r="HCW177" s="396"/>
      <c r="HCX177" s="396"/>
      <c r="HCY177" s="396"/>
      <c r="HCZ177" s="396"/>
      <c r="HDA177" s="396"/>
      <c r="HDB177" s="396"/>
      <c r="HDC177" s="396"/>
      <c r="HDD177" s="396"/>
      <c r="HDE177" s="396"/>
      <c r="HDF177" s="396"/>
      <c r="HDG177" s="396"/>
      <c r="HDH177" s="396"/>
      <c r="HDI177" s="396"/>
      <c r="HDJ177" s="396"/>
      <c r="HDK177" s="396"/>
      <c r="HDL177" s="396"/>
      <c r="HDM177" s="396"/>
      <c r="HDN177" s="396"/>
      <c r="HDO177" s="396"/>
      <c r="HDP177" s="396"/>
      <c r="HDQ177" s="396"/>
      <c r="HDR177" s="396"/>
      <c r="HDS177" s="396"/>
      <c r="HDT177" s="396"/>
      <c r="HDU177" s="396"/>
      <c r="HDV177" s="396"/>
      <c r="HDW177" s="396"/>
      <c r="HDX177" s="396"/>
      <c r="HDY177" s="396"/>
      <c r="HDZ177" s="396"/>
      <c r="HEA177" s="396"/>
      <c r="HEB177" s="396"/>
      <c r="HEC177" s="396"/>
      <c r="HED177" s="396"/>
      <c r="HEE177" s="396"/>
      <c r="HEF177" s="396"/>
      <c r="HEG177" s="396"/>
      <c r="HEH177" s="396"/>
      <c r="HEI177" s="396"/>
      <c r="HEJ177" s="396"/>
      <c r="HEK177" s="396"/>
      <c r="HEL177" s="396"/>
      <c r="HEM177" s="396"/>
      <c r="HEN177" s="396"/>
      <c r="HEO177" s="396"/>
      <c r="HEP177" s="396"/>
      <c r="HEQ177" s="396"/>
      <c r="HER177" s="396"/>
      <c r="HES177" s="396"/>
      <c r="HET177" s="396"/>
      <c r="HEU177" s="396"/>
      <c r="HEV177" s="396"/>
      <c r="HEW177" s="396"/>
      <c r="HEX177" s="396"/>
      <c r="HEY177" s="396"/>
      <c r="HEZ177" s="396"/>
      <c r="HFA177" s="396"/>
      <c r="HFB177" s="396"/>
      <c r="HFC177" s="396"/>
      <c r="HFD177" s="396"/>
      <c r="HFE177" s="396"/>
      <c r="HFF177" s="396"/>
      <c r="HFG177" s="396"/>
      <c r="HFH177" s="396"/>
      <c r="HFI177" s="396"/>
      <c r="HFJ177" s="396"/>
      <c r="HFK177" s="396"/>
      <c r="HFL177" s="396"/>
      <c r="HFM177" s="396"/>
      <c r="HFN177" s="396"/>
      <c r="HFO177" s="396"/>
      <c r="HFP177" s="396"/>
      <c r="HFQ177" s="396"/>
      <c r="HFR177" s="396"/>
      <c r="HFS177" s="396"/>
      <c r="HFT177" s="396"/>
      <c r="HFU177" s="396"/>
      <c r="HFV177" s="396"/>
      <c r="HFW177" s="396"/>
      <c r="HFX177" s="396"/>
      <c r="HFY177" s="396"/>
      <c r="HFZ177" s="396"/>
      <c r="HGA177" s="396"/>
      <c r="HGB177" s="396"/>
      <c r="HGC177" s="396"/>
      <c r="HGD177" s="396"/>
      <c r="HGE177" s="396"/>
      <c r="HGF177" s="396"/>
      <c r="HGG177" s="396"/>
      <c r="HGH177" s="396"/>
      <c r="HGI177" s="396"/>
      <c r="HGJ177" s="396"/>
      <c r="HGK177" s="396"/>
      <c r="HGL177" s="396"/>
      <c r="HGM177" s="396"/>
      <c r="HGN177" s="396"/>
      <c r="HGO177" s="396"/>
      <c r="HGP177" s="396"/>
      <c r="HGQ177" s="396"/>
      <c r="HGR177" s="396"/>
      <c r="HGS177" s="396"/>
      <c r="HGT177" s="396"/>
      <c r="HGU177" s="396"/>
      <c r="HGV177" s="396"/>
      <c r="HGW177" s="396"/>
      <c r="HGX177" s="396"/>
      <c r="HGY177" s="396"/>
      <c r="HGZ177" s="396"/>
      <c r="HHA177" s="396"/>
      <c r="HHB177" s="396"/>
      <c r="HHC177" s="396"/>
      <c r="HHD177" s="396"/>
      <c r="HHE177" s="396"/>
      <c r="HHF177" s="396"/>
      <c r="HHG177" s="396"/>
      <c r="HHH177" s="396"/>
      <c r="HHI177" s="396"/>
      <c r="HHJ177" s="396"/>
      <c r="HHK177" s="396"/>
      <c r="HHL177" s="396"/>
      <c r="HHM177" s="396"/>
      <c r="HHN177" s="396"/>
      <c r="HHO177" s="396"/>
      <c r="HHP177" s="396"/>
      <c r="HHQ177" s="396"/>
      <c r="HHR177" s="396"/>
      <c r="HHS177" s="396"/>
      <c r="HHT177" s="396"/>
      <c r="HHU177" s="396"/>
      <c r="HHV177" s="396"/>
      <c r="HHW177" s="396"/>
      <c r="HHX177" s="396"/>
      <c r="HHY177" s="396"/>
      <c r="HHZ177" s="396"/>
      <c r="HIA177" s="396"/>
      <c r="HIB177" s="396"/>
      <c r="HIC177" s="396"/>
      <c r="HID177" s="396"/>
      <c r="HIE177" s="396"/>
      <c r="HIF177" s="396"/>
      <c r="HIG177" s="396"/>
      <c r="HIH177" s="396"/>
      <c r="HII177" s="396"/>
      <c r="HIJ177" s="396"/>
      <c r="HIK177" s="396"/>
      <c r="HIL177" s="396"/>
      <c r="HIM177" s="396"/>
      <c r="HIN177" s="396"/>
      <c r="HIO177" s="396"/>
      <c r="HIP177" s="396"/>
      <c r="HIQ177" s="396"/>
      <c r="HIR177" s="396"/>
      <c r="HIS177" s="396"/>
      <c r="HIT177" s="396"/>
      <c r="HIU177" s="396"/>
      <c r="HIV177" s="396"/>
      <c r="HIW177" s="396"/>
      <c r="HIX177" s="396"/>
      <c r="HIY177" s="396"/>
      <c r="HIZ177" s="396"/>
      <c r="HJA177" s="396"/>
      <c r="HJB177" s="396"/>
      <c r="HJC177" s="396"/>
      <c r="HJD177" s="396"/>
      <c r="HJE177" s="396"/>
      <c r="HJF177" s="396"/>
      <c r="HJG177" s="396"/>
      <c r="HJH177" s="396"/>
      <c r="HJI177" s="396"/>
      <c r="HJJ177" s="396"/>
      <c r="HJK177" s="396"/>
      <c r="HJL177" s="396"/>
      <c r="HJM177" s="396"/>
      <c r="HJN177" s="396"/>
      <c r="HJO177" s="396"/>
      <c r="HJP177" s="396"/>
      <c r="HJQ177" s="396"/>
      <c r="HJR177" s="396"/>
      <c r="HJS177" s="396"/>
      <c r="HJT177" s="396"/>
      <c r="HJU177" s="396"/>
      <c r="HJV177" s="396"/>
      <c r="HJW177" s="396"/>
      <c r="HJX177" s="396"/>
      <c r="HJY177" s="396"/>
      <c r="HJZ177" s="396"/>
      <c r="HKA177" s="396"/>
      <c r="HKB177" s="396"/>
      <c r="HKC177" s="396"/>
      <c r="HKD177" s="396"/>
      <c r="HKE177" s="396"/>
      <c r="HKF177" s="396"/>
      <c r="HKG177" s="396"/>
      <c r="HKH177" s="396"/>
      <c r="HKI177" s="396"/>
      <c r="HKJ177" s="396"/>
      <c r="HKK177" s="396"/>
      <c r="HKL177" s="396"/>
      <c r="HKM177" s="396"/>
      <c r="HKN177" s="396"/>
      <c r="HKO177" s="396"/>
      <c r="HKP177" s="396"/>
      <c r="HKQ177" s="396"/>
      <c r="HKR177" s="396"/>
      <c r="HKS177" s="396"/>
      <c r="HKT177" s="396"/>
      <c r="HKU177" s="396"/>
      <c r="HKV177" s="396"/>
      <c r="HKW177" s="396"/>
      <c r="HKX177" s="396"/>
      <c r="HKY177" s="396"/>
      <c r="HKZ177" s="396"/>
      <c r="HLA177" s="396"/>
      <c r="HLB177" s="396"/>
      <c r="HLC177" s="396"/>
      <c r="HLD177" s="396"/>
      <c r="HLE177" s="396"/>
      <c r="HLF177" s="396"/>
      <c r="HLG177" s="396"/>
      <c r="HLH177" s="396"/>
      <c r="HLI177" s="396"/>
      <c r="HLJ177" s="396"/>
      <c r="HLK177" s="396"/>
      <c r="HLL177" s="396"/>
      <c r="HLM177" s="396"/>
      <c r="HLN177" s="396"/>
      <c r="HLO177" s="396"/>
      <c r="HLP177" s="396"/>
      <c r="HLQ177" s="396"/>
      <c r="HLR177" s="396"/>
      <c r="HLS177" s="396"/>
      <c r="HLT177" s="396"/>
      <c r="HLU177" s="396"/>
      <c r="HLV177" s="396"/>
      <c r="HLW177" s="396"/>
      <c r="HLX177" s="396"/>
      <c r="HLY177" s="396"/>
      <c r="HLZ177" s="396"/>
      <c r="HMA177" s="396"/>
      <c r="HMB177" s="396"/>
      <c r="HMC177" s="396"/>
      <c r="HMD177" s="396"/>
      <c r="HME177" s="396"/>
      <c r="HMF177" s="396"/>
      <c r="HMG177" s="396"/>
      <c r="HMH177" s="396"/>
      <c r="HMI177" s="396"/>
      <c r="HMJ177" s="396"/>
      <c r="HMK177" s="396"/>
      <c r="HML177" s="396"/>
      <c r="HMM177" s="396"/>
      <c r="HMN177" s="396"/>
      <c r="HMO177" s="396"/>
      <c r="HMP177" s="396"/>
      <c r="HMQ177" s="396"/>
      <c r="HMR177" s="396"/>
      <c r="HMS177" s="396"/>
      <c r="HMT177" s="396"/>
      <c r="HMU177" s="396"/>
      <c r="HMV177" s="396"/>
      <c r="HMW177" s="396"/>
      <c r="HMX177" s="396"/>
      <c r="HMY177" s="396"/>
      <c r="HMZ177" s="396"/>
      <c r="HNA177" s="396"/>
      <c r="HNB177" s="396"/>
      <c r="HNC177" s="396"/>
      <c r="HND177" s="396"/>
      <c r="HNE177" s="396"/>
      <c r="HNF177" s="396"/>
      <c r="HNG177" s="396"/>
      <c r="HNH177" s="396"/>
      <c r="HNI177" s="396"/>
      <c r="HNJ177" s="396"/>
      <c r="HNK177" s="396"/>
      <c r="HNL177" s="396"/>
      <c r="HNM177" s="396"/>
      <c r="HNN177" s="396"/>
      <c r="HNO177" s="396"/>
      <c r="HNP177" s="396"/>
      <c r="HNQ177" s="396"/>
      <c r="HNR177" s="396"/>
      <c r="HNS177" s="396"/>
      <c r="HNT177" s="396"/>
      <c r="HNU177" s="396"/>
      <c r="HNV177" s="396"/>
      <c r="HNW177" s="396"/>
      <c r="HNX177" s="396"/>
      <c r="HNY177" s="396"/>
      <c r="HNZ177" s="396"/>
      <c r="HOA177" s="396"/>
      <c r="HOB177" s="396"/>
      <c r="HOC177" s="396"/>
      <c r="HOD177" s="396"/>
      <c r="HOE177" s="396"/>
      <c r="HOF177" s="396"/>
      <c r="HOG177" s="396"/>
      <c r="HOH177" s="396"/>
      <c r="HOI177" s="396"/>
      <c r="HOJ177" s="396"/>
      <c r="HOK177" s="396"/>
      <c r="HOL177" s="396"/>
      <c r="HOM177" s="396"/>
      <c r="HON177" s="396"/>
      <c r="HOO177" s="396"/>
      <c r="HOP177" s="396"/>
      <c r="HOQ177" s="396"/>
      <c r="HOR177" s="396"/>
      <c r="HOS177" s="396"/>
      <c r="HOT177" s="396"/>
      <c r="HOU177" s="396"/>
      <c r="HOV177" s="396"/>
      <c r="HOW177" s="396"/>
      <c r="HOX177" s="396"/>
      <c r="HOY177" s="396"/>
      <c r="HOZ177" s="396"/>
      <c r="HPA177" s="396"/>
      <c r="HPB177" s="396"/>
      <c r="HPC177" s="396"/>
      <c r="HPD177" s="396"/>
      <c r="HPE177" s="396"/>
      <c r="HPF177" s="396"/>
      <c r="HPG177" s="396"/>
      <c r="HPH177" s="396"/>
      <c r="HPI177" s="396"/>
      <c r="HPJ177" s="396"/>
      <c r="HPK177" s="396"/>
      <c r="HPL177" s="396"/>
      <c r="HPM177" s="396"/>
      <c r="HPN177" s="396"/>
      <c r="HPO177" s="396"/>
      <c r="HPP177" s="396"/>
      <c r="HPQ177" s="396"/>
      <c r="HPR177" s="396"/>
      <c r="HPS177" s="396"/>
      <c r="HPT177" s="396"/>
      <c r="HPU177" s="396"/>
      <c r="HPV177" s="396"/>
      <c r="HPW177" s="396"/>
      <c r="HPX177" s="396"/>
      <c r="HPY177" s="396"/>
      <c r="HPZ177" s="396"/>
      <c r="HQA177" s="396"/>
      <c r="HQB177" s="396"/>
      <c r="HQC177" s="396"/>
      <c r="HQD177" s="396"/>
      <c r="HQE177" s="396"/>
      <c r="HQF177" s="396"/>
      <c r="HQG177" s="396"/>
      <c r="HQH177" s="396"/>
      <c r="HQI177" s="396"/>
      <c r="HQJ177" s="396"/>
      <c r="HQK177" s="396"/>
      <c r="HQL177" s="396"/>
      <c r="HQM177" s="396"/>
      <c r="HQN177" s="396"/>
      <c r="HQO177" s="396"/>
      <c r="HQP177" s="396"/>
      <c r="HQQ177" s="396"/>
      <c r="HQR177" s="396"/>
      <c r="HQS177" s="396"/>
      <c r="HQT177" s="396"/>
      <c r="HQU177" s="396"/>
      <c r="HQV177" s="396"/>
      <c r="HQW177" s="396"/>
      <c r="HQX177" s="396"/>
      <c r="HQY177" s="396"/>
      <c r="HQZ177" s="396"/>
      <c r="HRA177" s="396"/>
      <c r="HRB177" s="396"/>
      <c r="HRC177" s="396"/>
      <c r="HRD177" s="396"/>
      <c r="HRE177" s="396"/>
      <c r="HRF177" s="396"/>
      <c r="HRG177" s="396"/>
      <c r="HRH177" s="396"/>
      <c r="HRI177" s="396"/>
      <c r="HRJ177" s="396"/>
      <c r="HRK177" s="396"/>
      <c r="HRL177" s="396"/>
      <c r="HRM177" s="396"/>
      <c r="HRN177" s="396"/>
      <c r="HRO177" s="396"/>
      <c r="HRP177" s="396"/>
      <c r="HRQ177" s="396"/>
      <c r="HRR177" s="396"/>
      <c r="HRS177" s="396"/>
      <c r="HRT177" s="396"/>
      <c r="HRU177" s="396"/>
      <c r="HRV177" s="396"/>
      <c r="HRW177" s="396"/>
      <c r="HRX177" s="396"/>
      <c r="HRY177" s="396"/>
      <c r="HRZ177" s="396"/>
      <c r="HSA177" s="396"/>
      <c r="HSB177" s="396"/>
      <c r="HSC177" s="396"/>
      <c r="HSD177" s="396"/>
      <c r="HSE177" s="396"/>
      <c r="HSF177" s="396"/>
      <c r="HSG177" s="396"/>
      <c r="HSH177" s="396"/>
      <c r="HSI177" s="396"/>
      <c r="HSJ177" s="396"/>
      <c r="HSK177" s="396"/>
      <c r="HSL177" s="396"/>
      <c r="HSM177" s="396"/>
      <c r="HSN177" s="396"/>
      <c r="HSO177" s="396"/>
      <c r="HSP177" s="396"/>
      <c r="HSQ177" s="396"/>
      <c r="HSR177" s="396"/>
      <c r="HSS177" s="396"/>
      <c r="HST177" s="396"/>
      <c r="HSU177" s="396"/>
      <c r="HSV177" s="396"/>
      <c r="HSW177" s="396"/>
      <c r="HSX177" s="396"/>
      <c r="HSY177" s="396"/>
      <c r="HSZ177" s="396"/>
      <c r="HTA177" s="396"/>
      <c r="HTB177" s="396"/>
      <c r="HTC177" s="396"/>
      <c r="HTD177" s="396"/>
      <c r="HTE177" s="396"/>
      <c r="HTF177" s="396"/>
      <c r="HTG177" s="396"/>
      <c r="HTH177" s="396"/>
      <c r="HTI177" s="396"/>
      <c r="HTJ177" s="396"/>
      <c r="HTK177" s="396"/>
      <c r="HTL177" s="396"/>
      <c r="HTM177" s="396"/>
      <c r="HTN177" s="396"/>
      <c r="HTO177" s="396"/>
      <c r="HTP177" s="396"/>
      <c r="HTQ177" s="396"/>
      <c r="HTR177" s="396"/>
      <c r="HTS177" s="396"/>
      <c r="HTT177" s="396"/>
      <c r="HTU177" s="396"/>
      <c r="HTV177" s="396"/>
      <c r="HTW177" s="396"/>
      <c r="HTX177" s="396"/>
      <c r="HTY177" s="396"/>
      <c r="HTZ177" s="396"/>
      <c r="HUA177" s="396"/>
      <c r="HUB177" s="396"/>
      <c r="HUC177" s="396"/>
      <c r="HUD177" s="396"/>
      <c r="HUE177" s="396"/>
      <c r="HUF177" s="396"/>
      <c r="HUG177" s="396"/>
      <c r="HUH177" s="396"/>
      <c r="HUI177" s="396"/>
      <c r="HUJ177" s="396"/>
      <c r="HUK177" s="396"/>
      <c r="HUL177" s="396"/>
      <c r="HUM177" s="396"/>
      <c r="HUN177" s="396"/>
      <c r="HUO177" s="396"/>
      <c r="HUP177" s="396"/>
      <c r="HUQ177" s="396"/>
      <c r="HUR177" s="396"/>
      <c r="HUS177" s="396"/>
      <c r="HUT177" s="396"/>
      <c r="HUU177" s="396"/>
      <c r="HUV177" s="396"/>
      <c r="HUW177" s="396"/>
      <c r="HUX177" s="396"/>
      <c r="HUY177" s="396"/>
      <c r="HUZ177" s="396"/>
      <c r="HVA177" s="396"/>
      <c r="HVB177" s="396"/>
      <c r="HVC177" s="396"/>
      <c r="HVD177" s="396"/>
      <c r="HVE177" s="396"/>
      <c r="HVF177" s="396"/>
      <c r="HVG177" s="396"/>
      <c r="HVH177" s="396"/>
      <c r="HVI177" s="396"/>
      <c r="HVJ177" s="396"/>
      <c r="HVK177" s="396"/>
      <c r="HVL177" s="396"/>
      <c r="HVM177" s="396"/>
      <c r="HVN177" s="396"/>
      <c r="HVO177" s="396"/>
      <c r="HVP177" s="396"/>
      <c r="HVQ177" s="396"/>
      <c r="HVR177" s="396"/>
      <c r="HVS177" s="396"/>
      <c r="HVT177" s="396"/>
      <c r="HVU177" s="396"/>
      <c r="HVV177" s="396"/>
      <c r="HVW177" s="396"/>
      <c r="HVX177" s="396"/>
      <c r="HVY177" s="396"/>
      <c r="HVZ177" s="396"/>
      <c r="HWA177" s="396"/>
      <c r="HWB177" s="396"/>
      <c r="HWC177" s="396"/>
      <c r="HWD177" s="396"/>
      <c r="HWE177" s="396"/>
      <c r="HWF177" s="396"/>
      <c r="HWG177" s="396"/>
      <c r="HWH177" s="396"/>
      <c r="HWI177" s="396"/>
      <c r="HWJ177" s="396"/>
      <c r="HWK177" s="396"/>
      <c r="HWL177" s="396"/>
      <c r="HWM177" s="396"/>
      <c r="HWN177" s="396"/>
      <c r="HWO177" s="396"/>
      <c r="HWP177" s="396"/>
      <c r="HWQ177" s="396"/>
      <c r="HWR177" s="396"/>
      <c r="HWS177" s="396"/>
      <c r="HWT177" s="396"/>
      <c r="HWU177" s="396"/>
      <c r="HWV177" s="396"/>
      <c r="HWW177" s="396"/>
      <c r="HWX177" s="396"/>
      <c r="HWY177" s="396"/>
      <c r="HWZ177" s="396"/>
      <c r="HXA177" s="396"/>
      <c r="HXB177" s="396"/>
      <c r="HXC177" s="396"/>
      <c r="HXD177" s="396"/>
      <c r="HXE177" s="396"/>
      <c r="HXF177" s="396"/>
      <c r="HXG177" s="396"/>
      <c r="HXH177" s="396"/>
      <c r="HXI177" s="396"/>
      <c r="HXJ177" s="396"/>
      <c r="HXK177" s="396"/>
      <c r="HXL177" s="396"/>
      <c r="HXM177" s="396"/>
      <c r="HXN177" s="396"/>
      <c r="HXO177" s="396"/>
      <c r="HXP177" s="396"/>
      <c r="HXQ177" s="396"/>
      <c r="HXR177" s="396"/>
      <c r="HXS177" s="396"/>
      <c r="HXT177" s="396"/>
      <c r="HXU177" s="396"/>
      <c r="HXV177" s="396"/>
      <c r="HXW177" s="396"/>
      <c r="HXX177" s="396"/>
      <c r="HXY177" s="396"/>
      <c r="HXZ177" s="396"/>
      <c r="HYA177" s="396"/>
      <c r="HYB177" s="396"/>
      <c r="HYC177" s="396"/>
      <c r="HYD177" s="396"/>
      <c r="HYE177" s="396"/>
      <c r="HYF177" s="396"/>
      <c r="HYG177" s="396"/>
      <c r="HYH177" s="396"/>
      <c r="HYI177" s="396"/>
      <c r="HYJ177" s="396"/>
      <c r="HYK177" s="396"/>
      <c r="HYL177" s="396"/>
      <c r="HYM177" s="396"/>
      <c r="HYN177" s="396"/>
      <c r="HYO177" s="396"/>
      <c r="HYP177" s="396"/>
      <c r="HYQ177" s="396"/>
      <c r="HYR177" s="396"/>
      <c r="HYS177" s="396"/>
      <c r="HYT177" s="396"/>
      <c r="HYU177" s="396"/>
      <c r="HYV177" s="396"/>
      <c r="HYW177" s="396"/>
      <c r="HYX177" s="396"/>
      <c r="HYY177" s="396"/>
      <c r="HYZ177" s="396"/>
      <c r="HZA177" s="396"/>
      <c r="HZB177" s="396"/>
      <c r="HZC177" s="396"/>
      <c r="HZD177" s="396"/>
      <c r="HZE177" s="396"/>
      <c r="HZF177" s="396"/>
      <c r="HZG177" s="396"/>
      <c r="HZH177" s="396"/>
      <c r="HZI177" s="396"/>
      <c r="HZJ177" s="396"/>
      <c r="HZK177" s="396"/>
      <c r="HZL177" s="396"/>
      <c r="HZM177" s="396"/>
      <c r="HZN177" s="396"/>
      <c r="HZO177" s="396"/>
      <c r="HZP177" s="396"/>
      <c r="HZQ177" s="396"/>
      <c r="HZR177" s="396"/>
      <c r="HZS177" s="396"/>
      <c r="HZT177" s="396"/>
      <c r="HZU177" s="396"/>
      <c r="HZV177" s="396"/>
      <c r="HZW177" s="396"/>
      <c r="HZX177" s="396"/>
      <c r="HZY177" s="396"/>
      <c r="HZZ177" s="396"/>
      <c r="IAA177" s="396"/>
      <c r="IAB177" s="396"/>
      <c r="IAC177" s="396"/>
      <c r="IAD177" s="396"/>
      <c r="IAE177" s="396"/>
      <c r="IAF177" s="396"/>
      <c r="IAG177" s="396"/>
      <c r="IAH177" s="396"/>
      <c r="IAI177" s="396"/>
      <c r="IAJ177" s="396"/>
      <c r="IAK177" s="396"/>
      <c r="IAL177" s="396"/>
      <c r="IAM177" s="396"/>
      <c r="IAN177" s="396"/>
      <c r="IAO177" s="396"/>
      <c r="IAP177" s="396"/>
      <c r="IAQ177" s="396"/>
      <c r="IAR177" s="396"/>
      <c r="IAS177" s="396"/>
      <c r="IAT177" s="396"/>
      <c r="IAU177" s="396"/>
      <c r="IAV177" s="396"/>
      <c r="IAW177" s="396"/>
      <c r="IAX177" s="396"/>
      <c r="IAY177" s="396"/>
      <c r="IAZ177" s="396"/>
      <c r="IBA177" s="396"/>
      <c r="IBB177" s="396"/>
      <c r="IBC177" s="396"/>
      <c r="IBD177" s="396"/>
      <c r="IBE177" s="396"/>
      <c r="IBF177" s="396"/>
      <c r="IBG177" s="396"/>
      <c r="IBH177" s="396"/>
      <c r="IBI177" s="396"/>
      <c r="IBJ177" s="396"/>
      <c r="IBK177" s="396"/>
      <c r="IBL177" s="396"/>
      <c r="IBM177" s="396"/>
      <c r="IBN177" s="396"/>
      <c r="IBO177" s="396"/>
      <c r="IBP177" s="396"/>
      <c r="IBQ177" s="396"/>
      <c r="IBR177" s="396"/>
      <c r="IBS177" s="396"/>
      <c r="IBT177" s="396"/>
      <c r="IBU177" s="396"/>
      <c r="IBV177" s="396"/>
      <c r="IBW177" s="396"/>
      <c r="IBX177" s="396"/>
      <c r="IBY177" s="396"/>
      <c r="IBZ177" s="396"/>
      <c r="ICA177" s="396"/>
      <c r="ICB177" s="396"/>
      <c r="ICC177" s="396"/>
      <c r="ICD177" s="396"/>
      <c r="ICE177" s="396"/>
      <c r="ICF177" s="396"/>
      <c r="ICG177" s="396"/>
      <c r="ICH177" s="396"/>
      <c r="ICI177" s="396"/>
      <c r="ICJ177" s="396"/>
      <c r="ICK177" s="396"/>
      <c r="ICL177" s="396"/>
      <c r="ICM177" s="396"/>
      <c r="ICN177" s="396"/>
      <c r="ICO177" s="396"/>
      <c r="ICP177" s="396"/>
      <c r="ICQ177" s="396"/>
      <c r="ICR177" s="396"/>
      <c r="ICS177" s="396"/>
      <c r="ICT177" s="396"/>
      <c r="ICU177" s="396"/>
      <c r="ICV177" s="396"/>
      <c r="ICW177" s="396"/>
      <c r="ICX177" s="396"/>
      <c r="ICY177" s="396"/>
      <c r="ICZ177" s="396"/>
      <c r="IDA177" s="396"/>
      <c r="IDB177" s="396"/>
      <c r="IDC177" s="396"/>
      <c r="IDD177" s="396"/>
      <c r="IDE177" s="396"/>
      <c r="IDF177" s="396"/>
      <c r="IDG177" s="396"/>
      <c r="IDH177" s="396"/>
      <c r="IDI177" s="396"/>
      <c r="IDJ177" s="396"/>
      <c r="IDK177" s="396"/>
      <c r="IDL177" s="396"/>
      <c r="IDM177" s="396"/>
      <c r="IDN177" s="396"/>
      <c r="IDO177" s="396"/>
      <c r="IDP177" s="396"/>
      <c r="IDQ177" s="396"/>
      <c r="IDR177" s="396"/>
      <c r="IDS177" s="396"/>
      <c r="IDT177" s="396"/>
      <c r="IDU177" s="396"/>
      <c r="IDV177" s="396"/>
      <c r="IDW177" s="396"/>
      <c r="IDX177" s="396"/>
      <c r="IDY177" s="396"/>
      <c r="IDZ177" s="396"/>
      <c r="IEA177" s="396"/>
      <c r="IEB177" s="396"/>
      <c r="IEC177" s="396"/>
      <c r="IED177" s="396"/>
      <c r="IEE177" s="396"/>
      <c r="IEF177" s="396"/>
      <c r="IEG177" s="396"/>
      <c r="IEH177" s="396"/>
      <c r="IEI177" s="396"/>
      <c r="IEJ177" s="396"/>
      <c r="IEK177" s="396"/>
      <c r="IEL177" s="396"/>
      <c r="IEM177" s="396"/>
      <c r="IEN177" s="396"/>
      <c r="IEO177" s="396"/>
      <c r="IEP177" s="396"/>
      <c r="IEQ177" s="396"/>
      <c r="IER177" s="396"/>
      <c r="IES177" s="396"/>
      <c r="IET177" s="396"/>
      <c r="IEU177" s="396"/>
      <c r="IEV177" s="396"/>
      <c r="IEW177" s="396"/>
      <c r="IEX177" s="396"/>
      <c r="IEY177" s="396"/>
      <c r="IEZ177" s="396"/>
      <c r="IFA177" s="396"/>
      <c r="IFB177" s="396"/>
      <c r="IFC177" s="396"/>
      <c r="IFD177" s="396"/>
      <c r="IFE177" s="396"/>
      <c r="IFF177" s="396"/>
      <c r="IFG177" s="396"/>
      <c r="IFH177" s="396"/>
      <c r="IFI177" s="396"/>
      <c r="IFJ177" s="396"/>
      <c r="IFK177" s="396"/>
      <c r="IFL177" s="396"/>
      <c r="IFM177" s="396"/>
      <c r="IFN177" s="396"/>
      <c r="IFO177" s="396"/>
      <c r="IFP177" s="396"/>
      <c r="IFQ177" s="396"/>
      <c r="IFR177" s="396"/>
      <c r="IFS177" s="396"/>
      <c r="IFT177" s="396"/>
      <c r="IFU177" s="396"/>
      <c r="IFV177" s="396"/>
      <c r="IFW177" s="396"/>
      <c r="IFX177" s="396"/>
      <c r="IFY177" s="396"/>
      <c r="IFZ177" s="396"/>
      <c r="IGA177" s="396"/>
      <c r="IGB177" s="396"/>
      <c r="IGC177" s="396"/>
      <c r="IGD177" s="396"/>
      <c r="IGE177" s="396"/>
      <c r="IGF177" s="396"/>
      <c r="IGG177" s="396"/>
      <c r="IGH177" s="396"/>
      <c r="IGI177" s="396"/>
      <c r="IGJ177" s="396"/>
      <c r="IGK177" s="396"/>
      <c r="IGL177" s="396"/>
      <c r="IGM177" s="396"/>
      <c r="IGN177" s="396"/>
      <c r="IGO177" s="396"/>
      <c r="IGP177" s="396"/>
      <c r="IGQ177" s="396"/>
      <c r="IGR177" s="396"/>
      <c r="IGS177" s="396"/>
      <c r="IGT177" s="396"/>
      <c r="IGU177" s="396"/>
      <c r="IGV177" s="396"/>
      <c r="IGW177" s="396"/>
      <c r="IGX177" s="396"/>
      <c r="IGY177" s="396"/>
      <c r="IGZ177" s="396"/>
      <c r="IHA177" s="396"/>
      <c r="IHB177" s="396"/>
      <c r="IHC177" s="396"/>
      <c r="IHD177" s="396"/>
      <c r="IHE177" s="396"/>
      <c r="IHF177" s="396"/>
      <c r="IHG177" s="396"/>
      <c r="IHH177" s="396"/>
      <c r="IHI177" s="396"/>
      <c r="IHJ177" s="396"/>
      <c r="IHK177" s="396"/>
      <c r="IHL177" s="396"/>
      <c r="IHM177" s="396"/>
      <c r="IHN177" s="396"/>
      <c r="IHO177" s="396"/>
      <c r="IHP177" s="396"/>
      <c r="IHQ177" s="396"/>
      <c r="IHR177" s="396"/>
      <c r="IHS177" s="396"/>
      <c r="IHT177" s="396"/>
      <c r="IHU177" s="396"/>
      <c r="IHV177" s="396"/>
      <c r="IHW177" s="396"/>
      <c r="IHX177" s="396"/>
      <c r="IHY177" s="396"/>
      <c r="IHZ177" s="396"/>
      <c r="IIA177" s="396"/>
      <c r="IIB177" s="396"/>
      <c r="IIC177" s="396"/>
      <c r="IID177" s="396"/>
      <c r="IIE177" s="396"/>
      <c r="IIF177" s="396"/>
      <c r="IIG177" s="396"/>
      <c r="IIH177" s="396"/>
      <c r="III177" s="396"/>
      <c r="IIJ177" s="396"/>
      <c r="IIK177" s="396"/>
      <c r="IIL177" s="396"/>
      <c r="IIM177" s="396"/>
      <c r="IIN177" s="396"/>
      <c r="IIO177" s="396"/>
      <c r="IIP177" s="396"/>
      <c r="IIQ177" s="396"/>
      <c r="IIR177" s="396"/>
      <c r="IIS177" s="396"/>
      <c r="IIT177" s="396"/>
      <c r="IIU177" s="396"/>
      <c r="IIV177" s="396"/>
      <c r="IIW177" s="396"/>
      <c r="IIX177" s="396"/>
      <c r="IIY177" s="396"/>
      <c r="IIZ177" s="396"/>
      <c r="IJA177" s="396"/>
      <c r="IJB177" s="396"/>
      <c r="IJC177" s="396"/>
      <c r="IJD177" s="396"/>
      <c r="IJE177" s="396"/>
      <c r="IJF177" s="396"/>
      <c r="IJG177" s="396"/>
      <c r="IJH177" s="396"/>
      <c r="IJI177" s="396"/>
      <c r="IJJ177" s="396"/>
      <c r="IJK177" s="396"/>
      <c r="IJL177" s="396"/>
      <c r="IJM177" s="396"/>
      <c r="IJN177" s="396"/>
      <c r="IJO177" s="396"/>
      <c r="IJP177" s="396"/>
      <c r="IJQ177" s="396"/>
      <c r="IJR177" s="396"/>
      <c r="IJS177" s="396"/>
      <c r="IJT177" s="396"/>
      <c r="IJU177" s="396"/>
      <c r="IJV177" s="396"/>
      <c r="IJW177" s="396"/>
      <c r="IJX177" s="396"/>
      <c r="IJY177" s="396"/>
      <c r="IJZ177" s="396"/>
      <c r="IKA177" s="396"/>
      <c r="IKB177" s="396"/>
      <c r="IKC177" s="396"/>
      <c r="IKD177" s="396"/>
      <c r="IKE177" s="396"/>
      <c r="IKF177" s="396"/>
      <c r="IKG177" s="396"/>
      <c r="IKH177" s="396"/>
      <c r="IKI177" s="396"/>
      <c r="IKJ177" s="396"/>
      <c r="IKK177" s="396"/>
      <c r="IKL177" s="396"/>
      <c r="IKM177" s="396"/>
      <c r="IKN177" s="396"/>
      <c r="IKO177" s="396"/>
      <c r="IKP177" s="396"/>
      <c r="IKQ177" s="396"/>
      <c r="IKR177" s="396"/>
      <c r="IKS177" s="396"/>
      <c r="IKT177" s="396"/>
      <c r="IKU177" s="396"/>
      <c r="IKV177" s="396"/>
      <c r="IKW177" s="396"/>
      <c r="IKX177" s="396"/>
      <c r="IKY177" s="396"/>
      <c r="IKZ177" s="396"/>
      <c r="ILA177" s="396"/>
      <c r="ILB177" s="396"/>
      <c r="ILC177" s="396"/>
      <c r="ILD177" s="396"/>
      <c r="ILE177" s="396"/>
      <c r="ILF177" s="396"/>
      <c r="ILG177" s="396"/>
      <c r="ILH177" s="396"/>
      <c r="ILI177" s="396"/>
      <c r="ILJ177" s="396"/>
      <c r="ILK177" s="396"/>
      <c r="ILL177" s="396"/>
      <c r="ILM177" s="396"/>
      <c r="ILN177" s="396"/>
      <c r="ILO177" s="396"/>
      <c r="ILP177" s="396"/>
      <c r="ILQ177" s="396"/>
      <c r="ILR177" s="396"/>
      <c r="ILS177" s="396"/>
      <c r="ILT177" s="396"/>
      <c r="ILU177" s="396"/>
      <c r="ILV177" s="396"/>
      <c r="ILW177" s="396"/>
      <c r="ILX177" s="396"/>
      <c r="ILY177" s="396"/>
      <c r="ILZ177" s="396"/>
      <c r="IMA177" s="396"/>
      <c r="IMB177" s="396"/>
      <c r="IMC177" s="396"/>
      <c r="IMD177" s="396"/>
      <c r="IME177" s="396"/>
      <c r="IMF177" s="396"/>
      <c r="IMG177" s="396"/>
      <c r="IMH177" s="396"/>
      <c r="IMI177" s="396"/>
      <c r="IMJ177" s="396"/>
      <c r="IMK177" s="396"/>
      <c r="IML177" s="396"/>
      <c r="IMM177" s="396"/>
      <c r="IMN177" s="396"/>
      <c r="IMO177" s="396"/>
      <c r="IMP177" s="396"/>
      <c r="IMQ177" s="396"/>
      <c r="IMR177" s="396"/>
      <c r="IMS177" s="396"/>
      <c r="IMT177" s="396"/>
      <c r="IMU177" s="396"/>
      <c r="IMV177" s="396"/>
      <c r="IMW177" s="396"/>
      <c r="IMX177" s="396"/>
      <c r="IMY177" s="396"/>
      <c r="IMZ177" s="396"/>
      <c r="INA177" s="396"/>
      <c r="INB177" s="396"/>
      <c r="INC177" s="396"/>
      <c r="IND177" s="396"/>
      <c r="INE177" s="396"/>
      <c r="INF177" s="396"/>
      <c r="ING177" s="396"/>
      <c r="INH177" s="396"/>
      <c r="INI177" s="396"/>
      <c r="INJ177" s="396"/>
      <c r="INK177" s="396"/>
      <c r="INL177" s="396"/>
      <c r="INM177" s="396"/>
      <c r="INN177" s="396"/>
      <c r="INO177" s="396"/>
      <c r="INP177" s="396"/>
      <c r="INQ177" s="396"/>
      <c r="INR177" s="396"/>
      <c r="INS177" s="396"/>
      <c r="INT177" s="396"/>
      <c r="INU177" s="396"/>
      <c r="INV177" s="396"/>
      <c r="INW177" s="396"/>
      <c r="INX177" s="396"/>
      <c r="INY177" s="396"/>
      <c r="INZ177" s="396"/>
      <c r="IOA177" s="396"/>
      <c r="IOB177" s="396"/>
      <c r="IOC177" s="396"/>
      <c r="IOD177" s="396"/>
      <c r="IOE177" s="396"/>
      <c r="IOF177" s="396"/>
      <c r="IOG177" s="396"/>
      <c r="IOH177" s="396"/>
      <c r="IOI177" s="396"/>
      <c r="IOJ177" s="396"/>
      <c r="IOK177" s="396"/>
      <c r="IOL177" s="396"/>
      <c r="IOM177" s="396"/>
      <c r="ION177" s="396"/>
      <c r="IOO177" s="396"/>
      <c r="IOP177" s="396"/>
      <c r="IOQ177" s="396"/>
      <c r="IOR177" s="396"/>
      <c r="IOS177" s="396"/>
      <c r="IOT177" s="396"/>
      <c r="IOU177" s="396"/>
      <c r="IOV177" s="396"/>
      <c r="IOW177" s="396"/>
      <c r="IOX177" s="396"/>
      <c r="IOY177" s="396"/>
      <c r="IOZ177" s="396"/>
      <c r="IPA177" s="396"/>
      <c r="IPB177" s="396"/>
      <c r="IPC177" s="396"/>
      <c r="IPD177" s="396"/>
      <c r="IPE177" s="396"/>
      <c r="IPF177" s="396"/>
      <c r="IPG177" s="396"/>
      <c r="IPH177" s="396"/>
      <c r="IPI177" s="396"/>
      <c r="IPJ177" s="396"/>
      <c r="IPK177" s="396"/>
      <c r="IPL177" s="396"/>
      <c r="IPM177" s="396"/>
      <c r="IPN177" s="396"/>
      <c r="IPO177" s="396"/>
      <c r="IPP177" s="396"/>
      <c r="IPQ177" s="396"/>
      <c r="IPR177" s="396"/>
      <c r="IPS177" s="396"/>
      <c r="IPT177" s="396"/>
      <c r="IPU177" s="396"/>
      <c r="IPV177" s="396"/>
      <c r="IPW177" s="396"/>
      <c r="IPX177" s="396"/>
      <c r="IPY177" s="396"/>
      <c r="IPZ177" s="396"/>
      <c r="IQA177" s="396"/>
      <c r="IQB177" s="396"/>
      <c r="IQC177" s="396"/>
      <c r="IQD177" s="396"/>
      <c r="IQE177" s="396"/>
      <c r="IQF177" s="396"/>
      <c r="IQG177" s="396"/>
      <c r="IQH177" s="396"/>
      <c r="IQI177" s="396"/>
      <c r="IQJ177" s="396"/>
      <c r="IQK177" s="396"/>
      <c r="IQL177" s="396"/>
      <c r="IQM177" s="396"/>
      <c r="IQN177" s="396"/>
      <c r="IQO177" s="396"/>
      <c r="IQP177" s="396"/>
      <c r="IQQ177" s="396"/>
      <c r="IQR177" s="396"/>
      <c r="IQS177" s="396"/>
      <c r="IQT177" s="396"/>
      <c r="IQU177" s="396"/>
      <c r="IQV177" s="396"/>
      <c r="IQW177" s="396"/>
      <c r="IQX177" s="396"/>
      <c r="IQY177" s="396"/>
      <c r="IQZ177" s="396"/>
      <c r="IRA177" s="396"/>
      <c r="IRB177" s="396"/>
      <c r="IRC177" s="396"/>
      <c r="IRD177" s="396"/>
      <c r="IRE177" s="396"/>
      <c r="IRF177" s="396"/>
      <c r="IRG177" s="396"/>
      <c r="IRH177" s="396"/>
      <c r="IRI177" s="396"/>
      <c r="IRJ177" s="396"/>
      <c r="IRK177" s="396"/>
      <c r="IRL177" s="396"/>
      <c r="IRM177" s="396"/>
      <c r="IRN177" s="396"/>
      <c r="IRO177" s="396"/>
      <c r="IRP177" s="396"/>
      <c r="IRQ177" s="396"/>
      <c r="IRR177" s="396"/>
      <c r="IRS177" s="396"/>
      <c r="IRT177" s="396"/>
      <c r="IRU177" s="396"/>
      <c r="IRV177" s="396"/>
      <c r="IRW177" s="396"/>
      <c r="IRX177" s="396"/>
      <c r="IRY177" s="396"/>
      <c r="IRZ177" s="396"/>
      <c r="ISA177" s="396"/>
      <c r="ISB177" s="396"/>
      <c r="ISC177" s="396"/>
      <c r="ISD177" s="396"/>
      <c r="ISE177" s="396"/>
      <c r="ISF177" s="396"/>
      <c r="ISG177" s="396"/>
      <c r="ISH177" s="396"/>
      <c r="ISI177" s="396"/>
      <c r="ISJ177" s="396"/>
      <c r="ISK177" s="396"/>
      <c r="ISL177" s="396"/>
      <c r="ISM177" s="396"/>
      <c r="ISN177" s="396"/>
      <c r="ISO177" s="396"/>
      <c r="ISP177" s="396"/>
      <c r="ISQ177" s="396"/>
      <c r="ISR177" s="396"/>
      <c r="ISS177" s="396"/>
      <c r="IST177" s="396"/>
      <c r="ISU177" s="396"/>
      <c r="ISV177" s="396"/>
      <c r="ISW177" s="396"/>
      <c r="ISX177" s="396"/>
      <c r="ISY177" s="396"/>
      <c r="ISZ177" s="396"/>
      <c r="ITA177" s="396"/>
      <c r="ITB177" s="396"/>
      <c r="ITC177" s="396"/>
      <c r="ITD177" s="396"/>
      <c r="ITE177" s="396"/>
      <c r="ITF177" s="396"/>
      <c r="ITG177" s="396"/>
      <c r="ITH177" s="396"/>
      <c r="ITI177" s="396"/>
      <c r="ITJ177" s="396"/>
      <c r="ITK177" s="396"/>
      <c r="ITL177" s="396"/>
      <c r="ITM177" s="396"/>
      <c r="ITN177" s="396"/>
      <c r="ITO177" s="396"/>
      <c r="ITP177" s="396"/>
      <c r="ITQ177" s="396"/>
      <c r="ITR177" s="396"/>
      <c r="ITS177" s="396"/>
      <c r="ITT177" s="396"/>
      <c r="ITU177" s="396"/>
      <c r="ITV177" s="396"/>
      <c r="ITW177" s="396"/>
      <c r="ITX177" s="396"/>
      <c r="ITY177" s="396"/>
      <c r="ITZ177" s="396"/>
      <c r="IUA177" s="396"/>
      <c r="IUB177" s="396"/>
      <c r="IUC177" s="396"/>
      <c r="IUD177" s="396"/>
      <c r="IUE177" s="396"/>
      <c r="IUF177" s="396"/>
      <c r="IUG177" s="396"/>
      <c r="IUH177" s="396"/>
      <c r="IUI177" s="396"/>
      <c r="IUJ177" s="396"/>
      <c r="IUK177" s="396"/>
      <c r="IUL177" s="396"/>
      <c r="IUM177" s="396"/>
      <c r="IUN177" s="396"/>
      <c r="IUO177" s="396"/>
      <c r="IUP177" s="396"/>
      <c r="IUQ177" s="396"/>
      <c r="IUR177" s="396"/>
      <c r="IUS177" s="396"/>
      <c r="IUT177" s="396"/>
      <c r="IUU177" s="396"/>
      <c r="IUV177" s="396"/>
      <c r="IUW177" s="396"/>
      <c r="IUX177" s="396"/>
      <c r="IUY177" s="396"/>
      <c r="IUZ177" s="396"/>
      <c r="IVA177" s="396"/>
      <c r="IVB177" s="396"/>
      <c r="IVC177" s="396"/>
      <c r="IVD177" s="396"/>
      <c r="IVE177" s="396"/>
      <c r="IVF177" s="396"/>
      <c r="IVG177" s="396"/>
      <c r="IVH177" s="396"/>
      <c r="IVI177" s="396"/>
      <c r="IVJ177" s="396"/>
      <c r="IVK177" s="396"/>
      <c r="IVL177" s="396"/>
      <c r="IVM177" s="396"/>
      <c r="IVN177" s="396"/>
      <c r="IVO177" s="396"/>
      <c r="IVP177" s="396"/>
      <c r="IVQ177" s="396"/>
      <c r="IVR177" s="396"/>
      <c r="IVS177" s="396"/>
      <c r="IVT177" s="396"/>
      <c r="IVU177" s="396"/>
      <c r="IVV177" s="396"/>
      <c r="IVW177" s="396"/>
      <c r="IVX177" s="396"/>
      <c r="IVY177" s="396"/>
      <c r="IVZ177" s="396"/>
      <c r="IWA177" s="396"/>
      <c r="IWB177" s="396"/>
      <c r="IWC177" s="396"/>
      <c r="IWD177" s="396"/>
      <c r="IWE177" s="396"/>
      <c r="IWF177" s="396"/>
      <c r="IWG177" s="396"/>
      <c r="IWH177" s="396"/>
      <c r="IWI177" s="396"/>
      <c r="IWJ177" s="396"/>
      <c r="IWK177" s="396"/>
      <c r="IWL177" s="396"/>
      <c r="IWM177" s="396"/>
      <c r="IWN177" s="396"/>
      <c r="IWO177" s="396"/>
      <c r="IWP177" s="396"/>
      <c r="IWQ177" s="396"/>
      <c r="IWR177" s="396"/>
      <c r="IWS177" s="396"/>
      <c r="IWT177" s="396"/>
      <c r="IWU177" s="396"/>
      <c r="IWV177" s="396"/>
      <c r="IWW177" s="396"/>
      <c r="IWX177" s="396"/>
      <c r="IWY177" s="396"/>
      <c r="IWZ177" s="396"/>
      <c r="IXA177" s="396"/>
      <c r="IXB177" s="396"/>
      <c r="IXC177" s="396"/>
      <c r="IXD177" s="396"/>
      <c r="IXE177" s="396"/>
      <c r="IXF177" s="396"/>
      <c r="IXG177" s="396"/>
      <c r="IXH177" s="396"/>
      <c r="IXI177" s="396"/>
      <c r="IXJ177" s="396"/>
      <c r="IXK177" s="396"/>
      <c r="IXL177" s="396"/>
      <c r="IXM177" s="396"/>
      <c r="IXN177" s="396"/>
      <c r="IXO177" s="396"/>
      <c r="IXP177" s="396"/>
      <c r="IXQ177" s="396"/>
      <c r="IXR177" s="396"/>
      <c r="IXS177" s="396"/>
      <c r="IXT177" s="396"/>
      <c r="IXU177" s="396"/>
      <c r="IXV177" s="396"/>
      <c r="IXW177" s="396"/>
      <c r="IXX177" s="396"/>
      <c r="IXY177" s="396"/>
      <c r="IXZ177" s="396"/>
      <c r="IYA177" s="396"/>
      <c r="IYB177" s="396"/>
      <c r="IYC177" s="396"/>
      <c r="IYD177" s="396"/>
      <c r="IYE177" s="396"/>
      <c r="IYF177" s="396"/>
      <c r="IYG177" s="396"/>
      <c r="IYH177" s="396"/>
      <c r="IYI177" s="396"/>
      <c r="IYJ177" s="396"/>
      <c r="IYK177" s="396"/>
      <c r="IYL177" s="396"/>
      <c r="IYM177" s="396"/>
      <c r="IYN177" s="396"/>
      <c r="IYO177" s="396"/>
      <c r="IYP177" s="396"/>
      <c r="IYQ177" s="396"/>
      <c r="IYR177" s="396"/>
      <c r="IYS177" s="396"/>
      <c r="IYT177" s="396"/>
      <c r="IYU177" s="396"/>
      <c r="IYV177" s="396"/>
      <c r="IYW177" s="396"/>
      <c r="IYX177" s="396"/>
      <c r="IYY177" s="396"/>
      <c r="IYZ177" s="396"/>
      <c r="IZA177" s="396"/>
      <c r="IZB177" s="396"/>
      <c r="IZC177" s="396"/>
      <c r="IZD177" s="396"/>
      <c r="IZE177" s="396"/>
      <c r="IZF177" s="396"/>
      <c r="IZG177" s="396"/>
      <c r="IZH177" s="396"/>
      <c r="IZI177" s="396"/>
      <c r="IZJ177" s="396"/>
      <c r="IZK177" s="396"/>
      <c r="IZL177" s="396"/>
      <c r="IZM177" s="396"/>
      <c r="IZN177" s="396"/>
      <c r="IZO177" s="396"/>
      <c r="IZP177" s="396"/>
      <c r="IZQ177" s="396"/>
      <c r="IZR177" s="396"/>
      <c r="IZS177" s="396"/>
      <c r="IZT177" s="396"/>
      <c r="IZU177" s="396"/>
      <c r="IZV177" s="396"/>
      <c r="IZW177" s="396"/>
      <c r="IZX177" s="396"/>
      <c r="IZY177" s="396"/>
      <c r="IZZ177" s="396"/>
      <c r="JAA177" s="396"/>
      <c r="JAB177" s="396"/>
      <c r="JAC177" s="396"/>
      <c r="JAD177" s="396"/>
      <c r="JAE177" s="396"/>
      <c r="JAF177" s="396"/>
      <c r="JAG177" s="396"/>
      <c r="JAH177" s="396"/>
      <c r="JAI177" s="396"/>
      <c r="JAJ177" s="396"/>
      <c r="JAK177" s="396"/>
      <c r="JAL177" s="396"/>
      <c r="JAM177" s="396"/>
      <c r="JAN177" s="396"/>
      <c r="JAO177" s="396"/>
      <c r="JAP177" s="396"/>
      <c r="JAQ177" s="396"/>
      <c r="JAR177" s="396"/>
      <c r="JAS177" s="396"/>
      <c r="JAT177" s="396"/>
      <c r="JAU177" s="396"/>
      <c r="JAV177" s="396"/>
      <c r="JAW177" s="396"/>
      <c r="JAX177" s="396"/>
      <c r="JAY177" s="396"/>
      <c r="JAZ177" s="396"/>
      <c r="JBA177" s="396"/>
      <c r="JBB177" s="396"/>
      <c r="JBC177" s="396"/>
      <c r="JBD177" s="396"/>
      <c r="JBE177" s="396"/>
      <c r="JBF177" s="396"/>
      <c r="JBG177" s="396"/>
      <c r="JBH177" s="396"/>
      <c r="JBI177" s="396"/>
      <c r="JBJ177" s="396"/>
      <c r="JBK177" s="396"/>
      <c r="JBL177" s="396"/>
      <c r="JBM177" s="396"/>
      <c r="JBN177" s="396"/>
      <c r="JBO177" s="396"/>
      <c r="JBP177" s="396"/>
      <c r="JBQ177" s="396"/>
      <c r="JBR177" s="396"/>
      <c r="JBS177" s="396"/>
      <c r="JBT177" s="396"/>
      <c r="JBU177" s="396"/>
      <c r="JBV177" s="396"/>
      <c r="JBW177" s="396"/>
      <c r="JBX177" s="396"/>
      <c r="JBY177" s="396"/>
      <c r="JBZ177" s="396"/>
      <c r="JCA177" s="396"/>
      <c r="JCB177" s="396"/>
      <c r="JCC177" s="396"/>
      <c r="JCD177" s="396"/>
      <c r="JCE177" s="396"/>
      <c r="JCF177" s="396"/>
      <c r="JCG177" s="396"/>
      <c r="JCH177" s="396"/>
      <c r="JCI177" s="396"/>
      <c r="JCJ177" s="396"/>
      <c r="JCK177" s="396"/>
      <c r="JCL177" s="396"/>
      <c r="JCM177" s="396"/>
      <c r="JCN177" s="396"/>
      <c r="JCO177" s="396"/>
      <c r="JCP177" s="396"/>
      <c r="JCQ177" s="396"/>
      <c r="JCR177" s="396"/>
      <c r="JCS177" s="396"/>
      <c r="JCT177" s="396"/>
      <c r="JCU177" s="396"/>
      <c r="JCV177" s="396"/>
      <c r="JCW177" s="396"/>
      <c r="JCX177" s="396"/>
      <c r="JCY177" s="396"/>
      <c r="JCZ177" s="396"/>
      <c r="JDA177" s="396"/>
      <c r="JDB177" s="396"/>
      <c r="JDC177" s="396"/>
      <c r="JDD177" s="396"/>
      <c r="JDE177" s="396"/>
      <c r="JDF177" s="396"/>
      <c r="JDG177" s="396"/>
      <c r="JDH177" s="396"/>
      <c r="JDI177" s="396"/>
      <c r="JDJ177" s="396"/>
      <c r="JDK177" s="396"/>
      <c r="JDL177" s="396"/>
      <c r="JDM177" s="396"/>
      <c r="JDN177" s="396"/>
      <c r="JDO177" s="396"/>
      <c r="JDP177" s="396"/>
      <c r="JDQ177" s="396"/>
      <c r="JDR177" s="396"/>
      <c r="JDS177" s="396"/>
      <c r="JDT177" s="396"/>
      <c r="JDU177" s="396"/>
      <c r="JDV177" s="396"/>
      <c r="JDW177" s="396"/>
      <c r="JDX177" s="396"/>
      <c r="JDY177" s="396"/>
      <c r="JDZ177" s="396"/>
      <c r="JEA177" s="396"/>
      <c r="JEB177" s="396"/>
      <c r="JEC177" s="396"/>
      <c r="JED177" s="396"/>
      <c r="JEE177" s="396"/>
      <c r="JEF177" s="396"/>
      <c r="JEG177" s="396"/>
      <c r="JEH177" s="396"/>
      <c r="JEI177" s="396"/>
      <c r="JEJ177" s="396"/>
      <c r="JEK177" s="396"/>
      <c r="JEL177" s="396"/>
      <c r="JEM177" s="396"/>
      <c r="JEN177" s="396"/>
      <c r="JEO177" s="396"/>
      <c r="JEP177" s="396"/>
      <c r="JEQ177" s="396"/>
      <c r="JER177" s="396"/>
      <c r="JES177" s="396"/>
      <c r="JET177" s="396"/>
      <c r="JEU177" s="396"/>
      <c r="JEV177" s="396"/>
      <c r="JEW177" s="396"/>
      <c r="JEX177" s="396"/>
      <c r="JEY177" s="396"/>
      <c r="JEZ177" s="396"/>
      <c r="JFA177" s="396"/>
      <c r="JFB177" s="396"/>
      <c r="JFC177" s="396"/>
      <c r="JFD177" s="396"/>
      <c r="JFE177" s="396"/>
      <c r="JFF177" s="396"/>
      <c r="JFG177" s="396"/>
      <c r="JFH177" s="396"/>
      <c r="JFI177" s="396"/>
      <c r="JFJ177" s="396"/>
      <c r="JFK177" s="396"/>
      <c r="JFL177" s="396"/>
      <c r="JFM177" s="396"/>
      <c r="JFN177" s="396"/>
      <c r="JFO177" s="396"/>
      <c r="JFP177" s="396"/>
      <c r="JFQ177" s="396"/>
      <c r="JFR177" s="396"/>
      <c r="JFS177" s="396"/>
      <c r="JFT177" s="396"/>
      <c r="JFU177" s="396"/>
      <c r="JFV177" s="396"/>
      <c r="JFW177" s="396"/>
      <c r="JFX177" s="396"/>
      <c r="JFY177" s="396"/>
      <c r="JFZ177" s="396"/>
      <c r="JGA177" s="396"/>
      <c r="JGB177" s="396"/>
      <c r="JGC177" s="396"/>
      <c r="JGD177" s="396"/>
      <c r="JGE177" s="396"/>
      <c r="JGF177" s="396"/>
      <c r="JGG177" s="396"/>
      <c r="JGH177" s="396"/>
      <c r="JGI177" s="396"/>
      <c r="JGJ177" s="396"/>
      <c r="JGK177" s="396"/>
      <c r="JGL177" s="396"/>
      <c r="JGM177" s="396"/>
      <c r="JGN177" s="396"/>
      <c r="JGO177" s="396"/>
      <c r="JGP177" s="396"/>
      <c r="JGQ177" s="396"/>
      <c r="JGR177" s="396"/>
      <c r="JGS177" s="396"/>
      <c r="JGT177" s="396"/>
      <c r="JGU177" s="396"/>
      <c r="JGV177" s="396"/>
      <c r="JGW177" s="396"/>
      <c r="JGX177" s="396"/>
      <c r="JGY177" s="396"/>
      <c r="JGZ177" s="396"/>
      <c r="JHA177" s="396"/>
      <c r="JHB177" s="396"/>
      <c r="JHC177" s="396"/>
      <c r="JHD177" s="396"/>
      <c r="JHE177" s="396"/>
      <c r="JHF177" s="396"/>
      <c r="JHG177" s="396"/>
      <c r="JHH177" s="396"/>
      <c r="JHI177" s="396"/>
      <c r="JHJ177" s="396"/>
      <c r="JHK177" s="396"/>
      <c r="JHL177" s="396"/>
      <c r="JHM177" s="396"/>
      <c r="JHN177" s="396"/>
      <c r="JHO177" s="396"/>
      <c r="JHP177" s="396"/>
      <c r="JHQ177" s="396"/>
      <c r="JHR177" s="396"/>
      <c r="JHS177" s="396"/>
      <c r="JHT177" s="396"/>
      <c r="JHU177" s="396"/>
      <c r="JHV177" s="396"/>
      <c r="JHW177" s="396"/>
      <c r="JHX177" s="396"/>
      <c r="JHY177" s="396"/>
      <c r="JHZ177" s="396"/>
      <c r="JIA177" s="396"/>
      <c r="JIB177" s="396"/>
      <c r="JIC177" s="396"/>
      <c r="JID177" s="396"/>
      <c r="JIE177" s="396"/>
      <c r="JIF177" s="396"/>
      <c r="JIG177" s="396"/>
      <c r="JIH177" s="396"/>
      <c r="JII177" s="396"/>
      <c r="JIJ177" s="396"/>
      <c r="JIK177" s="396"/>
      <c r="JIL177" s="396"/>
      <c r="JIM177" s="396"/>
      <c r="JIN177" s="396"/>
      <c r="JIO177" s="396"/>
      <c r="JIP177" s="396"/>
      <c r="JIQ177" s="396"/>
      <c r="JIR177" s="396"/>
      <c r="JIS177" s="396"/>
      <c r="JIT177" s="396"/>
      <c r="JIU177" s="396"/>
      <c r="JIV177" s="396"/>
      <c r="JIW177" s="396"/>
      <c r="JIX177" s="396"/>
      <c r="JIY177" s="396"/>
      <c r="JIZ177" s="396"/>
      <c r="JJA177" s="396"/>
      <c r="JJB177" s="396"/>
      <c r="JJC177" s="396"/>
      <c r="JJD177" s="396"/>
      <c r="JJE177" s="396"/>
      <c r="JJF177" s="396"/>
      <c r="JJG177" s="396"/>
      <c r="JJH177" s="396"/>
      <c r="JJI177" s="396"/>
      <c r="JJJ177" s="396"/>
      <c r="JJK177" s="396"/>
      <c r="JJL177" s="396"/>
      <c r="JJM177" s="396"/>
      <c r="JJN177" s="396"/>
      <c r="JJO177" s="396"/>
      <c r="JJP177" s="396"/>
      <c r="JJQ177" s="396"/>
      <c r="JJR177" s="396"/>
      <c r="JJS177" s="396"/>
      <c r="JJT177" s="396"/>
      <c r="JJU177" s="396"/>
      <c r="JJV177" s="396"/>
      <c r="JJW177" s="396"/>
      <c r="JJX177" s="396"/>
      <c r="JJY177" s="396"/>
      <c r="JJZ177" s="396"/>
      <c r="JKA177" s="396"/>
      <c r="JKB177" s="396"/>
      <c r="JKC177" s="396"/>
      <c r="JKD177" s="396"/>
      <c r="JKE177" s="396"/>
      <c r="JKF177" s="396"/>
      <c r="JKG177" s="396"/>
      <c r="JKH177" s="396"/>
      <c r="JKI177" s="396"/>
      <c r="JKJ177" s="396"/>
      <c r="JKK177" s="396"/>
      <c r="JKL177" s="396"/>
      <c r="JKM177" s="396"/>
      <c r="JKN177" s="396"/>
      <c r="JKO177" s="396"/>
      <c r="JKP177" s="396"/>
      <c r="JKQ177" s="396"/>
      <c r="JKR177" s="396"/>
      <c r="JKS177" s="396"/>
      <c r="JKT177" s="396"/>
      <c r="JKU177" s="396"/>
      <c r="JKV177" s="396"/>
      <c r="JKW177" s="396"/>
      <c r="JKX177" s="396"/>
      <c r="JKY177" s="396"/>
      <c r="JKZ177" s="396"/>
      <c r="JLA177" s="396"/>
      <c r="JLB177" s="396"/>
      <c r="JLC177" s="396"/>
      <c r="JLD177" s="396"/>
      <c r="JLE177" s="396"/>
      <c r="JLF177" s="396"/>
      <c r="JLG177" s="396"/>
      <c r="JLH177" s="396"/>
      <c r="JLI177" s="396"/>
      <c r="JLJ177" s="396"/>
      <c r="JLK177" s="396"/>
      <c r="JLL177" s="396"/>
      <c r="JLM177" s="396"/>
      <c r="JLN177" s="396"/>
      <c r="JLO177" s="396"/>
      <c r="JLP177" s="396"/>
      <c r="JLQ177" s="396"/>
      <c r="JLR177" s="396"/>
      <c r="JLS177" s="396"/>
      <c r="JLT177" s="396"/>
      <c r="JLU177" s="396"/>
      <c r="JLV177" s="396"/>
      <c r="JLW177" s="396"/>
      <c r="JLX177" s="396"/>
      <c r="JLY177" s="396"/>
      <c r="JLZ177" s="396"/>
      <c r="JMA177" s="396"/>
      <c r="JMB177" s="396"/>
      <c r="JMC177" s="396"/>
      <c r="JMD177" s="396"/>
      <c r="JME177" s="396"/>
      <c r="JMF177" s="396"/>
      <c r="JMG177" s="396"/>
      <c r="JMH177" s="396"/>
      <c r="JMI177" s="396"/>
      <c r="JMJ177" s="396"/>
      <c r="JMK177" s="396"/>
      <c r="JML177" s="396"/>
      <c r="JMM177" s="396"/>
      <c r="JMN177" s="396"/>
      <c r="JMO177" s="396"/>
      <c r="JMP177" s="396"/>
      <c r="JMQ177" s="396"/>
      <c r="JMR177" s="396"/>
      <c r="JMS177" s="396"/>
      <c r="JMT177" s="396"/>
      <c r="JMU177" s="396"/>
      <c r="JMV177" s="396"/>
      <c r="JMW177" s="396"/>
      <c r="JMX177" s="396"/>
      <c r="JMY177" s="396"/>
      <c r="JMZ177" s="396"/>
      <c r="JNA177" s="396"/>
      <c r="JNB177" s="396"/>
      <c r="JNC177" s="396"/>
      <c r="JND177" s="396"/>
      <c r="JNE177" s="396"/>
      <c r="JNF177" s="396"/>
      <c r="JNG177" s="396"/>
      <c r="JNH177" s="396"/>
      <c r="JNI177" s="396"/>
      <c r="JNJ177" s="396"/>
      <c r="JNK177" s="396"/>
      <c r="JNL177" s="396"/>
      <c r="JNM177" s="396"/>
      <c r="JNN177" s="396"/>
      <c r="JNO177" s="396"/>
      <c r="JNP177" s="396"/>
      <c r="JNQ177" s="396"/>
      <c r="JNR177" s="396"/>
      <c r="JNS177" s="396"/>
      <c r="JNT177" s="396"/>
      <c r="JNU177" s="396"/>
      <c r="JNV177" s="396"/>
      <c r="JNW177" s="396"/>
      <c r="JNX177" s="396"/>
      <c r="JNY177" s="396"/>
      <c r="JNZ177" s="396"/>
      <c r="JOA177" s="396"/>
      <c r="JOB177" s="396"/>
      <c r="JOC177" s="396"/>
      <c r="JOD177" s="396"/>
      <c r="JOE177" s="396"/>
      <c r="JOF177" s="396"/>
      <c r="JOG177" s="396"/>
      <c r="JOH177" s="396"/>
      <c r="JOI177" s="396"/>
      <c r="JOJ177" s="396"/>
      <c r="JOK177" s="396"/>
      <c r="JOL177" s="396"/>
      <c r="JOM177" s="396"/>
      <c r="JON177" s="396"/>
      <c r="JOO177" s="396"/>
      <c r="JOP177" s="396"/>
      <c r="JOQ177" s="396"/>
      <c r="JOR177" s="396"/>
      <c r="JOS177" s="396"/>
      <c r="JOT177" s="396"/>
      <c r="JOU177" s="396"/>
      <c r="JOV177" s="396"/>
      <c r="JOW177" s="396"/>
      <c r="JOX177" s="396"/>
      <c r="JOY177" s="396"/>
      <c r="JOZ177" s="396"/>
      <c r="JPA177" s="396"/>
      <c r="JPB177" s="396"/>
      <c r="JPC177" s="396"/>
      <c r="JPD177" s="396"/>
      <c r="JPE177" s="396"/>
      <c r="JPF177" s="396"/>
      <c r="JPG177" s="396"/>
      <c r="JPH177" s="396"/>
      <c r="JPI177" s="396"/>
      <c r="JPJ177" s="396"/>
      <c r="JPK177" s="396"/>
      <c r="JPL177" s="396"/>
      <c r="JPM177" s="396"/>
      <c r="JPN177" s="396"/>
      <c r="JPO177" s="396"/>
      <c r="JPP177" s="396"/>
      <c r="JPQ177" s="396"/>
      <c r="JPR177" s="396"/>
      <c r="JPS177" s="396"/>
      <c r="JPT177" s="396"/>
      <c r="JPU177" s="396"/>
      <c r="JPV177" s="396"/>
      <c r="JPW177" s="396"/>
      <c r="JPX177" s="396"/>
      <c r="JPY177" s="396"/>
      <c r="JPZ177" s="396"/>
      <c r="JQA177" s="396"/>
      <c r="JQB177" s="396"/>
      <c r="JQC177" s="396"/>
      <c r="JQD177" s="396"/>
      <c r="JQE177" s="396"/>
      <c r="JQF177" s="396"/>
      <c r="JQG177" s="396"/>
      <c r="JQH177" s="396"/>
      <c r="JQI177" s="396"/>
      <c r="JQJ177" s="396"/>
      <c r="JQK177" s="396"/>
      <c r="JQL177" s="396"/>
      <c r="JQM177" s="396"/>
      <c r="JQN177" s="396"/>
      <c r="JQO177" s="396"/>
      <c r="JQP177" s="396"/>
      <c r="JQQ177" s="396"/>
      <c r="JQR177" s="396"/>
      <c r="JQS177" s="396"/>
      <c r="JQT177" s="396"/>
      <c r="JQU177" s="396"/>
      <c r="JQV177" s="396"/>
      <c r="JQW177" s="396"/>
      <c r="JQX177" s="396"/>
      <c r="JQY177" s="396"/>
      <c r="JQZ177" s="396"/>
      <c r="JRA177" s="396"/>
      <c r="JRB177" s="396"/>
      <c r="JRC177" s="396"/>
      <c r="JRD177" s="396"/>
      <c r="JRE177" s="396"/>
      <c r="JRF177" s="396"/>
      <c r="JRG177" s="396"/>
      <c r="JRH177" s="396"/>
      <c r="JRI177" s="396"/>
      <c r="JRJ177" s="396"/>
      <c r="JRK177" s="396"/>
      <c r="JRL177" s="396"/>
      <c r="JRM177" s="396"/>
      <c r="JRN177" s="396"/>
      <c r="JRO177" s="396"/>
      <c r="JRP177" s="396"/>
      <c r="JRQ177" s="396"/>
      <c r="JRR177" s="396"/>
      <c r="JRS177" s="396"/>
      <c r="JRT177" s="396"/>
      <c r="JRU177" s="396"/>
      <c r="JRV177" s="396"/>
      <c r="JRW177" s="396"/>
      <c r="JRX177" s="396"/>
      <c r="JRY177" s="396"/>
      <c r="JRZ177" s="396"/>
      <c r="JSA177" s="396"/>
      <c r="JSB177" s="396"/>
      <c r="JSC177" s="396"/>
      <c r="JSD177" s="396"/>
      <c r="JSE177" s="396"/>
      <c r="JSF177" s="396"/>
      <c r="JSG177" s="396"/>
      <c r="JSH177" s="396"/>
      <c r="JSI177" s="396"/>
      <c r="JSJ177" s="396"/>
      <c r="JSK177" s="396"/>
      <c r="JSL177" s="396"/>
      <c r="JSM177" s="396"/>
      <c r="JSN177" s="396"/>
      <c r="JSO177" s="396"/>
      <c r="JSP177" s="396"/>
      <c r="JSQ177" s="396"/>
      <c r="JSR177" s="396"/>
      <c r="JSS177" s="396"/>
      <c r="JST177" s="396"/>
      <c r="JSU177" s="396"/>
      <c r="JSV177" s="396"/>
      <c r="JSW177" s="396"/>
      <c r="JSX177" s="396"/>
      <c r="JSY177" s="396"/>
      <c r="JSZ177" s="396"/>
      <c r="JTA177" s="396"/>
      <c r="JTB177" s="396"/>
      <c r="JTC177" s="396"/>
      <c r="JTD177" s="396"/>
      <c r="JTE177" s="396"/>
      <c r="JTF177" s="396"/>
      <c r="JTG177" s="396"/>
      <c r="JTH177" s="396"/>
      <c r="JTI177" s="396"/>
      <c r="JTJ177" s="396"/>
      <c r="JTK177" s="396"/>
      <c r="JTL177" s="396"/>
      <c r="JTM177" s="396"/>
      <c r="JTN177" s="396"/>
      <c r="JTO177" s="396"/>
      <c r="JTP177" s="396"/>
      <c r="JTQ177" s="396"/>
      <c r="JTR177" s="396"/>
      <c r="JTS177" s="396"/>
      <c r="JTT177" s="396"/>
      <c r="JTU177" s="396"/>
      <c r="JTV177" s="396"/>
      <c r="JTW177" s="396"/>
      <c r="JTX177" s="396"/>
      <c r="JTY177" s="396"/>
      <c r="JTZ177" s="396"/>
      <c r="JUA177" s="396"/>
      <c r="JUB177" s="396"/>
      <c r="JUC177" s="396"/>
      <c r="JUD177" s="396"/>
      <c r="JUE177" s="396"/>
      <c r="JUF177" s="396"/>
      <c r="JUG177" s="396"/>
      <c r="JUH177" s="396"/>
      <c r="JUI177" s="396"/>
      <c r="JUJ177" s="396"/>
      <c r="JUK177" s="396"/>
      <c r="JUL177" s="396"/>
      <c r="JUM177" s="396"/>
      <c r="JUN177" s="396"/>
      <c r="JUO177" s="396"/>
      <c r="JUP177" s="396"/>
      <c r="JUQ177" s="396"/>
      <c r="JUR177" s="396"/>
      <c r="JUS177" s="396"/>
      <c r="JUT177" s="396"/>
      <c r="JUU177" s="396"/>
      <c r="JUV177" s="396"/>
      <c r="JUW177" s="396"/>
      <c r="JUX177" s="396"/>
      <c r="JUY177" s="396"/>
      <c r="JUZ177" s="396"/>
      <c r="JVA177" s="396"/>
      <c r="JVB177" s="396"/>
      <c r="JVC177" s="396"/>
      <c r="JVD177" s="396"/>
      <c r="JVE177" s="396"/>
      <c r="JVF177" s="396"/>
      <c r="JVG177" s="396"/>
      <c r="JVH177" s="396"/>
      <c r="JVI177" s="396"/>
      <c r="JVJ177" s="396"/>
      <c r="JVK177" s="396"/>
      <c r="JVL177" s="396"/>
      <c r="JVM177" s="396"/>
      <c r="JVN177" s="396"/>
      <c r="JVO177" s="396"/>
      <c r="JVP177" s="396"/>
      <c r="JVQ177" s="396"/>
      <c r="JVR177" s="396"/>
      <c r="JVS177" s="396"/>
      <c r="JVT177" s="396"/>
      <c r="JVU177" s="396"/>
      <c r="JVV177" s="396"/>
      <c r="JVW177" s="396"/>
      <c r="JVX177" s="396"/>
      <c r="JVY177" s="396"/>
      <c r="JVZ177" s="396"/>
      <c r="JWA177" s="396"/>
      <c r="JWB177" s="396"/>
      <c r="JWC177" s="396"/>
      <c r="JWD177" s="396"/>
      <c r="JWE177" s="396"/>
      <c r="JWF177" s="396"/>
      <c r="JWG177" s="396"/>
      <c r="JWH177" s="396"/>
      <c r="JWI177" s="396"/>
      <c r="JWJ177" s="396"/>
      <c r="JWK177" s="396"/>
      <c r="JWL177" s="396"/>
      <c r="JWM177" s="396"/>
      <c r="JWN177" s="396"/>
      <c r="JWO177" s="396"/>
      <c r="JWP177" s="396"/>
      <c r="JWQ177" s="396"/>
      <c r="JWR177" s="396"/>
      <c r="JWS177" s="396"/>
      <c r="JWT177" s="396"/>
      <c r="JWU177" s="396"/>
      <c r="JWV177" s="396"/>
      <c r="JWW177" s="396"/>
      <c r="JWX177" s="396"/>
      <c r="JWY177" s="396"/>
      <c r="JWZ177" s="396"/>
      <c r="JXA177" s="396"/>
      <c r="JXB177" s="396"/>
      <c r="JXC177" s="396"/>
      <c r="JXD177" s="396"/>
      <c r="JXE177" s="396"/>
      <c r="JXF177" s="396"/>
      <c r="JXG177" s="396"/>
      <c r="JXH177" s="396"/>
      <c r="JXI177" s="396"/>
      <c r="JXJ177" s="396"/>
      <c r="JXK177" s="396"/>
      <c r="JXL177" s="396"/>
      <c r="JXM177" s="396"/>
      <c r="JXN177" s="396"/>
      <c r="JXO177" s="396"/>
      <c r="JXP177" s="396"/>
      <c r="JXQ177" s="396"/>
      <c r="JXR177" s="396"/>
      <c r="JXS177" s="396"/>
      <c r="JXT177" s="396"/>
      <c r="JXU177" s="396"/>
      <c r="JXV177" s="396"/>
      <c r="JXW177" s="396"/>
      <c r="JXX177" s="396"/>
      <c r="JXY177" s="396"/>
      <c r="JXZ177" s="396"/>
      <c r="JYA177" s="396"/>
      <c r="JYB177" s="396"/>
      <c r="JYC177" s="396"/>
      <c r="JYD177" s="396"/>
      <c r="JYE177" s="396"/>
      <c r="JYF177" s="396"/>
      <c r="JYG177" s="396"/>
      <c r="JYH177" s="396"/>
      <c r="JYI177" s="396"/>
      <c r="JYJ177" s="396"/>
      <c r="JYK177" s="396"/>
      <c r="JYL177" s="396"/>
      <c r="JYM177" s="396"/>
      <c r="JYN177" s="396"/>
      <c r="JYO177" s="396"/>
      <c r="JYP177" s="396"/>
      <c r="JYQ177" s="396"/>
      <c r="JYR177" s="396"/>
      <c r="JYS177" s="396"/>
      <c r="JYT177" s="396"/>
      <c r="JYU177" s="396"/>
      <c r="JYV177" s="396"/>
      <c r="JYW177" s="396"/>
      <c r="JYX177" s="396"/>
      <c r="JYY177" s="396"/>
      <c r="JYZ177" s="396"/>
      <c r="JZA177" s="396"/>
      <c r="JZB177" s="396"/>
      <c r="JZC177" s="396"/>
      <c r="JZD177" s="396"/>
      <c r="JZE177" s="396"/>
      <c r="JZF177" s="396"/>
      <c r="JZG177" s="396"/>
      <c r="JZH177" s="396"/>
      <c r="JZI177" s="396"/>
      <c r="JZJ177" s="396"/>
      <c r="JZK177" s="396"/>
      <c r="JZL177" s="396"/>
      <c r="JZM177" s="396"/>
      <c r="JZN177" s="396"/>
      <c r="JZO177" s="396"/>
      <c r="JZP177" s="396"/>
      <c r="JZQ177" s="396"/>
      <c r="JZR177" s="396"/>
      <c r="JZS177" s="396"/>
      <c r="JZT177" s="396"/>
      <c r="JZU177" s="396"/>
      <c r="JZV177" s="396"/>
      <c r="JZW177" s="396"/>
      <c r="JZX177" s="396"/>
      <c r="JZY177" s="396"/>
      <c r="JZZ177" s="396"/>
      <c r="KAA177" s="396"/>
      <c r="KAB177" s="396"/>
      <c r="KAC177" s="396"/>
      <c r="KAD177" s="396"/>
      <c r="KAE177" s="396"/>
      <c r="KAF177" s="396"/>
      <c r="KAG177" s="396"/>
      <c r="KAH177" s="396"/>
      <c r="KAI177" s="396"/>
      <c r="KAJ177" s="396"/>
      <c r="KAK177" s="396"/>
      <c r="KAL177" s="396"/>
      <c r="KAM177" s="396"/>
      <c r="KAN177" s="396"/>
      <c r="KAO177" s="396"/>
      <c r="KAP177" s="396"/>
      <c r="KAQ177" s="396"/>
      <c r="KAR177" s="396"/>
      <c r="KAS177" s="396"/>
      <c r="KAT177" s="396"/>
      <c r="KAU177" s="396"/>
      <c r="KAV177" s="396"/>
      <c r="KAW177" s="396"/>
      <c r="KAX177" s="396"/>
      <c r="KAY177" s="396"/>
      <c r="KAZ177" s="396"/>
      <c r="KBA177" s="396"/>
      <c r="KBB177" s="396"/>
      <c r="KBC177" s="396"/>
      <c r="KBD177" s="396"/>
      <c r="KBE177" s="396"/>
      <c r="KBF177" s="396"/>
      <c r="KBG177" s="396"/>
      <c r="KBH177" s="396"/>
      <c r="KBI177" s="396"/>
      <c r="KBJ177" s="396"/>
      <c r="KBK177" s="396"/>
      <c r="KBL177" s="396"/>
      <c r="KBM177" s="396"/>
      <c r="KBN177" s="396"/>
      <c r="KBO177" s="396"/>
      <c r="KBP177" s="396"/>
      <c r="KBQ177" s="396"/>
      <c r="KBR177" s="396"/>
      <c r="KBS177" s="396"/>
      <c r="KBT177" s="396"/>
      <c r="KBU177" s="396"/>
      <c r="KBV177" s="396"/>
      <c r="KBW177" s="396"/>
      <c r="KBX177" s="396"/>
      <c r="KBY177" s="396"/>
      <c r="KBZ177" s="396"/>
      <c r="KCA177" s="396"/>
      <c r="KCB177" s="396"/>
      <c r="KCC177" s="396"/>
      <c r="KCD177" s="396"/>
      <c r="KCE177" s="396"/>
      <c r="KCF177" s="396"/>
      <c r="KCG177" s="396"/>
      <c r="KCH177" s="396"/>
      <c r="KCI177" s="396"/>
      <c r="KCJ177" s="396"/>
      <c r="KCK177" s="396"/>
      <c r="KCL177" s="396"/>
      <c r="KCM177" s="396"/>
      <c r="KCN177" s="396"/>
      <c r="KCO177" s="396"/>
      <c r="KCP177" s="396"/>
      <c r="KCQ177" s="396"/>
      <c r="KCR177" s="396"/>
      <c r="KCS177" s="396"/>
      <c r="KCT177" s="396"/>
      <c r="KCU177" s="396"/>
      <c r="KCV177" s="396"/>
      <c r="KCW177" s="396"/>
      <c r="KCX177" s="396"/>
      <c r="KCY177" s="396"/>
      <c r="KCZ177" s="396"/>
      <c r="KDA177" s="396"/>
      <c r="KDB177" s="396"/>
      <c r="KDC177" s="396"/>
      <c r="KDD177" s="396"/>
      <c r="KDE177" s="396"/>
      <c r="KDF177" s="396"/>
      <c r="KDG177" s="396"/>
      <c r="KDH177" s="396"/>
      <c r="KDI177" s="396"/>
      <c r="KDJ177" s="396"/>
      <c r="KDK177" s="396"/>
      <c r="KDL177" s="396"/>
      <c r="KDM177" s="396"/>
      <c r="KDN177" s="396"/>
      <c r="KDO177" s="396"/>
      <c r="KDP177" s="396"/>
      <c r="KDQ177" s="396"/>
      <c r="KDR177" s="396"/>
      <c r="KDS177" s="396"/>
      <c r="KDT177" s="396"/>
      <c r="KDU177" s="396"/>
      <c r="KDV177" s="396"/>
      <c r="KDW177" s="396"/>
      <c r="KDX177" s="396"/>
      <c r="KDY177" s="396"/>
      <c r="KDZ177" s="396"/>
      <c r="KEA177" s="396"/>
      <c r="KEB177" s="396"/>
      <c r="KEC177" s="396"/>
      <c r="KED177" s="396"/>
      <c r="KEE177" s="396"/>
      <c r="KEF177" s="396"/>
      <c r="KEG177" s="396"/>
      <c r="KEH177" s="396"/>
      <c r="KEI177" s="396"/>
      <c r="KEJ177" s="396"/>
      <c r="KEK177" s="396"/>
      <c r="KEL177" s="396"/>
      <c r="KEM177" s="396"/>
      <c r="KEN177" s="396"/>
      <c r="KEO177" s="396"/>
      <c r="KEP177" s="396"/>
      <c r="KEQ177" s="396"/>
      <c r="KER177" s="396"/>
      <c r="KES177" s="396"/>
      <c r="KET177" s="396"/>
      <c r="KEU177" s="396"/>
      <c r="KEV177" s="396"/>
      <c r="KEW177" s="396"/>
      <c r="KEX177" s="396"/>
      <c r="KEY177" s="396"/>
      <c r="KEZ177" s="396"/>
      <c r="KFA177" s="396"/>
      <c r="KFB177" s="396"/>
      <c r="KFC177" s="396"/>
      <c r="KFD177" s="396"/>
      <c r="KFE177" s="396"/>
      <c r="KFF177" s="396"/>
      <c r="KFG177" s="396"/>
      <c r="KFH177" s="396"/>
      <c r="KFI177" s="396"/>
      <c r="KFJ177" s="396"/>
      <c r="KFK177" s="396"/>
      <c r="KFL177" s="396"/>
      <c r="KFM177" s="396"/>
      <c r="KFN177" s="396"/>
      <c r="KFO177" s="396"/>
      <c r="KFP177" s="396"/>
      <c r="KFQ177" s="396"/>
      <c r="KFR177" s="396"/>
      <c r="KFS177" s="396"/>
      <c r="KFT177" s="396"/>
      <c r="KFU177" s="396"/>
      <c r="KFV177" s="396"/>
      <c r="KFW177" s="396"/>
      <c r="KFX177" s="396"/>
      <c r="KFY177" s="396"/>
      <c r="KFZ177" s="396"/>
      <c r="KGA177" s="396"/>
      <c r="KGB177" s="396"/>
      <c r="KGC177" s="396"/>
      <c r="KGD177" s="396"/>
      <c r="KGE177" s="396"/>
      <c r="KGF177" s="396"/>
      <c r="KGG177" s="396"/>
      <c r="KGH177" s="396"/>
      <c r="KGI177" s="396"/>
      <c r="KGJ177" s="396"/>
      <c r="KGK177" s="396"/>
      <c r="KGL177" s="396"/>
      <c r="KGM177" s="396"/>
      <c r="KGN177" s="396"/>
      <c r="KGO177" s="396"/>
      <c r="KGP177" s="396"/>
      <c r="KGQ177" s="396"/>
      <c r="KGR177" s="396"/>
      <c r="KGS177" s="396"/>
      <c r="KGT177" s="396"/>
      <c r="KGU177" s="396"/>
      <c r="KGV177" s="396"/>
      <c r="KGW177" s="396"/>
      <c r="KGX177" s="396"/>
      <c r="KGY177" s="396"/>
      <c r="KGZ177" s="396"/>
      <c r="KHA177" s="396"/>
      <c r="KHB177" s="396"/>
      <c r="KHC177" s="396"/>
      <c r="KHD177" s="396"/>
      <c r="KHE177" s="396"/>
      <c r="KHF177" s="396"/>
      <c r="KHG177" s="396"/>
      <c r="KHH177" s="396"/>
      <c r="KHI177" s="396"/>
      <c r="KHJ177" s="396"/>
      <c r="KHK177" s="396"/>
      <c r="KHL177" s="396"/>
      <c r="KHM177" s="396"/>
      <c r="KHN177" s="396"/>
      <c r="KHO177" s="396"/>
      <c r="KHP177" s="396"/>
      <c r="KHQ177" s="396"/>
      <c r="KHR177" s="396"/>
      <c r="KHS177" s="396"/>
      <c r="KHT177" s="396"/>
      <c r="KHU177" s="396"/>
      <c r="KHV177" s="396"/>
      <c r="KHW177" s="396"/>
      <c r="KHX177" s="396"/>
      <c r="KHY177" s="396"/>
      <c r="KHZ177" s="396"/>
      <c r="KIA177" s="396"/>
      <c r="KIB177" s="396"/>
      <c r="KIC177" s="396"/>
      <c r="KID177" s="396"/>
      <c r="KIE177" s="396"/>
      <c r="KIF177" s="396"/>
      <c r="KIG177" s="396"/>
      <c r="KIH177" s="396"/>
      <c r="KII177" s="396"/>
      <c r="KIJ177" s="396"/>
      <c r="KIK177" s="396"/>
      <c r="KIL177" s="396"/>
      <c r="KIM177" s="396"/>
      <c r="KIN177" s="396"/>
      <c r="KIO177" s="396"/>
      <c r="KIP177" s="396"/>
      <c r="KIQ177" s="396"/>
      <c r="KIR177" s="396"/>
      <c r="KIS177" s="396"/>
      <c r="KIT177" s="396"/>
      <c r="KIU177" s="396"/>
      <c r="KIV177" s="396"/>
      <c r="KIW177" s="396"/>
      <c r="KIX177" s="396"/>
      <c r="KIY177" s="396"/>
      <c r="KIZ177" s="396"/>
      <c r="KJA177" s="396"/>
      <c r="KJB177" s="396"/>
      <c r="KJC177" s="396"/>
      <c r="KJD177" s="396"/>
      <c r="KJE177" s="396"/>
      <c r="KJF177" s="396"/>
      <c r="KJG177" s="396"/>
      <c r="KJH177" s="396"/>
      <c r="KJI177" s="396"/>
      <c r="KJJ177" s="396"/>
      <c r="KJK177" s="396"/>
      <c r="KJL177" s="396"/>
      <c r="KJM177" s="396"/>
      <c r="KJN177" s="396"/>
      <c r="KJO177" s="396"/>
      <c r="KJP177" s="396"/>
      <c r="KJQ177" s="396"/>
      <c r="KJR177" s="396"/>
      <c r="KJS177" s="396"/>
      <c r="KJT177" s="396"/>
      <c r="KJU177" s="396"/>
      <c r="KJV177" s="396"/>
      <c r="KJW177" s="396"/>
      <c r="KJX177" s="396"/>
      <c r="KJY177" s="396"/>
      <c r="KJZ177" s="396"/>
      <c r="KKA177" s="396"/>
      <c r="KKB177" s="396"/>
      <c r="KKC177" s="396"/>
      <c r="KKD177" s="396"/>
      <c r="KKE177" s="396"/>
      <c r="KKF177" s="396"/>
      <c r="KKG177" s="396"/>
      <c r="KKH177" s="396"/>
      <c r="KKI177" s="396"/>
      <c r="KKJ177" s="396"/>
      <c r="KKK177" s="396"/>
      <c r="KKL177" s="396"/>
      <c r="KKM177" s="396"/>
      <c r="KKN177" s="396"/>
      <c r="KKO177" s="396"/>
      <c r="KKP177" s="396"/>
      <c r="KKQ177" s="396"/>
      <c r="KKR177" s="396"/>
      <c r="KKS177" s="396"/>
      <c r="KKT177" s="396"/>
      <c r="KKU177" s="396"/>
      <c r="KKV177" s="396"/>
      <c r="KKW177" s="396"/>
      <c r="KKX177" s="396"/>
      <c r="KKY177" s="396"/>
      <c r="KKZ177" s="396"/>
      <c r="KLA177" s="396"/>
      <c r="KLB177" s="396"/>
      <c r="KLC177" s="396"/>
      <c r="KLD177" s="396"/>
      <c r="KLE177" s="396"/>
      <c r="KLF177" s="396"/>
      <c r="KLG177" s="396"/>
      <c r="KLH177" s="396"/>
      <c r="KLI177" s="396"/>
      <c r="KLJ177" s="396"/>
      <c r="KLK177" s="396"/>
      <c r="KLL177" s="396"/>
      <c r="KLM177" s="396"/>
      <c r="KLN177" s="396"/>
      <c r="KLO177" s="396"/>
      <c r="KLP177" s="396"/>
      <c r="KLQ177" s="396"/>
      <c r="KLR177" s="396"/>
      <c r="KLS177" s="396"/>
      <c r="KLT177" s="396"/>
      <c r="KLU177" s="396"/>
      <c r="KLV177" s="396"/>
      <c r="KLW177" s="396"/>
      <c r="KLX177" s="396"/>
      <c r="KLY177" s="396"/>
      <c r="KLZ177" s="396"/>
      <c r="KMA177" s="396"/>
      <c r="KMB177" s="396"/>
      <c r="KMC177" s="396"/>
      <c r="KMD177" s="396"/>
      <c r="KME177" s="396"/>
      <c r="KMF177" s="396"/>
      <c r="KMG177" s="396"/>
      <c r="KMH177" s="396"/>
      <c r="KMI177" s="396"/>
      <c r="KMJ177" s="396"/>
      <c r="KMK177" s="396"/>
      <c r="KML177" s="396"/>
      <c r="KMM177" s="396"/>
      <c r="KMN177" s="396"/>
      <c r="KMO177" s="396"/>
      <c r="KMP177" s="396"/>
      <c r="KMQ177" s="396"/>
      <c r="KMR177" s="396"/>
      <c r="KMS177" s="396"/>
      <c r="KMT177" s="396"/>
      <c r="KMU177" s="396"/>
      <c r="KMV177" s="396"/>
      <c r="KMW177" s="396"/>
      <c r="KMX177" s="396"/>
      <c r="KMY177" s="396"/>
      <c r="KMZ177" s="396"/>
      <c r="KNA177" s="396"/>
      <c r="KNB177" s="396"/>
      <c r="KNC177" s="396"/>
      <c r="KND177" s="396"/>
      <c r="KNE177" s="396"/>
      <c r="KNF177" s="396"/>
      <c r="KNG177" s="396"/>
      <c r="KNH177" s="396"/>
      <c r="KNI177" s="396"/>
      <c r="KNJ177" s="396"/>
      <c r="KNK177" s="396"/>
      <c r="KNL177" s="396"/>
      <c r="KNM177" s="396"/>
      <c r="KNN177" s="396"/>
      <c r="KNO177" s="396"/>
      <c r="KNP177" s="396"/>
      <c r="KNQ177" s="396"/>
      <c r="KNR177" s="396"/>
      <c r="KNS177" s="396"/>
      <c r="KNT177" s="396"/>
      <c r="KNU177" s="396"/>
      <c r="KNV177" s="396"/>
      <c r="KNW177" s="396"/>
      <c r="KNX177" s="396"/>
      <c r="KNY177" s="396"/>
      <c r="KNZ177" s="396"/>
      <c r="KOA177" s="396"/>
      <c r="KOB177" s="396"/>
      <c r="KOC177" s="396"/>
      <c r="KOD177" s="396"/>
      <c r="KOE177" s="396"/>
      <c r="KOF177" s="396"/>
      <c r="KOG177" s="396"/>
      <c r="KOH177" s="396"/>
      <c r="KOI177" s="396"/>
      <c r="KOJ177" s="396"/>
      <c r="KOK177" s="396"/>
      <c r="KOL177" s="396"/>
      <c r="KOM177" s="396"/>
      <c r="KON177" s="396"/>
      <c r="KOO177" s="396"/>
      <c r="KOP177" s="396"/>
      <c r="KOQ177" s="396"/>
      <c r="KOR177" s="396"/>
      <c r="KOS177" s="396"/>
      <c r="KOT177" s="396"/>
      <c r="KOU177" s="396"/>
      <c r="KOV177" s="396"/>
      <c r="KOW177" s="396"/>
      <c r="KOX177" s="396"/>
      <c r="KOY177" s="396"/>
      <c r="KOZ177" s="396"/>
      <c r="KPA177" s="396"/>
      <c r="KPB177" s="396"/>
      <c r="KPC177" s="396"/>
      <c r="KPD177" s="396"/>
      <c r="KPE177" s="396"/>
      <c r="KPF177" s="396"/>
      <c r="KPG177" s="396"/>
      <c r="KPH177" s="396"/>
      <c r="KPI177" s="396"/>
      <c r="KPJ177" s="396"/>
      <c r="KPK177" s="396"/>
      <c r="KPL177" s="396"/>
      <c r="KPM177" s="396"/>
      <c r="KPN177" s="396"/>
      <c r="KPO177" s="396"/>
      <c r="KPP177" s="396"/>
      <c r="KPQ177" s="396"/>
      <c r="KPR177" s="396"/>
      <c r="KPS177" s="396"/>
      <c r="KPT177" s="396"/>
      <c r="KPU177" s="396"/>
      <c r="KPV177" s="396"/>
      <c r="KPW177" s="396"/>
      <c r="KPX177" s="396"/>
      <c r="KPY177" s="396"/>
      <c r="KPZ177" s="396"/>
      <c r="KQA177" s="396"/>
      <c r="KQB177" s="396"/>
      <c r="KQC177" s="396"/>
      <c r="KQD177" s="396"/>
      <c r="KQE177" s="396"/>
      <c r="KQF177" s="396"/>
      <c r="KQG177" s="396"/>
      <c r="KQH177" s="396"/>
      <c r="KQI177" s="396"/>
      <c r="KQJ177" s="396"/>
      <c r="KQK177" s="396"/>
      <c r="KQL177" s="396"/>
      <c r="KQM177" s="396"/>
      <c r="KQN177" s="396"/>
      <c r="KQO177" s="396"/>
      <c r="KQP177" s="396"/>
      <c r="KQQ177" s="396"/>
      <c r="KQR177" s="396"/>
      <c r="KQS177" s="396"/>
      <c r="KQT177" s="396"/>
      <c r="KQU177" s="396"/>
      <c r="KQV177" s="396"/>
      <c r="KQW177" s="396"/>
      <c r="KQX177" s="396"/>
      <c r="KQY177" s="396"/>
      <c r="KQZ177" s="396"/>
      <c r="KRA177" s="396"/>
      <c r="KRB177" s="396"/>
      <c r="KRC177" s="396"/>
      <c r="KRD177" s="396"/>
      <c r="KRE177" s="396"/>
      <c r="KRF177" s="396"/>
      <c r="KRG177" s="396"/>
      <c r="KRH177" s="396"/>
      <c r="KRI177" s="396"/>
      <c r="KRJ177" s="396"/>
      <c r="KRK177" s="396"/>
      <c r="KRL177" s="396"/>
      <c r="KRM177" s="396"/>
      <c r="KRN177" s="396"/>
      <c r="KRO177" s="396"/>
      <c r="KRP177" s="396"/>
      <c r="KRQ177" s="396"/>
      <c r="KRR177" s="396"/>
      <c r="KRS177" s="396"/>
      <c r="KRT177" s="396"/>
      <c r="KRU177" s="396"/>
      <c r="KRV177" s="396"/>
      <c r="KRW177" s="396"/>
      <c r="KRX177" s="396"/>
      <c r="KRY177" s="396"/>
      <c r="KRZ177" s="396"/>
      <c r="KSA177" s="396"/>
      <c r="KSB177" s="396"/>
      <c r="KSC177" s="396"/>
      <c r="KSD177" s="396"/>
      <c r="KSE177" s="396"/>
      <c r="KSF177" s="396"/>
      <c r="KSG177" s="396"/>
      <c r="KSH177" s="396"/>
      <c r="KSI177" s="396"/>
      <c r="KSJ177" s="396"/>
      <c r="KSK177" s="396"/>
      <c r="KSL177" s="396"/>
      <c r="KSM177" s="396"/>
      <c r="KSN177" s="396"/>
      <c r="KSO177" s="396"/>
      <c r="KSP177" s="396"/>
      <c r="KSQ177" s="396"/>
      <c r="KSR177" s="396"/>
      <c r="KSS177" s="396"/>
      <c r="KST177" s="396"/>
      <c r="KSU177" s="396"/>
      <c r="KSV177" s="396"/>
      <c r="KSW177" s="396"/>
      <c r="KSX177" s="396"/>
      <c r="KSY177" s="396"/>
      <c r="KSZ177" s="396"/>
      <c r="KTA177" s="396"/>
      <c r="KTB177" s="396"/>
      <c r="KTC177" s="396"/>
      <c r="KTD177" s="396"/>
      <c r="KTE177" s="396"/>
      <c r="KTF177" s="396"/>
      <c r="KTG177" s="396"/>
      <c r="KTH177" s="396"/>
      <c r="KTI177" s="396"/>
      <c r="KTJ177" s="396"/>
      <c r="KTK177" s="396"/>
      <c r="KTL177" s="396"/>
      <c r="KTM177" s="396"/>
      <c r="KTN177" s="396"/>
      <c r="KTO177" s="396"/>
      <c r="KTP177" s="396"/>
      <c r="KTQ177" s="396"/>
      <c r="KTR177" s="396"/>
      <c r="KTS177" s="396"/>
      <c r="KTT177" s="396"/>
      <c r="KTU177" s="396"/>
      <c r="KTV177" s="396"/>
      <c r="KTW177" s="396"/>
      <c r="KTX177" s="396"/>
      <c r="KTY177" s="396"/>
      <c r="KTZ177" s="396"/>
      <c r="KUA177" s="396"/>
      <c r="KUB177" s="396"/>
      <c r="KUC177" s="396"/>
      <c r="KUD177" s="396"/>
      <c r="KUE177" s="396"/>
      <c r="KUF177" s="396"/>
      <c r="KUG177" s="396"/>
      <c r="KUH177" s="396"/>
      <c r="KUI177" s="396"/>
      <c r="KUJ177" s="396"/>
      <c r="KUK177" s="396"/>
      <c r="KUL177" s="396"/>
      <c r="KUM177" s="396"/>
      <c r="KUN177" s="396"/>
      <c r="KUO177" s="396"/>
      <c r="KUP177" s="396"/>
      <c r="KUQ177" s="396"/>
      <c r="KUR177" s="396"/>
      <c r="KUS177" s="396"/>
      <c r="KUT177" s="396"/>
      <c r="KUU177" s="396"/>
      <c r="KUV177" s="396"/>
      <c r="KUW177" s="396"/>
      <c r="KUX177" s="396"/>
      <c r="KUY177" s="396"/>
      <c r="KUZ177" s="396"/>
      <c r="KVA177" s="396"/>
      <c r="KVB177" s="396"/>
      <c r="KVC177" s="396"/>
      <c r="KVD177" s="396"/>
      <c r="KVE177" s="396"/>
      <c r="KVF177" s="396"/>
      <c r="KVG177" s="396"/>
      <c r="KVH177" s="396"/>
      <c r="KVI177" s="396"/>
      <c r="KVJ177" s="396"/>
      <c r="KVK177" s="396"/>
      <c r="KVL177" s="396"/>
      <c r="KVM177" s="396"/>
      <c r="KVN177" s="396"/>
      <c r="KVO177" s="396"/>
      <c r="KVP177" s="396"/>
      <c r="KVQ177" s="396"/>
      <c r="KVR177" s="396"/>
      <c r="KVS177" s="396"/>
      <c r="KVT177" s="396"/>
      <c r="KVU177" s="396"/>
      <c r="KVV177" s="396"/>
      <c r="KVW177" s="396"/>
      <c r="KVX177" s="396"/>
      <c r="KVY177" s="396"/>
      <c r="KVZ177" s="396"/>
      <c r="KWA177" s="396"/>
      <c r="KWB177" s="396"/>
      <c r="KWC177" s="396"/>
      <c r="KWD177" s="396"/>
      <c r="KWE177" s="396"/>
      <c r="KWF177" s="396"/>
      <c r="KWG177" s="396"/>
      <c r="KWH177" s="396"/>
      <c r="KWI177" s="396"/>
      <c r="KWJ177" s="396"/>
      <c r="KWK177" s="396"/>
      <c r="KWL177" s="396"/>
      <c r="KWM177" s="396"/>
      <c r="KWN177" s="396"/>
      <c r="KWO177" s="396"/>
      <c r="KWP177" s="396"/>
      <c r="KWQ177" s="396"/>
      <c r="KWR177" s="396"/>
      <c r="KWS177" s="396"/>
      <c r="KWT177" s="396"/>
      <c r="KWU177" s="396"/>
      <c r="KWV177" s="396"/>
      <c r="KWW177" s="396"/>
      <c r="KWX177" s="396"/>
      <c r="KWY177" s="396"/>
      <c r="KWZ177" s="396"/>
      <c r="KXA177" s="396"/>
      <c r="KXB177" s="396"/>
      <c r="KXC177" s="396"/>
      <c r="KXD177" s="396"/>
      <c r="KXE177" s="396"/>
      <c r="KXF177" s="396"/>
      <c r="KXG177" s="396"/>
      <c r="KXH177" s="396"/>
      <c r="KXI177" s="396"/>
      <c r="KXJ177" s="396"/>
      <c r="KXK177" s="396"/>
      <c r="KXL177" s="396"/>
      <c r="KXM177" s="396"/>
      <c r="KXN177" s="396"/>
      <c r="KXO177" s="396"/>
      <c r="KXP177" s="396"/>
      <c r="KXQ177" s="396"/>
      <c r="KXR177" s="396"/>
      <c r="KXS177" s="396"/>
      <c r="KXT177" s="396"/>
      <c r="KXU177" s="396"/>
      <c r="KXV177" s="396"/>
      <c r="KXW177" s="396"/>
      <c r="KXX177" s="396"/>
      <c r="KXY177" s="396"/>
      <c r="KXZ177" s="396"/>
      <c r="KYA177" s="396"/>
      <c r="KYB177" s="396"/>
      <c r="KYC177" s="396"/>
      <c r="KYD177" s="396"/>
      <c r="KYE177" s="396"/>
      <c r="KYF177" s="396"/>
      <c r="KYG177" s="396"/>
      <c r="KYH177" s="396"/>
      <c r="KYI177" s="396"/>
      <c r="KYJ177" s="396"/>
      <c r="KYK177" s="396"/>
      <c r="KYL177" s="396"/>
      <c r="KYM177" s="396"/>
      <c r="KYN177" s="396"/>
      <c r="KYO177" s="396"/>
      <c r="KYP177" s="396"/>
      <c r="KYQ177" s="396"/>
      <c r="KYR177" s="396"/>
      <c r="KYS177" s="396"/>
      <c r="KYT177" s="396"/>
      <c r="KYU177" s="396"/>
      <c r="KYV177" s="396"/>
      <c r="KYW177" s="396"/>
      <c r="KYX177" s="396"/>
      <c r="KYY177" s="396"/>
      <c r="KYZ177" s="396"/>
      <c r="KZA177" s="396"/>
      <c r="KZB177" s="396"/>
      <c r="KZC177" s="396"/>
      <c r="KZD177" s="396"/>
      <c r="KZE177" s="396"/>
      <c r="KZF177" s="396"/>
      <c r="KZG177" s="396"/>
      <c r="KZH177" s="396"/>
      <c r="KZI177" s="396"/>
      <c r="KZJ177" s="396"/>
      <c r="KZK177" s="396"/>
      <c r="KZL177" s="396"/>
      <c r="KZM177" s="396"/>
      <c r="KZN177" s="396"/>
      <c r="KZO177" s="396"/>
      <c r="KZP177" s="396"/>
      <c r="KZQ177" s="396"/>
      <c r="KZR177" s="396"/>
      <c r="KZS177" s="396"/>
      <c r="KZT177" s="396"/>
      <c r="KZU177" s="396"/>
      <c r="KZV177" s="396"/>
      <c r="KZW177" s="396"/>
      <c r="KZX177" s="396"/>
      <c r="KZY177" s="396"/>
      <c r="KZZ177" s="396"/>
      <c r="LAA177" s="396"/>
      <c r="LAB177" s="396"/>
      <c r="LAC177" s="396"/>
      <c r="LAD177" s="396"/>
      <c r="LAE177" s="396"/>
      <c r="LAF177" s="396"/>
      <c r="LAG177" s="396"/>
      <c r="LAH177" s="396"/>
      <c r="LAI177" s="396"/>
      <c r="LAJ177" s="396"/>
      <c r="LAK177" s="396"/>
      <c r="LAL177" s="396"/>
      <c r="LAM177" s="396"/>
      <c r="LAN177" s="396"/>
      <c r="LAO177" s="396"/>
      <c r="LAP177" s="396"/>
      <c r="LAQ177" s="396"/>
      <c r="LAR177" s="396"/>
      <c r="LAS177" s="396"/>
      <c r="LAT177" s="396"/>
      <c r="LAU177" s="396"/>
      <c r="LAV177" s="396"/>
      <c r="LAW177" s="396"/>
      <c r="LAX177" s="396"/>
      <c r="LAY177" s="396"/>
      <c r="LAZ177" s="396"/>
      <c r="LBA177" s="396"/>
      <c r="LBB177" s="396"/>
      <c r="LBC177" s="396"/>
      <c r="LBD177" s="396"/>
      <c r="LBE177" s="396"/>
      <c r="LBF177" s="396"/>
      <c r="LBG177" s="396"/>
      <c r="LBH177" s="396"/>
      <c r="LBI177" s="396"/>
      <c r="LBJ177" s="396"/>
      <c r="LBK177" s="396"/>
      <c r="LBL177" s="396"/>
      <c r="LBM177" s="396"/>
      <c r="LBN177" s="396"/>
      <c r="LBO177" s="396"/>
      <c r="LBP177" s="396"/>
      <c r="LBQ177" s="396"/>
      <c r="LBR177" s="396"/>
      <c r="LBS177" s="396"/>
      <c r="LBT177" s="396"/>
      <c r="LBU177" s="396"/>
      <c r="LBV177" s="396"/>
      <c r="LBW177" s="396"/>
      <c r="LBX177" s="396"/>
      <c r="LBY177" s="396"/>
      <c r="LBZ177" s="396"/>
      <c r="LCA177" s="396"/>
      <c r="LCB177" s="396"/>
      <c r="LCC177" s="396"/>
      <c r="LCD177" s="396"/>
      <c r="LCE177" s="396"/>
      <c r="LCF177" s="396"/>
      <c r="LCG177" s="396"/>
      <c r="LCH177" s="396"/>
      <c r="LCI177" s="396"/>
      <c r="LCJ177" s="396"/>
      <c r="LCK177" s="396"/>
      <c r="LCL177" s="396"/>
      <c r="LCM177" s="396"/>
      <c r="LCN177" s="396"/>
      <c r="LCO177" s="396"/>
      <c r="LCP177" s="396"/>
      <c r="LCQ177" s="396"/>
      <c r="LCR177" s="396"/>
      <c r="LCS177" s="396"/>
      <c r="LCT177" s="396"/>
      <c r="LCU177" s="396"/>
      <c r="LCV177" s="396"/>
      <c r="LCW177" s="396"/>
      <c r="LCX177" s="396"/>
      <c r="LCY177" s="396"/>
      <c r="LCZ177" s="396"/>
      <c r="LDA177" s="396"/>
      <c r="LDB177" s="396"/>
      <c r="LDC177" s="396"/>
      <c r="LDD177" s="396"/>
      <c r="LDE177" s="396"/>
      <c r="LDF177" s="396"/>
      <c r="LDG177" s="396"/>
      <c r="LDH177" s="396"/>
      <c r="LDI177" s="396"/>
      <c r="LDJ177" s="396"/>
      <c r="LDK177" s="396"/>
      <c r="LDL177" s="396"/>
      <c r="LDM177" s="396"/>
      <c r="LDN177" s="396"/>
      <c r="LDO177" s="396"/>
      <c r="LDP177" s="396"/>
      <c r="LDQ177" s="396"/>
      <c r="LDR177" s="396"/>
      <c r="LDS177" s="396"/>
      <c r="LDT177" s="396"/>
      <c r="LDU177" s="396"/>
      <c r="LDV177" s="396"/>
      <c r="LDW177" s="396"/>
      <c r="LDX177" s="396"/>
      <c r="LDY177" s="396"/>
      <c r="LDZ177" s="396"/>
      <c r="LEA177" s="396"/>
      <c r="LEB177" s="396"/>
      <c r="LEC177" s="396"/>
      <c r="LED177" s="396"/>
      <c r="LEE177" s="396"/>
      <c r="LEF177" s="396"/>
      <c r="LEG177" s="396"/>
      <c r="LEH177" s="396"/>
      <c r="LEI177" s="396"/>
      <c r="LEJ177" s="396"/>
      <c r="LEK177" s="396"/>
      <c r="LEL177" s="396"/>
      <c r="LEM177" s="396"/>
      <c r="LEN177" s="396"/>
      <c r="LEO177" s="396"/>
      <c r="LEP177" s="396"/>
      <c r="LEQ177" s="396"/>
      <c r="LER177" s="396"/>
      <c r="LES177" s="396"/>
      <c r="LET177" s="396"/>
      <c r="LEU177" s="396"/>
      <c r="LEV177" s="396"/>
      <c r="LEW177" s="396"/>
      <c r="LEX177" s="396"/>
      <c r="LEY177" s="396"/>
      <c r="LEZ177" s="396"/>
      <c r="LFA177" s="396"/>
      <c r="LFB177" s="396"/>
      <c r="LFC177" s="396"/>
      <c r="LFD177" s="396"/>
      <c r="LFE177" s="396"/>
      <c r="LFF177" s="396"/>
      <c r="LFG177" s="396"/>
      <c r="LFH177" s="396"/>
      <c r="LFI177" s="396"/>
      <c r="LFJ177" s="396"/>
      <c r="LFK177" s="396"/>
      <c r="LFL177" s="396"/>
      <c r="LFM177" s="396"/>
      <c r="LFN177" s="396"/>
      <c r="LFO177" s="396"/>
      <c r="LFP177" s="396"/>
      <c r="LFQ177" s="396"/>
      <c r="LFR177" s="396"/>
      <c r="LFS177" s="396"/>
      <c r="LFT177" s="396"/>
      <c r="LFU177" s="396"/>
      <c r="LFV177" s="396"/>
      <c r="LFW177" s="396"/>
      <c r="LFX177" s="396"/>
      <c r="LFY177" s="396"/>
      <c r="LFZ177" s="396"/>
      <c r="LGA177" s="396"/>
      <c r="LGB177" s="396"/>
      <c r="LGC177" s="396"/>
      <c r="LGD177" s="396"/>
      <c r="LGE177" s="396"/>
      <c r="LGF177" s="396"/>
      <c r="LGG177" s="396"/>
      <c r="LGH177" s="396"/>
      <c r="LGI177" s="396"/>
      <c r="LGJ177" s="396"/>
      <c r="LGK177" s="396"/>
      <c r="LGL177" s="396"/>
      <c r="LGM177" s="396"/>
      <c r="LGN177" s="396"/>
      <c r="LGO177" s="396"/>
      <c r="LGP177" s="396"/>
      <c r="LGQ177" s="396"/>
      <c r="LGR177" s="396"/>
      <c r="LGS177" s="396"/>
      <c r="LGT177" s="396"/>
      <c r="LGU177" s="396"/>
      <c r="LGV177" s="396"/>
      <c r="LGW177" s="396"/>
      <c r="LGX177" s="396"/>
      <c r="LGY177" s="396"/>
      <c r="LGZ177" s="396"/>
      <c r="LHA177" s="396"/>
      <c r="LHB177" s="396"/>
      <c r="LHC177" s="396"/>
      <c r="LHD177" s="396"/>
      <c r="LHE177" s="396"/>
      <c r="LHF177" s="396"/>
      <c r="LHG177" s="396"/>
      <c r="LHH177" s="396"/>
      <c r="LHI177" s="396"/>
      <c r="LHJ177" s="396"/>
      <c r="LHK177" s="396"/>
      <c r="LHL177" s="396"/>
      <c r="LHM177" s="396"/>
      <c r="LHN177" s="396"/>
      <c r="LHO177" s="396"/>
      <c r="LHP177" s="396"/>
      <c r="LHQ177" s="396"/>
      <c r="LHR177" s="396"/>
      <c r="LHS177" s="396"/>
      <c r="LHT177" s="396"/>
      <c r="LHU177" s="396"/>
      <c r="LHV177" s="396"/>
      <c r="LHW177" s="396"/>
      <c r="LHX177" s="396"/>
      <c r="LHY177" s="396"/>
      <c r="LHZ177" s="396"/>
      <c r="LIA177" s="396"/>
      <c r="LIB177" s="396"/>
      <c r="LIC177" s="396"/>
      <c r="LID177" s="396"/>
      <c r="LIE177" s="396"/>
      <c r="LIF177" s="396"/>
      <c r="LIG177" s="396"/>
      <c r="LIH177" s="396"/>
      <c r="LII177" s="396"/>
      <c r="LIJ177" s="396"/>
      <c r="LIK177" s="396"/>
      <c r="LIL177" s="396"/>
      <c r="LIM177" s="396"/>
      <c r="LIN177" s="396"/>
      <c r="LIO177" s="396"/>
      <c r="LIP177" s="396"/>
      <c r="LIQ177" s="396"/>
      <c r="LIR177" s="396"/>
      <c r="LIS177" s="396"/>
      <c r="LIT177" s="396"/>
      <c r="LIU177" s="396"/>
      <c r="LIV177" s="396"/>
      <c r="LIW177" s="396"/>
      <c r="LIX177" s="396"/>
      <c r="LIY177" s="396"/>
      <c r="LIZ177" s="396"/>
      <c r="LJA177" s="396"/>
      <c r="LJB177" s="396"/>
      <c r="LJC177" s="396"/>
      <c r="LJD177" s="396"/>
      <c r="LJE177" s="396"/>
      <c r="LJF177" s="396"/>
      <c r="LJG177" s="396"/>
      <c r="LJH177" s="396"/>
      <c r="LJI177" s="396"/>
      <c r="LJJ177" s="396"/>
      <c r="LJK177" s="396"/>
      <c r="LJL177" s="396"/>
      <c r="LJM177" s="396"/>
      <c r="LJN177" s="396"/>
      <c r="LJO177" s="396"/>
      <c r="LJP177" s="396"/>
      <c r="LJQ177" s="396"/>
      <c r="LJR177" s="396"/>
      <c r="LJS177" s="396"/>
      <c r="LJT177" s="396"/>
      <c r="LJU177" s="396"/>
      <c r="LJV177" s="396"/>
      <c r="LJW177" s="396"/>
      <c r="LJX177" s="396"/>
      <c r="LJY177" s="396"/>
      <c r="LJZ177" s="396"/>
      <c r="LKA177" s="396"/>
      <c r="LKB177" s="396"/>
      <c r="LKC177" s="396"/>
      <c r="LKD177" s="396"/>
      <c r="LKE177" s="396"/>
      <c r="LKF177" s="396"/>
      <c r="LKG177" s="396"/>
      <c r="LKH177" s="396"/>
      <c r="LKI177" s="396"/>
      <c r="LKJ177" s="396"/>
      <c r="LKK177" s="396"/>
      <c r="LKL177" s="396"/>
      <c r="LKM177" s="396"/>
      <c r="LKN177" s="396"/>
      <c r="LKO177" s="396"/>
      <c r="LKP177" s="396"/>
      <c r="LKQ177" s="396"/>
      <c r="LKR177" s="396"/>
      <c r="LKS177" s="396"/>
      <c r="LKT177" s="396"/>
      <c r="LKU177" s="396"/>
      <c r="LKV177" s="396"/>
      <c r="LKW177" s="396"/>
      <c r="LKX177" s="396"/>
      <c r="LKY177" s="396"/>
      <c r="LKZ177" s="396"/>
      <c r="LLA177" s="396"/>
      <c r="LLB177" s="396"/>
      <c r="LLC177" s="396"/>
      <c r="LLD177" s="396"/>
      <c r="LLE177" s="396"/>
      <c r="LLF177" s="396"/>
      <c r="LLG177" s="396"/>
      <c r="LLH177" s="396"/>
      <c r="LLI177" s="396"/>
      <c r="LLJ177" s="396"/>
      <c r="LLK177" s="396"/>
      <c r="LLL177" s="396"/>
      <c r="LLM177" s="396"/>
      <c r="LLN177" s="396"/>
      <c r="LLO177" s="396"/>
      <c r="LLP177" s="396"/>
      <c r="LLQ177" s="396"/>
      <c r="LLR177" s="396"/>
      <c r="LLS177" s="396"/>
      <c r="LLT177" s="396"/>
      <c r="LLU177" s="396"/>
      <c r="LLV177" s="396"/>
      <c r="LLW177" s="396"/>
      <c r="LLX177" s="396"/>
      <c r="LLY177" s="396"/>
      <c r="LLZ177" s="396"/>
      <c r="LMA177" s="396"/>
      <c r="LMB177" s="396"/>
      <c r="LMC177" s="396"/>
      <c r="LMD177" s="396"/>
      <c r="LME177" s="396"/>
      <c r="LMF177" s="396"/>
      <c r="LMG177" s="396"/>
      <c r="LMH177" s="396"/>
      <c r="LMI177" s="396"/>
      <c r="LMJ177" s="396"/>
      <c r="LMK177" s="396"/>
      <c r="LML177" s="396"/>
      <c r="LMM177" s="396"/>
      <c r="LMN177" s="396"/>
      <c r="LMO177" s="396"/>
      <c r="LMP177" s="396"/>
      <c r="LMQ177" s="396"/>
      <c r="LMR177" s="396"/>
      <c r="LMS177" s="396"/>
      <c r="LMT177" s="396"/>
      <c r="LMU177" s="396"/>
      <c r="LMV177" s="396"/>
      <c r="LMW177" s="396"/>
      <c r="LMX177" s="396"/>
      <c r="LMY177" s="396"/>
      <c r="LMZ177" s="396"/>
      <c r="LNA177" s="396"/>
      <c r="LNB177" s="396"/>
      <c r="LNC177" s="396"/>
      <c r="LND177" s="396"/>
      <c r="LNE177" s="396"/>
      <c r="LNF177" s="396"/>
      <c r="LNG177" s="396"/>
      <c r="LNH177" s="396"/>
      <c r="LNI177" s="396"/>
      <c r="LNJ177" s="396"/>
      <c r="LNK177" s="396"/>
      <c r="LNL177" s="396"/>
      <c r="LNM177" s="396"/>
      <c r="LNN177" s="396"/>
      <c r="LNO177" s="396"/>
      <c r="LNP177" s="396"/>
      <c r="LNQ177" s="396"/>
      <c r="LNR177" s="396"/>
      <c r="LNS177" s="396"/>
      <c r="LNT177" s="396"/>
      <c r="LNU177" s="396"/>
      <c r="LNV177" s="396"/>
      <c r="LNW177" s="396"/>
      <c r="LNX177" s="396"/>
      <c r="LNY177" s="396"/>
      <c r="LNZ177" s="396"/>
      <c r="LOA177" s="396"/>
      <c r="LOB177" s="396"/>
      <c r="LOC177" s="396"/>
      <c r="LOD177" s="396"/>
      <c r="LOE177" s="396"/>
      <c r="LOF177" s="396"/>
      <c r="LOG177" s="396"/>
      <c r="LOH177" s="396"/>
      <c r="LOI177" s="396"/>
      <c r="LOJ177" s="396"/>
      <c r="LOK177" s="396"/>
      <c r="LOL177" s="396"/>
      <c r="LOM177" s="396"/>
      <c r="LON177" s="396"/>
      <c r="LOO177" s="396"/>
      <c r="LOP177" s="396"/>
      <c r="LOQ177" s="396"/>
      <c r="LOR177" s="396"/>
      <c r="LOS177" s="396"/>
      <c r="LOT177" s="396"/>
      <c r="LOU177" s="396"/>
      <c r="LOV177" s="396"/>
      <c r="LOW177" s="396"/>
      <c r="LOX177" s="396"/>
      <c r="LOY177" s="396"/>
      <c r="LOZ177" s="396"/>
      <c r="LPA177" s="396"/>
      <c r="LPB177" s="396"/>
      <c r="LPC177" s="396"/>
      <c r="LPD177" s="396"/>
      <c r="LPE177" s="396"/>
      <c r="LPF177" s="396"/>
      <c r="LPG177" s="396"/>
      <c r="LPH177" s="396"/>
      <c r="LPI177" s="396"/>
      <c r="LPJ177" s="396"/>
      <c r="LPK177" s="396"/>
      <c r="LPL177" s="396"/>
      <c r="LPM177" s="396"/>
      <c r="LPN177" s="396"/>
      <c r="LPO177" s="396"/>
      <c r="LPP177" s="396"/>
      <c r="LPQ177" s="396"/>
      <c r="LPR177" s="396"/>
      <c r="LPS177" s="396"/>
      <c r="LPT177" s="396"/>
      <c r="LPU177" s="396"/>
      <c r="LPV177" s="396"/>
      <c r="LPW177" s="396"/>
      <c r="LPX177" s="396"/>
      <c r="LPY177" s="396"/>
      <c r="LPZ177" s="396"/>
      <c r="LQA177" s="396"/>
      <c r="LQB177" s="396"/>
      <c r="LQC177" s="396"/>
      <c r="LQD177" s="396"/>
      <c r="LQE177" s="396"/>
      <c r="LQF177" s="396"/>
      <c r="LQG177" s="396"/>
      <c r="LQH177" s="396"/>
      <c r="LQI177" s="396"/>
      <c r="LQJ177" s="396"/>
      <c r="LQK177" s="396"/>
      <c r="LQL177" s="396"/>
      <c r="LQM177" s="396"/>
      <c r="LQN177" s="396"/>
      <c r="LQO177" s="396"/>
      <c r="LQP177" s="396"/>
      <c r="LQQ177" s="396"/>
      <c r="LQR177" s="396"/>
      <c r="LQS177" s="396"/>
      <c r="LQT177" s="396"/>
      <c r="LQU177" s="396"/>
      <c r="LQV177" s="396"/>
      <c r="LQW177" s="396"/>
      <c r="LQX177" s="396"/>
      <c r="LQY177" s="396"/>
      <c r="LQZ177" s="396"/>
      <c r="LRA177" s="396"/>
      <c r="LRB177" s="396"/>
      <c r="LRC177" s="396"/>
      <c r="LRD177" s="396"/>
      <c r="LRE177" s="396"/>
      <c r="LRF177" s="396"/>
      <c r="LRG177" s="396"/>
      <c r="LRH177" s="396"/>
      <c r="LRI177" s="396"/>
      <c r="LRJ177" s="396"/>
      <c r="LRK177" s="396"/>
      <c r="LRL177" s="396"/>
      <c r="LRM177" s="396"/>
      <c r="LRN177" s="396"/>
      <c r="LRO177" s="396"/>
      <c r="LRP177" s="396"/>
      <c r="LRQ177" s="396"/>
      <c r="LRR177" s="396"/>
      <c r="LRS177" s="396"/>
      <c r="LRT177" s="396"/>
      <c r="LRU177" s="396"/>
      <c r="LRV177" s="396"/>
      <c r="LRW177" s="396"/>
      <c r="LRX177" s="396"/>
      <c r="LRY177" s="396"/>
      <c r="LRZ177" s="396"/>
      <c r="LSA177" s="396"/>
      <c r="LSB177" s="396"/>
      <c r="LSC177" s="396"/>
      <c r="LSD177" s="396"/>
      <c r="LSE177" s="396"/>
      <c r="LSF177" s="396"/>
      <c r="LSG177" s="396"/>
      <c r="LSH177" s="396"/>
      <c r="LSI177" s="396"/>
      <c r="LSJ177" s="396"/>
      <c r="LSK177" s="396"/>
      <c r="LSL177" s="396"/>
      <c r="LSM177" s="396"/>
      <c r="LSN177" s="396"/>
      <c r="LSO177" s="396"/>
      <c r="LSP177" s="396"/>
      <c r="LSQ177" s="396"/>
      <c r="LSR177" s="396"/>
      <c r="LSS177" s="396"/>
      <c r="LST177" s="396"/>
      <c r="LSU177" s="396"/>
      <c r="LSV177" s="396"/>
      <c r="LSW177" s="396"/>
      <c r="LSX177" s="396"/>
      <c r="LSY177" s="396"/>
      <c r="LSZ177" s="396"/>
      <c r="LTA177" s="396"/>
      <c r="LTB177" s="396"/>
      <c r="LTC177" s="396"/>
      <c r="LTD177" s="396"/>
      <c r="LTE177" s="396"/>
      <c r="LTF177" s="396"/>
      <c r="LTG177" s="396"/>
      <c r="LTH177" s="396"/>
      <c r="LTI177" s="396"/>
      <c r="LTJ177" s="396"/>
      <c r="LTK177" s="396"/>
      <c r="LTL177" s="396"/>
      <c r="LTM177" s="396"/>
      <c r="LTN177" s="396"/>
      <c r="LTO177" s="396"/>
      <c r="LTP177" s="396"/>
      <c r="LTQ177" s="396"/>
      <c r="LTR177" s="396"/>
      <c r="LTS177" s="396"/>
      <c r="LTT177" s="396"/>
      <c r="LTU177" s="396"/>
      <c r="LTV177" s="396"/>
      <c r="LTW177" s="396"/>
      <c r="LTX177" s="396"/>
      <c r="LTY177" s="396"/>
      <c r="LTZ177" s="396"/>
      <c r="LUA177" s="396"/>
      <c r="LUB177" s="396"/>
      <c r="LUC177" s="396"/>
      <c r="LUD177" s="396"/>
      <c r="LUE177" s="396"/>
      <c r="LUF177" s="396"/>
      <c r="LUG177" s="396"/>
      <c r="LUH177" s="396"/>
      <c r="LUI177" s="396"/>
      <c r="LUJ177" s="396"/>
      <c r="LUK177" s="396"/>
      <c r="LUL177" s="396"/>
      <c r="LUM177" s="396"/>
      <c r="LUN177" s="396"/>
      <c r="LUO177" s="396"/>
      <c r="LUP177" s="396"/>
      <c r="LUQ177" s="396"/>
      <c r="LUR177" s="396"/>
      <c r="LUS177" s="396"/>
      <c r="LUT177" s="396"/>
      <c r="LUU177" s="396"/>
      <c r="LUV177" s="396"/>
      <c r="LUW177" s="396"/>
      <c r="LUX177" s="396"/>
      <c r="LUY177" s="396"/>
      <c r="LUZ177" s="396"/>
      <c r="LVA177" s="396"/>
      <c r="LVB177" s="396"/>
      <c r="LVC177" s="396"/>
      <c r="LVD177" s="396"/>
      <c r="LVE177" s="396"/>
      <c r="LVF177" s="396"/>
      <c r="LVG177" s="396"/>
      <c r="LVH177" s="396"/>
      <c r="LVI177" s="396"/>
      <c r="LVJ177" s="396"/>
      <c r="LVK177" s="396"/>
      <c r="LVL177" s="396"/>
      <c r="LVM177" s="396"/>
      <c r="LVN177" s="396"/>
      <c r="LVO177" s="396"/>
      <c r="LVP177" s="396"/>
      <c r="LVQ177" s="396"/>
      <c r="LVR177" s="396"/>
      <c r="LVS177" s="396"/>
      <c r="LVT177" s="396"/>
      <c r="LVU177" s="396"/>
      <c r="LVV177" s="396"/>
      <c r="LVW177" s="396"/>
      <c r="LVX177" s="396"/>
      <c r="LVY177" s="396"/>
      <c r="LVZ177" s="396"/>
      <c r="LWA177" s="396"/>
      <c r="LWB177" s="396"/>
      <c r="LWC177" s="396"/>
      <c r="LWD177" s="396"/>
      <c r="LWE177" s="396"/>
      <c r="LWF177" s="396"/>
      <c r="LWG177" s="396"/>
      <c r="LWH177" s="396"/>
      <c r="LWI177" s="396"/>
      <c r="LWJ177" s="396"/>
      <c r="LWK177" s="396"/>
      <c r="LWL177" s="396"/>
      <c r="LWM177" s="396"/>
      <c r="LWN177" s="396"/>
      <c r="LWO177" s="396"/>
      <c r="LWP177" s="396"/>
      <c r="LWQ177" s="396"/>
      <c r="LWR177" s="396"/>
      <c r="LWS177" s="396"/>
      <c r="LWT177" s="396"/>
      <c r="LWU177" s="396"/>
      <c r="LWV177" s="396"/>
      <c r="LWW177" s="396"/>
      <c r="LWX177" s="396"/>
      <c r="LWY177" s="396"/>
      <c r="LWZ177" s="396"/>
      <c r="LXA177" s="396"/>
      <c r="LXB177" s="396"/>
      <c r="LXC177" s="396"/>
      <c r="LXD177" s="396"/>
      <c r="LXE177" s="396"/>
      <c r="LXF177" s="396"/>
      <c r="LXG177" s="396"/>
      <c r="LXH177" s="396"/>
      <c r="LXI177" s="396"/>
      <c r="LXJ177" s="396"/>
      <c r="LXK177" s="396"/>
      <c r="LXL177" s="396"/>
      <c r="LXM177" s="396"/>
      <c r="LXN177" s="396"/>
      <c r="LXO177" s="396"/>
      <c r="LXP177" s="396"/>
      <c r="LXQ177" s="396"/>
      <c r="LXR177" s="396"/>
      <c r="LXS177" s="396"/>
      <c r="LXT177" s="396"/>
      <c r="LXU177" s="396"/>
      <c r="LXV177" s="396"/>
      <c r="LXW177" s="396"/>
      <c r="LXX177" s="396"/>
      <c r="LXY177" s="396"/>
      <c r="LXZ177" s="396"/>
      <c r="LYA177" s="396"/>
      <c r="LYB177" s="396"/>
      <c r="LYC177" s="396"/>
      <c r="LYD177" s="396"/>
      <c r="LYE177" s="396"/>
      <c r="LYF177" s="396"/>
      <c r="LYG177" s="396"/>
      <c r="LYH177" s="396"/>
      <c r="LYI177" s="396"/>
      <c r="LYJ177" s="396"/>
      <c r="LYK177" s="396"/>
      <c r="LYL177" s="396"/>
      <c r="LYM177" s="396"/>
      <c r="LYN177" s="396"/>
      <c r="LYO177" s="396"/>
      <c r="LYP177" s="396"/>
      <c r="LYQ177" s="396"/>
      <c r="LYR177" s="396"/>
      <c r="LYS177" s="396"/>
      <c r="LYT177" s="396"/>
      <c r="LYU177" s="396"/>
      <c r="LYV177" s="396"/>
      <c r="LYW177" s="396"/>
      <c r="LYX177" s="396"/>
      <c r="LYY177" s="396"/>
      <c r="LYZ177" s="396"/>
      <c r="LZA177" s="396"/>
      <c r="LZB177" s="396"/>
      <c r="LZC177" s="396"/>
      <c r="LZD177" s="396"/>
      <c r="LZE177" s="396"/>
      <c r="LZF177" s="396"/>
      <c r="LZG177" s="396"/>
      <c r="LZH177" s="396"/>
      <c r="LZI177" s="396"/>
      <c r="LZJ177" s="396"/>
      <c r="LZK177" s="396"/>
      <c r="LZL177" s="396"/>
      <c r="LZM177" s="396"/>
      <c r="LZN177" s="396"/>
      <c r="LZO177" s="396"/>
      <c r="LZP177" s="396"/>
      <c r="LZQ177" s="396"/>
      <c r="LZR177" s="396"/>
      <c r="LZS177" s="396"/>
      <c r="LZT177" s="396"/>
      <c r="LZU177" s="396"/>
      <c r="LZV177" s="396"/>
      <c r="LZW177" s="396"/>
      <c r="LZX177" s="396"/>
      <c r="LZY177" s="396"/>
      <c r="LZZ177" s="396"/>
      <c r="MAA177" s="396"/>
      <c r="MAB177" s="396"/>
      <c r="MAC177" s="396"/>
      <c r="MAD177" s="396"/>
      <c r="MAE177" s="396"/>
      <c r="MAF177" s="396"/>
      <c r="MAG177" s="396"/>
      <c r="MAH177" s="396"/>
      <c r="MAI177" s="396"/>
      <c r="MAJ177" s="396"/>
      <c r="MAK177" s="396"/>
      <c r="MAL177" s="396"/>
      <c r="MAM177" s="396"/>
      <c r="MAN177" s="396"/>
      <c r="MAO177" s="396"/>
      <c r="MAP177" s="396"/>
      <c r="MAQ177" s="396"/>
      <c r="MAR177" s="396"/>
      <c r="MAS177" s="396"/>
      <c r="MAT177" s="396"/>
      <c r="MAU177" s="396"/>
      <c r="MAV177" s="396"/>
      <c r="MAW177" s="396"/>
      <c r="MAX177" s="396"/>
      <c r="MAY177" s="396"/>
      <c r="MAZ177" s="396"/>
      <c r="MBA177" s="396"/>
      <c r="MBB177" s="396"/>
      <c r="MBC177" s="396"/>
      <c r="MBD177" s="396"/>
      <c r="MBE177" s="396"/>
      <c r="MBF177" s="396"/>
      <c r="MBG177" s="396"/>
      <c r="MBH177" s="396"/>
      <c r="MBI177" s="396"/>
      <c r="MBJ177" s="396"/>
      <c r="MBK177" s="396"/>
      <c r="MBL177" s="396"/>
      <c r="MBM177" s="396"/>
      <c r="MBN177" s="396"/>
      <c r="MBO177" s="396"/>
      <c r="MBP177" s="396"/>
      <c r="MBQ177" s="396"/>
      <c r="MBR177" s="396"/>
      <c r="MBS177" s="396"/>
      <c r="MBT177" s="396"/>
      <c r="MBU177" s="396"/>
      <c r="MBV177" s="396"/>
      <c r="MBW177" s="396"/>
      <c r="MBX177" s="396"/>
      <c r="MBY177" s="396"/>
      <c r="MBZ177" s="396"/>
      <c r="MCA177" s="396"/>
      <c r="MCB177" s="396"/>
      <c r="MCC177" s="396"/>
      <c r="MCD177" s="396"/>
      <c r="MCE177" s="396"/>
      <c r="MCF177" s="396"/>
      <c r="MCG177" s="396"/>
      <c r="MCH177" s="396"/>
      <c r="MCI177" s="396"/>
      <c r="MCJ177" s="396"/>
      <c r="MCK177" s="396"/>
      <c r="MCL177" s="396"/>
      <c r="MCM177" s="396"/>
      <c r="MCN177" s="396"/>
      <c r="MCO177" s="396"/>
      <c r="MCP177" s="396"/>
      <c r="MCQ177" s="396"/>
      <c r="MCR177" s="396"/>
      <c r="MCS177" s="396"/>
      <c r="MCT177" s="396"/>
      <c r="MCU177" s="396"/>
      <c r="MCV177" s="396"/>
      <c r="MCW177" s="396"/>
      <c r="MCX177" s="396"/>
      <c r="MCY177" s="396"/>
      <c r="MCZ177" s="396"/>
      <c r="MDA177" s="396"/>
      <c r="MDB177" s="396"/>
      <c r="MDC177" s="396"/>
      <c r="MDD177" s="396"/>
      <c r="MDE177" s="396"/>
      <c r="MDF177" s="396"/>
      <c r="MDG177" s="396"/>
      <c r="MDH177" s="396"/>
      <c r="MDI177" s="396"/>
      <c r="MDJ177" s="396"/>
      <c r="MDK177" s="396"/>
      <c r="MDL177" s="396"/>
      <c r="MDM177" s="396"/>
      <c r="MDN177" s="396"/>
      <c r="MDO177" s="396"/>
      <c r="MDP177" s="396"/>
      <c r="MDQ177" s="396"/>
      <c r="MDR177" s="396"/>
      <c r="MDS177" s="396"/>
      <c r="MDT177" s="396"/>
      <c r="MDU177" s="396"/>
      <c r="MDV177" s="396"/>
      <c r="MDW177" s="396"/>
      <c r="MDX177" s="396"/>
      <c r="MDY177" s="396"/>
      <c r="MDZ177" s="396"/>
      <c r="MEA177" s="396"/>
      <c r="MEB177" s="396"/>
      <c r="MEC177" s="396"/>
      <c r="MED177" s="396"/>
      <c r="MEE177" s="396"/>
      <c r="MEF177" s="396"/>
      <c r="MEG177" s="396"/>
      <c r="MEH177" s="396"/>
      <c r="MEI177" s="396"/>
      <c r="MEJ177" s="396"/>
      <c r="MEK177" s="396"/>
      <c r="MEL177" s="396"/>
      <c r="MEM177" s="396"/>
      <c r="MEN177" s="396"/>
      <c r="MEO177" s="396"/>
      <c r="MEP177" s="396"/>
      <c r="MEQ177" s="396"/>
      <c r="MER177" s="396"/>
      <c r="MES177" s="396"/>
      <c r="MET177" s="396"/>
      <c r="MEU177" s="396"/>
      <c r="MEV177" s="396"/>
      <c r="MEW177" s="396"/>
      <c r="MEX177" s="396"/>
      <c r="MEY177" s="396"/>
      <c r="MEZ177" s="396"/>
      <c r="MFA177" s="396"/>
      <c r="MFB177" s="396"/>
      <c r="MFC177" s="396"/>
      <c r="MFD177" s="396"/>
      <c r="MFE177" s="396"/>
      <c r="MFF177" s="396"/>
      <c r="MFG177" s="396"/>
      <c r="MFH177" s="396"/>
      <c r="MFI177" s="396"/>
      <c r="MFJ177" s="396"/>
      <c r="MFK177" s="396"/>
      <c r="MFL177" s="396"/>
      <c r="MFM177" s="396"/>
      <c r="MFN177" s="396"/>
      <c r="MFO177" s="396"/>
      <c r="MFP177" s="396"/>
      <c r="MFQ177" s="396"/>
      <c r="MFR177" s="396"/>
      <c r="MFS177" s="396"/>
      <c r="MFT177" s="396"/>
      <c r="MFU177" s="396"/>
      <c r="MFV177" s="396"/>
      <c r="MFW177" s="396"/>
      <c r="MFX177" s="396"/>
      <c r="MFY177" s="396"/>
      <c r="MFZ177" s="396"/>
      <c r="MGA177" s="396"/>
      <c r="MGB177" s="396"/>
      <c r="MGC177" s="396"/>
      <c r="MGD177" s="396"/>
      <c r="MGE177" s="396"/>
      <c r="MGF177" s="396"/>
      <c r="MGG177" s="396"/>
      <c r="MGH177" s="396"/>
      <c r="MGI177" s="396"/>
      <c r="MGJ177" s="396"/>
      <c r="MGK177" s="396"/>
      <c r="MGL177" s="396"/>
      <c r="MGM177" s="396"/>
      <c r="MGN177" s="396"/>
      <c r="MGO177" s="396"/>
      <c r="MGP177" s="396"/>
      <c r="MGQ177" s="396"/>
      <c r="MGR177" s="396"/>
      <c r="MGS177" s="396"/>
      <c r="MGT177" s="396"/>
      <c r="MGU177" s="396"/>
      <c r="MGV177" s="396"/>
      <c r="MGW177" s="396"/>
      <c r="MGX177" s="396"/>
      <c r="MGY177" s="396"/>
      <c r="MGZ177" s="396"/>
      <c r="MHA177" s="396"/>
      <c r="MHB177" s="396"/>
      <c r="MHC177" s="396"/>
      <c r="MHD177" s="396"/>
      <c r="MHE177" s="396"/>
      <c r="MHF177" s="396"/>
      <c r="MHG177" s="396"/>
      <c r="MHH177" s="396"/>
      <c r="MHI177" s="396"/>
      <c r="MHJ177" s="396"/>
      <c r="MHK177" s="396"/>
      <c r="MHL177" s="396"/>
      <c r="MHM177" s="396"/>
      <c r="MHN177" s="396"/>
      <c r="MHO177" s="396"/>
      <c r="MHP177" s="396"/>
      <c r="MHQ177" s="396"/>
      <c r="MHR177" s="396"/>
      <c r="MHS177" s="396"/>
      <c r="MHT177" s="396"/>
      <c r="MHU177" s="396"/>
      <c r="MHV177" s="396"/>
      <c r="MHW177" s="396"/>
      <c r="MHX177" s="396"/>
      <c r="MHY177" s="396"/>
      <c r="MHZ177" s="396"/>
      <c r="MIA177" s="396"/>
      <c r="MIB177" s="396"/>
      <c r="MIC177" s="396"/>
      <c r="MID177" s="396"/>
      <c r="MIE177" s="396"/>
      <c r="MIF177" s="396"/>
      <c r="MIG177" s="396"/>
      <c r="MIH177" s="396"/>
      <c r="MII177" s="396"/>
      <c r="MIJ177" s="396"/>
      <c r="MIK177" s="396"/>
      <c r="MIL177" s="396"/>
      <c r="MIM177" s="396"/>
      <c r="MIN177" s="396"/>
      <c r="MIO177" s="396"/>
      <c r="MIP177" s="396"/>
      <c r="MIQ177" s="396"/>
      <c r="MIR177" s="396"/>
      <c r="MIS177" s="396"/>
      <c r="MIT177" s="396"/>
      <c r="MIU177" s="396"/>
      <c r="MIV177" s="396"/>
      <c r="MIW177" s="396"/>
      <c r="MIX177" s="396"/>
      <c r="MIY177" s="396"/>
      <c r="MIZ177" s="396"/>
      <c r="MJA177" s="396"/>
      <c r="MJB177" s="396"/>
      <c r="MJC177" s="396"/>
      <c r="MJD177" s="396"/>
      <c r="MJE177" s="396"/>
      <c r="MJF177" s="396"/>
      <c r="MJG177" s="396"/>
      <c r="MJH177" s="396"/>
      <c r="MJI177" s="396"/>
      <c r="MJJ177" s="396"/>
      <c r="MJK177" s="396"/>
      <c r="MJL177" s="396"/>
      <c r="MJM177" s="396"/>
      <c r="MJN177" s="396"/>
      <c r="MJO177" s="396"/>
      <c r="MJP177" s="396"/>
      <c r="MJQ177" s="396"/>
      <c r="MJR177" s="396"/>
      <c r="MJS177" s="396"/>
      <c r="MJT177" s="396"/>
      <c r="MJU177" s="396"/>
      <c r="MJV177" s="396"/>
      <c r="MJW177" s="396"/>
      <c r="MJX177" s="396"/>
      <c r="MJY177" s="396"/>
      <c r="MJZ177" s="396"/>
      <c r="MKA177" s="396"/>
      <c r="MKB177" s="396"/>
      <c r="MKC177" s="396"/>
      <c r="MKD177" s="396"/>
      <c r="MKE177" s="396"/>
      <c r="MKF177" s="396"/>
      <c r="MKG177" s="396"/>
      <c r="MKH177" s="396"/>
      <c r="MKI177" s="396"/>
      <c r="MKJ177" s="396"/>
      <c r="MKK177" s="396"/>
      <c r="MKL177" s="396"/>
      <c r="MKM177" s="396"/>
      <c r="MKN177" s="396"/>
      <c r="MKO177" s="396"/>
      <c r="MKP177" s="396"/>
      <c r="MKQ177" s="396"/>
      <c r="MKR177" s="396"/>
      <c r="MKS177" s="396"/>
      <c r="MKT177" s="396"/>
      <c r="MKU177" s="396"/>
      <c r="MKV177" s="396"/>
      <c r="MKW177" s="396"/>
      <c r="MKX177" s="396"/>
      <c r="MKY177" s="396"/>
      <c r="MKZ177" s="396"/>
      <c r="MLA177" s="396"/>
      <c r="MLB177" s="396"/>
      <c r="MLC177" s="396"/>
      <c r="MLD177" s="396"/>
      <c r="MLE177" s="396"/>
      <c r="MLF177" s="396"/>
      <c r="MLG177" s="396"/>
      <c r="MLH177" s="396"/>
      <c r="MLI177" s="396"/>
      <c r="MLJ177" s="396"/>
      <c r="MLK177" s="396"/>
      <c r="MLL177" s="396"/>
      <c r="MLM177" s="396"/>
      <c r="MLN177" s="396"/>
      <c r="MLO177" s="396"/>
      <c r="MLP177" s="396"/>
      <c r="MLQ177" s="396"/>
      <c r="MLR177" s="396"/>
      <c r="MLS177" s="396"/>
      <c r="MLT177" s="396"/>
      <c r="MLU177" s="396"/>
      <c r="MLV177" s="396"/>
      <c r="MLW177" s="396"/>
      <c r="MLX177" s="396"/>
      <c r="MLY177" s="396"/>
      <c r="MLZ177" s="396"/>
      <c r="MMA177" s="396"/>
      <c r="MMB177" s="396"/>
      <c r="MMC177" s="396"/>
      <c r="MMD177" s="396"/>
      <c r="MME177" s="396"/>
      <c r="MMF177" s="396"/>
      <c r="MMG177" s="396"/>
      <c r="MMH177" s="396"/>
      <c r="MMI177" s="396"/>
      <c r="MMJ177" s="396"/>
      <c r="MMK177" s="396"/>
      <c r="MML177" s="396"/>
      <c r="MMM177" s="396"/>
      <c r="MMN177" s="396"/>
      <c r="MMO177" s="396"/>
      <c r="MMP177" s="396"/>
      <c r="MMQ177" s="396"/>
      <c r="MMR177" s="396"/>
      <c r="MMS177" s="396"/>
      <c r="MMT177" s="396"/>
      <c r="MMU177" s="396"/>
      <c r="MMV177" s="396"/>
      <c r="MMW177" s="396"/>
      <c r="MMX177" s="396"/>
      <c r="MMY177" s="396"/>
      <c r="MMZ177" s="396"/>
      <c r="MNA177" s="396"/>
      <c r="MNB177" s="396"/>
      <c r="MNC177" s="396"/>
      <c r="MND177" s="396"/>
      <c r="MNE177" s="396"/>
      <c r="MNF177" s="396"/>
      <c r="MNG177" s="396"/>
      <c r="MNH177" s="396"/>
      <c r="MNI177" s="396"/>
      <c r="MNJ177" s="396"/>
      <c r="MNK177" s="396"/>
      <c r="MNL177" s="396"/>
      <c r="MNM177" s="396"/>
      <c r="MNN177" s="396"/>
      <c r="MNO177" s="396"/>
      <c r="MNP177" s="396"/>
      <c r="MNQ177" s="396"/>
      <c r="MNR177" s="396"/>
      <c r="MNS177" s="396"/>
      <c r="MNT177" s="396"/>
      <c r="MNU177" s="396"/>
      <c r="MNV177" s="396"/>
      <c r="MNW177" s="396"/>
      <c r="MNX177" s="396"/>
      <c r="MNY177" s="396"/>
      <c r="MNZ177" s="396"/>
      <c r="MOA177" s="396"/>
      <c r="MOB177" s="396"/>
      <c r="MOC177" s="396"/>
      <c r="MOD177" s="396"/>
      <c r="MOE177" s="396"/>
      <c r="MOF177" s="396"/>
      <c r="MOG177" s="396"/>
      <c r="MOH177" s="396"/>
      <c r="MOI177" s="396"/>
      <c r="MOJ177" s="396"/>
      <c r="MOK177" s="396"/>
      <c r="MOL177" s="396"/>
      <c r="MOM177" s="396"/>
      <c r="MON177" s="396"/>
      <c r="MOO177" s="396"/>
      <c r="MOP177" s="396"/>
      <c r="MOQ177" s="396"/>
      <c r="MOR177" s="396"/>
      <c r="MOS177" s="396"/>
      <c r="MOT177" s="396"/>
      <c r="MOU177" s="396"/>
      <c r="MOV177" s="396"/>
      <c r="MOW177" s="396"/>
      <c r="MOX177" s="396"/>
      <c r="MOY177" s="396"/>
      <c r="MOZ177" s="396"/>
      <c r="MPA177" s="396"/>
      <c r="MPB177" s="396"/>
      <c r="MPC177" s="396"/>
      <c r="MPD177" s="396"/>
      <c r="MPE177" s="396"/>
      <c r="MPF177" s="396"/>
      <c r="MPG177" s="396"/>
      <c r="MPH177" s="396"/>
      <c r="MPI177" s="396"/>
      <c r="MPJ177" s="396"/>
      <c r="MPK177" s="396"/>
      <c r="MPL177" s="396"/>
      <c r="MPM177" s="396"/>
      <c r="MPN177" s="396"/>
      <c r="MPO177" s="396"/>
      <c r="MPP177" s="396"/>
      <c r="MPQ177" s="396"/>
      <c r="MPR177" s="396"/>
      <c r="MPS177" s="396"/>
      <c r="MPT177" s="396"/>
      <c r="MPU177" s="396"/>
      <c r="MPV177" s="396"/>
      <c r="MPW177" s="396"/>
      <c r="MPX177" s="396"/>
      <c r="MPY177" s="396"/>
      <c r="MPZ177" s="396"/>
      <c r="MQA177" s="396"/>
      <c r="MQB177" s="396"/>
      <c r="MQC177" s="396"/>
      <c r="MQD177" s="396"/>
      <c r="MQE177" s="396"/>
      <c r="MQF177" s="396"/>
      <c r="MQG177" s="396"/>
      <c r="MQH177" s="396"/>
      <c r="MQI177" s="396"/>
      <c r="MQJ177" s="396"/>
      <c r="MQK177" s="396"/>
      <c r="MQL177" s="396"/>
      <c r="MQM177" s="396"/>
      <c r="MQN177" s="396"/>
      <c r="MQO177" s="396"/>
      <c r="MQP177" s="396"/>
      <c r="MQQ177" s="396"/>
      <c r="MQR177" s="396"/>
      <c r="MQS177" s="396"/>
      <c r="MQT177" s="396"/>
      <c r="MQU177" s="396"/>
      <c r="MQV177" s="396"/>
      <c r="MQW177" s="396"/>
      <c r="MQX177" s="396"/>
      <c r="MQY177" s="396"/>
      <c r="MQZ177" s="396"/>
      <c r="MRA177" s="396"/>
      <c r="MRB177" s="396"/>
      <c r="MRC177" s="396"/>
      <c r="MRD177" s="396"/>
      <c r="MRE177" s="396"/>
      <c r="MRF177" s="396"/>
      <c r="MRG177" s="396"/>
      <c r="MRH177" s="396"/>
      <c r="MRI177" s="396"/>
      <c r="MRJ177" s="396"/>
      <c r="MRK177" s="396"/>
      <c r="MRL177" s="396"/>
      <c r="MRM177" s="396"/>
      <c r="MRN177" s="396"/>
      <c r="MRO177" s="396"/>
      <c r="MRP177" s="396"/>
      <c r="MRQ177" s="396"/>
      <c r="MRR177" s="396"/>
      <c r="MRS177" s="396"/>
      <c r="MRT177" s="396"/>
      <c r="MRU177" s="396"/>
      <c r="MRV177" s="396"/>
      <c r="MRW177" s="396"/>
      <c r="MRX177" s="396"/>
      <c r="MRY177" s="396"/>
      <c r="MRZ177" s="396"/>
      <c r="MSA177" s="396"/>
      <c r="MSB177" s="396"/>
      <c r="MSC177" s="396"/>
      <c r="MSD177" s="396"/>
      <c r="MSE177" s="396"/>
      <c r="MSF177" s="396"/>
      <c r="MSG177" s="396"/>
      <c r="MSH177" s="396"/>
      <c r="MSI177" s="396"/>
      <c r="MSJ177" s="396"/>
      <c r="MSK177" s="396"/>
      <c r="MSL177" s="396"/>
      <c r="MSM177" s="396"/>
      <c r="MSN177" s="396"/>
      <c r="MSO177" s="396"/>
      <c r="MSP177" s="396"/>
      <c r="MSQ177" s="396"/>
      <c r="MSR177" s="396"/>
      <c r="MSS177" s="396"/>
      <c r="MST177" s="396"/>
      <c r="MSU177" s="396"/>
      <c r="MSV177" s="396"/>
      <c r="MSW177" s="396"/>
      <c r="MSX177" s="396"/>
      <c r="MSY177" s="396"/>
      <c r="MSZ177" s="396"/>
      <c r="MTA177" s="396"/>
      <c r="MTB177" s="396"/>
      <c r="MTC177" s="396"/>
      <c r="MTD177" s="396"/>
      <c r="MTE177" s="396"/>
      <c r="MTF177" s="396"/>
      <c r="MTG177" s="396"/>
      <c r="MTH177" s="396"/>
      <c r="MTI177" s="396"/>
      <c r="MTJ177" s="396"/>
      <c r="MTK177" s="396"/>
      <c r="MTL177" s="396"/>
      <c r="MTM177" s="396"/>
      <c r="MTN177" s="396"/>
      <c r="MTO177" s="396"/>
      <c r="MTP177" s="396"/>
      <c r="MTQ177" s="396"/>
      <c r="MTR177" s="396"/>
      <c r="MTS177" s="396"/>
      <c r="MTT177" s="396"/>
      <c r="MTU177" s="396"/>
      <c r="MTV177" s="396"/>
      <c r="MTW177" s="396"/>
      <c r="MTX177" s="396"/>
      <c r="MTY177" s="396"/>
      <c r="MTZ177" s="396"/>
      <c r="MUA177" s="396"/>
      <c r="MUB177" s="396"/>
      <c r="MUC177" s="396"/>
      <c r="MUD177" s="396"/>
      <c r="MUE177" s="396"/>
      <c r="MUF177" s="396"/>
      <c r="MUG177" s="396"/>
      <c r="MUH177" s="396"/>
      <c r="MUI177" s="396"/>
      <c r="MUJ177" s="396"/>
      <c r="MUK177" s="396"/>
      <c r="MUL177" s="396"/>
      <c r="MUM177" s="396"/>
      <c r="MUN177" s="396"/>
      <c r="MUO177" s="396"/>
      <c r="MUP177" s="396"/>
      <c r="MUQ177" s="396"/>
      <c r="MUR177" s="396"/>
      <c r="MUS177" s="396"/>
      <c r="MUT177" s="396"/>
      <c r="MUU177" s="396"/>
      <c r="MUV177" s="396"/>
      <c r="MUW177" s="396"/>
      <c r="MUX177" s="396"/>
      <c r="MUY177" s="396"/>
      <c r="MUZ177" s="396"/>
      <c r="MVA177" s="396"/>
      <c r="MVB177" s="396"/>
      <c r="MVC177" s="396"/>
      <c r="MVD177" s="396"/>
      <c r="MVE177" s="396"/>
      <c r="MVF177" s="396"/>
      <c r="MVG177" s="396"/>
      <c r="MVH177" s="396"/>
      <c r="MVI177" s="396"/>
      <c r="MVJ177" s="396"/>
      <c r="MVK177" s="396"/>
      <c r="MVL177" s="396"/>
      <c r="MVM177" s="396"/>
      <c r="MVN177" s="396"/>
      <c r="MVO177" s="396"/>
      <c r="MVP177" s="396"/>
      <c r="MVQ177" s="396"/>
      <c r="MVR177" s="396"/>
      <c r="MVS177" s="396"/>
      <c r="MVT177" s="396"/>
      <c r="MVU177" s="396"/>
      <c r="MVV177" s="396"/>
      <c r="MVW177" s="396"/>
      <c r="MVX177" s="396"/>
      <c r="MVY177" s="396"/>
      <c r="MVZ177" s="396"/>
      <c r="MWA177" s="396"/>
      <c r="MWB177" s="396"/>
      <c r="MWC177" s="396"/>
      <c r="MWD177" s="396"/>
      <c r="MWE177" s="396"/>
      <c r="MWF177" s="396"/>
      <c r="MWG177" s="396"/>
      <c r="MWH177" s="396"/>
      <c r="MWI177" s="396"/>
      <c r="MWJ177" s="396"/>
      <c r="MWK177" s="396"/>
      <c r="MWL177" s="396"/>
      <c r="MWM177" s="396"/>
      <c r="MWN177" s="396"/>
      <c r="MWO177" s="396"/>
      <c r="MWP177" s="396"/>
      <c r="MWQ177" s="396"/>
      <c r="MWR177" s="396"/>
      <c r="MWS177" s="396"/>
      <c r="MWT177" s="396"/>
      <c r="MWU177" s="396"/>
      <c r="MWV177" s="396"/>
      <c r="MWW177" s="396"/>
      <c r="MWX177" s="396"/>
      <c r="MWY177" s="396"/>
      <c r="MWZ177" s="396"/>
      <c r="MXA177" s="396"/>
      <c r="MXB177" s="396"/>
      <c r="MXC177" s="396"/>
      <c r="MXD177" s="396"/>
      <c r="MXE177" s="396"/>
      <c r="MXF177" s="396"/>
      <c r="MXG177" s="396"/>
      <c r="MXH177" s="396"/>
      <c r="MXI177" s="396"/>
      <c r="MXJ177" s="396"/>
      <c r="MXK177" s="396"/>
      <c r="MXL177" s="396"/>
      <c r="MXM177" s="396"/>
      <c r="MXN177" s="396"/>
      <c r="MXO177" s="396"/>
      <c r="MXP177" s="396"/>
      <c r="MXQ177" s="396"/>
      <c r="MXR177" s="396"/>
      <c r="MXS177" s="396"/>
      <c r="MXT177" s="396"/>
      <c r="MXU177" s="396"/>
      <c r="MXV177" s="396"/>
      <c r="MXW177" s="396"/>
      <c r="MXX177" s="396"/>
      <c r="MXY177" s="396"/>
      <c r="MXZ177" s="396"/>
      <c r="MYA177" s="396"/>
      <c r="MYB177" s="396"/>
      <c r="MYC177" s="396"/>
      <c r="MYD177" s="396"/>
      <c r="MYE177" s="396"/>
      <c r="MYF177" s="396"/>
      <c r="MYG177" s="396"/>
      <c r="MYH177" s="396"/>
      <c r="MYI177" s="396"/>
      <c r="MYJ177" s="396"/>
      <c r="MYK177" s="396"/>
      <c r="MYL177" s="396"/>
      <c r="MYM177" s="396"/>
      <c r="MYN177" s="396"/>
      <c r="MYO177" s="396"/>
      <c r="MYP177" s="396"/>
      <c r="MYQ177" s="396"/>
      <c r="MYR177" s="396"/>
      <c r="MYS177" s="396"/>
      <c r="MYT177" s="396"/>
      <c r="MYU177" s="396"/>
      <c r="MYV177" s="396"/>
      <c r="MYW177" s="396"/>
      <c r="MYX177" s="396"/>
      <c r="MYY177" s="396"/>
      <c r="MYZ177" s="396"/>
      <c r="MZA177" s="396"/>
      <c r="MZB177" s="396"/>
      <c r="MZC177" s="396"/>
      <c r="MZD177" s="396"/>
      <c r="MZE177" s="396"/>
      <c r="MZF177" s="396"/>
      <c r="MZG177" s="396"/>
      <c r="MZH177" s="396"/>
      <c r="MZI177" s="396"/>
      <c r="MZJ177" s="396"/>
      <c r="MZK177" s="396"/>
      <c r="MZL177" s="396"/>
      <c r="MZM177" s="396"/>
      <c r="MZN177" s="396"/>
      <c r="MZO177" s="396"/>
      <c r="MZP177" s="396"/>
      <c r="MZQ177" s="396"/>
      <c r="MZR177" s="396"/>
      <c r="MZS177" s="396"/>
      <c r="MZT177" s="396"/>
      <c r="MZU177" s="396"/>
      <c r="MZV177" s="396"/>
      <c r="MZW177" s="396"/>
      <c r="MZX177" s="396"/>
      <c r="MZY177" s="396"/>
      <c r="MZZ177" s="396"/>
      <c r="NAA177" s="396"/>
      <c r="NAB177" s="396"/>
      <c r="NAC177" s="396"/>
      <c r="NAD177" s="396"/>
      <c r="NAE177" s="396"/>
      <c r="NAF177" s="396"/>
      <c r="NAG177" s="396"/>
      <c r="NAH177" s="396"/>
      <c r="NAI177" s="396"/>
      <c r="NAJ177" s="396"/>
      <c r="NAK177" s="396"/>
      <c r="NAL177" s="396"/>
      <c r="NAM177" s="396"/>
      <c r="NAN177" s="396"/>
      <c r="NAO177" s="396"/>
      <c r="NAP177" s="396"/>
      <c r="NAQ177" s="396"/>
      <c r="NAR177" s="396"/>
      <c r="NAS177" s="396"/>
      <c r="NAT177" s="396"/>
      <c r="NAU177" s="396"/>
      <c r="NAV177" s="396"/>
      <c r="NAW177" s="396"/>
      <c r="NAX177" s="396"/>
      <c r="NAY177" s="396"/>
      <c r="NAZ177" s="396"/>
      <c r="NBA177" s="396"/>
      <c r="NBB177" s="396"/>
      <c r="NBC177" s="396"/>
      <c r="NBD177" s="396"/>
      <c r="NBE177" s="396"/>
      <c r="NBF177" s="396"/>
      <c r="NBG177" s="396"/>
      <c r="NBH177" s="396"/>
      <c r="NBI177" s="396"/>
      <c r="NBJ177" s="396"/>
      <c r="NBK177" s="396"/>
      <c r="NBL177" s="396"/>
      <c r="NBM177" s="396"/>
      <c r="NBN177" s="396"/>
      <c r="NBO177" s="396"/>
      <c r="NBP177" s="396"/>
      <c r="NBQ177" s="396"/>
      <c r="NBR177" s="396"/>
      <c r="NBS177" s="396"/>
      <c r="NBT177" s="396"/>
      <c r="NBU177" s="396"/>
      <c r="NBV177" s="396"/>
      <c r="NBW177" s="396"/>
      <c r="NBX177" s="396"/>
      <c r="NBY177" s="396"/>
      <c r="NBZ177" s="396"/>
      <c r="NCA177" s="396"/>
      <c r="NCB177" s="396"/>
      <c r="NCC177" s="396"/>
      <c r="NCD177" s="396"/>
      <c r="NCE177" s="396"/>
      <c r="NCF177" s="396"/>
      <c r="NCG177" s="396"/>
      <c r="NCH177" s="396"/>
      <c r="NCI177" s="396"/>
      <c r="NCJ177" s="396"/>
      <c r="NCK177" s="396"/>
      <c r="NCL177" s="396"/>
      <c r="NCM177" s="396"/>
      <c r="NCN177" s="396"/>
      <c r="NCO177" s="396"/>
      <c r="NCP177" s="396"/>
      <c r="NCQ177" s="396"/>
      <c r="NCR177" s="396"/>
      <c r="NCS177" s="396"/>
      <c r="NCT177" s="396"/>
      <c r="NCU177" s="396"/>
      <c r="NCV177" s="396"/>
      <c r="NCW177" s="396"/>
      <c r="NCX177" s="396"/>
      <c r="NCY177" s="396"/>
      <c r="NCZ177" s="396"/>
      <c r="NDA177" s="396"/>
      <c r="NDB177" s="396"/>
      <c r="NDC177" s="396"/>
      <c r="NDD177" s="396"/>
      <c r="NDE177" s="396"/>
      <c r="NDF177" s="396"/>
      <c r="NDG177" s="396"/>
      <c r="NDH177" s="396"/>
      <c r="NDI177" s="396"/>
      <c r="NDJ177" s="396"/>
      <c r="NDK177" s="396"/>
      <c r="NDL177" s="396"/>
      <c r="NDM177" s="396"/>
      <c r="NDN177" s="396"/>
      <c r="NDO177" s="396"/>
      <c r="NDP177" s="396"/>
      <c r="NDQ177" s="396"/>
      <c r="NDR177" s="396"/>
      <c r="NDS177" s="396"/>
      <c r="NDT177" s="396"/>
      <c r="NDU177" s="396"/>
      <c r="NDV177" s="396"/>
      <c r="NDW177" s="396"/>
      <c r="NDX177" s="396"/>
      <c r="NDY177" s="396"/>
      <c r="NDZ177" s="396"/>
      <c r="NEA177" s="396"/>
      <c r="NEB177" s="396"/>
      <c r="NEC177" s="396"/>
      <c r="NED177" s="396"/>
      <c r="NEE177" s="396"/>
      <c r="NEF177" s="396"/>
      <c r="NEG177" s="396"/>
      <c r="NEH177" s="396"/>
      <c r="NEI177" s="396"/>
      <c r="NEJ177" s="396"/>
      <c r="NEK177" s="396"/>
      <c r="NEL177" s="396"/>
      <c r="NEM177" s="396"/>
      <c r="NEN177" s="396"/>
      <c r="NEO177" s="396"/>
      <c r="NEP177" s="396"/>
      <c r="NEQ177" s="396"/>
      <c r="NER177" s="396"/>
      <c r="NES177" s="396"/>
      <c r="NET177" s="396"/>
      <c r="NEU177" s="396"/>
      <c r="NEV177" s="396"/>
      <c r="NEW177" s="396"/>
      <c r="NEX177" s="396"/>
      <c r="NEY177" s="396"/>
      <c r="NEZ177" s="396"/>
      <c r="NFA177" s="396"/>
      <c r="NFB177" s="396"/>
      <c r="NFC177" s="396"/>
      <c r="NFD177" s="396"/>
      <c r="NFE177" s="396"/>
      <c r="NFF177" s="396"/>
      <c r="NFG177" s="396"/>
      <c r="NFH177" s="396"/>
      <c r="NFI177" s="396"/>
      <c r="NFJ177" s="396"/>
      <c r="NFK177" s="396"/>
      <c r="NFL177" s="396"/>
      <c r="NFM177" s="396"/>
      <c r="NFN177" s="396"/>
      <c r="NFO177" s="396"/>
      <c r="NFP177" s="396"/>
      <c r="NFQ177" s="396"/>
      <c r="NFR177" s="396"/>
      <c r="NFS177" s="396"/>
      <c r="NFT177" s="396"/>
      <c r="NFU177" s="396"/>
      <c r="NFV177" s="396"/>
      <c r="NFW177" s="396"/>
      <c r="NFX177" s="396"/>
      <c r="NFY177" s="396"/>
      <c r="NFZ177" s="396"/>
      <c r="NGA177" s="396"/>
      <c r="NGB177" s="396"/>
      <c r="NGC177" s="396"/>
      <c r="NGD177" s="396"/>
      <c r="NGE177" s="396"/>
      <c r="NGF177" s="396"/>
      <c r="NGG177" s="396"/>
      <c r="NGH177" s="396"/>
      <c r="NGI177" s="396"/>
      <c r="NGJ177" s="396"/>
      <c r="NGK177" s="396"/>
      <c r="NGL177" s="396"/>
      <c r="NGM177" s="396"/>
      <c r="NGN177" s="396"/>
      <c r="NGO177" s="396"/>
      <c r="NGP177" s="396"/>
      <c r="NGQ177" s="396"/>
      <c r="NGR177" s="396"/>
      <c r="NGS177" s="396"/>
      <c r="NGT177" s="396"/>
      <c r="NGU177" s="396"/>
      <c r="NGV177" s="396"/>
      <c r="NGW177" s="396"/>
      <c r="NGX177" s="396"/>
      <c r="NGY177" s="396"/>
      <c r="NGZ177" s="396"/>
      <c r="NHA177" s="396"/>
      <c r="NHB177" s="396"/>
      <c r="NHC177" s="396"/>
      <c r="NHD177" s="396"/>
      <c r="NHE177" s="396"/>
      <c r="NHF177" s="396"/>
      <c r="NHG177" s="396"/>
      <c r="NHH177" s="396"/>
      <c r="NHI177" s="396"/>
      <c r="NHJ177" s="396"/>
      <c r="NHK177" s="396"/>
      <c r="NHL177" s="396"/>
      <c r="NHM177" s="396"/>
      <c r="NHN177" s="396"/>
      <c r="NHO177" s="396"/>
      <c r="NHP177" s="396"/>
      <c r="NHQ177" s="396"/>
      <c r="NHR177" s="396"/>
      <c r="NHS177" s="396"/>
      <c r="NHT177" s="396"/>
      <c r="NHU177" s="396"/>
      <c r="NHV177" s="396"/>
      <c r="NHW177" s="396"/>
      <c r="NHX177" s="396"/>
      <c r="NHY177" s="396"/>
      <c r="NHZ177" s="396"/>
      <c r="NIA177" s="396"/>
      <c r="NIB177" s="396"/>
      <c r="NIC177" s="396"/>
      <c r="NID177" s="396"/>
      <c r="NIE177" s="396"/>
      <c r="NIF177" s="396"/>
      <c r="NIG177" s="396"/>
      <c r="NIH177" s="396"/>
      <c r="NII177" s="396"/>
      <c r="NIJ177" s="396"/>
      <c r="NIK177" s="396"/>
      <c r="NIL177" s="396"/>
      <c r="NIM177" s="396"/>
      <c r="NIN177" s="396"/>
      <c r="NIO177" s="396"/>
      <c r="NIP177" s="396"/>
      <c r="NIQ177" s="396"/>
      <c r="NIR177" s="396"/>
      <c r="NIS177" s="396"/>
      <c r="NIT177" s="396"/>
      <c r="NIU177" s="396"/>
      <c r="NIV177" s="396"/>
      <c r="NIW177" s="396"/>
      <c r="NIX177" s="396"/>
      <c r="NIY177" s="396"/>
      <c r="NIZ177" s="396"/>
      <c r="NJA177" s="396"/>
      <c r="NJB177" s="396"/>
      <c r="NJC177" s="396"/>
      <c r="NJD177" s="396"/>
      <c r="NJE177" s="396"/>
      <c r="NJF177" s="396"/>
      <c r="NJG177" s="396"/>
      <c r="NJH177" s="396"/>
      <c r="NJI177" s="396"/>
      <c r="NJJ177" s="396"/>
      <c r="NJK177" s="396"/>
      <c r="NJL177" s="396"/>
      <c r="NJM177" s="396"/>
      <c r="NJN177" s="396"/>
      <c r="NJO177" s="396"/>
      <c r="NJP177" s="396"/>
      <c r="NJQ177" s="396"/>
      <c r="NJR177" s="396"/>
      <c r="NJS177" s="396"/>
      <c r="NJT177" s="396"/>
      <c r="NJU177" s="396"/>
      <c r="NJV177" s="396"/>
      <c r="NJW177" s="396"/>
      <c r="NJX177" s="396"/>
      <c r="NJY177" s="396"/>
      <c r="NJZ177" s="396"/>
      <c r="NKA177" s="396"/>
      <c r="NKB177" s="396"/>
      <c r="NKC177" s="396"/>
      <c r="NKD177" s="396"/>
      <c r="NKE177" s="396"/>
      <c r="NKF177" s="396"/>
      <c r="NKG177" s="396"/>
      <c r="NKH177" s="396"/>
      <c r="NKI177" s="396"/>
      <c r="NKJ177" s="396"/>
      <c r="NKK177" s="396"/>
      <c r="NKL177" s="396"/>
      <c r="NKM177" s="396"/>
      <c r="NKN177" s="396"/>
      <c r="NKO177" s="396"/>
      <c r="NKP177" s="396"/>
      <c r="NKQ177" s="396"/>
      <c r="NKR177" s="396"/>
      <c r="NKS177" s="396"/>
      <c r="NKT177" s="396"/>
      <c r="NKU177" s="396"/>
      <c r="NKV177" s="396"/>
      <c r="NKW177" s="396"/>
      <c r="NKX177" s="396"/>
      <c r="NKY177" s="396"/>
      <c r="NKZ177" s="396"/>
      <c r="NLA177" s="396"/>
      <c r="NLB177" s="396"/>
      <c r="NLC177" s="396"/>
      <c r="NLD177" s="396"/>
      <c r="NLE177" s="396"/>
      <c r="NLF177" s="396"/>
      <c r="NLG177" s="396"/>
      <c r="NLH177" s="396"/>
      <c r="NLI177" s="396"/>
      <c r="NLJ177" s="396"/>
      <c r="NLK177" s="396"/>
      <c r="NLL177" s="396"/>
      <c r="NLM177" s="396"/>
      <c r="NLN177" s="396"/>
      <c r="NLO177" s="396"/>
      <c r="NLP177" s="396"/>
      <c r="NLQ177" s="396"/>
      <c r="NLR177" s="396"/>
      <c r="NLS177" s="396"/>
      <c r="NLT177" s="396"/>
      <c r="NLU177" s="396"/>
      <c r="NLV177" s="396"/>
      <c r="NLW177" s="396"/>
      <c r="NLX177" s="396"/>
      <c r="NLY177" s="396"/>
      <c r="NLZ177" s="396"/>
      <c r="NMA177" s="396"/>
      <c r="NMB177" s="396"/>
      <c r="NMC177" s="396"/>
      <c r="NMD177" s="396"/>
      <c r="NME177" s="396"/>
      <c r="NMF177" s="396"/>
      <c r="NMG177" s="396"/>
      <c r="NMH177" s="396"/>
      <c r="NMI177" s="396"/>
      <c r="NMJ177" s="396"/>
      <c r="NMK177" s="396"/>
      <c r="NML177" s="396"/>
      <c r="NMM177" s="396"/>
      <c r="NMN177" s="396"/>
      <c r="NMO177" s="396"/>
      <c r="NMP177" s="396"/>
      <c r="NMQ177" s="396"/>
      <c r="NMR177" s="396"/>
      <c r="NMS177" s="396"/>
      <c r="NMT177" s="396"/>
      <c r="NMU177" s="396"/>
      <c r="NMV177" s="396"/>
      <c r="NMW177" s="396"/>
      <c r="NMX177" s="396"/>
      <c r="NMY177" s="396"/>
      <c r="NMZ177" s="396"/>
      <c r="NNA177" s="396"/>
      <c r="NNB177" s="396"/>
      <c r="NNC177" s="396"/>
      <c r="NND177" s="396"/>
      <c r="NNE177" s="396"/>
      <c r="NNF177" s="396"/>
      <c r="NNG177" s="396"/>
      <c r="NNH177" s="396"/>
      <c r="NNI177" s="396"/>
      <c r="NNJ177" s="396"/>
      <c r="NNK177" s="396"/>
      <c r="NNL177" s="396"/>
      <c r="NNM177" s="396"/>
      <c r="NNN177" s="396"/>
      <c r="NNO177" s="396"/>
      <c r="NNP177" s="396"/>
      <c r="NNQ177" s="396"/>
      <c r="NNR177" s="396"/>
      <c r="NNS177" s="396"/>
      <c r="NNT177" s="396"/>
      <c r="NNU177" s="396"/>
      <c r="NNV177" s="396"/>
      <c r="NNW177" s="396"/>
      <c r="NNX177" s="396"/>
      <c r="NNY177" s="396"/>
      <c r="NNZ177" s="396"/>
      <c r="NOA177" s="396"/>
      <c r="NOB177" s="396"/>
      <c r="NOC177" s="396"/>
      <c r="NOD177" s="396"/>
      <c r="NOE177" s="396"/>
      <c r="NOF177" s="396"/>
      <c r="NOG177" s="396"/>
      <c r="NOH177" s="396"/>
      <c r="NOI177" s="396"/>
      <c r="NOJ177" s="396"/>
      <c r="NOK177" s="396"/>
      <c r="NOL177" s="396"/>
      <c r="NOM177" s="396"/>
      <c r="NON177" s="396"/>
      <c r="NOO177" s="396"/>
      <c r="NOP177" s="396"/>
      <c r="NOQ177" s="396"/>
      <c r="NOR177" s="396"/>
      <c r="NOS177" s="396"/>
      <c r="NOT177" s="396"/>
      <c r="NOU177" s="396"/>
      <c r="NOV177" s="396"/>
      <c r="NOW177" s="396"/>
      <c r="NOX177" s="396"/>
      <c r="NOY177" s="396"/>
      <c r="NOZ177" s="396"/>
      <c r="NPA177" s="396"/>
      <c r="NPB177" s="396"/>
      <c r="NPC177" s="396"/>
      <c r="NPD177" s="396"/>
      <c r="NPE177" s="396"/>
      <c r="NPF177" s="396"/>
      <c r="NPG177" s="396"/>
      <c r="NPH177" s="396"/>
      <c r="NPI177" s="396"/>
      <c r="NPJ177" s="396"/>
      <c r="NPK177" s="396"/>
      <c r="NPL177" s="396"/>
      <c r="NPM177" s="396"/>
      <c r="NPN177" s="396"/>
      <c r="NPO177" s="396"/>
      <c r="NPP177" s="396"/>
      <c r="NPQ177" s="396"/>
      <c r="NPR177" s="396"/>
      <c r="NPS177" s="396"/>
      <c r="NPT177" s="396"/>
      <c r="NPU177" s="396"/>
      <c r="NPV177" s="396"/>
      <c r="NPW177" s="396"/>
      <c r="NPX177" s="396"/>
      <c r="NPY177" s="396"/>
      <c r="NPZ177" s="396"/>
      <c r="NQA177" s="396"/>
      <c r="NQB177" s="396"/>
      <c r="NQC177" s="396"/>
      <c r="NQD177" s="396"/>
      <c r="NQE177" s="396"/>
      <c r="NQF177" s="396"/>
      <c r="NQG177" s="396"/>
      <c r="NQH177" s="396"/>
      <c r="NQI177" s="396"/>
      <c r="NQJ177" s="396"/>
      <c r="NQK177" s="396"/>
      <c r="NQL177" s="396"/>
      <c r="NQM177" s="396"/>
      <c r="NQN177" s="396"/>
      <c r="NQO177" s="396"/>
      <c r="NQP177" s="396"/>
      <c r="NQQ177" s="396"/>
      <c r="NQR177" s="396"/>
      <c r="NQS177" s="396"/>
      <c r="NQT177" s="396"/>
      <c r="NQU177" s="396"/>
      <c r="NQV177" s="396"/>
      <c r="NQW177" s="396"/>
      <c r="NQX177" s="396"/>
      <c r="NQY177" s="396"/>
      <c r="NQZ177" s="396"/>
      <c r="NRA177" s="396"/>
      <c r="NRB177" s="396"/>
      <c r="NRC177" s="396"/>
      <c r="NRD177" s="396"/>
      <c r="NRE177" s="396"/>
      <c r="NRF177" s="396"/>
      <c r="NRG177" s="396"/>
      <c r="NRH177" s="396"/>
      <c r="NRI177" s="396"/>
      <c r="NRJ177" s="396"/>
      <c r="NRK177" s="396"/>
      <c r="NRL177" s="396"/>
      <c r="NRM177" s="396"/>
      <c r="NRN177" s="396"/>
      <c r="NRO177" s="396"/>
      <c r="NRP177" s="396"/>
      <c r="NRQ177" s="396"/>
      <c r="NRR177" s="396"/>
      <c r="NRS177" s="396"/>
      <c r="NRT177" s="396"/>
      <c r="NRU177" s="396"/>
      <c r="NRV177" s="396"/>
      <c r="NRW177" s="396"/>
      <c r="NRX177" s="396"/>
      <c r="NRY177" s="396"/>
      <c r="NRZ177" s="396"/>
      <c r="NSA177" s="396"/>
      <c r="NSB177" s="396"/>
      <c r="NSC177" s="396"/>
      <c r="NSD177" s="396"/>
      <c r="NSE177" s="396"/>
      <c r="NSF177" s="396"/>
      <c r="NSG177" s="396"/>
      <c r="NSH177" s="396"/>
      <c r="NSI177" s="396"/>
      <c r="NSJ177" s="396"/>
      <c r="NSK177" s="396"/>
      <c r="NSL177" s="396"/>
      <c r="NSM177" s="396"/>
      <c r="NSN177" s="396"/>
      <c r="NSO177" s="396"/>
      <c r="NSP177" s="396"/>
      <c r="NSQ177" s="396"/>
      <c r="NSR177" s="396"/>
      <c r="NSS177" s="396"/>
      <c r="NST177" s="396"/>
      <c r="NSU177" s="396"/>
      <c r="NSV177" s="396"/>
      <c r="NSW177" s="396"/>
      <c r="NSX177" s="396"/>
      <c r="NSY177" s="396"/>
      <c r="NSZ177" s="396"/>
      <c r="NTA177" s="396"/>
      <c r="NTB177" s="396"/>
      <c r="NTC177" s="396"/>
      <c r="NTD177" s="396"/>
      <c r="NTE177" s="396"/>
      <c r="NTF177" s="396"/>
      <c r="NTG177" s="396"/>
      <c r="NTH177" s="396"/>
      <c r="NTI177" s="396"/>
      <c r="NTJ177" s="396"/>
      <c r="NTK177" s="396"/>
      <c r="NTL177" s="396"/>
      <c r="NTM177" s="396"/>
      <c r="NTN177" s="396"/>
      <c r="NTO177" s="396"/>
      <c r="NTP177" s="396"/>
      <c r="NTQ177" s="396"/>
      <c r="NTR177" s="396"/>
      <c r="NTS177" s="396"/>
      <c r="NTT177" s="396"/>
      <c r="NTU177" s="396"/>
      <c r="NTV177" s="396"/>
      <c r="NTW177" s="396"/>
      <c r="NTX177" s="396"/>
      <c r="NTY177" s="396"/>
      <c r="NTZ177" s="396"/>
      <c r="NUA177" s="396"/>
      <c r="NUB177" s="396"/>
      <c r="NUC177" s="396"/>
      <c r="NUD177" s="396"/>
      <c r="NUE177" s="396"/>
      <c r="NUF177" s="396"/>
      <c r="NUG177" s="396"/>
      <c r="NUH177" s="396"/>
      <c r="NUI177" s="396"/>
      <c r="NUJ177" s="396"/>
      <c r="NUK177" s="396"/>
      <c r="NUL177" s="396"/>
      <c r="NUM177" s="396"/>
      <c r="NUN177" s="396"/>
      <c r="NUO177" s="396"/>
      <c r="NUP177" s="396"/>
      <c r="NUQ177" s="396"/>
      <c r="NUR177" s="396"/>
      <c r="NUS177" s="396"/>
      <c r="NUT177" s="396"/>
      <c r="NUU177" s="396"/>
      <c r="NUV177" s="396"/>
      <c r="NUW177" s="396"/>
      <c r="NUX177" s="396"/>
      <c r="NUY177" s="396"/>
      <c r="NUZ177" s="396"/>
      <c r="NVA177" s="396"/>
      <c r="NVB177" s="396"/>
      <c r="NVC177" s="396"/>
      <c r="NVD177" s="396"/>
      <c r="NVE177" s="396"/>
      <c r="NVF177" s="396"/>
      <c r="NVG177" s="396"/>
      <c r="NVH177" s="396"/>
      <c r="NVI177" s="396"/>
      <c r="NVJ177" s="396"/>
      <c r="NVK177" s="396"/>
      <c r="NVL177" s="396"/>
      <c r="NVM177" s="396"/>
      <c r="NVN177" s="396"/>
      <c r="NVO177" s="396"/>
      <c r="NVP177" s="396"/>
      <c r="NVQ177" s="396"/>
      <c r="NVR177" s="396"/>
      <c r="NVS177" s="396"/>
      <c r="NVT177" s="396"/>
      <c r="NVU177" s="396"/>
      <c r="NVV177" s="396"/>
      <c r="NVW177" s="396"/>
      <c r="NVX177" s="396"/>
      <c r="NVY177" s="396"/>
      <c r="NVZ177" s="396"/>
      <c r="NWA177" s="396"/>
      <c r="NWB177" s="396"/>
      <c r="NWC177" s="396"/>
      <c r="NWD177" s="396"/>
      <c r="NWE177" s="396"/>
      <c r="NWF177" s="396"/>
      <c r="NWG177" s="396"/>
      <c r="NWH177" s="396"/>
      <c r="NWI177" s="396"/>
      <c r="NWJ177" s="396"/>
      <c r="NWK177" s="396"/>
      <c r="NWL177" s="396"/>
      <c r="NWM177" s="396"/>
      <c r="NWN177" s="396"/>
      <c r="NWO177" s="396"/>
      <c r="NWP177" s="396"/>
      <c r="NWQ177" s="396"/>
      <c r="NWR177" s="396"/>
      <c r="NWS177" s="396"/>
      <c r="NWT177" s="396"/>
      <c r="NWU177" s="396"/>
      <c r="NWV177" s="396"/>
      <c r="NWW177" s="396"/>
      <c r="NWX177" s="396"/>
      <c r="NWY177" s="396"/>
      <c r="NWZ177" s="396"/>
      <c r="NXA177" s="396"/>
      <c r="NXB177" s="396"/>
      <c r="NXC177" s="396"/>
      <c r="NXD177" s="396"/>
      <c r="NXE177" s="396"/>
      <c r="NXF177" s="396"/>
      <c r="NXG177" s="396"/>
      <c r="NXH177" s="396"/>
      <c r="NXI177" s="396"/>
      <c r="NXJ177" s="396"/>
      <c r="NXK177" s="396"/>
      <c r="NXL177" s="396"/>
      <c r="NXM177" s="396"/>
      <c r="NXN177" s="396"/>
      <c r="NXO177" s="396"/>
      <c r="NXP177" s="396"/>
      <c r="NXQ177" s="396"/>
      <c r="NXR177" s="396"/>
      <c r="NXS177" s="396"/>
      <c r="NXT177" s="396"/>
      <c r="NXU177" s="396"/>
      <c r="NXV177" s="396"/>
      <c r="NXW177" s="396"/>
      <c r="NXX177" s="396"/>
      <c r="NXY177" s="396"/>
      <c r="NXZ177" s="396"/>
      <c r="NYA177" s="396"/>
      <c r="NYB177" s="396"/>
      <c r="NYC177" s="396"/>
      <c r="NYD177" s="396"/>
      <c r="NYE177" s="396"/>
      <c r="NYF177" s="396"/>
      <c r="NYG177" s="396"/>
      <c r="NYH177" s="396"/>
      <c r="NYI177" s="396"/>
      <c r="NYJ177" s="396"/>
      <c r="NYK177" s="396"/>
      <c r="NYL177" s="396"/>
      <c r="NYM177" s="396"/>
      <c r="NYN177" s="396"/>
      <c r="NYO177" s="396"/>
      <c r="NYP177" s="396"/>
      <c r="NYQ177" s="396"/>
      <c r="NYR177" s="396"/>
      <c r="NYS177" s="396"/>
      <c r="NYT177" s="396"/>
      <c r="NYU177" s="396"/>
      <c r="NYV177" s="396"/>
      <c r="NYW177" s="396"/>
      <c r="NYX177" s="396"/>
      <c r="NYY177" s="396"/>
      <c r="NYZ177" s="396"/>
      <c r="NZA177" s="396"/>
      <c r="NZB177" s="396"/>
      <c r="NZC177" s="396"/>
      <c r="NZD177" s="396"/>
      <c r="NZE177" s="396"/>
      <c r="NZF177" s="396"/>
      <c r="NZG177" s="396"/>
      <c r="NZH177" s="396"/>
      <c r="NZI177" s="396"/>
      <c r="NZJ177" s="396"/>
      <c r="NZK177" s="396"/>
      <c r="NZL177" s="396"/>
      <c r="NZM177" s="396"/>
      <c r="NZN177" s="396"/>
      <c r="NZO177" s="396"/>
      <c r="NZP177" s="396"/>
      <c r="NZQ177" s="396"/>
      <c r="NZR177" s="396"/>
      <c r="NZS177" s="396"/>
      <c r="NZT177" s="396"/>
      <c r="NZU177" s="396"/>
      <c r="NZV177" s="396"/>
      <c r="NZW177" s="396"/>
      <c r="NZX177" s="396"/>
      <c r="NZY177" s="396"/>
      <c r="NZZ177" s="396"/>
      <c r="OAA177" s="396"/>
      <c r="OAB177" s="396"/>
      <c r="OAC177" s="396"/>
      <c r="OAD177" s="396"/>
      <c r="OAE177" s="396"/>
      <c r="OAF177" s="396"/>
      <c r="OAG177" s="396"/>
      <c r="OAH177" s="396"/>
      <c r="OAI177" s="396"/>
      <c r="OAJ177" s="396"/>
      <c r="OAK177" s="396"/>
      <c r="OAL177" s="396"/>
      <c r="OAM177" s="396"/>
      <c r="OAN177" s="396"/>
      <c r="OAO177" s="396"/>
      <c r="OAP177" s="396"/>
      <c r="OAQ177" s="396"/>
      <c r="OAR177" s="396"/>
      <c r="OAS177" s="396"/>
      <c r="OAT177" s="396"/>
      <c r="OAU177" s="396"/>
      <c r="OAV177" s="396"/>
      <c r="OAW177" s="396"/>
      <c r="OAX177" s="396"/>
      <c r="OAY177" s="396"/>
      <c r="OAZ177" s="396"/>
      <c r="OBA177" s="396"/>
      <c r="OBB177" s="396"/>
      <c r="OBC177" s="396"/>
      <c r="OBD177" s="396"/>
      <c r="OBE177" s="396"/>
      <c r="OBF177" s="396"/>
      <c r="OBG177" s="396"/>
      <c r="OBH177" s="396"/>
      <c r="OBI177" s="396"/>
      <c r="OBJ177" s="396"/>
      <c r="OBK177" s="396"/>
      <c r="OBL177" s="396"/>
      <c r="OBM177" s="396"/>
      <c r="OBN177" s="396"/>
      <c r="OBO177" s="396"/>
      <c r="OBP177" s="396"/>
      <c r="OBQ177" s="396"/>
      <c r="OBR177" s="396"/>
      <c r="OBS177" s="396"/>
      <c r="OBT177" s="396"/>
      <c r="OBU177" s="396"/>
      <c r="OBV177" s="396"/>
      <c r="OBW177" s="396"/>
      <c r="OBX177" s="396"/>
      <c r="OBY177" s="396"/>
      <c r="OBZ177" s="396"/>
      <c r="OCA177" s="396"/>
      <c r="OCB177" s="396"/>
      <c r="OCC177" s="396"/>
      <c r="OCD177" s="396"/>
      <c r="OCE177" s="396"/>
      <c r="OCF177" s="396"/>
      <c r="OCG177" s="396"/>
      <c r="OCH177" s="396"/>
      <c r="OCI177" s="396"/>
      <c r="OCJ177" s="396"/>
      <c r="OCK177" s="396"/>
      <c r="OCL177" s="396"/>
      <c r="OCM177" s="396"/>
      <c r="OCN177" s="396"/>
      <c r="OCO177" s="396"/>
      <c r="OCP177" s="396"/>
      <c r="OCQ177" s="396"/>
      <c r="OCR177" s="396"/>
      <c r="OCS177" s="396"/>
      <c r="OCT177" s="396"/>
      <c r="OCU177" s="396"/>
      <c r="OCV177" s="396"/>
      <c r="OCW177" s="396"/>
      <c r="OCX177" s="396"/>
      <c r="OCY177" s="396"/>
      <c r="OCZ177" s="396"/>
      <c r="ODA177" s="396"/>
      <c r="ODB177" s="396"/>
      <c r="ODC177" s="396"/>
      <c r="ODD177" s="396"/>
      <c r="ODE177" s="396"/>
      <c r="ODF177" s="396"/>
      <c r="ODG177" s="396"/>
      <c r="ODH177" s="396"/>
      <c r="ODI177" s="396"/>
      <c r="ODJ177" s="396"/>
      <c r="ODK177" s="396"/>
      <c r="ODL177" s="396"/>
      <c r="ODM177" s="396"/>
      <c r="ODN177" s="396"/>
      <c r="ODO177" s="396"/>
      <c r="ODP177" s="396"/>
      <c r="ODQ177" s="396"/>
      <c r="ODR177" s="396"/>
      <c r="ODS177" s="396"/>
      <c r="ODT177" s="396"/>
      <c r="ODU177" s="396"/>
      <c r="ODV177" s="396"/>
      <c r="ODW177" s="396"/>
      <c r="ODX177" s="396"/>
      <c r="ODY177" s="396"/>
      <c r="ODZ177" s="396"/>
      <c r="OEA177" s="396"/>
      <c r="OEB177" s="396"/>
      <c r="OEC177" s="396"/>
      <c r="OED177" s="396"/>
      <c r="OEE177" s="396"/>
      <c r="OEF177" s="396"/>
      <c r="OEG177" s="396"/>
      <c r="OEH177" s="396"/>
      <c r="OEI177" s="396"/>
      <c r="OEJ177" s="396"/>
      <c r="OEK177" s="396"/>
      <c r="OEL177" s="396"/>
      <c r="OEM177" s="396"/>
      <c r="OEN177" s="396"/>
      <c r="OEO177" s="396"/>
      <c r="OEP177" s="396"/>
      <c r="OEQ177" s="396"/>
      <c r="OER177" s="396"/>
      <c r="OES177" s="396"/>
      <c r="OET177" s="396"/>
      <c r="OEU177" s="396"/>
      <c r="OEV177" s="396"/>
      <c r="OEW177" s="396"/>
      <c r="OEX177" s="396"/>
      <c r="OEY177" s="396"/>
      <c r="OEZ177" s="396"/>
      <c r="OFA177" s="396"/>
      <c r="OFB177" s="396"/>
      <c r="OFC177" s="396"/>
      <c r="OFD177" s="396"/>
      <c r="OFE177" s="396"/>
      <c r="OFF177" s="396"/>
      <c r="OFG177" s="396"/>
      <c r="OFH177" s="396"/>
      <c r="OFI177" s="396"/>
      <c r="OFJ177" s="396"/>
      <c r="OFK177" s="396"/>
      <c r="OFL177" s="396"/>
      <c r="OFM177" s="396"/>
      <c r="OFN177" s="396"/>
      <c r="OFO177" s="396"/>
      <c r="OFP177" s="396"/>
      <c r="OFQ177" s="396"/>
      <c r="OFR177" s="396"/>
      <c r="OFS177" s="396"/>
      <c r="OFT177" s="396"/>
      <c r="OFU177" s="396"/>
      <c r="OFV177" s="396"/>
      <c r="OFW177" s="396"/>
      <c r="OFX177" s="396"/>
      <c r="OFY177" s="396"/>
      <c r="OFZ177" s="396"/>
      <c r="OGA177" s="396"/>
      <c r="OGB177" s="396"/>
      <c r="OGC177" s="396"/>
      <c r="OGD177" s="396"/>
      <c r="OGE177" s="396"/>
      <c r="OGF177" s="396"/>
      <c r="OGG177" s="396"/>
      <c r="OGH177" s="396"/>
      <c r="OGI177" s="396"/>
      <c r="OGJ177" s="396"/>
      <c r="OGK177" s="396"/>
      <c r="OGL177" s="396"/>
      <c r="OGM177" s="396"/>
      <c r="OGN177" s="396"/>
      <c r="OGO177" s="396"/>
      <c r="OGP177" s="396"/>
      <c r="OGQ177" s="396"/>
      <c r="OGR177" s="396"/>
      <c r="OGS177" s="396"/>
      <c r="OGT177" s="396"/>
      <c r="OGU177" s="396"/>
      <c r="OGV177" s="396"/>
      <c r="OGW177" s="396"/>
      <c r="OGX177" s="396"/>
      <c r="OGY177" s="396"/>
      <c r="OGZ177" s="396"/>
      <c r="OHA177" s="396"/>
      <c r="OHB177" s="396"/>
      <c r="OHC177" s="396"/>
      <c r="OHD177" s="396"/>
      <c r="OHE177" s="396"/>
      <c r="OHF177" s="396"/>
      <c r="OHG177" s="396"/>
      <c r="OHH177" s="396"/>
      <c r="OHI177" s="396"/>
      <c r="OHJ177" s="396"/>
      <c r="OHK177" s="396"/>
      <c r="OHL177" s="396"/>
      <c r="OHM177" s="396"/>
      <c r="OHN177" s="396"/>
      <c r="OHO177" s="396"/>
      <c r="OHP177" s="396"/>
      <c r="OHQ177" s="396"/>
      <c r="OHR177" s="396"/>
      <c r="OHS177" s="396"/>
      <c r="OHT177" s="396"/>
      <c r="OHU177" s="396"/>
      <c r="OHV177" s="396"/>
      <c r="OHW177" s="396"/>
      <c r="OHX177" s="396"/>
      <c r="OHY177" s="396"/>
      <c r="OHZ177" s="396"/>
      <c r="OIA177" s="396"/>
      <c r="OIB177" s="396"/>
      <c r="OIC177" s="396"/>
      <c r="OID177" s="396"/>
      <c r="OIE177" s="396"/>
      <c r="OIF177" s="396"/>
      <c r="OIG177" s="396"/>
      <c r="OIH177" s="396"/>
      <c r="OII177" s="396"/>
      <c r="OIJ177" s="396"/>
      <c r="OIK177" s="396"/>
      <c r="OIL177" s="396"/>
      <c r="OIM177" s="396"/>
      <c r="OIN177" s="396"/>
      <c r="OIO177" s="396"/>
      <c r="OIP177" s="396"/>
      <c r="OIQ177" s="396"/>
      <c r="OIR177" s="396"/>
      <c r="OIS177" s="396"/>
      <c r="OIT177" s="396"/>
      <c r="OIU177" s="396"/>
      <c r="OIV177" s="396"/>
      <c r="OIW177" s="396"/>
      <c r="OIX177" s="396"/>
      <c r="OIY177" s="396"/>
      <c r="OIZ177" s="396"/>
      <c r="OJA177" s="396"/>
      <c r="OJB177" s="396"/>
      <c r="OJC177" s="396"/>
      <c r="OJD177" s="396"/>
      <c r="OJE177" s="396"/>
      <c r="OJF177" s="396"/>
      <c r="OJG177" s="396"/>
      <c r="OJH177" s="396"/>
      <c r="OJI177" s="396"/>
      <c r="OJJ177" s="396"/>
      <c r="OJK177" s="396"/>
      <c r="OJL177" s="396"/>
      <c r="OJM177" s="396"/>
      <c r="OJN177" s="396"/>
      <c r="OJO177" s="396"/>
      <c r="OJP177" s="396"/>
      <c r="OJQ177" s="396"/>
      <c r="OJR177" s="396"/>
      <c r="OJS177" s="396"/>
      <c r="OJT177" s="396"/>
      <c r="OJU177" s="396"/>
      <c r="OJV177" s="396"/>
      <c r="OJW177" s="396"/>
      <c r="OJX177" s="396"/>
      <c r="OJY177" s="396"/>
      <c r="OJZ177" s="396"/>
      <c r="OKA177" s="396"/>
      <c r="OKB177" s="396"/>
      <c r="OKC177" s="396"/>
      <c r="OKD177" s="396"/>
      <c r="OKE177" s="396"/>
      <c r="OKF177" s="396"/>
      <c r="OKG177" s="396"/>
      <c r="OKH177" s="396"/>
      <c r="OKI177" s="396"/>
      <c r="OKJ177" s="396"/>
      <c r="OKK177" s="396"/>
      <c r="OKL177" s="396"/>
      <c r="OKM177" s="396"/>
      <c r="OKN177" s="396"/>
      <c r="OKO177" s="396"/>
      <c r="OKP177" s="396"/>
      <c r="OKQ177" s="396"/>
      <c r="OKR177" s="396"/>
      <c r="OKS177" s="396"/>
      <c r="OKT177" s="396"/>
      <c r="OKU177" s="396"/>
      <c r="OKV177" s="396"/>
      <c r="OKW177" s="396"/>
      <c r="OKX177" s="396"/>
      <c r="OKY177" s="396"/>
      <c r="OKZ177" s="396"/>
      <c r="OLA177" s="396"/>
      <c r="OLB177" s="396"/>
      <c r="OLC177" s="396"/>
      <c r="OLD177" s="396"/>
      <c r="OLE177" s="396"/>
      <c r="OLF177" s="396"/>
      <c r="OLG177" s="396"/>
      <c r="OLH177" s="396"/>
      <c r="OLI177" s="396"/>
      <c r="OLJ177" s="396"/>
      <c r="OLK177" s="396"/>
      <c r="OLL177" s="396"/>
      <c r="OLM177" s="396"/>
      <c r="OLN177" s="396"/>
      <c r="OLO177" s="396"/>
      <c r="OLP177" s="396"/>
      <c r="OLQ177" s="396"/>
      <c r="OLR177" s="396"/>
      <c r="OLS177" s="396"/>
      <c r="OLT177" s="396"/>
      <c r="OLU177" s="396"/>
      <c r="OLV177" s="396"/>
      <c r="OLW177" s="396"/>
      <c r="OLX177" s="396"/>
      <c r="OLY177" s="396"/>
      <c r="OLZ177" s="396"/>
      <c r="OMA177" s="396"/>
      <c r="OMB177" s="396"/>
      <c r="OMC177" s="396"/>
      <c r="OMD177" s="396"/>
      <c r="OME177" s="396"/>
      <c r="OMF177" s="396"/>
      <c r="OMG177" s="396"/>
      <c r="OMH177" s="396"/>
      <c r="OMI177" s="396"/>
      <c r="OMJ177" s="396"/>
      <c r="OMK177" s="396"/>
      <c r="OML177" s="396"/>
      <c r="OMM177" s="396"/>
      <c r="OMN177" s="396"/>
      <c r="OMO177" s="396"/>
      <c r="OMP177" s="396"/>
      <c r="OMQ177" s="396"/>
      <c r="OMR177" s="396"/>
      <c r="OMS177" s="396"/>
      <c r="OMT177" s="396"/>
      <c r="OMU177" s="396"/>
      <c r="OMV177" s="396"/>
      <c r="OMW177" s="396"/>
      <c r="OMX177" s="396"/>
      <c r="OMY177" s="396"/>
      <c r="OMZ177" s="396"/>
      <c r="ONA177" s="396"/>
      <c r="ONB177" s="396"/>
      <c r="ONC177" s="396"/>
      <c r="OND177" s="396"/>
      <c r="ONE177" s="396"/>
      <c r="ONF177" s="396"/>
      <c r="ONG177" s="396"/>
      <c r="ONH177" s="396"/>
      <c r="ONI177" s="396"/>
      <c r="ONJ177" s="396"/>
      <c r="ONK177" s="396"/>
      <c r="ONL177" s="396"/>
      <c r="ONM177" s="396"/>
      <c r="ONN177" s="396"/>
      <c r="ONO177" s="396"/>
      <c r="ONP177" s="396"/>
      <c r="ONQ177" s="396"/>
      <c r="ONR177" s="396"/>
      <c r="ONS177" s="396"/>
      <c r="ONT177" s="396"/>
      <c r="ONU177" s="396"/>
      <c r="ONV177" s="396"/>
      <c r="ONW177" s="396"/>
      <c r="ONX177" s="396"/>
      <c r="ONY177" s="396"/>
      <c r="ONZ177" s="396"/>
      <c r="OOA177" s="396"/>
      <c r="OOB177" s="396"/>
      <c r="OOC177" s="396"/>
      <c r="OOD177" s="396"/>
      <c r="OOE177" s="396"/>
      <c r="OOF177" s="396"/>
      <c r="OOG177" s="396"/>
      <c r="OOH177" s="396"/>
      <c r="OOI177" s="396"/>
      <c r="OOJ177" s="396"/>
      <c r="OOK177" s="396"/>
      <c r="OOL177" s="396"/>
      <c r="OOM177" s="396"/>
      <c r="OON177" s="396"/>
      <c r="OOO177" s="396"/>
      <c r="OOP177" s="396"/>
      <c r="OOQ177" s="396"/>
      <c r="OOR177" s="396"/>
      <c r="OOS177" s="396"/>
      <c r="OOT177" s="396"/>
      <c r="OOU177" s="396"/>
      <c r="OOV177" s="396"/>
      <c r="OOW177" s="396"/>
      <c r="OOX177" s="396"/>
      <c r="OOY177" s="396"/>
      <c r="OOZ177" s="396"/>
      <c r="OPA177" s="396"/>
      <c r="OPB177" s="396"/>
      <c r="OPC177" s="396"/>
      <c r="OPD177" s="396"/>
      <c r="OPE177" s="396"/>
      <c r="OPF177" s="396"/>
      <c r="OPG177" s="396"/>
      <c r="OPH177" s="396"/>
      <c r="OPI177" s="396"/>
      <c r="OPJ177" s="396"/>
      <c r="OPK177" s="396"/>
      <c r="OPL177" s="396"/>
      <c r="OPM177" s="396"/>
      <c r="OPN177" s="396"/>
      <c r="OPO177" s="396"/>
      <c r="OPP177" s="396"/>
      <c r="OPQ177" s="396"/>
      <c r="OPR177" s="396"/>
      <c r="OPS177" s="396"/>
      <c r="OPT177" s="396"/>
      <c r="OPU177" s="396"/>
      <c r="OPV177" s="396"/>
      <c r="OPW177" s="396"/>
      <c r="OPX177" s="396"/>
      <c r="OPY177" s="396"/>
      <c r="OPZ177" s="396"/>
      <c r="OQA177" s="396"/>
      <c r="OQB177" s="396"/>
      <c r="OQC177" s="396"/>
      <c r="OQD177" s="396"/>
      <c r="OQE177" s="396"/>
      <c r="OQF177" s="396"/>
      <c r="OQG177" s="396"/>
      <c r="OQH177" s="396"/>
      <c r="OQI177" s="396"/>
      <c r="OQJ177" s="396"/>
      <c r="OQK177" s="396"/>
      <c r="OQL177" s="396"/>
      <c r="OQM177" s="396"/>
      <c r="OQN177" s="396"/>
      <c r="OQO177" s="396"/>
      <c r="OQP177" s="396"/>
      <c r="OQQ177" s="396"/>
      <c r="OQR177" s="396"/>
      <c r="OQS177" s="396"/>
      <c r="OQT177" s="396"/>
      <c r="OQU177" s="396"/>
      <c r="OQV177" s="396"/>
      <c r="OQW177" s="396"/>
      <c r="OQX177" s="396"/>
      <c r="OQY177" s="396"/>
      <c r="OQZ177" s="396"/>
      <c r="ORA177" s="396"/>
      <c r="ORB177" s="396"/>
      <c r="ORC177" s="396"/>
      <c r="ORD177" s="396"/>
      <c r="ORE177" s="396"/>
      <c r="ORF177" s="396"/>
      <c r="ORG177" s="396"/>
      <c r="ORH177" s="396"/>
      <c r="ORI177" s="396"/>
      <c r="ORJ177" s="396"/>
      <c r="ORK177" s="396"/>
      <c r="ORL177" s="396"/>
      <c r="ORM177" s="396"/>
      <c r="ORN177" s="396"/>
      <c r="ORO177" s="396"/>
      <c r="ORP177" s="396"/>
      <c r="ORQ177" s="396"/>
      <c r="ORR177" s="396"/>
      <c r="ORS177" s="396"/>
      <c r="ORT177" s="396"/>
      <c r="ORU177" s="396"/>
      <c r="ORV177" s="396"/>
      <c r="ORW177" s="396"/>
      <c r="ORX177" s="396"/>
      <c r="ORY177" s="396"/>
      <c r="ORZ177" s="396"/>
      <c r="OSA177" s="396"/>
      <c r="OSB177" s="396"/>
      <c r="OSC177" s="396"/>
      <c r="OSD177" s="396"/>
      <c r="OSE177" s="396"/>
      <c r="OSF177" s="396"/>
      <c r="OSG177" s="396"/>
      <c r="OSH177" s="396"/>
      <c r="OSI177" s="396"/>
      <c r="OSJ177" s="396"/>
      <c r="OSK177" s="396"/>
      <c r="OSL177" s="396"/>
      <c r="OSM177" s="396"/>
      <c r="OSN177" s="396"/>
      <c r="OSO177" s="396"/>
      <c r="OSP177" s="396"/>
      <c r="OSQ177" s="396"/>
      <c r="OSR177" s="396"/>
      <c r="OSS177" s="396"/>
      <c r="OST177" s="396"/>
      <c r="OSU177" s="396"/>
      <c r="OSV177" s="396"/>
      <c r="OSW177" s="396"/>
      <c r="OSX177" s="396"/>
      <c r="OSY177" s="396"/>
      <c r="OSZ177" s="396"/>
      <c r="OTA177" s="396"/>
      <c r="OTB177" s="396"/>
      <c r="OTC177" s="396"/>
      <c r="OTD177" s="396"/>
      <c r="OTE177" s="396"/>
      <c r="OTF177" s="396"/>
      <c r="OTG177" s="396"/>
      <c r="OTH177" s="396"/>
      <c r="OTI177" s="396"/>
      <c r="OTJ177" s="396"/>
      <c r="OTK177" s="396"/>
      <c r="OTL177" s="396"/>
      <c r="OTM177" s="396"/>
      <c r="OTN177" s="396"/>
      <c r="OTO177" s="396"/>
      <c r="OTP177" s="396"/>
      <c r="OTQ177" s="396"/>
      <c r="OTR177" s="396"/>
      <c r="OTS177" s="396"/>
      <c r="OTT177" s="396"/>
      <c r="OTU177" s="396"/>
      <c r="OTV177" s="396"/>
      <c r="OTW177" s="396"/>
      <c r="OTX177" s="396"/>
      <c r="OTY177" s="396"/>
      <c r="OTZ177" s="396"/>
      <c r="OUA177" s="396"/>
      <c r="OUB177" s="396"/>
      <c r="OUC177" s="396"/>
      <c r="OUD177" s="396"/>
      <c r="OUE177" s="396"/>
      <c r="OUF177" s="396"/>
      <c r="OUG177" s="396"/>
      <c r="OUH177" s="396"/>
      <c r="OUI177" s="396"/>
      <c r="OUJ177" s="396"/>
      <c r="OUK177" s="396"/>
      <c r="OUL177" s="396"/>
      <c r="OUM177" s="396"/>
      <c r="OUN177" s="396"/>
      <c r="OUO177" s="396"/>
      <c r="OUP177" s="396"/>
      <c r="OUQ177" s="396"/>
      <c r="OUR177" s="396"/>
      <c r="OUS177" s="396"/>
      <c r="OUT177" s="396"/>
      <c r="OUU177" s="396"/>
      <c r="OUV177" s="396"/>
      <c r="OUW177" s="396"/>
      <c r="OUX177" s="396"/>
      <c r="OUY177" s="396"/>
      <c r="OUZ177" s="396"/>
      <c r="OVA177" s="396"/>
      <c r="OVB177" s="396"/>
      <c r="OVC177" s="396"/>
      <c r="OVD177" s="396"/>
      <c r="OVE177" s="396"/>
      <c r="OVF177" s="396"/>
      <c r="OVG177" s="396"/>
      <c r="OVH177" s="396"/>
      <c r="OVI177" s="396"/>
      <c r="OVJ177" s="396"/>
      <c r="OVK177" s="396"/>
      <c r="OVL177" s="396"/>
      <c r="OVM177" s="396"/>
      <c r="OVN177" s="396"/>
      <c r="OVO177" s="396"/>
      <c r="OVP177" s="396"/>
      <c r="OVQ177" s="396"/>
      <c r="OVR177" s="396"/>
      <c r="OVS177" s="396"/>
      <c r="OVT177" s="396"/>
      <c r="OVU177" s="396"/>
      <c r="OVV177" s="396"/>
      <c r="OVW177" s="396"/>
      <c r="OVX177" s="396"/>
      <c r="OVY177" s="396"/>
      <c r="OVZ177" s="396"/>
      <c r="OWA177" s="396"/>
      <c r="OWB177" s="396"/>
      <c r="OWC177" s="396"/>
      <c r="OWD177" s="396"/>
      <c r="OWE177" s="396"/>
      <c r="OWF177" s="396"/>
      <c r="OWG177" s="396"/>
      <c r="OWH177" s="396"/>
      <c r="OWI177" s="396"/>
      <c r="OWJ177" s="396"/>
      <c r="OWK177" s="396"/>
      <c r="OWL177" s="396"/>
      <c r="OWM177" s="396"/>
      <c r="OWN177" s="396"/>
      <c r="OWO177" s="396"/>
      <c r="OWP177" s="396"/>
      <c r="OWQ177" s="396"/>
      <c r="OWR177" s="396"/>
      <c r="OWS177" s="396"/>
      <c r="OWT177" s="396"/>
      <c r="OWU177" s="396"/>
      <c r="OWV177" s="396"/>
      <c r="OWW177" s="396"/>
      <c r="OWX177" s="396"/>
      <c r="OWY177" s="396"/>
      <c r="OWZ177" s="396"/>
      <c r="OXA177" s="396"/>
      <c r="OXB177" s="396"/>
      <c r="OXC177" s="396"/>
      <c r="OXD177" s="396"/>
      <c r="OXE177" s="396"/>
      <c r="OXF177" s="396"/>
      <c r="OXG177" s="396"/>
      <c r="OXH177" s="396"/>
      <c r="OXI177" s="396"/>
      <c r="OXJ177" s="396"/>
      <c r="OXK177" s="396"/>
      <c r="OXL177" s="396"/>
      <c r="OXM177" s="396"/>
      <c r="OXN177" s="396"/>
      <c r="OXO177" s="396"/>
      <c r="OXP177" s="396"/>
      <c r="OXQ177" s="396"/>
      <c r="OXR177" s="396"/>
      <c r="OXS177" s="396"/>
      <c r="OXT177" s="396"/>
      <c r="OXU177" s="396"/>
      <c r="OXV177" s="396"/>
      <c r="OXW177" s="396"/>
      <c r="OXX177" s="396"/>
      <c r="OXY177" s="396"/>
      <c r="OXZ177" s="396"/>
      <c r="OYA177" s="396"/>
      <c r="OYB177" s="396"/>
      <c r="OYC177" s="396"/>
      <c r="OYD177" s="396"/>
      <c r="OYE177" s="396"/>
      <c r="OYF177" s="396"/>
      <c r="OYG177" s="396"/>
      <c r="OYH177" s="396"/>
      <c r="OYI177" s="396"/>
      <c r="OYJ177" s="396"/>
      <c r="OYK177" s="396"/>
      <c r="OYL177" s="396"/>
      <c r="OYM177" s="396"/>
      <c r="OYN177" s="396"/>
      <c r="OYO177" s="396"/>
      <c r="OYP177" s="396"/>
      <c r="OYQ177" s="396"/>
      <c r="OYR177" s="396"/>
      <c r="OYS177" s="396"/>
      <c r="OYT177" s="396"/>
      <c r="OYU177" s="396"/>
      <c r="OYV177" s="396"/>
      <c r="OYW177" s="396"/>
      <c r="OYX177" s="396"/>
      <c r="OYY177" s="396"/>
      <c r="OYZ177" s="396"/>
      <c r="OZA177" s="396"/>
      <c r="OZB177" s="396"/>
      <c r="OZC177" s="396"/>
      <c r="OZD177" s="396"/>
      <c r="OZE177" s="396"/>
      <c r="OZF177" s="396"/>
      <c r="OZG177" s="396"/>
      <c r="OZH177" s="396"/>
      <c r="OZI177" s="396"/>
      <c r="OZJ177" s="396"/>
      <c r="OZK177" s="396"/>
      <c r="OZL177" s="396"/>
      <c r="OZM177" s="396"/>
      <c r="OZN177" s="396"/>
      <c r="OZO177" s="396"/>
      <c r="OZP177" s="396"/>
      <c r="OZQ177" s="396"/>
      <c r="OZR177" s="396"/>
      <c r="OZS177" s="396"/>
      <c r="OZT177" s="396"/>
      <c r="OZU177" s="396"/>
      <c r="OZV177" s="396"/>
      <c r="OZW177" s="396"/>
      <c r="OZX177" s="396"/>
      <c r="OZY177" s="396"/>
      <c r="OZZ177" s="396"/>
      <c r="PAA177" s="396"/>
      <c r="PAB177" s="396"/>
      <c r="PAC177" s="396"/>
      <c r="PAD177" s="396"/>
      <c r="PAE177" s="396"/>
      <c r="PAF177" s="396"/>
      <c r="PAG177" s="396"/>
      <c r="PAH177" s="396"/>
      <c r="PAI177" s="396"/>
      <c r="PAJ177" s="396"/>
      <c r="PAK177" s="396"/>
      <c r="PAL177" s="396"/>
      <c r="PAM177" s="396"/>
      <c r="PAN177" s="396"/>
      <c r="PAO177" s="396"/>
      <c r="PAP177" s="396"/>
      <c r="PAQ177" s="396"/>
      <c r="PAR177" s="396"/>
      <c r="PAS177" s="396"/>
      <c r="PAT177" s="396"/>
      <c r="PAU177" s="396"/>
      <c r="PAV177" s="396"/>
      <c r="PAW177" s="396"/>
      <c r="PAX177" s="396"/>
      <c r="PAY177" s="396"/>
      <c r="PAZ177" s="396"/>
      <c r="PBA177" s="396"/>
      <c r="PBB177" s="396"/>
      <c r="PBC177" s="396"/>
      <c r="PBD177" s="396"/>
      <c r="PBE177" s="396"/>
      <c r="PBF177" s="396"/>
      <c r="PBG177" s="396"/>
      <c r="PBH177" s="396"/>
      <c r="PBI177" s="396"/>
      <c r="PBJ177" s="396"/>
      <c r="PBK177" s="396"/>
      <c r="PBL177" s="396"/>
      <c r="PBM177" s="396"/>
      <c r="PBN177" s="396"/>
      <c r="PBO177" s="396"/>
      <c r="PBP177" s="396"/>
      <c r="PBQ177" s="396"/>
      <c r="PBR177" s="396"/>
      <c r="PBS177" s="396"/>
      <c r="PBT177" s="396"/>
      <c r="PBU177" s="396"/>
      <c r="PBV177" s="396"/>
      <c r="PBW177" s="396"/>
      <c r="PBX177" s="396"/>
      <c r="PBY177" s="396"/>
      <c r="PBZ177" s="396"/>
      <c r="PCA177" s="396"/>
      <c r="PCB177" s="396"/>
      <c r="PCC177" s="396"/>
      <c r="PCD177" s="396"/>
      <c r="PCE177" s="396"/>
      <c r="PCF177" s="396"/>
      <c r="PCG177" s="396"/>
      <c r="PCH177" s="396"/>
      <c r="PCI177" s="396"/>
      <c r="PCJ177" s="396"/>
      <c r="PCK177" s="396"/>
      <c r="PCL177" s="396"/>
      <c r="PCM177" s="396"/>
      <c r="PCN177" s="396"/>
      <c r="PCO177" s="396"/>
      <c r="PCP177" s="396"/>
      <c r="PCQ177" s="396"/>
      <c r="PCR177" s="396"/>
      <c r="PCS177" s="396"/>
      <c r="PCT177" s="396"/>
      <c r="PCU177" s="396"/>
      <c r="PCV177" s="396"/>
      <c r="PCW177" s="396"/>
      <c r="PCX177" s="396"/>
      <c r="PCY177" s="396"/>
      <c r="PCZ177" s="396"/>
      <c r="PDA177" s="396"/>
      <c r="PDB177" s="396"/>
      <c r="PDC177" s="396"/>
      <c r="PDD177" s="396"/>
      <c r="PDE177" s="396"/>
      <c r="PDF177" s="396"/>
      <c r="PDG177" s="396"/>
      <c r="PDH177" s="396"/>
      <c r="PDI177" s="396"/>
      <c r="PDJ177" s="396"/>
      <c r="PDK177" s="396"/>
      <c r="PDL177" s="396"/>
      <c r="PDM177" s="396"/>
      <c r="PDN177" s="396"/>
      <c r="PDO177" s="396"/>
      <c r="PDP177" s="396"/>
      <c r="PDQ177" s="396"/>
      <c r="PDR177" s="396"/>
      <c r="PDS177" s="396"/>
      <c r="PDT177" s="396"/>
      <c r="PDU177" s="396"/>
      <c r="PDV177" s="396"/>
      <c r="PDW177" s="396"/>
      <c r="PDX177" s="396"/>
      <c r="PDY177" s="396"/>
      <c r="PDZ177" s="396"/>
      <c r="PEA177" s="396"/>
      <c r="PEB177" s="396"/>
      <c r="PEC177" s="396"/>
      <c r="PED177" s="396"/>
      <c r="PEE177" s="396"/>
      <c r="PEF177" s="396"/>
      <c r="PEG177" s="396"/>
      <c r="PEH177" s="396"/>
      <c r="PEI177" s="396"/>
      <c r="PEJ177" s="396"/>
      <c r="PEK177" s="396"/>
      <c r="PEL177" s="396"/>
      <c r="PEM177" s="396"/>
      <c r="PEN177" s="396"/>
      <c r="PEO177" s="396"/>
      <c r="PEP177" s="396"/>
      <c r="PEQ177" s="396"/>
      <c r="PER177" s="396"/>
      <c r="PES177" s="396"/>
      <c r="PET177" s="396"/>
      <c r="PEU177" s="396"/>
      <c r="PEV177" s="396"/>
      <c r="PEW177" s="396"/>
      <c r="PEX177" s="396"/>
      <c r="PEY177" s="396"/>
      <c r="PEZ177" s="396"/>
      <c r="PFA177" s="396"/>
      <c r="PFB177" s="396"/>
      <c r="PFC177" s="396"/>
      <c r="PFD177" s="396"/>
      <c r="PFE177" s="396"/>
      <c r="PFF177" s="396"/>
      <c r="PFG177" s="396"/>
      <c r="PFH177" s="396"/>
      <c r="PFI177" s="396"/>
      <c r="PFJ177" s="396"/>
      <c r="PFK177" s="396"/>
      <c r="PFL177" s="396"/>
      <c r="PFM177" s="396"/>
      <c r="PFN177" s="396"/>
      <c r="PFO177" s="396"/>
      <c r="PFP177" s="396"/>
      <c r="PFQ177" s="396"/>
      <c r="PFR177" s="396"/>
      <c r="PFS177" s="396"/>
      <c r="PFT177" s="396"/>
      <c r="PFU177" s="396"/>
      <c r="PFV177" s="396"/>
      <c r="PFW177" s="396"/>
      <c r="PFX177" s="396"/>
      <c r="PFY177" s="396"/>
      <c r="PFZ177" s="396"/>
      <c r="PGA177" s="396"/>
      <c r="PGB177" s="396"/>
      <c r="PGC177" s="396"/>
      <c r="PGD177" s="396"/>
      <c r="PGE177" s="396"/>
      <c r="PGF177" s="396"/>
      <c r="PGG177" s="396"/>
      <c r="PGH177" s="396"/>
      <c r="PGI177" s="396"/>
      <c r="PGJ177" s="396"/>
      <c r="PGK177" s="396"/>
      <c r="PGL177" s="396"/>
      <c r="PGM177" s="396"/>
      <c r="PGN177" s="396"/>
      <c r="PGO177" s="396"/>
      <c r="PGP177" s="396"/>
      <c r="PGQ177" s="396"/>
      <c r="PGR177" s="396"/>
      <c r="PGS177" s="396"/>
      <c r="PGT177" s="396"/>
      <c r="PGU177" s="396"/>
      <c r="PGV177" s="396"/>
      <c r="PGW177" s="396"/>
      <c r="PGX177" s="396"/>
      <c r="PGY177" s="396"/>
      <c r="PGZ177" s="396"/>
      <c r="PHA177" s="396"/>
      <c r="PHB177" s="396"/>
      <c r="PHC177" s="396"/>
      <c r="PHD177" s="396"/>
      <c r="PHE177" s="396"/>
      <c r="PHF177" s="396"/>
      <c r="PHG177" s="396"/>
      <c r="PHH177" s="396"/>
      <c r="PHI177" s="396"/>
      <c r="PHJ177" s="396"/>
      <c r="PHK177" s="396"/>
      <c r="PHL177" s="396"/>
      <c r="PHM177" s="396"/>
      <c r="PHN177" s="396"/>
      <c r="PHO177" s="396"/>
      <c r="PHP177" s="396"/>
      <c r="PHQ177" s="396"/>
      <c r="PHR177" s="396"/>
      <c r="PHS177" s="396"/>
      <c r="PHT177" s="396"/>
      <c r="PHU177" s="396"/>
      <c r="PHV177" s="396"/>
      <c r="PHW177" s="396"/>
      <c r="PHX177" s="396"/>
      <c r="PHY177" s="396"/>
      <c r="PHZ177" s="396"/>
      <c r="PIA177" s="396"/>
      <c r="PIB177" s="396"/>
      <c r="PIC177" s="396"/>
      <c r="PID177" s="396"/>
      <c r="PIE177" s="396"/>
      <c r="PIF177" s="396"/>
      <c r="PIG177" s="396"/>
      <c r="PIH177" s="396"/>
      <c r="PII177" s="396"/>
      <c r="PIJ177" s="396"/>
      <c r="PIK177" s="396"/>
      <c r="PIL177" s="396"/>
      <c r="PIM177" s="396"/>
      <c r="PIN177" s="396"/>
      <c r="PIO177" s="396"/>
      <c r="PIP177" s="396"/>
      <c r="PIQ177" s="396"/>
      <c r="PIR177" s="396"/>
      <c r="PIS177" s="396"/>
      <c r="PIT177" s="396"/>
      <c r="PIU177" s="396"/>
      <c r="PIV177" s="396"/>
      <c r="PIW177" s="396"/>
      <c r="PIX177" s="396"/>
      <c r="PIY177" s="396"/>
      <c r="PIZ177" s="396"/>
      <c r="PJA177" s="396"/>
      <c r="PJB177" s="396"/>
      <c r="PJC177" s="396"/>
      <c r="PJD177" s="396"/>
      <c r="PJE177" s="396"/>
      <c r="PJF177" s="396"/>
      <c r="PJG177" s="396"/>
      <c r="PJH177" s="396"/>
      <c r="PJI177" s="396"/>
      <c r="PJJ177" s="396"/>
      <c r="PJK177" s="396"/>
      <c r="PJL177" s="396"/>
      <c r="PJM177" s="396"/>
      <c r="PJN177" s="396"/>
      <c r="PJO177" s="396"/>
      <c r="PJP177" s="396"/>
      <c r="PJQ177" s="396"/>
      <c r="PJR177" s="396"/>
      <c r="PJS177" s="396"/>
      <c r="PJT177" s="396"/>
      <c r="PJU177" s="396"/>
      <c r="PJV177" s="396"/>
      <c r="PJW177" s="396"/>
      <c r="PJX177" s="396"/>
      <c r="PJY177" s="396"/>
      <c r="PJZ177" s="396"/>
      <c r="PKA177" s="396"/>
      <c r="PKB177" s="396"/>
      <c r="PKC177" s="396"/>
      <c r="PKD177" s="396"/>
      <c r="PKE177" s="396"/>
      <c r="PKF177" s="396"/>
      <c r="PKG177" s="396"/>
      <c r="PKH177" s="396"/>
      <c r="PKI177" s="396"/>
      <c r="PKJ177" s="396"/>
      <c r="PKK177" s="396"/>
      <c r="PKL177" s="396"/>
      <c r="PKM177" s="396"/>
      <c r="PKN177" s="396"/>
      <c r="PKO177" s="396"/>
      <c r="PKP177" s="396"/>
      <c r="PKQ177" s="396"/>
      <c r="PKR177" s="396"/>
      <c r="PKS177" s="396"/>
      <c r="PKT177" s="396"/>
      <c r="PKU177" s="396"/>
      <c r="PKV177" s="396"/>
      <c r="PKW177" s="396"/>
      <c r="PKX177" s="396"/>
      <c r="PKY177" s="396"/>
      <c r="PKZ177" s="396"/>
      <c r="PLA177" s="396"/>
      <c r="PLB177" s="396"/>
      <c r="PLC177" s="396"/>
      <c r="PLD177" s="396"/>
      <c r="PLE177" s="396"/>
      <c r="PLF177" s="396"/>
      <c r="PLG177" s="396"/>
      <c r="PLH177" s="396"/>
      <c r="PLI177" s="396"/>
      <c r="PLJ177" s="396"/>
      <c r="PLK177" s="396"/>
      <c r="PLL177" s="396"/>
      <c r="PLM177" s="396"/>
      <c r="PLN177" s="396"/>
      <c r="PLO177" s="396"/>
      <c r="PLP177" s="396"/>
      <c r="PLQ177" s="396"/>
      <c r="PLR177" s="396"/>
      <c r="PLS177" s="396"/>
      <c r="PLT177" s="396"/>
      <c r="PLU177" s="396"/>
      <c r="PLV177" s="396"/>
      <c r="PLW177" s="396"/>
      <c r="PLX177" s="396"/>
      <c r="PLY177" s="396"/>
      <c r="PLZ177" s="396"/>
      <c r="PMA177" s="396"/>
      <c r="PMB177" s="396"/>
      <c r="PMC177" s="396"/>
      <c r="PMD177" s="396"/>
      <c r="PME177" s="396"/>
      <c r="PMF177" s="396"/>
      <c r="PMG177" s="396"/>
      <c r="PMH177" s="396"/>
      <c r="PMI177" s="396"/>
      <c r="PMJ177" s="396"/>
      <c r="PMK177" s="396"/>
      <c r="PML177" s="396"/>
      <c r="PMM177" s="396"/>
      <c r="PMN177" s="396"/>
      <c r="PMO177" s="396"/>
      <c r="PMP177" s="396"/>
      <c r="PMQ177" s="396"/>
      <c r="PMR177" s="396"/>
      <c r="PMS177" s="396"/>
      <c r="PMT177" s="396"/>
      <c r="PMU177" s="396"/>
      <c r="PMV177" s="396"/>
      <c r="PMW177" s="396"/>
      <c r="PMX177" s="396"/>
      <c r="PMY177" s="396"/>
      <c r="PMZ177" s="396"/>
      <c r="PNA177" s="396"/>
      <c r="PNB177" s="396"/>
      <c r="PNC177" s="396"/>
      <c r="PND177" s="396"/>
      <c r="PNE177" s="396"/>
      <c r="PNF177" s="396"/>
      <c r="PNG177" s="396"/>
      <c r="PNH177" s="396"/>
      <c r="PNI177" s="396"/>
      <c r="PNJ177" s="396"/>
      <c r="PNK177" s="396"/>
      <c r="PNL177" s="396"/>
      <c r="PNM177" s="396"/>
      <c r="PNN177" s="396"/>
      <c r="PNO177" s="396"/>
      <c r="PNP177" s="396"/>
      <c r="PNQ177" s="396"/>
      <c r="PNR177" s="396"/>
      <c r="PNS177" s="396"/>
      <c r="PNT177" s="396"/>
      <c r="PNU177" s="396"/>
      <c r="PNV177" s="396"/>
      <c r="PNW177" s="396"/>
      <c r="PNX177" s="396"/>
      <c r="PNY177" s="396"/>
      <c r="PNZ177" s="396"/>
      <c r="POA177" s="396"/>
      <c r="POB177" s="396"/>
      <c r="POC177" s="396"/>
      <c r="POD177" s="396"/>
      <c r="POE177" s="396"/>
      <c r="POF177" s="396"/>
      <c r="POG177" s="396"/>
      <c r="POH177" s="396"/>
      <c r="POI177" s="396"/>
      <c r="POJ177" s="396"/>
      <c r="POK177" s="396"/>
      <c r="POL177" s="396"/>
      <c r="POM177" s="396"/>
      <c r="PON177" s="396"/>
      <c r="POO177" s="396"/>
      <c r="POP177" s="396"/>
      <c r="POQ177" s="396"/>
      <c r="POR177" s="396"/>
      <c r="POS177" s="396"/>
      <c r="POT177" s="396"/>
      <c r="POU177" s="396"/>
      <c r="POV177" s="396"/>
      <c r="POW177" s="396"/>
      <c r="POX177" s="396"/>
      <c r="POY177" s="396"/>
      <c r="POZ177" s="396"/>
      <c r="PPA177" s="396"/>
      <c r="PPB177" s="396"/>
      <c r="PPC177" s="396"/>
      <c r="PPD177" s="396"/>
      <c r="PPE177" s="396"/>
      <c r="PPF177" s="396"/>
      <c r="PPG177" s="396"/>
      <c r="PPH177" s="396"/>
      <c r="PPI177" s="396"/>
      <c r="PPJ177" s="396"/>
      <c r="PPK177" s="396"/>
      <c r="PPL177" s="396"/>
      <c r="PPM177" s="396"/>
      <c r="PPN177" s="396"/>
      <c r="PPO177" s="396"/>
      <c r="PPP177" s="396"/>
      <c r="PPQ177" s="396"/>
      <c r="PPR177" s="396"/>
      <c r="PPS177" s="396"/>
      <c r="PPT177" s="396"/>
      <c r="PPU177" s="396"/>
      <c r="PPV177" s="396"/>
      <c r="PPW177" s="396"/>
      <c r="PPX177" s="396"/>
      <c r="PPY177" s="396"/>
      <c r="PPZ177" s="396"/>
      <c r="PQA177" s="396"/>
      <c r="PQB177" s="396"/>
      <c r="PQC177" s="396"/>
      <c r="PQD177" s="396"/>
      <c r="PQE177" s="396"/>
      <c r="PQF177" s="396"/>
      <c r="PQG177" s="396"/>
      <c r="PQH177" s="396"/>
      <c r="PQI177" s="396"/>
      <c r="PQJ177" s="396"/>
      <c r="PQK177" s="396"/>
      <c r="PQL177" s="396"/>
      <c r="PQM177" s="396"/>
      <c r="PQN177" s="396"/>
      <c r="PQO177" s="396"/>
      <c r="PQP177" s="396"/>
      <c r="PQQ177" s="396"/>
      <c r="PQR177" s="396"/>
      <c r="PQS177" s="396"/>
      <c r="PQT177" s="396"/>
      <c r="PQU177" s="396"/>
      <c r="PQV177" s="396"/>
      <c r="PQW177" s="396"/>
      <c r="PQX177" s="396"/>
      <c r="PQY177" s="396"/>
      <c r="PQZ177" s="396"/>
      <c r="PRA177" s="396"/>
      <c r="PRB177" s="396"/>
      <c r="PRC177" s="396"/>
      <c r="PRD177" s="396"/>
      <c r="PRE177" s="396"/>
      <c r="PRF177" s="396"/>
      <c r="PRG177" s="396"/>
      <c r="PRH177" s="396"/>
      <c r="PRI177" s="396"/>
      <c r="PRJ177" s="396"/>
      <c r="PRK177" s="396"/>
      <c r="PRL177" s="396"/>
      <c r="PRM177" s="396"/>
      <c r="PRN177" s="396"/>
      <c r="PRO177" s="396"/>
      <c r="PRP177" s="396"/>
      <c r="PRQ177" s="396"/>
      <c r="PRR177" s="396"/>
      <c r="PRS177" s="396"/>
      <c r="PRT177" s="396"/>
      <c r="PRU177" s="396"/>
      <c r="PRV177" s="396"/>
      <c r="PRW177" s="396"/>
      <c r="PRX177" s="396"/>
      <c r="PRY177" s="396"/>
      <c r="PRZ177" s="396"/>
      <c r="PSA177" s="396"/>
      <c r="PSB177" s="396"/>
      <c r="PSC177" s="396"/>
      <c r="PSD177" s="396"/>
      <c r="PSE177" s="396"/>
      <c r="PSF177" s="396"/>
      <c r="PSG177" s="396"/>
      <c r="PSH177" s="396"/>
      <c r="PSI177" s="396"/>
      <c r="PSJ177" s="396"/>
      <c r="PSK177" s="396"/>
      <c r="PSL177" s="396"/>
      <c r="PSM177" s="396"/>
      <c r="PSN177" s="396"/>
      <c r="PSO177" s="396"/>
      <c r="PSP177" s="396"/>
      <c r="PSQ177" s="396"/>
      <c r="PSR177" s="396"/>
      <c r="PSS177" s="396"/>
      <c r="PST177" s="396"/>
      <c r="PSU177" s="396"/>
      <c r="PSV177" s="396"/>
      <c r="PSW177" s="396"/>
      <c r="PSX177" s="396"/>
      <c r="PSY177" s="396"/>
      <c r="PSZ177" s="396"/>
      <c r="PTA177" s="396"/>
      <c r="PTB177" s="396"/>
      <c r="PTC177" s="396"/>
      <c r="PTD177" s="396"/>
      <c r="PTE177" s="396"/>
      <c r="PTF177" s="396"/>
      <c r="PTG177" s="396"/>
      <c r="PTH177" s="396"/>
      <c r="PTI177" s="396"/>
      <c r="PTJ177" s="396"/>
      <c r="PTK177" s="396"/>
      <c r="PTL177" s="396"/>
      <c r="PTM177" s="396"/>
      <c r="PTN177" s="396"/>
      <c r="PTO177" s="396"/>
      <c r="PTP177" s="396"/>
      <c r="PTQ177" s="396"/>
      <c r="PTR177" s="396"/>
      <c r="PTS177" s="396"/>
      <c r="PTT177" s="396"/>
      <c r="PTU177" s="396"/>
      <c r="PTV177" s="396"/>
      <c r="PTW177" s="396"/>
      <c r="PTX177" s="396"/>
      <c r="PTY177" s="396"/>
      <c r="PTZ177" s="396"/>
      <c r="PUA177" s="396"/>
      <c r="PUB177" s="396"/>
      <c r="PUC177" s="396"/>
      <c r="PUD177" s="396"/>
      <c r="PUE177" s="396"/>
      <c r="PUF177" s="396"/>
      <c r="PUG177" s="396"/>
      <c r="PUH177" s="396"/>
      <c r="PUI177" s="396"/>
      <c r="PUJ177" s="396"/>
      <c r="PUK177" s="396"/>
      <c r="PUL177" s="396"/>
      <c r="PUM177" s="396"/>
      <c r="PUN177" s="396"/>
      <c r="PUO177" s="396"/>
      <c r="PUP177" s="396"/>
      <c r="PUQ177" s="396"/>
      <c r="PUR177" s="396"/>
      <c r="PUS177" s="396"/>
      <c r="PUT177" s="396"/>
      <c r="PUU177" s="396"/>
      <c r="PUV177" s="396"/>
      <c r="PUW177" s="396"/>
      <c r="PUX177" s="396"/>
      <c r="PUY177" s="396"/>
      <c r="PUZ177" s="396"/>
      <c r="PVA177" s="396"/>
      <c r="PVB177" s="396"/>
      <c r="PVC177" s="396"/>
      <c r="PVD177" s="396"/>
      <c r="PVE177" s="396"/>
      <c r="PVF177" s="396"/>
      <c r="PVG177" s="396"/>
      <c r="PVH177" s="396"/>
      <c r="PVI177" s="396"/>
      <c r="PVJ177" s="396"/>
      <c r="PVK177" s="396"/>
      <c r="PVL177" s="396"/>
      <c r="PVM177" s="396"/>
      <c r="PVN177" s="396"/>
      <c r="PVO177" s="396"/>
      <c r="PVP177" s="396"/>
      <c r="PVQ177" s="396"/>
      <c r="PVR177" s="396"/>
      <c r="PVS177" s="396"/>
      <c r="PVT177" s="396"/>
      <c r="PVU177" s="396"/>
      <c r="PVV177" s="396"/>
      <c r="PVW177" s="396"/>
      <c r="PVX177" s="396"/>
      <c r="PVY177" s="396"/>
      <c r="PVZ177" s="396"/>
      <c r="PWA177" s="396"/>
      <c r="PWB177" s="396"/>
      <c r="PWC177" s="396"/>
      <c r="PWD177" s="396"/>
      <c r="PWE177" s="396"/>
      <c r="PWF177" s="396"/>
      <c r="PWG177" s="396"/>
      <c r="PWH177" s="396"/>
      <c r="PWI177" s="396"/>
      <c r="PWJ177" s="396"/>
      <c r="PWK177" s="396"/>
      <c r="PWL177" s="396"/>
      <c r="PWM177" s="396"/>
      <c r="PWN177" s="396"/>
      <c r="PWO177" s="396"/>
      <c r="PWP177" s="396"/>
      <c r="PWQ177" s="396"/>
      <c r="PWR177" s="396"/>
      <c r="PWS177" s="396"/>
      <c r="PWT177" s="396"/>
      <c r="PWU177" s="396"/>
      <c r="PWV177" s="396"/>
      <c r="PWW177" s="396"/>
      <c r="PWX177" s="396"/>
      <c r="PWY177" s="396"/>
      <c r="PWZ177" s="396"/>
      <c r="PXA177" s="396"/>
      <c r="PXB177" s="396"/>
      <c r="PXC177" s="396"/>
      <c r="PXD177" s="396"/>
      <c r="PXE177" s="396"/>
      <c r="PXF177" s="396"/>
      <c r="PXG177" s="396"/>
      <c r="PXH177" s="396"/>
      <c r="PXI177" s="396"/>
      <c r="PXJ177" s="396"/>
      <c r="PXK177" s="396"/>
      <c r="PXL177" s="396"/>
      <c r="PXM177" s="396"/>
      <c r="PXN177" s="396"/>
      <c r="PXO177" s="396"/>
      <c r="PXP177" s="396"/>
      <c r="PXQ177" s="396"/>
      <c r="PXR177" s="396"/>
      <c r="PXS177" s="396"/>
      <c r="PXT177" s="396"/>
      <c r="PXU177" s="396"/>
      <c r="PXV177" s="396"/>
      <c r="PXW177" s="396"/>
      <c r="PXX177" s="396"/>
      <c r="PXY177" s="396"/>
      <c r="PXZ177" s="396"/>
      <c r="PYA177" s="396"/>
      <c r="PYB177" s="396"/>
      <c r="PYC177" s="396"/>
      <c r="PYD177" s="396"/>
      <c r="PYE177" s="396"/>
      <c r="PYF177" s="396"/>
      <c r="PYG177" s="396"/>
      <c r="PYH177" s="396"/>
      <c r="PYI177" s="396"/>
      <c r="PYJ177" s="396"/>
      <c r="PYK177" s="396"/>
      <c r="PYL177" s="396"/>
      <c r="PYM177" s="396"/>
      <c r="PYN177" s="396"/>
      <c r="PYO177" s="396"/>
      <c r="PYP177" s="396"/>
      <c r="PYQ177" s="396"/>
      <c r="PYR177" s="396"/>
      <c r="PYS177" s="396"/>
      <c r="PYT177" s="396"/>
      <c r="PYU177" s="396"/>
      <c r="PYV177" s="396"/>
      <c r="PYW177" s="396"/>
      <c r="PYX177" s="396"/>
      <c r="PYY177" s="396"/>
      <c r="PYZ177" s="396"/>
      <c r="PZA177" s="396"/>
      <c r="PZB177" s="396"/>
      <c r="PZC177" s="396"/>
      <c r="PZD177" s="396"/>
      <c r="PZE177" s="396"/>
      <c r="PZF177" s="396"/>
      <c r="PZG177" s="396"/>
      <c r="PZH177" s="396"/>
      <c r="PZI177" s="396"/>
      <c r="PZJ177" s="396"/>
      <c r="PZK177" s="396"/>
      <c r="PZL177" s="396"/>
      <c r="PZM177" s="396"/>
      <c r="PZN177" s="396"/>
      <c r="PZO177" s="396"/>
      <c r="PZP177" s="396"/>
      <c r="PZQ177" s="396"/>
      <c r="PZR177" s="396"/>
      <c r="PZS177" s="396"/>
      <c r="PZT177" s="396"/>
      <c r="PZU177" s="396"/>
      <c r="PZV177" s="396"/>
      <c r="PZW177" s="396"/>
      <c r="PZX177" s="396"/>
      <c r="PZY177" s="396"/>
      <c r="PZZ177" s="396"/>
      <c r="QAA177" s="396"/>
      <c r="QAB177" s="396"/>
      <c r="QAC177" s="396"/>
      <c r="QAD177" s="396"/>
      <c r="QAE177" s="396"/>
      <c r="QAF177" s="396"/>
      <c r="QAG177" s="396"/>
      <c r="QAH177" s="396"/>
      <c r="QAI177" s="396"/>
      <c r="QAJ177" s="396"/>
      <c r="QAK177" s="396"/>
      <c r="QAL177" s="396"/>
      <c r="QAM177" s="396"/>
      <c r="QAN177" s="396"/>
      <c r="QAO177" s="396"/>
      <c r="QAP177" s="396"/>
      <c r="QAQ177" s="396"/>
      <c r="QAR177" s="396"/>
      <c r="QAS177" s="396"/>
      <c r="QAT177" s="396"/>
      <c r="QAU177" s="396"/>
      <c r="QAV177" s="396"/>
      <c r="QAW177" s="396"/>
      <c r="QAX177" s="396"/>
      <c r="QAY177" s="396"/>
      <c r="QAZ177" s="396"/>
      <c r="QBA177" s="396"/>
      <c r="QBB177" s="396"/>
      <c r="QBC177" s="396"/>
      <c r="QBD177" s="396"/>
      <c r="QBE177" s="396"/>
      <c r="QBF177" s="396"/>
      <c r="QBG177" s="396"/>
      <c r="QBH177" s="396"/>
      <c r="QBI177" s="396"/>
      <c r="QBJ177" s="396"/>
      <c r="QBK177" s="396"/>
      <c r="QBL177" s="396"/>
      <c r="QBM177" s="396"/>
      <c r="QBN177" s="396"/>
      <c r="QBO177" s="396"/>
      <c r="QBP177" s="396"/>
      <c r="QBQ177" s="396"/>
      <c r="QBR177" s="396"/>
      <c r="QBS177" s="396"/>
      <c r="QBT177" s="396"/>
      <c r="QBU177" s="396"/>
      <c r="QBV177" s="396"/>
      <c r="QBW177" s="396"/>
      <c r="QBX177" s="396"/>
      <c r="QBY177" s="396"/>
      <c r="QBZ177" s="396"/>
      <c r="QCA177" s="396"/>
      <c r="QCB177" s="396"/>
      <c r="QCC177" s="396"/>
      <c r="QCD177" s="396"/>
      <c r="QCE177" s="396"/>
      <c r="QCF177" s="396"/>
      <c r="QCG177" s="396"/>
      <c r="QCH177" s="396"/>
      <c r="QCI177" s="396"/>
      <c r="QCJ177" s="396"/>
      <c r="QCK177" s="396"/>
      <c r="QCL177" s="396"/>
      <c r="QCM177" s="396"/>
      <c r="QCN177" s="396"/>
      <c r="QCO177" s="396"/>
      <c r="QCP177" s="396"/>
      <c r="QCQ177" s="396"/>
      <c r="QCR177" s="396"/>
      <c r="QCS177" s="396"/>
      <c r="QCT177" s="396"/>
      <c r="QCU177" s="396"/>
      <c r="QCV177" s="396"/>
      <c r="QCW177" s="396"/>
      <c r="QCX177" s="396"/>
      <c r="QCY177" s="396"/>
      <c r="QCZ177" s="396"/>
      <c r="QDA177" s="396"/>
      <c r="QDB177" s="396"/>
      <c r="QDC177" s="396"/>
      <c r="QDD177" s="396"/>
      <c r="QDE177" s="396"/>
      <c r="QDF177" s="396"/>
      <c r="QDG177" s="396"/>
      <c r="QDH177" s="396"/>
      <c r="QDI177" s="396"/>
      <c r="QDJ177" s="396"/>
      <c r="QDK177" s="396"/>
      <c r="QDL177" s="396"/>
      <c r="QDM177" s="396"/>
      <c r="QDN177" s="396"/>
      <c r="QDO177" s="396"/>
      <c r="QDP177" s="396"/>
      <c r="QDQ177" s="396"/>
      <c r="QDR177" s="396"/>
      <c r="QDS177" s="396"/>
      <c r="QDT177" s="396"/>
      <c r="QDU177" s="396"/>
      <c r="QDV177" s="396"/>
      <c r="QDW177" s="396"/>
      <c r="QDX177" s="396"/>
      <c r="QDY177" s="396"/>
      <c r="QDZ177" s="396"/>
      <c r="QEA177" s="396"/>
      <c r="QEB177" s="396"/>
      <c r="QEC177" s="396"/>
      <c r="QED177" s="396"/>
      <c r="QEE177" s="396"/>
      <c r="QEF177" s="396"/>
      <c r="QEG177" s="396"/>
      <c r="QEH177" s="396"/>
      <c r="QEI177" s="396"/>
      <c r="QEJ177" s="396"/>
      <c r="QEK177" s="396"/>
      <c r="QEL177" s="396"/>
      <c r="QEM177" s="396"/>
      <c r="QEN177" s="396"/>
      <c r="QEO177" s="396"/>
      <c r="QEP177" s="396"/>
      <c r="QEQ177" s="396"/>
      <c r="QER177" s="396"/>
      <c r="QES177" s="396"/>
      <c r="QET177" s="396"/>
      <c r="QEU177" s="396"/>
      <c r="QEV177" s="396"/>
      <c r="QEW177" s="396"/>
      <c r="QEX177" s="396"/>
      <c r="QEY177" s="396"/>
      <c r="QEZ177" s="396"/>
      <c r="QFA177" s="396"/>
      <c r="QFB177" s="396"/>
      <c r="QFC177" s="396"/>
      <c r="QFD177" s="396"/>
      <c r="QFE177" s="396"/>
      <c r="QFF177" s="396"/>
      <c r="QFG177" s="396"/>
      <c r="QFH177" s="396"/>
      <c r="QFI177" s="396"/>
      <c r="QFJ177" s="396"/>
      <c r="QFK177" s="396"/>
      <c r="QFL177" s="396"/>
      <c r="QFM177" s="396"/>
      <c r="QFN177" s="396"/>
      <c r="QFO177" s="396"/>
      <c r="QFP177" s="396"/>
      <c r="QFQ177" s="396"/>
      <c r="QFR177" s="396"/>
      <c r="QFS177" s="396"/>
      <c r="QFT177" s="396"/>
      <c r="QFU177" s="396"/>
      <c r="QFV177" s="396"/>
      <c r="QFW177" s="396"/>
      <c r="QFX177" s="396"/>
      <c r="QFY177" s="396"/>
      <c r="QFZ177" s="396"/>
      <c r="QGA177" s="396"/>
      <c r="QGB177" s="396"/>
      <c r="QGC177" s="396"/>
      <c r="QGD177" s="396"/>
      <c r="QGE177" s="396"/>
      <c r="QGF177" s="396"/>
      <c r="QGG177" s="396"/>
      <c r="QGH177" s="396"/>
      <c r="QGI177" s="396"/>
      <c r="QGJ177" s="396"/>
      <c r="QGK177" s="396"/>
      <c r="QGL177" s="396"/>
      <c r="QGM177" s="396"/>
      <c r="QGN177" s="396"/>
      <c r="QGO177" s="396"/>
      <c r="QGP177" s="396"/>
      <c r="QGQ177" s="396"/>
      <c r="QGR177" s="396"/>
      <c r="QGS177" s="396"/>
      <c r="QGT177" s="396"/>
      <c r="QGU177" s="396"/>
      <c r="QGV177" s="396"/>
      <c r="QGW177" s="396"/>
      <c r="QGX177" s="396"/>
      <c r="QGY177" s="396"/>
      <c r="QGZ177" s="396"/>
      <c r="QHA177" s="396"/>
      <c r="QHB177" s="396"/>
      <c r="QHC177" s="396"/>
      <c r="QHD177" s="396"/>
      <c r="QHE177" s="396"/>
      <c r="QHF177" s="396"/>
      <c r="QHG177" s="396"/>
      <c r="QHH177" s="396"/>
      <c r="QHI177" s="396"/>
      <c r="QHJ177" s="396"/>
      <c r="QHK177" s="396"/>
      <c r="QHL177" s="396"/>
      <c r="QHM177" s="396"/>
      <c r="QHN177" s="396"/>
      <c r="QHO177" s="396"/>
      <c r="QHP177" s="396"/>
      <c r="QHQ177" s="396"/>
      <c r="QHR177" s="396"/>
      <c r="QHS177" s="396"/>
      <c r="QHT177" s="396"/>
      <c r="QHU177" s="396"/>
      <c r="QHV177" s="396"/>
      <c r="QHW177" s="396"/>
      <c r="QHX177" s="396"/>
      <c r="QHY177" s="396"/>
      <c r="QHZ177" s="396"/>
      <c r="QIA177" s="396"/>
      <c r="QIB177" s="396"/>
      <c r="QIC177" s="396"/>
      <c r="QID177" s="396"/>
      <c r="QIE177" s="396"/>
      <c r="QIF177" s="396"/>
      <c r="QIG177" s="396"/>
      <c r="QIH177" s="396"/>
      <c r="QII177" s="396"/>
      <c r="QIJ177" s="396"/>
      <c r="QIK177" s="396"/>
      <c r="QIL177" s="396"/>
      <c r="QIM177" s="396"/>
      <c r="QIN177" s="396"/>
      <c r="QIO177" s="396"/>
      <c r="QIP177" s="396"/>
      <c r="QIQ177" s="396"/>
      <c r="QIR177" s="396"/>
      <c r="QIS177" s="396"/>
      <c r="QIT177" s="396"/>
      <c r="QIU177" s="396"/>
      <c r="QIV177" s="396"/>
      <c r="QIW177" s="396"/>
      <c r="QIX177" s="396"/>
      <c r="QIY177" s="396"/>
      <c r="QIZ177" s="396"/>
      <c r="QJA177" s="396"/>
      <c r="QJB177" s="396"/>
      <c r="QJC177" s="396"/>
      <c r="QJD177" s="396"/>
      <c r="QJE177" s="396"/>
      <c r="QJF177" s="396"/>
      <c r="QJG177" s="396"/>
      <c r="QJH177" s="396"/>
      <c r="QJI177" s="396"/>
      <c r="QJJ177" s="396"/>
      <c r="QJK177" s="396"/>
      <c r="QJL177" s="396"/>
      <c r="QJM177" s="396"/>
      <c r="QJN177" s="396"/>
      <c r="QJO177" s="396"/>
      <c r="QJP177" s="396"/>
      <c r="QJQ177" s="396"/>
      <c r="QJR177" s="396"/>
      <c r="QJS177" s="396"/>
      <c r="QJT177" s="396"/>
      <c r="QJU177" s="396"/>
      <c r="QJV177" s="396"/>
      <c r="QJW177" s="396"/>
      <c r="QJX177" s="396"/>
      <c r="QJY177" s="396"/>
      <c r="QJZ177" s="396"/>
      <c r="QKA177" s="396"/>
      <c r="QKB177" s="396"/>
      <c r="QKC177" s="396"/>
      <c r="QKD177" s="396"/>
      <c r="QKE177" s="396"/>
      <c r="QKF177" s="396"/>
      <c r="QKG177" s="396"/>
      <c r="QKH177" s="396"/>
      <c r="QKI177" s="396"/>
      <c r="QKJ177" s="396"/>
      <c r="QKK177" s="396"/>
      <c r="QKL177" s="396"/>
      <c r="QKM177" s="396"/>
      <c r="QKN177" s="396"/>
      <c r="QKO177" s="396"/>
      <c r="QKP177" s="396"/>
      <c r="QKQ177" s="396"/>
      <c r="QKR177" s="396"/>
      <c r="QKS177" s="396"/>
      <c r="QKT177" s="396"/>
      <c r="QKU177" s="396"/>
      <c r="QKV177" s="396"/>
      <c r="QKW177" s="396"/>
      <c r="QKX177" s="396"/>
      <c r="QKY177" s="396"/>
      <c r="QKZ177" s="396"/>
      <c r="QLA177" s="396"/>
      <c r="QLB177" s="396"/>
      <c r="QLC177" s="396"/>
      <c r="QLD177" s="396"/>
      <c r="QLE177" s="396"/>
      <c r="QLF177" s="396"/>
      <c r="QLG177" s="396"/>
      <c r="QLH177" s="396"/>
      <c r="QLI177" s="396"/>
      <c r="QLJ177" s="396"/>
      <c r="QLK177" s="396"/>
      <c r="QLL177" s="396"/>
      <c r="QLM177" s="396"/>
      <c r="QLN177" s="396"/>
      <c r="QLO177" s="396"/>
      <c r="QLP177" s="396"/>
      <c r="QLQ177" s="396"/>
      <c r="QLR177" s="396"/>
      <c r="QLS177" s="396"/>
      <c r="QLT177" s="396"/>
      <c r="QLU177" s="396"/>
      <c r="QLV177" s="396"/>
      <c r="QLW177" s="396"/>
      <c r="QLX177" s="396"/>
      <c r="QLY177" s="396"/>
      <c r="QLZ177" s="396"/>
      <c r="QMA177" s="396"/>
      <c r="QMB177" s="396"/>
      <c r="QMC177" s="396"/>
      <c r="QMD177" s="396"/>
      <c r="QME177" s="396"/>
      <c r="QMF177" s="396"/>
      <c r="QMG177" s="396"/>
      <c r="QMH177" s="396"/>
      <c r="QMI177" s="396"/>
      <c r="QMJ177" s="396"/>
      <c r="QMK177" s="396"/>
      <c r="QML177" s="396"/>
      <c r="QMM177" s="396"/>
      <c r="QMN177" s="396"/>
      <c r="QMO177" s="396"/>
      <c r="QMP177" s="396"/>
      <c r="QMQ177" s="396"/>
      <c r="QMR177" s="396"/>
      <c r="QMS177" s="396"/>
      <c r="QMT177" s="396"/>
      <c r="QMU177" s="396"/>
      <c r="QMV177" s="396"/>
      <c r="QMW177" s="396"/>
      <c r="QMX177" s="396"/>
      <c r="QMY177" s="396"/>
      <c r="QMZ177" s="396"/>
      <c r="QNA177" s="396"/>
      <c r="QNB177" s="396"/>
      <c r="QNC177" s="396"/>
      <c r="QND177" s="396"/>
      <c r="QNE177" s="396"/>
      <c r="QNF177" s="396"/>
      <c r="QNG177" s="396"/>
      <c r="QNH177" s="396"/>
      <c r="QNI177" s="396"/>
      <c r="QNJ177" s="396"/>
      <c r="QNK177" s="396"/>
      <c r="QNL177" s="396"/>
      <c r="QNM177" s="396"/>
      <c r="QNN177" s="396"/>
      <c r="QNO177" s="396"/>
      <c r="QNP177" s="396"/>
      <c r="QNQ177" s="396"/>
      <c r="QNR177" s="396"/>
      <c r="QNS177" s="396"/>
      <c r="QNT177" s="396"/>
      <c r="QNU177" s="396"/>
      <c r="QNV177" s="396"/>
      <c r="QNW177" s="396"/>
      <c r="QNX177" s="396"/>
      <c r="QNY177" s="396"/>
      <c r="QNZ177" s="396"/>
      <c r="QOA177" s="396"/>
      <c r="QOB177" s="396"/>
      <c r="QOC177" s="396"/>
      <c r="QOD177" s="396"/>
      <c r="QOE177" s="396"/>
      <c r="QOF177" s="396"/>
      <c r="QOG177" s="396"/>
      <c r="QOH177" s="396"/>
      <c r="QOI177" s="396"/>
      <c r="QOJ177" s="396"/>
      <c r="QOK177" s="396"/>
      <c r="QOL177" s="396"/>
      <c r="QOM177" s="396"/>
      <c r="QON177" s="396"/>
      <c r="QOO177" s="396"/>
      <c r="QOP177" s="396"/>
      <c r="QOQ177" s="396"/>
      <c r="QOR177" s="396"/>
      <c r="QOS177" s="396"/>
      <c r="QOT177" s="396"/>
      <c r="QOU177" s="396"/>
      <c r="QOV177" s="396"/>
      <c r="QOW177" s="396"/>
      <c r="QOX177" s="396"/>
      <c r="QOY177" s="396"/>
      <c r="QOZ177" s="396"/>
      <c r="QPA177" s="396"/>
      <c r="QPB177" s="396"/>
      <c r="QPC177" s="396"/>
      <c r="QPD177" s="396"/>
      <c r="QPE177" s="396"/>
      <c r="QPF177" s="396"/>
      <c r="QPG177" s="396"/>
      <c r="QPH177" s="396"/>
      <c r="QPI177" s="396"/>
      <c r="QPJ177" s="396"/>
      <c r="QPK177" s="396"/>
      <c r="QPL177" s="396"/>
      <c r="QPM177" s="396"/>
      <c r="QPN177" s="396"/>
      <c r="QPO177" s="396"/>
      <c r="QPP177" s="396"/>
      <c r="QPQ177" s="396"/>
      <c r="QPR177" s="396"/>
      <c r="QPS177" s="396"/>
      <c r="QPT177" s="396"/>
      <c r="QPU177" s="396"/>
      <c r="QPV177" s="396"/>
      <c r="QPW177" s="396"/>
      <c r="QPX177" s="396"/>
      <c r="QPY177" s="396"/>
      <c r="QPZ177" s="396"/>
      <c r="QQA177" s="396"/>
      <c r="QQB177" s="396"/>
      <c r="QQC177" s="396"/>
      <c r="QQD177" s="396"/>
      <c r="QQE177" s="396"/>
      <c r="QQF177" s="396"/>
      <c r="QQG177" s="396"/>
      <c r="QQH177" s="396"/>
      <c r="QQI177" s="396"/>
      <c r="QQJ177" s="396"/>
      <c r="QQK177" s="396"/>
      <c r="QQL177" s="396"/>
      <c r="QQM177" s="396"/>
      <c r="QQN177" s="396"/>
      <c r="QQO177" s="396"/>
      <c r="QQP177" s="396"/>
      <c r="QQQ177" s="396"/>
      <c r="QQR177" s="396"/>
      <c r="QQS177" s="396"/>
      <c r="QQT177" s="396"/>
      <c r="QQU177" s="396"/>
      <c r="QQV177" s="396"/>
      <c r="QQW177" s="396"/>
      <c r="QQX177" s="396"/>
      <c r="QQY177" s="396"/>
      <c r="QQZ177" s="396"/>
      <c r="QRA177" s="396"/>
      <c r="QRB177" s="396"/>
      <c r="QRC177" s="396"/>
      <c r="QRD177" s="396"/>
      <c r="QRE177" s="396"/>
      <c r="QRF177" s="396"/>
      <c r="QRG177" s="396"/>
      <c r="QRH177" s="396"/>
      <c r="QRI177" s="396"/>
      <c r="QRJ177" s="396"/>
      <c r="QRK177" s="396"/>
      <c r="QRL177" s="396"/>
      <c r="QRM177" s="396"/>
      <c r="QRN177" s="396"/>
      <c r="QRO177" s="396"/>
      <c r="QRP177" s="396"/>
      <c r="QRQ177" s="396"/>
      <c r="QRR177" s="396"/>
      <c r="QRS177" s="396"/>
      <c r="QRT177" s="396"/>
      <c r="QRU177" s="396"/>
      <c r="QRV177" s="396"/>
      <c r="QRW177" s="396"/>
      <c r="QRX177" s="396"/>
      <c r="QRY177" s="396"/>
      <c r="QRZ177" s="396"/>
      <c r="QSA177" s="396"/>
      <c r="QSB177" s="396"/>
      <c r="QSC177" s="396"/>
      <c r="QSD177" s="396"/>
      <c r="QSE177" s="396"/>
      <c r="QSF177" s="396"/>
      <c r="QSG177" s="396"/>
      <c r="QSH177" s="396"/>
      <c r="QSI177" s="396"/>
      <c r="QSJ177" s="396"/>
      <c r="QSK177" s="396"/>
      <c r="QSL177" s="396"/>
      <c r="QSM177" s="396"/>
      <c r="QSN177" s="396"/>
      <c r="QSO177" s="396"/>
      <c r="QSP177" s="396"/>
      <c r="QSQ177" s="396"/>
      <c r="QSR177" s="396"/>
      <c r="QSS177" s="396"/>
      <c r="QST177" s="396"/>
      <c r="QSU177" s="396"/>
      <c r="QSV177" s="396"/>
      <c r="QSW177" s="396"/>
      <c r="QSX177" s="396"/>
      <c r="QSY177" s="396"/>
      <c r="QSZ177" s="396"/>
      <c r="QTA177" s="396"/>
      <c r="QTB177" s="396"/>
      <c r="QTC177" s="396"/>
      <c r="QTD177" s="396"/>
      <c r="QTE177" s="396"/>
      <c r="QTF177" s="396"/>
      <c r="QTG177" s="396"/>
      <c r="QTH177" s="396"/>
      <c r="QTI177" s="396"/>
      <c r="QTJ177" s="396"/>
      <c r="QTK177" s="396"/>
      <c r="QTL177" s="396"/>
      <c r="QTM177" s="396"/>
      <c r="QTN177" s="396"/>
      <c r="QTO177" s="396"/>
      <c r="QTP177" s="396"/>
      <c r="QTQ177" s="396"/>
      <c r="QTR177" s="396"/>
      <c r="QTS177" s="396"/>
      <c r="QTT177" s="396"/>
      <c r="QTU177" s="396"/>
      <c r="QTV177" s="396"/>
      <c r="QTW177" s="396"/>
      <c r="QTX177" s="396"/>
      <c r="QTY177" s="396"/>
      <c r="QTZ177" s="396"/>
      <c r="QUA177" s="396"/>
      <c r="QUB177" s="396"/>
      <c r="QUC177" s="396"/>
      <c r="QUD177" s="396"/>
      <c r="QUE177" s="396"/>
      <c r="QUF177" s="396"/>
      <c r="QUG177" s="396"/>
      <c r="QUH177" s="396"/>
      <c r="QUI177" s="396"/>
      <c r="QUJ177" s="396"/>
      <c r="QUK177" s="396"/>
      <c r="QUL177" s="396"/>
      <c r="QUM177" s="396"/>
      <c r="QUN177" s="396"/>
      <c r="QUO177" s="396"/>
      <c r="QUP177" s="396"/>
      <c r="QUQ177" s="396"/>
      <c r="QUR177" s="396"/>
      <c r="QUS177" s="396"/>
      <c r="QUT177" s="396"/>
      <c r="QUU177" s="396"/>
      <c r="QUV177" s="396"/>
      <c r="QUW177" s="396"/>
      <c r="QUX177" s="396"/>
      <c r="QUY177" s="396"/>
      <c r="QUZ177" s="396"/>
      <c r="QVA177" s="396"/>
      <c r="QVB177" s="396"/>
      <c r="QVC177" s="396"/>
      <c r="QVD177" s="396"/>
      <c r="QVE177" s="396"/>
      <c r="QVF177" s="396"/>
      <c r="QVG177" s="396"/>
      <c r="QVH177" s="396"/>
      <c r="QVI177" s="396"/>
      <c r="QVJ177" s="396"/>
      <c r="QVK177" s="396"/>
      <c r="QVL177" s="396"/>
      <c r="QVM177" s="396"/>
      <c r="QVN177" s="396"/>
      <c r="QVO177" s="396"/>
      <c r="QVP177" s="396"/>
      <c r="QVQ177" s="396"/>
      <c r="QVR177" s="396"/>
      <c r="QVS177" s="396"/>
      <c r="QVT177" s="396"/>
      <c r="QVU177" s="396"/>
      <c r="QVV177" s="396"/>
      <c r="QVW177" s="396"/>
      <c r="QVX177" s="396"/>
      <c r="QVY177" s="396"/>
      <c r="QVZ177" s="396"/>
      <c r="QWA177" s="396"/>
      <c r="QWB177" s="396"/>
      <c r="QWC177" s="396"/>
      <c r="QWD177" s="396"/>
      <c r="QWE177" s="396"/>
      <c r="QWF177" s="396"/>
      <c r="QWG177" s="396"/>
      <c r="QWH177" s="396"/>
      <c r="QWI177" s="396"/>
      <c r="QWJ177" s="396"/>
      <c r="QWK177" s="396"/>
      <c r="QWL177" s="396"/>
      <c r="QWM177" s="396"/>
      <c r="QWN177" s="396"/>
      <c r="QWO177" s="396"/>
      <c r="QWP177" s="396"/>
      <c r="QWQ177" s="396"/>
      <c r="QWR177" s="396"/>
      <c r="QWS177" s="396"/>
      <c r="QWT177" s="396"/>
      <c r="QWU177" s="396"/>
      <c r="QWV177" s="396"/>
      <c r="QWW177" s="396"/>
      <c r="QWX177" s="396"/>
      <c r="QWY177" s="396"/>
      <c r="QWZ177" s="396"/>
      <c r="QXA177" s="396"/>
      <c r="QXB177" s="396"/>
      <c r="QXC177" s="396"/>
      <c r="QXD177" s="396"/>
      <c r="QXE177" s="396"/>
      <c r="QXF177" s="396"/>
      <c r="QXG177" s="396"/>
      <c r="QXH177" s="396"/>
      <c r="QXI177" s="396"/>
      <c r="QXJ177" s="396"/>
      <c r="QXK177" s="396"/>
      <c r="QXL177" s="396"/>
      <c r="QXM177" s="396"/>
      <c r="QXN177" s="396"/>
      <c r="QXO177" s="396"/>
      <c r="QXP177" s="396"/>
      <c r="QXQ177" s="396"/>
      <c r="QXR177" s="396"/>
      <c r="QXS177" s="396"/>
      <c r="QXT177" s="396"/>
      <c r="QXU177" s="396"/>
      <c r="QXV177" s="396"/>
      <c r="QXW177" s="396"/>
      <c r="QXX177" s="396"/>
      <c r="QXY177" s="396"/>
      <c r="QXZ177" s="396"/>
      <c r="QYA177" s="396"/>
      <c r="QYB177" s="396"/>
      <c r="QYC177" s="396"/>
      <c r="QYD177" s="396"/>
      <c r="QYE177" s="396"/>
      <c r="QYF177" s="396"/>
      <c r="QYG177" s="396"/>
      <c r="QYH177" s="396"/>
      <c r="QYI177" s="396"/>
      <c r="QYJ177" s="396"/>
      <c r="QYK177" s="396"/>
      <c r="QYL177" s="396"/>
      <c r="QYM177" s="396"/>
      <c r="QYN177" s="396"/>
      <c r="QYO177" s="396"/>
      <c r="QYP177" s="396"/>
      <c r="QYQ177" s="396"/>
      <c r="QYR177" s="396"/>
      <c r="QYS177" s="396"/>
      <c r="QYT177" s="396"/>
      <c r="QYU177" s="396"/>
      <c r="QYV177" s="396"/>
      <c r="QYW177" s="396"/>
      <c r="QYX177" s="396"/>
      <c r="QYY177" s="396"/>
      <c r="QYZ177" s="396"/>
      <c r="QZA177" s="396"/>
      <c r="QZB177" s="396"/>
      <c r="QZC177" s="396"/>
      <c r="QZD177" s="396"/>
      <c r="QZE177" s="396"/>
      <c r="QZF177" s="396"/>
      <c r="QZG177" s="396"/>
      <c r="QZH177" s="396"/>
      <c r="QZI177" s="396"/>
      <c r="QZJ177" s="396"/>
      <c r="QZK177" s="396"/>
      <c r="QZL177" s="396"/>
      <c r="QZM177" s="396"/>
      <c r="QZN177" s="396"/>
      <c r="QZO177" s="396"/>
      <c r="QZP177" s="396"/>
      <c r="QZQ177" s="396"/>
      <c r="QZR177" s="396"/>
      <c r="QZS177" s="396"/>
      <c r="QZT177" s="396"/>
      <c r="QZU177" s="396"/>
      <c r="QZV177" s="396"/>
      <c r="QZW177" s="396"/>
      <c r="QZX177" s="396"/>
      <c r="QZY177" s="396"/>
      <c r="QZZ177" s="396"/>
      <c r="RAA177" s="396"/>
      <c r="RAB177" s="396"/>
      <c r="RAC177" s="396"/>
      <c r="RAD177" s="396"/>
      <c r="RAE177" s="396"/>
      <c r="RAF177" s="396"/>
      <c r="RAG177" s="396"/>
      <c r="RAH177" s="396"/>
      <c r="RAI177" s="396"/>
      <c r="RAJ177" s="396"/>
      <c r="RAK177" s="396"/>
      <c r="RAL177" s="396"/>
      <c r="RAM177" s="396"/>
      <c r="RAN177" s="396"/>
      <c r="RAO177" s="396"/>
      <c r="RAP177" s="396"/>
      <c r="RAQ177" s="396"/>
      <c r="RAR177" s="396"/>
      <c r="RAS177" s="396"/>
      <c r="RAT177" s="396"/>
      <c r="RAU177" s="396"/>
      <c r="RAV177" s="396"/>
      <c r="RAW177" s="396"/>
      <c r="RAX177" s="396"/>
      <c r="RAY177" s="396"/>
      <c r="RAZ177" s="396"/>
      <c r="RBA177" s="396"/>
      <c r="RBB177" s="396"/>
      <c r="RBC177" s="396"/>
      <c r="RBD177" s="396"/>
      <c r="RBE177" s="396"/>
      <c r="RBF177" s="396"/>
      <c r="RBG177" s="396"/>
      <c r="RBH177" s="396"/>
      <c r="RBI177" s="396"/>
      <c r="RBJ177" s="396"/>
      <c r="RBK177" s="396"/>
      <c r="RBL177" s="396"/>
      <c r="RBM177" s="396"/>
      <c r="RBN177" s="396"/>
      <c r="RBO177" s="396"/>
      <c r="RBP177" s="396"/>
      <c r="RBQ177" s="396"/>
      <c r="RBR177" s="396"/>
      <c r="RBS177" s="396"/>
      <c r="RBT177" s="396"/>
      <c r="RBU177" s="396"/>
      <c r="RBV177" s="396"/>
      <c r="RBW177" s="396"/>
      <c r="RBX177" s="396"/>
      <c r="RBY177" s="396"/>
      <c r="RBZ177" s="396"/>
      <c r="RCA177" s="396"/>
      <c r="RCB177" s="396"/>
      <c r="RCC177" s="396"/>
      <c r="RCD177" s="396"/>
      <c r="RCE177" s="396"/>
      <c r="RCF177" s="396"/>
      <c r="RCG177" s="396"/>
      <c r="RCH177" s="396"/>
      <c r="RCI177" s="396"/>
      <c r="RCJ177" s="396"/>
      <c r="RCK177" s="396"/>
      <c r="RCL177" s="396"/>
      <c r="RCM177" s="396"/>
      <c r="RCN177" s="396"/>
      <c r="RCO177" s="396"/>
      <c r="RCP177" s="396"/>
      <c r="RCQ177" s="396"/>
      <c r="RCR177" s="396"/>
      <c r="RCS177" s="396"/>
      <c r="RCT177" s="396"/>
      <c r="RCU177" s="396"/>
      <c r="RCV177" s="396"/>
      <c r="RCW177" s="396"/>
      <c r="RCX177" s="396"/>
      <c r="RCY177" s="396"/>
      <c r="RCZ177" s="396"/>
      <c r="RDA177" s="396"/>
      <c r="RDB177" s="396"/>
      <c r="RDC177" s="396"/>
      <c r="RDD177" s="396"/>
      <c r="RDE177" s="396"/>
      <c r="RDF177" s="396"/>
      <c r="RDG177" s="396"/>
      <c r="RDH177" s="396"/>
      <c r="RDI177" s="396"/>
      <c r="RDJ177" s="396"/>
      <c r="RDK177" s="396"/>
      <c r="RDL177" s="396"/>
      <c r="RDM177" s="396"/>
      <c r="RDN177" s="396"/>
      <c r="RDO177" s="396"/>
      <c r="RDP177" s="396"/>
      <c r="RDQ177" s="396"/>
      <c r="RDR177" s="396"/>
      <c r="RDS177" s="396"/>
      <c r="RDT177" s="396"/>
      <c r="RDU177" s="396"/>
      <c r="RDV177" s="396"/>
      <c r="RDW177" s="396"/>
      <c r="RDX177" s="396"/>
      <c r="RDY177" s="396"/>
      <c r="RDZ177" s="396"/>
      <c r="REA177" s="396"/>
      <c r="REB177" s="396"/>
      <c r="REC177" s="396"/>
      <c r="RED177" s="396"/>
      <c r="REE177" s="396"/>
      <c r="REF177" s="396"/>
      <c r="REG177" s="396"/>
      <c r="REH177" s="396"/>
      <c r="REI177" s="396"/>
      <c r="REJ177" s="396"/>
      <c r="REK177" s="396"/>
      <c r="REL177" s="396"/>
      <c r="REM177" s="396"/>
      <c r="REN177" s="396"/>
      <c r="REO177" s="396"/>
      <c r="REP177" s="396"/>
      <c r="REQ177" s="396"/>
      <c r="RER177" s="396"/>
      <c r="RES177" s="396"/>
      <c r="RET177" s="396"/>
      <c r="REU177" s="396"/>
      <c r="REV177" s="396"/>
      <c r="REW177" s="396"/>
      <c r="REX177" s="396"/>
      <c r="REY177" s="396"/>
      <c r="REZ177" s="396"/>
      <c r="RFA177" s="396"/>
      <c r="RFB177" s="396"/>
      <c r="RFC177" s="396"/>
      <c r="RFD177" s="396"/>
      <c r="RFE177" s="396"/>
      <c r="RFF177" s="396"/>
      <c r="RFG177" s="396"/>
      <c r="RFH177" s="396"/>
      <c r="RFI177" s="396"/>
      <c r="RFJ177" s="396"/>
      <c r="RFK177" s="396"/>
      <c r="RFL177" s="396"/>
      <c r="RFM177" s="396"/>
      <c r="RFN177" s="396"/>
      <c r="RFO177" s="396"/>
      <c r="RFP177" s="396"/>
      <c r="RFQ177" s="396"/>
      <c r="RFR177" s="396"/>
      <c r="RFS177" s="396"/>
      <c r="RFT177" s="396"/>
      <c r="RFU177" s="396"/>
      <c r="RFV177" s="396"/>
      <c r="RFW177" s="396"/>
      <c r="RFX177" s="396"/>
      <c r="RFY177" s="396"/>
      <c r="RFZ177" s="396"/>
      <c r="RGA177" s="396"/>
      <c r="RGB177" s="396"/>
      <c r="RGC177" s="396"/>
      <c r="RGD177" s="396"/>
      <c r="RGE177" s="396"/>
      <c r="RGF177" s="396"/>
      <c r="RGG177" s="396"/>
      <c r="RGH177" s="396"/>
      <c r="RGI177" s="396"/>
      <c r="RGJ177" s="396"/>
      <c r="RGK177" s="396"/>
      <c r="RGL177" s="396"/>
      <c r="RGM177" s="396"/>
      <c r="RGN177" s="396"/>
      <c r="RGO177" s="396"/>
      <c r="RGP177" s="396"/>
      <c r="RGQ177" s="396"/>
      <c r="RGR177" s="396"/>
      <c r="RGS177" s="396"/>
      <c r="RGT177" s="396"/>
      <c r="RGU177" s="396"/>
      <c r="RGV177" s="396"/>
      <c r="RGW177" s="396"/>
      <c r="RGX177" s="396"/>
      <c r="RGY177" s="396"/>
      <c r="RGZ177" s="396"/>
      <c r="RHA177" s="396"/>
      <c r="RHB177" s="396"/>
      <c r="RHC177" s="396"/>
      <c r="RHD177" s="396"/>
      <c r="RHE177" s="396"/>
      <c r="RHF177" s="396"/>
      <c r="RHG177" s="396"/>
      <c r="RHH177" s="396"/>
      <c r="RHI177" s="396"/>
      <c r="RHJ177" s="396"/>
      <c r="RHK177" s="396"/>
      <c r="RHL177" s="396"/>
      <c r="RHM177" s="396"/>
      <c r="RHN177" s="396"/>
      <c r="RHO177" s="396"/>
      <c r="RHP177" s="396"/>
      <c r="RHQ177" s="396"/>
      <c r="RHR177" s="396"/>
      <c r="RHS177" s="396"/>
      <c r="RHT177" s="396"/>
      <c r="RHU177" s="396"/>
      <c r="RHV177" s="396"/>
      <c r="RHW177" s="396"/>
      <c r="RHX177" s="396"/>
      <c r="RHY177" s="396"/>
      <c r="RHZ177" s="396"/>
      <c r="RIA177" s="396"/>
      <c r="RIB177" s="396"/>
      <c r="RIC177" s="396"/>
      <c r="RID177" s="396"/>
      <c r="RIE177" s="396"/>
      <c r="RIF177" s="396"/>
      <c r="RIG177" s="396"/>
      <c r="RIH177" s="396"/>
      <c r="RII177" s="396"/>
      <c r="RIJ177" s="396"/>
      <c r="RIK177" s="396"/>
      <c r="RIL177" s="396"/>
      <c r="RIM177" s="396"/>
      <c r="RIN177" s="396"/>
      <c r="RIO177" s="396"/>
      <c r="RIP177" s="396"/>
      <c r="RIQ177" s="396"/>
      <c r="RIR177" s="396"/>
      <c r="RIS177" s="396"/>
      <c r="RIT177" s="396"/>
      <c r="RIU177" s="396"/>
      <c r="RIV177" s="396"/>
      <c r="RIW177" s="396"/>
      <c r="RIX177" s="396"/>
      <c r="RIY177" s="396"/>
      <c r="RIZ177" s="396"/>
      <c r="RJA177" s="396"/>
      <c r="RJB177" s="396"/>
      <c r="RJC177" s="396"/>
      <c r="RJD177" s="396"/>
      <c r="RJE177" s="396"/>
      <c r="RJF177" s="396"/>
      <c r="RJG177" s="396"/>
      <c r="RJH177" s="396"/>
      <c r="RJI177" s="396"/>
      <c r="RJJ177" s="396"/>
      <c r="RJK177" s="396"/>
      <c r="RJL177" s="396"/>
      <c r="RJM177" s="396"/>
      <c r="RJN177" s="396"/>
      <c r="RJO177" s="396"/>
      <c r="RJP177" s="396"/>
      <c r="RJQ177" s="396"/>
      <c r="RJR177" s="396"/>
      <c r="RJS177" s="396"/>
      <c r="RJT177" s="396"/>
      <c r="RJU177" s="396"/>
      <c r="RJV177" s="396"/>
      <c r="RJW177" s="396"/>
      <c r="RJX177" s="396"/>
      <c r="RJY177" s="396"/>
      <c r="RJZ177" s="396"/>
      <c r="RKA177" s="396"/>
      <c r="RKB177" s="396"/>
      <c r="RKC177" s="396"/>
      <c r="RKD177" s="396"/>
      <c r="RKE177" s="396"/>
      <c r="RKF177" s="396"/>
      <c r="RKG177" s="396"/>
      <c r="RKH177" s="396"/>
      <c r="RKI177" s="396"/>
      <c r="RKJ177" s="396"/>
      <c r="RKK177" s="396"/>
      <c r="RKL177" s="396"/>
      <c r="RKM177" s="396"/>
      <c r="RKN177" s="396"/>
      <c r="RKO177" s="396"/>
      <c r="RKP177" s="396"/>
      <c r="RKQ177" s="396"/>
      <c r="RKR177" s="396"/>
      <c r="RKS177" s="396"/>
      <c r="RKT177" s="396"/>
      <c r="RKU177" s="396"/>
      <c r="RKV177" s="396"/>
      <c r="RKW177" s="396"/>
      <c r="RKX177" s="396"/>
      <c r="RKY177" s="396"/>
      <c r="RKZ177" s="396"/>
      <c r="RLA177" s="396"/>
      <c r="RLB177" s="396"/>
      <c r="RLC177" s="396"/>
      <c r="RLD177" s="396"/>
      <c r="RLE177" s="396"/>
      <c r="RLF177" s="396"/>
      <c r="RLG177" s="396"/>
      <c r="RLH177" s="396"/>
      <c r="RLI177" s="396"/>
      <c r="RLJ177" s="396"/>
      <c r="RLK177" s="396"/>
      <c r="RLL177" s="396"/>
      <c r="RLM177" s="396"/>
      <c r="RLN177" s="396"/>
      <c r="RLO177" s="396"/>
      <c r="RLP177" s="396"/>
      <c r="RLQ177" s="396"/>
      <c r="RLR177" s="396"/>
      <c r="RLS177" s="396"/>
      <c r="RLT177" s="396"/>
      <c r="RLU177" s="396"/>
      <c r="RLV177" s="396"/>
      <c r="RLW177" s="396"/>
      <c r="RLX177" s="396"/>
      <c r="RLY177" s="396"/>
      <c r="RLZ177" s="396"/>
      <c r="RMA177" s="396"/>
      <c r="RMB177" s="396"/>
      <c r="RMC177" s="396"/>
      <c r="RMD177" s="396"/>
      <c r="RME177" s="396"/>
      <c r="RMF177" s="396"/>
      <c r="RMG177" s="396"/>
      <c r="RMH177" s="396"/>
      <c r="RMI177" s="396"/>
      <c r="RMJ177" s="396"/>
      <c r="RMK177" s="396"/>
      <c r="RML177" s="396"/>
      <c r="RMM177" s="396"/>
      <c r="RMN177" s="396"/>
      <c r="RMO177" s="396"/>
      <c r="RMP177" s="396"/>
      <c r="RMQ177" s="396"/>
      <c r="RMR177" s="396"/>
      <c r="RMS177" s="396"/>
      <c r="RMT177" s="396"/>
      <c r="RMU177" s="396"/>
      <c r="RMV177" s="396"/>
      <c r="RMW177" s="396"/>
      <c r="RMX177" s="396"/>
      <c r="RMY177" s="396"/>
      <c r="RMZ177" s="396"/>
      <c r="RNA177" s="396"/>
      <c r="RNB177" s="396"/>
      <c r="RNC177" s="396"/>
      <c r="RND177" s="396"/>
      <c r="RNE177" s="396"/>
      <c r="RNF177" s="396"/>
      <c r="RNG177" s="396"/>
      <c r="RNH177" s="396"/>
      <c r="RNI177" s="396"/>
      <c r="RNJ177" s="396"/>
      <c r="RNK177" s="396"/>
      <c r="RNL177" s="396"/>
      <c r="RNM177" s="396"/>
      <c r="RNN177" s="396"/>
      <c r="RNO177" s="396"/>
      <c r="RNP177" s="396"/>
      <c r="RNQ177" s="396"/>
      <c r="RNR177" s="396"/>
      <c r="RNS177" s="396"/>
      <c r="RNT177" s="396"/>
      <c r="RNU177" s="396"/>
      <c r="RNV177" s="396"/>
      <c r="RNW177" s="396"/>
      <c r="RNX177" s="396"/>
      <c r="RNY177" s="396"/>
      <c r="RNZ177" s="396"/>
      <c r="ROA177" s="396"/>
      <c r="ROB177" s="396"/>
      <c r="ROC177" s="396"/>
      <c r="ROD177" s="396"/>
      <c r="ROE177" s="396"/>
      <c r="ROF177" s="396"/>
      <c r="ROG177" s="396"/>
      <c r="ROH177" s="396"/>
      <c r="ROI177" s="396"/>
      <c r="ROJ177" s="396"/>
      <c r="ROK177" s="396"/>
      <c r="ROL177" s="396"/>
      <c r="ROM177" s="396"/>
      <c r="RON177" s="396"/>
      <c r="ROO177" s="396"/>
      <c r="ROP177" s="396"/>
      <c r="ROQ177" s="396"/>
      <c r="ROR177" s="396"/>
      <c r="ROS177" s="396"/>
      <c r="ROT177" s="396"/>
      <c r="ROU177" s="396"/>
      <c r="ROV177" s="396"/>
      <c r="ROW177" s="396"/>
      <c r="ROX177" s="396"/>
      <c r="ROY177" s="396"/>
      <c r="ROZ177" s="396"/>
      <c r="RPA177" s="396"/>
      <c r="RPB177" s="396"/>
      <c r="RPC177" s="396"/>
      <c r="RPD177" s="396"/>
      <c r="RPE177" s="396"/>
      <c r="RPF177" s="396"/>
      <c r="RPG177" s="396"/>
      <c r="RPH177" s="396"/>
      <c r="RPI177" s="396"/>
      <c r="RPJ177" s="396"/>
      <c r="RPK177" s="396"/>
      <c r="RPL177" s="396"/>
      <c r="RPM177" s="396"/>
      <c r="RPN177" s="396"/>
      <c r="RPO177" s="396"/>
      <c r="RPP177" s="396"/>
      <c r="RPQ177" s="396"/>
      <c r="RPR177" s="396"/>
      <c r="RPS177" s="396"/>
      <c r="RPT177" s="396"/>
      <c r="RPU177" s="396"/>
      <c r="RPV177" s="396"/>
      <c r="RPW177" s="396"/>
      <c r="RPX177" s="396"/>
      <c r="RPY177" s="396"/>
      <c r="RPZ177" s="396"/>
      <c r="RQA177" s="396"/>
      <c r="RQB177" s="396"/>
      <c r="RQC177" s="396"/>
      <c r="RQD177" s="396"/>
      <c r="RQE177" s="396"/>
      <c r="RQF177" s="396"/>
      <c r="RQG177" s="396"/>
      <c r="RQH177" s="396"/>
      <c r="RQI177" s="396"/>
      <c r="RQJ177" s="396"/>
      <c r="RQK177" s="396"/>
      <c r="RQL177" s="396"/>
      <c r="RQM177" s="396"/>
      <c r="RQN177" s="396"/>
      <c r="RQO177" s="396"/>
      <c r="RQP177" s="396"/>
      <c r="RQQ177" s="396"/>
      <c r="RQR177" s="396"/>
      <c r="RQS177" s="396"/>
      <c r="RQT177" s="396"/>
      <c r="RQU177" s="396"/>
      <c r="RQV177" s="396"/>
      <c r="RQW177" s="396"/>
      <c r="RQX177" s="396"/>
      <c r="RQY177" s="396"/>
      <c r="RQZ177" s="396"/>
      <c r="RRA177" s="396"/>
      <c r="RRB177" s="396"/>
      <c r="RRC177" s="396"/>
      <c r="RRD177" s="396"/>
      <c r="RRE177" s="396"/>
      <c r="RRF177" s="396"/>
      <c r="RRG177" s="396"/>
      <c r="RRH177" s="396"/>
      <c r="RRI177" s="396"/>
      <c r="RRJ177" s="396"/>
      <c r="RRK177" s="396"/>
      <c r="RRL177" s="396"/>
      <c r="RRM177" s="396"/>
      <c r="RRN177" s="396"/>
      <c r="RRO177" s="396"/>
      <c r="RRP177" s="396"/>
      <c r="RRQ177" s="396"/>
      <c r="RRR177" s="396"/>
      <c r="RRS177" s="396"/>
      <c r="RRT177" s="396"/>
      <c r="RRU177" s="396"/>
      <c r="RRV177" s="396"/>
      <c r="RRW177" s="396"/>
      <c r="RRX177" s="396"/>
      <c r="RRY177" s="396"/>
      <c r="RRZ177" s="396"/>
      <c r="RSA177" s="396"/>
      <c r="RSB177" s="396"/>
      <c r="RSC177" s="396"/>
      <c r="RSD177" s="396"/>
      <c r="RSE177" s="396"/>
      <c r="RSF177" s="396"/>
      <c r="RSG177" s="396"/>
      <c r="RSH177" s="396"/>
      <c r="RSI177" s="396"/>
      <c r="RSJ177" s="396"/>
      <c r="RSK177" s="396"/>
      <c r="RSL177" s="396"/>
      <c r="RSM177" s="396"/>
      <c r="RSN177" s="396"/>
      <c r="RSO177" s="396"/>
      <c r="RSP177" s="396"/>
      <c r="RSQ177" s="396"/>
      <c r="RSR177" s="396"/>
      <c r="RSS177" s="396"/>
      <c r="RST177" s="396"/>
      <c r="RSU177" s="396"/>
      <c r="RSV177" s="396"/>
      <c r="RSW177" s="396"/>
      <c r="RSX177" s="396"/>
      <c r="RSY177" s="396"/>
      <c r="RSZ177" s="396"/>
      <c r="RTA177" s="396"/>
      <c r="RTB177" s="396"/>
      <c r="RTC177" s="396"/>
      <c r="RTD177" s="396"/>
      <c r="RTE177" s="396"/>
      <c r="RTF177" s="396"/>
      <c r="RTG177" s="396"/>
      <c r="RTH177" s="396"/>
      <c r="RTI177" s="396"/>
      <c r="RTJ177" s="396"/>
      <c r="RTK177" s="396"/>
      <c r="RTL177" s="396"/>
      <c r="RTM177" s="396"/>
      <c r="RTN177" s="396"/>
      <c r="RTO177" s="396"/>
      <c r="RTP177" s="396"/>
      <c r="RTQ177" s="396"/>
      <c r="RTR177" s="396"/>
      <c r="RTS177" s="396"/>
      <c r="RTT177" s="396"/>
      <c r="RTU177" s="396"/>
      <c r="RTV177" s="396"/>
      <c r="RTW177" s="396"/>
      <c r="RTX177" s="396"/>
      <c r="RTY177" s="396"/>
      <c r="RTZ177" s="396"/>
      <c r="RUA177" s="396"/>
      <c r="RUB177" s="396"/>
      <c r="RUC177" s="396"/>
      <c r="RUD177" s="396"/>
      <c r="RUE177" s="396"/>
      <c r="RUF177" s="396"/>
      <c r="RUG177" s="396"/>
      <c r="RUH177" s="396"/>
      <c r="RUI177" s="396"/>
      <c r="RUJ177" s="396"/>
      <c r="RUK177" s="396"/>
      <c r="RUL177" s="396"/>
      <c r="RUM177" s="396"/>
      <c r="RUN177" s="396"/>
      <c r="RUO177" s="396"/>
      <c r="RUP177" s="396"/>
      <c r="RUQ177" s="396"/>
      <c r="RUR177" s="396"/>
      <c r="RUS177" s="396"/>
      <c r="RUT177" s="396"/>
      <c r="RUU177" s="396"/>
      <c r="RUV177" s="396"/>
      <c r="RUW177" s="396"/>
      <c r="RUX177" s="396"/>
      <c r="RUY177" s="396"/>
      <c r="RUZ177" s="396"/>
      <c r="RVA177" s="396"/>
      <c r="RVB177" s="396"/>
      <c r="RVC177" s="396"/>
      <c r="RVD177" s="396"/>
      <c r="RVE177" s="396"/>
      <c r="RVF177" s="396"/>
      <c r="RVG177" s="396"/>
      <c r="RVH177" s="396"/>
      <c r="RVI177" s="396"/>
      <c r="RVJ177" s="396"/>
      <c r="RVK177" s="396"/>
      <c r="RVL177" s="396"/>
      <c r="RVM177" s="396"/>
      <c r="RVN177" s="396"/>
      <c r="RVO177" s="396"/>
      <c r="RVP177" s="396"/>
      <c r="RVQ177" s="396"/>
      <c r="RVR177" s="396"/>
      <c r="RVS177" s="396"/>
      <c r="RVT177" s="396"/>
      <c r="RVU177" s="396"/>
      <c r="RVV177" s="396"/>
      <c r="RVW177" s="396"/>
      <c r="RVX177" s="396"/>
      <c r="RVY177" s="396"/>
      <c r="RVZ177" s="396"/>
      <c r="RWA177" s="396"/>
      <c r="RWB177" s="396"/>
      <c r="RWC177" s="396"/>
      <c r="RWD177" s="396"/>
      <c r="RWE177" s="396"/>
      <c r="RWF177" s="396"/>
      <c r="RWG177" s="396"/>
      <c r="RWH177" s="396"/>
      <c r="RWI177" s="396"/>
      <c r="RWJ177" s="396"/>
      <c r="RWK177" s="396"/>
      <c r="RWL177" s="396"/>
      <c r="RWM177" s="396"/>
      <c r="RWN177" s="396"/>
      <c r="RWO177" s="396"/>
      <c r="RWP177" s="396"/>
      <c r="RWQ177" s="396"/>
      <c r="RWR177" s="396"/>
      <c r="RWS177" s="396"/>
      <c r="RWT177" s="396"/>
      <c r="RWU177" s="396"/>
      <c r="RWV177" s="396"/>
      <c r="RWW177" s="396"/>
      <c r="RWX177" s="396"/>
      <c r="RWY177" s="396"/>
      <c r="RWZ177" s="396"/>
      <c r="RXA177" s="396"/>
      <c r="RXB177" s="396"/>
      <c r="RXC177" s="396"/>
      <c r="RXD177" s="396"/>
      <c r="RXE177" s="396"/>
      <c r="RXF177" s="396"/>
      <c r="RXG177" s="396"/>
      <c r="RXH177" s="396"/>
      <c r="RXI177" s="396"/>
      <c r="RXJ177" s="396"/>
      <c r="RXK177" s="396"/>
      <c r="RXL177" s="396"/>
      <c r="RXM177" s="396"/>
      <c r="RXN177" s="396"/>
      <c r="RXO177" s="396"/>
      <c r="RXP177" s="396"/>
      <c r="RXQ177" s="396"/>
      <c r="RXR177" s="396"/>
      <c r="RXS177" s="396"/>
      <c r="RXT177" s="396"/>
      <c r="RXU177" s="396"/>
      <c r="RXV177" s="396"/>
      <c r="RXW177" s="396"/>
      <c r="RXX177" s="396"/>
      <c r="RXY177" s="396"/>
      <c r="RXZ177" s="396"/>
      <c r="RYA177" s="396"/>
      <c r="RYB177" s="396"/>
      <c r="RYC177" s="396"/>
      <c r="RYD177" s="396"/>
      <c r="RYE177" s="396"/>
      <c r="RYF177" s="396"/>
      <c r="RYG177" s="396"/>
      <c r="RYH177" s="396"/>
      <c r="RYI177" s="396"/>
      <c r="RYJ177" s="396"/>
      <c r="RYK177" s="396"/>
      <c r="RYL177" s="396"/>
      <c r="RYM177" s="396"/>
      <c r="RYN177" s="396"/>
      <c r="RYO177" s="396"/>
      <c r="RYP177" s="396"/>
      <c r="RYQ177" s="396"/>
      <c r="RYR177" s="396"/>
      <c r="RYS177" s="396"/>
      <c r="RYT177" s="396"/>
      <c r="RYU177" s="396"/>
      <c r="RYV177" s="396"/>
      <c r="RYW177" s="396"/>
      <c r="RYX177" s="396"/>
      <c r="RYY177" s="396"/>
      <c r="RYZ177" s="396"/>
      <c r="RZA177" s="396"/>
      <c r="RZB177" s="396"/>
      <c r="RZC177" s="396"/>
      <c r="RZD177" s="396"/>
      <c r="RZE177" s="396"/>
      <c r="RZF177" s="396"/>
      <c r="RZG177" s="396"/>
      <c r="RZH177" s="396"/>
      <c r="RZI177" s="396"/>
      <c r="RZJ177" s="396"/>
      <c r="RZK177" s="396"/>
      <c r="RZL177" s="396"/>
      <c r="RZM177" s="396"/>
      <c r="RZN177" s="396"/>
      <c r="RZO177" s="396"/>
      <c r="RZP177" s="396"/>
      <c r="RZQ177" s="396"/>
      <c r="RZR177" s="396"/>
      <c r="RZS177" s="396"/>
      <c r="RZT177" s="396"/>
      <c r="RZU177" s="396"/>
      <c r="RZV177" s="396"/>
      <c r="RZW177" s="396"/>
      <c r="RZX177" s="396"/>
      <c r="RZY177" s="396"/>
      <c r="RZZ177" s="396"/>
      <c r="SAA177" s="396"/>
      <c r="SAB177" s="396"/>
      <c r="SAC177" s="396"/>
      <c r="SAD177" s="396"/>
      <c r="SAE177" s="396"/>
      <c r="SAF177" s="396"/>
      <c r="SAG177" s="396"/>
      <c r="SAH177" s="396"/>
      <c r="SAI177" s="396"/>
      <c r="SAJ177" s="396"/>
      <c r="SAK177" s="396"/>
      <c r="SAL177" s="396"/>
      <c r="SAM177" s="396"/>
      <c r="SAN177" s="396"/>
      <c r="SAO177" s="396"/>
      <c r="SAP177" s="396"/>
      <c r="SAQ177" s="396"/>
      <c r="SAR177" s="396"/>
      <c r="SAS177" s="396"/>
      <c r="SAT177" s="396"/>
      <c r="SAU177" s="396"/>
      <c r="SAV177" s="396"/>
      <c r="SAW177" s="396"/>
      <c r="SAX177" s="396"/>
      <c r="SAY177" s="396"/>
      <c r="SAZ177" s="396"/>
      <c r="SBA177" s="396"/>
      <c r="SBB177" s="396"/>
      <c r="SBC177" s="396"/>
      <c r="SBD177" s="396"/>
      <c r="SBE177" s="396"/>
      <c r="SBF177" s="396"/>
      <c r="SBG177" s="396"/>
      <c r="SBH177" s="396"/>
      <c r="SBI177" s="396"/>
      <c r="SBJ177" s="396"/>
      <c r="SBK177" s="396"/>
      <c r="SBL177" s="396"/>
      <c r="SBM177" s="396"/>
      <c r="SBN177" s="396"/>
      <c r="SBO177" s="396"/>
      <c r="SBP177" s="396"/>
      <c r="SBQ177" s="396"/>
      <c r="SBR177" s="396"/>
      <c r="SBS177" s="396"/>
      <c r="SBT177" s="396"/>
      <c r="SBU177" s="396"/>
      <c r="SBV177" s="396"/>
      <c r="SBW177" s="396"/>
      <c r="SBX177" s="396"/>
      <c r="SBY177" s="396"/>
      <c r="SBZ177" s="396"/>
      <c r="SCA177" s="396"/>
      <c r="SCB177" s="396"/>
      <c r="SCC177" s="396"/>
      <c r="SCD177" s="396"/>
      <c r="SCE177" s="396"/>
      <c r="SCF177" s="396"/>
      <c r="SCG177" s="396"/>
      <c r="SCH177" s="396"/>
      <c r="SCI177" s="396"/>
      <c r="SCJ177" s="396"/>
      <c r="SCK177" s="396"/>
      <c r="SCL177" s="396"/>
      <c r="SCM177" s="396"/>
      <c r="SCN177" s="396"/>
      <c r="SCO177" s="396"/>
      <c r="SCP177" s="396"/>
      <c r="SCQ177" s="396"/>
      <c r="SCR177" s="396"/>
      <c r="SCS177" s="396"/>
      <c r="SCT177" s="396"/>
      <c r="SCU177" s="396"/>
      <c r="SCV177" s="396"/>
      <c r="SCW177" s="396"/>
      <c r="SCX177" s="396"/>
      <c r="SCY177" s="396"/>
      <c r="SCZ177" s="396"/>
      <c r="SDA177" s="396"/>
      <c r="SDB177" s="396"/>
      <c r="SDC177" s="396"/>
      <c r="SDD177" s="396"/>
      <c r="SDE177" s="396"/>
      <c r="SDF177" s="396"/>
      <c r="SDG177" s="396"/>
      <c r="SDH177" s="396"/>
      <c r="SDI177" s="396"/>
      <c r="SDJ177" s="396"/>
      <c r="SDK177" s="396"/>
      <c r="SDL177" s="396"/>
      <c r="SDM177" s="396"/>
      <c r="SDN177" s="396"/>
      <c r="SDO177" s="396"/>
      <c r="SDP177" s="396"/>
      <c r="SDQ177" s="396"/>
      <c r="SDR177" s="396"/>
      <c r="SDS177" s="396"/>
      <c r="SDT177" s="396"/>
      <c r="SDU177" s="396"/>
      <c r="SDV177" s="396"/>
      <c r="SDW177" s="396"/>
      <c r="SDX177" s="396"/>
      <c r="SDY177" s="396"/>
      <c r="SDZ177" s="396"/>
      <c r="SEA177" s="396"/>
      <c r="SEB177" s="396"/>
      <c r="SEC177" s="396"/>
      <c r="SED177" s="396"/>
      <c r="SEE177" s="396"/>
      <c r="SEF177" s="396"/>
      <c r="SEG177" s="396"/>
      <c r="SEH177" s="396"/>
      <c r="SEI177" s="396"/>
      <c r="SEJ177" s="396"/>
      <c r="SEK177" s="396"/>
      <c r="SEL177" s="396"/>
      <c r="SEM177" s="396"/>
      <c r="SEN177" s="396"/>
      <c r="SEO177" s="396"/>
      <c r="SEP177" s="396"/>
      <c r="SEQ177" s="396"/>
      <c r="SER177" s="396"/>
      <c r="SES177" s="396"/>
      <c r="SET177" s="396"/>
      <c r="SEU177" s="396"/>
      <c r="SEV177" s="396"/>
      <c r="SEW177" s="396"/>
      <c r="SEX177" s="396"/>
      <c r="SEY177" s="396"/>
      <c r="SEZ177" s="396"/>
      <c r="SFA177" s="396"/>
      <c r="SFB177" s="396"/>
      <c r="SFC177" s="396"/>
      <c r="SFD177" s="396"/>
      <c r="SFE177" s="396"/>
      <c r="SFF177" s="396"/>
      <c r="SFG177" s="396"/>
      <c r="SFH177" s="396"/>
      <c r="SFI177" s="396"/>
      <c r="SFJ177" s="396"/>
      <c r="SFK177" s="396"/>
      <c r="SFL177" s="396"/>
      <c r="SFM177" s="396"/>
      <c r="SFN177" s="396"/>
      <c r="SFO177" s="396"/>
      <c r="SFP177" s="396"/>
      <c r="SFQ177" s="396"/>
      <c r="SFR177" s="396"/>
      <c r="SFS177" s="396"/>
      <c r="SFT177" s="396"/>
      <c r="SFU177" s="396"/>
      <c r="SFV177" s="396"/>
      <c r="SFW177" s="396"/>
      <c r="SFX177" s="396"/>
      <c r="SFY177" s="396"/>
      <c r="SFZ177" s="396"/>
      <c r="SGA177" s="396"/>
      <c r="SGB177" s="396"/>
      <c r="SGC177" s="396"/>
      <c r="SGD177" s="396"/>
      <c r="SGE177" s="396"/>
      <c r="SGF177" s="396"/>
      <c r="SGG177" s="396"/>
      <c r="SGH177" s="396"/>
      <c r="SGI177" s="396"/>
      <c r="SGJ177" s="396"/>
      <c r="SGK177" s="396"/>
      <c r="SGL177" s="396"/>
      <c r="SGM177" s="396"/>
      <c r="SGN177" s="396"/>
      <c r="SGO177" s="396"/>
      <c r="SGP177" s="396"/>
      <c r="SGQ177" s="396"/>
      <c r="SGR177" s="396"/>
      <c r="SGS177" s="396"/>
      <c r="SGT177" s="396"/>
      <c r="SGU177" s="396"/>
      <c r="SGV177" s="396"/>
      <c r="SGW177" s="396"/>
      <c r="SGX177" s="396"/>
      <c r="SGY177" s="396"/>
      <c r="SGZ177" s="396"/>
      <c r="SHA177" s="396"/>
      <c r="SHB177" s="396"/>
      <c r="SHC177" s="396"/>
      <c r="SHD177" s="396"/>
      <c r="SHE177" s="396"/>
      <c r="SHF177" s="396"/>
      <c r="SHG177" s="396"/>
      <c r="SHH177" s="396"/>
      <c r="SHI177" s="396"/>
      <c r="SHJ177" s="396"/>
      <c r="SHK177" s="396"/>
      <c r="SHL177" s="396"/>
      <c r="SHM177" s="396"/>
      <c r="SHN177" s="396"/>
      <c r="SHO177" s="396"/>
      <c r="SHP177" s="396"/>
      <c r="SHQ177" s="396"/>
      <c r="SHR177" s="396"/>
      <c r="SHS177" s="396"/>
      <c r="SHT177" s="396"/>
      <c r="SHU177" s="396"/>
      <c r="SHV177" s="396"/>
      <c r="SHW177" s="396"/>
      <c r="SHX177" s="396"/>
      <c r="SHY177" s="396"/>
      <c r="SHZ177" s="396"/>
      <c r="SIA177" s="396"/>
      <c r="SIB177" s="396"/>
      <c r="SIC177" s="396"/>
      <c r="SID177" s="396"/>
      <c r="SIE177" s="396"/>
      <c r="SIF177" s="396"/>
      <c r="SIG177" s="396"/>
      <c r="SIH177" s="396"/>
      <c r="SII177" s="396"/>
      <c r="SIJ177" s="396"/>
      <c r="SIK177" s="396"/>
      <c r="SIL177" s="396"/>
      <c r="SIM177" s="396"/>
      <c r="SIN177" s="396"/>
      <c r="SIO177" s="396"/>
      <c r="SIP177" s="396"/>
      <c r="SIQ177" s="396"/>
      <c r="SIR177" s="396"/>
      <c r="SIS177" s="396"/>
      <c r="SIT177" s="396"/>
      <c r="SIU177" s="396"/>
      <c r="SIV177" s="396"/>
      <c r="SIW177" s="396"/>
      <c r="SIX177" s="396"/>
      <c r="SIY177" s="396"/>
      <c r="SIZ177" s="396"/>
      <c r="SJA177" s="396"/>
      <c r="SJB177" s="396"/>
      <c r="SJC177" s="396"/>
      <c r="SJD177" s="396"/>
      <c r="SJE177" s="396"/>
      <c r="SJF177" s="396"/>
      <c r="SJG177" s="396"/>
      <c r="SJH177" s="396"/>
      <c r="SJI177" s="396"/>
      <c r="SJJ177" s="396"/>
      <c r="SJK177" s="396"/>
      <c r="SJL177" s="396"/>
      <c r="SJM177" s="396"/>
      <c r="SJN177" s="396"/>
      <c r="SJO177" s="396"/>
      <c r="SJP177" s="396"/>
      <c r="SJQ177" s="396"/>
      <c r="SJR177" s="396"/>
      <c r="SJS177" s="396"/>
      <c r="SJT177" s="396"/>
      <c r="SJU177" s="396"/>
      <c r="SJV177" s="396"/>
      <c r="SJW177" s="396"/>
      <c r="SJX177" s="396"/>
      <c r="SJY177" s="396"/>
      <c r="SJZ177" s="396"/>
      <c r="SKA177" s="396"/>
      <c r="SKB177" s="396"/>
      <c r="SKC177" s="396"/>
      <c r="SKD177" s="396"/>
      <c r="SKE177" s="396"/>
      <c r="SKF177" s="396"/>
      <c r="SKG177" s="396"/>
      <c r="SKH177" s="396"/>
      <c r="SKI177" s="396"/>
      <c r="SKJ177" s="396"/>
      <c r="SKK177" s="396"/>
      <c r="SKL177" s="396"/>
      <c r="SKM177" s="396"/>
      <c r="SKN177" s="396"/>
      <c r="SKO177" s="396"/>
      <c r="SKP177" s="396"/>
      <c r="SKQ177" s="396"/>
      <c r="SKR177" s="396"/>
      <c r="SKS177" s="396"/>
      <c r="SKT177" s="396"/>
      <c r="SKU177" s="396"/>
      <c r="SKV177" s="396"/>
      <c r="SKW177" s="396"/>
      <c r="SKX177" s="396"/>
      <c r="SKY177" s="396"/>
      <c r="SKZ177" s="396"/>
      <c r="SLA177" s="396"/>
      <c r="SLB177" s="396"/>
      <c r="SLC177" s="396"/>
      <c r="SLD177" s="396"/>
      <c r="SLE177" s="396"/>
      <c r="SLF177" s="396"/>
      <c r="SLG177" s="396"/>
      <c r="SLH177" s="396"/>
      <c r="SLI177" s="396"/>
      <c r="SLJ177" s="396"/>
      <c r="SLK177" s="396"/>
      <c r="SLL177" s="396"/>
      <c r="SLM177" s="396"/>
      <c r="SLN177" s="396"/>
      <c r="SLO177" s="396"/>
      <c r="SLP177" s="396"/>
      <c r="SLQ177" s="396"/>
      <c r="SLR177" s="396"/>
      <c r="SLS177" s="396"/>
      <c r="SLT177" s="396"/>
      <c r="SLU177" s="396"/>
      <c r="SLV177" s="396"/>
      <c r="SLW177" s="396"/>
      <c r="SLX177" s="396"/>
      <c r="SLY177" s="396"/>
      <c r="SLZ177" s="396"/>
      <c r="SMA177" s="396"/>
      <c r="SMB177" s="396"/>
      <c r="SMC177" s="396"/>
      <c r="SMD177" s="396"/>
      <c r="SME177" s="396"/>
      <c r="SMF177" s="396"/>
      <c r="SMG177" s="396"/>
      <c r="SMH177" s="396"/>
      <c r="SMI177" s="396"/>
      <c r="SMJ177" s="396"/>
      <c r="SMK177" s="396"/>
      <c r="SML177" s="396"/>
      <c r="SMM177" s="396"/>
      <c r="SMN177" s="396"/>
      <c r="SMO177" s="396"/>
      <c r="SMP177" s="396"/>
      <c r="SMQ177" s="396"/>
      <c r="SMR177" s="396"/>
      <c r="SMS177" s="396"/>
      <c r="SMT177" s="396"/>
      <c r="SMU177" s="396"/>
      <c r="SMV177" s="396"/>
      <c r="SMW177" s="396"/>
      <c r="SMX177" s="396"/>
      <c r="SMY177" s="396"/>
      <c r="SMZ177" s="396"/>
      <c r="SNA177" s="396"/>
      <c r="SNB177" s="396"/>
      <c r="SNC177" s="396"/>
      <c r="SND177" s="396"/>
      <c r="SNE177" s="396"/>
      <c r="SNF177" s="396"/>
      <c r="SNG177" s="396"/>
      <c r="SNH177" s="396"/>
      <c r="SNI177" s="396"/>
      <c r="SNJ177" s="396"/>
      <c r="SNK177" s="396"/>
      <c r="SNL177" s="396"/>
      <c r="SNM177" s="396"/>
      <c r="SNN177" s="396"/>
      <c r="SNO177" s="396"/>
      <c r="SNP177" s="396"/>
      <c r="SNQ177" s="396"/>
      <c r="SNR177" s="396"/>
      <c r="SNS177" s="396"/>
      <c r="SNT177" s="396"/>
      <c r="SNU177" s="396"/>
      <c r="SNV177" s="396"/>
      <c r="SNW177" s="396"/>
      <c r="SNX177" s="396"/>
      <c r="SNY177" s="396"/>
      <c r="SNZ177" s="396"/>
      <c r="SOA177" s="396"/>
      <c r="SOB177" s="396"/>
      <c r="SOC177" s="396"/>
      <c r="SOD177" s="396"/>
      <c r="SOE177" s="396"/>
      <c r="SOF177" s="396"/>
      <c r="SOG177" s="396"/>
      <c r="SOH177" s="396"/>
      <c r="SOI177" s="396"/>
      <c r="SOJ177" s="396"/>
      <c r="SOK177" s="396"/>
      <c r="SOL177" s="396"/>
      <c r="SOM177" s="396"/>
      <c r="SON177" s="396"/>
      <c r="SOO177" s="396"/>
      <c r="SOP177" s="396"/>
      <c r="SOQ177" s="396"/>
      <c r="SOR177" s="396"/>
      <c r="SOS177" s="396"/>
      <c r="SOT177" s="396"/>
      <c r="SOU177" s="396"/>
      <c r="SOV177" s="396"/>
      <c r="SOW177" s="396"/>
      <c r="SOX177" s="396"/>
      <c r="SOY177" s="396"/>
      <c r="SOZ177" s="396"/>
      <c r="SPA177" s="396"/>
      <c r="SPB177" s="396"/>
      <c r="SPC177" s="396"/>
      <c r="SPD177" s="396"/>
      <c r="SPE177" s="396"/>
      <c r="SPF177" s="396"/>
      <c r="SPG177" s="396"/>
      <c r="SPH177" s="396"/>
      <c r="SPI177" s="396"/>
      <c r="SPJ177" s="396"/>
      <c r="SPK177" s="396"/>
      <c r="SPL177" s="396"/>
      <c r="SPM177" s="396"/>
      <c r="SPN177" s="396"/>
      <c r="SPO177" s="396"/>
      <c r="SPP177" s="396"/>
      <c r="SPQ177" s="396"/>
      <c r="SPR177" s="396"/>
      <c r="SPS177" s="396"/>
      <c r="SPT177" s="396"/>
      <c r="SPU177" s="396"/>
      <c r="SPV177" s="396"/>
      <c r="SPW177" s="396"/>
      <c r="SPX177" s="396"/>
      <c r="SPY177" s="396"/>
      <c r="SPZ177" s="396"/>
      <c r="SQA177" s="396"/>
      <c r="SQB177" s="396"/>
      <c r="SQC177" s="396"/>
      <c r="SQD177" s="396"/>
      <c r="SQE177" s="396"/>
      <c r="SQF177" s="396"/>
      <c r="SQG177" s="396"/>
      <c r="SQH177" s="396"/>
      <c r="SQI177" s="396"/>
      <c r="SQJ177" s="396"/>
      <c r="SQK177" s="396"/>
      <c r="SQL177" s="396"/>
      <c r="SQM177" s="396"/>
      <c r="SQN177" s="396"/>
      <c r="SQO177" s="396"/>
      <c r="SQP177" s="396"/>
      <c r="SQQ177" s="396"/>
      <c r="SQR177" s="396"/>
      <c r="SQS177" s="396"/>
      <c r="SQT177" s="396"/>
      <c r="SQU177" s="396"/>
      <c r="SQV177" s="396"/>
      <c r="SQW177" s="396"/>
      <c r="SQX177" s="396"/>
      <c r="SQY177" s="396"/>
      <c r="SQZ177" s="396"/>
      <c r="SRA177" s="396"/>
      <c r="SRB177" s="396"/>
      <c r="SRC177" s="396"/>
      <c r="SRD177" s="396"/>
      <c r="SRE177" s="396"/>
      <c r="SRF177" s="396"/>
      <c r="SRG177" s="396"/>
      <c r="SRH177" s="396"/>
      <c r="SRI177" s="396"/>
      <c r="SRJ177" s="396"/>
      <c r="SRK177" s="396"/>
      <c r="SRL177" s="396"/>
      <c r="SRM177" s="396"/>
      <c r="SRN177" s="396"/>
      <c r="SRO177" s="396"/>
      <c r="SRP177" s="396"/>
      <c r="SRQ177" s="396"/>
      <c r="SRR177" s="396"/>
      <c r="SRS177" s="396"/>
      <c r="SRT177" s="396"/>
      <c r="SRU177" s="396"/>
      <c r="SRV177" s="396"/>
      <c r="SRW177" s="396"/>
      <c r="SRX177" s="396"/>
      <c r="SRY177" s="396"/>
      <c r="SRZ177" s="396"/>
      <c r="SSA177" s="396"/>
      <c r="SSB177" s="396"/>
      <c r="SSC177" s="396"/>
      <c r="SSD177" s="396"/>
      <c r="SSE177" s="396"/>
      <c r="SSF177" s="396"/>
      <c r="SSG177" s="396"/>
      <c r="SSH177" s="396"/>
      <c r="SSI177" s="396"/>
      <c r="SSJ177" s="396"/>
      <c r="SSK177" s="396"/>
      <c r="SSL177" s="396"/>
      <c r="SSM177" s="396"/>
      <c r="SSN177" s="396"/>
      <c r="SSO177" s="396"/>
      <c r="SSP177" s="396"/>
      <c r="SSQ177" s="396"/>
      <c r="SSR177" s="396"/>
      <c r="SSS177" s="396"/>
      <c r="SST177" s="396"/>
      <c r="SSU177" s="396"/>
      <c r="SSV177" s="396"/>
      <c r="SSW177" s="396"/>
      <c r="SSX177" s="396"/>
      <c r="SSY177" s="396"/>
      <c r="SSZ177" s="396"/>
      <c r="STA177" s="396"/>
      <c r="STB177" s="396"/>
      <c r="STC177" s="396"/>
      <c r="STD177" s="396"/>
      <c r="STE177" s="396"/>
      <c r="STF177" s="396"/>
      <c r="STG177" s="396"/>
      <c r="STH177" s="396"/>
      <c r="STI177" s="396"/>
      <c r="STJ177" s="396"/>
      <c r="STK177" s="396"/>
      <c r="STL177" s="396"/>
      <c r="STM177" s="396"/>
      <c r="STN177" s="396"/>
      <c r="STO177" s="396"/>
      <c r="STP177" s="396"/>
      <c r="STQ177" s="396"/>
      <c r="STR177" s="396"/>
      <c r="STS177" s="396"/>
      <c r="STT177" s="396"/>
      <c r="STU177" s="396"/>
      <c r="STV177" s="396"/>
      <c r="STW177" s="396"/>
      <c r="STX177" s="396"/>
      <c r="STY177" s="396"/>
      <c r="STZ177" s="396"/>
      <c r="SUA177" s="396"/>
      <c r="SUB177" s="396"/>
      <c r="SUC177" s="396"/>
      <c r="SUD177" s="396"/>
      <c r="SUE177" s="396"/>
      <c r="SUF177" s="396"/>
      <c r="SUG177" s="396"/>
      <c r="SUH177" s="396"/>
      <c r="SUI177" s="396"/>
      <c r="SUJ177" s="396"/>
      <c r="SUK177" s="396"/>
      <c r="SUL177" s="396"/>
      <c r="SUM177" s="396"/>
      <c r="SUN177" s="396"/>
      <c r="SUO177" s="396"/>
      <c r="SUP177" s="396"/>
      <c r="SUQ177" s="396"/>
      <c r="SUR177" s="396"/>
      <c r="SUS177" s="396"/>
      <c r="SUT177" s="396"/>
      <c r="SUU177" s="396"/>
      <c r="SUV177" s="396"/>
      <c r="SUW177" s="396"/>
      <c r="SUX177" s="396"/>
      <c r="SUY177" s="396"/>
      <c r="SUZ177" s="396"/>
      <c r="SVA177" s="396"/>
      <c r="SVB177" s="396"/>
      <c r="SVC177" s="396"/>
      <c r="SVD177" s="396"/>
      <c r="SVE177" s="396"/>
      <c r="SVF177" s="396"/>
      <c r="SVG177" s="396"/>
      <c r="SVH177" s="396"/>
      <c r="SVI177" s="396"/>
      <c r="SVJ177" s="396"/>
      <c r="SVK177" s="396"/>
      <c r="SVL177" s="396"/>
      <c r="SVM177" s="396"/>
      <c r="SVN177" s="396"/>
      <c r="SVO177" s="396"/>
      <c r="SVP177" s="396"/>
      <c r="SVQ177" s="396"/>
      <c r="SVR177" s="396"/>
      <c r="SVS177" s="396"/>
      <c r="SVT177" s="396"/>
      <c r="SVU177" s="396"/>
      <c r="SVV177" s="396"/>
      <c r="SVW177" s="396"/>
      <c r="SVX177" s="396"/>
      <c r="SVY177" s="396"/>
      <c r="SVZ177" s="396"/>
      <c r="SWA177" s="396"/>
      <c r="SWB177" s="396"/>
      <c r="SWC177" s="396"/>
      <c r="SWD177" s="396"/>
      <c r="SWE177" s="396"/>
      <c r="SWF177" s="396"/>
      <c r="SWG177" s="396"/>
      <c r="SWH177" s="396"/>
      <c r="SWI177" s="396"/>
      <c r="SWJ177" s="396"/>
      <c r="SWK177" s="396"/>
      <c r="SWL177" s="396"/>
      <c r="SWM177" s="396"/>
      <c r="SWN177" s="396"/>
      <c r="SWO177" s="396"/>
      <c r="SWP177" s="396"/>
      <c r="SWQ177" s="396"/>
      <c r="SWR177" s="396"/>
      <c r="SWS177" s="396"/>
      <c r="SWT177" s="396"/>
      <c r="SWU177" s="396"/>
      <c r="SWV177" s="396"/>
      <c r="SWW177" s="396"/>
      <c r="SWX177" s="396"/>
      <c r="SWY177" s="396"/>
      <c r="SWZ177" s="396"/>
      <c r="SXA177" s="396"/>
      <c r="SXB177" s="396"/>
      <c r="SXC177" s="396"/>
      <c r="SXD177" s="396"/>
      <c r="SXE177" s="396"/>
      <c r="SXF177" s="396"/>
      <c r="SXG177" s="396"/>
      <c r="SXH177" s="396"/>
      <c r="SXI177" s="396"/>
      <c r="SXJ177" s="396"/>
      <c r="SXK177" s="396"/>
      <c r="SXL177" s="396"/>
      <c r="SXM177" s="396"/>
      <c r="SXN177" s="396"/>
      <c r="SXO177" s="396"/>
      <c r="SXP177" s="396"/>
      <c r="SXQ177" s="396"/>
      <c r="SXR177" s="396"/>
      <c r="SXS177" s="396"/>
      <c r="SXT177" s="396"/>
      <c r="SXU177" s="396"/>
      <c r="SXV177" s="396"/>
      <c r="SXW177" s="396"/>
      <c r="SXX177" s="396"/>
      <c r="SXY177" s="396"/>
      <c r="SXZ177" s="396"/>
      <c r="SYA177" s="396"/>
      <c r="SYB177" s="396"/>
      <c r="SYC177" s="396"/>
      <c r="SYD177" s="396"/>
      <c r="SYE177" s="396"/>
      <c r="SYF177" s="396"/>
      <c r="SYG177" s="396"/>
      <c r="SYH177" s="396"/>
      <c r="SYI177" s="396"/>
      <c r="SYJ177" s="396"/>
      <c r="SYK177" s="396"/>
      <c r="SYL177" s="396"/>
      <c r="SYM177" s="396"/>
      <c r="SYN177" s="396"/>
      <c r="SYO177" s="396"/>
      <c r="SYP177" s="396"/>
      <c r="SYQ177" s="396"/>
      <c r="SYR177" s="396"/>
      <c r="SYS177" s="396"/>
      <c r="SYT177" s="396"/>
      <c r="SYU177" s="396"/>
      <c r="SYV177" s="396"/>
      <c r="SYW177" s="396"/>
      <c r="SYX177" s="396"/>
      <c r="SYY177" s="396"/>
      <c r="SYZ177" s="396"/>
      <c r="SZA177" s="396"/>
      <c r="SZB177" s="396"/>
      <c r="SZC177" s="396"/>
      <c r="SZD177" s="396"/>
      <c r="SZE177" s="396"/>
      <c r="SZF177" s="396"/>
      <c r="SZG177" s="396"/>
      <c r="SZH177" s="396"/>
      <c r="SZI177" s="396"/>
      <c r="SZJ177" s="396"/>
      <c r="SZK177" s="396"/>
      <c r="SZL177" s="396"/>
      <c r="SZM177" s="396"/>
      <c r="SZN177" s="396"/>
      <c r="SZO177" s="396"/>
      <c r="SZP177" s="396"/>
      <c r="SZQ177" s="396"/>
      <c r="SZR177" s="396"/>
      <c r="SZS177" s="396"/>
      <c r="SZT177" s="396"/>
      <c r="SZU177" s="396"/>
      <c r="SZV177" s="396"/>
      <c r="SZW177" s="396"/>
      <c r="SZX177" s="396"/>
      <c r="SZY177" s="396"/>
      <c r="SZZ177" s="396"/>
      <c r="TAA177" s="396"/>
      <c r="TAB177" s="396"/>
      <c r="TAC177" s="396"/>
      <c r="TAD177" s="396"/>
      <c r="TAE177" s="396"/>
      <c r="TAF177" s="396"/>
      <c r="TAG177" s="396"/>
      <c r="TAH177" s="396"/>
      <c r="TAI177" s="396"/>
      <c r="TAJ177" s="396"/>
      <c r="TAK177" s="396"/>
      <c r="TAL177" s="396"/>
      <c r="TAM177" s="396"/>
      <c r="TAN177" s="396"/>
      <c r="TAO177" s="396"/>
      <c r="TAP177" s="396"/>
      <c r="TAQ177" s="396"/>
      <c r="TAR177" s="396"/>
      <c r="TAS177" s="396"/>
      <c r="TAT177" s="396"/>
      <c r="TAU177" s="396"/>
      <c r="TAV177" s="396"/>
      <c r="TAW177" s="396"/>
      <c r="TAX177" s="396"/>
      <c r="TAY177" s="396"/>
      <c r="TAZ177" s="396"/>
      <c r="TBA177" s="396"/>
      <c r="TBB177" s="396"/>
      <c r="TBC177" s="396"/>
      <c r="TBD177" s="396"/>
      <c r="TBE177" s="396"/>
      <c r="TBF177" s="396"/>
      <c r="TBG177" s="396"/>
      <c r="TBH177" s="396"/>
      <c r="TBI177" s="396"/>
      <c r="TBJ177" s="396"/>
      <c r="TBK177" s="396"/>
      <c r="TBL177" s="396"/>
      <c r="TBM177" s="396"/>
      <c r="TBN177" s="396"/>
      <c r="TBO177" s="396"/>
      <c r="TBP177" s="396"/>
      <c r="TBQ177" s="396"/>
      <c r="TBR177" s="396"/>
      <c r="TBS177" s="396"/>
      <c r="TBT177" s="396"/>
      <c r="TBU177" s="396"/>
      <c r="TBV177" s="396"/>
      <c r="TBW177" s="396"/>
      <c r="TBX177" s="396"/>
      <c r="TBY177" s="396"/>
      <c r="TBZ177" s="396"/>
      <c r="TCA177" s="396"/>
      <c r="TCB177" s="396"/>
      <c r="TCC177" s="396"/>
      <c r="TCD177" s="396"/>
      <c r="TCE177" s="396"/>
      <c r="TCF177" s="396"/>
      <c r="TCG177" s="396"/>
      <c r="TCH177" s="396"/>
      <c r="TCI177" s="396"/>
      <c r="TCJ177" s="396"/>
      <c r="TCK177" s="396"/>
      <c r="TCL177" s="396"/>
      <c r="TCM177" s="396"/>
      <c r="TCN177" s="396"/>
      <c r="TCO177" s="396"/>
      <c r="TCP177" s="396"/>
      <c r="TCQ177" s="396"/>
      <c r="TCR177" s="396"/>
      <c r="TCS177" s="396"/>
      <c r="TCT177" s="396"/>
      <c r="TCU177" s="396"/>
      <c r="TCV177" s="396"/>
      <c r="TCW177" s="396"/>
      <c r="TCX177" s="396"/>
      <c r="TCY177" s="396"/>
      <c r="TCZ177" s="396"/>
      <c r="TDA177" s="396"/>
      <c r="TDB177" s="396"/>
      <c r="TDC177" s="396"/>
      <c r="TDD177" s="396"/>
      <c r="TDE177" s="396"/>
      <c r="TDF177" s="396"/>
      <c r="TDG177" s="396"/>
      <c r="TDH177" s="396"/>
      <c r="TDI177" s="396"/>
      <c r="TDJ177" s="396"/>
      <c r="TDK177" s="396"/>
      <c r="TDL177" s="396"/>
      <c r="TDM177" s="396"/>
      <c r="TDN177" s="396"/>
      <c r="TDO177" s="396"/>
      <c r="TDP177" s="396"/>
      <c r="TDQ177" s="396"/>
      <c r="TDR177" s="396"/>
      <c r="TDS177" s="396"/>
      <c r="TDT177" s="396"/>
      <c r="TDU177" s="396"/>
      <c r="TDV177" s="396"/>
      <c r="TDW177" s="396"/>
      <c r="TDX177" s="396"/>
      <c r="TDY177" s="396"/>
      <c r="TDZ177" s="396"/>
      <c r="TEA177" s="396"/>
      <c r="TEB177" s="396"/>
      <c r="TEC177" s="396"/>
      <c r="TED177" s="396"/>
      <c r="TEE177" s="396"/>
      <c r="TEF177" s="396"/>
      <c r="TEG177" s="396"/>
      <c r="TEH177" s="396"/>
      <c r="TEI177" s="396"/>
      <c r="TEJ177" s="396"/>
      <c r="TEK177" s="396"/>
      <c r="TEL177" s="396"/>
      <c r="TEM177" s="396"/>
      <c r="TEN177" s="396"/>
      <c r="TEO177" s="396"/>
      <c r="TEP177" s="396"/>
      <c r="TEQ177" s="396"/>
      <c r="TER177" s="396"/>
      <c r="TES177" s="396"/>
      <c r="TET177" s="396"/>
      <c r="TEU177" s="396"/>
      <c r="TEV177" s="396"/>
      <c r="TEW177" s="396"/>
      <c r="TEX177" s="396"/>
      <c r="TEY177" s="396"/>
      <c r="TEZ177" s="396"/>
      <c r="TFA177" s="396"/>
      <c r="TFB177" s="396"/>
      <c r="TFC177" s="396"/>
      <c r="TFD177" s="396"/>
      <c r="TFE177" s="396"/>
      <c r="TFF177" s="396"/>
      <c r="TFG177" s="396"/>
      <c r="TFH177" s="396"/>
      <c r="TFI177" s="396"/>
      <c r="TFJ177" s="396"/>
      <c r="TFK177" s="396"/>
      <c r="TFL177" s="396"/>
      <c r="TFM177" s="396"/>
      <c r="TFN177" s="396"/>
      <c r="TFO177" s="396"/>
      <c r="TFP177" s="396"/>
      <c r="TFQ177" s="396"/>
      <c r="TFR177" s="396"/>
      <c r="TFS177" s="396"/>
      <c r="TFT177" s="396"/>
      <c r="TFU177" s="396"/>
      <c r="TFV177" s="396"/>
      <c r="TFW177" s="396"/>
      <c r="TFX177" s="396"/>
      <c r="TFY177" s="396"/>
      <c r="TFZ177" s="396"/>
      <c r="TGA177" s="396"/>
      <c r="TGB177" s="396"/>
      <c r="TGC177" s="396"/>
      <c r="TGD177" s="396"/>
      <c r="TGE177" s="396"/>
      <c r="TGF177" s="396"/>
      <c r="TGG177" s="396"/>
      <c r="TGH177" s="396"/>
      <c r="TGI177" s="396"/>
      <c r="TGJ177" s="396"/>
      <c r="TGK177" s="396"/>
      <c r="TGL177" s="396"/>
      <c r="TGM177" s="396"/>
      <c r="TGN177" s="396"/>
      <c r="TGO177" s="396"/>
      <c r="TGP177" s="396"/>
      <c r="TGQ177" s="396"/>
      <c r="TGR177" s="396"/>
      <c r="TGS177" s="396"/>
      <c r="TGT177" s="396"/>
      <c r="TGU177" s="396"/>
      <c r="TGV177" s="396"/>
      <c r="TGW177" s="396"/>
      <c r="TGX177" s="396"/>
      <c r="TGY177" s="396"/>
      <c r="TGZ177" s="396"/>
      <c r="THA177" s="396"/>
      <c r="THB177" s="396"/>
      <c r="THC177" s="396"/>
      <c r="THD177" s="396"/>
      <c r="THE177" s="396"/>
      <c r="THF177" s="396"/>
      <c r="THG177" s="396"/>
      <c r="THH177" s="396"/>
      <c r="THI177" s="396"/>
      <c r="THJ177" s="396"/>
      <c r="THK177" s="396"/>
      <c r="THL177" s="396"/>
      <c r="THM177" s="396"/>
      <c r="THN177" s="396"/>
      <c r="THO177" s="396"/>
      <c r="THP177" s="396"/>
      <c r="THQ177" s="396"/>
      <c r="THR177" s="396"/>
      <c r="THS177" s="396"/>
      <c r="THT177" s="396"/>
      <c r="THU177" s="396"/>
      <c r="THV177" s="396"/>
      <c r="THW177" s="396"/>
      <c r="THX177" s="396"/>
      <c r="THY177" s="396"/>
      <c r="THZ177" s="396"/>
      <c r="TIA177" s="396"/>
      <c r="TIB177" s="396"/>
      <c r="TIC177" s="396"/>
      <c r="TID177" s="396"/>
      <c r="TIE177" s="396"/>
      <c r="TIF177" s="396"/>
      <c r="TIG177" s="396"/>
      <c r="TIH177" s="396"/>
      <c r="TII177" s="396"/>
      <c r="TIJ177" s="396"/>
      <c r="TIK177" s="396"/>
      <c r="TIL177" s="396"/>
      <c r="TIM177" s="396"/>
      <c r="TIN177" s="396"/>
      <c r="TIO177" s="396"/>
      <c r="TIP177" s="396"/>
      <c r="TIQ177" s="396"/>
      <c r="TIR177" s="396"/>
      <c r="TIS177" s="396"/>
      <c r="TIT177" s="396"/>
      <c r="TIU177" s="396"/>
      <c r="TIV177" s="396"/>
      <c r="TIW177" s="396"/>
      <c r="TIX177" s="396"/>
      <c r="TIY177" s="396"/>
      <c r="TIZ177" s="396"/>
      <c r="TJA177" s="396"/>
      <c r="TJB177" s="396"/>
      <c r="TJC177" s="396"/>
      <c r="TJD177" s="396"/>
      <c r="TJE177" s="396"/>
      <c r="TJF177" s="396"/>
      <c r="TJG177" s="396"/>
      <c r="TJH177" s="396"/>
      <c r="TJI177" s="396"/>
      <c r="TJJ177" s="396"/>
      <c r="TJK177" s="396"/>
      <c r="TJL177" s="396"/>
      <c r="TJM177" s="396"/>
      <c r="TJN177" s="396"/>
      <c r="TJO177" s="396"/>
      <c r="TJP177" s="396"/>
      <c r="TJQ177" s="396"/>
      <c r="TJR177" s="396"/>
      <c r="TJS177" s="396"/>
      <c r="TJT177" s="396"/>
      <c r="TJU177" s="396"/>
      <c r="TJV177" s="396"/>
      <c r="TJW177" s="396"/>
      <c r="TJX177" s="396"/>
      <c r="TJY177" s="396"/>
      <c r="TJZ177" s="396"/>
      <c r="TKA177" s="396"/>
      <c r="TKB177" s="396"/>
      <c r="TKC177" s="396"/>
      <c r="TKD177" s="396"/>
      <c r="TKE177" s="396"/>
      <c r="TKF177" s="396"/>
      <c r="TKG177" s="396"/>
      <c r="TKH177" s="396"/>
      <c r="TKI177" s="396"/>
      <c r="TKJ177" s="396"/>
      <c r="TKK177" s="396"/>
      <c r="TKL177" s="396"/>
      <c r="TKM177" s="396"/>
      <c r="TKN177" s="396"/>
      <c r="TKO177" s="396"/>
      <c r="TKP177" s="396"/>
      <c r="TKQ177" s="396"/>
      <c r="TKR177" s="396"/>
      <c r="TKS177" s="396"/>
      <c r="TKT177" s="396"/>
      <c r="TKU177" s="396"/>
      <c r="TKV177" s="396"/>
      <c r="TKW177" s="396"/>
      <c r="TKX177" s="396"/>
      <c r="TKY177" s="396"/>
      <c r="TKZ177" s="396"/>
      <c r="TLA177" s="396"/>
      <c r="TLB177" s="396"/>
      <c r="TLC177" s="396"/>
      <c r="TLD177" s="396"/>
      <c r="TLE177" s="396"/>
      <c r="TLF177" s="396"/>
      <c r="TLG177" s="396"/>
      <c r="TLH177" s="396"/>
      <c r="TLI177" s="396"/>
      <c r="TLJ177" s="396"/>
      <c r="TLK177" s="396"/>
      <c r="TLL177" s="396"/>
      <c r="TLM177" s="396"/>
      <c r="TLN177" s="396"/>
      <c r="TLO177" s="396"/>
      <c r="TLP177" s="396"/>
      <c r="TLQ177" s="396"/>
      <c r="TLR177" s="396"/>
      <c r="TLS177" s="396"/>
      <c r="TLT177" s="396"/>
      <c r="TLU177" s="396"/>
      <c r="TLV177" s="396"/>
      <c r="TLW177" s="396"/>
      <c r="TLX177" s="396"/>
      <c r="TLY177" s="396"/>
      <c r="TLZ177" s="396"/>
      <c r="TMA177" s="396"/>
      <c r="TMB177" s="396"/>
      <c r="TMC177" s="396"/>
      <c r="TMD177" s="396"/>
      <c r="TME177" s="396"/>
      <c r="TMF177" s="396"/>
      <c r="TMG177" s="396"/>
      <c r="TMH177" s="396"/>
      <c r="TMI177" s="396"/>
      <c r="TMJ177" s="396"/>
      <c r="TMK177" s="396"/>
      <c r="TML177" s="396"/>
      <c r="TMM177" s="396"/>
      <c r="TMN177" s="396"/>
      <c r="TMO177" s="396"/>
      <c r="TMP177" s="396"/>
      <c r="TMQ177" s="396"/>
      <c r="TMR177" s="396"/>
      <c r="TMS177" s="396"/>
      <c r="TMT177" s="396"/>
      <c r="TMU177" s="396"/>
      <c r="TMV177" s="396"/>
      <c r="TMW177" s="396"/>
      <c r="TMX177" s="396"/>
      <c r="TMY177" s="396"/>
      <c r="TMZ177" s="396"/>
      <c r="TNA177" s="396"/>
      <c r="TNB177" s="396"/>
      <c r="TNC177" s="396"/>
      <c r="TND177" s="396"/>
      <c r="TNE177" s="396"/>
      <c r="TNF177" s="396"/>
      <c r="TNG177" s="396"/>
      <c r="TNH177" s="396"/>
      <c r="TNI177" s="396"/>
      <c r="TNJ177" s="396"/>
      <c r="TNK177" s="396"/>
      <c r="TNL177" s="396"/>
      <c r="TNM177" s="396"/>
      <c r="TNN177" s="396"/>
      <c r="TNO177" s="396"/>
      <c r="TNP177" s="396"/>
      <c r="TNQ177" s="396"/>
      <c r="TNR177" s="396"/>
      <c r="TNS177" s="396"/>
      <c r="TNT177" s="396"/>
      <c r="TNU177" s="396"/>
      <c r="TNV177" s="396"/>
      <c r="TNW177" s="396"/>
      <c r="TNX177" s="396"/>
      <c r="TNY177" s="396"/>
      <c r="TNZ177" s="396"/>
      <c r="TOA177" s="396"/>
      <c r="TOB177" s="396"/>
      <c r="TOC177" s="396"/>
      <c r="TOD177" s="396"/>
      <c r="TOE177" s="396"/>
      <c r="TOF177" s="396"/>
      <c r="TOG177" s="396"/>
      <c r="TOH177" s="396"/>
      <c r="TOI177" s="396"/>
      <c r="TOJ177" s="396"/>
      <c r="TOK177" s="396"/>
      <c r="TOL177" s="396"/>
      <c r="TOM177" s="396"/>
      <c r="TON177" s="396"/>
      <c r="TOO177" s="396"/>
      <c r="TOP177" s="396"/>
      <c r="TOQ177" s="396"/>
      <c r="TOR177" s="396"/>
      <c r="TOS177" s="396"/>
      <c r="TOT177" s="396"/>
      <c r="TOU177" s="396"/>
      <c r="TOV177" s="396"/>
      <c r="TOW177" s="396"/>
      <c r="TOX177" s="396"/>
      <c r="TOY177" s="396"/>
      <c r="TOZ177" s="396"/>
      <c r="TPA177" s="396"/>
      <c r="TPB177" s="396"/>
      <c r="TPC177" s="396"/>
      <c r="TPD177" s="396"/>
      <c r="TPE177" s="396"/>
      <c r="TPF177" s="396"/>
      <c r="TPG177" s="396"/>
      <c r="TPH177" s="396"/>
      <c r="TPI177" s="396"/>
      <c r="TPJ177" s="396"/>
      <c r="TPK177" s="396"/>
      <c r="TPL177" s="396"/>
      <c r="TPM177" s="396"/>
      <c r="TPN177" s="396"/>
      <c r="TPO177" s="396"/>
      <c r="TPP177" s="396"/>
      <c r="TPQ177" s="396"/>
      <c r="TPR177" s="396"/>
      <c r="TPS177" s="396"/>
      <c r="TPT177" s="396"/>
      <c r="TPU177" s="396"/>
      <c r="TPV177" s="396"/>
      <c r="TPW177" s="396"/>
      <c r="TPX177" s="396"/>
      <c r="TPY177" s="396"/>
      <c r="TPZ177" s="396"/>
      <c r="TQA177" s="396"/>
      <c r="TQB177" s="396"/>
      <c r="TQC177" s="396"/>
      <c r="TQD177" s="396"/>
      <c r="TQE177" s="396"/>
      <c r="TQF177" s="396"/>
      <c r="TQG177" s="396"/>
      <c r="TQH177" s="396"/>
      <c r="TQI177" s="396"/>
      <c r="TQJ177" s="396"/>
      <c r="TQK177" s="396"/>
      <c r="TQL177" s="396"/>
      <c r="TQM177" s="396"/>
      <c r="TQN177" s="396"/>
      <c r="TQO177" s="396"/>
      <c r="TQP177" s="396"/>
      <c r="TQQ177" s="396"/>
      <c r="TQR177" s="396"/>
      <c r="TQS177" s="396"/>
      <c r="TQT177" s="396"/>
      <c r="TQU177" s="396"/>
      <c r="TQV177" s="396"/>
      <c r="TQW177" s="396"/>
      <c r="TQX177" s="396"/>
      <c r="TQY177" s="396"/>
      <c r="TQZ177" s="396"/>
      <c r="TRA177" s="396"/>
      <c r="TRB177" s="396"/>
      <c r="TRC177" s="396"/>
      <c r="TRD177" s="396"/>
      <c r="TRE177" s="396"/>
      <c r="TRF177" s="396"/>
      <c r="TRG177" s="396"/>
      <c r="TRH177" s="396"/>
      <c r="TRI177" s="396"/>
      <c r="TRJ177" s="396"/>
      <c r="TRK177" s="396"/>
      <c r="TRL177" s="396"/>
      <c r="TRM177" s="396"/>
      <c r="TRN177" s="396"/>
      <c r="TRO177" s="396"/>
      <c r="TRP177" s="396"/>
      <c r="TRQ177" s="396"/>
      <c r="TRR177" s="396"/>
      <c r="TRS177" s="396"/>
      <c r="TRT177" s="396"/>
      <c r="TRU177" s="396"/>
      <c r="TRV177" s="396"/>
      <c r="TRW177" s="396"/>
      <c r="TRX177" s="396"/>
      <c r="TRY177" s="396"/>
      <c r="TRZ177" s="396"/>
      <c r="TSA177" s="396"/>
      <c r="TSB177" s="396"/>
      <c r="TSC177" s="396"/>
      <c r="TSD177" s="396"/>
      <c r="TSE177" s="396"/>
      <c r="TSF177" s="396"/>
      <c r="TSG177" s="396"/>
      <c r="TSH177" s="396"/>
      <c r="TSI177" s="396"/>
      <c r="TSJ177" s="396"/>
      <c r="TSK177" s="396"/>
      <c r="TSL177" s="396"/>
      <c r="TSM177" s="396"/>
      <c r="TSN177" s="396"/>
      <c r="TSO177" s="396"/>
      <c r="TSP177" s="396"/>
      <c r="TSQ177" s="396"/>
      <c r="TSR177" s="396"/>
      <c r="TSS177" s="396"/>
      <c r="TST177" s="396"/>
      <c r="TSU177" s="396"/>
      <c r="TSV177" s="396"/>
      <c r="TSW177" s="396"/>
      <c r="TSX177" s="396"/>
      <c r="TSY177" s="396"/>
      <c r="TSZ177" s="396"/>
      <c r="TTA177" s="396"/>
      <c r="TTB177" s="396"/>
      <c r="TTC177" s="396"/>
      <c r="TTD177" s="396"/>
      <c r="TTE177" s="396"/>
      <c r="TTF177" s="396"/>
      <c r="TTG177" s="396"/>
      <c r="TTH177" s="396"/>
      <c r="TTI177" s="396"/>
      <c r="TTJ177" s="396"/>
      <c r="TTK177" s="396"/>
      <c r="TTL177" s="396"/>
      <c r="TTM177" s="396"/>
      <c r="TTN177" s="396"/>
      <c r="TTO177" s="396"/>
      <c r="TTP177" s="396"/>
      <c r="TTQ177" s="396"/>
      <c r="TTR177" s="396"/>
      <c r="TTS177" s="396"/>
      <c r="TTT177" s="396"/>
      <c r="TTU177" s="396"/>
      <c r="TTV177" s="396"/>
      <c r="TTW177" s="396"/>
      <c r="TTX177" s="396"/>
      <c r="TTY177" s="396"/>
      <c r="TTZ177" s="396"/>
      <c r="TUA177" s="396"/>
      <c r="TUB177" s="396"/>
      <c r="TUC177" s="396"/>
      <c r="TUD177" s="396"/>
      <c r="TUE177" s="396"/>
      <c r="TUF177" s="396"/>
      <c r="TUG177" s="396"/>
      <c r="TUH177" s="396"/>
      <c r="TUI177" s="396"/>
      <c r="TUJ177" s="396"/>
      <c r="TUK177" s="396"/>
      <c r="TUL177" s="396"/>
      <c r="TUM177" s="396"/>
      <c r="TUN177" s="396"/>
      <c r="TUO177" s="396"/>
      <c r="TUP177" s="396"/>
      <c r="TUQ177" s="396"/>
      <c r="TUR177" s="396"/>
      <c r="TUS177" s="396"/>
      <c r="TUT177" s="396"/>
      <c r="TUU177" s="396"/>
      <c r="TUV177" s="396"/>
      <c r="TUW177" s="396"/>
      <c r="TUX177" s="396"/>
      <c r="TUY177" s="396"/>
      <c r="TUZ177" s="396"/>
      <c r="TVA177" s="396"/>
      <c r="TVB177" s="396"/>
      <c r="TVC177" s="396"/>
      <c r="TVD177" s="396"/>
      <c r="TVE177" s="396"/>
      <c r="TVF177" s="396"/>
      <c r="TVG177" s="396"/>
      <c r="TVH177" s="396"/>
      <c r="TVI177" s="396"/>
      <c r="TVJ177" s="396"/>
      <c r="TVK177" s="396"/>
      <c r="TVL177" s="396"/>
      <c r="TVM177" s="396"/>
      <c r="TVN177" s="396"/>
      <c r="TVO177" s="396"/>
      <c r="TVP177" s="396"/>
      <c r="TVQ177" s="396"/>
      <c r="TVR177" s="396"/>
      <c r="TVS177" s="396"/>
      <c r="TVT177" s="396"/>
      <c r="TVU177" s="396"/>
      <c r="TVV177" s="396"/>
      <c r="TVW177" s="396"/>
      <c r="TVX177" s="396"/>
      <c r="TVY177" s="396"/>
      <c r="TVZ177" s="396"/>
      <c r="TWA177" s="396"/>
      <c r="TWB177" s="396"/>
      <c r="TWC177" s="396"/>
      <c r="TWD177" s="396"/>
      <c r="TWE177" s="396"/>
      <c r="TWF177" s="396"/>
      <c r="TWG177" s="396"/>
      <c r="TWH177" s="396"/>
      <c r="TWI177" s="396"/>
      <c r="TWJ177" s="396"/>
      <c r="TWK177" s="396"/>
      <c r="TWL177" s="396"/>
      <c r="TWM177" s="396"/>
      <c r="TWN177" s="396"/>
      <c r="TWO177" s="396"/>
      <c r="TWP177" s="396"/>
      <c r="TWQ177" s="396"/>
      <c r="TWR177" s="396"/>
      <c r="TWS177" s="396"/>
      <c r="TWT177" s="396"/>
      <c r="TWU177" s="396"/>
      <c r="TWV177" s="396"/>
      <c r="TWW177" s="396"/>
      <c r="TWX177" s="396"/>
      <c r="TWY177" s="396"/>
      <c r="TWZ177" s="396"/>
      <c r="TXA177" s="396"/>
      <c r="TXB177" s="396"/>
      <c r="TXC177" s="396"/>
      <c r="TXD177" s="396"/>
      <c r="TXE177" s="396"/>
      <c r="TXF177" s="396"/>
      <c r="TXG177" s="396"/>
      <c r="TXH177" s="396"/>
      <c r="TXI177" s="396"/>
      <c r="TXJ177" s="396"/>
      <c r="TXK177" s="396"/>
      <c r="TXL177" s="396"/>
      <c r="TXM177" s="396"/>
      <c r="TXN177" s="396"/>
      <c r="TXO177" s="396"/>
      <c r="TXP177" s="396"/>
      <c r="TXQ177" s="396"/>
      <c r="TXR177" s="396"/>
      <c r="TXS177" s="396"/>
      <c r="TXT177" s="396"/>
      <c r="TXU177" s="396"/>
      <c r="TXV177" s="396"/>
      <c r="TXW177" s="396"/>
      <c r="TXX177" s="396"/>
      <c r="TXY177" s="396"/>
      <c r="TXZ177" s="396"/>
      <c r="TYA177" s="396"/>
      <c r="TYB177" s="396"/>
      <c r="TYC177" s="396"/>
      <c r="TYD177" s="396"/>
      <c r="TYE177" s="396"/>
      <c r="TYF177" s="396"/>
      <c r="TYG177" s="396"/>
      <c r="TYH177" s="396"/>
      <c r="TYI177" s="396"/>
      <c r="TYJ177" s="396"/>
      <c r="TYK177" s="396"/>
      <c r="TYL177" s="396"/>
      <c r="TYM177" s="396"/>
      <c r="TYN177" s="396"/>
      <c r="TYO177" s="396"/>
      <c r="TYP177" s="396"/>
      <c r="TYQ177" s="396"/>
      <c r="TYR177" s="396"/>
      <c r="TYS177" s="396"/>
      <c r="TYT177" s="396"/>
      <c r="TYU177" s="396"/>
      <c r="TYV177" s="396"/>
      <c r="TYW177" s="396"/>
      <c r="TYX177" s="396"/>
      <c r="TYY177" s="396"/>
      <c r="TYZ177" s="396"/>
      <c r="TZA177" s="396"/>
      <c r="TZB177" s="396"/>
      <c r="TZC177" s="396"/>
      <c r="TZD177" s="396"/>
      <c r="TZE177" s="396"/>
      <c r="TZF177" s="396"/>
      <c r="TZG177" s="396"/>
      <c r="TZH177" s="396"/>
      <c r="TZI177" s="396"/>
      <c r="TZJ177" s="396"/>
      <c r="TZK177" s="396"/>
      <c r="TZL177" s="396"/>
      <c r="TZM177" s="396"/>
      <c r="TZN177" s="396"/>
      <c r="TZO177" s="396"/>
      <c r="TZP177" s="396"/>
      <c r="TZQ177" s="396"/>
      <c r="TZR177" s="396"/>
      <c r="TZS177" s="396"/>
      <c r="TZT177" s="396"/>
      <c r="TZU177" s="396"/>
      <c r="TZV177" s="396"/>
      <c r="TZW177" s="396"/>
      <c r="TZX177" s="396"/>
      <c r="TZY177" s="396"/>
      <c r="TZZ177" s="396"/>
      <c r="UAA177" s="396"/>
      <c r="UAB177" s="396"/>
      <c r="UAC177" s="396"/>
      <c r="UAD177" s="396"/>
      <c r="UAE177" s="396"/>
      <c r="UAF177" s="396"/>
      <c r="UAG177" s="396"/>
      <c r="UAH177" s="396"/>
      <c r="UAI177" s="396"/>
      <c r="UAJ177" s="396"/>
      <c r="UAK177" s="396"/>
      <c r="UAL177" s="396"/>
      <c r="UAM177" s="396"/>
      <c r="UAN177" s="396"/>
      <c r="UAO177" s="396"/>
      <c r="UAP177" s="396"/>
      <c r="UAQ177" s="396"/>
      <c r="UAR177" s="396"/>
      <c r="UAS177" s="396"/>
      <c r="UAT177" s="396"/>
      <c r="UAU177" s="396"/>
      <c r="UAV177" s="396"/>
      <c r="UAW177" s="396"/>
      <c r="UAX177" s="396"/>
      <c r="UAY177" s="396"/>
      <c r="UAZ177" s="396"/>
      <c r="UBA177" s="396"/>
      <c r="UBB177" s="396"/>
      <c r="UBC177" s="396"/>
      <c r="UBD177" s="396"/>
      <c r="UBE177" s="396"/>
      <c r="UBF177" s="396"/>
      <c r="UBG177" s="396"/>
      <c r="UBH177" s="396"/>
      <c r="UBI177" s="396"/>
      <c r="UBJ177" s="396"/>
      <c r="UBK177" s="396"/>
      <c r="UBL177" s="396"/>
      <c r="UBM177" s="396"/>
      <c r="UBN177" s="396"/>
      <c r="UBO177" s="396"/>
      <c r="UBP177" s="396"/>
      <c r="UBQ177" s="396"/>
      <c r="UBR177" s="396"/>
      <c r="UBS177" s="396"/>
      <c r="UBT177" s="396"/>
      <c r="UBU177" s="396"/>
      <c r="UBV177" s="396"/>
      <c r="UBW177" s="396"/>
      <c r="UBX177" s="396"/>
      <c r="UBY177" s="396"/>
      <c r="UBZ177" s="396"/>
      <c r="UCA177" s="396"/>
      <c r="UCB177" s="396"/>
      <c r="UCC177" s="396"/>
      <c r="UCD177" s="396"/>
      <c r="UCE177" s="396"/>
      <c r="UCF177" s="396"/>
      <c r="UCG177" s="396"/>
      <c r="UCH177" s="396"/>
      <c r="UCI177" s="396"/>
      <c r="UCJ177" s="396"/>
      <c r="UCK177" s="396"/>
      <c r="UCL177" s="396"/>
      <c r="UCM177" s="396"/>
      <c r="UCN177" s="396"/>
      <c r="UCO177" s="396"/>
      <c r="UCP177" s="396"/>
      <c r="UCQ177" s="396"/>
      <c r="UCR177" s="396"/>
      <c r="UCS177" s="396"/>
      <c r="UCT177" s="396"/>
      <c r="UCU177" s="396"/>
      <c r="UCV177" s="396"/>
      <c r="UCW177" s="396"/>
      <c r="UCX177" s="396"/>
      <c r="UCY177" s="396"/>
      <c r="UCZ177" s="396"/>
      <c r="UDA177" s="396"/>
      <c r="UDB177" s="396"/>
      <c r="UDC177" s="396"/>
      <c r="UDD177" s="396"/>
      <c r="UDE177" s="396"/>
      <c r="UDF177" s="396"/>
      <c r="UDG177" s="396"/>
      <c r="UDH177" s="396"/>
      <c r="UDI177" s="396"/>
      <c r="UDJ177" s="396"/>
      <c r="UDK177" s="396"/>
      <c r="UDL177" s="396"/>
      <c r="UDM177" s="396"/>
      <c r="UDN177" s="396"/>
      <c r="UDO177" s="396"/>
      <c r="UDP177" s="396"/>
      <c r="UDQ177" s="396"/>
      <c r="UDR177" s="396"/>
      <c r="UDS177" s="396"/>
      <c r="UDT177" s="396"/>
      <c r="UDU177" s="396"/>
      <c r="UDV177" s="396"/>
      <c r="UDW177" s="396"/>
      <c r="UDX177" s="396"/>
      <c r="UDY177" s="396"/>
      <c r="UDZ177" s="396"/>
      <c r="UEA177" s="396"/>
      <c r="UEB177" s="396"/>
      <c r="UEC177" s="396"/>
      <c r="UED177" s="396"/>
      <c r="UEE177" s="396"/>
      <c r="UEF177" s="396"/>
      <c r="UEG177" s="396"/>
      <c r="UEH177" s="396"/>
      <c r="UEI177" s="396"/>
      <c r="UEJ177" s="396"/>
      <c r="UEK177" s="396"/>
      <c r="UEL177" s="396"/>
      <c r="UEM177" s="396"/>
      <c r="UEN177" s="396"/>
      <c r="UEO177" s="396"/>
      <c r="UEP177" s="396"/>
      <c r="UEQ177" s="396"/>
      <c r="UER177" s="396"/>
      <c r="UES177" s="396"/>
      <c r="UET177" s="396"/>
      <c r="UEU177" s="396"/>
      <c r="UEV177" s="396"/>
      <c r="UEW177" s="396"/>
      <c r="UEX177" s="396"/>
      <c r="UEY177" s="396"/>
      <c r="UEZ177" s="396"/>
      <c r="UFA177" s="396"/>
      <c r="UFB177" s="396"/>
      <c r="UFC177" s="396"/>
      <c r="UFD177" s="396"/>
      <c r="UFE177" s="396"/>
      <c r="UFF177" s="396"/>
      <c r="UFG177" s="396"/>
      <c r="UFH177" s="396"/>
      <c r="UFI177" s="396"/>
      <c r="UFJ177" s="396"/>
      <c r="UFK177" s="396"/>
      <c r="UFL177" s="396"/>
      <c r="UFM177" s="396"/>
      <c r="UFN177" s="396"/>
      <c r="UFO177" s="396"/>
      <c r="UFP177" s="396"/>
      <c r="UFQ177" s="396"/>
      <c r="UFR177" s="396"/>
      <c r="UFS177" s="396"/>
      <c r="UFT177" s="396"/>
      <c r="UFU177" s="396"/>
      <c r="UFV177" s="396"/>
      <c r="UFW177" s="396"/>
      <c r="UFX177" s="396"/>
      <c r="UFY177" s="396"/>
      <c r="UFZ177" s="396"/>
      <c r="UGA177" s="396"/>
      <c r="UGB177" s="396"/>
      <c r="UGC177" s="396"/>
      <c r="UGD177" s="396"/>
      <c r="UGE177" s="396"/>
      <c r="UGF177" s="396"/>
      <c r="UGG177" s="396"/>
      <c r="UGH177" s="396"/>
      <c r="UGI177" s="396"/>
      <c r="UGJ177" s="396"/>
      <c r="UGK177" s="396"/>
      <c r="UGL177" s="396"/>
      <c r="UGM177" s="396"/>
      <c r="UGN177" s="396"/>
      <c r="UGO177" s="396"/>
      <c r="UGP177" s="396"/>
      <c r="UGQ177" s="396"/>
      <c r="UGR177" s="396"/>
      <c r="UGS177" s="396"/>
      <c r="UGT177" s="396"/>
      <c r="UGU177" s="396"/>
      <c r="UGV177" s="396"/>
      <c r="UGW177" s="396"/>
      <c r="UGX177" s="396"/>
      <c r="UGY177" s="396"/>
      <c r="UGZ177" s="396"/>
      <c r="UHA177" s="396"/>
      <c r="UHB177" s="396"/>
      <c r="UHC177" s="396"/>
      <c r="UHD177" s="396"/>
      <c r="UHE177" s="396"/>
      <c r="UHF177" s="396"/>
      <c r="UHG177" s="396"/>
      <c r="UHH177" s="396"/>
      <c r="UHI177" s="396"/>
      <c r="UHJ177" s="396"/>
      <c r="UHK177" s="396"/>
      <c r="UHL177" s="396"/>
      <c r="UHM177" s="396"/>
      <c r="UHN177" s="396"/>
      <c r="UHO177" s="396"/>
      <c r="UHP177" s="396"/>
      <c r="UHQ177" s="396"/>
      <c r="UHR177" s="396"/>
      <c r="UHS177" s="396"/>
      <c r="UHT177" s="396"/>
      <c r="UHU177" s="396"/>
      <c r="UHV177" s="396"/>
      <c r="UHW177" s="396"/>
      <c r="UHX177" s="396"/>
      <c r="UHY177" s="396"/>
      <c r="UHZ177" s="396"/>
      <c r="UIA177" s="396"/>
      <c r="UIB177" s="396"/>
      <c r="UIC177" s="396"/>
      <c r="UID177" s="396"/>
      <c r="UIE177" s="396"/>
      <c r="UIF177" s="396"/>
      <c r="UIG177" s="396"/>
      <c r="UIH177" s="396"/>
      <c r="UII177" s="396"/>
      <c r="UIJ177" s="396"/>
      <c r="UIK177" s="396"/>
      <c r="UIL177" s="396"/>
      <c r="UIM177" s="396"/>
      <c r="UIN177" s="396"/>
      <c r="UIO177" s="396"/>
      <c r="UIP177" s="396"/>
      <c r="UIQ177" s="396"/>
      <c r="UIR177" s="396"/>
      <c r="UIS177" s="396"/>
      <c r="UIT177" s="396"/>
      <c r="UIU177" s="396"/>
      <c r="UIV177" s="396"/>
      <c r="UIW177" s="396"/>
      <c r="UIX177" s="396"/>
      <c r="UIY177" s="396"/>
      <c r="UIZ177" s="396"/>
      <c r="UJA177" s="396"/>
      <c r="UJB177" s="396"/>
      <c r="UJC177" s="396"/>
      <c r="UJD177" s="396"/>
      <c r="UJE177" s="396"/>
      <c r="UJF177" s="396"/>
      <c r="UJG177" s="396"/>
      <c r="UJH177" s="396"/>
      <c r="UJI177" s="396"/>
      <c r="UJJ177" s="396"/>
      <c r="UJK177" s="396"/>
      <c r="UJL177" s="396"/>
      <c r="UJM177" s="396"/>
      <c r="UJN177" s="396"/>
      <c r="UJO177" s="396"/>
      <c r="UJP177" s="396"/>
      <c r="UJQ177" s="396"/>
      <c r="UJR177" s="396"/>
      <c r="UJS177" s="396"/>
      <c r="UJT177" s="396"/>
      <c r="UJU177" s="396"/>
      <c r="UJV177" s="396"/>
      <c r="UJW177" s="396"/>
      <c r="UJX177" s="396"/>
      <c r="UJY177" s="396"/>
      <c r="UJZ177" s="396"/>
      <c r="UKA177" s="396"/>
      <c r="UKB177" s="396"/>
      <c r="UKC177" s="396"/>
      <c r="UKD177" s="396"/>
      <c r="UKE177" s="396"/>
      <c r="UKF177" s="396"/>
      <c r="UKG177" s="396"/>
      <c r="UKH177" s="396"/>
      <c r="UKI177" s="396"/>
      <c r="UKJ177" s="396"/>
      <c r="UKK177" s="396"/>
      <c r="UKL177" s="396"/>
      <c r="UKM177" s="396"/>
      <c r="UKN177" s="396"/>
      <c r="UKO177" s="396"/>
      <c r="UKP177" s="396"/>
      <c r="UKQ177" s="396"/>
      <c r="UKR177" s="396"/>
      <c r="UKS177" s="396"/>
      <c r="UKT177" s="396"/>
      <c r="UKU177" s="396"/>
      <c r="UKV177" s="396"/>
      <c r="UKW177" s="396"/>
      <c r="UKX177" s="396"/>
      <c r="UKY177" s="396"/>
      <c r="UKZ177" s="396"/>
      <c r="ULA177" s="396"/>
      <c r="ULB177" s="396"/>
      <c r="ULC177" s="396"/>
      <c r="ULD177" s="396"/>
      <c r="ULE177" s="396"/>
      <c r="ULF177" s="396"/>
      <c r="ULG177" s="396"/>
      <c r="ULH177" s="396"/>
      <c r="ULI177" s="396"/>
      <c r="ULJ177" s="396"/>
      <c r="ULK177" s="396"/>
      <c r="ULL177" s="396"/>
      <c r="ULM177" s="396"/>
      <c r="ULN177" s="396"/>
      <c r="ULO177" s="396"/>
      <c r="ULP177" s="396"/>
      <c r="ULQ177" s="396"/>
      <c r="ULR177" s="396"/>
      <c r="ULS177" s="396"/>
      <c r="ULT177" s="396"/>
      <c r="ULU177" s="396"/>
      <c r="ULV177" s="396"/>
      <c r="ULW177" s="396"/>
      <c r="ULX177" s="396"/>
      <c r="ULY177" s="396"/>
      <c r="ULZ177" s="396"/>
      <c r="UMA177" s="396"/>
      <c r="UMB177" s="396"/>
      <c r="UMC177" s="396"/>
      <c r="UMD177" s="396"/>
      <c r="UME177" s="396"/>
      <c r="UMF177" s="396"/>
      <c r="UMG177" s="396"/>
      <c r="UMH177" s="396"/>
      <c r="UMI177" s="396"/>
      <c r="UMJ177" s="396"/>
      <c r="UMK177" s="396"/>
      <c r="UML177" s="396"/>
      <c r="UMM177" s="396"/>
      <c r="UMN177" s="396"/>
      <c r="UMO177" s="396"/>
      <c r="UMP177" s="396"/>
      <c r="UMQ177" s="396"/>
      <c r="UMR177" s="396"/>
      <c r="UMS177" s="396"/>
      <c r="UMT177" s="396"/>
      <c r="UMU177" s="396"/>
      <c r="UMV177" s="396"/>
      <c r="UMW177" s="396"/>
      <c r="UMX177" s="396"/>
      <c r="UMY177" s="396"/>
      <c r="UMZ177" s="396"/>
      <c r="UNA177" s="396"/>
      <c r="UNB177" s="396"/>
      <c r="UNC177" s="396"/>
      <c r="UND177" s="396"/>
      <c r="UNE177" s="396"/>
      <c r="UNF177" s="396"/>
      <c r="UNG177" s="396"/>
      <c r="UNH177" s="396"/>
      <c r="UNI177" s="396"/>
      <c r="UNJ177" s="396"/>
      <c r="UNK177" s="396"/>
      <c r="UNL177" s="396"/>
      <c r="UNM177" s="396"/>
      <c r="UNN177" s="396"/>
      <c r="UNO177" s="396"/>
      <c r="UNP177" s="396"/>
      <c r="UNQ177" s="396"/>
      <c r="UNR177" s="396"/>
      <c r="UNS177" s="396"/>
      <c r="UNT177" s="396"/>
      <c r="UNU177" s="396"/>
      <c r="UNV177" s="396"/>
      <c r="UNW177" s="396"/>
      <c r="UNX177" s="396"/>
      <c r="UNY177" s="396"/>
      <c r="UNZ177" s="396"/>
      <c r="UOA177" s="396"/>
      <c r="UOB177" s="396"/>
      <c r="UOC177" s="396"/>
      <c r="UOD177" s="396"/>
      <c r="UOE177" s="396"/>
      <c r="UOF177" s="396"/>
      <c r="UOG177" s="396"/>
      <c r="UOH177" s="396"/>
      <c r="UOI177" s="396"/>
      <c r="UOJ177" s="396"/>
      <c r="UOK177" s="396"/>
      <c r="UOL177" s="396"/>
      <c r="UOM177" s="396"/>
      <c r="UON177" s="396"/>
      <c r="UOO177" s="396"/>
      <c r="UOP177" s="396"/>
      <c r="UOQ177" s="396"/>
      <c r="UOR177" s="396"/>
      <c r="UOS177" s="396"/>
      <c r="UOT177" s="396"/>
      <c r="UOU177" s="396"/>
      <c r="UOV177" s="396"/>
      <c r="UOW177" s="396"/>
      <c r="UOX177" s="396"/>
      <c r="UOY177" s="396"/>
      <c r="UOZ177" s="396"/>
      <c r="UPA177" s="396"/>
      <c r="UPB177" s="396"/>
      <c r="UPC177" s="396"/>
      <c r="UPD177" s="396"/>
      <c r="UPE177" s="396"/>
      <c r="UPF177" s="396"/>
      <c r="UPG177" s="396"/>
      <c r="UPH177" s="396"/>
      <c r="UPI177" s="396"/>
      <c r="UPJ177" s="396"/>
      <c r="UPK177" s="396"/>
      <c r="UPL177" s="396"/>
      <c r="UPM177" s="396"/>
      <c r="UPN177" s="396"/>
      <c r="UPO177" s="396"/>
      <c r="UPP177" s="396"/>
      <c r="UPQ177" s="396"/>
      <c r="UPR177" s="396"/>
      <c r="UPS177" s="396"/>
      <c r="UPT177" s="396"/>
      <c r="UPU177" s="396"/>
      <c r="UPV177" s="396"/>
      <c r="UPW177" s="396"/>
      <c r="UPX177" s="396"/>
      <c r="UPY177" s="396"/>
      <c r="UPZ177" s="396"/>
      <c r="UQA177" s="396"/>
      <c r="UQB177" s="396"/>
      <c r="UQC177" s="396"/>
      <c r="UQD177" s="396"/>
      <c r="UQE177" s="396"/>
      <c r="UQF177" s="396"/>
      <c r="UQG177" s="396"/>
      <c r="UQH177" s="396"/>
      <c r="UQI177" s="396"/>
      <c r="UQJ177" s="396"/>
      <c r="UQK177" s="396"/>
      <c r="UQL177" s="396"/>
      <c r="UQM177" s="396"/>
      <c r="UQN177" s="396"/>
      <c r="UQO177" s="396"/>
      <c r="UQP177" s="396"/>
      <c r="UQQ177" s="396"/>
      <c r="UQR177" s="396"/>
      <c r="UQS177" s="396"/>
      <c r="UQT177" s="396"/>
      <c r="UQU177" s="396"/>
      <c r="UQV177" s="396"/>
      <c r="UQW177" s="396"/>
      <c r="UQX177" s="396"/>
      <c r="UQY177" s="396"/>
      <c r="UQZ177" s="396"/>
      <c r="URA177" s="396"/>
      <c r="URB177" s="396"/>
      <c r="URC177" s="396"/>
      <c r="URD177" s="396"/>
      <c r="URE177" s="396"/>
      <c r="URF177" s="396"/>
      <c r="URG177" s="396"/>
      <c r="URH177" s="396"/>
      <c r="URI177" s="396"/>
      <c r="URJ177" s="396"/>
      <c r="URK177" s="396"/>
      <c r="URL177" s="396"/>
      <c r="URM177" s="396"/>
      <c r="URN177" s="396"/>
      <c r="URO177" s="396"/>
      <c r="URP177" s="396"/>
      <c r="URQ177" s="396"/>
      <c r="URR177" s="396"/>
      <c r="URS177" s="396"/>
      <c r="URT177" s="396"/>
      <c r="URU177" s="396"/>
      <c r="URV177" s="396"/>
      <c r="URW177" s="396"/>
      <c r="URX177" s="396"/>
      <c r="URY177" s="396"/>
      <c r="URZ177" s="396"/>
      <c r="USA177" s="396"/>
      <c r="USB177" s="396"/>
      <c r="USC177" s="396"/>
      <c r="USD177" s="396"/>
      <c r="USE177" s="396"/>
      <c r="USF177" s="396"/>
      <c r="USG177" s="396"/>
      <c r="USH177" s="396"/>
      <c r="USI177" s="396"/>
      <c r="USJ177" s="396"/>
      <c r="USK177" s="396"/>
      <c r="USL177" s="396"/>
      <c r="USM177" s="396"/>
      <c r="USN177" s="396"/>
      <c r="USO177" s="396"/>
      <c r="USP177" s="396"/>
      <c r="USQ177" s="396"/>
      <c r="USR177" s="396"/>
      <c r="USS177" s="396"/>
      <c r="UST177" s="396"/>
      <c r="USU177" s="396"/>
      <c r="USV177" s="396"/>
      <c r="USW177" s="396"/>
      <c r="USX177" s="396"/>
      <c r="USY177" s="396"/>
      <c r="USZ177" s="396"/>
      <c r="UTA177" s="396"/>
      <c r="UTB177" s="396"/>
      <c r="UTC177" s="396"/>
      <c r="UTD177" s="396"/>
      <c r="UTE177" s="396"/>
      <c r="UTF177" s="396"/>
      <c r="UTG177" s="396"/>
      <c r="UTH177" s="396"/>
      <c r="UTI177" s="396"/>
      <c r="UTJ177" s="396"/>
      <c r="UTK177" s="396"/>
      <c r="UTL177" s="396"/>
      <c r="UTM177" s="396"/>
      <c r="UTN177" s="396"/>
      <c r="UTO177" s="396"/>
      <c r="UTP177" s="396"/>
      <c r="UTQ177" s="396"/>
      <c r="UTR177" s="396"/>
      <c r="UTS177" s="396"/>
      <c r="UTT177" s="396"/>
      <c r="UTU177" s="396"/>
      <c r="UTV177" s="396"/>
      <c r="UTW177" s="396"/>
      <c r="UTX177" s="396"/>
      <c r="UTY177" s="396"/>
      <c r="UTZ177" s="396"/>
      <c r="UUA177" s="396"/>
      <c r="UUB177" s="396"/>
      <c r="UUC177" s="396"/>
      <c r="UUD177" s="396"/>
      <c r="UUE177" s="396"/>
      <c r="UUF177" s="396"/>
      <c r="UUG177" s="396"/>
      <c r="UUH177" s="396"/>
      <c r="UUI177" s="396"/>
      <c r="UUJ177" s="396"/>
      <c r="UUK177" s="396"/>
      <c r="UUL177" s="396"/>
      <c r="UUM177" s="396"/>
      <c r="UUN177" s="396"/>
      <c r="UUO177" s="396"/>
      <c r="UUP177" s="396"/>
      <c r="UUQ177" s="396"/>
      <c r="UUR177" s="396"/>
      <c r="UUS177" s="396"/>
      <c r="UUT177" s="396"/>
      <c r="UUU177" s="396"/>
      <c r="UUV177" s="396"/>
      <c r="UUW177" s="396"/>
      <c r="UUX177" s="396"/>
      <c r="UUY177" s="396"/>
      <c r="UUZ177" s="396"/>
      <c r="UVA177" s="396"/>
      <c r="UVB177" s="396"/>
      <c r="UVC177" s="396"/>
      <c r="UVD177" s="396"/>
      <c r="UVE177" s="396"/>
      <c r="UVF177" s="396"/>
      <c r="UVG177" s="396"/>
      <c r="UVH177" s="396"/>
      <c r="UVI177" s="396"/>
      <c r="UVJ177" s="396"/>
      <c r="UVK177" s="396"/>
      <c r="UVL177" s="396"/>
      <c r="UVM177" s="396"/>
      <c r="UVN177" s="396"/>
      <c r="UVO177" s="396"/>
      <c r="UVP177" s="396"/>
      <c r="UVQ177" s="396"/>
      <c r="UVR177" s="396"/>
      <c r="UVS177" s="396"/>
      <c r="UVT177" s="396"/>
      <c r="UVU177" s="396"/>
      <c r="UVV177" s="396"/>
      <c r="UVW177" s="396"/>
      <c r="UVX177" s="396"/>
      <c r="UVY177" s="396"/>
      <c r="UVZ177" s="396"/>
      <c r="UWA177" s="396"/>
      <c r="UWB177" s="396"/>
      <c r="UWC177" s="396"/>
      <c r="UWD177" s="396"/>
      <c r="UWE177" s="396"/>
      <c r="UWF177" s="396"/>
      <c r="UWG177" s="396"/>
      <c r="UWH177" s="396"/>
      <c r="UWI177" s="396"/>
      <c r="UWJ177" s="396"/>
      <c r="UWK177" s="396"/>
      <c r="UWL177" s="396"/>
      <c r="UWM177" s="396"/>
      <c r="UWN177" s="396"/>
      <c r="UWO177" s="396"/>
      <c r="UWP177" s="396"/>
      <c r="UWQ177" s="396"/>
      <c r="UWR177" s="396"/>
      <c r="UWS177" s="396"/>
      <c r="UWT177" s="396"/>
      <c r="UWU177" s="396"/>
      <c r="UWV177" s="396"/>
      <c r="UWW177" s="396"/>
      <c r="UWX177" s="396"/>
      <c r="UWY177" s="396"/>
      <c r="UWZ177" s="396"/>
      <c r="UXA177" s="396"/>
      <c r="UXB177" s="396"/>
      <c r="UXC177" s="396"/>
      <c r="UXD177" s="396"/>
      <c r="UXE177" s="396"/>
      <c r="UXF177" s="396"/>
      <c r="UXG177" s="396"/>
      <c r="UXH177" s="396"/>
      <c r="UXI177" s="396"/>
      <c r="UXJ177" s="396"/>
      <c r="UXK177" s="396"/>
      <c r="UXL177" s="396"/>
      <c r="UXM177" s="396"/>
      <c r="UXN177" s="396"/>
      <c r="UXO177" s="396"/>
      <c r="UXP177" s="396"/>
      <c r="UXQ177" s="396"/>
      <c r="UXR177" s="396"/>
      <c r="UXS177" s="396"/>
      <c r="UXT177" s="396"/>
      <c r="UXU177" s="396"/>
      <c r="UXV177" s="396"/>
      <c r="UXW177" s="396"/>
      <c r="UXX177" s="396"/>
      <c r="UXY177" s="396"/>
      <c r="UXZ177" s="396"/>
      <c r="UYA177" s="396"/>
      <c r="UYB177" s="396"/>
      <c r="UYC177" s="396"/>
      <c r="UYD177" s="396"/>
      <c r="UYE177" s="396"/>
      <c r="UYF177" s="396"/>
      <c r="UYG177" s="396"/>
      <c r="UYH177" s="396"/>
      <c r="UYI177" s="396"/>
      <c r="UYJ177" s="396"/>
      <c r="UYK177" s="396"/>
      <c r="UYL177" s="396"/>
      <c r="UYM177" s="396"/>
      <c r="UYN177" s="396"/>
      <c r="UYO177" s="396"/>
      <c r="UYP177" s="396"/>
      <c r="UYQ177" s="396"/>
      <c r="UYR177" s="396"/>
      <c r="UYS177" s="396"/>
      <c r="UYT177" s="396"/>
      <c r="UYU177" s="396"/>
      <c r="UYV177" s="396"/>
      <c r="UYW177" s="396"/>
      <c r="UYX177" s="396"/>
      <c r="UYY177" s="396"/>
      <c r="UYZ177" s="396"/>
      <c r="UZA177" s="396"/>
      <c r="UZB177" s="396"/>
      <c r="UZC177" s="396"/>
      <c r="UZD177" s="396"/>
      <c r="UZE177" s="396"/>
      <c r="UZF177" s="396"/>
      <c r="UZG177" s="396"/>
      <c r="UZH177" s="396"/>
      <c r="UZI177" s="396"/>
      <c r="UZJ177" s="396"/>
      <c r="UZK177" s="396"/>
      <c r="UZL177" s="396"/>
      <c r="UZM177" s="396"/>
      <c r="UZN177" s="396"/>
      <c r="UZO177" s="396"/>
      <c r="UZP177" s="396"/>
      <c r="UZQ177" s="396"/>
      <c r="UZR177" s="396"/>
      <c r="UZS177" s="396"/>
      <c r="UZT177" s="396"/>
      <c r="UZU177" s="396"/>
      <c r="UZV177" s="396"/>
      <c r="UZW177" s="396"/>
      <c r="UZX177" s="396"/>
      <c r="UZY177" s="396"/>
      <c r="UZZ177" s="396"/>
      <c r="VAA177" s="396"/>
      <c r="VAB177" s="396"/>
      <c r="VAC177" s="396"/>
      <c r="VAD177" s="396"/>
      <c r="VAE177" s="396"/>
      <c r="VAF177" s="396"/>
      <c r="VAG177" s="396"/>
      <c r="VAH177" s="396"/>
      <c r="VAI177" s="396"/>
      <c r="VAJ177" s="396"/>
      <c r="VAK177" s="396"/>
      <c r="VAL177" s="396"/>
      <c r="VAM177" s="396"/>
      <c r="VAN177" s="396"/>
      <c r="VAO177" s="396"/>
      <c r="VAP177" s="396"/>
      <c r="VAQ177" s="396"/>
      <c r="VAR177" s="396"/>
      <c r="VAS177" s="396"/>
      <c r="VAT177" s="396"/>
      <c r="VAU177" s="396"/>
      <c r="VAV177" s="396"/>
      <c r="VAW177" s="396"/>
      <c r="VAX177" s="396"/>
      <c r="VAY177" s="396"/>
      <c r="VAZ177" s="396"/>
      <c r="VBA177" s="396"/>
      <c r="VBB177" s="396"/>
      <c r="VBC177" s="396"/>
      <c r="VBD177" s="396"/>
      <c r="VBE177" s="396"/>
      <c r="VBF177" s="396"/>
      <c r="VBG177" s="396"/>
      <c r="VBH177" s="396"/>
      <c r="VBI177" s="396"/>
      <c r="VBJ177" s="396"/>
      <c r="VBK177" s="396"/>
      <c r="VBL177" s="396"/>
      <c r="VBM177" s="396"/>
      <c r="VBN177" s="396"/>
      <c r="VBO177" s="396"/>
      <c r="VBP177" s="396"/>
      <c r="VBQ177" s="396"/>
      <c r="VBR177" s="396"/>
      <c r="VBS177" s="396"/>
      <c r="VBT177" s="396"/>
      <c r="VBU177" s="396"/>
      <c r="VBV177" s="396"/>
      <c r="VBW177" s="396"/>
      <c r="VBX177" s="396"/>
      <c r="VBY177" s="396"/>
      <c r="VBZ177" s="396"/>
      <c r="VCA177" s="396"/>
      <c r="VCB177" s="396"/>
      <c r="VCC177" s="396"/>
      <c r="VCD177" s="396"/>
      <c r="VCE177" s="396"/>
      <c r="VCF177" s="396"/>
      <c r="VCG177" s="396"/>
      <c r="VCH177" s="396"/>
      <c r="VCI177" s="396"/>
      <c r="VCJ177" s="396"/>
      <c r="VCK177" s="396"/>
      <c r="VCL177" s="396"/>
      <c r="VCM177" s="396"/>
      <c r="VCN177" s="396"/>
      <c r="VCO177" s="396"/>
      <c r="VCP177" s="396"/>
      <c r="VCQ177" s="396"/>
      <c r="VCR177" s="396"/>
      <c r="VCS177" s="396"/>
      <c r="VCT177" s="396"/>
      <c r="VCU177" s="396"/>
      <c r="VCV177" s="396"/>
      <c r="VCW177" s="396"/>
      <c r="VCX177" s="396"/>
      <c r="VCY177" s="396"/>
      <c r="VCZ177" s="396"/>
      <c r="VDA177" s="396"/>
      <c r="VDB177" s="396"/>
      <c r="VDC177" s="396"/>
      <c r="VDD177" s="396"/>
      <c r="VDE177" s="396"/>
      <c r="VDF177" s="396"/>
      <c r="VDG177" s="396"/>
      <c r="VDH177" s="396"/>
      <c r="VDI177" s="396"/>
      <c r="VDJ177" s="396"/>
      <c r="VDK177" s="396"/>
      <c r="VDL177" s="396"/>
      <c r="VDM177" s="396"/>
      <c r="VDN177" s="396"/>
      <c r="VDO177" s="396"/>
      <c r="VDP177" s="396"/>
      <c r="VDQ177" s="396"/>
      <c r="VDR177" s="396"/>
      <c r="VDS177" s="396"/>
      <c r="VDT177" s="396"/>
      <c r="VDU177" s="396"/>
      <c r="VDV177" s="396"/>
      <c r="VDW177" s="396"/>
      <c r="VDX177" s="396"/>
      <c r="VDY177" s="396"/>
      <c r="VDZ177" s="396"/>
      <c r="VEA177" s="396"/>
      <c r="VEB177" s="396"/>
      <c r="VEC177" s="396"/>
      <c r="VED177" s="396"/>
      <c r="VEE177" s="396"/>
      <c r="VEF177" s="396"/>
      <c r="VEG177" s="396"/>
      <c r="VEH177" s="396"/>
      <c r="VEI177" s="396"/>
      <c r="VEJ177" s="396"/>
      <c r="VEK177" s="396"/>
      <c r="VEL177" s="396"/>
      <c r="VEM177" s="396"/>
      <c r="VEN177" s="396"/>
      <c r="VEO177" s="396"/>
      <c r="VEP177" s="396"/>
      <c r="VEQ177" s="396"/>
      <c r="VER177" s="396"/>
      <c r="VES177" s="396"/>
      <c r="VET177" s="396"/>
      <c r="VEU177" s="396"/>
      <c r="VEV177" s="396"/>
      <c r="VEW177" s="396"/>
      <c r="VEX177" s="396"/>
      <c r="VEY177" s="396"/>
      <c r="VEZ177" s="396"/>
      <c r="VFA177" s="396"/>
      <c r="VFB177" s="396"/>
      <c r="VFC177" s="396"/>
      <c r="VFD177" s="396"/>
      <c r="VFE177" s="396"/>
      <c r="VFF177" s="396"/>
      <c r="VFG177" s="396"/>
      <c r="VFH177" s="396"/>
      <c r="VFI177" s="396"/>
      <c r="VFJ177" s="396"/>
      <c r="VFK177" s="396"/>
      <c r="VFL177" s="396"/>
      <c r="VFM177" s="396"/>
      <c r="VFN177" s="396"/>
      <c r="VFO177" s="396"/>
      <c r="VFP177" s="396"/>
      <c r="VFQ177" s="396"/>
      <c r="VFR177" s="396"/>
      <c r="VFS177" s="396"/>
      <c r="VFT177" s="396"/>
      <c r="VFU177" s="396"/>
      <c r="VFV177" s="396"/>
      <c r="VFW177" s="396"/>
      <c r="VFX177" s="396"/>
      <c r="VFY177" s="396"/>
      <c r="VFZ177" s="396"/>
      <c r="VGA177" s="396"/>
      <c r="VGB177" s="396"/>
      <c r="VGC177" s="396"/>
      <c r="VGD177" s="396"/>
      <c r="VGE177" s="396"/>
      <c r="VGF177" s="396"/>
      <c r="VGG177" s="396"/>
      <c r="VGH177" s="396"/>
      <c r="VGI177" s="396"/>
      <c r="VGJ177" s="396"/>
      <c r="VGK177" s="396"/>
      <c r="VGL177" s="396"/>
      <c r="VGM177" s="396"/>
      <c r="VGN177" s="396"/>
      <c r="VGO177" s="396"/>
      <c r="VGP177" s="396"/>
      <c r="VGQ177" s="396"/>
      <c r="VGR177" s="396"/>
      <c r="VGS177" s="396"/>
      <c r="VGT177" s="396"/>
      <c r="VGU177" s="396"/>
      <c r="VGV177" s="396"/>
      <c r="VGW177" s="396"/>
      <c r="VGX177" s="396"/>
      <c r="VGY177" s="396"/>
      <c r="VGZ177" s="396"/>
      <c r="VHA177" s="396"/>
      <c r="VHB177" s="396"/>
      <c r="VHC177" s="396"/>
      <c r="VHD177" s="396"/>
      <c r="VHE177" s="396"/>
      <c r="VHF177" s="396"/>
      <c r="VHG177" s="396"/>
      <c r="VHH177" s="396"/>
      <c r="VHI177" s="396"/>
      <c r="VHJ177" s="396"/>
      <c r="VHK177" s="396"/>
      <c r="VHL177" s="396"/>
      <c r="VHM177" s="396"/>
      <c r="VHN177" s="396"/>
      <c r="VHO177" s="396"/>
      <c r="VHP177" s="396"/>
      <c r="VHQ177" s="396"/>
      <c r="VHR177" s="396"/>
      <c r="VHS177" s="396"/>
      <c r="VHT177" s="396"/>
      <c r="VHU177" s="396"/>
      <c r="VHV177" s="396"/>
      <c r="VHW177" s="396"/>
      <c r="VHX177" s="396"/>
      <c r="VHY177" s="396"/>
      <c r="VHZ177" s="396"/>
      <c r="VIA177" s="396"/>
      <c r="VIB177" s="396"/>
      <c r="VIC177" s="396"/>
      <c r="VID177" s="396"/>
      <c r="VIE177" s="396"/>
      <c r="VIF177" s="396"/>
      <c r="VIG177" s="396"/>
      <c r="VIH177" s="396"/>
      <c r="VII177" s="396"/>
      <c r="VIJ177" s="396"/>
      <c r="VIK177" s="396"/>
      <c r="VIL177" s="396"/>
      <c r="VIM177" s="396"/>
      <c r="VIN177" s="396"/>
      <c r="VIO177" s="396"/>
      <c r="VIP177" s="396"/>
      <c r="VIQ177" s="396"/>
      <c r="VIR177" s="396"/>
      <c r="VIS177" s="396"/>
      <c r="VIT177" s="396"/>
      <c r="VIU177" s="396"/>
      <c r="VIV177" s="396"/>
      <c r="VIW177" s="396"/>
      <c r="VIX177" s="396"/>
      <c r="VIY177" s="396"/>
      <c r="VIZ177" s="396"/>
      <c r="VJA177" s="396"/>
      <c r="VJB177" s="396"/>
      <c r="VJC177" s="396"/>
      <c r="VJD177" s="396"/>
      <c r="VJE177" s="396"/>
      <c r="VJF177" s="396"/>
      <c r="VJG177" s="396"/>
      <c r="VJH177" s="396"/>
      <c r="VJI177" s="396"/>
      <c r="VJJ177" s="396"/>
      <c r="VJK177" s="396"/>
      <c r="VJL177" s="396"/>
      <c r="VJM177" s="396"/>
      <c r="VJN177" s="396"/>
      <c r="VJO177" s="396"/>
      <c r="VJP177" s="396"/>
      <c r="VJQ177" s="396"/>
      <c r="VJR177" s="396"/>
      <c r="VJS177" s="396"/>
      <c r="VJT177" s="396"/>
      <c r="VJU177" s="396"/>
      <c r="VJV177" s="396"/>
      <c r="VJW177" s="396"/>
      <c r="VJX177" s="396"/>
      <c r="VJY177" s="396"/>
      <c r="VJZ177" s="396"/>
      <c r="VKA177" s="396"/>
      <c r="VKB177" s="396"/>
      <c r="VKC177" s="396"/>
      <c r="VKD177" s="396"/>
      <c r="VKE177" s="396"/>
      <c r="VKF177" s="396"/>
      <c r="VKG177" s="396"/>
      <c r="VKH177" s="396"/>
      <c r="VKI177" s="396"/>
      <c r="VKJ177" s="396"/>
      <c r="VKK177" s="396"/>
      <c r="VKL177" s="396"/>
      <c r="VKM177" s="396"/>
      <c r="VKN177" s="396"/>
      <c r="VKO177" s="396"/>
      <c r="VKP177" s="396"/>
      <c r="VKQ177" s="396"/>
      <c r="VKR177" s="396"/>
      <c r="VKS177" s="396"/>
      <c r="VKT177" s="396"/>
      <c r="VKU177" s="396"/>
      <c r="VKV177" s="396"/>
      <c r="VKW177" s="396"/>
      <c r="VKX177" s="396"/>
      <c r="VKY177" s="396"/>
      <c r="VKZ177" s="396"/>
      <c r="VLA177" s="396"/>
      <c r="VLB177" s="396"/>
      <c r="VLC177" s="396"/>
      <c r="VLD177" s="396"/>
      <c r="VLE177" s="396"/>
      <c r="VLF177" s="396"/>
      <c r="VLG177" s="396"/>
      <c r="VLH177" s="396"/>
      <c r="VLI177" s="396"/>
      <c r="VLJ177" s="396"/>
      <c r="VLK177" s="396"/>
      <c r="VLL177" s="396"/>
      <c r="VLM177" s="396"/>
      <c r="VLN177" s="396"/>
      <c r="VLO177" s="396"/>
      <c r="VLP177" s="396"/>
      <c r="VLQ177" s="396"/>
      <c r="VLR177" s="396"/>
      <c r="VLS177" s="396"/>
      <c r="VLT177" s="396"/>
      <c r="VLU177" s="396"/>
      <c r="VLV177" s="396"/>
      <c r="VLW177" s="396"/>
      <c r="VLX177" s="396"/>
      <c r="VLY177" s="396"/>
      <c r="VLZ177" s="396"/>
      <c r="VMA177" s="396"/>
      <c r="VMB177" s="396"/>
      <c r="VMC177" s="396"/>
      <c r="VMD177" s="396"/>
      <c r="VME177" s="396"/>
      <c r="VMF177" s="396"/>
      <c r="VMG177" s="396"/>
      <c r="VMH177" s="396"/>
      <c r="VMI177" s="396"/>
      <c r="VMJ177" s="396"/>
      <c r="VMK177" s="396"/>
      <c r="VML177" s="396"/>
      <c r="VMM177" s="396"/>
      <c r="VMN177" s="396"/>
      <c r="VMO177" s="396"/>
      <c r="VMP177" s="396"/>
      <c r="VMQ177" s="396"/>
      <c r="VMR177" s="396"/>
      <c r="VMS177" s="396"/>
      <c r="VMT177" s="396"/>
      <c r="VMU177" s="396"/>
      <c r="VMV177" s="396"/>
      <c r="VMW177" s="396"/>
      <c r="VMX177" s="396"/>
      <c r="VMY177" s="396"/>
      <c r="VMZ177" s="396"/>
      <c r="VNA177" s="396"/>
      <c r="VNB177" s="396"/>
      <c r="VNC177" s="396"/>
      <c r="VND177" s="396"/>
      <c r="VNE177" s="396"/>
      <c r="VNF177" s="396"/>
      <c r="VNG177" s="396"/>
      <c r="VNH177" s="396"/>
      <c r="VNI177" s="396"/>
      <c r="VNJ177" s="396"/>
      <c r="VNK177" s="396"/>
      <c r="VNL177" s="396"/>
      <c r="VNM177" s="396"/>
      <c r="VNN177" s="396"/>
      <c r="VNO177" s="396"/>
      <c r="VNP177" s="396"/>
      <c r="VNQ177" s="396"/>
      <c r="VNR177" s="396"/>
      <c r="VNS177" s="396"/>
      <c r="VNT177" s="396"/>
      <c r="VNU177" s="396"/>
      <c r="VNV177" s="396"/>
      <c r="VNW177" s="396"/>
      <c r="VNX177" s="396"/>
      <c r="VNY177" s="396"/>
      <c r="VNZ177" s="396"/>
      <c r="VOA177" s="396"/>
      <c r="VOB177" s="396"/>
      <c r="VOC177" s="396"/>
      <c r="VOD177" s="396"/>
      <c r="VOE177" s="396"/>
      <c r="VOF177" s="396"/>
      <c r="VOG177" s="396"/>
      <c r="VOH177" s="396"/>
      <c r="VOI177" s="396"/>
      <c r="VOJ177" s="396"/>
      <c r="VOK177" s="396"/>
      <c r="VOL177" s="396"/>
      <c r="VOM177" s="396"/>
      <c r="VON177" s="396"/>
      <c r="VOO177" s="396"/>
      <c r="VOP177" s="396"/>
      <c r="VOQ177" s="396"/>
      <c r="VOR177" s="396"/>
      <c r="VOS177" s="396"/>
      <c r="VOT177" s="396"/>
      <c r="VOU177" s="396"/>
      <c r="VOV177" s="396"/>
      <c r="VOW177" s="396"/>
      <c r="VOX177" s="396"/>
      <c r="VOY177" s="396"/>
      <c r="VOZ177" s="396"/>
      <c r="VPA177" s="396"/>
      <c r="VPB177" s="396"/>
      <c r="VPC177" s="396"/>
      <c r="VPD177" s="396"/>
      <c r="VPE177" s="396"/>
      <c r="VPF177" s="396"/>
      <c r="VPG177" s="396"/>
      <c r="VPH177" s="396"/>
      <c r="VPI177" s="396"/>
      <c r="VPJ177" s="396"/>
      <c r="VPK177" s="396"/>
      <c r="VPL177" s="396"/>
      <c r="VPM177" s="396"/>
      <c r="VPN177" s="396"/>
      <c r="VPO177" s="396"/>
      <c r="VPP177" s="396"/>
      <c r="VPQ177" s="396"/>
      <c r="VPR177" s="396"/>
      <c r="VPS177" s="396"/>
      <c r="VPT177" s="396"/>
      <c r="VPU177" s="396"/>
      <c r="VPV177" s="396"/>
      <c r="VPW177" s="396"/>
      <c r="VPX177" s="396"/>
      <c r="VPY177" s="396"/>
      <c r="VPZ177" s="396"/>
      <c r="VQA177" s="396"/>
      <c r="VQB177" s="396"/>
      <c r="VQC177" s="396"/>
      <c r="VQD177" s="396"/>
      <c r="VQE177" s="396"/>
      <c r="VQF177" s="396"/>
      <c r="VQG177" s="396"/>
      <c r="VQH177" s="396"/>
      <c r="VQI177" s="396"/>
      <c r="VQJ177" s="396"/>
      <c r="VQK177" s="396"/>
      <c r="VQL177" s="396"/>
      <c r="VQM177" s="396"/>
      <c r="VQN177" s="396"/>
      <c r="VQO177" s="396"/>
      <c r="VQP177" s="396"/>
      <c r="VQQ177" s="396"/>
      <c r="VQR177" s="396"/>
      <c r="VQS177" s="396"/>
      <c r="VQT177" s="396"/>
      <c r="VQU177" s="396"/>
      <c r="VQV177" s="396"/>
      <c r="VQW177" s="396"/>
      <c r="VQX177" s="396"/>
      <c r="VQY177" s="396"/>
      <c r="VQZ177" s="396"/>
      <c r="VRA177" s="396"/>
      <c r="VRB177" s="396"/>
      <c r="VRC177" s="396"/>
      <c r="VRD177" s="396"/>
      <c r="VRE177" s="396"/>
      <c r="VRF177" s="396"/>
      <c r="VRG177" s="396"/>
      <c r="VRH177" s="396"/>
      <c r="VRI177" s="396"/>
      <c r="VRJ177" s="396"/>
      <c r="VRK177" s="396"/>
      <c r="VRL177" s="396"/>
      <c r="VRM177" s="396"/>
      <c r="VRN177" s="396"/>
      <c r="VRO177" s="396"/>
      <c r="VRP177" s="396"/>
      <c r="VRQ177" s="396"/>
      <c r="VRR177" s="396"/>
      <c r="VRS177" s="396"/>
      <c r="VRT177" s="396"/>
      <c r="VRU177" s="396"/>
      <c r="VRV177" s="396"/>
      <c r="VRW177" s="396"/>
      <c r="VRX177" s="396"/>
      <c r="VRY177" s="396"/>
      <c r="VRZ177" s="396"/>
      <c r="VSA177" s="396"/>
      <c r="VSB177" s="396"/>
      <c r="VSC177" s="396"/>
      <c r="VSD177" s="396"/>
      <c r="VSE177" s="396"/>
      <c r="VSF177" s="396"/>
      <c r="VSG177" s="396"/>
      <c r="VSH177" s="396"/>
      <c r="VSI177" s="396"/>
      <c r="VSJ177" s="396"/>
      <c r="VSK177" s="396"/>
      <c r="VSL177" s="396"/>
      <c r="VSM177" s="396"/>
      <c r="VSN177" s="396"/>
      <c r="VSO177" s="396"/>
      <c r="VSP177" s="396"/>
      <c r="VSQ177" s="396"/>
      <c r="VSR177" s="396"/>
      <c r="VSS177" s="396"/>
      <c r="VST177" s="396"/>
      <c r="VSU177" s="396"/>
      <c r="VSV177" s="396"/>
      <c r="VSW177" s="396"/>
      <c r="VSX177" s="396"/>
      <c r="VSY177" s="396"/>
      <c r="VSZ177" s="396"/>
      <c r="VTA177" s="396"/>
      <c r="VTB177" s="396"/>
      <c r="VTC177" s="396"/>
      <c r="VTD177" s="396"/>
      <c r="VTE177" s="396"/>
      <c r="VTF177" s="396"/>
      <c r="VTG177" s="396"/>
      <c r="VTH177" s="396"/>
      <c r="VTI177" s="396"/>
      <c r="VTJ177" s="396"/>
      <c r="VTK177" s="396"/>
      <c r="VTL177" s="396"/>
      <c r="VTM177" s="396"/>
      <c r="VTN177" s="396"/>
      <c r="VTO177" s="396"/>
      <c r="VTP177" s="396"/>
      <c r="VTQ177" s="396"/>
      <c r="VTR177" s="396"/>
      <c r="VTS177" s="396"/>
      <c r="VTT177" s="396"/>
      <c r="VTU177" s="396"/>
      <c r="VTV177" s="396"/>
      <c r="VTW177" s="396"/>
      <c r="VTX177" s="396"/>
      <c r="VTY177" s="396"/>
      <c r="VTZ177" s="396"/>
      <c r="VUA177" s="396"/>
      <c r="VUB177" s="396"/>
      <c r="VUC177" s="396"/>
      <c r="VUD177" s="396"/>
      <c r="VUE177" s="396"/>
      <c r="VUF177" s="396"/>
      <c r="VUG177" s="396"/>
      <c r="VUH177" s="396"/>
      <c r="VUI177" s="396"/>
      <c r="VUJ177" s="396"/>
      <c r="VUK177" s="396"/>
      <c r="VUL177" s="396"/>
      <c r="VUM177" s="396"/>
      <c r="VUN177" s="396"/>
      <c r="VUO177" s="396"/>
      <c r="VUP177" s="396"/>
      <c r="VUQ177" s="396"/>
      <c r="VUR177" s="396"/>
      <c r="VUS177" s="396"/>
      <c r="VUT177" s="396"/>
      <c r="VUU177" s="396"/>
      <c r="VUV177" s="396"/>
      <c r="VUW177" s="396"/>
      <c r="VUX177" s="396"/>
      <c r="VUY177" s="396"/>
      <c r="VUZ177" s="396"/>
      <c r="VVA177" s="396"/>
      <c r="VVB177" s="396"/>
      <c r="VVC177" s="396"/>
      <c r="VVD177" s="396"/>
      <c r="VVE177" s="396"/>
      <c r="VVF177" s="396"/>
      <c r="VVG177" s="396"/>
      <c r="VVH177" s="396"/>
      <c r="VVI177" s="396"/>
      <c r="VVJ177" s="396"/>
      <c r="VVK177" s="396"/>
      <c r="VVL177" s="396"/>
      <c r="VVM177" s="396"/>
      <c r="VVN177" s="396"/>
      <c r="VVO177" s="396"/>
      <c r="VVP177" s="396"/>
      <c r="VVQ177" s="396"/>
      <c r="VVR177" s="396"/>
      <c r="VVS177" s="396"/>
      <c r="VVT177" s="396"/>
      <c r="VVU177" s="396"/>
      <c r="VVV177" s="396"/>
      <c r="VVW177" s="396"/>
      <c r="VVX177" s="396"/>
      <c r="VVY177" s="396"/>
      <c r="VVZ177" s="396"/>
      <c r="VWA177" s="396"/>
      <c r="VWB177" s="396"/>
      <c r="VWC177" s="396"/>
      <c r="VWD177" s="396"/>
      <c r="VWE177" s="396"/>
      <c r="VWF177" s="396"/>
      <c r="VWG177" s="396"/>
      <c r="VWH177" s="396"/>
      <c r="VWI177" s="396"/>
      <c r="VWJ177" s="396"/>
      <c r="VWK177" s="396"/>
      <c r="VWL177" s="396"/>
      <c r="VWM177" s="396"/>
      <c r="VWN177" s="396"/>
      <c r="VWO177" s="396"/>
      <c r="VWP177" s="396"/>
      <c r="VWQ177" s="396"/>
      <c r="VWR177" s="396"/>
      <c r="VWS177" s="396"/>
      <c r="VWT177" s="396"/>
      <c r="VWU177" s="396"/>
      <c r="VWV177" s="396"/>
      <c r="VWW177" s="396"/>
      <c r="VWX177" s="396"/>
      <c r="VWY177" s="396"/>
      <c r="VWZ177" s="396"/>
      <c r="VXA177" s="396"/>
      <c r="VXB177" s="396"/>
      <c r="VXC177" s="396"/>
      <c r="VXD177" s="396"/>
      <c r="VXE177" s="396"/>
      <c r="VXF177" s="396"/>
      <c r="VXG177" s="396"/>
      <c r="VXH177" s="396"/>
      <c r="VXI177" s="396"/>
      <c r="VXJ177" s="396"/>
      <c r="VXK177" s="396"/>
      <c r="VXL177" s="396"/>
      <c r="VXM177" s="396"/>
      <c r="VXN177" s="396"/>
      <c r="VXO177" s="396"/>
      <c r="VXP177" s="396"/>
      <c r="VXQ177" s="396"/>
      <c r="VXR177" s="396"/>
      <c r="VXS177" s="396"/>
      <c r="VXT177" s="396"/>
      <c r="VXU177" s="396"/>
      <c r="VXV177" s="396"/>
      <c r="VXW177" s="396"/>
      <c r="VXX177" s="396"/>
      <c r="VXY177" s="396"/>
      <c r="VXZ177" s="396"/>
      <c r="VYA177" s="396"/>
      <c r="VYB177" s="396"/>
      <c r="VYC177" s="396"/>
      <c r="VYD177" s="396"/>
      <c r="VYE177" s="396"/>
      <c r="VYF177" s="396"/>
      <c r="VYG177" s="396"/>
      <c r="VYH177" s="396"/>
      <c r="VYI177" s="396"/>
      <c r="VYJ177" s="396"/>
      <c r="VYK177" s="396"/>
      <c r="VYL177" s="396"/>
      <c r="VYM177" s="396"/>
      <c r="VYN177" s="396"/>
      <c r="VYO177" s="396"/>
      <c r="VYP177" s="396"/>
      <c r="VYQ177" s="396"/>
      <c r="VYR177" s="396"/>
      <c r="VYS177" s="396"/>
      <c r="VYT177" s="396"/>
      <c r="VYU177" s="396"/>
      <c r="VYV177" s="396"/>
      <c r="VYW177" s="396"/>
      <c r="VYX177" s="396"/>
      <c r="VYY177" s="396"/>
      <c r="VYZ177" s="396"/>
      <c r="VZA177" s="396"/>
      <c r="VZB177" s="396"/>
      <c r="VZC177" s="396"/>
      <c r="VZD177" s="396"/>
      <c r="VZE177" s="396"/>
      <c r="VZF177" s="396"/>
      <c r="VZG177" s="396"/>
      <c r="VZH177" s="396"/>
      <c r="VZI177" s="396"/>
      <c r="VZJ177" s="396"/>
      <c r="VZK177" s="396"/>
      <c r="VZL177" s="396"/>
      <c r="VZM177" s="396"/>
      <c r="VZN177" s="396"/>
      <c r="VZO177" s="396"/>
      <c r="VZP177" s="396"/>
      <c r="VZQ177" s="396"/>
      <c r="VZR177" s="396"/>
      <c r="VZS177" s="396"/>
      <c r="VZT177" s="396"/>
      <c r="VZU177" s="396"/>
      <c r="VZV177" s="396"/>
      <c r="VZW177" s="396"/>
      <c r="VZX177" s="396"/>
      <c r="VZY177" s="396"/>
      <c r="VZZ177" s="396"/>
      <c r="WAA177" s="396"/>
      <c r="WAB177" s="396"/>
      <c r="WAC177" s="396"/>
      <c r="WAD177" s="396"/>
      <c r="WAE177" s="396"/>
      <c r="WAF177" s="396"/>
      <c r="WAG177" s="396"/>
      <c r="WAH177" s="396"/>
      <c r="WAI177" s="396"/>
      <c r="WAJ177" s="396"/>
      <c r="WAK177" s="396"/>
      <c r="WAL177" s="396"/>
      <c r="WAM177" s="396"/>
      <c r="WAN177" s="396"/>
      <c r="WAO177" s="396"/>
      <c r="WAP177" s="396"/>
      <c r="WAQ177" s="396"/>
      <c r="WAR177" s="396"/>
      <c r="WAS177" s="396"/>
      <c r="WAT177" s="396"/>
      <c r="WAU177" s="396"/>
      <c r="WAV177" s="396"/>
      <c r="WAW177" s="396"/>
      <c r="WAX177" s="396"/>
      <c r="WAY177" s="396"/>
      <c r="WAZ177" s="396"/>
      <c r="WBA177" s="396"/>
      <c r="WBB177" s="396"/>
      <c r="WBC177" s="396"/>
      <c r="WBD177" s="396"/>
      <c r="WBE177" s="396"/>
      <c r="WBF177" s="396"/>
      <c r="WBG177" s="396"/>
      <c r="WBH177" s="396"/>
      <c r="WBI177" s="396"/>
      <c r="WBJ177" s="396"/>
      <c r="WBK177" s="396"/>
      <c r="WBL177" s="396"/>
      <c r="WBM177" s="396"/>
      <c r="WBN177" s="396"/>
      <c r="WBO177" s="396"/>
      <c r="WBP177" s="396"/>
      <c r="WBQ177" s="396"/>
      <c r="WBR177" s="396"/>
      <c r="WBS177" s="396"/>
      <c r="WBT177" s="396"/>
      <c r="WBU177" s="396"/>
      <c r="WBV177" s="396"/>
      <c r="WBW177" s="396"/>
      <c r="WBX177" s="396"/>
      <c r="WBY177" s="396"/>
      <c r="WBZ177" s="396"/>
      <c r="WCA177" s="396"/>
      <c r="WCB177" s="396"/>
      <c r="WCC177" s="396"/>
      <c r="WCD177" s="396"/>
      <c r="WCE177" s="396"/>
      <c r="WCF177" s="396"/>
      <c r="WCG177" s="396"/>
      <c r="WCH177" s="396"/>
      <c r="WCI177" s="396"/>
      <c r="WCJ177" s="396"/>
      <c r="WCK177" s="396"/>
      <c r="WCL177" s="396"/>
      <c r="WCM177" s="396"/>
      <c r="WCN177" s="396"/>
      <c r="WCO177" s="396"/>
      <c r="WCP177" s="396"/>
      <c r="WCQ177" s="396"/>
      <c r="WCR177" s="396"/>
      <c r="WCS177" s="396"/>
      <c r="WCT177" s="396"/>
      <c r="WCU177" s="396"/>
      <c r="WCV177" s="396"/>
      <c r="WCW177" s="396"/>
      <c r="WCX177" s="396"/>
      <c r="WCY177" s="396"/>
      <c r="WCZ177" s="396"/>
      <c r="WDA177" s="396"/>
      <c r="WDB177" s="396"/>
      <c r="WDC177" s="396"/>
      <c r="WDD177" s="396"/>
      <c r="WDE177" s="396"/>
      <c r="WDF177" s="396"/>
      <c r="WDG177" s="396"/>
      <c r="WDH177" s="396"/>
      <c r="WDI177" s="396"/>
      <c r="WDJ177" s="396"/>
      <c r="WDK177" s="396"/>
      <c r="WDL177" s="396"/>
      <c r="WDM177" s="396"/>
      <c r="WDN177" s="396"/>
      <c r="WDO177" s="396"/>
      <c r="WDP177" s="396"/>
      <c r="WDQ177" s="396"/>
      <c r="WDR177" s="396"/>
      <c r="WDS177" s="396"/>
      <c r="WDT177" s="396"/>
      <c r="WDU177" s="396"/>
      <c r="WDV177" s="396"/>
      <c r="WDW177" s="396"/>
      <c r="WDX177" s="396"/>
      <c r="WDY177" s="396"/>
      <c r="WDZ177" s="396"/>
      <c r="WEA177" s="396"/>
      <c r="WEB177" s="396"/>
      <c r="WEC177" s="396"/>
      <c r="WED177" s="396"/>
      <c r="WEE177" s="396"/>
      <c r="WEF177" s="396"/>
      <c r="WEG177" s="396"/>
      <c r="WEH177" s="396"/>
      <c r="WEI177" s="396"/>
      <c r="WEJ177" s="396"/>
      <c r="WEK177" s="396"/>
      <c r="WEL177" s="396"/>
      <c r="WEM177" s="396"/>
      <c r="WEN177" s="396"/>
      <c r="WEO177" s="396"/>
      <c r="WEP177" s="396"/>
      <c r="WEQ177" s="396"/>
      <c r="WER177" s="396"/>
      <c r="WES177" s="396"/>
      <c r="WET177" s="396"/>
      <c r="WEU177" s="396"/>
      <c r="WEV177" s="396"/>
      <c r="WEW177" s="396"/>
      <c r="WEX177" s="396"/>
      <c r="WEY177" s="396"/>
      <c r="WEZ177" s="396"/>
      <c r="WFA177" s="396"/>
      <c r="WFB177" s="396"/>
      <c r="WFC177" s="396"/>
      <c r="WFD177" s="396"/>
      <c r="WFE177" s="396"/>
      <c r="WFF177" s="396"/>
      <c r="WFG177" s="396"/>
      <c r="WFH177" s="396"/>
      <c r="WFI177" s="396"/>
      <c r="WFJ177" s="396"/>
      <c r="WFK177" s="396"/>
      <c r="WFL177" s="396"/>
      <c r="WFM177" s="396"/>
      <c r="WFN177" s="396"/>
      <c r="WFO177" s="396"/>
      <c r="WFP177" s="396"/>
      <c r="WFQ177" s="396"/>
      <c r="WFR177" s="396"/>
      <c r="WFS177" s="396"/>
      <c r="WFT177" s="396"/>
      <c r="WFU177" s="396"/>
      <c r="WFV177" s="396"/>
      <c r="WFW177" s="396"/>
      <c r="WFX177" s="396"/>
      <c r="WFY177" s="396"/>
      <c r="WFZ177" s="396"/>
      <c r="WGA177" s="396"/>
      <c r="WGB177" s="396"/>
      <c r="WGC177" s="396"/>
      <c r="WGD177" s="396"/>
      <c r="WGE177" s="396"/>
      <c r="WGF177" s="396"/>
      <c r="WGG177" s="396"/>
      <c r="WGH177" s="396"/>
      <c r="WGI177" s="396"/>
      <c r="WGJ177" s="396"/>
      <c r="WGK177" s="396"/>
      <c r="WGL177" s="396"/>
      <c r="WGM177" s="396"/>
      <c r="WGN177" s="396"/>
      <c r="WGO177" s="396"/>
      <c r="WGP177" s="396"/>
      <c r="WGQ177" s="396"/>
      <c r="WGR177" s="396"/>
      <c r="WGS177" s="396"/>
      <c r="WGT177" s="396"/>
      <c r="WGU177" s="396"/>
      <c r="WGV177" s="396"/>
      <c r="WGW177" s="396"/>
      <c r="WGX177" s="396"/>
      <c r="WGY177" s="396"/>
      <c r="WGZ177" s="396"/>
      <c r="WHA177" s="396"/>
      <c r="WHB177" s="396"/>
      <c r="WHC177" s="396"/>
      <c r="WHD177" s="396"/>
      <c r="WHE177" s="396"/>
      <c r="WHF177" s="396"/>
      <c r="WHG177" s="396"/>
      <c r="WHH177" s="396"/>
      <c r="WHI177" s="396"/>
      <c r="WHJ177" s="396"/>
      <c r="WHK177" s="396"/>
      <c r="WHL177" s="396"/>
      <c r="WHM177" s="396"/>
      <c r="WHN177" s="396"/>
      <c r="WHO177" s="396"/>
      <c r="WHP177" s="396"/>
      <c r="WHQ177" s="396"/>
      <c r="WHR177" s="396"/>
      <c r="WHS177" s="396"/>
      <c r="WHT177" s="396"/>
      <c r="WHU177" s="396"/>
      <c r="WHV177" s="396"/>
      <c r="WHW177" s="396"/>
      <c r="WHX177" s="396"/>
      <c r="WHY177" s="396"/>
      <c r="WHZ177" s="396"/>
      <c r="WIA177" s="396"/>
      <c r="WIB177" s="396"/>
      <c r="WIC177" s="396"/>
      <c r="WID177" s="396"/>
      <c r="WIE177" s="396"/>
      <c r="WIF177" s="396"/>
      <c r="WIG177" s="396"/>
      <c r="WIH177" s="396"/>
      <c r="WII177" s="396"/>
      <c r="WIJ177" s="396"/>
      <c r="WIK177" s="396"/>
      <c r="WIL177" s="396"/>
      <c r="WIM177" s="396"/>
      <c r="WIN177" s="396"/>
      <c r="WIO177" s="396"/>
      <c r="WIP177" s="396"/>
      <c r="WIQ177" s="396"/>
      <c r="WIR177" s="396"/>
      <c r="WIS177" s="396"/>
      <c r="WIT177" s="396"/>
      <c r="WIU177" s="396"/>
      <c r="WIV177" s="396"/>
      <c r="WIW177" s="396"/>
      <c r="WIX177" s="396"/>
      <c r="WIY177" s="396"/>
      <c r="WIZ177" s="396"/>
      <c r="WJA177" s="396"/>
      <c r="WJB177" s="396"/>
      <c r="WJC177" s="396"/>
      <c r="WJD177" s="396"/>
      <c r="WJE177" s="396"/>
      <c r="WJF177" s="396"/>
      <c r="WJG177" s="396"/>
      <c r="WJH177" s="396"/>
      <c r="WJI177" s="396"/>
      <c r="WJJ177" s="396"/>
      <c r="WJK177" s="396"/>
      <c r="WJL177" s="396"/>
      <c r="WJM177" s="396"/>
      <c r="WJN177" s="396"/>
      <c r="WJO177" s="396"/>
      <c r="WJP177" s="396"/>
      <c r="WJQ177" s="396"/>
      <c r="WJR177" s="396"/>
      <c r="WJS177" s="396"/>
      <c r="WJT177" s="396"/>
      <c r="WJU177" s="396"/>
      <c r="WJV177" s="396"/>
      <c r="WJW177" s="396"/>
      <c r="WJX177" s="396"/>
      <c r="WJY177" s="396"/>
      <c r="WJZ177" s="396"/>
      <c r="WKA177" s="396"/>
      <c r="WKB177" s="396"/>
      <c r="WKC177" s="396"/>
      <c r="WKD177" s="396"/>
      <c r="WKE177" s="396"/>
      <c r="WKF177" s="396"/>
      <c r="WKG177" s="396"/>
      <c r="WKH177" s="396"/>
      <c r="WKI177" s="396"/>
      <c r="WKJ177" s="396"/>
      <c r="WKK177" s="396"/>
      <c r="WKL177" s="396"/>
      <c r="WKM177" s="396"/>
      <c r="WKN177" s="396"/>
      <c r="WKO177" s="396"/>
      <c r="WKP177" s="396"/>
      <c r="WKQ177" s="396"/>
      <c r="WKR177" s="396"/>
      <c r="WKS177" s="396"/>
      <c r="WKT177" s="396"/>
      <c r="WKU177" s="396"/>
      <c r="WKV177" s="396"/>
      <c r="WKW177" s="396"/>
      <c r="WKX177" s="396"/>
      <c r="WKY177" s="396"/>
      <c r="WKZ177" s="396"/>
      <c r="WLA177" s="396"/>
      <c r="WLB177" s="396"/>
      <c r="WLC177" s="396"/>
      <c r="WLD177" s="396"/>
      <c r="WLE177" s="396"/>
      <c r="WLF177" s="396"/>
      <c r="WLG177" s="396"/>
      <c r="WLH177" s="396"/>
      <c r="WLI177" s="396"/>
      <c r="WLJ177" s="396"/>
      <c r="WLK177" s="396"/>
      <c r="WLL177" s="396"/>
      <c r="WLM177" s="396"/>
      <c r="WLN177" s="396"/>
      <c r="WLO177" s="396"/>
      <c r="WLP177" s="396"/>
      <c r="WLQ177" s="396"/>
      <c r="WLR177" s="396"/>
      <c r="WLS177" s="396"/>
      <c r="WLT177" s="396"/>
      <c r="WLU177" s="396"/>
      <c r="WLV177" s="396"/>
      <c r="WLW177" s="396"/>
      <c r="WLX177" s="396"/>
      <c r="WLY177" s="396"/>
      <c r="WLZ177" s="396"/>
      <c r="WMA177" s="396"/>
      <c r="WMB177" s="396"/>
      <c r="WMC177" s="396"/>
      <c r="WMD177" s="396"/>
      <c r="WME177" s="396"/>
      <c r="WMF177" s="396"/>
      <c r="WMG177" s="396"/>
      <c r="WMH177" s="396"/>
      <c r="WMI177" s="396"/>
      <c r="WMJ177" s="396"/>
      <c r="WMK177" s="396"/>
      <c r="WML177" s="396"/>
      <c r="WMM177" s="396"/>
      <c r="WMN177" s="396"/>
      <c r="WMO177" s="396"/>
      <c r="WMP177" s="396"/>
      <c r="WMQ177" s="396"/>
      <c r="WMR177" s="396"/>
      <c r="WMS177" s="396"/>
      <c r="WMT177" s="396"/>
      <c r="WMU177" s="396"/>
      <c r="WMV177" s="396"/>
      <c r="WMW177" s="396"/>
      <c r="WMX177" s="396"/>
      <c r="WMY177" s="396"/>
      <c r="WMZ177" s="396"/>
      <c r="WNA177" s="396"/>
      <c r="WNB177" s="396"/>
      <c r="WNC177" s="396"/>
      <c r="WND177" s="396"/>
      <c r="WNE177" s="396"/>
      <c r="WNF177" s="396"/>
      <c r="WNG177" s="396"/>
      <c r="WNH177" s="396"/>
      <c r="WNI177" s="396"/>
      <c r="WNJ177" s="396"/>
      <c r="WNK177" s="396"/>
      <c r="WNL177" s="396"/>
      <c r="WNM177" s="396"/>
      <c r="WNN177" s="396"/>
      <c r="WNO177" s="396"/>
      <c r="WNP177" s="396"/>
      <c r="WNQ177" s="396"/>
      <c r="WNR177" s="396"/>
      <c r="WNS177" s="396"/>
      <c r="WNT177" s="396"/>
      <c r="WNU177" s="396"/>
      <c r="WNV177" s="396"/>
      <c r="WNW177" s="396"/>
      <c r="WNX177" s="396"/>
      <c r="WNY177" s="396"/>
      <c r="WNZ177" s="396"/>
      <c r="WOA177" s="396"/>
      <c r="WOB177" s="396"/>
      <c r="WOC177" s="396"/>
      <c r="WOD177" s="396"/>
      <c r="WOE177" s="396"/>
      <c r="WOF177" s="396"/>
      <c r="WOG177" s="396"/>
      <c r="WOH177" s="396"/>
      <c r="WOI177" s="396"/>
      <c r="WOJ177" s="396"/>
      <c r="WOK177" s="396"/>
      <c r="WOL177" s="396"/>
      <c r="WOM177" s="396"/>
      <c r="WON177" s="396"/>
      <c r="WOO177" s="396"/>
      <c r="WOP177" s="396"/>
      <c r="WOQ177" s="396"/>
      <c r="WOR177" s="396"/>
      <c r="WOS177" s="396"/>
      <c r="WOT177" s="396"/>
      <c r="WOU177" s="396"/>
      <c r="WOV177" s="396"/>
      <c r="WOW177" s="396"/>
      <c r="WOX177" s="396"/>
      <c r="WOY177" s="396"/>
      <c r="WOZ177" s="396"/>
      <c r="WPA177" s="396"/>
      <c r="WPB177" s="396"/>
      <c r="WPC177" s="396"/>
      <c r="WPD177" s="396"/>
      <c r="WPE177" s="396"/>
      <c r="WPF177" s="396"/>
      <c r="WPG177" s="396"/>
      <c r="WPH177" s="396"/>
      <c r="WPI177" s="396"/>
      <c r="WPJ177" s="396"/>
      <c r="WPK177" s="396"/>
      <c r="WPL177" s="396"/>
      <c r="WPM177" s="396"/>
      <c r="WPN177" s="396"/>
      <c r="WPO177" s="396"/>
      <c r="WPP177" s="396"/>
      <c r="WPQ177" s="396"/>
      <c r="WPR177" s="396"/>
      <c r="WPS177" s="396"/>
      <c r="WPT177" s="396"/>
      <c r="WPU177" s="396"/>
      <c r="WPV177" s="396"/>
      <c r="WPW177" s="396"/>
      <c r="WPX177" s="396"/>
      <c r="WPY177" s="396"/>
      <c r="WPZ177" s="396"/>
      <c r="WQA177" s="396"/>
      <c r="WQB177" s="396"/>
      <c r="WQC177" s="396"/>
      <c r="WQD177" s="396"/>
      <c r="WQE177" s="396"/>
      <c r="WQF177" s="396"/>
      <c r="WQG177" s="396"/>
      <c r="WQH177" s="396"/>
      <c r="WQI177" s="396"/>
      <c r="WQJ177" s="396"/>
      <c r="WQK177" s="396"/>
      <c r="WQL177" s="396"/>
      <c r="WQM177" s="396"/>
      <c r="WQN177" s="396"/>
      <c r="WQO177" s="396"/>
      <c r="WQP177" s="396"/>
      <c r="WQQ177" s="396"/>
      <c r="WQR177" s="396"/>
      <c r="WQS177" s="396"/>
      <c r="WQT177" s="396"/>
      <c r="WQU177" s="396"/>
      <c r="WQV177" s="396"/>
      <c r="WQW177" s="396"/>
      <c r="WQX177" s="396"/>
      <c r="WQY177" s="396"/>
      <c r="WQZ177" s="396"/>
      <c r="WRA177" s="396"/>
      <c r="WRB177" s="396"/>
      <c r="WRC177" s="396"/>
      <c r="WRD177" s="396"/>
      <c r="WRE177" s="396"/>
      <c r="WRF177" s="396"/>
      <c r="WRG177" s="396"/>
      <c r="WRH177" s="396"/>
      <c r="WRI177" s="396"/>
      <c r="WRJ177" s="396"/>
      <c r="WRK177" s="396"/>
      <c r="WRL177" s="396"/>
      <c r="WRM177" s="396"/>
      <c r="WRN177" s="396"/>
      <c r="WRO177" s="396"/>
      <c r="WRP177" s="396"/>
      <c r="WRQ177" s="396"/>
      <c r="WRR177" s="396"/>
      <c r="WRS177" s="396"/>
      <c r="WRT177" s="396"/>
      <c r="WRU177" s="396"/>
      <c r="WRV177" s="396"/>
      <c r="WRW177" s="396"/>
      <c r="WRX177" s="396"/>
      <c r="WRY177" s="396"/>
      <c r="WRZ177" s="396"/>
      <c r="WSA177" s="396"/>
      <c r="WSB177" s="396"/>
      <c r="WSC177" s="396"/>
      <c r="WSD177" s="396"/>
      <c r="WSE177" s="396"/>
      <c r="WSF177" s="396"/>
      <c r="WSG177" s="396"/>
      <c r="WSH177" s="396"/>
      <c r="WSI177" s="396"/>
      <c r="WSJ177" s="396"/>
      <c r="WSK177" s="396"/>
      <c r="WSL177" s="396"/>
      <c r="WSM177" s="396"/>
      <c r="WSN177" s="396"/>
      <c r="WSO177" s="396"/>
      <c r="WSP177" s="396"/>
      <c r="WSQ177" s="396"/>
      <c r="WSR177" s="396"/>
      <c r="WSS177" s="396"/>
      <c r="WST177" s="396"/>
      <c r="WSU177" s="396"/>
      <c r="WSV177" s="396"/>
      <c r="WSW177" s="396"/>
      <c r="WSX177" s="396"/>
      <c r="WSY177" s="396"/>
      <c r="WSZ177" s="396"/>
      <c r="WTA177" s="396"/>
      <c r="WTB177" s="396"/>
      <c r="WTC177" s="396"/>
      <c r="WTD177" s="396"/>
      <c r="WTE177" s="396"/>
      <c r="WTF177" s="396"/>
      <c r="WTG177" s="396"/>
      <c r="WTH177" s="396"/>
      <c r="WTI177" s="396"/>
      <c r="WTJ177" s="396"/>
      <c r="WTK177" s="396"/>
      <c r="WTL177" s="396"/>
      <c r="WTM177" s="396"/>
      <c r="WTN177" s="396"/>
      <c r="WTO177" s="396"/>
      <c r="WTP177" s="396"/>
      <c r="WTQ177" s="396"/>
      <c r="WTR177" s="396"/>
      <c r="WTS177" s="396"/>
      <c r="WTT177" s="396"/>
      <c r="WTU177" s="396"/>
      <c r="WTV177" s="396"/>
      <c r="WTW177" s="396"/>
      <c r="WTX177" s="396"/>
      <c r="WTY177" s="396"/>
      <c r="WTZ177" s="396"/>
      <c r="WUA177" s="396"/>
      <c r="WUB177" s="396"/>
      <c r="WUC177" s="396"/>
      <c r="WUD177" s="396"/>
      <c r="WUE177" s="396"/>
      <c r="WUF177" s="396"/>
      <c r="WUG177" s="396"/>
      <c r="WUH177" s="396"/>
      <c r="WUI177" s="396"/>
      <c r="WUJ177" s="396"/>
      <c r="WUK177" s="396"/>
      <c r="WUL177" s="396"/>
      <c r="WUM177" s="396"/>
      <c r="WUN177" s="396"/>
      <c r="WUO177" s="396"/>
      <c r="WUP177" s="396"/>
      <c r="WUQ177" s="396"/>
      <c r="WUR177" s="396"/>
      <c r="WUS177" s="396"/>
      <c r="WUT177" s="396"/>
      <c r="WUU177" s="396"/>
      <c r="WUV177" s="396"/>
      <c r="WUW177" s="396"/>
      <c r="WUX177" s="396"/>
      <c r="WUY177" s="396"/>
      <c r="WUZ177" s="396"/>
      <c r="WVA177" s="396"/>
      <c r="WVB177" s="396"/>
      <c r="WVC177" s="396"/>
      <c r="WVD177" s="396"/>
      <c r="WVE177" s="396"/>
      <c r="WVF177" s="396"/>
      <c r="WVG177" s="396"/>
      <c r="WVH177" s="396"/>
      <c r="WVI177" s="396"/>
      <c r="WVJ177" s="396"/>
      <c r="WVK177" s="396"/>
      <c r="WVL177" s="396"/>
      <c r="WVM177" s="396"/>
      <c r="WVN177" s="396"/>
      <c r="WVO177" s="396"/>
      <c r="WVP177" s="396"/>
      <c r="WVQ177" s="396"/>
      <c r="WVR177" s="396"/>
      <c r="WVS177" s="396"/>
      <c r="WVT177" s="396"/>
      <c r="WVU177" s="396"/>
      <c r="WVV177" s="396"/>
      <c r="WVW177" s="396"/>
      <c r="WVX177" s="396"/>
      <c r="WVY177" s="396"/>
      <c r="WVZ177" s="396"/>
      <c r="WWA177" s="396"/>
      <c r="WWB177" s="396"/>
      <c r="WWC177" s="396"/>
      <c r="WWD177" s="396"/>
      <c r="WWE177" s="396"/>
      <c r="WWF177" s="396"/>
      <c r="WWG177" s="396"/>
      <c r="WWH177" s="396"/>
      <c r="WWI177" s="396"/>
      <c r="WWJ177" s="396"/>
      <c r="WWK177" s="396"/>
      <c r="WWL177" s="396"/>
      <c r="WWM177" s="396"/>
      <c r="WWN177" s="396"/>
      <c r="WWO177" s="396"/>
      <c r="WWP177" s="396"/>
      <c r="WWQ177" s="396"/>
      <c r="WWR177" s="396"/>
      <c r="WWS177" s="396"/>
      <c r="WWT177" s="396"/>
      <c r="WWU177" s="396"/>
      <c r="WWV177" s="396"/>
      <c r="WWW177" s="396"/>
      <c r="WWX177" s="396"/>
      <c r="WWY177" s="396"/>
      <c r="WWZ177" s="396"/>
      <c r="WXA177" s="396"/>
      <c r="WXB177" s="396"/>
      <c r="WXC177" s="396"/>
      <c r="WXD177" s="396"/>
      <c r="WXE177" s="396"/>
      <c r="WXF177" s="396"/>
      <c r="WXG177" s="396"/>
      <c r="WXH177" s="396"/>
      <c r="WXI177" s="396"/>
      <c r="WXJ177" s="396"/>
      <c r="WXK177" s="396"/>
      <c r="WXL177" s="396"/>
      <c r="WXM177" s="396"/>
      <c r="WXN177" s="396"/>
      <c r="WXO177" s="396"/>
      <c r="WXP177" s="396"/>
      <c r="WXQ177" s="396"/>
      <c r="WXR177" s="396"/>
      <c r="WXS177" s="396"/>
      <c r="WXT177" s="396"/>
      <c r="WXU177" s="396"/>
      <c r="WXV177" s="396"/>
      <c r="WXW177" s="396"/>
      <c r="WXX177" s="396"/>
      <c r="WXY177" s="396"/>
      <c r="WXZ177" s="396"/>
      <c r="WYA177" s="396"/>
      <c r="WYB177" s="396"/>
      <c r="WYC177" s="396"/>
      <c r="WYD177" s="396"/>
      <c r="WYE177" s="396"/>
      <c r="WYF177" s="396"/>
      <c r="WYG177" s="396"/>
      <c r="WYH177" s="396"/>
      <c r="WYI177" s="396"/>
      <c r="WYJ177" s="396"/>
      <c r="WYK177" s="396"/>
      <c r="WYL177" s="396"/>
      <c r="WYM177" s="396"/>
      <c r="WYN177" s="396"/>
      <c r="WYO177" s="396"/>
      <c r="WYP177" s="396"/>
      <c r="WYQ177" s="396"/>
      <c r="WYR177" s="396"/>
      <c r="WYS177" s="396"/>
      <c r="WYT177" s="396"/>
      <c r="WYU177" s="396"/>
      <c r="WYV177" s="396"/>
      <c r="WYW177" s="396"/>
      <c r="WYX177" s="396"/>
      <c r="WYY177" s="396"/>
      <c r="WYZ177" s="396"/>
      <c r="WZA177" s="396"/>
      <c r="WZB177" s="396"/>
      <c r="WZC177" s="396"/>
      <c r="WZD177" s="396"/>
      <c r="WZE177" s="396"/>
      <c r="WZF177" s="396"/>
      <c r="WZG177" s="396"/>
      <c r="WZH177" s="396"/>
      <c r="WZI177" s="396"/>
      <c r="WZJ177" s="396"/>
      <c r="WZK177" s="396"/>
      <c r="WZL177" s="396"/>
      <c r="WZM177" s="396"/>
      <c r="WZN177" s="396"/>
      <c r="WZO177" s="396"/>
      <c r="WZP177" s="396"/>
      <c r="WZQ177" s="396"/>
      <c r="WZR177" s="396"/>
      <c r="WZS177" s="396"/>
      <c r="WZT177" s="396"/>
      <c r="WZU177" s="396"/>
      <c r="WZV177" s="396"/>
      <c r="WZW177" s="396"/>
      <c r="WZX177" s="396"/>
      <c r="WZY177" s="396"/>
      <c r="WZZ177" s="396"/>
      <c r="XAA177" s="396"/>
      <c r="XAB177" s="396"/>
      <c r="XAC177" s="396"/>
      <c r="XAD177" s="396"/>
      <c r="XAE177" s="396"/>
      <c r="XAF177" s="396"/>
      <c r="XAG177" s="396"/>
      <c r="XAH177" s="396"/>
      <c r="XAI177" s="396"/>
      <c r="XAJ177" s="396"/>
      <c r="XAK177" s="396"/>
      <c r="XAL177" s="396"/>
      <c r="XAM177" s="396"/>
      <c r="XAN177" s="396"/>
      <c r="XAO177" s="396"/>
      <c r="XAP177" s="396"/>
      <c r="XAQ177" s="396"/>
      <c r="XAR177" s="396"/>
      <c r="XAS177" s="396"/>
      <c r="XAT177" s="396"/>
      <c r="XAU177" s="396"/>
      <c r="XAV177" s="396"/>
      <c r="XAW177" s="396"/>
      <c r="XAX177" s="396"/>
      <c r="XAY177" s="396"/>
      <c r="XAZ177" s="396"/>
      <c r="XBA177" s="396"/>
      <c r="XBB177" s="396"/>
      <c r="XBC177" s="396"/>
      <c r="XBD177" s="396"/>
      <c r="XBE177" s="396"/>
      <c r="XBF177" s="396"/>
      <c r="XBG177" s="396"/>
      <c r="XBH177" s="396"/>
      <c r="XBI177" s="396"/>
      <c r="XBJ177" s="396"/>
      <c r="XBK177" s="396"/>
      <c r="XBL177" s="396"/>
      <c r="XBM177" s="396"/>
      <c r="XBN177" s="396"/>
      <c r="XBO177" s="396"/>
      <c r="XBP177" s="396"/>
      <c r="XBQ177" s="396"/>
      <c r="XBR177" s="396"/>
      <c r="XBS177" s="396"/>
      <c r="XBT177" s="396"/>
      <c r="XBU177" s="396"/>
      <c r="XBV177" s="396"/>
      <c r="XBW177" s="396"/>
      <c r="XBX177" s="396"/>
      <c r="XBY177" s="396"/>
      <c r="XBZ177" s="396"/>
      <c r="XCA177" s="396"/>
      <c r="XCB177" s="396"/>
      <c r="XCC177" s="396"/>
      <c r="XCD177" s="396"/>
      <c r="XCE177" s="396"/>
      <c r="XCF177" s="396"/>
      <c r="XCG177" s="396"/>
      <c r="XCH177" s="396"/>
      <c r="XCI177" s="396"/>
      <c r="XCJ177" s="396"/>
      <c r="XCK177" s="396"/>
      <c r="XCL177" s="396"/>
      <c r="XCM177" s="396"/>
      <c r="XCN177" s="396"/>
      <c r="XCO177" s="396"/>
      <c r="XCP177" s="396"/>
      <c r="XCQ177" s="396"/>
      <c r="XCR177" s="396"/>
      <c r="XCS177" s="396"/>
      <c r="XCT177" s="396"/>
      <c r="XCU177" s="396"/>
      <c r="XCV177" s="396"/>
      <c r="XCW177" s="396"/>
      <c r="XCX177" s="396"/>
      <c r="XCY177" s="396"/>
      <c r="XCZ177" s="396"/>
      <c r="XDA177" s="396"/>
      <c r="XDB177" s="396"/>
      <c r="XDC177" s="396"/>
      <c r="XDD177" s="396"/>
      <c r="XDE177" s="396"/>
      <c r="XDF177" s="396"/>
      <c r="XDG177" s="396"/>
      <c r="XDH177" s="396"/>
      <c r="XDI177" s="396"/>
      <c r="XDJ177" s="396"/>
      <c r="XDK177" s="396"/>
      <c r="XDL177" s="396"/>
      <c r="XDM177" s="396"/>
      <c r="XDN177" s="396"/>
      <c r="XDO177" s="396"/>
      <c r="XDP177" s="396"/>
      <c r="XDQ177" s="396"/>
      <c r="XDR177" s="396"/>
      <c r="XDS177" s="396"/>
      <c r="XDT177" s="396"/>
      <c r="XDU177" s="396"/>
      <c r="XDV177" s="396"/>
      <c r="XDW177" s="396"/>
      <c r="XDX177" s="396"/>
      <c r="XDY177" s="396"/>
      <c r="XDZ177" s="396"/>
      <c r="XEA177" s="396"/>
      <c r="XEB177" s="396"/>
      <c r="XEC177" s="396"/>
      <c r="XEE177" s="396"/>
      <c r="XEF177" s="125"/>
      <c r="XEG177" s="369"/>
      <c r="XEH177" s="272"/>
      <c r="XEI177" s="273"/>
      <c r="XEJ177" s="272"/>
      <c r="XEK177" s="272"/>
      <c r="XEL177" s="272"/>
      <c r="XEM177" s="272"/>
      <c r="XEN177" s="133"/>
      <c r="XEO177" s="114"/>
      <c r="XEP177" s="114"/>
    </row>
    <row r="178" spans="1:16370" s="387" customFormat="1" ht="93.6">
      <c r="A178" s="387" t="s">
        <v>40</v>
      </c>
      <c r="B178" s="396"/>
      <c r="C178" s="125">
        <v>114</v>
      </c>
      <c r="D178" s="447" t="s">
        <v>2280</v>
      </c>
      <c r="E178" s="465"/>
      <c r="F178" s="273">
        <v>0.05</v>
      </c>
      <c r="G178" s="272"/>
      <c r="H178" s="272">
        <v>0.05</v>
      </c>
      <c r="I178" s="272">
        <f t="shared" si="87"/>
        <v>0</v>
      </c>
      <c r="J178" s="272">
        <f t="shared" si="88"/>
        <v>0</v>
      </c>
      <c r="K178" s="272">
        <f t="shared" si="89"/>
        <v>0.05</v>
      </c>
      <c r="L178" s="114" t="s">
        <v>55</v>
      </c>
      <c r="M178" s="114">
        <f t="shared" si="62"/>
        <v>0</v>
      </c>
      <c r="N178" s="410">
        <f t="shared" si="63"/>
        <v>0.05</v>
      </c>
      <c r="O178" s="411">
        <f t="shared" si="64"/>
        <v>0</v>
      </c>
      <c r="P178" s="114"/>
      <c r="Q178" s="114"/>
      <c r="R178" s="466"/>
      <c r="S178" s="466"/>
      <c r="T178" s="466"/>
      <c r="U178" s="466"/>
      <c r="V178" s="466"/>
      <c r="W178" s="466"/>
      <c r="X178" s="466"/>
      <c r="Y178" s="411">
        <f t="shared" si="65"/>
        <v>0</v>
      </c>
      <c r="Z178" s="466"/>
      <c r="AA178" s="466"/>
      <c r="AB178" s="466"/>
      <c r="AC178" s="466"/>
      <c r="AD178" s="466"/>
      <c r="AE178" s="466"/>
      <c r="AF178" s="466"/>
      <c r="AG178" s="466"/>
      <c r="AH178" s="466"/>
      <c r="AI178" s="466"/>
      <c r="AJ178" s="466"/>
      <c r="AK178" s="466"/>
      <c r="AL178" s="466"/>
      <c r="AM178" s="466"/>
      <c r="AN178" s="466"/>
      <c r="AO178" s="466"/>
      <c r="AP178" s="466"/>
      <c r="AQ178" s="466"/>
      <c r="AR178" s="466"/>
      <c r="AS178" s="466"/>
      <c r="AT178" s="466"/>
      <c r="AU178" s="466"/>
      <c r="AV178" s="466"/>
      <c r="AW178" s="411">
        <f t="shared" si="66"/>
        <v>0.05</v>
      </c>
      <c r="AX178" s="466"/>
      <c r="AY178" s="466">
        <v>0.05</v>
      </c>
      <c r="AZ178" s="125" t="s">
        <v>167</v>
      </c>
      <c r="BA178" s="125" t="s">
        <v>3201</v>
      </c>
      <c r="BB178" s="467"/>
      <c r="BC178" s="467"/>
      <c r="BD178" s="401">
        <f t="shared" si="67"/>
        <v>0</v>
      </c>
      <c r="BE178" s="467"/>
      <c r="BF178" s="467"/>
      <c r="BG178" s="467"/>
      <c r="BH178" s="401">
        <f t="shared" si="68"/>
        <v>0</v>
      </c>
      <c r="BI178" s="467"/>
      <c r="BJ178" s="467"/>
      <c r="BK178" s="467"/>
      <c r="BL178" s="125" t="s">
        <v>2756</v>
      </c>
      <c r="BM178" s="466"/>
      <c r="BN178" s="125"/>
      <c r="BO178" s="125"/>
      <c r="BP178" s="125"/>
      <c r="BQ178" s="125" t="s">
        <v>72</v>
      </c>
      <c r="BR178" s="396"/>
      <c r="BS178" s="396"/>
      <c r="BT178" s="396"/>
      <c r="BU178" s="396"/>
      <c r="BV178" s="396"/>
      <c r="BW178" s="396"/>
      <c r="BX178" s="396"/>
      <c r="BY178" s="396"/>
      <c r="BZ178" s="396"/>
      <c r="CA178" s="396"/>
      <c r="CB178" s="396"/>
      <c r="CC178" s="396"/>
      <c r="CD178" s="396"/>
      <c r="CE178" s="396"/>
      <c r="CF178" s="396"/>
      <c r="CG178" s="396"/>
      <c r="CH178" s="396"/>
      <c r="CI178" s="396"/>
      <c r="CJ178" s="396"/>
      <c r="CK178" s="396"/>
      <c r="CL178" s="396"/>
      <c r="CM178" s="396"/>
      <c r="CN178" s="396"/>
      <c r="CO178" s="396"/>
      <c r="CP178" s="396"/>
      <c r="CQ178" s="396"/>
      <c r="CR178" s="396"/>
      <c r="CS178" s="396"/>
      <c r="CT178" s="396"/>
      <c r="CU178" s="396"/>
      <c r="CV178" s="396"/>
      <c r="CW178" s="396"/>
      <c r="CX178" s="396"/>
      <c r="CY178" s="396"/>
      <c r="CZ178" s="396"/>
      <c r="DA178" s="396"/>
      <c r="DB178" s="396"/>
      <c r="DC178" s="396"/>
      <c r="DD178" s="396"/>
      <c r="DE178" s="396"/>
      <c r="DF178" s="396"/>
      <c r="DG178" s="396"/>
      <c r="DH178" s="396"/>
      <c r="DI178" s="396"/>
      <c r="DJ178" s="396"/>
      <c r="DK178" s="396"/>
      <c r="DL178" s="396"/>
      <c r="DM178" s="396"/>
      <c r="DN178" s="396"/>
      <c r="DO178" s="396"/>
      <c r="DP178" s="396"/>
      <c r="DQ178" s="396"/>
      <c r="DR178" s="396"/>
      <c r="DS178" s="396"/>
      <c r="DT178" s="396"/>
      <c r="DU178" s="396"/>
      <c r="DV178" s="396"/>
      <c r="DW178" s="396"/>
      <c r="DX178" s="396"/>
      <c r="DY178" s="396"/>
      <c r="DZ178" s="396"/>
      <c r="EA178" s="396"/>
      <c r="EB178" s="396"/>
      <c r="EC178" s="396"/>
      <c r="ED178" s="396"/>
      <c r="EE178" s="396"/>
      <c r="EF178" s="396"/>
      <c r="EG178" s="396"/>
      <c r="EH178" s="396"/>
      <c r="EI178" s="396"/>
      <c r="EJ178" s="396"/>
      <c r="EK178" s="396"/>
      <c r="EL178" s="396"/>
      <c r="EM178" s="396"/>
      <c r="EN178" s="396"/>
      <c r="EO178" s="396"/>
      <c r="EP178" s="396"/>
      <c r="EQ178" s="396"/>
      <c r="ER178" s="396"/>
      <c r="ES178" s="396"/>
      <c r="ET178" s="396"/>
      <c r="EU178" s="396"/>
      <c r="EV178" s="396"/>
      <c r="EW178" s="396"/>
      <c r="EX178" s="396"/>
      <c r="EY178" s="396"/>
      <c r="EZ178" s="396"/>
      <c r="FA178" s="396"/>
      <c r="FB178" s="396"/>
      <c r="FC178" s="396"/>
      <c r="FD178" s="396"/>
      <c r="FE178" s="396"/>
      <c r="FF178" s="396"/>
      <c r="FG178" s="396"/>
      <c r="FH178" s="396"/>
      <c r="FI178" s="396"/>
      <c r="FJ178" s="396"/>
      <c r="FK178" s="396"/>
      <c r="FL178" s="396"/>
      <c r="FM178" s="396"/>
      <c r="FN178" s="396"/>
      <c r="FO178" s="396"/>
      <c r="FP178" s="396"/>
      <c r="FQ178" s="396"/>
      <c r="FR178" s="396"/>
      <c r="FS178" s="396"/>
      <c r="FT178" s="396"/>
      <c r="FU178" s="396"/>
      <c r="FV178" s="396"/>
      <c r="FW178" s="396"/>
      <c r="FX178" s="396"/>
      <c r="FY178" s="396"/>
      <c r="FZ178" s="396"/>
      <c r="GA178" s="396"/>
      <c r="GB178" s="396"/>
      <c r="GC178" s="396"/>
      <c r="GD178" s="396"/>
      <c r="GE178" s="396"/>
      <c r="GF178" s="396"/>
      <c r="GG178" s="396"/>
      <c r="GH178" s="396"/>
      <c r="GI178" s="396"/>
      <c r="GJ178" s="396"/>
      <c r="GK178" s="396"/>
      <c r="GL178" s="396"/>
      <c r="GM178" s="396"/>
      <c r="GN178" s="396"/>
      <c r="GO178" s="396"/>
      <c r="GP178" s="396"/>
      <c r="GQ178" s="396"/>
      <c r="GR178" s="396"/>
      <c r="GS178" s="396"/>
      <c r="GT178" s="396"/>
      <c r="GU178" s="396"/>
      <c r="GV178" s="396"/>
      <c r="GW178" s="396"/>
      <c r="GX178" s="396"/>
      <c r="GY178" s="396"/>
      <c r="GZ178" s="396"/>
      <c r="HA178" s="396"/>
      <c r="HB178" s="396"/>
      <c r="HC178" s="396"/>
      <c r="HD178" s="396"/>
      <c r="HE178" s="396"/>
      <c r="HF178" s="396"/>
      <c r="HG178" s="396"/>
      <c r="HH178" s="396"/>
      <c r="HI178" s="396"/>
      <c r="HJ178" s="396"/>
      <c r="HK178" s="396"/>
      <c r="HL178" s="396"/>
      <c r="HM178" s="396"/>
      <c r="HN178" s="396"/>
      <c r="HO178" s="396"/>
      <c r="HP178" s="396"/>
      <c r="HQ178" s="396"/>
      <c r="HR178" s="396"/>
      <c r="HS178" s="396"/>
      <c r="HT178" s="396"/>
      <c r="HU178" s="396"/>
      <c r="HV178" s="396"/>
      <c r="HW178" s="396"/>
      <c r="HX178" s="396"/>
      <c r="HY178" s="396"/>
      <c r="HZ178" s="396"/>
      <c r="IA178" s="396"/>
      <c r="IB178" s="396"/>
      <c r="IC178" s="396"/>
      <c r="ID178" s="396"/>
      <c r="IE178" s="396"/>
      <c r="IF178" s="396"/>
      <c r="IG178" s="396"/>
      <c r="IH178" s="396"/>
      <c r="II178" s="396"/>
      <c r="IJ178" s="396"/>
      <c r="IK178" s="396"/>
      <c r="IL178" s="396"/>
      <c r="IM178" s="396"/>
      <c r="IN178" s="396"/>
      <c r="IO178" s="396"/>
      <c r="IP178" s="396"/>
      <c r="IQ178" s="396"/>
      <c r="IR178" s="396"/>
      <c r="IS178" s="396"/>
      <c r="IT178" s="396"/>
      <c r="IU178" s="396"/>
      <c r="IV178" s="396"/>
      <c r="IW178" s="396"/>
      <c r="IX178" s="396"/>
      <c r="IY178" s="396"/>
      <c r="IZ178" s="396"/>
      <c r="JA178" s="396"/>
      <c r="JB178" s="396"/>
      <c r="JC178" s="396"/>
      <c r="JD178" s="396"/>
      <c r="JE178" s="396"/>
      <c r="JF178" s="396"/>
      <c r="JG178" s="396"/>
      <c r="JH178" s="396"/>
      <c r="JI178" s="396"/>
      <c r="JJ178" s="396"/>
      <c r="JK178" s="396"/>
      <c r="JL178" s="396"/>
      <c r="JM178" s="396"/>
      <c r="JN178" s="396"/>
      <c r="JO178" s="396"/>
      <c r="JP178" s="396"/>
      <c r="JQ178" s="396"/>
      <c r="JR178" s="396"/>
      <c r="JS178" s="396"/>
      <c r="JT178" s="396"/>
      <c r="JU178" s="396"/>
      <c r="JV178" s="396"/>
      <c r="JW178" s="396"/>
      <c r="JX178" s="396"/>
      <c r="JY178" s="396"/>
      <c r="JZ178" s="396"/>
      <c r="KA178" s="396"/>
      <c r="KB178" s="396"/>
      <c r="KC178" s="396"/>
      <c r="KD178" s="396"/>
      <c r="KE178" s="396"/>
      <c r="KF178" s="396"/>
      <c r="KG178" s="396"/>
      <c r="KH178" s="396"/>
      <c r="KI178" s="396"/>
      <c r="KJ178" s="396"/>
      <c r="KK178" s="396"/>
      <c r="KL178" s="396"/>
      <c r="KM178" s="396"/>
      <c r="KN178" s="396"/>
      <c r="KO178" s="396"/>
      <c r="KP178" s="396"/>
      <c r="KQ178" s="396"/>
      <c r="KR178" s="396"/>
      <c r="KS178" s="396"/>
      <c r="KT178" s="396"/>
      <c r="KU178" s="396"/>
      <c r="KV178" s="396"/>
      <c r="KW178" s="396"/>
      <c r="KX178" s="396"/>
      <c r="KY178" s="396"/>
      <c r="KZ178" s="396"/>
      <c r="LA178" s="396"/>
      <c r="LB178" s="396"/>
      <c r="LC178" s="396"/>
      <c r="LD178" s="396"/>
      <c r="LE178" s="396"/>
      <c r="LF178" s="396"/>
      <c r="LG178" s="396"/>
      <c r="LH178" s="396"/>
      <c r="LI178" s="396"/>
      <c r="LJ178" s="396"/>
      <c r="LK178" s="396"/>
      <c r="LL178" s="396"/>
      <c r="LM178" s="396"/>
      <c r="LN178" s="396"/>
      <c r="LO178" s="396"/>
      <c r="LP178" s="396"/>
      <c r="LQ178" s="396"/>
      <c r="LR178" s="396"/>
      <c r="LS178" s="396"/>
      <c r="LT178" s="396"/>
      <c r="LU178" s="396"/>
      <c r="LV178" s="396"/>
      <c r="LW178" s="396"/>
      <c r="LX178" s="396"/>
      <c r="LY178" s="396"/>
      <c r="LZ178" s="396"/>
      <c r="MA178" s="396"/>
      <c r="MB178" s="396"/>
      <c r="MC178" s="396"/>
      <c r="MD178" s="396"/>
      <c r="ME178" s="396"/>
      <c r="MF178" s="396"/>
      <c r="MG178" s="396"/>
      <c r="MH178" s="396"/>
      <c r="MI178" s="396"/>
      <c r="MJ178" s="396"/>
      <c r="MK178" s="396"/>
      <c r="ML178" s="396"/>
      <c r="MM178" s="396"/>
      <c r="MN178" s="396"/>
      <c r="MO178" s="396"/>
      <c r="MP178" s="396"/>
      <c r="MQ178" s="396"/>
      <c r="MR178" s="396"/>
      <c r="MS178" s="396"/>
      <c r="MT178" s="396"/>
      <c r="MU178" s="396"/>
      <c r="MV178" s="396"/>
      <c r="MW178" s="396"/>
      <c r="MX178" s="396"/>
      <c r="MY178" s="396"/>
      <c r="MZ178" s="396"/>
      <c r="NA178" s="396"/>
      <c r="NB178" s="396"/>
      <c r="NC178" s="396"/>
      <c r="ND178" s="396"/>
      <c r="NE178" s="396"/>
      <c r="NF178" s="396"/>
      <c r="NG178" s="396"/>
      <c r="NH178" s="396"/>
      <c r="NI178" s="396"/>
      <c r="NJ178" s="396"/>
      <c r="NK178" s="396"/>
      <c r="NL178" s="396"/>
      <c r="NM178" s="396"/>
      <c r="NN178" s="396"/>
      <c r="NO178" s="396"/>
      <c r="NP178" s="396"/>
      <c r="NQ178" s="396"/>
      <c r="NR178" s="396"/>
      <c r="NS178" s="396"/>
      <c r="NT178" s="396"/>
      <c r="NU178" s="396"/>
      <c r="NV178" s="396"/>
      <c r="NW178" s="396"/>
      <c r="NX178" s="396"/>
      <c r="NY178" s="396"/>
      <c r="NZ178" s="396"/>
      <c r="OA178" s="396"/>
      <c r="OB178" s="396"/>
      <c r="OC178" s="396"/>
      <c r="OD178" s="396"/>
      <c r="OE178" s="396"/>
      <c r="OF178" s="396"/>
      <c r="OG178" s="396"/>
      <c r="OH178" s="396"/>
      <c r="OI178" s="396"/>
      <c r="OJ178" s="396"/>
      <c r="OK178" s="396"/>
      <c r="OL178" s="396"/>
      <c r="OM178" s="396"/>
      <c r="ON178" s="396"/>
      <c r="OO178" s="396"/>
      <c r="OP178" s="396"/>
      <c r="OQ178" s="396"/>
      <c r="OR178" s="396"/>
      <c r="OS178" s="396"/>
      <c r="OT178" s="396"/>
      <c r="OU178" s="396"/>
      <c r="OV178" s="396"/>
      <c r="OW178" s="396"/>
      <c r="OX178" s="396"/>
      <c r="OY178" s="396"/>
      <c r="OZ178" s="396"/>
      <c r="PA178" s="396"/>
      <c r="PB178" s="396"/>
      <c r="PC178" s="396"/>
      <c r="PD178" s="396"/>
      <c r="PE178" s="396"/>
      <c r="PF178" s="396"/>
      <c r="PG178" s="396"/>
      <c r="PH178" s="396"/>
      <c r="PI178" s="396"/>
      <c r="PJ178" s="396"/>
      <c r="PK178" s="396"/>
      <c r="PL178" s="396"/>
      <c r="PM178" s="396"/>
      <c r="PN178" s="396"/>
      <c r="PO178" s="396"/>
      <c r="PP178" s="396"/>
      <c r="PQ178" s="396"/>
      <c r="PR178" s="396"/>
      <c r="PS178" s="396"/>
      <c r="PT178" s="396"/>
      <c r="PU178" s="396"/>
      <c r="PV178" s="396"/>
      <c r="PW178" s="396"/>
      <c r="PX178" s="396"/>
      <c r="PY178" s="396"/>
      <c r="PZ178" s="396"/>
      <c r="QA178" s="396"/>
      <c r="QB178" s="396"/>
      <c r="QC178" s="396"/>
      <c r="QD178" s="396"/>
      <c r="QE178" s="396"/>
      <c r="QF178" s="396"/>
      <c r="QG178" s="396"/>
      <c r="QH178" s="396"/>
      <c r="QI178" s="396"/>
      <c r="QJ178" s="396"/>
      <c r="QK178" s="396"/>
      <c r="QL178" s="396"/>
      <c r="QM178" s="396"/>
      <c r="QN178" s="396"/>
      <c r="QO178" s="396"/>
      <c r="QP178" s="396"/>
      <c r="QQ178" s="396"/>
      <c r="QR178" s="396"/>
      <c r="QS178" s="396"/>
      <c r="QT178" s="396"/>
      <c r="QU178" s="396"/>
      <c r="QV178" s="396"/>
      <c r="QW178" s="396"/>
      <c r="QX178" s="396"/>
      <c r="QY178" s="396"/>
      <c r="QZ178" s="396"/>
      <c r="RA178" s="396"/>
      <c r="RB178" s="396"/>
      <c r="RC178" s="396"/>
      <c r="RD178" s="396"/>
      <c r="RE178" s="396"/>
      <c r="RF178" s="396"/>
      <c r="RG178" s="396"/>
      <c r="RH178" s="396"/>
      <c r="RI178" s="396"/>
      <c r="RJ178" s="396"/>
      <c r="RK178" s="396"/>
      <c r="RL178" s="396"/>
      <c r="RM178" s="396"/>
      <c r="RN178" s="396"/>
      <c r="RO178" s="396"/>
      <c r="RP178" s="396"/>
      <c r="RQ178" s="396"/>
      <c r="RR178" s="396"/>
      <c r="RS178" s="396"/>
      <c r="RT178" s="396"/>
      <c r="RU178" s="396"/>
      <c r="RV178" s="396"/>
      <c r="RW178" s="396"/>
      <c r="RX178" s="396"/>
      <c r="RY178" s="396"/>
      <c r="RZ178" s="396"/>
      <c r="SA178" s="396"/>
      <c r="SB178" s="396"/>
      <c r="SC178" s="396"/>
      <c r="SD178" s="396"/>
      <c r="SE178" s="396"/>
      <c r="SF178" s="396"/>
      <c r="SG178" s="396"/>
      <c r="SH178" s="396"/>
      <c r="SI178" s="396"/>
      <c r="SJ178" s="396"/>
      <c r="SK178" s="396"/>
      <c r="SL178" s="396"/>
      <c r="SM178" s="396"/>
      <c r="SN178" s="396"/>
      <c r="SO178" s="396"/>
      <c r="SP178" s="396"/>
      <c r="SQ178" s="396"/>
      <c r="SR178" s="396"/>
      <c r="SS178" s="396"/>
      <c r="ST178" s="396"/>
      <c r="SU178" s="396"/>
      <c r="SV178" s="396"/>
      <c r="SW178" s="396"/>
      <c r="SX178" s="396"/>
      <c r="SY178" s="396"/>
      <c r="SZ178" s="396"/>
      <c r="TA178" s="396"/>
      <c r="TB178" s="396"/>
      <c r="TC178" s="396"/>
      <c r="TD178" s="396"/>
      <c r="TE178" s="396"/>
      <c r="TF178" s="396"/>
      <c r="TG178" s="396"/>
      <c r="TH178" s="396"/>
      <c r="TI178" s="396"/>
      <c r="TJ178" s="396"/>
      <c r="TK178" s="396"/>
      <c r="TL178" s="396"/>
      <c r="TM178" s="396"/>
      <c r="TN178" s="396"/>
      <c r="TO178" s="396"/>
      <c r="TP178" s="396"/>
      <c r="TQ178" s="396"/>
      <c r="TR178" s="396"/>
      <c r="TS178" s="396"/>
      <c r="TT178" s="396"/>
      <c r="TU178" s="396"/>
      <c r="TV178" s="396"/>
      <c r="TW178" s="396"/>
      <c r="TX178" s="396"/>
      <c r="TY178" s="396"/>
      <c r="TZ178" s="396"/>
      <c r="UA178" s="396"/>
      <c r="UB178" s="396"/>
      <c r="UC178" s="396"/>
      <c r="UD178" s="396"/>
      <c r="UE178" s="396"/>
      <c r="UF178" s="396"/>
      <c r="UG178" s="396"/>
      <c r="UH178" s="396"/>
      <c r="UI178" s="396"/>
      <c r="UJ178" s="396"/>
      <c r="UK178" s="396"/>
      <c r="UL178" s="396"/>
      <c r="UM178" s="396"/>
      <c r="UN178" s="396"/>
      <c r="UO178" s="396"/>
      <c r="UP178" s="396"/>
      <c r="UQ178" s="396"/>
      <c r="UR178" s="396"/>
      <c r="US178" s="396"/>
      <c r="UT178" s="396"/>
      <c r="UU178" s="396"/>
      <c r="UV178" s="396"/>
      <c r="UW178" s="396"/>
      <c r="UX178" s="396"/>
      <c r="UY178" s="396"/>
      <c r="UZ178" s="396"/>
      <c r="VA178" s="396"/>
      <c r="VB178" s="396"/>
      <c r="VC178" s="396"/>
      <c r="VD178" s="396"/>
      <c r="VE178" s="396"/>
      <c r="VF178" s="396"/>
      <c r="VG178" s="396"/>
      <c r="VH178" s="396"/>
      <c r="VI178" s="396"/>
      <c r="VJ178" s="396"/>
      <c r="VK178" s="396"/>
      <c r="VL178" s="396"/>
      <c r="VM178" s="396"/>
      <c r="VN178" s="396"/>
      <c r="VO178" s="396"/>
      <c r="VP178" s="396"/>
      <c r="VQ178" s="396"/>
      <c r="VR178" s="396"/>
      <c r="VS178" s="396"/>
      <c r="VT178" s="396"/>
      <c r="VU178" s="396"/>
      <c r="VV178" s="396"/>
      <c r="VW178" s="396"/>
      <c r="VX178" s="396"/>
      <c r="VY178" s="396"/>
      <c r="VZ178" s="396"/>
      <c r="WA178" s="396"/>
      <c r="WB178" s="396"/>
      <c r="WC178" s="396"/>
      <c r="WD178" s="396"/>
      <c r="WE178" s="396"/>
      <c r="WF178" s="396"/>
      <c r="WG178" s="396"/>
      <c r="WH178" s="396"/>
      <c r="WI178" s="396"/>
      <c r="WJ178" s="396"/>
      <c r="WK178" s="396"/>
      <c r="WL178" s="396"/>
      <c r="WM178" s="396"/>
      <c r="WN178" s="396"/>
      <c r="WO178" s="396"/>
      <c r="WP178" s="396"/>
      <c r="WQ178" s="396"/>
      <c r="WR178" s="396"/>
      <c r="WS178" s="396"/>
      <c r="WT178" s="396"/>
      <c r="WU178" s="396"/>
      <c r="WV178" s="396"/>
      <c r="WW178" s="396"/>
      <c r="WX178" s="396"/>
      <c r="WY178" s="396"/>
      <c r="WZ178" s="396"/>
      <c r="XA178" s="396"/>
      <c r="XB178" s="396"/>
      <c r="XC178" s="396"/>
      <c r="XD178" s="396"/>
      <c r="XE178" s="396"/>
      <c r="XF178" s="396"/>
      <c r="XG178" s="396"/>
      <c r="XH178" s="396"/>
      <c r="XI178" s="396"/>
      <c r="XJ178" s="396"/>
      <c r="XK178" s="396"/>
      <c r="XL178" s="396"/>
      <c r="XM178" s="396"/>
      <c r="XN178" s="396"/>
      <c r="XO178" s="396"/>
      <c r="XP178" s="396"/>
      <c r="XQ178" s="396"/>
      <c r="XR178" s="396"/>
      <c r="XS178" s="396"/>
      <c r="XT178" s="396"/>
      <c r="XU178" s="396"/>
      <c r="XV178" s="396"/>
      <c r="XW178" s="396"/>
      <c r="XX178" s="396"/>
      <c r="XY178" s="396"/>
      <c r="XZ178" s="396"/>
      <c r="YA178" s="396"/>
      <c r="YB178" s="396"/>
      <c r="YC178" s="396"/>
      <c r="YD178" s="396"/>
      <c r="YE178" s="396"/>
      <c r="YF178" s="396"/>
      <c r="YG178" s="396"/>
      <c r="YH178" s="396"/>
      <c r="YI178" s="396"/>
      <c r="YJ178" s="396"/>
      <c r="YK178" s="396"/>
      <c r="YL178" s="396"/>
      <c r="YM178" s="396"/>
      <c r="YN178" s="396"/>
      <c r="YO178" s="396"/>
      <c r="YP178" s="396"/>
      <c r="YQ178" s="396"/>
      <c r="YR178" s="396"/>
      <c r="YS178" s="396"/>
      <c r="YT178" s="396"/>
      <c r="YU178" s="396"/>
      <c r="YV178" s="396"/>
      <c r="YW178" s="396"/>
      <c r="YX178" s="396"/>
      <c r="YY178" s="396"/>
      <c r="YZ178" s="396"/>
      <c r="ZA178" s="396"/>
      <c r="ZB178" s="396"/>
      <c r="ZC178" s="396"/>
      <c r="ZD178" s="396"/>
      <c r="ZE178" s="396"/>
      <c r="ZF178" s="396"/>
      <c r="ZG178" s="396"/>
      <c r="ZH178" s="396"/>
      <c r="ZI178" s="396"/>
      <c r="ZJ178" s="396"/>
      <c r="ZK178" s="396"/>
      <c r="ZL178" s="396"/>
      <c r="ZM178" s="396"/>
      <c r="ZN178" s="396"/>
      <c r="ZO178" s="396"/>
      <c r="ZP178" s="396"/>
      <c r="ZQ178" s="396"/>
      <c r="ZR178" s="396"/>
      <c r="ZS178" s="396"/>
      <c r="ZT178" s="396"/>
      <c r="ZU178" s="396"/>
      <c r="ZV178" s="396"/>
      <c r="ZW178" s="396"/>
      <c r="ZX178" s="396"/>
      <c r="ZY178" s="396"/>
      <c r="ZZ178" s="396"/>
      <c r="AAA178" s="396"/>
      <c r="AAB178" s="396"/>
      <c r="AAC178" s="396"/>
      <c r="AAD178" s="396"/>
      <c r="AAE178" s="396"/>
      <c r="AAF178" s="396"/>
      <c r="AAG178" s="396"/>
      <c r="AAH178" s="396"/>
      <c r="AAI178" s="396"/>
      <c r="AAJ178" s="396"/>
      <c r="AAK178" s="396"/>
      <c r="AAL178" s="396"/>
      <c r="AAM178" s="396"/>
      <c r="AAN178" s="396"/>
      <c r="AAO178" s="396"/>
      <c r="AAP178" s="396"/>
      <c r="AAQ178" s="396"/>
      <c r="AAR178" s="396"/>
      <c r="AAS178" s="396"/>
      <c r="AAT178" s="396"/>
      <c r="AAU178" s="396"/>
      <c r="AAV178" s="396"/>
      <c r="AAW178" s="396"/>
      <c r="AAX178" s="396"/>
      <c r="AAY178" s="396"/>
      <c r="AAZ178" s="396"/>
      <c r="ABA178" s="396"/>
      <c r="ABB178" s="396"/>
      <c r="ABC178" s="396"/>
      <c r="ABD178" s="396"/>
      <c r="ABE178" s="396"/>
      <c r="ABF178" s="396"/>
      <c r="ABG178" s="396"/>
      <c r="ABH178" s="396"/>
      <c r="ABI178" s="396"/>
      <c r="ABJ178" s="396"/>
      <c r="ABK178" s="396"/>
      <c r="ABL178" s="396"/>
      <c r="ABM178" s="396"/>
      <c r="ABN178" s="396"/>
      <c r="ABO178" s="396"/>
      <c r="ABP178" s="396"/>
      <c r="ABQ178" s="396"/>
      <c r="ABR178" s="396"/>
      <c r="ABS178" s="396"/>
      <c r="ABT178" s="396"/>
      <c r="ABU178" s="396"/>
      <c r="ABV178" s="396"/>
      <c r="ABW178" s="396"/>
      <c r="ABX178" s="396"/>
      <c r="ABY178" s="396"/>
      <c r="ABZ178" s="396"/>
      <c r="ACA178" s="396"/>
      <c r="ACB178" s="396"/>
      <c r="ACC178" s="396"/>
      <c r="ACD178" s="396"/>
      <c r="ACE178" s="396"/>
      <c r="ACF178" s="396"/>
      <c r="ACG178" s="396"/>
      <c r="ACH178" s="396"/>
      <c r="ACI178" s="396"/>
      <c r="ACJ178" s="396"/>
      <c r="ACK178" s="396"/>
      <c r="ACL178" s="396"/>
      <c r="ACM178" s="396"/>
      <c r="ACN178" s="396"/>
      <c r="ACO178" s="396"/>
      <c r="ACP178" s="396"/>
      <c r="ACQ178" s="396"/>
      <c r="ACR178" s="396"/>
      <c r="ACS178" s="396"/>
      <c r="ACT178" s="396"/>
      <c r="ACU178" s="396"/>
      <c r="ACV178" s="396"/>
      <c r="ACW178" s="396"/>
      <c r="ACX178" s="396"/>
      <c r="ACY178" s="396"/>
      <c r="ACZ178" s="396"/>
      <c r="ADA178" s="396"/>
      <c r="ADB178" s="396"/>
      <c r="ADC178" s="396"/>
      <c r="ADD178" s="396"/>
      <c r="ADE178" s="396"/>
      <c r="ADF178" s="396"/>
      <c r="ADG178" s="396"/>
      <c r="ADH178" s="396"/>
      <c r="ADI178" s="396"/>
      <c r="ADJ178" s="396"/>
      <c r="ADK178" s="396"/>
      <c r="ADL178" s="396"/>
      <c r="ADM178" s="396"/>
      <c r="ADN178" s="396"/>
      <c r="ADO178" s="396"/>
      <c r="ADP178" s="396"/>
      <c r="ADQ178" s="396"/>
      <c r="ADR178" s="396"/>
      <c r="ADS178" s="396"/>
      <c r="ADT178" s="396"/>
      <c r="ADU178" s="396"/>
      <c r="ADV178" s="396"/>
      <c r="ADW178" s="396"/>
      <c r="ADX178" s="396"/>
      <c r="ADY178" s="396"/>
      <c r="ADZ178" s="396"/>
      <c r="AEA178" s="396"/>
      <c r="AEB178" s="396"/>
      <c r="AEC178" s="396"/>
      <c r="AED178" s="396"/>
      <c r="AEE178" s="396"/>
      <c r="AEF178" s="396"/>
      <c r="AEG178" s="396"/>
      <c r="AEH178" s="396"/>
      <c r="AEI178" s="396"/>
      <c r="AEJ178" s="396"/>
      <c r="AEK178" s="396"/>
      <c r="AEL178" s="396"/>
      <c r="AEM178" s="396"/>
      <c r="AEN178" s="396"/>
      <c r="AEO178" s="396"/>
      <c r="AEP178" s="396"/>
      <c r="AEQ178" s="396"/>
      <c r="AER178" s="396"/>
      <c r="AES178" s="396"/>
      <c r="AET178" s="396"/>
      <c r="AEU178" s="396"/>
      <c r="AEV178" s="396"/>
      <c r="AEW178" s="396"/>
      <c r="AEX178" s="396"/>
      <c r="AEY178" s="396"/>
      <c r="AEZ178" s="396"/>
      <c r="AFA178" s="396"/>
      <c r="AFB178" s="396"/>
      <c r="AFC178" s="396"/>
      <c r="AFD178" s="396"/>
      <c r="AFE178" s="396"/>
      <c r="AFF178" s="396"/>
      <c r="AFG178" s="396"/>
      <c r="AFH178" s="396"/>
      <c r="AFI178" s="396"/>
      <c r="AFJ178" s="396"/>
      <c r="AFK178" s="396"/>
      <c r="AFL178" s="396"/>
      <c r="AFM178" s="396"/>
      <c r="AFN178" s="396"/>
      <c r="AFO178" s="396"/>
      <c r="AFP178" s="396"/>
      <c r="AFQ178" s="396"/>
      <c r="AFR178" s="396"/>
      <c r="AFS178" s="396"/>
      <c r="AFT178" s="396"/>
      <c r="AFU178" s="396"/>
      <c r="AFV178" s="396"/>
      <c r="AFW178" s="396"/>
      <c r="AFX178" s="396"/>
      <c r="AFY178" s="396"/>
      <c r="AFZ178" s="396"/>
      <c r="AGA178" s="396"/>
      <c r="AGB178" s="396"/>
      <c r="AGC178" s="396"/>
      <c r="AGD178" s="396"/>
      <c r="AGE178" s="396"/>
      <c r="AGF178" s="396"/>
      <c r="AGG178" s="396"/>
      <c r="AGH178" s="396"/>
      <c r="AGI178" s="396"/>
      <c r="AGJ178" s="396"/>
      <c r="AGK178" s="396"/>
      <c r="AGL178" s="396"/>
      <c r="AGM178" s="396"/>
      <c r="AGN178" s="396"/>
      <c r="AGO178" s="396"/>
      <c r="AGP178" s="396"/>
      <c r="AGQ178" s="396"/>
      <c r="AGR178" s="396"/>
      <c r="AGS178" s="396"/>
      <c r="AGT178" s="396"/>
      <c r="AGU178" s="396"/>
      <c r="AGV178" s="396"/>
      <c r="AGW178" s="396"/>
      <c r="AGX178" s="396"/>
      <c r="AGY178" s="396"/>
      <c r="AGZ178" s="396"/>
      <c r="AHA178" s="396"/>
      <c r="AHB178" s="396"/>
      <c r="AHC178" s="396"/>
      <c r="AHD178" s="396"/>
      <c r="AHE178" s="396"/>
      <c r="AHF178" s="396"/>
      <c r="AHG178" s="396"/>
      <c r="AHH178" s="396"/>
      <c r="AHI178" s="396"/>
      <c r="AHJ178" s="396"/>
      <c r="AHK178" s="396"/>
      <c r="AHL178" s="396"/>
      <c r="AHM178" s="396"/>
      <c r="AHN178" s="396"/>
      <c r="AHO178" s="396"/>
      <c r="AHP178" s="396"/>
      <c r="AHQ178" s="396"/>
      <c r="AHR178" s="396"/>
      <c r="AHS178" s="396"/>
      <c r="AHT178" s="396"/>
      <c r="AHU178" s="396"/>
      <c r="AHV178" s="396"/>
      <c r="AHW178" s="396"/>
      <c r="AHX178" s="396"/>
      <c r="AHY178" s="396"/>
      <c r="AHZ178" s="396"/>
      <c r="AIA178" s="396"/>
      <c r="AIB178" s="396"/>
      <c r="AIC178" s="396"/>
      <c r="AID178" s="396"/>
      <c r="AIE178" s="396"/>
      <c r="AIF178" s="396"/>
      <c r="AIG178" s="396"/>
      <c r="AIH178" s="396"/>
      <c r="AII178" s="396"/>
      <c r="AIJ178" s="396"/>
      <c r="AIK178" s="396"/>
      <c r="AIL178" s="396"/>
      <c r="AIM178" s="396"/>
      <c r="AIN178" s="396"/>
      <c r="AIO178" s="396"/>
      <c r="AIP178" s="396"/>
      <c r="AIQ178" s="396"/>
      <c r="AIR178" s="396"/>
      <c r="AIS178" s="396"/>
      <c r="AIT178" s="396"/>
      <c r="AIU178" s="396"/>
      <c r="AIV178" s="396"/>
      <c r="AIW178" s="396"/>
      <c r="AIX178" s="396"/>
      <c r="AIY178" s="396"/>
      <c r="AIZ178" s="396"/>
      <c r="AJA178" s="396"/>
      <c r="AJB178" s="396"/>
      <c r="AJC178" s="396"/>
      <c r="AJD178" s="396"/>
      <c r="AJE178" s="396"/>
      <c r="AJF178" s="396"/>
      <c r="AJG178" s="396"/>
      <c r="AJH178" s="396"/>
      <c r="AJI178" s="396"/>
      <c r="AJJ178" s="396"/>
      <c r="AJK178" s="396"/>
      <c r="AJL178" s="396"/>
      <c r="AJM178" s="396"/>
      <c r="AJN178" s="396"/>
      <c r="AJO178" s="396"/>
      <c r="AJP178" s="396"/>
      <c r="AJQ178" s="396"/>
      <c r="AJR178" s="396"/>
      <c r="AJS178" s="396"/>
      <c r="AJT178" s="396"/>
      <c r="AJU178" s="396"/>
      <c r="AJV178" s="396"/>
      <c r="AJW178" s="396"/>
      <c r="AJX178" s="396"/>
      <c r="AJY178" s="396"/>
      <c r="AJZ178" s="396"/>
      <c r="AKA178" s="396"/>
      <c r="AKB178" s="396"/>
      <c r="AKC178" s="396"/>
      <c r="AKD178" s="396"/>
      <c r="AKE178" s="396"/>
      <c r="AKF178" s="396"/>
      <c r="AKG178" s="396"/>
      <c r="AKH178" s="396"/>
      <c r="AKI178" s="396"/>
      <c r="AKJ178" s="396"/>
      <c r="AKK178" s="396"/>
      <c r="AKL178" s="396"/>
      <c r="AKM178" s="396"/>
      <c r="AKN178" s="396"/>
      <c r="AKO178" s="396"/>
      <c r="AKP178" s="396"/>
      <c r="AKQ178" s="396"/>
      <c r="AKR178" s="396"/>
      <c r="AKS178" s="396"/>
      <c r="AKT178" s="396"/>
      <c r="AKU178" s="396"/>
      <c r="AKV178" s="396"/>
      <c r="AKW178" s="396"/>
      <c r="AKX178" s="396"/>
      <c r="AKY178" s="396"/>
      <c r="AKZ178" s="396"/>
      <c r="ALA178" s="396"/>
      <c r="ALB178" s="396"/>
      <c r="ALC178" s="396"/>
      <c r="ALD178" s="396"/>
      <c r="ALE178" s="396"/>
      <c r="ALF178" s="396"/>
      <c r="ALG178" s="396"/>
      <c r="ALH178" s="396"/>
      <c r="ALI178" s="396"/>
      <c r="ALJ178" s="396"/>
      <c r="ALK178" s="396"/>
      <c r="ALL178" s="396"/>
      <c r="ALM178" s="396"/>
      <c r="ALN178" s="396"/>
      <c r="ALO178" s="396"/>
      <c r="ALP178" s="396"/>
      <c r="ALQ178" s="396"/>
      <c r="ALR178" s="396"/>
      <c r="ALS178" s="396"/>
      <c r="ALT178" s="396"/>
      <c r="ALU178" s="396"/>
      <c r="ALV178" s="396"/>
      <c r="ALW178" s="396"/>
      <c r="ALX178" s="396"/>
      <c r="ALY178" s="396"/>
      <c r="ALZ178" s="396"/>
      <c r="AMA178" s="396"/>
      <c r="AMB178" s="396"/>
      <c r="AMC178" s="396"/>
      <c r="AMD178" s="396"/>
      <c r="AME178" s="396"/>
      <c r="AMF178" s="396"/>
      <c r="AMG178" s="396"/>
      <c r="AMH178" s="396"/>
      <c r="AMI178" s="396"/>
      <c r="AMJ178" s="396"/>
      <c r="AMK178" s="396"/>
      <c r="AML178" s="396"/>
      <c r="AMM178" s="396"/>
      <c r="AMN178" s="396"/>
      <c r="AMO178" s="396"/>
      <c r="AMP178" s="396"/>
      <c r="AMQ178" s="396"/>
      <c r="AMR178" s="396"/>
      <c r="AMS178" s="396"/>
      <c r="AMT178" s="396"/>
      <c r="AMU178" s="396"/>
      <c r="AMV178" s="396"/>
      <c r="AMW178" s="396"/>
      <c r="AMX178" s="396"/>
      <c r="AMY178" s="396"/>
      <c r="AMZ178" s="396"/>
      <c r="ANA178" s="396"/>
      <c r="ANB178" s="396"/>
      <c r="ANC178" s="396"/>
      <c r="AND178" s="396"/>
      <c r="ANE178" s="396"/>
      <c r="ANF178" s="396"/>
      <c r="ANG178" s="396"/>
      <c r="ANH178" s="396"/>
      <c r="ANI178" s="396"/>
      <c r="ANJ178" s="396"/>
      <c r="ANK178" s="396"/>
      <c r="ANL178" s="396"/>
      <c r="ANM178" s="396"/>
      <c r="ANN178" s="396"/>
      <c r="ANO178" s="396"/>
      <c r="ANP178" s="396"/>
      <c r="ANQ178" s="396"/>
      <c r="ANR178" s="396"/>
      <c r="ANS178" s="396"/>
      <c r="ANT178" s="396"/>
      <c r="ANU178" s="396"/>
      <c r="ANV178" s="396"/>
      <c r="ANW178" s="396"/>
      <c r="ANX178" s="396"/>
      <c r="ANY178" s="396"/>
      <c r="ANZ178" s="396"/>
      <c r="AOA178" s="396"/>
      <c r="AOB178" s="396"/>
      <c r="AOC178" s="396"/>
      <c r="AOD178" s="396"/>
      <c r="AOE178" s="396"/>
      <c r="AOF178" s="396"/>
      <c r="AOG178" s="396"/>
      <c r="AOH178" s="396"/>
      <c r="AOI178" s="396"/>
      <c r="AOJ178" s="396"/>
      <c r="AOK178" s="396"/>
      <c r="AOL178" s="396"/>
      <c r="AOM178" s="396"/>
      <c r="AON178" s="396"/>
      <c r="AOO178" s="396"/>
      <c r="AOP178" s="396"/>
      <c r="AOQ178" s="396"/>
      <c r="AOR178" s="396"/>
      <c r="AOS178" s="396"/>
      <c r="AOT178" s="396"/>
      <c r="AOU178" s="396"/>
      <c r="AOV178" s="396"/>
      <c r="AOW178" s="396"/>
      <c r="AOX178" s="396"/>
      <c r="AOY178" s="396"/>
      <c r="AOZ178" s="396"/>
      <c r="APA178" s="396"/>
      <c r="APB178" s="396"/>
      <c r="APC178" s="396"/>
      <c r="APD178" s="396"/>
      <c r="APE178" s="396"/>
      <c r="APF178" s="396"/>
      <c r="APG178" s="396"/>
      <c r="APH178" s="396"/>
      <c r="API178" s="396"/>
      <c r="APJ178" s="396"/>
      <c r="APK178" s="396"/>
      <c r="APL178" s="396"/>
      <c r="APM178" s="396"/>
      <c r="APN178" s="396"/>
      <c r="APO178" s="396"/>
      <c r="APP178" s="396"/>
      <c r="APQ178" s="396"/>
      <c r="APR178" s="396"/>
      <c r="APS178" s="396"/>
      <c r="APT178" s="396"/>
      <c r="APU178" s="396"/>
      <c r="APV178" s="396"/>
      <c r="APW178" s="396"/>
      <c r="APX178" s="396"/>
      <c r="APY178" s="396"/>
      <c r="APZ178" s="396"/>
      <c r="AQA178" s="396"/>
      <c r="AQB178" s="396"/>
      <c r="AQC178" s="396"/>
      <c r="AQD178" s="396"/>
      <c r="AQE178" s="396"/>
      <c r="AQF178" s="396"/>
      <c r="AQG178" s="396"/>
      <c r="AQH178" s="396"/>
      <c r="AQI178" s="396"/>
      <c r="AQJ178" s="396"/>
      <c r="AQK178" s="396"/>
      <c r="AQL178" s="396"/>
      <c r="AQM178" s="396"/>
      <c r="AQN178" s="396"/>
      <c r="AQO178" s="396"/>
      <c r="AQP178" s="396"/>
      <c r="AQQ178" s="396"/>
      <c r="AQR178" s="396"/>
      <c r="AQS178" s="396"/>
      <c r="AQT178" s="396"/>
      <c r="AQU178" s="396"/>
      <c r="AQV178" s="396"/>
      <c r="AQW178" s="396"/>
      <c r="AQX178" s="396"/>
      <c r="AQY178" s="396"/>
      <c r="AQZ178" s="396"/>
      <c r="ARA178" s="396"/>
      <c r="ARB178" s="396"/>
      <c r="ARC178" s="396"/>
      <c r="ARD178" s="396"/>
      <c r="ARE178" s="396"/>
      <c r="ARF178" s="396"/>
      <c r="ARG178" s="396"/>
      <c r="ARH178" s="396"/>
      <c r="ARI178" s="396"/>
      <c r="ARJ178" s="396"/>
      <c r="ARK178" s="396"/>
      <c r="ARL178" s="396"/>
      <c r="ARM178" s="396"/>
      <c r="ARN178" s="396"/>
      <c r="ARO178" s="396"/>
      <c r="ARP178" s="396"/>
      <c r="ARQ178" s="396"/>
      <c r="ARR178" s="396"/>
      <c r="ARS178" s="396"/>
      <c r="ART178" s="396"/>
      <c r="ARU178" s="396"/>
      <c r="ARV178" s="396"/>
      <c r="ARW178" s="396"/>
      <c r="ARX178" s="396"/>
      <c r="ARY178" s="396"/>
      <c r="ARZ178" s="396"/>
      <c r="ASA178" s="396"/>
      <c r="ASB178" s="396"/>
      <c r="ASC178" s="396"/>
      <c r="ASD178" s="396"/>
      <c r="ASE178" s="396"/>
      <c r="ASF178" s="396"/>
      <c r="ASG178" s="396"/>
      <c r="ASH178" s="396"/>
      <c r="ASI178" s="396"/>
      <c r="ASJ178" s="396"/>
      <c r="ASK178" s="396"/>
      <c r="ASL178" s="396"/>
      <c r="ASM178" s="396"/>
      <c r="ASN178" s="396"/>
      <c r="ASO178" s="396"/>
      <c r="ASP178" s="396"/>
      <c r="ASQ178" s="396"/>
      <c r="ASR178" s="396"/>
      <c r="ASS178" s="396"/>
      <c r="AST178" s="396"/>
      <c r="ASU178" s="396"/>
      <c r="ASV178" s="396"/>
      <c r="ASW178" s="396"/>
      <c r="ASX178" s="396"/>
      <c r="ASY178" s="396"/>
      <c r="ASZ178" s="396"/>
      <c r="ATA178" s="396"/>
      <c r="ATB178" s="396"/>
      <c r="ATC178" s="396"/>
      <c r="ATD178" s="396"/>
      <c r="ATE178" s="396"/>
      <c r="ATF178" s="396"/>
      <c r="ATG178" s="396"/>
      <c r="ATH178" s="396"/>
      <c r="ATI178" s="396"/>
      <c r="ATJ178" s="396"/>
      <c r="ATK178" s="396"/>
      <c r="ATL178" s="396"/>
      <c r="ATM178" s="396"/>
      <c r="ATN178" s="396"/>
      <c r="ATO178" s="396"/>
      <c r="ATP178" s="396"/>
      <c r="ATQ178" s="396"/>
      <c r="ATR178" s="396"/>
      <c r="ATS178" s="396"/>
      <c r="ATT178" s="396"/>
      <c r="ATU178" s="396"/>
      <c r="ATV178" s="396"/>
      <c r="ATW178" s="396"/>
      <c r="ATX178" s="396"/>
      <c r="ATY178" s="396"/>
      <c r="ATZ178" s="396"/>
      <c r="AUA178" s="396"/>
      <c r="AUB178" s="396"/>
      <c r="AUC178" s="396"/>
      <c r="AUD178" s="396"/>
      <c r="AUE178" s="396"/>
      <c r="AUF178" s="396"/>
      <c r="AUG178" s="396"/>
      <c r="AUH178" s="396"/>
      <c r="AUI178" s="396"/>
      <c r="AUJ178" s="396"/>
      <c r="AUK178" s="396"/>
      <c r="AUL178" s="396"/>
      <c r="AUM178" s="396"/>
      <c r="AUN178" s="396"/>
      <c r="AUO178" s="396"/>
      <c r="AUP178" s="396"/>
      <c r="AUQ178" s="396"/>
      <c r="AUR178" s="396"/>
      <c r="AUS178" s="396"/>
      <c r="AUT178" s="396"/>
      <c r="AUU178" s="396"/>
      <c r="AUV178" s="396"/>
      <c r="AUW178" s="396"/>
      <c r="AUX178" s="396"/>
      <c r="AUY178" s="396"/>
      <c r="AUZ178" s="396"/>
      <c r="AVA178" s="396"/>
      <c r="AVB178" s="396"/>
      <c r="AVC178" s="396"/>
      <c r="AVD178" s="396"/>
      <c r="AVE178" s="396"/>
      <c r="AVF178" s="396"/>
      <c r="AVG178" s="396"/>
      <c r="AVH178" s="396"/>
      <c r="AVI178" s="396"/>
      <c r="AVJ178" s="396"/>
      <c r="AVK178" s="396"/>
      <c r="AVL178" s="396"/>
      <c r="AVM178" s="396"/>
      <c r="AVN178" s="396"/>
      <c r="AVO178" s="396"/>
      <c r="AVP178" s="396"/>
      <c r="AVQ178" s="396"/>
      <c r="AVR178" s="396"/>
      <c r="AVS178" s="396"/>
      <c r="AVT178" s="396"/>
      <c r="AVU178" s="396"/>
      <c r="AVV178" s="396"/>
      <c r="AVW178" s="396"/>
      <c r="AVX178" s="396"/>
      <c r="AVY178" s="396"/>
      <c r="AVZ178" s="396"/>
      <c r="AWA178" s="396"/>
      <c r="AWB178" s="396"/>
      <c r="AWC178" s="396"/>
      <c r="AWD178" s="396"/>
      <c r="AWE178" s="396"/>
      <c r="AWF178" s="396"/>
      <c r="AWG178" s="396"/>
      <c r="AWH178" s="396"/>
      <c r="AWI178" s="396"/>
      <c r="AWJ178" s="396"/>
      <c r="AWK178" s="396"/>
      <c r="AWL178" s="396"/>
      <c r="AWM178" s="396"/>
      <c r="AWN178" s="396"/>
      <c r="AWO178" s="396"/>
      <c r="AWP178" s="396"/>
      <c r="AWQ178" s="396"/>
      <c r="AWR178" s="396"/>
      <c r="AWS178" s="396"/>
      <c r="AWT178" s="396"/>
      <c r="AWU178" s="396"/>
      <c r="AWV178" s="396"/>
      <c r="AWW178" s="396"/>
      <c r="AWX178" s="396"/>
      <c r="AWY178" s="396"/>
      <c r="AWZ178" s="396"/>
      <c r="AXA178" s="396"/>
      <c r="AXB178" s="396"/>
      <c r="AXC178" s="396"/>
      <c r="AXD178" s="396"/>
      <c r="AXE178" s="396"/>
      <c r="AXF178" s="396"/>
      <c r="AXG178" s="396"/>
      <c r="AXH178" s="396"/>
      <c r="AXI178" s="396"/>
      <c r="AXJ178" s="396"/>
      <c r="AXK178" s="396"/>
      <c r="AXL178" s="396"/>
      <c r="AXM178" s="396"/>
      <c r="AXN178" s="396"/>
      <c r="AXO178" s="396"/>
      <c r="AXP178" s="396"/>
      <c r="AXQ178" s="396"/>
      <c r="AXR178" s="396"/>
      <c r="AXS178" s="396"/>
      <c r="AXT178" s="396"/>
      <c r="AXU178" s="396"/>
      <c r="AXV178" s="396"/>
      <c r="AXW178" s="396"/>
      <c r="AXX178" s="396"/>
      <c r="AXY178" s="396"/>
      <c r="AXZ178" s="396"/>
      <c r="AYA178" s="396"/>
      <c r="AYB178" s="396"/>
      <c r="AYC178" s="396"/>
      <c r="AYD178" s="396"/>
      <c r="AYE178" s="396"/>
      <c r="AYF178" s="396"/>
      <c r="AYG178" s="396"/>
      <c r="AYH178" s="396"/>
      <c r="AYI178" s="396"/>
      <c r="AYJ178" s="396"/>
      <c r="AYK178" s="396"/>
      <c r="AYL178" s="396"/>
      <c r="AYM178" s="396"/>
      <c r="AYN178" s="396"/>
      <c r="AYO178" s="396"/>
      <c r="AYP178" s="396"/>
      <c r="AYQ178" s="396"/>
      <c r="AYR178" s="396"/>
      <c r="AYS178" s="396"/>
      <c r="AYT178" s="396"/>
      <c r="AYU178" s="396"/>
      <c r="AYV178" s="396"/>
      <c r="AYW178" s="396"/>
      <c r="AYX178" s="396"/>
      <c r="AYY178" s="396"/>
      <c r="AYZ178" s="396"/>
      <c r="AZA178" s="396"/>
      <c r="AZB178" s="396"/>
      <c r="AZC178" s="396"/>
      <c r="AZD178" s="396"/>
      <c r="AZE178" s="396"/>
      <c r="AZF178" s="396"/>
      <c r="AZG178" s="396"/>
      <c r="AZH178" s="396"/>
      <c r="AZI178" s="396"/>
      <c r="AZJ178" s="396"/>
      <c r="AZK178" s="396"/>
      <c r="AZL178" s="396"/>
      <c r="AZM178" s="396"/>
      <c r="AZN178" s="396"/>
      <c r="AZO178" s="396"/>
      <c r="AZP178" s="396"/>
      <c r="AZQ178" s="396"/>
      <c r="AZR178" s="396"/>
      <c r="AZS178" s="396"/>
      <c r="AZT178" s="396"/>
      <c r="AZU178" s="396"/>
      <c r="AZV178" s="396"/>
      <c r="AZW178" s="396"/>
      <c r="AZX178" s="396"/>
      <c r="AZY178" s="396"/>
      <c r="AZZ178" s="396"/>
      <c r="BAA178" s="396"/>
      <c r="BAB178" s="396"/>
      <c r="BAC178" s="396"/>
      <c r="BAD178" s="396"/>
      <c r="BAE178" s="396"/>
      <c r="BAF178" s="396"/>
      <c r="BAG178" s="396"/>
      <c r="BAH178" s="396"/>
      <c r="BAI178" s="396"/>
      <c r="BAJ178" s="396"/>
      <c r="BAK178" s="396"/>
      <c r="BAL178" s="396"/>
      <c r="BAM178" s="396"/>
      <c r="BAN178" s="396"/>
      <c r="BAO178" s="396"/>
      <c r="BAP178" s="396"/>
      <c r="BAQ178" s="396"/>
      <c r="BAR178" s="396"/>
      <c r="BAS178" s="396"/>
      <c r="BAT178" s="396"/>
      <c r="BAU178" s="396"/>
      <c r="BAV178" s="396"/>
      <c r="BAW178" s="396"/>
      <c r="BAX178" s="396"/>
      <c r="BAY178" s="396"/>
      <c r="BAZ178" s="396"/>
      <c r="BBA178" s="396"/>
      <c r="BBB178" s="396"/>
      <c r="BBC178" s="396"/>
      <c r="BBD178" s="396"/>
      <c r="BBE178" s="396"/>
      <c r="BBF178" s="396"/>
      <c r="BBG178" s="396"/>
      <c r="BBH178" s="396"/>
      <c r="BBI178" s="396"/>
      <c r="BBJ178" s="396"/>
      <c r="BBK178" s="396"/>
      <c r="BBL178" s="396"/>
      <c r="BBM178" s="396"/>
      <c r="BBN178" s="396"/>
      <c r="BBO178" s="396"/>
      <c r="BBP178" s="396"/>
      <c r="BBQ178" s="396"/>
      <c r="BBR178" s="396"/>
      <c r="BBS178" s="396"/>
      <c r="BBT178" s="396"/>
      <c r="BBU178" s="396"/>
      <c r="BBV178" s="396"/>
      <c r="BBW178" s="396"/>
      <c r="BBX178" s="396"/>
      <c r="BBY178" s="396"/>
      <c r="BBZ178" s="396"/>
      <c r="BCA178" s="396"/>
      <c r="BCB178" s="396"/>
      <c r="BCC178" s="396"/>
      <c r="BCD178" s="396"/>
      <c r="BCE178" s="396"/>
      <c r="BCF178" s="396"/>
      <c r="BCG178" s="396"/>
      <c r="BCH178" s="396"/>
      <c r="BCI178" s="396"/>
      <c r="BCJ178" s="396"/>
      <c r="BCK178" s="396"/>
      <c r="BCL178" s="396"/>
      <c r="BCM178" s="396"/>
      <c r="BCN178" s="396"/>
      <c r="BCO178" s="396"/>
      <c r="BCP178" s="396"/>
      <c r="BCQ178" s="396"/>
      <c r="BCR178" s="396"/>
      <c r="BCS178" s="396"/>
      <c r="BCT178" s="396"/>
      <c r="BCU178" s="396"/>
      <c r="BCV178" s="396"/>
      <c r="BCW178" s="396"/>
      <c r="BCX178" s="396"/>
      <c r="BCY178" s="396"/>
      <c r="BCZ178" s="396"/>
      <c r="BDA178" s="396"/>
      <c r="BDB178" s="396"/>
      <c r="BDC178" s="396"/>
      <c r="BDD178" s="396"/>
      <c r="BDE178" s="396"/>
      <c r="BDF178" s="396"/>
      <c r="BDG178" s="396"/>
      <c r="BDH178" s="396"/>
      <c r="BDI178" s="396"/>
      <c r="BDJ178" s="396"/>
      <c r="BDK178" s="396"/>
      <c r="BDL178" s="396"/>
      <c r="BDM178" s="396"/>
      <c r="BDN178" s="396"/>
      <c r="BDO178" s="396"/>
      <c r="BDP178" s="396"/>
      <c r="BDQ178" s="396"/>
      <c r="BDR178" s="396"/>
      <c r="BDS178" s="396"/>
      <c r="BDT178" s="396"/>
      <c r="BDU178" s="396"/>
      <c r="BDV178" s="396"/>
      <c r="BDW178" s="396"/>
      <c r="BDX178" s="396"/>
      <c r="BDY178" s="396"/>
      <c r="BDZ178" s="396"/>
      <c r="BEA178" s="396"/>
      <c r="BEB178" s="396"/>
      <c r="BEC178" s="396"/>
      <c r="BED178" s="396"/>
      <c r="BEE178" s="396"/>
      <c r="BEF178" s="396"/>
      <c r="BEG178" s="396"/>
      <c r="BEH178" s="396"/>
      <c r="BEI178" s="396"/>
      <c r="BEJ178" s="396"/>
      <c r="BEK178" s="396"/>
      <c r="BEL178" s="396"/>
      <c r="BEM178" s="396"/>
      <c r="BEN178" s="396"/>
      <c r="BEO178" s="396"/>
      <c r="BEP178" s="396"/>
      <c r="BEQ178" s="396"/>
      <c r="BER178" s="396"/>
      <c r="BES178" s="396"/>
      <c r="BET178" s="396"/>
      <c r="BEU178" s="396"/>
      <c r="BEV178" s="396"/>
      <c r="BEW178" s="396"/>
      <c r="BEX178" s="396"/>
      <c r="BEY178" s="396"/>
      <c r="BEZ178" s="396"/>
      <c r="BFA178" s="396"/>
      <c r="BFB178" s="396"/>
      <c r="BFC178" s="396"/>
      <c r="BFD178" s="396"/>
      <c r="BFE178" s="396"/>
      <c r="BFF178" s="396"/>
      <c r="BFG178" s="396"/>
      <c r="BFH178" s="396"/>
      <c r="BFI178" s="396"/>
      <c r="BFJ178" s="396"/>
      <c r="BFK178" s="396"/>
      <c r="BFL178" s="396"/>
      <c r="BFM178" s="396"/>
      <c r="BFN178" s="396"/>
      <c r="BFO178" s="396"/>
      <c r="BFP178" s="396"/>
      <c r="BFQ178" s="396"/>
      <c r="BFR178" s="396"/>
      <c r="BFS178" s="396"/>
      <c r="BFT178" s="396"/>
      <c r="BFU178" s="396"/>
      <c r="BFV178" s="396"/>
      <c r="BFW178" s="396"/>
      <c r="BFX178" s="396"/>
      <c r="BFY178" s="396"/>
      <c r="BFZ178" s="396"/>
      <c r="BGA178" s="396"/>
      <c r="BGB178" s="396"/>
      <c r="BGC178" s="396"/>
      <c r="BGD178" s="396"/>
      <c r="BGE178" s="396"/>
      <c r="BGF178" s="396"/>
      <c r="BGG178" s="396"/>
      <c r="BGH178" s="396"/>
      <c r="BGI178" s="396"/>
      <c r="BGJ178" s="396"/>
      <c r="BGK178" s="396"/>
      <c r="BGL178" s="396"/>
      <c r="BGM178" s="396"/>
      <c r="BGN178" s="396"/>
      <c r="BGO178" s="396"/>
      <c r="BGP178" s="396"/>
      <c r="BGQ178" s="396"/>
      <c r="BGR178" s="396"/>
      <c r="BGS178" s="396"/>
      <c r="BGT178" s="396"/>
      <c r="BGU178" s="396"/>
      <c r="BGV178" s="396"/>
      <c r="BGW178" s="396"/>
      <c r="BGX178" s="396"/>
      <c r="BGY178" s="396"/>
      <c r="BGZ178" s="396"/>
      <c r="BHA178" s="396"/>
      <c r="BHB178" s="396"/>
      <c r="BHC178" s="396"/>
      <c r="BHD178" s="396"/>
      <c r="BHE178" s="396"/>
      <c r="BHF178" s="396"/>
      <c r="BHG178" s="396"/>
      <c r="BHH178" s="396"/>
      <c r="BHI178" s="396"/>
      <c r="BHJ178" s="396"/>
      <c r="BHK178" s="396"/>
      <c r="BHL178" s="396"/>
      <c r="BHM178" s="396"/>
      <c r="BHN178" s="396"/>
      <c r="BHO178" s="396"/>
      <c r="BHP178" s="396"/>
      <c r="BHQ178" s="396"/>
      <c r="BHR178" s="396"/>
      <c r="BHS178" s="396"/>
      <c r="BHT178" s="396"/>
      <c r="BHU178" s="396"/>
      <c r="BHV178" s="396"/>
      <c r="BHW178" s="396"/>
      <c r="BHX178" s="396"/>
      <c r="BHY178" s="396"/>
      <c r="BHZ178" s="396"/>
      <c r="BIA178" s="396"/>
      <c r="BIB178" s="396"/>
      <c r="BIC178" s="396"/>
      <c r="BID178" s="396"/>
      <c r="BIE178" s="396"/>
      <c r="BIF178" s="396"/>
      <c r="BIG178" s="396"/>
      <c r="BIH178" s="396"/>
      <c r="BII178" s="396"/>
      <c r="BIJ178" s="396"/>
      <c r="BIK178" s="396"/>
      <c r="BIL178" s="396"/>
      <c r="BIM178" s="396"/>
      <c r="BIN178" s="396"/>
      <c r="BIO178" s="396"/>
      <c r="BIP178" s="396"/>
      <c r="BIQ178" s="396"/>
      <c r="BIR178" s="396"/>
      <c r="BIS178" s="396"/>
      <c r="BIT178" s="396"/>
      <c r="BIU178" s="396"/>
      <c r="BIV178" s="396"/>
      <c r="BIW178" s="396"/>
      <c r="BIX178" s="396"/>
      <c r="BIY178" s="396"/>
      <c r="BIZ178" s="396"/>
      <c r="BJA178" s="396"/>
      <c r="BJB178" s="396"/>
      <c r="BJC178" s="396"/>
      <c r="BJD178" s="396"/>
      <c r="BJE178" s="396"/>
      <c r="BJF178" s="396"/>
      <c r="BJG178" s="396"/>
      <c r="BJH178" s="396"/>
      <c r="BJI178" s="396"/>
      <c r="BJJ178" s="396"/>
      <c r="BJK178" s="396"/>
      <c r="BJL178" s="396"/>
      <c r="BJM178" s="396"/>
      <c r="BJN178" s="396"/>
      <c r="BJO178" s="396"/>
      <c r="BJP178" s="396"/>
      <c r="BJQ178" s="396"/>
      <c r="BJR178" s="396"/>
      <c r="BJS178" s="396"/>
      <c r="BJT178" s="396"/>
      <c r="BJU178" s="396"/>
      <c r="BJV178" s="396"/>
      <c r="BJW178" s="396"/>
      <c r="BJX178" s="396"/>
      <c r="BJY178" s="396"/>
      <c r="BJZ178" s="396"/>
      <c r="BKA178" s="396"/>
      <c r="BKB178" s="396"/>
      <c r="BKC178" s="396"/>
      <c r="BKD178" s="396"/>
      <c r="BKE178" s="396"/>
      <c r="BKF178" s="396"/>
      <c r="BKG178" s="396"/>
      <c r="BKH178" s="396"/>
      <c r="BKI178" s="396"/>
      <c r="BKJ178" s="396"/>
      <c r="BKK178" s="396"/>
      <c r="BKL178" s="396"/>
      <c r="BKM178" s="396"/>
      <c r="BKN178" s="396"/>
      <c r="BKO178" s="396"/>
      <c r="BKP178" s="396"/>
      <c r="BKQ178" s="396"/>
      <c r="BKR178" s="396"/>
      <c r="BKS178" s="396"/>
      <c r="BKT178" s="396"/>
      <c r="BKU178" s="396"/>
      <c r="BKV178" s="396"/>
      <c r="BKW178" s="396"/>
      <c r="BKX178" s="396"/>
      <c r="BKY178" s="396"/>
      <c r="BKZ178" s="396"/>
      <c r="BLA178" s="396"/>
      <c r="BLB178" s="396"/>
      <c r="BLC178" s="396"/>
      <c r="BLD178" s="396"/>
      <c r="BLE178" s="396"/>
      <c r="BLF178" s="396"/>
      <c r="BLG178" s="396"/>
      <c r="BLH178" s="396"/>
      <c r="BLI178" s="396"/>
      <c r="BLJ178" s="396"/>
      <c r="BLK178" s="396"/>
      <c r="BLL178" s="396"/>
      <c r="BLM178" s="396"/>
      <c r="BLN178" s="396"/>
      <c r="BLO178" s="396"/>
      <c r="BLP178" s="396"/>
      <c r="BLQ178" s="396"/>
      <c r="BLR178" s="396"/>
      <c r="BLS178" s="396"/>
      <c r="BLT178" s="396"/>
      <c r="BLU178" s="396"/>
      <c r="BLV178" s="396"/>
      <c r="BLW178" s="396"/>
      <c r="BLX178" s="396"/>
      <c r="BLY178" s="396"/>
      <c r="BLZ178" s="396"/>
      <c r="BMA178" s="396"/>
      <c r="BMB178" s="396"/>
      <c r="BMC178" s="396"/>
      <c r="BMD178" s="396"/>
      <c r="BME178" s="396"/>
      <c r="BMF178" s="396"/>
      <c r="BMG178" s="396"/>
      <c r="BMH178" s="396"/>
      <c r="BMI178" s="396"/>
      <c r="BMJ178" s="396"/>
      <c r="BMK178" s="396"/>
      <c r="BML178" s="396"/>
      <c r="BMM178" s="396"/>
      <c r="BMN178" s="396"/>
      <c r="BMO178" s="396"/>
      <c r="BMP178" s="396"/>
      <c r="BMQ178" s="396"/>
      <c r="BMR178" s="396"/>
      <c r="BMS178" s="396"/>
      <c r="BMT178" s="396"/>
      <c r="BMU178" s="396"/>
      <c r="BMV178" s="396"/>
      <c r="BMW178" s="396"/>
      <c r="BMX178" s="396"/>
      <c r="BMY178" s="396"/>
      <c r="BMZ178" s="396"/>
      <c r="BNA178" s="396"/>
      <c r="BNB178" s="396"/>
      <c r="BNC178" s="396"/>
      <c r="BND178" s="396"/>
      <c r="BNE178" s="396"/>
      <c r="BNF178" s="396"/>
      <c r="BNG178" s="396"/>
      <c r="BNH178" s="396"/>
      <c r="BNI178" s="396"/>
      <c r="BNJ178" s="396"/>
      <c r="BNK178" s="396"/>
      <c r="BNL178" s="396"/>
      <c r="BNM178" s="396"/>
      <c r="BNN178" s="396"/>
      <c r="BNO178" s="396"/>
      <c r="BNP178" s="396"/>
      <c r="BNQ178" s="396"/>
      <c r="BNR178" s="396"/>
      <c r="BNS178" s="396"/>
      <c r="BNT178" s="396"/>
      <c r="BNU178" s="396"/>
      <c r="BNV178" s="396"/>
      <c r="BNW178" s="396"/>
      <c r="BNX178" s="396"/>
      <c r="BNY178" s="396"/>
      <c r="BNZ178" s="396"/>
      <c r="BOA178" s="396"/>
      <c r="BOB178" s="396"/>
      <c r="BOC178" s="396"/>
      <c r="BOD178" s="396"/>
      <c r="BOE178" s="396"/>
      <c r="BOF178" s="396"/>
      <c r="BOG178" s="396"/>
      <c r="BOH178" s="396"/>
      <c r="BOI178" s="396"/>
      <c r="BOJ178" s="396"/>
      <c r="BOK178" s="396"/>
      <c r="BOL178" s="396"/>
      <c r="BOM178" s="396"/>
      <c r="BON178" s="396"/>
      <c r="BOO178" s="396"/>
      <c r="BOP178" s="396"/>
      <c r="BOQ178" s="396"/>
      <c r="BOR178" s="396"/>
      <c r="BOS178" s="396"/>
      <c r="BOT178" s="396"/>
      <c r="BOU178" s="396"/>
      <c r="BOV178" s="396"/>
      <c r="BOW178" s="396"/>
      <c r="BOX178" s="396"/>
      <c r="BOY178" s="396"/>
      <c r="BOZ178" s="396"/>
      <c r="BPA178" s="396"/>
      <c r="BPB178" s="396"/>
      <c r="BPC178" s="396"/>
      <c r="BPD178" s="396"/>
      <c r="BPE178" s="396"/>
      <c r="BPF178" s="396"/>
      <c r="BPG178" s="396"/>
      <c r="BPH178" s="396"/>
      <c r="BPI178" s="396"/>
      <c r="BPJ178" s="396"/>
      <c r="BPK178" s="396"/>
      <c r="BPL178" s="396"/>
      <c r="BPM178" s="396"/>
      <c r="BPN178" s="396"/>
      <c r="BPO178" s="396"/>
      <c r="BPP178" s="396"/>
      <c r="BPQ178" s="396"/>
      <c r="BPR178" s="396"/>
      <c r="BPS178" s="396"/>
      <c r="BPT178" s="396"/>
      <c r="BPU178" s="396"/>
      <c r="BPV178" s="396"/>
      <c r="BPW178" s="396"/>
      <c r="BPX178" s="396"/>
      <c r="BPY178" s="396"/>
      <c r="BPZ178" s="396"/>
      <c r="BQA178" s="396"/>
      <c r="BQB178" s="396"/>
      <c r="BQC178" s="396"/>
      <c r="BQD178" s="396"/>
      <c r="BQE178" s="396"/>
      <c r="BQF178" s="396"/>
      <c r="BQG178" s="396"/>
      <c r="BQH178" s="396"/>
      <c r="BQI178" s="396"/>
      <c r="BQJ178" s="396"/>
      <c r="BQK178" s="396"/>
      <c r="BQL178" s="396"/>
      <c r="BQM178" s="396"/>
      <c r="BQN178" s="396"/>
      <c r="BQO178" s="396"/>
      <c r="BQP178" s="396"/>
      <c r="BQQ178" s="396"/>
      <c r="BQR178" s="396"/>
      <c r="BQS178" s="396"/>
      <c r="BQT178" s="396"/>
      <c r="BQU178" s="396"/>
      <c r="BQV178" s="396"/>
      <c r="BQW178" s="396"/>
      <c r="BQX178" s="396"/>
      <c r="BQY178" s="396"/>
      <c r="BQZ178" s="396"/>
      <c r="BRA178" s="396"/>
      <c r="BRB178" s="396"/>
      <c r="BRC178" s="396"/>
      <c r="BRD178" s="396"/>
      <c r="BRE178" s="396"/>
      <c r="BRF178" s="396"/>
      <c r="BRG178" s="396"/>
      <c r="BRH178" s="396"/>
      <c r="BRI178" s="396"/>
      <c r="BRJ178" s="396"/>
      <c r="BRK178" s="396"/>
      <c r="BRL178" s="396"/>
      <c r="BRM178" s="396"/>
      <c r="BRN178" s="396"/>
      <c r="BRO178" s="396"/>
      <c r="BRP178" s="396"/>
      <c r="BRQ178" s="396"/>
      <c r="BRR178" s="396"/>
      <c r="BRS178" s="396"/>
      <c r="BRT178" s="396"/>
      <c r="BRU178" s="396"/>
      <c r="BRV178" s="396"/>
      <c r="BRW178" s="396"/>
      <c r="BRX178" s="396"/>
      <c r="BRY178" s="396"/>
      <c r="BRZ178" s="396"/>
      <c r="BSA178" s="396"/>
      <c r="BSB178" s="396"/>
      <c r="BSC178" s="396"/>
      <c r="BSD178" s="396"/>
      <c r="BSE178" s="396"/>
      <c r="BSF178" s="396"/>
      <c r="BSG178" s="396"/>
      <c r="BSH178" s="396"/>
      <c r="BSI178" s="396"/>
      <c r="BSJ178" s="396"/>
      <c r="BSK178" s="396"/>
      <c r="BSL178" s="396"/>
      <c r="BSM178" s="396"/>
      <c r="BSN178" s="396"/>
      <c r="BSO178" s="396"/>
      <c r="BSP178" s="396"/>
      <c r="BSQ178" s="396"/>
      <c r="BSR178" s="396"/>
      <c r="BSS178" s="396"/>
      <c r="BST178" s="396"/>
      <c r="BSU178" s="396"/>
      <c r="BSV178" s="396"/>
      <c r="BSW178" s="396"/>
      <c r="BSX178" s="396"/>
      <c r="BSY178" s="396"/>
      <c r="BSZ178" s="396"/>
      <c r="BTA178" s="396"/>
      <c r="BTB178" s="396"/>
      <c r="BTC178" s="396"/>
      <c r="BTD178" s="396"/>
      <c r="BTE178" s="396"/>
      <c r="BTF178" s="396"/>
      <c r="BTG178" s="396"/>
      <c r="BTH178" s="396"/>
      <c r="BTI178" s="396"/>
      <c r="BTJ178" s="396"/>
      <c r="BTK178" s="396"/>
      <c r="BTL178" s="396"/>
      <c r="BTM178" s="396"/>
      <c r="BTN178" s="396"/>
      <c r="BTO178" s="396"/>
      <c r="BTP178" s="396"/>
      <c r="BTQ178" s="396"/>
      <c r="BTR178" s="396"/>
      <c r="BTS178" s="396"/>
      <c r="BTT178" s="396"/>
      <c r="BTU178" s="396"/>
      <c r="BTV178" s="396"/>
      <c r="BTW178" s="396"/>
      <c r="BTX178" s="396"/>
      <c r="BTY178" s="396"/>
      <c r="BTZ178" s="396"/>
      <c r="BUA178" s="396"/>
      <c r="BUB178" s="396"/>
      <c r="BUC178" s="396"/>
      <c r="BUD178" s="396"/>
      <c r="BUE178" s="396"/>
      <c r="BUF178" s="396"/>
      <c r="BUG178" s="396"/>
      <c r="BUH178" s="396"/>
      <c r="BUI178" s="396"/>
      <c r="BUJ178" s="396"/>
      <c r="BUK178" s="396"/>
      <c r="BUL178" s="396"/>
      <c r="BUM178" s="396"/>
      <c r="BUN178" s="396"/>
      <c r="BUO178" s="396"/>
      <c r="BUP178" s="396"/>
      <c r="BUQ178" s="396"/>
      <c r="BUR178" s="396"/>
      <c r="BUS178" s="396"/>
      <c r="BUT178" s="396"/>
      <c r="BUU178" s="396"/>
      <c r="BUV178" s="396"/>
      <c r="BUW178" s="396"/>
      <c r="BUX178" s="396"/>
      <c r="BUY178" s="396"/>
      <c r="BUZ178" s="396"/>
      <c r="BVA178" s="396"/>
      <c r="BVB178" s="396"/>
      <c r="BVC178" s="396"/>
      <c r="BVD178" s="396"/>
      <c r="BVE178" s="396"/>
      <c r="BVF178" s="396"/>
      <c r="BVG178" s="396"/>
      <c r="BVH178" s="396"/>
      <c r="BVI178" s="396"/>
      <c r="BVJ178" s="396"/>
      <c r="BVK178" s="396"/>
      <c r="BVL178" s="396"/>
      <c r="BVM178" s="396"/>
      <c r="BVN178" s="396"/>
      <c r="BVO178" s="396"/>
      <c r="BVP178" s="396"/>
      <c r="BVQ178" s="396"/>
      <c r="BVR178" s="396"/>
      <c r="BVS178" s="396"/>
      <c r="BVT178" s="396"/>
      <c r="BVU178" s="396"/>
      <c r="BVV178" s="396"/>
      <c r="BVW178" s="396"/>
      <c r="BVX178" s="396"/>
      <c r="BVY178" s="396"/>
      <c r="BVZ178" s="396"/>
      <c r="BWA178" s="396"/>
      <c r="BWB178" s="396"/>
      <c r="BWC178" s="396"/>
      <c r="BWD178" s="396"/>
      <c r="BWE178" s="396"/>
      <c r="BWF178" s="396"/>
      <c r="BWG178" s="396"/>
      <c r="BWH178" s="396"/>
      <c r="BWI178" s="396"/>
      <c r="BWJ178" s="396"/>
      <c r="BWK178" s="396"/>
      <c r="BWL178" s="396"/>
      <c r="BWM178" s="396"/>
      <c r="BWN178" s="396"/>
      <c r="BWO178" s="396"/>
      <c r="BWP178" s="396"/>
      <c r="BWQ178" s="396"/>
      <c r="BWR178" s="396"/>
      <c r="BWS178" s="396"/>
      <c r="BWT178" s="396"/>
      <c r="BWU178" s="396"/>
      <c r="BWV178" s="396"/>
      <c r="BWW178" s="396"/>
      <c r="BWX178" s="396"/>
      <c r="BWY178" s="396"/>
      <c r="BWZ178" s="396"/>
      <c r="BXA178" s="396"/>
      <c r="BXB178" s="396"/>
      <c r="BXC178" s="396"/>
      <c r="BXD178" s="396"/>
      <c r="BXE178" s="396"/>
      <c r="BXF178" s="396"/>
      <c r="BXG178" s="396"/>
      <c r="BXH178" s="396"/>
      <c r="BXI178" s="396"/>
      <c r="BXJ178" s="396"/>
      <c r="BXK178" s="396"/>
      <c r="BXL178" s="396"/>
      <c r="BXM178" s="396"/>
      <c r="BXN178" s="396"/>
      <c r="BXO178" s="396"/>
      <c r="BXP178" s="396"/>
      <c r="BXQ178" s="396"/>
      <c r="BXR178" s="396"/>
      <c r="BXS178" s="396"/>
      <c r="BXT178" s="396"/>
      <c r="BXU178" s="396"/>
      <c r="BXV178" s="396"/>
      <c r="BXW178" s="396"/>
      <c r="BXX178" s="396"/>
      <c r="BXY178" s="396"/>
      <c r="BXZ178" s="396"/>
      <c r="BYA178" s="396"/>
      <c r="BYB178" s="396"/>
      <c r="BYC178" s="396"/>
      <c r="BYD178" s="396"/>
      <c r="BYE178" s="396"/>
      <c r="BYF178" s="396"/>
      <c r="BYG178" s="396"/>
      <c r="BYH178" s="396"/>
      <c r="BYI178" s="396"/>
      <c r="BYJ178" s="396"/>
      <c r="BYK178" s="396"/>
      <c r="BYL178" s="396"/>
      <c r="BYM178" s="396"/>
      <c r="BYN178" s="396"/>
      <c r="BYO178" s="396"/>
      <c r="BYP178" s="396"/>
      <c r="BYQ178" s="396"/>
      <c r="BYR178" s="396"/>
      <c r="BYS178" s="396"/>
      <c r="BYT178" s="396"/>
      <c r="BYU178" s="396"/>
      <c r="BYV178" s="396"/>
      <c r="BYW178" s="396"/>
      <c r="BYX178" s="396"/>
      <c r="BYY178" s="396"/>
      <c r="BYZ178" s="396"/>
      <c r="BZA178" s="396"/>
      <c r="BZB178" s="396"/>
      <c r="BZC178" s="396"/>
      <c r="BZD178" s="396"/>
      <c r="BZE178" s="396"/>
      <c r="BZF178" s="396"/>
      <c r="BZG178" s="396"/>
      <c r="BZH178" s="396"/>
      <c r="BZI178" s="396"/>
      <c r="BZJ178" s="396"/>
      <c r="BZK178" s="396"/>
      <c r="BZL178" s="396"/>
      <c r="BZM178" s="396"/>
      <c r="BZN178" s="396"/>
      <c r="BZO178" s="396"/>
      <c r="BZP178" s="396"/>
      <c r="BZQ178" s="396"/>
      <c r="BZR178" s="396"/>
      <c r="BZS178" s="396"/>
      <c r="BZT178" s="396"/>
      <c r="BZU178" s="396"/>
      <c r="BZV178" s="396"/>
      <c r="BZW178" s="396"/>
      <c r="BZX178" s="396"/>
      <c r="BZY178" s="396"/>
      <c r="BZZ178" s="396"/>
      <c r="CAA178" s="396"/>
      <c r="CAB178" s="396"/>
      <c r="CAC178" s="396"/>
      <c r="CAD178" s="396"/>
      <c r="CAE178" s="396"/>
      <c r="CAF178" s="396"/>
      <c r="CAG178" s="396"/>
      <c r="CAH178" s="396"/>
      <c r="CAI178" s="396"/>
      <c r="CAJ178" s="396"/>
      <c r="CAK178" s="396"/>
      <c r="CAL178" s="396"/>
      <c r="CAM178" s="396"/>
      <c r="CAN178" s="396"/>
      <c r="CAO178" s="396"/>
      <c r="CAP178" s="396"/>
      <c r="CAQ178" s="396"/>
      <c r="CAR178" s="396"/>
      <c r="CAS178" s="396"/>
      <c r="CAT178" s="396"/>
      <c r="CAU178" s="396"/>
      <c r="CAV178" s="396"/>
      <c r="CAW178" s="396"/>
      <c r="CAX178" s="396"/>
      <c r="CAY178" s="396"/>
      <c r="CAZ178" s="396"/>
      <c r="CBA178" s="396"/>
      <c r="CBB178" s="396"/>
      <c r="CBC178" s="396"/>
      <c r="CBD178" s="396"/>
      <c r="CBE178" s="396"/>
      <c r="CBF178" s="396"/>
      <c r="CBG178" s="396"/>
      <c r="CBH178" s="396"/>
      <c r="CBI178" s="396"/>
      <c r="CBJ178" s="396"/>
      <c r="CBK178" s="396"/>
      <c r="CBL178" s="396"/>
      <c r="CBM178" s="396"/>
      <c r="CBN178" s="396"/>
      <c r="CBO178" s="396"/>
      <c r="CBP178" s="396"/>
      <c r="CBQ178" s="396"/>
      <c r="CBR178" s="396"/>
      <c r="CBS178" s="396"/>
      <c r="CBT178" s="396"/>
      <c r="CBU178" s="396"/>
      <c r="CBV178" s="396"/>
      <c r="CBW178" s="396"/>
      <c r="CBX178" s="396"/>
      <c r="CBY178" s="396"/>
      <c r="CBZ178" s="396"/>
      <c r="CCA178" s="396"/>
      <c r="CCB178" s="396"/>
      <c r="CCC178" s="396"/>
      <c r="CCD178" s="396"/>
      <c r="CCE178" s="396"/>
      <c r="CCF178" s="396"/>
      <c r="CCG178" s="396"/>
      <c r="CCH178" s="396"/>
      <c r="CCI178" s="396"/>
      <c r="CCJ178" s="396"/>
      <c r="CCK178" s="396"/>
      <c r="CCL178" s="396"/>
      <c r="CCM178" s="396"/>
      <c r="CCN178" s="396"/>
      <c r="CCO178" s="396"/>
      <c r="CCP178" s="396"/>
      <c r="CCQ178" s="396"/>
      <c r="CCR178" s="396"/>
      <c r="CCS178" s="396"/>
      <c r="CCT178" s="396"/>
      <c r="CCU178" s="396"/>
      <c r="CCV178" s="396"/>
      <c r="CCW178" s="396"/>
      <c r="CCX178" s="396"/>
      <c r="CCY178" s="396"/>
      <c r="CCZ178" s="396"/>
      <c r="CDA178" s="396"/>
      <c r="CDB178" s="396"/>
      <c r="CDC178" s="396"/>
      <c r="CDD178" s="396"/>
      <c r="CDE178" s="396"/>
      <c r="CDF178" s="396"/>
      <c r="CDG178" s="396"/>
      <c r="CDH178" s="396"/>
      <c r="CDI178" s="396"/>
      <c r="CDJ178" s="396"/>
      <c r="CDK178" s="396"/>
      <c r="CDL178" s="396"/>
      <c r="CDM178" s="396"/>
      <c r="CDN178" s="396"/>
      <c r="CDO178" s="396"/>
      <c r="CDP178" s="396"/>
      <c r="CDQ178" s="396"/>
      <c r="CDR178" s="396"/>
      <c r="CDS178" s="396"/>
      <c r="CDT178" s="396"/>
      <c r="CDU178" s="396"/>
      <c r="CDV178" s="396"/>
      <c r="CDW178" s="396"/>
      <c r="CDX178" s="396"/>
      <c r="CDY178" s="396"/>
      <c r="CDZ178" s="396"/>
      <c r="CEA178" s="396"/>
      <c r="CEB178" s="396"/>
      <c r="CEC178" s="396"/>
      <c r="CED178" s="396"/>
      <c r="CEE178" s="396"/>
      <c r="CEF178" s="396"/>
      <c r="CEG178" s="396"/>
      <c r="CEH178" s="396"/>
      <c r="CEI178" s="396"/>
      <c r="CEJ178" s="396"/>
      <c r="CEK178" s="396"/>
      <c r="CEL178" s="396"/>
      <c r="CEM178" s="396"/>
      <c r="CEN178" s="396"/>
      <c r="CEO178" s="396"/>
      <c r="CEP178" s="396"/>
      <c r="CEQ178" s="396"/>
      <c r="CER178" s="396"/>
      <c r="CES178" s="396"/>
      <c r="CET178" s="396"/>
      <c r="CEU178" s="396"/>
      <c r="CEV178" s="396"/>
      <c r="CEW178" s="396"/>
      <c r="CEX178" s="396"/>
      <c r="CEY178" s="396"/>
      <c r="CEZ178" s="396"/>
      <c r="CFA178" s="396"/>
      <c r="CFB178" s="396"/>
      <c r="CFC178" s="396"/>
      <c r="CFD178" s="396"/>
      <c r="CFE178" s="396"/>
      <c r="CFF178" s="396"/>
      <c r="CFG178" s="396"/>
      <c r="CFH178" s="396"/>
      <c r="CFI178" s="396"/>
      <c r="CFJ178" s="396"/>
      <c r="CFK178" s="396"/>
      <c r="CFL178" s="396"/>
      <c r="CFM178" s="396"/>
      <c r="CFN178" s="396"/>
      <c r="CFO178" s="396"/>
      <c r="CFP178" s="396"/>
      <c r="CFQ178" s="396"/>
      <c r="CFR178" s="396"/>
      <c r="CFS178" s="396"/>
      <c r="CFT178" s="396"/>
      <c r="CFU178" s="396"/>
      <c r="CFV178" s="396"/>
      <c r="CFW178" s="396"/>
      <c r="CFX178" s="396"/>
      <c r="CFY178" s="396"/>
      <c r="CFZ178" s="396"/>
      <c r="CGA178" s="396"/>
      <c r="CGB178" s="396"/>
      <c r="CGC178" s="396"/>
      <c r="CGD178" s="396"/>
      <c r="CGE178" s="396"/>
      <c r="CGF178" s="396"/>
      <c r="CGG178" s="396"/>
      <c r="CGH178" s="396"/>
      <c r="CGI178" s="396"/>
      <c r="CGJ178" s="396"/>
      <c r="CGK178" s="396"/>
      <c r="CGL178" s="396"/>
      <c r="CGM178" s="396"/>
      <c r="CGN178" s="396"/>
      <c r="CGO178" s="396"/>
      <c r="CGP178" s="396"/>
      <c r="CGQ178" s="396"/>
      <c r="CGR178" s="396"/>
      <c r="CGS178" s="396"/>
      <c r="CGT178" s="396"/>
      <c r="CGU178" s="396"/>
      <c r="CGV178" s="396"/>
      <c r="CGW178" s="396"/>
      <c r="CGX178" s="396"/>
      <c r="CGY178" s="396"/>
      <c r="CGZ178" s="396"/>
      <c r="CHA178" s="396"/>
      <c r="CHB178" s="396"/>
      <c r="CHC178" s="396"/>
      <c r="CHD178" s="396"/>
      <c r="CHE178" s="396"/>
      <c r="CHF178" s="396"/>
      <c r="CHG178" s="396"/>
      <c r="CHH178" s="396"/>
      <c r="CHI178" s="396"/>
      <c r="CHJ178" s="396"/>
      <c r="CHK178" s="396"/>
      <c r="CHL178" s="396"/>
      <c r="CHM178" s="396"/>
      <c r="CHN178" s="396"/>
      <c r="CHO178" s="396"/>
      <c r="CHP178" s="396"/>
      <c r="CHQ178" s="396"/>
      <c r="CHR178" s="396"/>
      <c r="CHS178" s="396"/>
      <c r="CHT178" s="396"/>
      <c r="CHU178" s="396"/>
      <c r="CHV178" s="396"/>
      <c r="CHW178" s="396"/>
      <c r="CHX178" s="396"/>
      <c r="CHY178" s="396"/>
      <c r="CHZ178" s="396"/>
      <c r="CIA178" s="396"/>
      <c r="CIB178" s="396"/>
      <c r="CIC178" s="396"/>
      <c r="CID178" s="396"/>
      <c r="CIE178" s="396"/>
      <c r="CIF178" s="396"/>
      <c r="CIG178" s="396"/>
      <c r="CIH178" s="396"/>
      <c r="CII178" s="396"/>
      <c r="CIJ178" s="396"/>
      <c r="CIK178" s="396"/>
      <c r="CIL178" s="396"/>
      <c r="CIM178" s="396"/>
      <c r="CIN178" s="396"/>
      <c r="CIO178" s="396"/>
      <c r="CIP178" s="396"/>
      <c r="CIQ178" s="396"/>
      <c r="CIR178" s="396"/>
      <c r="CIS178" s="396"/>
      <c r="CIT178" s="396"/>
      <c r="CIU178" s="396"/>
      <c r="CIV178" s="396"/>
      <c r="CIW178" s="396"/>
      <c r="CIX178" s="396"/>
      <c r="CIY178" s="396"/>
      <c r="CIZ178" s="396"/>
      <c r="CJA178" s="396"/>
      <c r="CJB178" s="396"/>
      <c r="CJC178" s="396"/>
      <c r="CJD178" s="396"/>
      <c r="CJE178" s="396"/>
      <c r="CJF178" s="396"/>
      <c r="CJG178" s="396"/>
      <c r="CJH178" s="396"/>
      <c r="CJI178" s="396"/>
      <c r="CJJ178" s="396"/>
      <c r="CJK178" s="396"/>
      <c r="CJL178" s="396"/>
      <c r="CJM178" s="396"/>
      <c r="CJN178" s="396"/>
      <c r="CJO178" s="396"/>
      <c r="CJP178" s="396"/>
      <c r="CJQ178" s="396"/>
      <c r="CJR178" s="396"/>
      <c r="CJS178" s="396"/>
      <c r="CJT178" s="396"/>
      <c r="CJU178" s="396"/>
      <c r="CJV178" s="396"/>
      <c r="CJW178" s="396"/>
      <c r="CJX178" s="396"/>
      <c r="CJY178" s="396"/>
      <c r="CJZ178" s="396"/>
      <c r="CKA178" s="396"/>
      <c r="CKB178" s="396"/>
      <c r="CKC178" s="396"/>
      <c r="CKD178" s="396"/>
      <c r="CKE178" s="396"/>
      <c r="CKF178" s="396"/>
      <c r="CKG178" s="396"/>
      <c r="CKH178" s="396"/>
      <c r="CKI178" s="396"/>
      <c r="CKJ178" s="396"/>
      <c r="CKK178" s="396"/>
      <c r="CKL178" s="396"/>
      <c r="CKM178" s="396"/>
      <c r="CKN178" s="396"/>
      <c r="CKO178" s="396"/>
      <c r="CKP178" s="396"/>
      <c r="CKQ178" s="396"/>
      <c r="CKR178" s="396"/>
      <c r="CKS178" s="396"/>
      <c r="CKT178" s="396"/>
      <c r="CKU178" s="396"/>
      <c r="CKV178" s="396"/>
      <c r="CKW178" s="396"/>
      <c r="CKX178" s="396"/>
      <c r="CKY178" s="396"/>
      <c r="CKZ178" s="396"/>
      <c r="CLA178" s="396"/>
      <c r="CLB178" s="396"/>
      <c r="CLC178" s="396"/>
      <c r="CLD178" s="396"/>
      <c r="CLE178" s="396"/>
      <c r="CLF178" s="396"/>
      <c r="CLG178" s="396"/>
      <c r="CLH178" s="396"/>
      <c r="CLI178" s="396"/>
      <c r="CLJ178" s="396"/>
      <c r="CLK178" s="396"/>
      <c r="CLL178" s="396"/>
      <c r="CLM178" s="396"/>
      <c r="CLN178" s="396"/>
      <c r="CLO178" s="396"/>
      <c r="CLP178" s="396"/>
      <c r="CLQ178" s="396"/>
      <c r="CLR178" s="396"/>
      <c r="CLS178" s="396"/>
      <c r="CLT178" s="396"/>
      <c r="CLU178" s="396"/>
      <c r="CLV178" s="396"/>
      <c r="CLW178" s="396"/>
      <c r="CLX178" s="396"/>
      <c r="CLY178" s="396"/>
      <c r="CLZ178" s="396"/>
      <c r="CMA178" s="396"/>
      <c r="CMB178" s="396"/>
      <c r="CMC178" s="396"/>
      <c r="CMD178" s="396"/>
      <c r="CME178" s="396"/>
      <c r="CMF178" s="396"/>
      <c r="CMG178" s="396"/>
      <c r="CMH178" s="396"/>
      <c r="CMI178" s="396"/>
      <c r="CMJ178" s="396"/>
      <c r="CMK178" s="396"/>
      <c r="CML178" s="396"/>
      <c r="CMM178" s="396"/>
      <c r="CMN178" s="396"/>
      <c r="CMO178" s="396"/>
      <c r="CMP178" s="396"/>
      <c r="CMQ178" s="396"/>
      <c r="CMR178" s="396"/>
      <c r="CMS178" s="396"/>
      <c r="CMT178" s="396"/>
      <c r="CMU178" s="396"/>
      <c r="CMV178" s="396"/>
      <c r="CMW178" s="396"/>
      <c r="CMX178" s="396"/>
      <c r="CMY178" s="396"/>
      <c r="CMZ178" s="396"/>
      <c r="CNA178" s="396"/>
      <c r="CNB178" s="396"/>
      <c r="CNC178" s="396"/>
      <c r="CND178" s="396"/>
      <c r="CNE178" s="396"/>
      <c r="CNF178" s="396"/>
      <c r="CNG178" s="396"/>
      <c r="CNH178" s="396"/>
      <c r="CNI178" s="396"/>
      <c r="CNJ178" s="396"/>
      <c r="CNK178" s="396"/>
      <c r="CNL178" s="396"/>
      <c r="CNM178" s="396"/>
      <c r="CNN178" s="396"/>
      <c r="CNO178" s="396"/>
      <c r="CNP178" s="396"/>
      <c r="CNQ178" s="396"/>
      <c r="CNR178" s="396"/>
      <c r="CNS178" s="396"/>
      <c r="CNT178" s="396"/>
      <c r="CNU178" s="396"/>
      <c r="CNV178" s="396"/>
      <c r="CNW178" s="396"/>
      <c r="CNX178" s="396"/>
      <c r="CNY178" s="396"/>
      <c r="CNZ178" s="396"/>
      <c r="COA178" s="396"/>
      <c r="COB178" s="396"/>
      <c r="COC178" s="396"/>
      <c r="COD178" s="396"/>
      <c r="COE178" s="396"/>
      <c r="COF178" s="396"/>
      <c r="COG178" s="396"/>
      <c r="COH178" s="396"/>
      <c r="COI178" s="396"/>
      <c r="COJ178" s="396"/>
      <c r="COK178" s="396"/>
      <c r="COL178" s="396"/>
      <c r="COM178" s="396"/>
      <c r="CON178" s="396"/>
      <c r="COO178" s="396"/>
      <c r="COP178" s="396"/>
      <c r="COQ178" s="396"/>
      <c r="COR178" s="396"/>
      <c r="COS178" s="396"/>
      <c r="COT178" s="396"/>
      <c r="COU178" s="396"/>
      <c r="COV178" s="396"/>
      <c r="COW178" s="396"/>
      <c r="COX178" s="396"/>
      <c r="COY178" s="396"/>
      <c r="COZ178" s="396"/>
      <c r="CPA178" s="396"/>
      <c r="CPB178" s="396"/>
      <c r="CPC178" s="396"/>
      <c r="CPD178" s="396"/>
      <c r="CPE178" s="396"/>
      <c r="CPF178" s="396"/>
      <c r="CPG178" s="396"/>
      <c r="CPH178" s="396"/>
      <c r="CPI178" s="396"/>
      <c r="CPJ178" s="396"/>
      <c r="CPK178" s="396"/>
      <c r="CPL178" s="396"/>
      <c r="CPM178" s="396"/>
      <c r="CPN178" s="396"/>
      <c r="CPO178" s="396"/>
      <c r="CPP178" s="396"/>
      <c r="CPQ178" s="396"/>
      <c r="CPR178" s="396"/>
      <c r="CPS178" s="396"/>
      <c r="CPT178" s="396"/>
      <c r="CPU178" s="396"/>
      <c r="CPV178" s="396"/>
      <c r="CPW178" s="396"/>
      <c r="CPX178" s="396"/>
      <c r="CPY178" s="396"/>
      <c r="CPZ178" s="396"/>
      <c r="CQA178" s="396"/>
      <c r="CQB178" s="396"/>
      <c r="CQC178" s="396"/>
      <c r="CQD178" s="396"/>
      <c r="CQE178" s="396"/>
      <c r="CQF178" s="396"/>
      <c r="CQG178" s="396"/>
      <c r="CQH178" s="396"/>
      <c r="CQI178" s="396"/>
      <c r="CQJ178" s="396"/>
      <c r="CQK178" s="396"/>
      <c r="CQL178" s="396"/>
      <c r="CQM178" s="396"/>
      <c r="CQN178" s="396"/>
      <c r="CQO178" s="396"/>
      <c r="CQP178" s="396"/>
      <c r="CQQ178" s="396"/>
      <c r="CQR178" s="396"/>
      <c r="CQS178" s="396"/>
      <c r="CQT178" s="396"/>
      <c r="CQU178" s="396"/>
      <c r="CQV178" s="396"/>
      <c r="CQW178" s="396"/>
      <c r="CQX178" s="396"/>
      <c r="CQY178" s="396"/>
      <c r="CQZ178" s="396"/>
      <c r="CRA178" s="396"/>
      <c r="CRB178" s="396"/>
      <c r="CRC178" s="396"/>
      <c r="CRD178" s="396"/>
      <c r="CRE178" s="396"/>
      <c r="CRF178" s="396"/>
      <c r="CRG178" s="396"/>
      <c r="CRH178" s="396"/>
      <c r="CRI178" s="396"/>
      <c r="CRJ178" s="396"/>
      <c r="CRK178" s="396"/>
      <c r="CRL178" s="396"/>
      <c r="CRM178" s="396"/>
      <c r="CRN178" s="396"/>
      <c r="CRO178" s="396"/>
      <c r="CRP178" s="396"/>
      <c r="CRQ178" s="396"/>
      <c r="CRR178" s="396"/>
      <c r="CRS178" s="396"/>
      <c r="CRT178" s="396"/>
      <c r="CRU178" s="396"/>
      <c r="CRV178" s="396"/>
      <c r="CRW178" s="396"/>
      <c r="CRX178" s="396"/>
      <c r="CRY178" s="396"/>
      <c r="CRZ178" s="396"/>
      <c r="CSA178" s="396"/>
      <c r="CSB178" s="396"/>
      <c r="CSC178" s="396"/>
      <c r="CSD178" s="396"/>
      <c r="CSE178" s="396"/>
      <c r="CSF178" s="396"/>
      <c r="CSG178" s="396"/>
      <c r="CSH178" s="396"/>
      <c r="CSI178" s="396"/>
      <c r="CSJ178" s="396"/>
      <c r="CSK178" s="396"/>
      <c r="CSL178" s="396"/>
      <c r="CSM178" s="396"/>
      <c r="CSN178" s="396"/>
      <c r="CSO178" s="396"/>
      <c r="CSP178" s="396"/>
      <c r="CSQ178" s="396"/>
      <c r="CSR178" s="396"/>
      <c r="CSS178" s="396"/>
      <c r="CST178" s="396"/>
      <c r="CSU178" s="396"/>
      <c r="CSV178" s="396"/>
      <c r="CSW178" s="396"/>
      <c r="CSX178" s="396"/>
      <c r="CSY178" s="396"/>
      <c r="CSZ178" s="396"/>
      <c r="CTA178" s="396"/>
      <c r="CTB178" s="396"/>
      <c r="CTC178" s="396"/>
      <c r="CTD178" s="396"/>
      <c r="CTE178" s="396"/>
      <c r="CTF178" s="396"/>
      <c r="CTG178" s="396"/>
      <c r="CTH178" s="396"/>
      <c r="CTI178" s="396"/>
      <c r="CTJ178" s="396"/>
      <c r="CTK178" s="396"/>
      <c r="CTL178" s="396"/>
      <c r="CTM178" s="396"/>
      <c r="CTN178" s="396"/>
      <c r="CTO178" s="396"/>
      <c r="CTP178" s="396"/>
      <c r="CTQ178" s="396"/>
      <c r="CTR178" s="396"/>
      <c r="CTS178" s="396"/>
      <c r="CTT178" s="396"/>
      <c r="CTU178" s="396"/>
      <c r="CTV178" s="396"/>
      <c r="CTW178" s="396"/>
      <c r="CTX178" s="396"/>
      <c r="CTY178" s="396"/>
      <c r="CTZ178" s="396"/>
      <c r="CUA178" s="396"/>
      <c r="CUB178" s="396"/>
      <c r="CUC178" s="396"/>
      <c r="CUD178" s="396"/>
      <c r="CUE178" s="396"/>
      <c r="CUF178" s="396"/>
      <c r="CUG178" s="396"/>
      <c r="CUH178" s="396"/>
      <c r="CUI178" s="396"/>
      <c r="CUJ178" s="396"/>
      <c r="CUK178" s="396"/>
      <c r="CUL178" s="396"/>
      <c r="CUM178" s="396"/>
      <c r="CUN178" s="396"/>
      <c r="CUO178" s="396"/>
      <c r="CUP178" s="396"/>
      <c r="CUQ178" s="396"/>
      <c r="CUR178" s="396"/>
      <c r="CUS178" s="396"/>
      <c r="CUT178" s="396"/>
      <c r="CUU178" s="396"/>
      <c r="CUV178" s="396"/>
      <c r="CUW178" s="396"/>
      <c r="CUX178" s="396"/>
      <c r="CUY178" s="396"/>
      <c r="CUZ178" s="396"/>
      <c r="CVA178" s="396"/>
      <c r="CVB178" s="396"/>
      <c r="CVC178" s="396"/>
      <c r="CVD178" s="396"/>
      <c r="CVE178" s="396"/>
      <c r="CVF178" s="396"/>
      <c r="CVG178" s="396"/>
      <c r="CVH178" s="396"/>
      <c r="CVI178" s="396"/>
      <c r="CVJ178" s="396"/>
      <c r="CVK178" s="396"/>
      <c r="CVL178" s="396"/>
      <c r="CVM178" s="396"/>
      <c r="CVN178" s="396"/>
      <c r="CVO178" s="396"/>
      <c r="CVP178" s="396"/>
      <c r="CVQ178" s="396"/>
      <c r="CVR178" s="396"/>
      <c r="CVS178" s="396"/>
      <c r="CVT178" s="396"/>
      <c r="CVU178" s="396"/>
      <c r="CVV178" s="396"/>
      <c r="CVW178" s="396"/>
      <c r="CVX178" s="396"/>
      <c r="CVY178" s="396"/>
      <c r="CVZ178" s="396"/>
      <c r="CWA178" s="396"/>
      <c r="CWB178" s="396"/>
      <c r="CWC178" s="396"/>
      <c r="CWD178" s="396"/>
      <c r="CWE178" s="396"/>
      <c r="CWF178" s="396"/>
      <c r="CWG178" s="396"/>
      <c r="CWH178" s="396"/>
      <c r="CWI178" s="396"/>
      <c r="CWJ178" s="396"/>
      <c r="CWK178" s="396"/>
      <c r="CWL178" s="396"/>
      <c r="CWM178" s="396"/>
      <c r="CWN178" s="396"/>
      <c r="CWO178" s="396"/>
      <c r="CWP178" s="396"/>
      <c r="CWQ178" s="396"/>
      <c r="CWR178" s="396"/>
      <c r="CWS178" s="396"/>
      <c r="CWT178" s="396"/>
      <c r="CWU178" s="396"/>
      <c r="CWV178" s="396"/>
      <c r="CWW178" s="396"/>
      <c r="CWX178" s="396"/>
      <c r="CWY178" s="396"/>
      <c r="CWZ178" s="396"/>
      <c r="CXA178" s="396"/>
      <c r="CXB178" s="396"/>
      <c r="CXC178" s="396"/>
      <c r="CXD178" s="396"/>
      <c r="CXE178" s="396"/>
      <c r="CXF178" s="396"/>
      <c r="CXG178" s="396"/>
      <c r="CXH178" s="396"/>
      <c r="CXI178" s="396"/>
      <c r="CXJ178" s="396"/>
      <c r="CXK178" s="396"/>
      <c r="CXL178" s="396"/>
      <c r="CXM178" s="396"/>
      <c r="CXN178" s="396"/>
      <c r="CXO178" s="396"/>
      <c r="CXP178" s="396"/>
      <c r="CXQ178" s="396"/>
      <c r="CXR178" s="396"/>
      <c r="CXS178" s="396"/>
      <c r="CXT178" s="396"/>
      <c r="CXU178" s="396"/>
      <c r="CXV178" s="396"/>
      <c r="CXW178" s="396"/>
      <c r="CXX178" s="396"/>
      <c r="CXY178" s="396"/>
      <c r="CXZ178" s="396"/>
      <c r="CYA178" s="396"/>
      <c r="CYB178" s="396"/>
      <c r="CYC178" s="396"/>
      <c r="CYD178" s="396"/>
      <c r="CYE178" s="396"/>
      <c r="CYF178" s="396"/>
      <c r="CYG178" s="396"/>
      <c r="CYH178" s="396"/>
      <c r="CYI178" s="396"/>
      <c r="CYJ178" s="396"/>
      <c r="CYK178" s="396"/>
      <c r="CYL178" s="396"/>
      <c r="CYM178" s="396"/>
      <c r="CYN178" s="396"/>
      <c r="CYO178" s="396"/>
      <c r="CYP178" s="396"/>
      <c r="CYQ178" s="396"/>
      <c r="CYR178" s="396"/>
      <c r="CYS178" s="396"/>
      <c r="CYT178" s="396"/>
      <c r="CYU178" s="396"/>
      <c r="CYV178" s="396"/>
      <c r="CYW178" s="396"/>
      <c r="CYX178" s="396"/>
      <c r="CYY178" s="396"/>
      <c r="CYZ178" s="396"/>
      <c r="CZA178" s="396"/>
      <c r="CZB178" s="396"/>
      <c r="CZC178" s="396"/>
      <c r="CZD178" s="396"/>
      <c r="CZE178" s="396"/>
      <c r="CZF178" s="396"/>
      <c r="CZG178" s="396"/>
      <c r="CZH178" s="396"/>
      <c r="CZI178" s="396"/>
      <c r="CZJ178" s="396"/>
      <c r="CZK178" s="396"/>
      <c r="CZL178" s="396"/>
      <c r="CZM178" s="396"/>
      <c r="CZN178" s="396"/>
      <c r="CZO178" s="396"/>
      <c r="CZP178" s="396"/>
      <c r="CZQ178" s="396"/>
      <c r="CZR178" s="396"/>
      <c r="CZS178" s="396"/>
      <c r="CZT178" s="396"/>
      <c r="CZU178" s="396"/>
      <c r="CZV178" s="396"/>
      <c r="CZW178" s="396"/>
      <c r="CZX178" s="396"/>
      <c r="CZY178" s="396"/>
      <c r="CZZ178" s="396"/>
      <c r="DAA178" s="396"/>
      <c r="DAB178" s="396"/>
      <c r="DAC178" s="396"/>
      <c r="DAD178" s="396"/>
      <c r="DAE178" s="396"/>
      <c r="DAF178" s="396"/>
      <c r="DAG178" s="396"/>
      <c r="DAH178" s="396"/>
      <c r="DAI178" s="396"/>
      <c r="DAJ178" s="396"/>
      <c r="DAK178" s="396"/>
      <c r="DAL178" s="396"/>
      <c r="DAM178" s="396"/>
      <c r="DAN178" s="396"/>
      <c r="DAO178" s="396"/>
      <c r="DAP178" s="396"/>
      <c r="DAQ178" s="396"/>
      <c r="DAR178" s="396"/>
      <c r="DAS178" s="396"/>
      <c r="DAT178" s="396"/>
      <c r="DAU178" s="396"/>
      <c r="DAV178" s="396"/>
      <c r="DAW178" s="396"/>
      <c r="DAX178" s="396"/>
      <c r="DAY178" s="396"/>
      <c r="DAZ178" s="396"/>
      <c r="DBA178" s="396"/>
      <c r="DBB178" s="396"/>
      <c r="DBC178" s="396"/>
      <c r="DBD178" s="396"/>
      <c r="DBE178" s="396"/>
      <c r="DBF178" s="396"/>
      <c r="DBG178" s="396"/>
      <c r="DBH178" s="396"/>
      <c r="DBI178" s="396"/>
      <c r="DBJ178" s="396"/>
      <c r="DBK178" s="396"/>
      <c r="DBL178" s="396"/>
      <c r="DBM178" s="396"/>
      <c r="DBN178" s="396"/>
      <c r="DBO178" s="396"/>
      <c r="DBP178" s="396"/>
      <c r="DBQ178" s="396"/>
      <c r="DBR178" s="396"/>
      <c r="DBS178" s="396"/>
      <c r="DBT178" s="396"/>
      <c r="DBU178" s="396"/>
      <c r="DBV178" s="396"/>
      <c r="DBW178" s="396"/>
      <c r="DBX178" s="396"/>
      <c r="DBY178" s="396"/>
      <c r="DBZ178" s="396"/>
      <c r="DCA178" s="396"/>
      <c r="DCB178" s="396"/>
      <c r="DCC178" s="396"/>
      <c r="DCD178" s="396"/>
      <c r="DCE178" s="396"/>
      <c r="DCF178" s="396"/>
      <c r="DCG178" s="396"/>
      <c r="DCH178" s="396"/>
      <c r="DCI178" s="396"/>
      <c r="DCJ178" s="396"/>
      <c r="DCK178" s="396"/>
      <c r="DCL178" s="396"/>
      <c r="DCM178" s="396"/>
      <c r="DCN178" s="396"/>
      <c r="DCO178" s="396"/>
      <c r="DCP178" s="396"/>
      <c r="DCQ178" s="396"/>
      <c r="DCR178" s="396"/>
      <c r="DCS178" s="396"/>
      <c r="DCT178" s="396"/>
      <c r="DCU178" s="396"/>
      <c r="DCV178" s="396"/>
      <c r="DCW178" s="396"/>
      <c r="DCX178" s="396"/>
      <c r="DCY178" s="396"/>
      <c r="DCZ178" s="396"/>
      <c r="DDA178" s="396"/>
      <c r="DDB178" s="396"/>
      <c r="DDC178" s="396"/>
      <c r="DDD178" s="396"/>
      <c r="DDE178" s="396"/>
      <c r="DDF178" s="396"/>
      <c r="DDG178" s="396"/>
      <c r="DDH178" s="396"/>
      <c r="DDI178" s="396"/>
      <c r="DDJ178" s="396"/>
      <c r="DDK178" s="396"/>
      <c r="DDL178" s="396"/>
      <c r="DDM178" s="396"/>
      <c r="DDN178" s="396"/>
      <c r="DDO178" s="396"/>
      <c r="DDP178" s="396"/>
      <c r="DDQ178" s="396"/>
      <c r="DDR178" s="396"/>
      <c r="DDS178" s="396"/>
      <c r="DDT178" s="396"/>
      <c r="DDU178" s="396"/>
      <c r="DDV178" s="396"/>
      <c r="DDW178" s="396"/>
      <c r="DDX178" s="396"/>
      <c r="DDY178" s="396"/>
      <c r="DDZ178" s="396"/>
      <c r="DEA178" s="396"/>
      <c r="DEB178" s="396"/>
      <c r="DEC178" s="396"/>
      <c r="DED178" s="396"/>
      <c r="DEE178" s="396"/>
      <c r="DEF178" s="396"/>
      <c r="DEG178" s="396"/>
      <c r="DEH178" s="396"/>
      <c r="DEI178" s="396"/>
      <c r="DEJ178" s="396"/>
      <c r="DEK178" s="396"/>
      <c r="DEL178" s="396"/>
      <c r="DEM178" s="396"/>
      <c r="DEN178" s="396"/>
      <c r="DEO178" s="396"/>
      <c r="DEP178" s="396"/>
      <c r="DEQ178" s="396"/>
      <c r="DER178" s="396"/>
      <c r="DES178" s="396"/>
      <c r="DET178" s="396"/>
      <c r="DEU178" s="396"/>
      <c r="DEV178" s="396"/>
      <c r="DEW178" s="396"/>
      <c r="DEX178" s="396"/>
      <c r="DEY178" s="396"/>
      <c r="DEZ178" s="396"/>
      <c r="DFA178" s="396"/>
      <c r="DFB178" s="396"/>
      <c r="DFC178" s="396"/>
      <c r="DFD178" s="396"/>
      <c r="DFE178" s="396"/>
      <c r="DFF178" s="396"/>
      <c r="DFG178" s="396"/>
      <c r="DFH178" s="396"/>
      <c r="DFI178" s="396"/>
      <c r="DFJ178" s="396"/>
      <c r="DFK178" s="396"/>
      <c r="DFL178" s="396"/>
      <c r="DFM178" s="396"/>
      <c r="DFN178" s="396"/>
      <c r="DFO178" s="396"/>
      <c r="DFP178" s="396"/>
      <c r="DFQ178" s="396"/>
      <c r="DFR178" s="396"/>
      <c r="DFS178" s="396"/>
      <c r="DFT178" s="396"/>
      <c r="DFU178" s="396"/>
      <c r="DFV178" s="396"/>
      <c r="DFW178" s="396"/>
      <c r="DFX178" s="396"/>
      <c r="DFY178" s="396"/>
      <c r="DFZ178" s="396"/>
      <c r="DGA178" s="396"/>
      <c r="DGB178" s="396"/>
      <c r="DGC178" s="396"/>
      <c r="DGD178" s="396"/>
      <c r="DGE178" s="396"/>
      <c r="DGF178" s="396"/>
      <c r="DGG178" s="396"/>
      <c r="DGH178" s="396"/>
      <c r="DGI178" s="396"/>
      <c r="DGJ178" s="396"/>
      <c r="DGK178" s="396"/>
      <c r="DGL178" s="396"/>
      <c r="DGM178" s="396"/>
      <c r="DGN178" s="396"/>
      <c r="DGO178" s="396"/>
      <c r="DGP178" s="396"/>
      <c r="DGQ178" s="396"/>
      <c r="DGR178" s="396"/>
      <c r="DGS178" s="396"/>
      <c r="DGT178" s="396"/>
      <c r="DGU178" s="396"/>
      <c r="DGV178" s="396"/>
      <c r="DGW178" s="396"/>
      <c r="DGX178" s="396"/>
      <c r="DGY178" s="396"/>
      <c r="DGZ178" s="396"/>
      <c r="DHA178" s="396"/>
      <c r="DHB178" s="396"/>
      <c r="DHC178" s="396"/>
      <c r="DHD178" s="396"/>
      <c r="DHE178" s="396"/>
      <c r="DHF178" s="396"/>
      <c r="DHG178" s="396"/>
      <c r="DHH178" s="396"/>
      <c r="DHI178" s="396"/>
      <c r="DHJ178" s="396"/>
      <c r="DHK178" s="396"/>
      <c r="DHL178" s="396"/>
      <c r="DHM178" s="396"/>
      <c r="DHN178" s="396"/>
      <c r="DHO178" s="396"/>
      <c r="DHP178" s="396"/>
      <c r="DHQ178" s="396"/>
      <c r="DHR178" s="396"/>
      <c r="DHS178" s="396"/>
      <c r="DHT178" s="396"/>
      <c r="DHU178" s="396"/>
      <c r="DHV178" s="396"/>
      <c r="DHW178" s="396"/>
      <c r="DHX178" s="396"/>
      <c r="DHY178" s="396"/>
      <c r="DHZ178" s="396"/>
      <c r="DIA178" s="396"/>
      <c r="DIB178" s="396"/>
      <c r="DIC178" s="396"/>
      <c r="DID178" s="396"/>
      <c r="DIE178" s="396"/>
      <c r="DIF178" s="396"/>
      <c r="DIG178" s="396"/>
      <c r="DIH178" s="396"/>
      <c r="DII178" s="396"/>
      <c r="DIJ178" s="396"/>
      <c r="DIK178" s="396"/>
      <c r="DIL178" s="396"/>
      <c r="DIM178" s="396"/>
      <c r="DIN178" s="396"/>
      <c r="DIO178" s="396"/>
      <c r="DIP178" s="396"/>
      <c r="DIQ178" s="396"/>
      <c r="DIR178" s="396"/>
      <c r="DIS178" s="396"/>
      <c r="DIT178" s="396"/>
      <c r="DIU178" s="396"/>
      <c r="DIV178" s="396"/>
      <c r="DIW178" s="396"/>
      <c r="DIX178" s="396"/>
      <c r="DIY178" s="396"/>
      <c r="DIZ178" s="396"/>
      <c r="DJA178" s="396"/>
      <c r="DJB178" s="396"/>
      <c r="DJC178" s="396"/>
      <c r="DJD178" s="396"/>
      <c r="DJE178" s="396"/>
      <c r="DJF178" s="396"/>
      <c r="DJG178" s="396"/>
      <c r="DJH178" s="396"/>
      <c r="DJI178" s="396"/>
      <c r="DJJ178" s="396"/>
      <c r="DJK178" s="396"/>
      <c r="DJL178" s="396"/>
      <c r="DJM178" s="396"/>
      <c r="DJN178" s="396"/>
      <c r="DJO178" s="396"/>
      <c r="DJP178" s="396"/>
      <c r="DJQ178" s="396"/>
      <c r="DJR178" s="396"/>
      <c r="DJS178" s="396"/>
      <c r="DJT178" s="396"/>
      <c r="DJU178" s="396"/>
      <c r="DJV178" s="396"/>
      <c r="DJW178" s="396"/>
      <c r="DJX178" s="396"/>
      <c r="DJY178" s="396"/>
      <c r="DJZ178" s="396"/>
      <c r="DKA178" s="396"/>
      <c r="DKB178" s="396"/>
      <c r="DKC178" s="396"/>
      <c r="DKD178" s="396"/>
      <c r="DKE178" s="396"/>
      <c r="DKF178" s="396"/>
      <c r="DKG178" s="396"/>
      <c r="DKH178" s="396"/>
      <c r="DKI178" s="396"/>
      <c r="DKJ178" s="396"/>
      <c r="DKK178" s="396"/>
      <c r="DKL178" s="396"/>
      <c r="DKM178" s="396"/>
      <c r="DKN178" s="396"/>
      <c r="DKO178" s="396"/>
      <c r="DKP178" s="396"/>
      <c r="DKQ178" s="396"/>
      <c r="DKR178" s="396"/>
      <c r="DKS178" s="396"/>
      <c r="DKT178" s="396"/>
      <c r="DKU178" s="396"/>
      <c r="DKV178" s="396"/>
      <c r="DKW178" s="396"/>
      <c r="DKX178" s="396"/>
      <c r="DKY178" s="396"/>
      <c r="DKZ178" s="396"/>
      <c r="DLA178" s="396"/>
      <c r="DLB178" s="396"/>
      <c r="DLC178" s="396"/>
      <c r="DLD178" s="396"/>
      <c r="DLE178" s="396"/>
      <c r="DLF178" s="396"/>
      <c r="DLG178" s="396"/>
      <c r="DLH178" s="396"/>
      <c r="DLI178" s="396"/>
      <c r="DLJ178" s="396"/>
      <c r="DLK178" s="396"/>
      <c r="DLL178" s="396"/>
      <c r="DLM178" s="396"/>
      <c r="DLN178" s="396"/>
      <c r="DLO178" s="396"/>
      <c r="DLP178" s="396"/>
      <c r="DLQ178" s="396"/>
      <c r="DLR178" s="396"/>
      <c r="DLS178" s="396"/>
      <c r="DLT178" s="396"/>
      <c r="DLU178" s="396"/>
      <c r="DLV178" s="396"/>
      <c r="DLW178" s="396"/>
      <c r="DLX178" s="396"/>
      <c r="DLY178" s="396"/>
      <c r="DLZ178" s="396"/>
      <c r="DMA178" s="396"/>
      <c r="DMB178" s="396"/>
      <c r="DMC178" s="396"/>
      <c r="DMD178" s="396"/>
      <c r="DME178" s="396"/>
      <c r="DMF178" s="396"/>
      <c r="DMG178" s="396"/>
      <c r="DMH178" s="396"/>
      <c r="DMI178" s="396"/>
      <c r="DMJ178" s="396"/>
      <c r="DMK178" s="396"/>
      <c r="DML178" s="396"/>
      <c r="DMM178" s="396"/>
      <c r="DMN178" s="396"/>
      <c r="DMO178" s="396"/>
      <c r="DMP178" s="396"/>
      <c r="DMQ178" s="396"/>
      <c r="DMR178" s="396"/>
      <c r="DMS178" s="396"/>
      <c r="DMT178" s="396"/>
      <c r="DMU178" s="396"/>
      <c r="DMV178" s="396"/>
      <c r="DMW178" s="396"/>
      <c r="DMX178" s="396"/>
      <c r="DMY178" s="396"/>
      <c r="DMZ178" s="396"/>
      <c r="DNA178" s="396"/>
      <c r="DNB178" s="396"/>
      <c r="DNC178" s="396"/>
      <c r="DND178" s="396"/>
      <c r="DNE178" s="396"/>
      <c r="DNF178" s="396"/>
      <c r="DNG178" s="396"/>
      <c r="DNH178" s="396"/>
      <c r="DNI178" s="396"/>
      <c r="DNJ178" s="396"/>
      <c r="DNK178" s="396"/>
      <c r="DNL178" s="396"/>
      <c r="DNM178" s="396"/>
      <c r="DNN178" s="396"/>
      <c r="DNO178" s="396"/>
      <c r="DNP178" s="396"/>
      <c r="DNQ178" s="396"/>
      <c r="DNR178" s="396"/>
      <c r="DNS178" s="396"/>
      <c r="DNT178" s="396"/>
      <c r="DNU178" s="396"/>
      <c r="DNV178" s="396"/>
      <c r="DNW178" s="396"/>
      <c r="DNX178" s="396"/>
      <c r="DNY178" s="396"/>
      <c r="DNZ178" s="396"/>
      <c r="DOA178" s="396"/>
      <c r="DOB178" s="396"/>
      <c r="DOC178" s="396"/>
      <c r="DOD178" s="396"/>
      <c r="DOE178" s="396"/>
      <c r="DOF178" s="396"/>
      <c r="DOG178" s="396"/>
      <c r="DOH178" s="396"/>
      <c r="DOI178" s="396"/>
      <c r="DOJ178" s="396"/>
      <c r="DOK178" s="396"/>
      <c r="DOL178" s="396"/>
      <c r="DOM178" s="396"/>
      <c r="DON178" s="396"/>
      <c r="DOO178" s="396"/>
      <c r="DOP178" s="396"/>
      <c r="DOQ178" s="396"/>
      <c r="DOR178" s="396"/>
      <c r="DOS178" s="396"/>
      <c r="DOT178" s="396"/>
      <c r="DOU178" s="396"/>
      <c r="DOV178" s="396"/>
      <c r="DOW178" s="396"/>
      <c r="DOX178" s="396"/>
      <c r="DOY178" s="396"/>
      <c r="DOZ178" s="396"/>
      <c r="DPA178" s="396"/>
      <c r="DPB178" s="396"/>
      <c r="DPC178" s="396"/>
      <c r="DPD178" s="396"/>
      <c r="DPE178" s="396"/>
      <c r="DPF178" s="396"/>
      <c r="DPG178" s="396"/>
      <c r="DPH178" s="396"/>
      <c r="DPI178" s="396"/>
      <c r="DPJ178" s="396"/>
      <c r="DPK178" s="396"/>
      <c r="DPL178" s="396"/>
      <c r="DPM178" s="396"/>
      <c r="DPN178" s="396"/>
      <c r="DPO178" s="396"/>
      <c r="DPP178" s="396"/>
      <c r="DPQ178" s="396"/>
      <c r="DPR178" s="396"/>
      <c r="DPS178" s="396"/>
      <c r="DPT178" s="396"/>
      <c r="DPU178" s="396"/>
      <c r="DPV178" s="396"/>
      <c r="DPW178" s="396"/>
      <c r="DPX178" s="396"/>
      <c r="DPY178" s="396"/>
      <c r="DPZ178" s="396"/>
      <c r="DQA178" s="396"/>
      <c r="DQB178" s="396"/>
      <c r="DQC178" s="396"/>
      <c r="DQD178" s="396"/>
      <c r="DQE178" s="396"/>
      <c r="DQF178" s="396"/>
      <c r="DQG178" s="396"/>
      <c r="DQH178" s="396"/>
      <c r="DQI178" s="396"/>
      <c r="DQJ178" s="396"/>
      <c r="DQK178" s="396"/>
      <c r="DQL178" s="396"/>
      <c r="DQM178" s="396"/>
      <c r="DQN178" s="396"/>
      <c r="DQO178" s="396"/>
      <c r="DQP178" s="396"/>
      <c r="DQQ178" s="396"/>
      <c r="DQR178" s="396"/>
      <c r="DQS178" s="396"/>
      <c r="DQT178" s="396"/>
      <c r="DQU178" s="396"/>
      <c r="DQV178" s="396"/>
      <c r="DQW178" s="396"/>
      <c r="DQX178" s="396"/>
      <c r="DQY178" s="396"/>
      <c r="DQZ178" s="396"/>
      <c r="DRA178" s="396"/>
      <c r="DRB178" s="396"/>
      <c r="DRC178" s="396"/>
      <c r="DRD178" s="396"/>
      <c r="DRE178" s="396"/>
      <c r="DRF178" s="396"/>
      <c r="DRG178" s="396"/>
      <c r="DRH178" s="396"/>
      <c r="DRI178" s="396"/>
      <c r="DRJ178" s="396"/>
      <c r="DRK178" s="396"/>
      <c r="DRL178" s="396"/>
      <c r="DRM178" s="396"/>
      <c r="DRN178" s="396"/>
      <c r="DRO178" s="396"/>
      <c r="DRP178" s="396"/>
      <c r="DRQ178" s="396"/>
      <c r="DRR178" s="396"/>
      <c r="DRS178" s="396"/>
      <c r="DRT178" s="396"/>
      <c r="DRU178" s="396"/>
      <c r="DRV178" s="396"/>
      <c r="DRW178" s="396"/>
      <c r="DRX178" s="396"/>
      <c r="DRY178" s="396"/>
      <c r="DRZ178" s="396"/>
      <c r="DSA178" s="396"/>
      <c r="DSB178" s="396"/>
      <c r="DSC178" s="396"/>
      <c r="DSD178" s="396"/>
      <c r="DSE178" s="396"/>
      <c r="DSF178" s="396"/>
      <c r="DSG178" s="396"/>
      <c r="DSH178" s="396"/>
      <c r="DSI178" s="396"/>
      <c r="DSJ178" s="396"/>
      <c r="DSK178" s="396"/>
      <c r="DSL178" s="396"/>
      <c r="DSM178" s="396"/>
      <c r="DSN178" s="396"/>
      <c r="DSO178" s="396"/>
      <c r="DSP178" s="396"/>
      <c r="DSQ178" s="396"/>
      <c r="DSR178" s="396"/>
      <c r="DSS178" s="396"/>
      <c r="DST178" s="396"/>
      <c r="DSU178" s="396"/>
      <c r="DSV178" s="396"/>
      <c r="DSW178" s="396"/>
      <c r="DSX178" s="396"/>
      <c r="DSY178" s="396"/>
      <c r="DSZ178" s="396"/>
      <c r="DTA178" s="396"/>
      <c r="DTB178" s="396"/>
      <c r="DTC178" s="396"/>
      <c r="DTD178" s="396"/>
      <c r="DTE178" s="396"/>
      <c r="DTF178" s="396"/>
      <c r="DTG178" s="396"/>
      <c r="DTH178" s="396"/>
      <c r="DTI178" s="396"/>
      <c r="DTJ178" s="396"/>
      <c r="DTK178" s="396"/>
      <c r="DTL178" s="396"/>
      <c r="DTM178" s="396"/>
      <c r="DTN178" s="396"/>
      <c r="DTO178" s="396"/>
      <c r="DTP178" s="396"/>
      <c r="DTQ178" s="396"/>
      <c r="DTR178" s="396"/>
      <c r="DTS178" s="396"/>
      <c r="DTT178" s="396"/>
      <c r="DTU178" s="396"/>
      <c r="DTV178" s="396"/>
      <c r="DTW178" s="396"/>
      <c r="DTX178" s="396"/>
      <c r="DTY178" s="396"/>
      <c r="DTZ178" s="396"/>
      <c r="DUA178" s="396"/>
      <c r="DUB178" s="396"/>
      <c r="DUC178" s="396"/>
      <c r="DUD178" s="396"/>
      <c r="DUE178" s="396"/>
      <c r="DUF178" s="396"/>
      <c r="DUG178" s="396"/>
      <c r="DUH178" s="396"/>
      <c r="DUI178" s="396"/>
      <c r="DUJ178" s="396"/>
      <c r="DUK178" s="396"/>
      <c r="DUL178" s="396"/>
      <c r="DUM178" s="396"/>
      <c r="DUN178" s="396"/>
      <c r="DUO178" s="396"/>
      <c r="DUP178" s="396"/>
      <c r="DUQ178" s="396"/>
      <c r="DUR178" s="396"/>
      <c r="DUS178" s="396"/>
      <c r="DUT178" s="396"/>
      <c r="DUU178" s="396"/>
      <c r="DUV178" s="396"/>
      <c r="DUW178" s="396"/>
      <c r="DUX178" s="396"/>
      <c r="DUY178" s="396"/>
      <c r="DUZ178" s="396"/>
      <c r="DVA178" s="396"/>
      <c r="DVB178" s="396"/>
      <c r="DVC178" s="396"/>
      <c r="DVD178" s="396"/>
      <c r="DVE178" s="396"/>
      <c r="DVF178" s="396"/>
      <c r="DVG178" s="396"/>
      <c r="DVH178" s="396"/>
      <c r="DVI178" s="396"/>
      <c r="DVJ178" s="396"/>
      <c r="DVK178" s="396"/>
      <c r="DVL178" s="396"/>
      <c r="DVM178" s="396"/>
      <c r="DVN178" s="396"/>
      <c r="DVO178" s="396"/>
      <c r="DVP178" s="396"/>
      <c r="DVQ178" s="396"/>
      <c r="DVR178" s="396"/>
      <c r="DVS178" s="396"/>
      <c r="DVT178" s="396"/>
      <c r="DVU178" s="396"/>
      <c r="DVV178" s="396"/>
      <c r="DVW178" s="396"/>
      <c r="DVX178" s="396"/>
      <c r="DVY178" s="396"/>
      <c r="DVZ178" s="396"/>
      <c r="DWA178" s="396"/>
      <c r="DWB178" s="396"/>
      <c r="DWC178" s="396"/>
      <c r="DWD178" s="396"/>
      <c r="DWE178" s="396"/>
      <c r="DWF178" s="396"/>
      <c r="DWG178" s="396"/>
      <c r="DWH178" s="396"/>
      <c r="DWI178" s="396"/>
      <c r="DWJ178" s="396"/>
      <c r="DWK178" s="396"/>
      <c r="DWL178" s="396"/>
      <c r="DWM178" s="396"/>
      <c r="DWN178" s="396"/>
      <c r="DWO178" s="396"/>
      <c r="DWP178" s="396"/>
      <c r="DWQ178" s="396"/>
      <c r="DWR178" s="396"/>
      <c r="DWS178" s="396"/>
      <c r="DWT178" s="396"/>
      <c r="DWU178" s="396"/>
      <c r="DWV178" s="396"/>
      <c r="DWW178" s="396"/>
      <c r="DWX178" s="396"/>
      <c r="DWY178" s="396"/>
      <c r="DWZ178" s="396"/>
      <c r="DXA178" s="396"/>
      <c r="DXB178" s="396"/>
      <c r="DXC178" s="396"/>
      <c r="DXD178" s="396"/>
      <c r="DXE178" s="396"/>
      <c r="DXF178" s="396"/>
      <c r="DXG178" s="396"/>
      <c r="DXH178" s="396"/>
      <c r="DXI178" s="396"/>
      <c r="DXJ178" s="396"/>
      <c r="DXK178" s="396"/>
      <c r="DXL178" s="396"/>
      <c r="DXM178" s="396"/>
      <c r="DXN178" s="396"/>
      <c r="DXO178" s="396"/>
      <c r="DXP178" s="396"/>
      <c r="DXQ178" s="396"/>
      <c r="DXR178" s="396"/>
      <c r="DXS178" s="396"/>
      <c r="DXT178" s="396"/>
      <c r="DXU178" s="396"/>
      <c r="DXV178" s="396"/>
      <c r="DXW178" s="396"/>
      <c r="DXX178" s="396"/>
      <c r="DXY178" s="396"/>
      <c r="DXZ178" s="396"/>
      <c r="DYA178" s="396"/>
      <c r="DYB178" s="396"/>
      <c r="DYC178" s="396"/>
      <c r="DYD178" s="396"/>
      <c r="DYE178" s="396"/>
      <c r="DYF178" s="396"/>
      <c r="DYG178" s="396"/>
      <c r="DYH178" s="396"/>
      <c r="DYI178" s="396"/>
      <c r="DYJ178" s="396"/>
      <c r="DYK178" s="396"/>
      <c r="DYL178" s="396"/>
      <c r="DYM178" s="396"/>
      <c r="DYN178" s="396"/>
      <c r="DYO178" s="396"/>
      <c r="DYP178" s="396"/>
      <c r="DYQ178" s="396"/>
      <c r="DYR178" s="396"/>
      <c r="DYS178" s="396"/>
      <c r="DYT178" s="396"/>
      <c r="DYU178" s="396"/>
      <c r="DYV178" s="396"/>
      <c r="DYW178" s="396"/>
      <c r="DYX178" s="396"/>
      <c r="DYY178" s="396"/>
      <c r="DYZ178" s="396"/>
      <c r="DZA178" s="396"/>
      <c r="DZB178" s="396"/>
      <c r="DZC178" s="396"/>
      <c r="DZD178" s="396"/>
      <c r="DZE178" s="396"/>
      <c r="DZF178" s="396"/>
      <c r="DZG178" s="396"/>
      <c r="DZH178" s="396"/>
      <c r="DZI178" s="396"/>
      <c r="DZJ178" s="396"/>
      <c r="DZK178" s="396"/>
      <c r="DZL178" s="396"/>
      <c r="DZM178" s="396"/>
      <c r="DZN178" s="396"/>
      <c r="DZO178" s="396"/>
      <c r="DZP178" s="396"/>
      <c r="DZQ178" s="396"/>
      <c r="DZR178" s="396"/>
      <c r="DZS178" s="396"/>
      <c r="DZT178" s="396"/>
      <c r="DZU178" s="396"/>
      <c r="DZV178" s="396"/>
      <c r="DZW178" s="396"/>
      <c r="DZX178" s="396"/>
      <c r="DZY178" s="396"/>
      <c r="DZZ178" s="396"/>
      <c r="EAA178" s="396"/>
      <c r="EAB178" s="396"/>
      <c r="EAC178" s="396"/>
      <c r="EAD178" s="396"/>
      <c r="EAE178" s="396"/>
      <c r="EAF178" s="396"/>
      <c r="EAG178" s="396"/>
      <c r="EAH178" s="396"/>
      <c r="EAI178" s="396"/>
      <c r="EAJ178" s="396"/>
      <c r="EAK178" s="396"/>
      <c r="EAL178" s="396"/>
      <c r="EAM178" s="396"/>
      <c r="EAN178" s="396"/>
      <c r="EAO178" s="396"/>
      <c r="EAP178" s="396"/>
      <c r="EAQ178" s="396"/>
      <c r="EAR178" s="396"/>
      <c r="EAS178" s="396"/>
      <c r="EAT178" s="396"/>
      <c r="EAU178" s="396"/>
      <c r="EAV178" s="396"/>
      <c r="EAW178" s="396"/>
      <c r="EAX178" s="396"/>
      <c r="EAY178" s="396"/>
      <c r="EAZ178" s="396"/>
      <c r="EBA178" s="396"/>
      <c r="EBB178" s="396"/>
      <c r="EBC178" s="396"/>
      <c r="EBD178" s="396"/>
      <c r="EBE178" s="396"/>
      <c r="EBF178" s="396"/>
      <c r="EBG178" s="396"/>
      <c r="EBH178" s="396"/>
      <c r="EBI178" s="396"/>
      <c r="EBJ178" s="396"/>
      <c r="EBK178" s="396"/>
      <c r="EBL178" s="396"/>
      <c r="EBM178" s="396"/>
      <c r="EBN178" s="396"/>
      <c r="EBO178" s="396"/>
      <c r="EBP178" s="396"/>
      <c r="EBQ178" s="396"/>
      <c r="EBR178" s="396"/>
      <c r="EBS178" s="396"/>
      <c r="EBT178" s="396"/>
      <c r="EBU178" s="396"/>
      <c r="EBV178" s="396"/>
      <c r="EBW178" s="396"/>
      <c r="EBX178" s="396"/>
      <c r="EBY178" s="396"/>
      <c r="EBZ178" s="396"/>
      <c r="ECA178" s="396"/>
      <c r="ECB178" s="396"/>
      <c r="ECC178" s="396"/>
      <c r="ECD178" s="396"/>
      <c r="ECE178" s="396"/>
      <c r="ECF178" s="396"/>
      <c r="ECG178" s="396"/>
      <c r="ECH178" s="396"/>
      <c r="ECI178" s="396"/>
      <c r="ECJ178" s="396"/>
      <c r="ECK178" s="396"/>
      <c r="ECL178" s="396"/>
      <c r="ECM178" s="396"/>
      <c r="ECN178" s="396"/>
      <c r="ECO178" s="396"/>
      <c r="ECP178" s="396"/>
      <c r="ECQ178" s="396"/>
      <c r="ECR178" s="396"/>
      <c r="ECS178" s="396"/>
      <c r="ECT178" s="396"/>
      <c r="ECU178" s="396"/>
      <c r="ECV178" s="396"/>
      <c r="ECW178" s="396"/>
      <c r="ECX178" s="396"/>
      <c r="ECY178" s="396"/>
      <c r="ECZ178" s="396"/>
      <c r="EDA178" s="396"/>
      <c r="EDB178" s="396"/>
      <c r="EDC178" s="396"/>
      <c r="EDD178" s="396"/>
      <c r="EDE178" s="396"/>
      <c r="EDF178" s="396"/>
      <c r="EDG178" s="396"/>
      <c r="EDH178" s="396"/>
      <c r="EDI178" s="396"/>
      <c r="EDJ178" s="396"/>
      <c r="EDK178" s="396"/>
      <c r="EDL178" s="396"/>
      <c r="EDM178" s="396"/>
      <c r="EDN178" s="396"/>
      <c r="EDO178" s="396"/>
      <c r="EDP178" s="396"/>
      <c r="EDQ178" s="396"/>
      <c r="EDR178" s="396"/>
      <c r="EDS178" s="396"/>
      <c r="EDT178" s="396"/>
      <c r="EDU178" s="396"/>
      <c r="EDV178" s="396"/>
      <c r="EDW178" s="396"/>
      <c r="EDX178" s="396"/>
      <c r="EDY178" s="396"/>
      <c r="EDZ178" s="396"/>
      <c r="EEA178" s="396"/>
      <c r="EEB178" s="396"/>
      <c r="EEC178" s="396"/>
      <c r="EED178" s="396"/>
      <c r="EEE178" s="396"/>
      <c r="EEF178" s="396"/>
      <c r="EEG178" s="396"/>
      <c r="EEH178" s="396"/>
      <c r="EEI178" s="396"/>
      <c r="EEJ178" s="396"/>
      <c r="EEK178" s="396"/>
      <c r="EEL178" s="396"/>
      <c r="EEM178" s="396"/>
      <c r="EEN178" s="396"/>
      <c r="EEO178" s="396"/>
      <c r="EEP178" s="396"/>
      <c r="EEQ178" s="396"/>
      <c r="EER178" s="396"/>
      <c r="EES178" s="396"/>
      <c r="EET178" s="396"/>
      <c r="EEU178" s="396"/>
      <c r="EEV178" s="396"/>
      <c r="EEW178" s="396"/>
      <c r="EEX178" s="396"/>
      <c r="EEY178" s="396"/>
      <c r="EEZ178" s="396"/>
      <c r="EFA178" s="396"/>
      <c r="EFB178" s="396"/>
      <c r="EFC178" s="396"/>
      <c r="EFD178" s="396"/>
      <c r="EFE178" s="396"/>
      <c r="EFF178" s="396"/>
      <c r="EFG178" s="396"/>
      <c r="EFH178" s="396"/>
      <c r="EFI178" s="396"/>
      <c r="EFJ178" s="396"/>
      <c r="EFK178" s="396"/>
      <c r="EFL178" s="396"/>
      <c r="EFM178" s="396"/>
      <c r="EFN178" s="396"/>
      <c r="EFO178" s="396"/>
      <c r="EFP178" s="396"/>
      <c r="EFQ178" s="396"/>
      <c r="EFR178" s="396"/>
      <c r="EFS178" s="396"/>
      <c r="EFT178" s="396"/>
      <c r="EFU178" s="396"/>
      <c r="EFV178" s="396"/>
      <c r="EFW178" s="396"/>
      <c r="EFX178" s="396"/>
      <c r="EFY178" s="396"/>
      <c r="EFZ178" s="396"/>
      <c r="EGA178" s="396"/>
      <c r="EGB178" s="396"/>
      <c r="EGC178" s="396"/>
      <c r="EGD178" s="396"/>
      <c r="EGE178" s="396"/>
      <c r="EGF178" s="396"/>
      <c r="EGG178" s="396"/>
      <c r="EGH178" s="396"/>
      <c r="EGI178" s="396"/>
      <c r="EGJ178" s="396"/>
      <c r="EGK178" s="396"/>
      <c r="EGL178" s="396"/>
      <c r="EGM178" s="396"/>
      <c r="EGN178" s="396"/>
      <c r="EGO178" s="396"/>
      <c r="EGP178" s="396"/>
      <c r="EGQ178" s="396"/>
      <c r="EGR178" s="396"/>
      <c r="EGS178" s="396"/>
      <c r="EGT178" s="396"/>
      <c r="EGU178" s="396"/>
      <c r="EGV178" s="396"/>
      <c r="EGW178" s="396"/>
      <c r="EGX178" s="396"/>
      <c r="EGY178" s="396"/>
      <c r="EGZ178" s="396"/>
      <c r="EHA178" s="396"/>
      <c r="EHB178" s="396"/>
      <c r="EHC178" s="396"/>
      <c r="EHD178" s="396"/>
      <c r="EHE178" s="396"/>
      <c r="EHF178" s="396"/>
      <c r="EHG178" s="396"/>
      <c r="EHH178" s="396"/>
      <c r="EHI178" s="396"/>
      <c r="EHJ178" s="396"/>
      <c r="EHK178" s="396"/>
      <c r="EHL178" s="396"/>
      <c r="EHM178" s="396"/>
      <c r="EHN178" s="396"/>
      <c r="EHO178" s="396"/>
      <c r="EHP178" s="396"/>
      <c r="EHQ178" s="396"/>
      <c r="EHR178" s="396"/>
      <c r="EHS178" s="396"/>
      <c r="EHT178" s="396"/>
      <c r="EHU178" s="396"/>
      <c r="EHV178" s="396"/>
      <c r="EHW178" s="396"/>
      <c r="EHX178" s="396"/>
      <c r="EHY178" s="396"/>
      <c r="EHZ178" s="396"/>
      <c r="EIA178" s="396"/>
      <c r="EIB178" s="396"/>
      <c r="EIC178" s="396"/>
      <c r="EID178" s="396"/>
      <c r="EIE178" s="396"/>
      <c r="EIF178" s="396"/>
      <c r="EIG178" s="396"/>
      <c r="EIH178" s="396"/>
      <c r="EII178" s="396"/>
      <c r="EIJ178" s="396"/>
      <c r="EIK178" s="396"/>
      <c r="EIL178" s="396"/>
      <c r="EIM178" s="396"/>
      <c r="EIN178" s="396"/>
      <c r="EIO178" s="396"/>
      <c r="EIP178" s="396"/>
      <c r="EIQ178" s="396"/>
      <c r="EIR178" s="396"/>
      <c r="EIS178" s="396"/>
      <c r="EIT178" s="396"/>
      <c r="EIU178" s="396"/>
      <c r="EIV178" s="396"/>
      <c r="EIW178" s="396"/>
      <c r="EIX178" s="396"/>
      <c r="EIY178" s="396"/>
      <c r="EIZ178" s="396"/>
      <c r="EJA178" s="396"/>
      <c r="EJB178" s="396"/>
      <c r="EJC178" s="396"/>
      <c r="EJD178" s="396"/>
      <c r="EJE178" s="396"/>
      <c r="EJF178" s="396"/>
      <c r="EJG178" s="396"/>
      <c r="EJH178" s="396"/>
      <c r="EJI178" s="396"/>
      <c r="EJJ178" s="396"/>
      <c r="EJK178" s="396"/>
      <c r="EJL178" s="396"/>
      <c r="EJM178" s="396"/>
      <c r="EJN178" s="396"/>
      <c r="EJO178" s="396"/>
      <c r="EJP178" s="396"/>
      <c r="EJQ178" s="396"/>
      <c r="EJR178" s="396"/>
      <c r="EJS178" s="396"/>
      <c r="EJT178" s="396"/>
      <c r="EJU178" s="396"/>
      <c r="EJV178" s="396"/>
      <c r="EJW178" s="396"/>
      <c r="EJX178" s="396"/>
      <c r="EJY178" s="396"/>
      <c r="EJZ178" s="396"/>
      <c r="EKA178" s="396"/>
      <c r="EKB178" s="396"/>
      <c r="EKC178" s="396"/>
      <c r="EKD178" s="396"/>
      <c r="EKE178" s="396"/>
      <c r="EKF178" s="396"/>
      <c r="EKG178" s="396"/>
      <c r="EKH178" s="396"/>
      <c r="EKI178" s="396"/>
      <c r="EKJ178" s="396"/>
      <c r="EKK178" s="396"/>
      <c r="EKL178" s="396"/>
      <c r="EKM178" s="396"/>
      <c r="EKN178" s="396"/>
      <c r="EKO178" s="396"/>
      <c r="EKP178" s="396"/>
      <c r="EKQ178" s="396"/>
      <c r="EKR178" s="396"/>
      <c r="EKS178" s="396"/>
      <c r="EKT178" s="396"/>
      <c r="EKU178" s="396"/>
      <c r="EKV178" s="396"/>
      <c r="EKW178" s="396"/>
      <c r="EKX178" s="396"/>
      <c r="EKY178" s="396"/>
      <c r="EKZ178" s="396"/>
      <c r="ELA178" s="396"/>
      <c r="ELB178" s="396"/>
      <c r="ELC178" s="396"/>
      <c r="ELD178" s="396"/>
      <c r="ELE178" s="396"/>
      <c r="ELF178" s="396"/>
      <c r="ELG178" s="396"/>
      <c r="ELH178" s="396"/>
      <c r="ELI178" s="396"/>
      <c r="ELJ178" s="396"/>
      <c r="ELK178" s="396"/>
      <c r="ELL178" s="396"/>
      <c r="ELM178" s="396"/>
      <c r="ELN178" s="396"/>
      <c r="ELO178" s="396"/>
      <c r="ELP178" s="396"/>
      <c r="ELQ178" s="396"/>
      <c r="ELR178" s="396"/>
      <c r="ELS178" s="396"/>
      <c r="ELT178" s="396"/>
      <c r="ELU178" s="396"/>
      <c r="ELV178" s="396"/>
      <c r="ELW178" s="396"/>
      <c r="ELX178" s="396"/>
      <c r="ELY178" s="396"/>
      <c r="ELZ178" s="396"/>
      <c r="EMA178" s="396"/>
      <c r="EMB178" s="396"/>
      <c r="EMC178" s="396"/>
      <c r="EMD178" s="396"/>
      <c r="EME178" s="396"/>
      <c r="EMF178" s="396"/>
      <c r="EMG178" s="396"/>
      <c r="EMH178" s="396"/>
      <c r="EMI178" s="396"/>
      <c r="EMJ178" s="396"/>
      <c r="EMK178" s="396"/>
      <c r="EML178" s="396"/>
      <c r="EMM178" s="396"/>
      <c r="EMN178" s="396"/>
      <c r="EMO178" s="396"/>
      <c r="EMP178" s="396"/>
      <c r="EMQ178" s="396"/>
      <c r="EMR178" s="396"/>
      <c r="EMS178" s="396"/>
      <c r="EMT178" s="396"/>
      <c r="EMU178" s="396"/>
      <c r="EMV178" s="396"/>
      <c r="EMW178" s="396"/>
      <c r="EMX178" s="396"/>
      <c r="EMY178" s="396"/>
      <c r="EMZ178" s="396"/>
      <c r="ENA178" s="396"/>
      <c r="ENB178" s="396"/>
      <c r="ENC178" s="396"/>
      <c r="END178" s="396"/>
      <c r="ENE178" s="396"/>
      <c r="ENF178" s="396"/>
      <c r="ENG178" s="396"/>
      <c r="ENH178" s="396"/>
      <c r="ENI178" s="396"/>
      <c r="ENJ178" s="396"/>
      <c r="ENK178" s="396"/>
      <c r="ENL178" s="396"/>
      <c r="ENM178" s="396"/>
      <c r="ENN178" s="396"/>
      <c r="ENO178" s="396"/>
      <c r="ENP178" s="396"/>
      <c r="ENQ178" s="396"/>
      <c r="ENR178" s="396"/>
      <c r="ENS178" s="396"/>
      <c r="ENT178" s="396"/>
      <c r="ENU178" s="396"/>
      <c r="ENV178" s="396"/>
      <c r="ENW178" s="396"/>
      <c r="ENX178" s="396"/>
      <c r="ENY178" s="396"/>
      <c r="ENZ178" s="396"/>
      <c r="EOA178" s="396"/>
      <c r="EOB178" s="396"/>
      <c r="EOC178" s="396"/>
      <c r="EOD178" s="396"/>
      <c r="EOE178" s="396"/>
      <c r="EOF178" s="396"/>
      <c r="EOG178" s="396"/>
      <c r="EOH178" s="396"/>
      <c r="EOI178" s="396"/>
      <c r="EOJ178" s="396"/>
      <c r="EOK178" s="396"/>
      <c r="EOL178" s="396"/>
      <c r="EOM178" s="396"/>
      <c r="EON178" s="396"/>
      <c r="EOO178" s="396"/>
      <c r="EOP178" s="396"/>
      <c r="EOQ178" s="396"/>
      <c r="EOR178" s="396"/>
      <c r="EOS178" s="396"/>
      <c r="EOT178" s="396"/>
      <c r="EOU178" s="396"/>
      <c r="EOV178" s="396"/>
      <c r="EOW178" s="396"/>
      <c r="EOX178" s="396"/>
      <c r="EOY178" s="396"/>
      <c r="EOZ178" s="396"/>
      <c r="EPA178" s="396"/>
      <c r="EPB178" s="396"/>
      <c r="EPC178" s="396"/>
      <c r="EPD178" s="396"/>
      <c r="EPE178" s="396"/>
      <c r="EPF178" s="396"/>
      <c r="EPG178" s="396"/>
      <c r="EPH178" s="396"/>
      <c r="EPI178" s="396"/>
      <c r="EPJ178" s="396"/>
      <c r="EPK178" s="396"/>
      <c r="EPL178" s="396"/>
      <c r="EPM178" s="396"/>
      <c r="EPN178" s="396"/>
      <c r="EPO178" s="396"/>
      <c r="EPP178" s="396"/>
      <c r="EPQ178" s="396"/>
      <c r="EPR178" s="396"/>
      <c r="EPS178" s="396"/>
      <c r="EPT178" s="396"/>
      <c r="EPU178" s="396"/>
      <c r="EPV178" s="396"/>
      <c r="EPW178" s="396"/>
      <c r="EPX178" s="396"/>
      <c r="EPY178" s="396"/>
      <c r="EPZ178" s="396"/>
      <c r="EQA178" s="396"/>
      <c r="EQB178" s="396"/>
      <c r="EQC178" s="396"/>
      <c r="EQD178" s="396"/>
      <c r="EQE178" s="396"/>
      <c r="EQF178" s="396"/>
      <c r="EQG178" s="396"/>
      <c r="EQH178" s="396"/>
      <c r="EQI178" s="396"/>
      <c r="EQJ178" s="396"/>
      <c r="EQK178" s="396"/>
      <c r="EQL178" s="396"/>
      <c r="EQM178" s="396"/>
      <c r="EQN178" s="396"/>
      <c r="EQO178" s="396"/>
      <c r="EQP178" s="396"/>
      <c r="EQQ178" s="396"/>
      <c r="EQR178" s="396"/>
      <c r="EQS178" s="396"/>
      <c r="EQT178" s="396"/>
      <c r="EQU178" s="396"/>
      <c r="EQV178" s="396"/>
      <c r="EQW178" s="396"/>
      <c r="EQX178" s="396"/>
      <c r="EQY178" s="396"/>
      <c r="EQZ178" s="396"/>
      <c r="ERA178" s="396"/>
      <c r="ERB178" s="396"/>
      <c r="ERC178" s="396"/>
      <c r="ERD178" s="396"/>
      <c r="ERE178" s="396"/>
      <c r="ERF178" s="396"/>
      <c r="ERG178" s="396"/>
      <c r="ERH178" s="396"/>
      <c r="ERI178" s="396"/>
      <c r="ERJ178" s="396"/>
      <c r="ERK178" s="396"/>
      <c r="ERL178" s="396"/>
      <c r="ERM178" s="396"/>
      <c r="ERN178" s="396"/>
      <c r="ERO178" s="396"/>
      <c r="ERP178" s="396"/>
      <c r="ERQ178" s="396"/>
      <c r="ERR178" s="396"/>
      <c r="ERS178" s="396"/>
      <c r="ERT178" s="396"/>
      <c r="ERU178" s="396"/>
      <c r="ERV178" s="396"/>
      <c r="ERW178" s="396"/>
      <c r="ERX178" s="396"/>
      <c r="ERY178" s="396"/>
      <c r="ERZ178" s="396"/>
      <c r="ESA178" s="396"/>
      <c r="ESB178" s="396"/>
      <c r="ESC178" s="396"/>
      <c r="ESD178" s="396"/>
      <c r="ESE178" s="396"/>
      <c r="ESF178" s="396"/>
      <c r="ESG178" s="396"/>
      <c r="ESH178" s="396"/>
      <c r="ESI178" s="396"/>
      <c r="ESJ178" s="396"/>
      <c r="ESK178" s="396"/>
      <c r="ESL178" s="396"/>
      <c r="ESM178" s="396"/>
      <c r="ESN178" s="396"/>
      <c r="ESO178" s="396"/>
      <c r="ESP178" s="396"/>
      <c r="ESQ178" s="396"/>
      <c r="ESR178" s="396"/>
      <c r="ESS178" s="396"/>
      <c r="EST178" s="396"/>
      <c r="ESU178" s="396"/>
      <c r="ESV178" s="396"/>
      <c r="ESW178" s="396"/>
      <c r="ESX178" s="396"/>
      <c r="ESY178" s="396"/>
      <c r="ESZ178" s="396"/>
      <c r="ETA178" s="396"/>
      <c r="ETB178" s="396"/>
      <c r="ETC178" s="396"/>
      <c r="ETD178" s="396"/>
      <c r="ETE178" s="396"/>
      <c r="ETF178" s="396"/>
      <c r="ETG178" s="396"/>
      <c r="ETH178" s="396"/>
      <c r="ETI178" s="396"/>
      <c r="ETJ178" s="396"/>
      <c r="ETK178" s="396"/>
      <c r="ETL178" s="396"/>
      <c r="ETM178" s="396"/>
      <c r="ETN178" s="396"/>
      <c r="ETO178" s="396"/>
      <c r="ETP178" s="396"/>
      <c r="ETQ178" s="396"/>
      <c r="ETR178" s="396"/>
      <c r="ETS178" s="396"/>
      <c r="ETT178" s="396"/>
      <c r="ETU178" s="396"/>
      <c r="ETV178" s="396"/>
      <c r="ETW178" s="396"/>
      <c r="ETX178" s="396"/>
      <c r="ETY178" s="396"/>
      <c r="ETZ178" s="396"/>
      <c r="EUA178" s="396"/>
      <c r="EUB178" s="396"/>
      <c r="EUC178" s="396"/>
      <c r="EUD178" s="396"/>
      <c r="EUE178" s="396"/>
      <c r="EUF178" s="396"/>
      <c r="EUG178" s="396"/>
      <c r="EUH178" s="396"/>
      <c r="EUI178" s="396"/>
      <c r="EUJ178" s="396"/>
      <c r="EUK178" s="396"/>
      <c r="EUL178" s="396"/>
      <c r="EUM178" s="396"/>
      <c r="EUN178" s="396"/>
      <c r="EUO178" s="396"/>
      <c r="EUP178" s="396"/>
      <c r="EUQ178" s="396"/>
      <c r="EUR178" s="396"/>
      <c r="EUS178" s="396"/>
      <c r="EUT178" s="396"/>
      <c r="EUU178" s="396"/>
      <c r="EUV178" s="396"/>
      <c r="EUW178" s="396"/>
      <c r="EUX178" s="396"/>
      <c r="EUY178" s="396"/>
      <c r="EUZ178" s="396"/>
      <c r="EVA178" s="396"/>
      <c r="EVB178" s="396"/>
      <c r="EVC178" s="396"/>
      <c r="EVD178" s="396"/>
      <c r="EVE178" s="396"/>
      <c r="EVF178" s="396"/>
      <c r="EVG178" s="396"/>
      <c r="EVH178" s="396"/>
      <c r="EVI178" s="396"/>
      <c r="EVJ178" s="396"/>
      <c r="EVK178" s="396"/>
      <c r="EVL178" s="396"/>
      <c r="EVM178" s="396"/>
      <c r="EVN178" s="396"/>
      <c r="EVO178" s="396"/>
      <c r="EVP178" s="396"/>
      <c r="EVQ178" s="396"/>
      <c r="EVR178" s="396"/>
      <c r="EVS178" s="396"/>
      <c r="EVT178" s="396"/>
      <c r="EVU178" s="396"/>
      <c r="EVV178" s="396"/>
      <c r="EVW178" s="396"/>
      <c r="EVX178" s="396"/>
      <c r="EVY178" s="396"/>
      <c r="EVZ178" s="396"/>
      <c r="EWA178" s="396"/>
      <c r="EWB178" s="396"/>
      <c r="EWC178" s="396"/>
      <c r="EWD178" s="396"/>
      <c r="EWE178" s="396"/>
      <c r="EWF178" s="396"/>
      <c r="EWG178" s="396"/>
      <c r="EWH178" s="396"/>
      <c r="EWI178" s="396"/>
      <c r="EWJ178" s="396"/>
      <c r="EWK178" s="396"/>
      <c r="EWL178" s="396"/>
      <c r="EWM178" s="396"/>
      <c r="EWN178" s="396"/>
      <c r="EWO178" s="396"/>
      <c r="EWP178" s="396"/>
      <c r="EWQ178" s="396"/>
      <c r="EWR178" s="396"/>
      <c r="EWS178" s="396"/>
      <c r="EWT178" s="396"/>
      <c r="EWU178" s="396"/>
      <c r="EWV178" s="396"/>
      <c r="EWW178" s="396"/>
      <c r="EWX178" s="396"/>
      <c r="EWY178" s="396"/>
      <c r="EWZ178" s="396"/>
      <c r="EXA178" s="396"/>
      <c r="EXB178" s="396"/>
      <c r="EXC178" s="396"/>
      <c r="EXD178" s="396"/>
      <c r="EXE178" s="396"/>
      <c r="EXF178" s="396"/>
      <c r="EXG178" s="396"/>
      <c r="EXH178" s="396"/>
      <c r="EXI178" s="396"/>
      <c r="EXJ178" s="396"/>
      <c r="EXK178" s="396"/>
      <c r="EXL178" s="396"/>
      <c r="EXM178" s="396"/>
      <c r="EXN178" s="396"/>
      <c r="EXO178" s="396"/>
      <c r="EXP178" s="396"/>
      <c r="EXQ178" s="396"/>
      <c r="EXR178" s="396"/>
      <c r="EXS178" s="396"/>
      <c r="EXT178" s="396"/>
      <c r="EXU178" s="396"/>
      <c r="EXV178" s="396"/>
      <c r="EXW178" s="396"/>
      <c r="EXX178" s="396"/>
      <c r="EXY178" s="396"/>
      <c r="EXZ178" s="396"/>
      <c r="EYA178" s="396"/>
      <c r="EYB178" s="396"/>
      <c r="EYC178" s="396"/>
      <c r="EYD178" s="396"/>
      <c r="EYE178" s="396"/>
      <c r="EYF178" s="396"/>
      <c r="EYG178" s="396"/>
      <c r="EYH178" s="396"/>
      <c r="EYI178" s="396"/>
      <c r="EYJ178" s="396"/>
      <c r="EYK178" s="396"/>
      <c r="EYL178" s="396"/>
      <c r="EYM178" s="396"/>
      <c r="EYN178" s="396"/>
      <c r="EYO178" s="396"/>
      <c r="EYP178" s="396"/>
      <c r="EYQ178" s="396"/>
      <c r="EYR178" s="396"/>
      <c r="EYS178" s="396"/>
      <c r="EYT178" s="396"/>
      <c r="EYU178" s="396"/>
      <c r="EYV178" s="396"/>
      <c r="EYW178" s="396"/>
      <c r="EYX178" s="396"/>
      <c r="EYY178" s="396"/>
      <c r="EYZ178" s="396"/>
      <c r="EZA178" s="396"/>
      <c r="EZB178" s="396"/>
      <c r="EZC178" s="396"/>
      <c r="EZD178" s="396"/>
      <c r="EZE178" s="396"/>
      <c r="EZF178" s="396"/>
      <c r="EZG178" s="396"/>
      <c r="EZH178" s="396"/>
      <c r="EZI178" s="396"/>
      <c r="EZJ178" s="396"/>
      <c r="EZK178" s="396"/>
      <c r="EZL178" s="396"/>
      <c r="EZM178" s="396"/>
      <c r="EZN178" s="396"/>
      <c r="EZO178" s="396"/>
      <c r="EZP178" s="396"/>
      <c r="EZQ178" s="396"/>
      <c r="EZR178" s="396"/>
      <c r="EZS178" s="396"/>
      <c r="EZT178" s="396"/>
      <c r="EZU178" s="396"/>
      <c r="EZV178" s="396"/>
      <c r="EZW178" s="396"/>
      <c r="EZX178" s="396"/>
      <c r="EZY178" s="396"/>
      <c r="EZZ178" s="396"/>
      <c r="FAA178" s="396"/>
      <c r="FAB178" s="396"/>
      <c r="FAC178" s="396"/>
      <c r="FAD178" s="396"/>
      <c r="FAE178" s="396"/>
      <c r="FAF178" s="396"/>
      <c r="FAG178" s="396"/>
      <c r="FAH178" s="396"/>
      <c r="FAI178" s="396"/>
      <c r="FAJ178" s="396"/>
      <c r="FAK178" s="396"/>
      <c r="FAL178" s="396"/>
      <c r="FAM178" s="396"/>
      <c r="FAN178" s="396"/>
      <c r="FAO178" s="396"/>
      <c r="FAP178" s="396"/>
      <c r="FAQ178" s="396"/>
      <c r="FAR178" s="396"/>
      <c r="FAS178" s="396"/>
      <c r="FAT178" s="396"/>
      <c r="FAU178" s="396"/>
      <c r="FAV178" s="396"/>
      <c r="FAW178" s="396"/>
      <c r="FAX178" s="396"/>
      <c r="FAY178" s="396"/>
      <c r="FAZ178" s="396"/>
      <c r="FBA178" s="396"/>
      <c r="FBB178" s="396"/>
      <c r="FBC178" s="396"/>
      <c r="FBD178" s="396"/>
      <c r="FBE178" s="396"/>
      <c r="FBF178" s="396"/>
      <c r="FBG178" s="396"/>
      <c r="FBH178" s="396"/>
      <c r="FBI178" s="396"/>
      <c r="FBJ178" s="396"/>
      <c r="FBK178" s="396"/>
      <c r="FBL178" s="396"/>
      <c r="FBM178" s="396"/>
      <c r="FBN178" s="396"/>
      <c r="FBO178" s="396"/>
      <c r="FBP178" s="396"/>
      <c r="FBQ178" s="396"/>
      <c r="FBR178" s="396"/>
      <c r="FBS178" s="396"/>
      <c r="FBT178" s="396"/>
      <c r="FBU178" s="396"/>
      <c r="FBV178" s="396"/>
      <c r="FBW178" s="396"/>
      <c r="FBX178" s="396"/>
      <c r="FBY178" s="396"/>
      <c r="FBZ178" s="396"/>
      <c r="FCA178" s="396"/>
      <c r="FCB178" s="396"/>
      <c r="FCC178" s="396"/>
      <c r="FCD178" s="396"/>
      <c r="FCE178" s="396"/>
      <c r="FCF178" s="396"/>
      <c r="FCG178" s="396"/>
      <c r="FCH178" s="396"/>
      <c r="FCI178" s="396"/>
      <c r="FCJ178" s="396"/>
      <c r="FCK178" s="396"/>
      <c r="FCL178" s="396"/>
      <c r="FCM178" s="396"/>
      <c r="FCN178" s="396"/>
      <c r="FCO178" s="396"/>
      <c r="FCP178" s="396"/>
      <c r="FCQ178" s="396"/>
      <c r="FCR178" s="396"/>
      <c r="FCS178" s="396"/>
      <c r="FCT178" s="396"/>
      <c r="FCU178" s="396"/>
      <c r="FCV178" s="396"/>
      <c r="FCW178" s="396"/>
      <c r="FCX178" s="396"/>
      <c r="FCY178" s="396"/>
      <c r="FCZ178" s="396"/>
      <c r="FDA178" s="396"/>
      <c r="FDB178" s="396"/>
      <c r="FDC178" s="396"/>
      <c r="FDD178" s="396"/>
      <c r="FDE178" s="396"/>
      <c r="FDF178" s="396"/>
      <c r="FDG178" s="396"/>
      <c r="FDH178" s="396"/>
      <c r="FDI178" s="396"/>
      <c r="FDJ178" s="396"/>
      <c r="FDK178" s="396"/>
      <c r="FDL178" s="396"/>
      <c r="FDM178" s="396"/>
      <c r="FDN178" s="396"/>
      <c r="FDO178" s="396"/>
      <c r="FDP178" s="396"/>
      <c r="FDQ178" s="396"/>
      <c r="FDR178" s="396"/>
      <c r="FDS178" s="396"/>
      <c r="FDT178" s="396"/>
      <c r="FDU178" s="396"/>
      <c r="FDV178" s="396"/>
      <c r="FDW178" s="396"/>
      <c r="FDX178" s="396"/>
      <c r="FDY178" s="396"/>
      <c r="FDZ178" s="396"/>
      <c r="FEA178" s="396"/>
      <c r="FEB178" s="396"/>
      <c r="FEC178" s="396"/>
      <c r="FED178" s="396"/>
      <c r="FEE178" s="396"/>
      <c r="FEF178" s="396"/>
      <c r="FEG178" s="396"/>
      <c r="FEH178" s="396"/>
      <c r="FEI178" s="396"/>
      <c r="FEJ178" s="396"/>
      <c r="FEK178" s="396"/>
      <c r="FEL178" s="396"/>
      <c r="FEM178" s="396"/>
      <c r="FEN178" s="396"/>
      <c r="FEO178" s="396"/>
      <c r="FEP178" s="396"/>
      <c r="FEQ178" s="396"/>
      <c r="FER178" s="396"/>
      <c r="FES178" s="396"/>
      <c r="FET178" s="396"/>
      <c r="FEU178" s="396"/>
      <c r="FEV178" s="396"/>
      <c r="FEW178" s="396"/>
      <c r="FEX178" s="396"/>
      <c r="FEY178" s="396"/>
      <c r="FEZ178" s="396"/>
      <c r="FFA178" s="396"/>
      <c r="FFB178" s="396"/>
      <c r="FFC178" s="396"/>
      <c r="FFD178" s="396"/>
      <c r="FFE178" s="396"/>
      <c r="FFF178" s="396"/>
      <c r="FFG178" s="396"/>
      <c r="FFH178" s="396"/>
      <c r="FFI178" s="396"/>
      <c r="FFJ178" s="396"/>
      <c r="FFK178" s="396"/>
      <c r="FFL178" s="396"/>
      <c r="FFM178" s="396"/>
      <c r="FFN178" s="396"/>
      <c r="FFO178" s="396"/>
      <c r="FFP178" s="396"/>
      <c r="FFQ178" s="396"/>
      <c r="FFR178" s="396"/>
      <c r="FFS178" s="396"/>
      <c r="FFT178" s="396"/>
      <c r="FFU178" s="396"/>
      <c r="FFV178" s="396"/>
      <c r="FFW178" s="396"/>
      <c r="FFX178" s="396"/>
      <c r="FFY178" s="396"/>
      <c r="FFZ178" s="396"/>
      <c r="FGA178" s="396"/>
      <c r="FGB178" s="396"/>
      <c r="FGC178" s="396"/>
      <c r="FGD178" s="396"/>
      <c r="FGE178" s="396"/>
      <c r="FGF178" s="396"/>
      <c r="FGG178" s="396"/>
      <c r="FGH178" s="396"/>
      <c r="FGI178" s="396"/>
      <c r="FGJ178" s="396"/>
      <c r="FGK178" s="396"/>
      <c r="FGL178" s="396"/>
      <c r="FGM178" s="396"/>
      <c r="FGN178" s="396"/>
      <c r="FGO178" s="396"/>
      <c r="FGP178" s="396"/>
      <c r="FGQ178" s="396"/>
      <c r="FGR178" s="396"/>
      <c r="FGS178" s="396"/>
      <c r="FGT178" s="396"/>
      <c r="FGU178" s="396"/>
      <c r="FGV178" s="396"/>
      <c r="FGW178" s="396"/>
      <c r="FGX178" s="396"/>
      <c r="FGY178" s="396"/>
      <c r="FGZ178" s="396"/>
      <c r="FHA178" s="396"/>
      <c r="FHB178" s="396"/>
      <c r="FHC178" s="396"/>
      <c r="FHD178" s="396"/>
      <c r="FHE178" s="396"/>
      <c r="FHF178" s="396"/>
      <c r="FHG178" s="396"/>
      <c r="FHH178" s="396"/>
      <c r="FHI178" s="396"/>
      <c r="FHJ178" s="396"/>
      <c r="FHK178" s="396"/>
      <c r="FHL178" s="396"/>
      <c r="FHM178" s="396"/>
      <c r="FHN178" s="396"/>
      <c r="FHO178" s="396"/>
      <c r="FHP178" s="396"/>
      <c r="FHQ178" s="396"/>
      <c r="FHR178" s="396"/>
      <c r="FHS178" s="396"/>
      <c r="FHT178" s="396"/>
      <c r="FHU178" s="396"/>
      <c r="FHV178" s="396"/>
      <c r="FHW178" s="396"/>
      <c r="FHX178" s="396"/>
      <c r="FHY178" s="396"/>
      <c r="FHZ178" s="396"/>
      <c r="FIA178" s="396"/>
      <c r="FIB178" s="396"/>
      <c r="FIC178" s="396"/>
      <c r="FID178" s="396"/>
      <c r="FIE178" s="396"/>
      <c r="FIF178" s="396"/>
      <c r="FIG178" s="396"/>
      <c r="FIH178" s="396"/>
      <c r="FII178" s="396"/>
      <c r="FIJ178" s="396"/>
      <c r="FIK178" s="396"/>
      <c r="FIL178" s="396"/>
      <c r="FIM178" s="396"/>
      <c r="FIN178" s="396"/>
      <c r="FIO178" s="396"/>
      <c r="FIP178" s="396"/>
      <c r="FIQ178" s="396"/>
      <c r="FIR178" s="396"/>
      <c r="FIS178" s="396"/>
      <c r="FIT178" s="396"/>
      <c r="FIU178" s="396"/>
      <c r="FIV178" s="396"/>
      <c r="FIW178" s="396"/>
      <c r="FIX178" s="396"/>
      <c r="FIY178" s="396"/>
      <c r="FIZ178" s="396"/>
      <c r="FJA178" s="396"/>
      <c r="FJB178" s="396"/>
      <c r="FJC178" s="396"/>
      <c r="FJD178" s="396"/>
      <c r="FJE178" s="396"/>
      <c r="FJF178" s="396"/>
      <c r="FJG178" s="396"/>
      <c r="FJH178" s="396"/>
      <c r="FJI178" s="396"/>
      <c r="FJJ178" s="396"/>
      <c r="FJK178" s="396"/>
      <c r="FJL178" s="396"/>
      <c r="FJM178" s="396"/>
      <c r="FJN178" s="396"/>
      <c r="FJO178" s="396"/>
      <c r="FJP178" s="396"/>
      <c r="FJQ178" s="396"/>
      <c r="FJR178" s="396"/>
      <c r="FJS178" s="396"/>
      <c r="FJT178" s="396"/>
      <c r="FJU178" s="396"/>
      <c r="FJV178" s="396"/>
      <c r="FJW178" s="396"/>
      <c r="FJX178" s="396"/>
      <c r="FJY178" s="396"/>
      <c r="FJZ178" s="396"/>
      <c r="FKA178" s="396"/>
      <c r="FKB178" s="396"/>
      <c r="FKC178" s="396"/>
      <c r="FKD178" s="396"/>
      <c r="FKE178" s="396"/>
      <c r="FKF178" s="396"/>
      <c r="FKG178" s="396"/>
      <c r="FKH178" s="396"/>
      <c r="FKI178" s="396"/>
      <c r="FKJ178" s="396"/>
      <c r="FKK178" s="396"/>
      <c r="FKL178" s="396"/>
      <c r="FKM178" s="396"/>
      <c r="FKN178" s="396"/>
      <c r="FKO178" s="396"/>
      <c r="FKP178" s="396"/>
      <c r="FKQ178" s="396"/>
      <c r="FKR178" s="396"/>
      <c r="FKS178" s="396"/>
      <c r="FKT178" s="396"/>
      <c r="FKU178" s="396"/>
      <c r="FKV178" s="396"/>
      <c r="FKW178" s="396"/>
      <c r="FKX178" s="396"/>
      <c r="FKY178" s="396"/>
      <c r="FKZ178" s="396"/>
      <c r="FLA178" s="396"/>
      <c r="FLB178" s="396"/>
      <c r="FLC178" s="396"/>
      <c r="FLD178" s="396"/>
      <c r="FLE178" s="396"/>
      <c r="FLF178" s="396"/>
      <c r="FLG178" s="396"/>
      <c r="FLH178" s="396"/>
      <c r="FLI178" s="396"/>
      <c r="FLJ178" s="396"/>
      <c r="FLK178" s="396"/>
      <c r="FLL178" s="396"/>
      <c r="FLM178" s="396"/>
      <c r="FLN178" s="396"/>
      <c r="FLO178" s="396"/>
      <c r="FLP178" s="396"/>
      <c r="FLQ178" s="396"/>
      <c r="FLR178" s="396"/>
      <c r="FLS178" s="396"/>
      <c r="FLT178" s="396"/>
      <c r="FLU178" s="396"/>
      <c r="FLV178" s="396"/>
      <c r="FLW178" s="396"/>
      <c r="FLX178" s="396"/>
      <c r="FLY178" s="396"/>
      <c r="FLZ178" s="396"/>
      <c r="FMA178" s="396"/>
      <c r="FMB178" s="396"/>
      <c r="FMC178" s="396"/>
      <c r="FMD178" s="396"/>
      <c r="FME178" s="396"/>
      <c r="FMF178" s="396"/>
      <c r="FMG178" s="396"/>
      <c r="FMH178" s="396"/>
      <c r="FMI178" s="396"/>
      <c r="FMJ178" s="396"/>
      <c r="FMK178" s="396"/>
      <c r="FML178" s="396"/>
      <c r="FMM178" s="396"/>
      <c r="FMN178" s="396"/>
      <c r="FMO178" s="396"/>
      <c r="FMP178" s="396"/>
      <c r="FMQ178" s="396"/>
      <c r="FMR178" s="396"/>
      <c r="FMS178" s="396"/>
      <c r="FMT178" s="396"/>
      <c r="FMU178" s="396"/>
      <c r="FMV178" s="396"/>
      <c r="FMW178" s="396"/>
      <c r="FMX178" s="396"/>
      <c r="FMY178" s="396"/>
      <c r="FMZ178" s="396"/>
      <c r="FNA178" s="396"/>
      <c r="FNB178" s="396"/>
      <c r="FNC178" s="396"/>
      <c r="FND178" s="396"/>
      <c r="FNE178" s="396"/>
      <c r="FNF178" s="396"/>
      <c r="FNG178" s="396"/>
      <c r="FNH178" s="396"/>
      <c r="FNI178" s="396"/>
      <c r="FNJ178" s="396"/>
      <c r="FNK178" s="396"/>
      <c r="FNL178" s="396"/>
      <c r="FNM178" s="396"/>
      <c r="FNN178" s="396"/>
      <c r="FNO178" s="396"/>
      <c r="FNP178" s="396"/>
      <c r="FNQ178" s="396"/>
      <c r="FNR178" s="396"/>
      <c r="FNS178" s="396"/>
      <c r="FNT178" s="396"/>
      <c r="FNU178" s="396"/>
      <c r="FNV178" s="396"/>
      <c r="FNW178" s="396"/>
      <c r="FNX178" s="396"/>
      <c r="FNY178" s="396"/>
      <c r="FNZ178" s="396"/>
      <c r="FOA178" s="396"/>
      <c r="FOB178" s="396"/>
      <c r="FOC178" s="396"/>
      <c r="FOD178" s="396"/>
      <c r="FOE178" s="396"/>
      <c r="FOF178" s="396"/>
      <c r="FOG178" s="396"/>
      <c r="FOH178" s="396"/>
      <c r="FOI178" s="396"/>
      <c r="FOJ178" s="396"/>
      <c r="FOK178" s="396"/>
      <c r="FOL178" s="396"/>
      <c r="FOM178" s="396"/>
      <c r="FON178" s="396"/>
      <c r="FOO178" s="396"/>
      <c r="FOP178" s="396"/>
      <c r="FOQ178" s="396"/>
      <c r="FOR178" s="396"/>
      <c r="FOS178" s="396"/>
      <c r="FOT178" s="396"/>
      <c r="FOU178" s="396"/>
      <c r="FOV178" s="396"/>
      <c r="FOW178" s="396"/>
      <c r="FOX178" s="396"/>
      <c r="FOY178" s="396"/>
      <c r="FOZ178" s="396"/>
      <c r="FPA178" s="396"/>
      <c r="FPB178" s="396"/>
      <c r="FPC178" s="396"/>
      <c r="FPD178" s="396"/>
      <c r="FPE178" s="396"/>
      <c r="FPF178" s="396"/>
      <c r="FPG178" s="396"/>
      <c r="FPH178" s="396"/>
      <c r="FPI178" s="396"/>
      <c r="FPJ178" s="396"/>
      <c r="FPK178" s="396"/>
      <c r="FPL178" s="396"/>
      <c r="FPM178" s="396"/>
      <c r="FPN178" s="396"/>
      <c r="FPO178" s="396"/>
      <c r="FPP178" s="396"/>
      <c r="FPQ178" s="396"/>
      <c r="FPR178" s="396"/>
      <c r="FPS178" s="396"/>
      <c r="FPT178" s="396"/>
      <c r="FPU178" s="396"/>
      <c r="FPV178" s="396"/>
      <c r="FPW178" s="396"/>
      <c r="FPX178" s="396"/>
      <c r="FPY178" s="396"/>
      <c r="FPZ178" s="396"/>
      <c r="FQA178" s="396"/>
      <c r="FQB178" s="396"/>
      <c r="FQC178" s="396"/>
      <c r="FQD178" s="396"/>
      <c r="FQE178" s="396"/>
      <c r="FQF178" s="396"/>
      <c r="FQG178" s="396"/>
      <c r="FQH178" s="396"/>
      <c r="FQI178" s="396"/>
      <c r="FQJ178" s="396"/>
      <c r="FQK178" s="396"/>
      <c r="FQL178" s="396"/>
      <c r="FQM178" s="396"/>
      <c r="FQN178" s="396"/>
      <c r="FQO178" s="396"/>
      <c r="FQP178" s="396"/>
      <c r="FQQ178" s="396"/>
      <c r="FQR178" s="396"/>
      <c r="FQS178" s="396"/>
      <c r="FQT178" s="396"/>
      <c r="FQU178" s="396"/>
      <c r="FQV178" s="396"/>
      <c r="FQW178" s="396"/>
      <c r="FQX178" s="396"/>
      <c r="FQY178" s="396"/>
      <c r="FQZ178" s="396"/>
      <c r="FRA178" s="396"/>
      <c r="FRB178" s="396"/>
      <c r="FRC178" s="396"/>
      <c r="FRD178" s="396"/>
      <c r="FRE178" s="396"/>
      <c r="FRF178" s="396"/>
      <c r="FRG178" s="396"/>
      <c r="FRH178" s="396"/>
      <c r="FRI178" s="396"/>
      <c r="FRJ178" s="396"/>
      <c r="FRK178" s="396"/>
      <c r="FRL178" s="396"/>
      <c r="FRM178" s="396"/>
      <c r="FRN178" s="396"/>
      <c r="FRO178" s="396"/>
      <c r="FRP178" s="396"/>
      <c r="FRQ178" s="396"/>
      <c r="FRR178" s="396"/>
      <c r="FRS178" s="396"/>
      <c r="FRT178" s="396"/>
      <c r="FRU178" s="396"/>
      <c r="FRV178" s="396"/>
      <c r="FRW178" s="396"/>
      <c r="FRX178" s="396"/>
      <c r="FRY178" s="396"/>
      <c r="FRZ178" s="396"/>
      <c r="FSA178" s="396"/>
      <c r="FSB178" s="396"/>
      <c r="FSC178" s="396"/>
      <c r="FSD178" s="396"/>
      <c r="FSE178" s="396"/>
      <c r="FSF178" s="396"/>
      <c r="FSG178" s="396"/>
      <c r="FSH178" s="396"/>
      <c r="FSI178" s="396"/>
      <c r="FSJ178" s="396"/>
      <c r="FSK178" s="396"/>
      <c r="FSL178" s="396"/>
      <c r="FSM178" s="396"/>
      <c r="FSN178" s="396"/>
      <c r="FSO178" s="396"/>
      <c r="FSP178" s="396"/>
      <c r="FSQ178" s="396"/>
      <c r="FSR178" s="396"/>
      <c r="FSS178" s="396"/>
      <c r="FST178" s="396"/>
      <c r="FSU178" s="396"/>
      <c r="FSV178" s="396"/>
      <c r="FSW178" s="396"/>
      <c r="FSX178" s="396"/>
      <c r="FSY178" s="396"/>
      <c r="FSZ178" s="396"/>
      <c r="FTA178" s="396"/>
      <c r="FTB178" s="396"/>
      <c r="FTC178" s="396"/>
      <c r="FTD178" s="396"/>
      <c r="FTE178" s="396"/>
      <c r="FTF178" s="396"/>
      <c r="FTG178" s="396"/>
      <c r="FTH178" s="396"/>
      <c r="FTI178" s="396"/>
      <c r="FTJ178" s="396"/>
      <c r="FTK178" s="396"/>
      <c r="FTL178" s="396"/>
      <c r="FTM178" s="396"/>
      <c r="FTN178" s="396"/>
      <c r="FTO178" s="396"/>
      <c r="FTP178" s="396"/>
      <c r="FTQ178" s="396"/>
      <c r="FTR178" s="396"/>
      <c r="FTS178" s="396"/>
      <c r="FTT178" s="396"/>
      <c r="FTU178" s="396"/>
      <c r="FTV178" s="396"/>
      <c r="FTW178" s="396"/>
      <c r="FTX178" s="396"/>
      <c r="FTY178" s="396"/>
      <c r="FTZ178" s="396"/>
      <c r="FUA178" s="396"/>
      <c r="FUB178" s="396"/>
      <c r="FUC178" s="396"/>
      <c r="FUD178" s="396"/>
      <c r="FUE178" s="396"/>
      <c r="FUF178" s="396"/>
      <c r="FUG178" s="396"/>
      <c r="FUH178" s="396"/>
      <c r="FUI178" s="396"/>
      <c r="FUJ178" s="396"/>
      <c r="FUK178" s="396"/>
      <c r="FUL178" s="396"/>
      <c r="FUM178" s="396"/>
      <c r="FUN178" s="396"/>
      <c r="FUO178" s="396"/>
      <c r="FUP178" s="396"/>
      <c r="FUQ178" s="396"/>
      <c r="FUR178" s="396"/>
      <c r="FUS178" s="396"/>
      <c r="FUT178" s="396"/>
      <c r="FUU178" s="396"/>
      <c r="FUV178" s="396"/>
      <c r="FUW178" s="396"/>
      <c r="FUX178" s="396"/>
      <c r="FUY178" s="396"/>
      <c r="FUZ178" s="396"/>
      <c r="FVA178" s="396"/>
      <c r="FVB178" s="396"/>
      <c r="FVC178" s="396"/>
      <c r="FVD178" s="396"/>
      <c r="FVE178" s="396"/>
      <c r="FVF178" s="396"/>
      <c r="FVG178" s="396"/>
      <c r="FVH178" s="396"/>
      <c r="FVI178" s="396"/>
      <c r="FVJ178" s="396"/>
      <c r="FVK178" s="396"/>
      <c r="FVL178" s="396"/>
      <c r="FVM178" s="396"/>
      <c r="FVN178" s="396"/>
      <c r="FVO178" s="396"/>
      <c r="FVP178" s="396"/>
      <c r="FVQ178" s="396"/>
      <c r="FVR178" s="396"/>
      <c r="FVS178" s="396"/>
      <c r="FVT178" s="396"/>
      <c r="FVU178" s="396"/>
      <c r="FVV178" s="396"/>
      <c r="FVW178" s="396"/>
      <c r="FVX178" s="396"/>
      <c r="FVY178" s="396"/>
      <c r="FVZ178" s="396"/>
      <c r="FWA178" s="396"/>
      <c r="FWB178" s="396"/>
      <c r="FWC178" s="396"/>
      <c r="FWD178" s="396"/>
      <c r="FWE178" s="396"/>
      <c r="FWF178" s="396"/>
      <c r="FWG178" s="396"/>
      <c r="FWH178" s="396"/>
      <c r="FWI178" s="396"/>
      <c r="FWJ178" s="396"/>
      <c r="FWK178" s="396"/>
      <c r="FWL178" s="396"/>
      <c r="FWM178" s="396"/>
      <c r="FWN178" s="396"/>
      <c r="FWO178" s="396"/>
      <c r="FWP178" s="396"/>
      <c r="FWQ178" s="396"/>
      <c r="FWR178" s="396"/>
      <c r="FWS178" s="396"/>
      <c r="FWT178" s="396"/>
      <c r="FWU178" s="396"/>
      <c r="FWV178" s="396"/>
      <c r="FWW178" s="396"/>
      <c r="FWX178" s="396"/>
      <c r="FWY178" s="396"/>
      <c r="FWZ178" s="396"/>
      <c r="FXA178" s="396"/>
      <c r="FXB178" s="396"/>
      <c r="FXC178" s="396"/>
      <c r="FXD178" s="396"/>
      <c r="FXE178" s="396"/>
      <c r="FXF178" s="396"/>
      <c r="FXG178" s="396"/>
      <c r="FXH178" s="396"/>
      <c r="FXI178" s="396"/>
      <c r="FXJ178" s="396"/>
      <c r="FXK178" s="396"/>
      <c r="FXL178" s="396"/>
      <c r="FXM178" s="396"/>
      <c r="FXN178" s="396"/>
      <c r="FXO178" s="396"/>
      <c r="FXP178" s="396"/>
      <c r="FXQ178" s="396"/>
      <c r="FXR178" s="396"/>
      <c r="FXS178" s="396"/>
      <c r="FXT178" s="396"/>
      <c r="FXU178" s="396"/>
      <c r="FXV178" s="396"/>
      <c r="FXW178" s="396"/>
      <c r="FXX178" s="396"/>
      <c r="FXY178" s="396"/>
      <c r="FXZ178" s="396"/>
      <c r="FYA178" s="396"/>
      <c r="FYB178" s="396"/>
      <c r="FYC178" s="396"/>
      <c r="FYD178" s="396"/>
      <c r="FYE178" s="396"/>
      <c r="FYF178" s="396"/>
      <c r="FYG178" s="396"/>
      <c r="FYH178" s="396"/>
      <c r="FYI178" s="396"/>
      <c r="FYJ178" s="396"/>
      <c r="FYK178" s="396"/>
      <c r="FYL178" s="396"/>
      <c r="FYM178" s="396"/>
      <c r="FYN178" s="396"/>
      <c r="FYO178" s="396"/>
      <c r="FYP178" s="396"/>
      <c r="FYQ178" s="396"/>
      <c r="FYR178" s="396"/>
      <c r="FYS178" s="396"/>
      <c r="FYT178" s="396"/>
      <c r="FYU178" s="396"/>
      <c r="FYV178" s="396"/>
      <c r="FYW178" s="396"/>
      <c r="FYX178" s="396"/>
      <c r="FYY178" s="396"/>
      <c r="FYZ178" s="396"/>
      <c r="FZA178" s="396"/>
      <c r="FZB178" s="396"/>
      <c r="FZC178" s="396"/>
      <c r="FZD178" s="396"/>
      <c r="FZE178" s="396"/>
      <c r="FZF178" s="396"/>
      <c r="FZG178" s="396"/>
      <c r="FZH178" s="396"/>
      <c r="FZI178" s="396"/>
      <c r="FZJ178" s="396"/>
      <c r="FZK178" s="396"/>
      <c r="FZL178" s="396"/>
      <c r="FZM178" s="396"/>
      <c r="FZN178" s="396"/>
      <c r="FZO178" s="396"/>
      <c r="FZP178" s="396"/>
      <c r="FZQ178" s="396"/>
      <c r="FZR178" s="396"/>
      <c r="FZS178" s="396"/>
      <c r="FZT178" s="396"/>
      <c r="FZU178" s="396"/>
      <c r="FZV178" s="396"/>
      <c r="FZW178" s="396"/>
      <c r="FZX178" s="396"/>
      <c r="FZY178" s="396"/>
      <c r="FZZ178" s="396"/>
      <c r="GAA178" s="396"/>
      <c r="GAB178" s="396"/>
      <c r="GAC178" s="396"/>
      <c r="GAD178" s="396"/>
      <c r="GAE178" s="396"/>
      <c r="GAF178" s="396"/>
      <c r="GAG178" s="396"/>
      <c r="GAH178" s="396"/>
      <c r="GAI178" s="396"/>
      <c r="GAJ178" s="396"/>
      <c r="GAK178" s="396"/>
      <c r="GAL178" s="396"/>
      <c r="GAM178" s="396"/>
      <c r="GAN178" s="396"/>
      <c r="GAO178" s="396"/>
      <c r="GAP178" s="396"/>
      <c r="GAQ178" s="396"/>
      <c r="GAR178" s="396"/>
      <c r="GAS178" s="396"/>
      <c r="GAT178" s="396"/>
      <c r="GAU178" s="396"/>
      <c r="GAV178" s="396"/>
      <c r="GAW178" s="396"/>
      <c r="GAX178" s="396"/>
      <c r="GAY178" s="396"/>
      <c r="GAZ178" s="396"/>
      <c r="GBA178" s="396"/>
      <c r="GBB178" s="396"/>
      <c r="GBC178" s="396"/>
      <c r="GBD178" s="396"/>
      <c r="GBE178" s="396"/>
      <c r="GBF178" s="396"/>
      <c r="GBG178" s="396"/>
      <c r="GBH178" s="396"/>
      <c r="GBI178" s="396"/>
      <c r="GBJ178" s="396"/>
      <c r="GBK178" s="396"/>
      <c r="GBL178" s="396"/>
      <c r="GBM178" s="396"/>
      <c r="GBN178" s="396"/>
      <c r="GBO178" s="396"/>
      <c r="GBP178" s="396"/>
      <c r="GBQ178" s="396"/>
      <c r="GBR178" s="396"/>
      <c r="GBS178" s="396"/>
      <c r="GBT178" s="396"/>
      <c r="GBU178" s="396"/>
      <c r="GBV178" s="396"/>
      <c r="GBW178" s="396"/>
      <c r="GBX178" s="396"/>
      <c r="GBY178" s="396"/>
      <c r="GBZ178" s="396"/>
      <c r="GCA178" s="396"/>
      <c r="GCB178" s="396"/>
      <c r="GCC178" s="396"/>
      <c r="GCD178" s="396"/>
      <c r="GCE178" s="396"/>
      <c r="GCF178" s="396"/>
      <c r="GCG178" s="396"/>
      <c r="GCH178" s="396"/>
      <c r="GCI178" s="396"/>
      <c r="GCJ178" s="396"/>
      <c r="GCK178" s="396"/>
      <c r="GCL178" s="396"/>
      <c r="GCM178" s="396"/>
      <c r="GCN178" s="396"/>
      <c r="GCO178" s="396"/>
      <c r="GCP178" s="396"/>
      <c r="GCQ178" s="396"/>
      <c r="GCR178" s="396"/>
      <c r="GCS178" s="396"/>
      <c r="GCT178" s="396"/>
      <c r="GCU178" s="396"/>
      <c r="GCV178" s="396"/>
      <c r="GCW178" s="396"/>
      <c r="GCX178" s="396"/>
      <c r="GCY178" s="396"/>
      <c r="GCZ178" s="396"/>
      <c r="GDA178" s="396"/>
      <c r="GDB178" s="396"/>
      <c r="GDC178" s="396"/>
      <c r="GDD178" s="396"/>
      <c r="GDE178" s="396"/>
      <c r="GDF178" s="396"/>
      <c r="GDG178" s="396"/>
      <c r="GDH178" s="396"/>
      <c r="GDI178" s="396"/>
      <c r="GDJ178" s="396"/>
      <c r="GDK178" s="396"/>
      <c r="GDL178" s="396"/>
      <c r="GDM178" s="396"/>
      <c r="GDN178" s="396"/>
      <c r="GDO178" s="396"/>
      <c r="GDP178" s="396"/>
      <c r="GDQ178" s="396"/>
      <c r="GDR178" s="396"/>
      <c r="GDS178" s="396"/>
      <c r="GDT178" s="396"/>
      <c r="GDU178" s="396"/>
      <c r="GDV178" s="396"/>
      <c r="GDW178" s="396"/>
      <c r="GDX178" s="396"/>
      <c r="GDY178" s="396"/>
      <c r="GDZ178" s="396"/>
      <c r="GEA178" s="396"/>
      <c r="GEB178" s="396"/>
      <c r="GEC178" s="396"/>
      <c r="GED178" s="396"/>
      <c r="GEE178" s="396"/>
      <c r="GEF178" s="396"/>
      <c r="GEG178" s="396"/>
      <c r="GEH178" s="396"/>
      <c r="GEI178" s="396"/>
      <c r="GEJ178" s="396"/>
      <c r="GEK178" s="396"/>
      <c r="GEL178" s="396"/>
      <c r="GEM178" s="396"/>
      <c r="GEN178" s="396"/>
      <c r="GEO178" s="396"/>
      <c r="GEP178" s="396"/>
      <c r="GEQ178" s="396"/>
      <c r="GER178" s="396"/>
      <c r="GES178" s="396"/>
      <c r="GET178" s="396"/>
      <c r="GEU178" s="396"/>
      <c r="GEV178" s="396"/>
      <c r="GEW178" s="396"/>
      <c r="GEX178" s="396"/>
      <c r="GEY178" s="396"/>
      <c r="GEZ178" s="396"/>
      <c r="GFA178" s="396"/>
      <c r="GFB178" s="396"/>
      <c r="GFC178" s="396"/>
      <c r="GFD178" s="396"/>
      <c r="GFE178" s="396"/>
      <c r="GFF178" s="396"/>
      <c r="GFG178" s="396"/>
      <c r="GFH178" s="396"/>
      <c r="GFI178" s="396"/>
      <c r="GFJ178" s="396"/>
      <c r="GFK178" s="396"/>
      <c r="GFL178" s="396"/>
      <c r="GFM178" s="396"/>
      <c r="GFN178" s="396"/>
      <c r="GFO178" s="396"/>
      <c r="GFP178" s="396"/>
      <c r="GFQ178" s="396"/>
      <c r="GFR178" s="396"/>
      <c r="GFS178" s="396"/>
      <c r="GFT178" s="396"/>
      <c r="GFU178" s="396"/>
      <c r="GFV178" s="396"/>
      <c r="GFW178" s="396"/>
      <c r="GFX178" s="396"/>
      <c r="GFY178" s="396"/>
      <c r="GFZ178" s="396"/>
      <c r="GGA178" s="396"/>
      <c r="GGB178" s="396"/>
      <c r="GGC178" s="396"/>
      <c r="GGD178" s="396"/>
      <c r="GGE178" s="396"/>
      <c r="GGF178" s="396"/>
      <c r="GGG178" s="396"/>
      <c r="GGH178" s="396"/>
      <c r="GGI178" s="396"/>
      <c r="GGJ178" s="396"/>
      <c r="GGK178" s="396"/>
      <c r="GGL178" s="396"/>
      <c r="GGM178" s="396"/>
      <c r="GGN178" s="396"/>
      <c r="GGO178" s="396"/>
      <c r="GGP178" s="396"/>
      <c r="GGQ178" s="396"/>
      <c r="GGR178" s="396"/>
      <c r="GGS178" s="396"/>
      <c r="GGT178" s="396"/>
      <c r="GGU178" s="396"/>
      <c r="GGV178" s="396"/>
      <c r="GGW178" s="396"/>
      <c r="GGX178" s="396"/>
      <c r="GGY178" s="396"/>
      <c r="GGZ178" s="396"/>
      <c r="GHA178" s="396"/>
      <c r="GHB178" s="396"/>
      <c r="GHC178" s="396"/>
      <c r="GHD178" s="396"/>
      <c r="GHE178" s="396"/>
      <c r="GHF178" s="396"/>
      <c r="GHG178" s="396"/>
      <c r="GHH178" s="396"/>
      <c r="GHI178" s="396"/>
      <c r="GHJ178" s="396"/>
      <c r="GHK178" s="396"/>
      <c r="GHL178" s="396"/>
      <c r="GHM178" s="396"/>
      <c r="GHN178" s="396"/>
      <c r="GHO178" s="396"/>
      <c r="GHP178" s="396"/>
      <c r="GHQ178" s="396"/>
      <c r="GHR178" s="396"/>
      <c r="GHS178" s="396"/>
      <c r="GHT178" s="396"/>
      <c r="GHU178" s="396"/>
      <c r="GHV178" s="396"/>
      <c r="GHW178" s="396"/>
      <c r="GHX178" s="396"/>
      <c r="GHY178" s="396"/>
      <c r="GHZ178" s="396"/>
      <c r="GIA178" s="396"/>
      <c r="GIB178" s="396"/>
      <c r="GIC178" s="396"/>
      <c r="GID178" s="396"/>
      <c r="GIE178" s="396"/>
      <c r="GIF178" s="396"/>
      <c r="GIG178" s="396"/>
      <c r="GIH178" s="396"/>
      <c r="GII178" s="396"/>
      <c r="GIJ178" s="396"/>
      <c r="GIK178" s="396"/>
      <c r="GIL178" s="396"/>
      <c r="GIM178" s="396"/>
      <c r="GIN178" s="396"/>
      <c r="GIO178" s="396"/>
      <c r="GIP178" s="396"/>
      <c r="GIQ178" s="396"/>
      <c r="GIR178" s="396"/>
      <c r="GIS178" s="396"/>
      <c r="GIT178" s="396"/>
      <c r="GIU178" s="396"/>
      <c r="GIV178" s="396"/>
      <c r="GIW178" s="396"/>
      <c r="GIX178" s="396"/>
      <c r="GIY178" s="396"/>
      <c r="GIZ178" s="396"/>
      <c r="GJA178" s="396"/>
      <c r="GJB178" s="396"/>
      <c r="GJC178" s="396"/>
      <c r="GJD178" s="396"/>
      <c r="GJE178" s="396"/>
      <c r="GJF178" s="396"/>
      <c r="GJG178" s="396"/>
      <c r="GJH178" s="396"/>
      <c r="GJI178" s="396"/>
      <c r="GJJ178" s="396"/>
      <c r="GJK178" s="396"/>
      <c r="GJL178" s="396"/>
      <c r="GJM178" s="396"/>
      <c r="GJN178" s="396"/>
      <c r="GJO178" s="396"/>
      <c r="GJP178" s="396"/>
      <c r="GJQ178" s="396"/>
      <c r="GJR178" s="396"/>
      <c r="GJS178" s="396"/>
      <c r="GJT178" s="396"/>
      <c r="GJU178" s="396"/>
      <c r="GJV178" s="396"/>
      <c r="GJW178" s="396"/>
      <c r="GJX178" s="396"/>
      <c r="GJY178" s="396"/>
      <c r="GJZ178" s="396"/>
      <c r="GKA178" s="396"/>
      <c r="GKB178" s="396"/>
      <c r="GKC178" s="396"/>
      <c r="GKD178" s="396"/>
      <c r="GKE178" s="396"/>
      <c r="GKF178" s="396"/>
      <c r="GKG178" s="396"/>
      <c r="GKH178" s="396"/>
      <c r="GKI178" s="396"/>
      <c r="GKJ178" s="396"/>
      <c r="GKK178" s="396"/>
      <c r="GKL178" s="396"/>
      <c r="GKM178" s="396"/>
      <c r="GKN178" s="396"/>
      <c r="GKO178" s="396"/>
      <c r="GKP178" s="396"/>
      <c r="GKQ178" s="396"/>
      <c r="GKR178" s="396"/>
      <c r="GKS178" s="396"/>
      <c r="GKT178" s="396"/>
      <c r="GKU178" s="396"/>
      <c r="GKV178" s="396"/>
      <c r="GKW178" s="396"/>
      <c r="GKX178" s="396"/>
      <c r="GKY178" s="396"/>
      <c r="GKZ178" s="396"/>
      <c r="GLA178" s="396"/>
      <c r="GLB178" s="396"/>
      <c r="GLC178" s="396"/>
      <c r="GLD178" s="396"/>
      <c r="GLE178" s="396"/>
      <c r="GLF178" s="396"/>
      <c r="GLG178" s="396"/>
      <c r="GLH178" s="396"/>
      <c r="GLI178" s="396"/>
      <c r="GLJ178" s="396"/>
      <c r="GLK178" s="396"/>
      <c r="GLL178" s="396"/>
      <c r="GLM178" s="396"/>
      <c r="GLN178" s="396"/>
      <c r="GLO178" s="396"/>
      <c r="GLP178" s="396"/>
      <c r="GLQ178" s="396"/>
      <c r="GLR178" s="396"/>
      <c r="GLS178" s="396"/>
      <c r="GLT178" s="396"/>
      <c r="GLU178" s="396"/>
      <c r="GLV178" s="396"/>
      <c r="GLW178" s="396"/>
      <c r="GLX178" s="396"/>
      <c r="GLY178" s="396"/>
      <c r="GLZ178" s="396"/>
      <c r="GMA178" s="396"/>
      <c r="GMB178" s="396"/>
      <c r="GMC178" s="396"/>
      <c r="GMD178" s="396"/>
      <c r="GME178" s="396"/>
      <c r="GMF178" s="396"/>
      <c r="GMG178" s="396"/>
      <c r="GMH178" s="396"/>
      <c r="GMI178" s="396"/>
      <c r="GMJ178" s="396"/>
      <c r="GMK178" s="396"/>
      <c r="GML178" s="396"/>
      <c r="GMM178" s="396"/>
      <c r="GMN178" s="396"/>
      <c r="GMO178" s="396"/>
      <c r="GMP178" s="396"/>
      <c r="GMQ178" s="396"/>
      <c r="GMR178" s="396"/>
      <c r="GMS178" s="396"/>
      <c r="GMT178" s="396"/>
      <c r="GMU178" s="396"/>
      <c r="GMV178" s="396"/>
      <c r="GMW178" s="396"/>
      <c r="GMX178" s="396"/>
      <c r="GMY178" s="396"/>
      <c r="GMZ178" s="396"/>
      <c r="GNA178" s="396"/>
      <c r="GNB178" s="396"/>
      <c r="GNC178" s="396"/>
      <c r="GND178" s="396"/>
      <c r="GNE178" s="396"/>
      <c r="GNF178" s="396"/>
      <c r="GNG178" s="396"/>
      <c r="GNH178" s="396"/>
      <c r="GNI178" s="396"/>
      <c r="GNJ178" s="396"/>
      <c r="GNK178" s="396"/>
      <c r="GNL178" s="396"/>
      <c r="GNM178" s="396"/>
      <c r="GNN178" s="396"/>
      <c r="GNO178" s="396"/>
      <c r="GNP178" s="396"/>
      <c r="GNQ178" s="396"/>
      <c r="GNR178" s="396"/>
      <c r="GNS178" s="396"/>
      <c r="GNT178" s="396"/>
      <c r="GNU178" s="396"/>
      <c r="GNV178" s="396"/>
      <c r="GNW178" s="396"/>
      <c r="GNX178" s="396"/>
      <c r="GNY178" s="396"/>
      <c r="GNZ178" s="396"/>
      <c r="GOA178" s="396"/>
      <c r="GOB178" s="396"/>
      <c r="GOC178" s="396"/>
      <c r="GOD178" s="396"/>
      <c r="GOE178" s="396"/>
      <c r="GOF178" s="396"/>
      <c r="GOG178" s="396"/>
      <c r="GOH178" s="396"/>
      <c r="GOI178" s="396"/>
      <c r="GOJ178" s="396"/>
      <c r="GOK178" s="396"/>
      <c r="GOL178" s="396"/>
      <c r="GOM178" s="396"/>
      <c r="GON178" s="396"/>
      <c r="GOO178" s="396"/>
      <c r="GOP178" s="396"/>
      <c r="GOQ178" s="396"/>
      <c r="GOR178" s="396"/>
      <c r="GOS178" s="396"/>
      <c r="GOT178" s="396"/>
      <c r="GOU178" s="396"/>
      <c r="GOV178" s="396"/>
      <c r="GOW178" s="396"/>
      <c r="GOX178" s="396"/>
      <c r="GOY178" s="396"/>
      <c r="GOZ178" s="396"/>
      <c r="GPA178" s="396"/>
      <c r="GPB178" s="396"/>
      <c r="GPC178" s="396"/>
      <c r="GPD178" s="396"/>
      <c r="GPE178" s="396"/>
      <c r="GPF178" s="396"/>
      <c r="GPG178" s="396"/>
      <c r="GPH178" s="396"/>
      <c r="GPI178" s="396"/>
      <c r="GPJ178" s="396"/>
      <c r="GPK178" s="396"/>
      <c r="GPL178" s="396"/>
      <c r="GPM178" s="396"/>
      <c r="GPN178" s="396"/>
      <c r="GPO178" s="396"/>
      <c r="GPP178" s="396"/>
      <c r="GPQ178" s="396"/>
      <c r="GPR178" s="396"/>
      <c r="GPS178" s="396"/>
      <c r="GPT178" s="396"/>
      <c r="GPU178" s="396"/>
      <c r="GPV178" s="396"/>
      <c r="GPW178" s="396"/>
      <c r="GPX178" s="396"/>
      <c r="GPY178" s="396"/>
      <c r="GPZ178" s="396"/>
      <c r="GQA178" s="396"/>
      <c r="GQB178" s="396"/>
      <c r="GQC178" s="396"/>
      <c r="GQD178" s="396"/>
      <c r="GQE178" s="396"/>
      <c r="GQF178" s="396"/>
      <c r="GQG178" s="396"/>
      <c r="GQH178" s="396"/>
      <c r="GQI178" s="396"/>
      <c r="GQJ178" s="396"/>
      <c r="GQK178" s="396"/>
      <c r="GQL178" s="396"/>
      <c r="GQM178" s="396"/>
      <c r="GQN178" s="396"/>
      <c r="GQO178" s="396"/>
      <c r="GQP178" s="396"/>
      <c r="GQQ178" s="396"/>
      <c r="GQR178" s="396"/>
      <c r="GQS178" s="396"/>
      <c r="GQT178" s="396"/>
      <c r="GQU178" s="396"/>
      <c r="GQV178" s="396"/>
      <c r="GQW178" s="396"/>
      <c r="GQX178" s="396"/>
      <c r="GQY178" s="396"/>
      <c r="GQZ178" s="396"/>
      <c r="GRA178" s="396"/>
      <c r="GRB178" s="396"/>
      <c r="GRC178" s="396"/>
      <c r="GRD178" s="396"/>
      <c r="GRE178" s="396"/>
      <c r="GRF178" s="396"/>
      <c r="GRG178" s="396"/>
      <c r="GRH178" s="396"/>
      <c r="GRI178" s="396"/>
      <c r="GRJ178" s="396"/>
      <c r="GRK178" s="396"/>
      <c r="GRL178" s="396"/>
      <c r="GRM178" s="396"/>
      <c r="GRN178" s="396"/>
      <c r="GRO178" s="396"/>
      <c r="GRP178" s="396"/>
      <c r="GRQ178" s="396"/>
      <c r="GRR178" s="396"/>
      <c r="GRS178" s="396"/>
      <c r="GRT178" s="396"/>
      <c r="GRU178" s="396"/>
      <c r="GRV178" s="396"/>
      <c r="GRW178" s="396"/>
      <c r="GRX178" s="396"/>
      <c r="GRY178" s="396"/>
      <c r="GRZ178" s="396"/>
      <c r="GSA178" s="396"/>
      <c r="GSB178" s="396"/>
      <c r="GSC178" s="396"/>
      <c r="GSD178" s="396"/>
      <c r="GSE178" s="396"/>
      <c r="GSF178" s="396"/>
      <c r="GSG178" s="396"/>
      <c r="GSH178" s="396"/>
      <c r="GSI178" s="396"/>
      <c r="GSJ178" s="396"/>
      <c r="GSK178" s="396"/>
      <c r="GSL178" s="396"/>
      <c r="GSM178" s="396"/>
      <c r="GSN178" s="396"/>
      <c r="GSO178" s="396"/>
      <c r="GSP178" s="396"/>
      <c r="GSQ178" s="396"/>
      <c r="GSR178" s="396"/>
      <c r="GSS178" s="396"/>
      <c r="GST178" s="396"/>
      <c r="GSU178" s="396"/>
      <c r="GSV178" s="396"/>
      <c r="GSW178" s="396"/>
      <c r="GSX178" s="396"/>
      <c r="GSY178" s="396"/>
      <c r="GSZ178" s="396"/>
      <c r="GTA178" s="396"/>
      <c r="GTB178" s="396"/>
      <c r="GTC178" s="396"/>
      <c r="GTD178" s="396"/>
      <c r="GTE178" s="396"/>
      <c r="GTF178" s="396"/>
      <c r="GTG178" s="396"/>
      <c r="GTH178" s="396"/>
      <c r="GTI178" s="396"/>
      <c r="GTJ178" s="396"/>
      <c r="GTK178" s="396"/>
      <c r="GTL178" s="396"/>
      <c r="GTM178" s="396"/>
      <c r="GTN178" s="396"/>
      <c r="GTO178" s="396"/>
      <c r="GTP178" s="396"/>
      <c r="GTQ178" s="396"/>
      <c r="GTR178" s="396"/>
      <c r="GTS178" s="396"/>
      <c r="GTT178" s="396"/>
      <c r="GTU178" s="396"/>
      <c r="GTV178" s="396"/>
      <c r="GTW178" s="396"/>
      <c r="GTX178" s="396"/>
      <c r="GTY178" s="396"/>
      <c r="GTZ178" s="396"/>
      <c r="GUA178" s="396"/>
      <c r="GUB178" s="396"/>
      <c r="GUC178" s="396"/>
      <c r="GUD178" s="396"/>
      <c r="GUE178" s="396"/>
      <c r="GUF178" s="396"/>
      <c r="GUG178" s="396"/>
      <c r="GUH178" s="396"/>
      <c r="GUI178" s="396"/>
      <c r="GUJ178" s="396"/>
      <c r="GUK178" s="396"/>
      <c r="GUL178" s="396"/>
      <c r="GUM178" s="396"/>
      <c r="GUN178" s="396"/>
      <c r="GUO178" s="396"/>
      <c r="GUP178" s="396"/>
      <c r="GUQ178" s="396"/>
      <c r="GUR178" s="396"/>
      <c r="GUS178" s="396"/>
      <c r="GUT178" s="396"/>
      <c r="GUU178" s="396"/>
      <c r="GUV178" s="396"/>
      <c r="GUW178" s="396"/>
      <c r="GUX178" s="396"/>
      <c r="GUY178" s="396"/>
      <c r="GUZ178" s="396"/>
      <c r="GVA178" s="396"/>
      <c r="GVB178" s="396"/>
      <c r="GVC178" s="396"/>
      <c r="GVD178" s="396"/>
      <c r="GVE178" s="396"/>
      <c r="GVF178" s="396"/>
      <c r="GVG178" s="396"/>
      <c r="GVH178" s="396"/>
      <c r="GVI178" s="396"/>
      <c r="GVJ178" s="396"/>
      <c r="GVK178" s="396"/>
      <c r="GVL178" s="396"/>
      <c r="GVM178" s="396"/>
      <c r="GVN178" s="396"/>
      <c r="GVO178" s="396"/>
      <c r="GVP178" s="396"/>
      <c r="GVQ178" s="396"/>
      <c r="GVR178" s="396"/>
      <c r="GVS178" s="396"/>
      <c r="GVT178" s="396"/>
      <c r="GVU178" s="396"/>
      <c r="GVV178" s="396"/>
      <c r="GVW178" s="396"/>
      <c r="GVX178" s="396"/>
      <c r="GVY178" s="396"/>
      <c r="GVZ178" s="396"/>
      <c r="GWA178" s="396"/>
      <c r="GWB178" s="396"/>
      <c r="GWC178" s="396"/>
      <c r="GWD178" s="396"/>
      <c r="GWE178" s="396"/>
      <c r="GWF178" s="396"/>
      <c r="GWG178" s="396"/>
      <c r="GWH178" s="396"/>
      <c r="GWI178" s="396"/>
      <c r="GWJ178" s="396"/>
      <c r="GWK178" s="396"/>
      <c r="GWL178" s="396"/>
      <c r="GWM178" s="396"/>
      <c r="GWN178" s="396"/>
      <c r="GWO178" s="396"/>
      <c r="GWP178" s="396"/>
      <c r="GWQ178" s="396"/>
      <c r="GWR178" s="396"/>
      <c r="GWS178" s="396"/>
      <c r="GWT178" s="396"/>
      <c r="GWU178" s="396"/>
      <c r="GWV178" s="396"/>
      <c r="GWW178" s="396"/>
      <c r="GWX178" s="396"/>
      <c r="GWY178" s="396"/>
      <c r="GWZ178" s="396"/>
      <c r="GXA178" s="396"/>
      <c r="GXB178" s="396"/>
      <c r="GXC178" s="396"/>
      <c r="GXD178" s="396"/>
      <c r="GXE178" s="396"/>
      <c r="GXF178" s="396"/>
      <c r="GXG178" s="396"/>
      <c r="GXH178" s="396"/>
      <c r="GXI178" s="396"/>
      <c r="GXJ178" s="396"/>
      <c r="GXK178" s="396"/>
      <c r="GXL178" s="396"/>
      <c r="GXM178" s="396"/>
      <c r="GXN178" s="396"/>
      <c r="GXO178" s="396"/>
      <c r="GXP178" s="396"/>
      <c r="GXQ178" s="396"/>
      <c r="GXR178" s="396"/>
      <c r="GXS178" s="396"/>
      <c r="GXT178" s="396"/>
      <c r="GXU178" s="396"/>
      <c r="GXV178" s="396"/>
      <c r="GXW178" s="396"/>
      <c r="GXX178" s="396"/>
      <c r="GXY178" s="396"/>
      <c r="GXZ178" s="396"/>
      <c r="GYA178" s="396"/>
      <c r="GYB178" s="396"/>
      <c r="GYC178" s="396"/>
      <c r="GYD178" s="396"/>
      <c r="GYE178" s="396"/>
      <c r="GYF178" s="396"/>
      <c r="GYG178" s="396"/>
      <c r="GYH178" s="396"/>
      <c r="GYI178" s="396"/>
      <c r="GYJ178" s="396"/>
      <c r="GYK178" s="396"/>
      <c r="GYL178" s="396"/>
      <c r="GYM178" s="396"/>
      <c r="GYN178" s="396"/>
      <c r="GYO178" s="396"/>
      <c r="GYP178" s="396"/>
      <c r="GYQ178" s="396"/>
      <c r="GYR178" s="396"/>
      <c r="GYS178" s="396"/>
      <c r="GYT178" s="396"/>
      <c r="GYU178" s="396"/>
      <c r="GYV178" s="396"/>
      <c r="GYW178" s="396"/>
      <c r="GYX178" s="396"/>
      <c r="GYY178" s="396"/>
      <c r="GYZ178" s="396"/>
      <c r="GZA178" s="396"/>
      <c r="GZB178" s="396"/>
      <c r="GZC178" s="396"/>
      <c r="GZD178" s="396"/>
      <c r="GZE178" s="396"/>
      <c r="GZF178" s="396"/>
      <c r="GZG178" s="396"/>
      <c r="GZH178" s="396"/>
      <c r="GZI178" s="396"/>
      <c r="GZJ178" s="396"/>
      <c r="GZK178" s="396"/>
      <c r="GZL178" s="396"/>
      <c r="GZM178" s="396"/>
      <c r="GZN178" s="396"/>
      <c r="GZO178" s="396"/>
      <c r="GZP178" s="396"/>
      <c r="GZQ178" s="396"/>
      <c r="GZR178" s="396"/>
      <c r="GZS178" s="396"/>
      <c r="GZT178" s="396"/>
      <c r="GZU178" s="396"/>
      <c r="GZV178" s="396"/>
      <c r="GZW178" s="396"/>
      <c r="GZX178" s="396"/>
      <c r="GZY178" s="396"/>
      <c r="GZZ178" s="396"/>
      <c r="HAA178" s="396"/>
      <c r="HAB178" s="396"/>
      <c r="HAC178" s="396"/>
      <c r="HAD178" s="396"/>
      <c r="HAE178" s="396"/>
      <c r="HAF178" s="396"/>
      <c r="HAG178" s="396"/>
      <c r="HAH178" s="396"/>
      <c r="HAI178" s="396"/>
      <c r="HAJ178" s="396"/>
      <c r="HAK178" s="396"/>
      <c r="HAL178" s="396"/>
      <c r="HAM178" s="396"/>
      <c r="HAN178" s="396"/>
      <c r="HAO178" s="396"/>
      <c r="HAP178" s="396"/>
      <c r="HAQ178" s="396"/>
      <c r="HAR178" s="396"/>
      <c r="HAS178" s="396"/>
      <c r="HAT178" s="396"/>
      <c r="HAU178" s="396"/>
      <c r="HAV178" s="396"/>
      <c r="HAW178" s="396"/>
      <c r="HAX178" s="396"/>
      <c r="HAY178" s="396"/>
      <c r="HAZ178" s="396"/>
      <c r="HBA178" s="396"/>
      <c r="HBB178" s="396"/>
      <c r="HBC178" s="396"/>
      <c r="HBD178" s="396"/>
      <c r="HBE178" s="396"/>
      <c r="HBF178" s="396"/>
      <c r="HBG178" s="396"/>
      <c r="HBH178" s="396"/>
      <c r="HBI178" s="396"/>
      <c r="HBJ178" s="396"/>
      <c r="HBK178" s="396"/>
      <c r="HBL178" s="396"/>
      <c r="HBM178" s="396"/>
      <c r="HBN178" s="396"/>
      <c r="HBO178" s="396"/>
      <c r="HBP178" s="396"/>
      <c r="HBQ178" s="396"/>
      <c r="HBR178" s="396"/>
      <c r="HBS178" s="396"/>
      <c r="HBT178" s="396"/>
      <c r="HBU178" s="396"/>
      <c r="HBV178" s="396"/>
      <c r="HBW178" s="396"/>
      <c r="HBX178" s="396"/>
      <c r="HBY178" s="396"/>
      <c r="HBZ178" s="396"/>
      <c r="HCA178" s="396"/>
      <c r="HCB178" s="396"/>
      <c r="HCC178" s="396"/>
      <c r="HCD178" s="396"/>
      <c r="HCE178" s="396"/>
      <c r="HCF178" s="396"/>
      <c r="HCG178" s="396"/>
      <c r="HCH178" s="396"/>
      <c r="HCI178" s="396"/>
      <c r="HCJ178" s="396"/>
      <c r="HCK178" s="396"/>
      <c r="HCL178" s="396"/>
      <c r="HCM178" s="396"/>
      <c r="HCN178" s="396"/>
      <c r="HCO178" s="396"/>
      <c r="HCP178" s="396"/>
      <c r="HCQ178" s="396"/>
      <c r="HCR178" s="396"/>
      <c r="HCS178" s="396"/>
      <c r="HCT178" s="396"/>
      <c r="HCU178" s="396"/>
      <c r="HCV178" s="396"/>
      <c r="HCW178" s="396"/>
      <c r="HCX178" s="396"/>
      <c r="HCY178" s="396"/>
      <c r="HCZ178" s="396"/>
      <c r="HDA178" s="396"/>
      <c r="HDB178" s="396"/>
      <c r="HDC178" s="396"/>
      <c r="HDD178" s="396"/>
      <c r="HDE178" s="396"/>
      <c r="HDF178" s="396"/>
      <c r="HDG178" s="396"/>
      <c r="HDH178" s="396"/>
      <c r="HDI178" s="396"/>
      <c r="HDJ178" s="396"/>
      <c r="HDK178" s="396"/>
      <c r="HDL178" s="396"/>
      <c r="HDM178" s="396"/>
      <c r="HDN178" s="396"/>
      <c r="HDO178" s="396"/>
      <c r="HDP178" s="396"/>
      <c r="HDQ178" s="396"/>
      <c r="HDR178" s="396"/>
      <c r="HDS178" s="396"/>
      <c r="HDT178" s="396"/>
      <c r="HDU178" s="396"/>
      <c r="HDV178" s="396"/>
      <c r="HDW178" s="396"/>
      <c r="HDX178" s="396"/>
      <c r="HDY178" s="396"/>
      <c r="HDZ178" s="396"/>
      <c r="HEA178" s="396"/>
      <c r="HEB178" s="396"/>
      <c r="HEC178" s="396"/>
      <c r="HED178" s="396"/>
      <c r="HEE178" s="396"/>
      <c r="HEF178" s="396"/>
      <c r="HEG178" s="396"/>
      <c r="HEH178" s="396"/>
      <c r="HEI178" s="396"/>
      <c r="HEJ178" s="396"/>
      <c r="HEK178" s="396"/>
      <c r="HEL178" s="396"/>
      <c r="HEM178" s="396"/>
      <c r="HEN178" s="396"/>
      <c r="HEO178" s="396"/>
      <c r="HEP178" s="396"/>
      <c r="HEQ178" s="396"/>
      <c r="HER178" s="396"/>
      <c r="HES178" s="396"/>
      <c r="HET178" s="396"/>
      <c r="HEU178" s="396"/>
      <c r="HEV178" s="396"/>
      <c r="HEW178" s="396"/>
      <c r="HEX178" s="396"/>
      <c r="HEY178" s="396"/>
      <c r="HEZ178" s="396"/>
      <c r="HFA178" s="396"/>
      <c r="HFB178" s="396"/>
      <c r="HFC178" s="396"/>
      <c r="HFD178" s="396"/>
      <c r="HFE178" s="396"/>
      <c r="HFF178" s="396"/>
      <c r="HFG178" s="396"/>
      <c r="HFH178" s="396"/>
      <c r="HFI178" s="396"/>
      <c r="HFJ178" s="396"/>
      <c r="HFK178" s="396"/>
      <c r="HFL178" s="396"/>
      <c r="HFM178" s="396"/>
      <c r="HFN178" s="396"/>
      <c r="HFO178" s="396"/>
      <c r="HFP178" s="396"/>
      <c r="HFQ178" s="396"/>
      <c r="HFR178" s="396"/>
      <c r="HFS178" s="396"/>
      <c r="HFT178" s="396"/>
      <c r="HFU178" s="396"/>
      <c r="HFV178" s="396"/>
      <c r="HFW178" s="396"/>
      <c r="HFX178" s="396"/>
      <c r="HFY178" s="396"/>
      <c r="HFZ178" s="396"/>
      <c r="HGA178" s="396"/>
      <c r="HGB178" s="396"/>
      <c r="HGC178" s="396"/>
      <c r="HGD178" s="396"/>
      <c r="HGE178" s="396"/>
      <c r="HGF178" s="396"/>
      <c r="HGG178" s="396"/>
      <c r="HGH178" s="396"/>
      <c r="HGI178" s="396"/>
      <c r="HGJ178" s="396"/>
      <c r="HGK178" s="396"/>
      <c r="HGL178" s="396"/>
      <c r="HGM178" s="396"/>
      <c r="HGN178" s="396"/>
      <c r="HGO178" s="396"/>
      <c r="HGP178" s="396"/>
      <c r="HGQ178" s="396"/>
      <c r="HGR178" s="396"/>
      <c r="HGS178" s="396"/>
      <c r="HGT178" s="396"/>
      <c r="HGU178" s="396"/>
      <c r="HGV178" s="396"/>
      <c r="HGW178" s="396"/>
      <c r="HGX178" s="396"/>
      <c r="HGY178" s="396"/>
      <c r="HGZ178" s="396"/>
      <c r="HHA178" s="396"/>
      <c r="HHB178" s="396"/>
      <c r="HHC178" s="396"/>
      <c r="HHD178" s="396"/>
      <c r="HHE178" s="396"/>
      <c r="HHF178" s="396"/>
      <c r="HHG178" s="396"/>
      <c r="HHH178" s="396"/>
      <c r="HHI178" s="396"/>
      <c r="HHJ178" s="396"/>
      <c r="HHK178" s="396"/>
      <c r="HHL178" s="396"/>
      <c r="HHM178" s="396"/>
      <c r="HHN178" s="396"/>
      <c r="HHO178" s="396"/>
      <c r="HHP178" s="396"/>
      <c r="HHQ178" s="396"/>
      <c r="HHR178" s="396"/>
      <c r="HHS178" s="396"/>
      <c r="HHT178" s="396"/>
      <c r="HHU178" s="396"/>
      <c r="HHV178" s="396"/>
      <c r="HHW178" s="396"/>
      <c r="HHX178" s="396"/>
      <c r="HHY178" s="396"/>
      <c r="HHZ178" s="396"/>
      <c r="HIA178" s="396"/>
      <c r="HIB178" s="396"/>
      <c r="HIC178" s="396"/>
      <c r="HID178" s="396"/>
      <c r="HIE178" s="396"/>
      <c r="HIF178" s="396"/>
      <c r="HIG178" s="396"/>
      <c r="HIH178" s="396"/>
      <c r="HII178" s="396"/>
      <c r="HIJ178" s="396"/>
      <c r="HIK178" s="396"/>
      <c r="HIL178" s="396"/>
      <c r="HIM178" s="396"/>
      <c r="HIN178" s="396"/>
      <c r="HIO178" s="396"/>
      <c r="HIP178" s="396"/>
      <c r="HIQ178" s="396"/>
      <c r="HIR178" s="396"/>
      <c r="HIS178" s="396"/>
      <c r="HIT178" s="396"/>
      <c r="HIU178" s="396"/>
      <c r="HIV178" s="396"/>
      <c r="HIW178" s="396"/>
      <c r="HIX178" s="396"/>
      <c r="HIY178" s="396"/>
      <c r="HIZ178" s="396"/>
      <c r="HJA178" s="396"/>
      <c r="HJB178" s="396"/>
      <c r="HJC178" s="396"/>
      <c r="HJD178" s="396"/>
      <c r="HJE178" s="396"/>
      <c r="HJF178" s="396"/>
      <c r="HJG178" s="396"/>
      <c r="HJH178" s="396"/>
      <c r="HJI178" s="396"/>
      <c r="HJJ178" s="396"/>
      <c r="HJK178" s="396"/>
      <c r="HJL178" s="396"/>
      <c r="HJM178" s="396"/>
      <c r="HJN178" s="396"/>
      <c r="HJO178" s="396"/>
      <c r="HJP178" s="396"/>
      <c r="HJQ178" s="396"/>
      <c r="HJR178" s="396"/>
      <c r="HJS178" s="396"/>
      <c r="HJT178" s="396"/>
      <c r="HJU178" s="396"/>
      <c r="HJV178" s="396"/>
      <c r="HJW178" s="396"/>
      <c r="HJX178" s="396"/>
      <c r="HJY178" s="396"/>
      <c r="HJZ178" s="396"/>
      <c r="HKA178" s="396"/>
      <c r="HKB178" s="396"/>
      <c r="HKC178" s="396"/>
      <c r="HKD178" s="396"/>
      <c r="HKE178" s="396"/>
      <c r="HKF178" s="396"/>
      <c r="HKG178" s="396"/>
      <c r="HKH178" s="396"/>
      <c r="HKI178" s="396"/>
      <c r="HKJ178" s="396"/>
      <c r="HKK178" s="396"/>
      <c r="HKL178" s="396"/>
      <c r="HKM178" s="396"/>
      <c r="HKN178" s="396"/>
      <c r="HKO178" s="396"/>
      <c r="HKP178" s="396"/>
      <c r="HKQ178" s="396"/>
      <c r="HKR178" s="396"/>
      <c r="HKS178" s="396"/>
      <c r="HKT178" s="396"/>
      <c r="HKU178" s="396"/>
      <c r="HKV178" s="396"/>
      <c r="HKW178" s="396"/>
      <c r="HKX178" s="396"/>
      <c r="HKY178" s="396"/>
      <c r="HKZ178" s="396"/>
      <c r="HLA178" s="396"/>
      <c r="HLB178" s="396"/>
      <c r="HLC178" s="396"/>
      <c r="HLD178" s="396"/>
      <c r="HLE178" s="396"/>
      <c r="HLF178" s="396"/>
      <c r="HLG178" s="396"/>
      <c r="HLH178" s="396"/>
      <c r="HLI178" s="396"/>
      <c r="HLJ178" s="396"/>
      <c r="HLK178" s="396"/>
      <c r="HLL178" s="396"/>
      <c r="HLM178" s="396"/>
      <c r="HLN178" s="396"/>
      <c r="HLO178" s="396"/>
      <c r="HLP178" s="396"/>
      <c r="HLQ178" s="396"/>
      <c r="HLR178" s="396"/>
      <c r="HLS178" s="396"/>
      <c r="HLT178" s="396"/>
      <c r="HLU178" s="396"/>
      <c r="HLV178" s="396"/>
      <c r="HLW178" s="396"/>
      <c r="HLX178" s="396"/>
      <c r="HLY178" s="396"/>
      <c r="HLZ178" s="396"/>
      <c r="HMA178" s="396"/>
      <c r="HMB178" s="396"/>
      <c r="HMC178" s="396"/>
      <c r="HMD178" s="396"/>
      <c r="HME178" s="396"/>
      <c r="HMF178" s="396"/>
      <c r="HMG178" s="396"/>
      <c r="HMH178" s="396"/>
      <c r="HMI178" s="396"/>
      <c r="HMJ178" s="396"/>
      <c r="HMK178" s="396"/>
      <c r="HML178" s="396"/>
      <c r="HMM178" s="396"/>
      <c r="HMN178" s="396"/>
      <c r="HMO178" s="396"/>
      <c r="HMP178" s="396"/>
      <c r="HMQ178" s="396"/>
      <c r="HMR178" s="396"/>
      <c r="HMS178" s="396"/>
      <c r="HMT178" s="396"/>
      <c r="HMU178" s="396"/>
      <c r="HMV178" s="396"/>
      <c r="HMW178" s="396"/>
      <c r="HMX178" s="396"/>
      <c r="HMY178" s="396"/>
      <c r="HMZ178" s="396"/>
      <c r="HNA178" s="396"/>
      <c r="HNB178" s="396"/>
      <c r="HNC178" s="396"/>
      <c r="HND178" s="396"/>
      <c r="HNE178" s="396"/>
      <c r="HNF178" s="396"/>
      <c r="HNG178" s="396"/>
      <c r="HNH178" s="396"/>
      <c r="HNI178" s="396"/>
      <c r="HNJ178" s="396"/>
      <c r="HNK178" s="396"/>
      <c r="HNL178" s="396"/>
      <c r="HNM178" s="396"/>
      <c r="HNN178" s="396"/>
      <c r="HNO178" s="396"/>
      <c r="HNP178" s="396"/>
      <c r="HNQ178" s="396"/>
      <c r="HNR178" s="396"/>
      <c r="HNS178" s="396"/>
      <c r="HNT178" s="396"/>
      <c r="HNU178" s="396"/>
      <c r="HNV178" s="396"/>
      <c r="HNW178" s="396"/>
      <c r="HNX178" s="396"/>
      <c r="HNY178" s="396"/>
      <c r="HNZ178" s="396"/>
      <c r="HOA178" s="396"/>
      <c r="HOB178" s="396"/>
      <c r="HOC178" s="396"/>
      <c r="HOD178" s="396"/>
      <c r="HOE178" s="396"/>
      <c r="HOF178" s="396"/>
      <c r="HOG178" s="396"/>
      <c r="HOH178" s="396"/>
      <c r="HOI178" s="396"/>
      <c r="HOJ178" s="396"/>
      <c r="HOK178" s="396"/>
      <c r="HOL178" s="396"/>
      <c r="HOM178" s="396"/>
      <c r="HON178" s="396"/>
      <c r="HOO178" s="396"/>
      <c r="HOP178" s="396"/>
      <c r="HOQ178" s="396"/>
      <c r="HOR178" s="396"/>
      <c r="HOS178" s="396"/>
      <c r="HOT178" s="396"/>
      <c r="HOU178" s="396"/>
      <c r="HOV178" s="396"/>
      <c r="HOW178" s="396"/>
      <c r="HOX178" s="396"/>
      <c r="HOY178" s="396"/>
      <c r="HOZ178" s="396"/>
      <c r="HPA178" s="396"/>
      <c r="HPB178" s="396"/>
      <c r="HPC178" s="396"/>
      <c r="HPD178" s="396"/>
      <c r="HPE178" s="396"/>
      <c r="HPF178" s="396"/>
      <c r="HPG178" s="396"/>
      <c r="HPH178" s="396"/>
      <c r="HPI178" s="396"/>
      <c r="HPJ178" s="396"/>
      <c r="HPK178" s="396"/>
      <c r="HPL178" s="396"/>
      <c r="HPM178" s="396"/>
      <c r="HPN178" s="396"/>
      <c r="HPO178" s="396"/>
      <c r="HPP178" s="396"/>
      <c r="HPQ178" s="396"/>
      <c r="HPR178" s="396"/>
      <c r="HPS178" s="396"/>
      <c r="HPT178" s="396"/>
      <c r="HPU178" s="396"/>
      <c r="HPV178" s="396"/>
      <c r="HPW178" s="396"/>
      <c r="HPX178" s="396"/>
      <c r="HPY178" s="396"/>
      <c r="HPZ178" s="396"/>
      <c r="HQA178" s="396"/>
      <c r="HQB178" s="396"/>
      <c r="HQC178" s="396"/>
      <c r="HQD178" s="396"/>
      <c r="HQE178" s="396"/>
      <c r="HQF178" s="396"/>
      <c r="HQG178" s="396"/>
      <c r="HQH178" s="396"/>
      <c r="HQI178" s="396"/>
      <c r="HQJ178" s="396"/>
      <c r="HQK178" s="396"/>
      <c r="HQL178" s="396"/>
      <c r="HQM178" s="396"/>
      <c r="HQN178" s="396"/>
      <c r="HQO178" s="396"/>
      <c r="HQP178" s="396"/>
      <c r="HQQ178" s="396"/>
      <c r="HQR178" s="396"/>
      <c r="HQS178" s="396"/>
      <c r="HQT178" s="396"/>
      <c r="HQU178" s="396"/>
      <c r="HQV178" s="396"/>
      <c r="HQW178" s="396"/>
      <c r="HQX178" s="396"/>
      <c r="HQY178" s="396"/>
      <c r="HQZ178" s="396"/>
      <c r="HRA178" s="396"/>
      <c r="HRB178" s="396"/>
      <c r="HRC178" s="396"/>
      <c r="HRD178" s="396"/>
      <c r="HRE178" s="396"/>
      <c r="HRF178" s="396"/>
      <c r="HRG178" s="396"/>
      <c r="HRH178" s="396"/>
      <c r="HRI178" s="396"/>
      <c r="HRJ178" s="396"/>
      <c r="HRK178" s="396"/>
      <c r="HRL178" s="396"/>
      <c r="HRM178" s="396"/>
      <c r="HRN178" s="396"/>
      <c r="HRO178" s="396"/>
      <c r="HRP178" s="396"/>
      <c r="HRQ178" s="396"/>
      <c r="HRR178" s="396"/>
      <c r="HRS178" s="396"/>
      <c r="HRT178" s="396"/>
      <c r="HRU178" s="396"/>
      <c r="HRV178" s="396"/>
      <c r="HRW178" s="396"/>
      <c r="HRX178" s="396"/>
      <c r="HRY178" s="396"/>
      <c r="HRZ178" s="396"/>
      <c r="HSA178" s="396"/>
      <c r="HSB178" s="396"/>
      <c r="HSC178" s="396"/>
      <c r="HSD178" s="396"/>
      <c r="HSE178" s="396"/>
      <c r="HSF178" s="396"/>
      <c r="HSG178" s="396"/>
      <c r="HSH178" s="396"/>
      <c r="HSI178" s="396"/>
      <c r="HSJ178" s="396"/>
      <c r="HSK178" s="396"/>
      <c r="HSL178" s="396"/>
      <c r="HSM178" s="396"/>
      <c r="HSN178" s="396"/>
      <c r="HSO178" s="396"/>
      <c r="HSP178" s="396"/>
      <c r="HSQ178" s="396"/>
      <c r="HSR178" s="396"/>
      <c r="HSS178" s="396"/>
      <c r="HST178" s="396"/>
      <c r="HSU178" s="396"/>
      <c r="HSV178" s="396"/>
      <c r="HSW178" s="396"/>
      <c r="HSX178" s="396"/>
      <c r="HSY178" s="396"/>
      <c r="HSZ178" s="396"/>
      <c r="HTA178" s="396"/>
      <c r="HTB178" s="396"/>
      <c r="HTC178" s="396"/>
      <c r="HTD178" s="396"/>
      <c r="HTE178" s="396"/>
      <c r="HTF178" s="396"/>
      <c r="HTG178" s="396"/>
      <c r="HTH178" s="396"/>
      <c r="HTI178" s="396"/>
      <c r="HTJ178" s="396"/>
      <c r="HTK178" s="396"/>
      <c r="HTL178" s="396"/>
      <c r="HTM178" s="396"/>
      <c r="HTN178" s="396"/>
      <c r="HTO178" s="396"/>
      <c r="HTP178" s="396"/>
      <c r="HTQ178" s="396"/>
      <c r="HTR178" s="396"/>
      <c r="HTS178" s="396"/>
      <c r="HTT178" s="396"/>
      <c r="HTU178" s="396"/>
      <c r="HTV178" s="396"/>
      <c r="HTW178" s="396"/>
      <c r="HTX178" s="396"/>
      <c r="HTY178" s="396"/>
      <c r="HTZ178" s="396"/>
      <c r="HUA178" s="396"/>
      <c r="HUB178" s="396"/>
      <c r="HUC178" s="396"/>
      <c r="HUD178" s="396"/>
      <c r="HUE178" s="396"/>
      <c r="HUF178" s="396"/>
      <c r="HUG178" s="396"/>
      <c r="HUH178" s="396"/>
      <c r="HUI178" s="396"/>
      <c r="HUJ178" s="396"/>
      <c r="HUK178" s="396"/>
      <c r="HUL178" s="396"/>
      <c r="HUM178" s="396"/>
      <c r="HUN178" s="396"/>
      <c r="HUO178" s="396"/>
      <c r="HUP178" s="396"/>
      <c r="HUQ178" s="396"/>
      <c r="HUR178" s="396"/>
      <c r="HUS178" s="396"/>
      <c r="HUT178" s="396"/>
      <c r="HUU178" s="396"/>
      <c r="HUV178" s="396"/>
      <c r="HUW178" s="396"/>
      <c r="HUX178" s="396"/>
      <c r="HUY178" s="396"/>
      <c r="HUZ178" s="396"/>
      <c r="HVA178" s="396"/>
      <c r="HVB178" s="396"/>
      <c r="HVC178" s="396"/>
      <c r="HVD178" s="396"/>
      <c r="HVE178" s="396"/>
      <c r="HVF178" s="396"/>
      <c r="HVG178" s="396"/>
      <c r="HVH178" s="396"/>
      <c r="HVI178" s="396"/>
      <c r="HVJ178" s="396"/>
      <c r="HVK178" s="396"/>
      <c r="HVL178" s="396"/>
      <c r="HVM178" s="396"/>
      <c r="HVN178" s="396"/>
      <c r="HVO178" s="396"/>
      <c r="HVP178" s="396"/>
      <c r="HVQ178" s="396"/>
      <c r="HVR178" s="396"/>
      <c r="HVS178" s="396"/>
      <c r="HVT178" s="396"/>
      <c r="HVU178" s="396"/>
      <c r="HVV178" s="396"/>
      <c r="HVW178" s="396"/>
      <c r="HVX178" s="396"/>
      <c r="HVY178" s="396"/>
      <c r="HVZ178" s="396"/>
      <c r="HWA178" s="396"/>
      <c r="HWB178" s="396"/>
      <c r="HWC178" s="396"/>
      <c r="HWD178" s="396"/>
      <c r="HWE178" s="396"/>
      <c r="HWF178" s="396"/>
      <c r="HWG178" s="396"/>
      <c r="HWH178" s="396"/>
      <c r="HWI178" s="396"/>
      <c r="HWJ178" s="396"/>
      <c r="HWK178" s="396"/>
      <c r="HWL178" s="396"/>
      <c r="HWM178" s="396"/>
      <c r="HWN178" s="396"/>
      <c r="HWO178" s="396"/>
      <c r="HWP178" s="396"/>
      <c r="HWQ178" s="396"/>
      <c r="HWR178" s="396"/>
      <c r="HWS178" s="396"/>
      <c r="HWT178" s="396"/>
      <c r="HWU178" s="396"/>
      <c r="HWV178" s="396"/>
      <c r="HWW178" s="396"/>
      <c r="HWX178" s="396"/>
      <c r="HWY178" s="396"/>
      <c r="HWZ178" s="396"/>
      <c r="HXA178" s="396"/>
      <c r="HXB178" s="396"/>
      <c r="HXC178" s="396"/>
      <c r="HXD178" s="396"/>
      <c r="HXE178" s="396"/>
      <c r="HXF178" s="396"/>
      <c r="HXG178" s="396"/>
      <c r="HXH178" s="396"/>
      <c r="HXI178" s="396"/>
      <c r="HXJ178" s="396"/>
      <c r="HXK178" s="396"/>
      <c r="HXL178" s="396"/>
      <c r="HXM178" s="396"/>
      <c r="HXN178" s="396"/>
      <c r="HXO178" s="396"/>
      <c r="HXP178" s="396"/>
      <c r="HXQ178" s="396"/>
      <c r="HXR178" s="396"/>
      <c r="HXS178" s="396"/>
      <c r="HXT178" s="396"/>
      <c r="HXU178" s="396"/>
      <c r="HXV178" s="396"/>
      <c r="HXW178" s="396"/>
      <c r="HXX178" s="396"/>
      <c r="HXY178" s="396"/>
      <c r="HXZ178" s="396"/>
      <c r="HYA178" s="396"/>
      <c r="HYB178" s="396"/>
      <c r="HYC178" s="396"/>
      <c r="HYD178" s="396"/>
      <c r="HYE178" s="396"/>
      <c r="HYF178" s="396"/>
      <c r="HYG178" s="396"/>
      <c r="HYH178" s="396"/>
      <c r="HYI178" s="396"/>
      <c r="HYJ178" s="396"/>
      <c r="HYK178" s="396"/>
      <c r="HYL178" s="396"/>
      <c r="HYM178" s="396"/>
      <c r="HYN178" s="396"/>
      <c r="HYO178" s="396"/>
      <c r="HYP178" s="396"/>
      <c r="HYQ178" s="396"/>
      <c r="HYR178" s="396"/>
      <c r="HYS178" s="396"/>
      <c r="HYT178" s="396"/>
      <c r="HYU178" s="396"/>
      <c r="HYV178" s="396"/>
      <c r="HYW178" s="396"/>
      <c r="HYX178" s="396"/>
      <c r="HYY178" s="396"/>
      <c r="HYZ178" s="396"/>
      <c r="HZA178" s="396"/>
      <c r="HZB178" s="396"/>
      <c r="HZC178" s="396"/>
      <c r="HZD178" s="396"/>
      <c r="HZE178" s="396"/>
      <c r="HZF178" s="396"/>
      <c r="HZG178" s="396"/>
      <c r="HZH178" s="396"/>
      <c r="HZI178" s="396"/>
      <c r="HZJ178" s="396"/>
      <c r="HZK178" s="396"/>
      <c r="HZL178" s="396"/>
      <c r="HZM178" s="396"/>
      <c r="HZN178" s="396"/>
      <c r="HZO178" s="396"/>
      <c r="HZP178" s="396"/>
      <c r="HZQ178" s="396"/>
      <c r="HZR178" s="396"/>
      <c r="HZS178" s="396"/>
      <c r="HZT178" s="396"/>
      <c r="HZU178" s="396"/>
      <c r="HZV178" s="396"/>
      <c r="HZW178" s="396"/>
      <c r="HZX178" s="396"/>
      <c r="HZY178" s="396"/>
      <c r="HZZ178" s="396"/>
      <c r="IAA178" s="396"/>
      <c r="IAB178" s="396"/>
      <c r="IAC178" s="396"/>
      <c r="IAD178" s="396"/>
      <c r="IAE178" s="396"/>
      <c r="IAF178" s="396"/>
      <c r="IAG178" s="396"/>
      <c r="IAH178" s="396"/>
      <c r="IAI178" s="396"/>
      <c r="IAJ178" s="396"/>
      <c r="IAK178" s="396"/>
      <c r="IAL178" s="396"/>
      <c r="IAM178" s="396"/>
      <c r="IAN178" s="396"/>
      <c r="IAO178" s="396"/>
      <c r="IAP178" s="396"/>
      <c r="IAQ178" s="396"/>
      <c r="IAR178" s="396"/>
      <c r="IAS178" s="396"/>
      <c r="IAT178" s="396"/>
      <c r="IAU178" s="396"/>
      <c r="IAV178" s="396"/>
      <c r="IAW178" s="396"/>
      <c r="IAX178" s="396"/>
      <c r="IAY178" s="396"/>
      <c r="IAZ178" s="396"/>
      <c r="IBA178" s="396"/>
      <c r="IBB178" s="396"/>
      <c r="IBC178" s="396"/>
      <c r="IBD178" s="396"/>
      <c r="IBE178" s="396"/>
      <c r="IBF178" s="396"/>
      <c r="IBG178" s="396"/>
      <c r="IBH178" s="396"/>
      <c r="IBI178" s="396"/>
      <c r="IBJ178" s="396"/>
      <c r="IBK178" s="396"/>
      <c r="IBL178" s="396"/>
      <c r="IBM178" s="396"/>
      <c r="IBN178" s="396"/>
      <c r="IBO178" s="396"/>
      <c r="IBP178" s="396"/>
      <c r="IBQ178" s="396"/>
      <c r="IBR178" s="396"/>
      <c r="IBS178" s="396"/>
      <c r="IBT178" s="396"/>
      <c r="IBU178" s="396"/>
      <c r="IBV178" s="396"/>
      <c r="IBW178" s="396"/>
      <c r="IBX178" s="396"/>
      <c r="IBY178" s="396"/>
      <c r="IBZ178" s="396"/>
      <c r="ICA178" s="396"/>
      <c r="ICB178" s="396"/>
      <c r="ICC178" s="396"/>
      <c r="ICD178" s="396"/>
      <c r="ICE178" s="396"/>
      <c r="ICF178" s="396"/>
      <c r="ICG178" s="396"/>
      <c r="ICH178" s="396"/>
      <c r="ICI178" s="396"/>
      <c r="ICJ178" s="396"/>
      <c r="ICK178" s="396"/>
      <c r="ICL178" s="396"/>
      <c r="ICM178" s="396"/>
      <c r="ICN178" s="396"/>
      <c r="ICO178" s="396"/>
      <c r="ICP178" s="396"/>
      <c r="ICQ178" s="396"/>
      <c r="ICR178" s="396"/>
      <c r="ICS178" s="396"/>
      <c r="ICT178" s="396"/>
      <c r="ICU178" s="396"/>
      <c r="ICV178" s="396"/>
      <c r="ICW178" s="396"/>
      <c r="ICX178" s="396"/>
      <c r="ICY178" s="396"/>
      <c r="ICZ178" s="396"/>
      <c r="IDA178" s="396"/>
      <c r="IDB178" s="396"/>
      <c r="IDC178" s="396"/>
      <c r="IDD178" s="396"/>
      <c r="IDE178" s="396"/>
      <c r="IDF178" s="396"/>
      <c r="IDG178" s="396"/>
      <c r="IDH178" s="396"/>
      <c r="IDI178" s="396"/>
      <c r="IDJ178" s="396"/>
      <c r="IDK178" s="396"/>
      <c r="IDL178" s="396"/>
      <c r="IDM178" s="396"/>
      <c r="IDN178" s="396"/>
      <c r="IDO178" s="396"/>
      <c r="IDP178" s="396"/>
      <c r="IDQ178" s="396"/>
      <c r="IDR178" s="396"/>
      <c r="IDS178" s="396"/>
      <c r="IDT178" s="396"/>
      <c r="IDU178" s="396"/>
      <c r="IDV178" s="396"/>
      <c r="IDW178" s="396"/>
      <c r="IDX178" s="396"/>
      <c r="IDY178" s="396"/>
      <c r="IDZ178" s="396"/>
      <c r="IEA178" s="396"/>
      <c r="IEB178" s="396"/>
      <c r="IEC178" s="396"/>
      <c r="IED178" s="396"/>
      <c r="IEE178" s="396"/>
      <c r="IEF178" s="396"/>
      <c r="IEG178" s="396"/>
      <c r="IEH178" s="396"/>
      <c r="IEI178" s="396"/>
      <c r="IEJ178" s="396"/>
      <c r="IEK178" s="396"/>
      <c r="IEL178" s="396"/>
      <c r="IEM178" s="396"/>
      <c r="IEN178" s="396"/>
      <c r="IEO178" s="396"/>
      <c r="IEP178" s="396"/>
      <c r="IEQ178" s="396"/>
      <c r="IER178" s="396"/>
      <c r="IES178" s="396"/>
      <c r="IET178" s="396"/>
      <c r="IEU178" s="396"/>
      <c r="IEV178" s="396"/>
      <c r="IEW178" s="396"/>
      <c r="IEX178" s="396"/>
      <c r="IEY178" s="396"/>
      <c r="IEZ178" s="396"/>
      <c r="IFA178" s="396"/>
      <c r="IFB178" s="396"/>
      <c r="IFC178" s="396"/>
      <c r="IFD178" s="396"/>
      <c r="IFE178" s="396"/>
      <c r="IFF178" s="396"/>
      <c r="IFG178" s="396"/>
      <c r="IFH178" s="396"/>
      <c r="IFI178" s="396"/>
      <c r="IFJ178" s="396"/>
      <c r="IFK178" s="396"/>
      <c r="IFL178" s="396"/>
      <c r="IFM178" s="396"/>
      <c r="IFN178" s="396"/>
      <c r="IFO178" s="396"/>
      <c r="IFP178" s="396"/>
      <c r="IFQ178" s="396"/>
      <c r="IFR178" s="396"/>
      <c r="IFS178" s="396"/>
      <c r="IFT178" s="396"/>
      <c r="IFU178" s="396"/>
      <c r="IFV178" s="396"/>
      <c r="IFW178" s="396"/>
      <c r="IFX178" s="396"/>
      <c r="IFY178" s="396"/>
      <c r="IFZ178" s="396"/>
      <c r="IGA178" s="396"/>
      <c r="IGB178" s="396"/>
      <c r="IGC178" s="396"/>
      <c r="IGD178" s="396"/>
      <c r="IGE178" s="396"/>
      <c r="IGF178" s="396"/>
      <c r="IGG178" s="396"/>
      <c r="IGH178" s="396"/>
      <c r="IGI178" s="396"/>
      <c r="IGJ178" s="396"/>
      <c r="IGK178" s="396"/>
      <c r="IGL178" s="396"/>
      <c r="IGM178" s="396"/>
      <c r="IGN178" s="396"/>
      <c r="IGO178" s="396"/>
      <c r="IGP178" s="396"/>
      <c r="IGQ178" s="396"/>
      <c r="IGR178" s="396"/>
      <c r="IGS178" s="396"/>
      <c r="IGT178" s="396"/>
      <c r="IGU178" s="396"/>
      <c r="IGV178" s="396"/>
      <c r="IGW178" s="396"/>
      <c r="IGX178" s="396"/>
      <c r="IGY178" s="396"/>
      <c r="IGZ178" s="396"/>
      <c r="IHA178" s="396"/>
      <c r="IHB178" s="396"/>
      <c r="IHC178" s="396"/>
      <c r="IHD178" s="396"/>
      <c r="IHE178" s="396"/>
      <c r="IHF178" s="396"/>
      <c r="IHG178" s="396"/>
      <c r="IHH178" s="396"/>
      <c r="IHI178" s="396"/>
      <c r="IHJ178" s="396"/>
      <c r="IHK178" s="396"/>
      <c r="IHL178" s="396"/>
      <c r="IHM178" s="396"/>
      <c r="IHN178" s="396"/>
      <c r="IHO178" s="396"/>
      <c r="IHP178" s="396"/>
      <c r="IHQ178" s="396"/>
      <c r="IHR178" s="396"/>
      <c r="IHS178" s="396"/>
      <c r="IHT178" s="396"/>
      <c r="IHU178" s="396"/>
      <c r="IHV178" s="396"/>
      <c r="IHW178" s="396"/>
      <c r="IHX178" s="396"/>
      <c r="IHY178" s="396"/>
      <c r="IHZ178" s="396"/>
      <c r="IIA178" s="396"/>
      <c r="IIB178" s="396"/>
      <c r="IIC178" s="396"/>
      <c r="IID178" s="396"/>
      <c r="IIE178" s="396"/>
      <c r="IIF178" s="396"/>
      <c r="IIG178" s="396"/>
      <c r="IIH178" s="396"/>
      <c r="III178" s="396"/>
      <c r="IIJ178" s="396"/>
      <c r="IIK178" s="396"/>
      <c r="IIL178" s="396"/>
      <c r="IIM178" s="396"/>
      <c r="IIN178" s="396"/>
      <c r="IIO178" s="396"/>
      <c r="IIP178" s="396"/>
      <c r="IIQ178" s="396"/>
      <c r="IIR178" s="396"/>
      <c r="IIS178" s="396"/>
      <c r="IIT178" s="396"/>
      <c r="IIU178" s="396"/>
      <c r="IIV178" s="396"/>
      <c r="IIW178" s="396"/>
      <c r="IIX178" s="396"/>
      <c r="IIY178" s="396"/>
      <c r="IIZ178" s="396"/>
      <c r="IJA178" s="396"/>
      <c r="IJB178" s="396"/>
      <c r="IJC178" s="396"/>
      <c r="IJD178" s="396"/>
      <c r="IJE178" s="396"/>
      <c r="IJF178" s="396"/>
      <c r="IJG178" s="396"/>
      <c r="IJH178" s="396"/>
      <c r="IJI178" s="396"/>
      <c r="IJJ178" s="396"/>
      <c r="IJK178" s="396"/>
      <c r="IJL178" s="396"/>
      <c r="IJM178" s="396"/>
      <c r="IJN178" s="396"/>
      <c r="IJO178" s="396"/>
      <c r="IJP178" s="396"/>
      <c r="IJQ178" s="396"/>
      <c r="IJR178" s="396"/>
      <c r="IJS178" s="396"/>
      <c r="IJT178" s="396"/>
      <c r="IJU178" s="396"/>
      <c r="IJV178" s="396"/>
      <c r="IJW178" s="396"/>
      <c r="IJX178" s="396"/>
      <c r="IJY178" s="396"/>
      <c r="IJZ178" s="396"/>
      <c r="IKA178" s="396"/>
      <c r="IKB178" s="396"/>
      <c r="IKC178" s="396"/>
      <c r="IKD178" s="396"/>
      <c r="IKE178" s="396"/>
      <c r="IKF178" s="396"/>
      <c r="IKG178" s="396"/>
      <c r="IKH178" s="396"/>
      <c r="IKI178" s="396"/>
      <c r="IKJ178" s="396"/>
      <c r="IKK178" s="396"/>
      <c r="IKL178" s="396"/>
      <c r="IKM178" s="396"/>
      <c r="IKN178" s="396"/>
      <c r="IKO178" s="396"/>
      <c r="IKP178" s="396"/>
      <c r="IKQ178" s="396"/>
      <c r="IKR178" s="396"/>
      <c r="IKS178" s="396"/>
      <c r="IKT178" s="396"/>
      <c r="IKU178" s="396"/>
      <c r="IKV178" s="396"/>
      <c r="IKW178" s="396"/>
      <c r="IKX178" s="396"/>
      <c r="IKY178" s="396"/>
      <c r="IKZ178" s="396"/>
      <c r="ILA178" s="396"/>
      <c r="ILB178" s="396"/>
      <c r="ILC178" s="396"/>
      <c r="ILD178" s="396"/>
      <c r="ILE178" s="396"/>
      <c r="ILF178" s="396"/>
      <c r="ILG178" s="396"/>
      <c r="ILH178" s="396"/>
      <c r="ILI178" s="396"/>
      <c r="ILJ178" s="396"/>
      <c r="ILK178" s="396"/>
      <c r="ILL178" s="396"/>
      <c r="ILM178" s="396"/>
      <c r="ILN178" s="396"/>
      <c r="ILO178" s="396"/>
      <c r="ILP178" s="396"/>
      <c r="ILQ178" s="396"/>
      <c r="ILR178" s="396"/>
      <c r="ILS178" s="396"/>
      <c r="ILT178" s="396"/>
      <c r="ILU178" s="396"/>
      <c r="ILV178" s="396"/>
      <c r="ILW178" s="396"/>
      <c r="ILX178" s="396"/>
      <c r="ILY178" s="396"/>
      <c r="ILZ178" s="396"/>
      <c r="IMA178" s="396"/>
      <c r="IMB178" s="396"/>
      <c r="IMC178" s="396"/>
      <c r="IMD178" s="396"/>
      <c r="IME178" s="396"/>
      <c r="IMF178" s="396"/>
      <c r="IMG178" s="396"/>
      <c r="IMH178" s="396"/>
      <c r="IMI178" s="396"/>
      <c r="IMJ178" s="396"/>
      <c r="IMK178" s="396"/>
      <c r="IML178" s="396"/>
      <c r="IMM178" s="396"/>
      <c r="IMN178" s="396"/>
      <c r="IMO178" s="396"/>
      <c r="IMP178" s="396"/>
      <c r="IMQ178" s="396"/>
      <c r="IMR178" s="396"/>
      <c r="IMS178" s="396"/>
      <c r="IMT178" s="396"/>
      <c r="IMU178" s="396"/>
      <c r="IMV178" s="396"/>
      <c r="IMW178" s="396"/>
      <c r="IMX178" s="396"/>
      <c r="IMY178" s="396"/>
      <c r="IMZ178" s="396"/>
      <c r="INA178" s="396"/>
      <c r="INB178" s="396"/>
      <c r="INC178" s="396"/>
      <c r="IND178" s="396"/>
      <c r="INE178" s="396"/>
      <c r="INF178" s="396"/>
      <c r="ING178" s="396"/>
      <c r="INH178" s="396"/>
      <c r="INI178" s="396"/>
      <c r="INJ178" s="396"/>
      <c r="INK178" s="396"/>
      <c r="INL178" s="396"/>
      <c r="INM178" s="396"/>
      <c r="INN178" s="396"/>
      <c r="INO178" s="396"/>
      <c r="INP178" s="396"/>
      <c r="INQ178" s="396"/>
      <c r="INR178" s="396"/>
      <c r="INS178" s="396"/>
      <c r="INT178" s="396"/>
      <c r="INU178" s="396"/>
      <c r="INV178" s="396"/>
      <c r="INW178" s="396"/>
      <c r="INX178" s="396"/>
      <c r="INY178" s="396"/>
      <c r="INZ178" s="396"/>
      <c r="IOA178" s="396"/>
      <c r="IOB178" s="396"/>
      <c r="IOC178" s="396"/>
      <c r="IOD178" s="396"/>
      <c r="IOE178" s="396"/>
      <c r="IOF178" s="396"/>
      <c r="IOG178" s="396"/>
      <c r="IOH178" s="396"/>
      <c r="IOI178" s="396"/>
      <c r="IOJ178" s="396"/>
      <c r="IOK178" s="396"/>
      <c r="IOL178" s="396"/>
      <c r="IOM178" s="396"/>
      <c r="ION178" s="396"/>
      <c r="IOO178" s="396"/>
      <c r="IOP178" s="396"/>
      <c r="IOQ178" s="396"/>
      <c r="IOR178" s="396"/>
      <c r="IOS178" s="396"/>
      <c r="IOT178" s="396"/>
      <c r="IOU178" s="396"/>
      <c r="IOV178" s="396"/>
      <c r="IOW178" s="396"/>
      <c r="IOX178" s="396"/>
      <c r="IOY178" s="396"/>
      <c r="IOZ178" s="396"/>
      <c r="IPA178" s="396"/>
      <c r="IPB178" s="396"/>
      <c r="IPC178" s="396"/>
      <c r="IPD178" s="396"/>
      <c r="IPE178" s="396"/>
      <c r="IPF178" s="396"/>
      <c r="IPG178" s="396"/>
      <c r="IPH178" s="396"/>
      <c r="IPI178" s="396"/>
      <c r="IPJ178" s="396"/>
      <c r="IPK178" s="396"/>
      <c r="IPL178" s="396"/>
      <c r="IPM178" s="396"/>
      <c r="IPN178" s="396"/>
      <c r="IPO178" s="396"/>
      <c r="IPP178" s="396"/>
      <c r="IPQ178" s="396"/>
      <c r="IPR178" s="396"/>
      <c r="IPS178" s="396"/>
      <c r="IPT178" s="396"/>
      <c r="IPU178" s="396"/>
      <c r="IPV178" s="396"/>
      <c r="IPW178" s="396"/>
      <c r="IPX178" s="396"/>
      <c r="IPY178" s="396"/>
      <c r="IPZ178" s="396"/>
      <c r="IQA178" s="396"/>
      <c r="IQB178" s="396"/>
      <c r="IQC178" s="396"/>
      <c r="IQD178" s="396"/>
      <c r="IQE178" s="396"/>
      <c r="IQF178" s="396"/>
      <c r="IQG178" s="396"/>
      <c r="IQH178" s="396"/>
      <c r="IQI178" s="396"/>
      <c r="IQJ178" s="396"/>
      <c r="IQK178" s="396"/>
      <c r="IQL178" s="396"/>
      <c r="IQM178" s="396"/>
      <c r="IQN178" s="396"/>
      <c r="IQO178" s="396"/>
      <c r="IQP178" s="396"/>
      <c r="IQQ178" s="396"/>
      <c r="IQR178" s="396"/>
      <c r="IQS178" s="396"/>
      <c r="IQT178" s="396"/>
      <c r="IQU178" s="396"/>
      <c r="IQV178" s="396"/>
      <c r="IQW178" s="396"/>
      <c r="IQX178" s="396"/>
      <c r="IQY178" s="396"/>
      <c r="IQZ178" s="396"/>
      <c r="IRA178" s="396"/>
      <c r="IRB178" s="396"/>
      <c r="IRC178" s="396"/>
      <c r="IRD178" s="396"/>
      <c r="IRE178" s="396"/>
      <c r="IRF178" s="396"/>
      <c r="IRG178" s="396"/>
      <c r="IRH178" s="396"/>
      <c r="IRI178" s="396"/>
      <c r="IRJ178" s="396"/>
      <c r="IRK178" s="396"/>
      <c r="IRL178" s="396"/>
      <c r="IRM178" s="396"/>
      <c r="IRN178" s="396"/>
      <c r="IRO178" s="396"/>
      <c r="IRP178" s="396"/>
      <c r="IRQ178" s="396"/>
      <c r="IRR178" s="396"/>
      <c r="IRS178" s="396"/>
      <c r="IRT178" s="396"/>
      <c r="IRU178" s="396"/>
      <c r="IRV178" s="396"/>
      <c r="IRW178" s="396"/>
      <c r="IRX178" s="396"/>
      <c r="IRY178" s="396"/>
      <c r="IRZ178" s="396"/>
      <c r="ISA178" s="396"/>
      <c r="ISB178" s="396"/>
      <c r="ISC178" s="396"/>
      <c r="ISD178" s="396"/>
      <c r="ISE178" s="396"/>
      <c r="ISF178" s="396"/>
      <c r="ISG178" s="396"/>
      <c r="ISH178" s="396"/>
      <c r="ISI178" s="396"/>
      <c r="ISJ178" s="396"/>
      <c r="ISK178" s="396"/>
      <c r="ISL178" s="396"/>
      <c r="ISM178" s="396"/>
      <c r="ISN178" s="396"/>
      <c r="ISO178" s="396"/>
      <c r="ISP178" s="396"/>
      <c r="ISQ178" s="396"/>
      <c r="ISR178" s="396"/>
      <c r="ISS178" s="396"/>
      <c r="IST178" s="396"/>
      <c r="ISU178" s="396"/>
      <c r="ISV178" s="396"/>
      <c r="ISW178" s="396"/>
      <c r="ISX178" s="396"/>
      <c r="ISY178" s="396"/>
      <c r="ISZ178" s="396"/>
      <c r="ITA178" s="396"/>
      <c r="ITB178" s="396"/>
      <c r="ITC178" s="396"/>
      <c r="ITD178" s="396"/>
      <c r="ITE178" s="396"/>
      <c r="ITF178" s="396"/>
      <c r="ITG178" s="396"/>
      <c r="ITH178" s="396"/>
      <c r="ITI178" s="396"/>
      <c r="ITJ178" s="396"/>
      <c r="ITK178" s="396"/>
      <c r="ITL178" s="396"/>
      <c r="ITM178" s="396"/>
      <c r="ITN178" s="396"/>
      <c r="ITO178" s="396"/>
      <c r="ITP178" s="396"/>
      <c r="ITQ178" s="396"/>
      <c r="ITR178" s="396"/>
      <c r="ITS178" s="396"/>
      <c r="ITT178" s="396"/>
      <c r="ITU178" s="396"/>
      <c r="ITV178" s="396"/>
      <c r="ITW178" s="396"/>
      <c r="ITX178" s="396"/>
      <c r="ITY178" s="396"/>
      <c r="ITZ178" s="396"/>
      <c r="IUA178" s="396"/>
      <c r="IUB178" s="396"/>
      <c r="IUC178" s="396"/>
      <c r="IUD178" s="396"/>
      <c r="IUE178" s="396"/>
      <c r="IUF178" s="396"/>
      <c r="IUG178" s="396"/>
      <c r="IUH178" s="396"/>
      <c r="IUI178" s="396"/>
      <c r="IUJ178" s="396"/>
      <c r="IUK178" s="396"/>
      <c r="IUL178" s="396"/>
      <c r="IUM178" s="396"/>
      <c r="IUN178" s="396"/>
      <c r="IUO178" s="396"/>
      <c r="IUP178" s="396"/>
      <c r="IUQ178" s="396"/>
      <c r="IUR178" s="396"/>
      <c r="IUS178" s="396"/>
      <c r="IUT178" s="396"/>
      <c r="IUU178" s="396"/>
      <c r="IUV178" s="396"/>
      <c r="IUW178" s="396"/>
      <c r="IUX178" s="396"/>
      <c r="IUY178" s="396"/>
      <c r="IUZ178" s="396"/>
      <c r="IVA178" s="396"/>
      <c r="IVB178" s="396"/>
      <c r="IVC178" s="396"/>
      <c r="IVD178" s="396"/>
      <c r="IVE178" s="396"/>
      <c r="IVF178" s="396"/>
      <c r="IVG178" s="396"/>
      <c r="IVH178" s="396"/>
      <c r="IVI178" s="396"/>
      <c r="IVJ178" s="396"/>
      <c r="IVK178" s="396"/>
      <c r="IVL178" s="396"/>
      <c r="IVM178" s="396"/>
      <c r="IVN178" s="396"/>
      <c r="IVO178" s="396"/>
      <c r="IVP178" s="396"/>
      <c r="IVQ178" s="396"/>
      <c r="IVR178" s="396"/>
      <c r="IVS178" s="396"/>
      <c r="IVT178" s="396"/>
      <c r="IVU178" s="396"/>
      <c r="IVV178" s="396"/>
      <c r="IVW178" s="396"/>
      <c r="IVX178" s="396"/>
      <c r="IVY178" s="396"/>
      <c r="IVZ178" s="396"/>
      <c r="IWA178" s="396"/>
      <c r="IWB178" s="396"/>
      <c r="IWC178" s="396"/>
      <c r="IWD178" s="396"/>
      <c r="IWE178" s="396"/>
      <c r="IWF178" s="396"/>
      <c r="IWG178" s="396"/>
      <c r="IWH178" s="396"/>
      <c r="IWI178" s="396"/>
      <c r="IWJ178" s="396"/>
      <c r="IWK178" s="396"/>
      <c r="IWL178" s="396"/>
      <c r="IWM178" s="396"/>
      <c r="IWN178" s="396"/>
      <c r="IWO178" s="396"/>
      <c r="IWP178" s="396"/>
      <c r="IWQ178" s="396"/>
      <c r="IWR178" s="396"/>
      <c r="IWS178" s="396"/>
      <c r="IWT178" s="396"/>
      <c r="IWU178" s="396"/>
      <c r="IWV178" s="396"/>
      <c r="IWW178" s="396"/>
      <c r="IWX178" s="396"/>
      <c r="IWY178" s="396"/>
      <c r="IWZ178" s="396"/>
      <c r="IXA178" s="396"/>
      <c r="IXB178" s="396"/>
      <c r="IXC178" s="396"/>
      <c r="IXD178" s="396"/>
      <c r="IXE178" s="396"/>
      <c r="IXF178" s="396"/>
      <c r="IXG178" s="396"/>
      <c r="IXH178" s="396"/>
      <c r="IXI178" s="396"/>
      <c r="IXJ178" s="396"/>
      <c r="IXK178" s="396"/>
      <c r="IXL178" s="396"/>
      <c r="IXM178" s="396"/>
      <c r="IXN178" s="396"/>
      <c r="IXO178" s="396"/>
      <c r="IXP178" s="396"/>
      <c r="IXQ178" s="396"/>
      <c r="IXR178" s="396"/>
      <c r="IXS178" s="396"/>
      <c r="IXT178" s="396"/>
      <c r="IXU178" s="396"/>
      <c r="IXV178" s="396"/>
      <c r="IXW178" s="396"/>
      <c r="IXX178" s="396"/>
      <c r="IXY178" s="396"/>
      <c r="IXZ178" s="396"/>
      <c r="IYA178" s="396"/>
      <c r="IYB178" s="396"/>
      <c r="IYC178" s="396"/>
      <c r="IYD178" s="396"/>
      <c r="IYE178" s="396"/>
      <c r="IYF178" s="396"/>
      <c r="IYG178" s="396"/>
      <c r="IYH178" s="396"/>
      <c r="IYI178" s="396"/>
      <c r="IYJ178" s="396"/>
      <c r="IYK178" s="396"/>
      <c r="IYL178" s="396"/>
      <c r="IYM178" s="396"/>
      <c r="IYN178" s="396"/>
      <c r="IYO178" s="396"/>
      <c r="IYP178" s="396"/>
      <c r="IYQ178" s="396"/>
      <c r="IYR178" s="396"/>
      <c r="IYS178" s="396"/>
      <c r="IYT178" s="396"/>
      <c r="IYU178" s="396"/>
      <c r="IYV178" s="396"/>
      <c r="IYW178" s="396"/>
      <c r="IYX178" s="396"/>
      <c r="IYY178" s="396"/>
      <c r="IYZ178" s="396"/>
      <c r="IZA178" s="396"/>
      <c r="IZB178" s="396"/>
      <c r="IZC178" s="396"/>
      <c r="IZD178" s="396"/>
      <c r="IZE178" s="396"/>
      <c r="IZF178" s="396"/>
      <c r="IZG178" s="396"/>
      <c r="IZH178" s="396"/>
      <c r="IZI178" s="396"/>
      <c r="IZJ178" s="396"/>
      <c r="IZK178" s="396"/>
      <c r="IZL178" s="396"/>
      <c r="IZM178" s="396"/>
      <c r="IZN178" s="396"/>
      <c r="IZO178" s="396"/>
      <c r="IZP178" s="396"/>
      <c r="IZQ178" s="396"/>
      <c r="IZR178" s="396"/>
      <c r="IZS178" s="396"/>
      <c r="IZT178" s="396"/>
      <c r="IZU178" s="396"/>
      <c r="IZV178" s="396"/>
      <c r="IZW178" s="396"/>
      <c r="IZX178" s="396"/>
      <c r="IZY178" s="396"/>
      <c r="IZZ178" s="396"/>
      <c r="JAA178" s="396"/>
      <c r="JAB178" s="396"/>
      <c r="JAC178" s="396"/>
      <c r="JAD178" s="396"/>
      <c r="JAE178" s="396"/>
      <c r="JAF178" s="396"/>
      <c r="JAG178" s="396"/>
      <c r="JAH178" s="396"/>
      <c r="JAI178" s="396"/>
      <c r="JAJ178" s="396"/>
      <c r="JAK178" s="396"/>
      <c r="JAL178" s="396"/>
      <c r="JAM178" s="396"/>
      <c r="JAN178" s="396"/>
      <c r="JAO178" s="396"/>
      <c r="JAP178" s="396"/>
      <c r="JAQ178" s="396"/>
      <c r="JAR178" s="396"/>
      <c r="JAS178" s="396"/>
      <c r="JAT178" s="396"/>
      <c r="JAU178" s="396"/>
      <c r="JAV178" s="396"/>
      <c r="JAW178" s="396"/>
      <c r="JAX178" s="396"/>
      <c r="JAY178" s="396"/>
      <c r="JAZ178" s="396"/>
      <c r="JBA178" s="396"/>
      <c r="JBB178" s="396"/>
      <c r="JBC178" s="396"/>
      <c r="JBD178" s="396"/>
      <c r="JBE178" s="396"/>
      <c r="JBF178" s="396"/>
      <c r="JBG178" s="396"/>
      <c r="JBH178" s="396"/>
      <c r="JBI178" s="396"/>
      <c r="JBJ178" s="396"/>
      <c r="JBK178" s="396"/>
      <c r="JBL178" s="396"/>
      <c r="JBM178" s="396"/>
      <c r="JBN178" s="396"/>
      <c r="JBO178" s="396"/>
      <c r="JBP178" s="396"/>
      <c r="JBQ178" s="396"/>
      <c r="JBR178" s="396"/>
      <c r="JBS178" s="396"/>
      <c r="JBT178" s="396"/>
      <c r="JBU178" s="396"/>
      <c r="JBV178" s="396"/>
      <c r="JBW178" s="396"/>
      <c r="JBX178" s="396"/>
      <c r="JBY178" s="396"/>
      <c r="JBZ178" s="396"/>
      <c r="JCA178" s="396"/>
      <c r="JCB178" s="396"/>
      <c r="JCC178" s="396"/>
      <c r="JCD178" s="396"/>
      <c r="JCE178" s="396"/>
      <c r="JCF178" s="396"/>
      <c r="JCG178" s="396"/>
      <c r="JCH178" s="396"/>
      <c r="JCI178" s="396"/>
      <c r="JCJ178" s="396"/>
      <c r="JCK178" s="396"/>
      <c r="JCL178" s="396"/>
      <c r="JCM178" s="396"/>
      <c r="JCN178" s="396"/>
      <c r="JCO178" s="396"/>
      <c r="JCP178" s="396"/>
      <c r="JCQ178" s="396"/>
      <c r="JCR178" s="396"/>
      <c r="JCS178" s="396"/>
      <c r="JCT178" s="396"/>
      <c r="JCU178" s="396"/>
      <c r="JCV178" s="396"/>
      <c r="JCW178" s="396"/>
      <c r="JCX178" s="396"/>
      <c r="JCY178" s="396"/>
      <c r="JCZ178" s="396"/>
      <c r="JDA178" s="396"/>
      <c r="JDB178" s="396"/>
      <c r="JDC178" s="396"/>
      <c r="JDD178" s="396"/>
      <c r="JDE178" s="396"/>
      <c r="JDF178" s="396"/>
      <c r="JDG178" s="396"/>
      <c r="JDH178" s="396"/>
      <c r="JDI178" s="396"/>
      <c r="JDJ178" s="396"/>
      <c r="JDK178" s="396"/>
      <c r="JDL178" s="396"/>
      <c r="JDM178" s="396"/>
      <c r="JDN178" s="396"/>
      <c r="JDO178" s="396"/>
      <c r="JDP178" s="396"/>
      <c r="JDQ178" s="396"/>
      <c r="JDR178" s="396"/>
      <c r="JDS178" s="396"/>
      <c r="JDT178" s="396"/>
      <c r="JDU178" s="396"/>
      <c r="JDV178" s="396"/>
      <c r="JDW178" s="396"/>
      <c r="JDX178" s="396"/>
      <c r="JDY178" s="396"/>
      <c r="JDZ178" s="396"/>
      <c r="JEA178" s="396"/>
      <c r="JEB178" s="396"/>
      <c r="JEC178" s="396"/>
      <c r="JED178" s="396"/>
      <c r="JEE178" s="396"/>
      <c r="JEF178" s="396"/>
      <c r="JEG178" s="396"/>
      <c r="JEH178" s="396"/>
      <c r="JEI178" s="396"/>
      <c r="JEJ178" s="396"/>
      <c r="JEK178" s="396"/>
      <c r="JEL178" s="396"/>
      <c r="JEM178" s="396"/>
      <c r="JEN178" s="396"/>
      <c r="JEO178" s="396"/>
      <c r="JEP178" s="396"/>
      <c r="JEQ178" s="396"/>
      <c r="JER178" s="396"/>
      <c r="JES178" s="396"/>
      <c r="JET178" s="396"/>
      <c r="JEU178" s="396"/>
      <c r="JEV178" s="396"/>
      <c r="JEW178" s="396"/>
      <c r="JEX178" s="396"/>
      <c r="JEY178" s="396"/>
      <c r="JEZ178" s="396"/>
      <c r="JFA178" s="396"/>
      <c r="JFB178" s="396"/>
      <c r="JFC178" s="396"/>
      <c r="JFD178" s="396"/>
      <c r="JFE178" s="396"/>
      <c r="JFF178" s="396"/>
      <c r="JFG178" s="396"/>
      <c r="JFH178" s="396"/>
      <c r="JFI178" s="396"/>
      <c r="JFJ178" s="396"/>
      <c r="JFK178" s="396"/>
      <c r="JFL178" s="396"/>
      <c r="JFM178" s="396"/>
      <c r="JFN178" s="396"/>
      <c r="JFO178" s="396"/>
      <c r="JFP178" s="396"/>
      <c r="JFQ178" s="396"/>
      <c r="JFR178" s="396"/>
      <c r="JFS178" s="396"/>
      <c r="JFT178" s="396"/>
      <c r="JFU178" s="396"/>
      <c r="JFV178" s="396"/>
      <c r="JFW178" s="396"/>
      <c r="JFX178" s="396"/>
      <c r="JFY178" s="396"/>
      <c r="JFZ178" s="396"/>
      <c r="JGA178" s="396"/>
      <c r="JGB178" s="396"/>
      <c r="JGC178" s="396"/>
      <c r="JGD178" s="396"/>
      <c r="JGE178" s="396"/>
      <c r="JGF178" s="396"/>
      <c r="JGG178" s="396"/>
      <c r="JGH178" s="396"/>
      <c r="JGI178" s="396"/>
      <c r="JGJ178" s="396"/>
      <c r="JGK178" s="396"/>
      <c r="JGL178" s="396"/>
      <c r="JGM178" s="396"/>
      <c r="JGN178" s="396"/>
      <c r="JGO178" s="396"/>
      <c r="JGP178" s="396"/>
      <c r="JGQ178" s="396"/>
      <c r="JGR178" s="396"/>
      <c r="JGS178" s="396"/>
      <c r="JGT178" s="396"/>
      <c r="JGU178" s="396"/>
      <c r="JGV178" s="396"/>
      <c r="JGW178" s="396"/>
      <c r="JGX178" s="396"/>
      <c r="JGY178" s="396"/>
      <c r="JGZ178" s="396"/>
      <c r="JHA178" s="396"/>
      <c r="JHB178" s="396"/>
      <c r="JHC178" s="396"/>
      <c r="JHD178" s="396"/>
      <c r="JHE178" s="396"/>
      <c r="JHF178" s="396"/>
      <c r="JHG178" s="396"/>
      <c r="JHH178" s="396"/>
      <c r="JHI178" s="396"/>
      <c r="JHJ178" s="396"/>
      <c r="JHK178" s="396"/>
      <c r="JHL178" s="396"/>
      <c r="JHM178" s="396"/>
      <c r="JHN178" s="396"/>
      <c r="JHO178" s="396"/>
      <c r="JHP178" s="396"/>
      <c r="JHQ178" s="396"/>
      <c r="JHR178" s="396"/>
      <c r="JHS178" s="396"/>
      <c r="JHT178" s="396"/>
      <c r="JHU178" s="396"/>
      <c r="JHV178" s="396"/>
      <c r="JHW178" s="396"/>
      <c r="JHX178" s="396"/>
      <c r="JHY178" s="396"/>
      <c r="JHZ178" s="396"/>
      <c r="JIA178" s="396"/>
      <c r="JIB178" s="396"/>
      <c r="JIC178" s="396"/>
      <c r="JID178" s="396"/>
      <c r="JIE178" s="396"/>
      <c r="JIF178" s="396"/>
      <c r="JIG178" s="396"/>
      <c r="JIH178" s="396"/>
      <c r="JII178" s="396"/>
      <c r="JIJ178" s="396"/>
      <c r="JIK178" s="396"/>
      <c r="JIL178" s="396"/>
      <c r="JIM178" s="396"/>
      <c r="JIN178" s="396"/>
      <c r="JIO178" s="396"/>
      <c r="JIP178" s="396"/>
      <c r="JIQ178" s="396"/>
      <c r="JIR178" s="396"/>
      <c r="JIS178" s="396"/>
      <c r="JIT178" s="396"/>
      <c r="JIU178" s="396"/>
      <c r="JIV178" s="396"/>
      <c r="JIW178" s="396"/>
      <c r="JIX178" s="396"/>
      <c r="JIY178" s="396"/>
      <c r="JIZ178" s="396"/>
      <c r="JJA178" s="396"/>
      <c r="JJB178" s="396"/>
      <c r="JJC178" s="396"/>
      <c r="JJD178" s="396"/>
      <c r="JJE178" s="396"/>
      <c r="JJF178" s="396"/>
      <c r="JJG178" s="396"/>
      <c r="JJH178" s="396"/>
      <c r="JJI178" s="396"/>
      <c r="JJJ178" s="396"/>
      <c r="JJK178" s="396"/>
      <c r="JJL178" s="396"/>
      <c r="JJM178" s="396"/>
      <c r="JJN178" s="396"/>
      <c r="JJO178" s="396"/>
      <c r="JJP178" s="396"/>
      <c r="JJQ178" s="396"/>
      <c r="JJR178" s="396"/>
      <c r="JJS178" s="396"/>
      <c r="JJT178" s="396"/>
      <c r="JJU178" s="396"/>
      <c r="JJV178" s="396"/>
      <c r="JJW178" s="396"/>
      <c r="JJX178" s="396"/>
      <c r="JJY178" s="396"/>
      <c r="JJZ178" s="396"/>
      <c r="JKA178" s="396"/>
      <c r="JKB178" s="396"/>
      <c r="JKC178" s="396"/>
      <c r="JKD178" s="396"/>
      <c r="JKE178" s="396"/>
      <c r="JKF178" s="396"/>
      <c r="JKG178" s="396"/>
      <c r="JKH178" s="396"/>
      <c r="JKI178" s="396"/>
      <c r="JKJ178" s="396"/>
      <c r="JKK178" s="396"/>
      <c r="JKL178" s="396"/>
      <c r="JKM178" s="396"/>
      <c r="JKN178" s="396"/>
      <c r="JKO178" s="396"/>
      <c r="JKP178" s="396"/>
      <c r="JKQ178" s="396"/>
      <c r="JKR178" s="396"/>
      <c r="JKS178" s="396"/>
      <c r="JKT178" s="396"/>
      <c r="JKU178" s="396"/>
      <c r="JKV178" s="396"/>
      <c r="JKW178" s="396"/>
      <c r="JKX178" s="396"/>
      <c r="JKY178" s="396"/>
      <c r="JKZ178" s="396"/>
      <c r="JLA178" s="396"/>
      <c r="JLB178" s="396"/>
      <c r="JLC178" s="396"/>
      <c r="JLD178" s="396"/>
      <c r="JLE178" s="396"/>
      <c r="JLF178" s="396"/>
      <c r="JLG178" s="396"/>
      <c r="JLH178" s="396"/>
      <c r="JLI178" s="396"/>
      <c r="JLJ178" s="396"/>
      <c r="JLK178" s="396"/>
      <c r="JLL178" s="396"/>
      <c r="JLM178" s="396"/>
      <c r="JLN178" s="396"/>
      <c r="JLO178" s="396"/>
      <c r="JLP178" s="396"/>
      <c r="JLQ178" s="396"/>
      <c r="JLR178" s="396"/>
      <c r="JLS178" s="396"/>
      <c r="JLT178" s="396"/>
      <c r="JLU178" s="396"/>
      <c r="JLV178" s="396"/>
      <c r="JLW178" s="396"/>
      <c r="JLX178" s="396"/>
      <c r="JLY178" s="396"/>
      <c r="JLZ178" s="396"/>
      <c r="JMA178" s="396"/>
      <c r="JMB178" s="396"/>
      <c r="JMC178" s="396"/>
      <c r="JMD178" s="396"/>
      <c r="JME178" s="396"/>
      <c r="JMF178" s="396"/>
      <c r="JMG178" s="396"/>
      <c r="JMH178" s="396"/>
      <c r="JMI178" s="396"/>
      <c r="JMJ178" s="396"/>
      <c r="JMK178" s="396"/>
      <c r="JML178" s="396"/>
      <c r="JMM178" s="396"/>
      <c r="JMN178" s="396"/>
      <c r="JMO178" s="396"/>
      <c r="JMP178" s="396"/>
      <c r="JMQ178" s="396"/>
      <c r="JMR178" s="396"/>
      <c r="JMS178" s="396"/>
      <c r="JMT178" s="396"/>
      <c r="JMU178" s="396"/>
      <c r="JMV178" s="396"/>
      <c r="JMW178" s="396"/>
      <c r="JMX178" s="396"/>
      <c r="JMY178" s="396"/>
      <c r="JMZ178" s="396"/>
      <c r="JNA178" s="396"/>
      <c r="JNB178" s="396"/>
      <c r="JNC178" s="396"/>
      <c r="JND178" s="396"/>
      <c r="JNE178" s="396"/>
      <c r="JNF178" s="396"/>
      <c r="JNG178" s="396"/>
      <c r="JNH178" s="396"/>
      <c r="JNI178" s="396"/>
      <c r="JNJ178" s="396"/>
      <c r="JNK178" s="396"/>
      <c r="JNL178" s="396"/>
      <c r="JNM178" s="396"/>
      <c r="JNN178" s="396"/>
      <c r="JNO178" s="396"/>
      <c r="JNP178" s="396"/>
      <c r="JNQ178" s="396"/>
      <c r="JNR178" s="396"/>
      <c r="JNS178" s="396"/>
      <c r="JNT178" s="396"/>
      <c r="JNU178" s="396"/>
      <c r="JNV178" s="396"/>
      <c r="JNW178" s="396"/>
      <c r="JNX178" s="396"/>
      <c r="JNY178" s="396"/>
      <c r="JNZ178" s="396"/>
      <c r="JOA178" s="396"/>
      <c r="JOB178" s="396"/>
      <c r="JOC178" s="396"/>
      <c r="JOD178" s="396"/>
      <c r="JOE178" s="396"/>
      <c r="JOF178" s="396"/>
      <c r="JOG178" s="396"/>
      <c r="JOH178" s="396"/>
      <c r="JOI178" s="396"/>
      <c r="JOJ178" s="396"/>
      <c r="JOK178" s="396"/>
      <c r="JOL178" s="396"/>
      <c r="JOM178" s="396"/>
      <c r="JON178" s="396"/>
      <c r="JOO178" s="396"/>
      <c r="JOP178" s="396"/>
      <c r="JOQ178" s="396"/>
      <c r="JOR178" s="396"/>
      <c r="JOS178" s="396"/>
      <c r="JOT178" s="396"/>
      <c r="JOU178" s="396"/>
      <c r="JOV178" s="396"/>
      <c r="JOW178" s="396"/>
      <c r="JOX178" s="396"/>
      <c r="JOY178" s="396"/>
      <c r="JOZ178" s="396"/>
      <c r="JPA178" s="396"/>
      <c r="JPB178" s="396"/>
      <c r="JPC178" s="396"/>
      <c r="JPD178" s="396"/>
      <c r="JPE178" s="396"/>
      <c r="JPF178" s="396"/>
      <c r="JPG178" s="396"/>
      <c r="JPH178" s="396"/>
      <c r="JPI178" s="396"/>
      <c r="JPJ178" s="396"/>
      <c r="JPK178" s="396"/>
      <c r="JPL178" s="396"/>
      <c r="JPM178" s="396"/>
      <c r="JPN178" s="396"/>
      <c r="JPO178" s="396"/>
      <c r="JPP178" s="396"/>
      <c r="JPQ178" s="396"/>
      <c r="JPR178" s="396"/>
      <c r="JPS178" s="396"/>
      <c r="JPT178" s="396"/>
      <c r="JPU178" s="396"/>
      <c r="JPV178" s="396"/>
      <c r="JPW178" s="396"/>
      <c r="JPX178" s="396"/>
      <c r="JPY178" s="396"/>
      <c r="JPZ178" s="396"/>
      <c r="JQA178" s="396"/>
      <c r="JQB178" s="396"/>
      <c r="JQC178" s="396"/>
      <c r="JQD178" s="396"/>
      <c r="JQE178" s="396"/>
      <c r="JQF178" s="396"/>
      <c r="JQG178" s="396"/>
      <c r="JQH178" s="396"/>
      <c r="JQI178" s="396"/>
      <c r="JQJ178" s="396"/>
      <c r="JQK178" s="396"/>
      <c r="JQL178" s="396"/>
      <c r="JQM178" s="396"/>
      <c r="JQN178" s="396"/>
      <c r="JQO178" s="396"/>
      <c r="JQP178" s="396"/>
      <c r="JQQ178" s="396"/>
      <c r="JQR178" s="396"/>
      <c r="JQS178" s="396"/>
      <c r="JQT178" s="396"/>
      <c r="JQU178" s="396"/>
      <c r="JQV178" s="396"/>
      <c r="JQW178" s="396"/>
      <c r="JQX178" s="396"/>
      <c r="JQY178" s="396"/>
      <c r="JQZ178" s="396"/>
      <c r="JRA178" s="396"/>
      <c r="JRB178" s="396"/>
      <c r="JRC178" s="396"/>
      <c r="JRD178" s="396"/>
      <c r="JRE178" s="396"/>
      <c r="JRF178" s="396"/>
      <c r="JRG178" s="396"/>
      <c r="JRH178" s="396"/>
      <c r="JRI178" s="396"/>
      <c r="JRJ178" s="396"/>
      <c r="JRK178" s="396"/>
      <c r="JRL178" s="396"/>
      <c r="JRM178" s="396"/>
      <c r="JRN178" s="396"/>
      <c r="JRO178" s="396"/>
      <c r="JRP178" s="396"/>
      <c r="JRQ178" s="396"/>
      <c r="JRR178" s="396"/>
      <c r="JRS178" s="396"/>
      <c r="JRT178" s="396"/>
      <c r="JRU178" s="396"/>
      <c r="JRV178" s="396"/>
      <c r="JRW178" s="396"/>
      <c r="JRX178" s="396"/>
      <c r="JRY178" s="396"/>
      <c r="JRZ178" s="396"/>
      <c r="JSA178" s="396"/>
      <c r="JSB178" s="396"/>
      <c r="JSC178" s="396"/>
      <c r="JSD178" s="396"/>
      <c r="JSE178" s="396"/>
      <c r="JSF178" s="396"/>
      <c r="JSG178" s="396"/>
      <c r="JSH178" s="396"/>
      <c r="JSI178" s="396"/>
      <c r="JSJ178" s="396"/>
      <c r="JSK178" s="396"/>
      <c r="JSL178" s="396"/>
      <c r="JSM178" s="396"/>
      <c r="JSN178" s="396"/>
      <c r="JSO178" s="396"/>
      <c r="JSP178" s="396"/>
      <c r="JSQ178" s="396"/>
      <c r="JSR178" s="396"/>
      <c r="JSS178" s="396"/>
      <c r="JST178" s="396"/>
      <c r="JSU178" s="396"/>
      <c r="JSV178" s="396"/>
      <c r="JSW178" s="396"/>
      <c r="JSX178" s="396"/>
      <c r="JSY178" s="396"/>
      <c r="JSZ178" s="396"/>
      <c r="JTA178" s="396"/>
      <c r="JTB178" s="396"/>
      <c r="JTC178" s="396"/>
      <c r="JTD178" s="396"/>
      <c r="JTE178" s="396"/>
      <c r="JTF178" s="396"/>
      <c r="JTG178" s="396"/>
      <c r="JTH178" s="396"/>
      <c r="JTI178" s="396"/>
      <c r="JTJ178" s="396"/>
      <c r="JTK178" s="396"/>
      <c r="JTL178" s="396"/>
      <c r="JTM178" s="396"/>
      <c r="JTN178" s="396"/>
      <c r="JTO178" s="396"/>
      <c r="JTP178" s="396"/>
      <c r="JTQ178" s="396"/>
      <c r="JTR178" s="396"/>
      <c r="JTS178" s="396"/>
      <c r="JTT178" s="396"/>
      <c r="JTU178" s="396"/>
      <c r="JTV178" s="396"/>
      <c r="JTW178" s="396"/>
      <c r="JTX178" s="396"/>
      <c r="JTY178" s="396"/>
      <c r="JTZ178" s="396"/>
      <c r="JUA178" s="396"/>
      <c r="JUB178" s="396"/>
      <c r="JUC178" s="396"/>
      <c r="JUD178" s="396"/>
      <c r="JUE178" s="396"/>
      <c r="JUF178" s="396"/>
      <c r="JUG178" s="396"/>
      <c r="JUH178" s="396"/>
      <c r="JUI178" s="396"/>
      <c r="JUJ178" s="396"/>
      <c r="JUK178" s="396"/>
      <c r="JUL178" s="396"/>
      <c r="JUM178" s="396"/>
      <c r="JUN178" s="396"/>
      <c r="JUO178" s="396"/>
      <c r="JUP178" s="396"/>
      <c r="JUQ178" s="396"/>
      <c r="JUR178" s="396"/>
      <c r="JUS178" s="396"/>
      <c r="JUT178" s="396"/>
      <c r="JUU178" s="396"/>
      <c r="JUV178" s="396"/>
      <c r="JUW178" s="396"/>
      <c r="JUX178" s="396"/>
      <c r="JUY178" s="396"/>
      <c r="JUZ178" s="396"/>
      <c r="JVA178" s="396"/>
      <c r="JVB178" s="396"/>
      <c r="JVC178" s="396"/>
      <c r="JVD178" s="396"/>
      <c r="JVE178" s="396"/>
      <c r="JVF178" s="396"/>
      <c r="JVG178" s="396"/>
      <c r="JVH178" s="396"/>
      <c r="JVI178" s="396"/>
      <c r="JVJ178" s="396"/>
      <c r="JVK178" s="396"/>
      <c r="JVL178" s="396"/>
      <c r="JVM178" s="396"/>
      <c r="JVN178" s="396"/>
      <c r="JVO178" s="396"/>
      <c r="JVP178" s="396"/>
      <c r="JVQ178" s="396"/>
      <c r="JVR178" s="396"/>
      <c r="JVS178" s="396"/>
      <c r="JVT178" s="396"/>
      <c r="JVU178" s="396"/>
      <c r="JVV178" s="396"/>
      <c r="JVW178" s="396"/>
      <c r="JVX178" s="396"/>
      <c r="JVY178" s="396"/>
      <c r="JVZ178" s="396"/>
      <c r="JWA178" s="396"/>
      <c r="JWB178" s="396"/>
      <c r="JWC178" s="396"/>
      <c r="JWD178" s="396"/>
      <c r="JWE178" s="396"/>
      <c r="JWF178" s="396"/>
      <c r="JWG178" s="396"/>
      <c r="JWH178" s="396"/>
      <c r="JWI178" s="396"/>
      <c r="JWJ178" s="396"/>
      <c r="JWK178" s="396"/>
      <c r="JWL178" s="396"/>
      <c r="JWM178" s="396"/>
      <c r="JWN178" s="396"/>
      <c r="JWO178" s="396"/>
      <c r="JWP178" s="396"/>
      <c r="JWQ178" s="396"/>
      <c r="JWR178" s="396"/>
      <c r="JWS178" s="396"/>
      <c r="JWT178" s="396"/>
      <c r="JWU178" s="396"/>
      <c r="JWV178" s="396"/>
      <c r="JWW178" s="396"/>
      <c r="JWX178" s="396"/>
      <c r="JWY178" s="396"/>
      <c r="JWZ178" s="396"/>
      <c r="JXA178" s="396"/>
      <c r="JXB178" s="396"/>
      <c r="JXC178" s="396"/>
      <c r="JXD178" s="396"/>
      <c r="JXE178" s="396"/>
      <c r="JXF178" s="396"/>
      <c r="JXG178" s="396"/>
      <c r="JXH178" s="396"/>
      <c r="JXI178" s="396"/>
      <c r="JXJ178" s="396"/>
      <c r="JXK178" s="396"/>
      <c r="JXL178" s="396"/>
      <c r="JXM178" s="396"/>
      <c r="JXN178" s="396"/>
      <c r="JXO178" s="396"/>
      <c r="JXP178" s="396"/>
      <c r="JXQ178" s="396"/>
      <c r="JXR178" s="396"/>
      <c r="JXS178" s="396"/>
      <c r="JXT178" s="396"/>
      <c r="JXU178" s="396"/>
      <c r="JXV178" s="396"/>
      <c r="JXW178" s="396"/>
      <c r="JXX178" s="396"/>
      <c r="JXY178" s="396"/>
      <c r="JXZ178" s="396"/>
      <c r="JYA178" s="396"/>
      <c r="JYB178" s="396"/>
      <c r="JYC178" s="396"/>
      <c r="JYD178" s="396"/>
      <c r="JYE178" s="396"/>
      <c r="JYF178" s="396"/>
      <c r="JYG178" s="396"/>
      <c r="JYH178" s="396"/>
      <c r="JYI178" s="396"/>
      <c r="JYJ178" s="396"/>
      <c r="JYK178" s="396"/>
      <c r="JYL178" s="396"/>
      <c r="JYM178" s="396"/>
      <c r="JYN178" s="396"/>
      <c r="JYO178" s="396"/>
      <c r="JYP178" s="396"/>
      <c r="JYQ178" s="396"/>
      <c r="JYR178" s="396"/>
      <c r="JYS178" s="396"/>
      <c r="JYT178" s="396"/>
      <c r="JYU178" s="396"/>
      <c r="JYV178" s="396"/>
      <c r="JYW178" s="396"/>
      <c r="JYX178" s="396"/>
      <c r="JYY178" s="396"/>
      <c r="JYZ178" s="396"/>
      <c r="JZA178" s="396"/>
      <c r="JZB178" s="396"/>
      <c r="JZC178" s="396"/>
      <c r="JZD178" s="396"/>
      <c r="JZE178" s="396"/>
      <c r="JZF178" s="396"/>
      <c r="JZG178" s="396"/>
      <c r="JZH178" s="396"/>
      <c r="JZI178" s="396"/>
      <c r="JZJ178" s="396"/>
      <c r="JZK178" s="396"/>
      <c r="JZL178" s="396"/>
      <c r="JZM178" s="396"/>
      <c r="JZN178" s="396"/>
      <c r="JZO178" s="396"/>
      <c r="JZP178" s="396"/>
      <c r="JZQ178" s="396"/>
      <c r="JZR178" s="396"/>
      <c r="JZS178" s="396"/>
      <c r="JZT178" s="396"/>
      <c r="JZU178" s="396"/>
      <c r="JZV178" s="396"/>
      <c r="JZW178" s="396"/>
      <c r="JZX178" s="396"/>
      <c r="JZY178" s="396"/>
      <c r="JZZ178" s="396"/>
      <c r="KAA178" s="396"/>
      <c r="KAB178" s="396"/>
      <c r="KAC178" s="396"/>
      <c r="KAD178" s="396"/>
      <c r="KAE178" s="396"/>
      <c r="KAF178" s="396"/>
      <c r="KAG178" s="396"/>
      <c r="KAH178" s="396"/>
      <c r="KAI178" s="396"/>
      <c r="KAJ178" s="396"/>
      <c r="KAK178" s="396"/>
      <c r="KAL178" s="396"/>
      <c r="KAM178" s="396"/>
      <c r="KAN178" s="396"/>
      <c r="KAO178" s="396"/>
      <c r="KAP178" s="396"/>
      <c r="KAQ178" s="396"/>
      <c r="KAR178" s="396"/>
      <c r="KAS178" s="396"/>
      <c r="KAT178" s="396"/>
      <c r="KAU178" s="396"/>
      <c r="KAV178" s="396"/>
      <c r="KAW178" s="396"/>
      <c r="KAX178" s="396"/>
      <c r="KAY178" s="396"/>
      <c r="KAZ178" s="396"/>
      <c r="KBA178" s="396"/>
      <c r="KBB178" s="396"/>
      <c r="KBC178" s="396"/>
      <c r="KBD178" s="396"/>
      <c r="KBE178" s="396"/>
      <c r="KBF178" s="396"/>
      <c r="KBG178" s="396"/>
      <c r="KBH178" s="396"/>
      <c r="KBI178" s="396"/>
      <c r="KBJ178" s="396"/>
      <c r="KBK178" s="396"/>
      <c r="KBL178" s="396"/>
      <c r="KBM178" s="396"/>
      <c r="KBN178" s="396"/>
      <c r="KBO178" s="396"/>
      <c r="KBP178" s="396"/>
      <c r="KBQ178" s="396"/>
      <c r="KBR178" s="396"/>
      <c r="KBS178" s="396"/>
      <c r="KBT178" s="396"/>
      <c r="KBU178" s="396"/>
      <c r="KBV178" s="396"/>
      <c r="KBW178" s="396"/>
      <c r="KBX178" s="396"/>
      <c r="KBY178" s="396"/>
      <c r="KBZ178" s="396"/>
      <c r="KCA178" s="396"/>
      <c r="KCB178" s="396"/>
      <c r="KCC178" s="396"/>
      <c r="KCD178" s="396"/>
      <c r="KCE178" s="396"/>
      <c r="KCF178" s="396"/>
      <c r="KCG178" s="396"/>
      <c r="KCH178" s="396"/>
      <c r="KCI178" s="396"/>
      <c r="KCJ178" s="396"/>
      <c r="KCK178" s="396"/>
      <c r="KCL178" s="396"/>
      <c r="KCM178" s="396"/>
      <c r="KCN178" s="396"/>
      <c r="KCO178" s="396"/>
      <c r="KCP178" s="396"/>
      <c r="KCQ178" s="396"/>
      <c r="KCR178" s="396"/>
      <c r="KCS178" s="396"/>
      <c r="KCT178" s="396"/>
      <c r="KCU178" s="396"/>
      <c r="KCV178" s="396"/>
      <c r="KCW178" s="396"/>
      <c r="KCX178" s="396"/>
      <c r="KCY178" s="396"/>
      <c r="KCZ178" s="396"/>
      <c r="KDA178" s="396"/>
      <c r="KDB178" s="396"/>
      <c r="KDC178" s="396"/>
      <c r="KDD178" s="396"/>
      <c r="KDE178" s="396"/>
      <c r="KDF178" s="396"/>
      <c r="KDG178" s="396"/>
      <c r="KDH178" s="396"/>
      <c r="KDI178" s="396"/>
      <c r="KDJ178" s="396"/>
      <c r="KDK178" s="396"/>
      <c r="KDL178" s="396"/>
      <c r="KDM178" s="396"/>
      <c r="KDN178" s="396"/>
      <c r="KDO178" s="396"/>
      <c r="KDP178" s="396"/>
      <c r="KDQ178" s="396"/>
      <c r="KDR178" s="396"/>
      <c r="KDS178" s="396"/>
      <c r="KDT178" s="396"/>
      <c r="KDU178" s="396"/>
      <c r="KDV178" s="396"/>
      <c r="KDW178" s="396"/>
      <c r="KDX178" s="396"/>
      <c r="KDY178" s="396"/>
      <c r="KDZ178" s="396"/>
      <c r="KEA178" s="396"/>
      <c r="KEB178" s="396"/>
      <c r="KEC178" s="396"/>
      <c r="KED178" s="396"/>
      <c r="KEE178" s="396"/>
      <c r="KEF178" s="396"/>
      <c r="KEG178" s="396"/>
      <c r="KEH178" s="396"/>
      <c r="KEI178" s="396"/>
      <c r="KEJ178" s="396"/>
      <c r="KEK178" s="396"/>
      <c r="KEL178" s="396"/>
      <c r="KEM178" s="396"/>
      <c r="KEN178" s="396"/>
      <c r="KEO178" s="396"/>
      <c r="KEP178" s="396"/>
      <c r="KEQ178" s="396"/>
      <c r="KER178" s="396"/>
      <c r="KES178" s="396"/>
      <c r="KET178" s="396"/>
      <c r="KEU178" s="396"/>
      <c r="KEV178" s="396"/>
      <c r="KEW178" s="396"/>
      <c r="KEX178" s="396"/>
      <c r="KEY178" s="396"/>
      <c r="KEZ178" s="396"/>
      <c r="KFA178" s="396"/>
      <c r="KFB178" s="396"/>
      <c r="KFC178" s="396"/>
      <c r="KFD178" s="396"/>
      <c r="KFE178" s="396"/>
      <c r="KFF178" s="396"/>
      <c r="KFG178" s="396"/>
      <c r="KFH178" s="396"/>
      <c r="KFI178" s="396"/>
      <c r="KFJ178" s="396"/>
      <c r="KFK178" s="396"/>
      <c r="KFL178" s="396"/>
      <c r="KFM178" s="396"/>
      <c r="KFN178" s="396"/>
      <c r="KFO178" s="396"/>
      <c r="KFP178" s="396"/>
      <c r="KFQ178" s="396"/>
      <c r="KFR178" s="396"/>
      <c r="KFS178" s="396"/>
      <c r="KFT178" s="396"/>
      <c r="KFU178" s="396"/>
      <c r="KFV178" s="396"/>
      <c r="KFW178" s="396"/>
      <c r="KFX178" s="396"/>
      <c r="KFY178" s="396"/>
      <c r="KFZ178" s="396"/>
      <c r="KGA178" s="396"/>
      <c r="KGB178" s="396"/>
      <c r="KGC178" s="396"/>
      <c r="KGD178" s="396"/>
      <c r="KGE178" s="396"/>
      <c r="KGF178" s="396"/>
      <c r="KGG178" s="396"/>
      <c r="KGH178" s="396"/>
      <c r="KGI178" s="396"/>
      <c r="KGJ178" s="396"/>
      <c r="KGK178" s="396"/>
      <c r="KGL178" s="396"/>
      <c r="KGM178" s="396"/>
      <c r="KGN178" s="396"/>
      <c r="KGO178" s="396"/>
      <c r="KGP178" s="396"/>
      <c r="KGQ178" s="396"/>
      <c r="KGR178" s="396"/>
      <c r="KGS178" s="396"/>
      <c r="KGT178" s="396"/>
      <c r="KGU178" s="396"/>
      <c r="KGV178" s="396"/>
      <c r="KGW178" s="396"/>
      <c r="KGX178" s="396"/>
      <c r="KGY178" s="396"/>
      <c r="KGZ178" s="396"/>
      <c r="KHA178" s="396"/>
      <c r="KHB178" s="396"/>
      <c r="KHC178" s="396"/>
      <c r="KHD178" s="396"/>
      <c r="KHE178" s="396"/>
      <c r="KHF178" s="396"/>
      <c r="KHG178" s="396"/>
      <c r="KHH178" s="396"/>
      <c r="KHI178" s="396"/>
      <c r="KHJ178" s="396"/>
      <c r="KHK178" s="396"/>
      <c r="KHL178" s="396"/>
      <c r="KHM178" s="396"/>
      <c r="KHN178" s="396"/>
      <c r="KHO178" s="396"/>
      <c r="KHP178" s="396"/>
      <c r="KHQ178" s="396"/>
      <c r="KHR178" s="396"/>
      <c r="KHS178" s="396"/>
      <c r="KHT178" s="396"/>
      <c r="KHU178" s="396"/>
      <c r="KHV178" s="396"/>
      <c r="KHW178" s="396"/>
      <c r="KHX178" s="396"/>
      <c r="KHY178" s="396"/>
      <c r="KHZ178" s="396"/>
      <c r="KIA178" s="396"/>
      <c r="KIB178" s="396"/>
      <c r="KIC178" s="396"/>
      <c r="KID178" s="396"/>
      <c r="KIE178" s="396"/>
      <c r="KIF178" s="396"/>
      <c r="KIG178" s="396"/>
      <c r="KIH178" s="396"/>
      <c r="KII178" s="396"/>
      <c r="KIJ178" s="396"/>
      <c r="KIK178" s="396"/>
      <c r="KIL178" s="396"/>
      <c r="KIM178" s="396"/>
      <c r="KIN178" s="396"/>
      <c r="KIO178" s="396"/>
      <c r="KIP178" s="396"/>
      <c r="KIQ178" s="396"/>
      <c r="KIR178" s="396"/>
      <c r="KIS178" s="396"/>
      <c r="KIT178" s="396"/>
      <c r="KIU178" s="396"/>
      <c r="KIV178" s="396"/>
      <c r="KIW178" s="396"/>
      <c r="KIX178" s="396"/>
      <c r="KIY178" s="396"/>
      <c r="KIZ178" s="396"/>
      <c r="KJA178" s="396"/>
      <c r="KJB178" s="396"/>
      <c r="KJC178" s="396"/>
      <c r="KJD178" s="396"/>
      <c r="KJE178" s="396"/>
      <c r="KJF178" s="396"/>
      <c r="KJG178" s="396"/>
      <c r="KJH178" s="396"/>
      <c r="KJI178" s="396"/>
      <c r="KJJ178" s="396"/>
      <c r="KJK178" s="396"/>
      <c r="KJL178" s="396"/>
      <c r="KJM178" s="396"/>
      <c r="KJN178" s="396"/>
      <c r="KJO178" s="396"/>
      <c r="KJP178" s="396"/>
      <c r="KJQ178" s="396"/>
      <c r="KJR178" s="396"/>
      <c r="KJS178" s="396"/>
      <c r="KJT178" s="396"/>
      <c r="KJU178" s="396"/>
      <c r="KJV178" s="396"/>
      <c r="KJW178" s="396"/>
      <c r="KJX178" s="396"/>
      <c r="KJY178" s="396"/>
      <c r="KJZ178" s="396"/>
      <c r="KKA178" s="396"/>
      <c r="KKB178" s="396"/>
      <c r="KKC178" s="396"/>
      <c r="KKD178" s="396"/>
      <c r="KKE178" s="396"/>
      <c r="KKF178" s="396"/>
      <c r="KKG178" s="396"/>
      <c r="KKH178" s="396"/>
      <c r="KKI178" s="396"/>
      <c r="KKJ178" s="396"/>
      <c r="KKK178" s="396"/>
      <c r="KKL178" s="396"/>
      <c r="KKM178" s="396"/>
      <c r="KKN178" s="396"/>
      <c r="KKO178" s="396"/>
      <c r="KKP178" s="396"/>
      <c r="KKQ178" s="396"/>
      <c r="KKR178" s="396"/>
      <c r="KKS178" s="396"/>
      <c r="KKT178" s="396"/>
      <c r="KKU178" s="396"/>
      <c r="KKV178" s="396"/>
      <c r="KKW178" s="396"/>
      <c r="KKX178" s="396"/>
      <c r="KKY178" s="396"/>
      <c r="KKZ178" s="396"/>
      <c r="KLA178" s="396"/>
      <c r="KLB178" s="396"/>
      <c r="KLC178" s="396"/>
      <c r="KLD178" s="396"/>
      <c r="KLE178" s="396"/>
      <c r="KLF178" s="396"/>
      <c r="KLG178" s="396"/>
      <c r="KLH178" s="396"/>
      <c r="KLI178" s="396"/>
      <c r="KLJ178" s="396"/>
      <c r="KLK178" s="396"/>
      <c r="KLL178" s="396"/>
      <c r="KLM178" s="396"/>
      <c r="KLN178" s="396"/>
      <c r="KLO178" s="396"/>
      <c r="KLP178" s="396"/>
      <c r="KLQ178" s="396"/>
      <c r="KLR178" s="396"/>
      <c r="KLS178" s="396"/>
      <c r="KLT178" s="396"/>
      <c r="KLU178" s="396"/>
      <c r="KLV178" s="396"/>
      <c r="KLW178" s="396"/>
      <c r="KLX178" s="396"/>
      <c r="KLY178" s="396"/>
      <c r="KLZ178" s="396"/>
      <c r="KMA178" s="396"/>
      <c r="KMB178" s="396"/>
      <c r="KMC178" s="396"/>
      <c r="KMD178" s="396"/>
      <c r="KME178" s="396"/>
      <c r="KMF178" s="396"/>
      <c r="KMG178" s="396"/>
      <c r="KMH178" s="396"/>
      <c r="KMI178" s="396"/>
      <c r="KMJ178" s="396"/>
      <c r="KMK178" s="396"/>
      <c r="KML178" s="396"/>
      <c r="KMM178" s="396"/>
      <c r="KMN178" s="396"/>
      <c r="KMO178" s="396"/>
      <c r="KMP178" s="396"/>
      <c r="KMQ178" s="396"/>
      <c r="KMR178" s="396"/>
      <c r="KMS178" s="396"/>
      <c r="KMT178" s="396"/>
      <c r="KMU178" s="396"/>
      <c r="KMV178" s="396"/>
      <c r="KMW178" s="396"/>
      <c r="KMX178" s="396"/>
      <c r="KMY178" s="396"/>
      <c r="KMZ178" s="396"/>
      <c r="KNA178" s="396"/>
      <c r="KNB178" s="396"/>
      <c r="KNC178" s="396"/>
      <c r="KND178" s="396"/>
      <c r="KNE178" s="396"/>
      <c r="KNF178" s="396"/>
      <c r="KNG178" s="396"/>
      <c r="KNH178" s="396"/>
      <c r="KNI178" s="396"/>
      <c r="KNJ178" s="396"/>
      <c r="KNK178" s="396"/>
      <c r="KNL178" s="396"/>
      <c r="KNM178" s="396"/>
      <c r="KNN178" s="396"/>
      <c r="KNO178" s="396"/>
      <c r="KNP178" s="396"/>
      <c r="KNQ178" s="396"/>
      <c r="KNR178" s="396"/>
      <c r="KNS178" s="396"/>
      <c r="KNT178" s="396"/>
      <c r="KNU178" s="396"/>
      <c r="KNV178" s="396"/>
      <c r="KNW178" s="396"/>
      <c r="KNX178" s="396"/>
      <c r="KNY178" s="396"/>
      <c r="KNZ178" s="396"/>
      <c r="KOA178" s="396"/>
      <c r="KOB178" s="396"/>
      <c r="KOC178" s="396"/>
      <c r="KOD178" s="396"/>
      <c r="KOE178" s="396"/>
      <c r="KOF178" s="396"/>
      <c r="KOG178" s="396"/>
      <c r="KOH178" s="396"/>
      <c r="KOI178" s="396"/>
      <c r="KOJ178" s="396"/>
      <c r="KOK178" s="396"/>
      <c r="KOL178" s="396"/>
      <c r="KOM178" s="396"/>
      <c r="KON178" s="396"/>
      <c r="KOO178" s="396"/>
      <c r="KOP178" s="396"/>
      <c r="KOQ178" s="396"/>
      <c r="KOR178" s="396"/>
      <c r="KOS178" s="396"/>
      <c r="KOT178" s="396"/>
      <c r="KOU178" s="396"/>
      <c r="KOV178" s="396"/>
      <c r="KOW178" s="396"/>
      <c r="KOX178" s="396"/>
      <c r="KOY178" s="396"/>
      <c r="KOZ178" s="396"/>
      <c r="KPA178" s="396"/>
      <c r="KPB178" s="396"/>
      <c r="KPC178" s="396"/>
      <c r="KPD178" s="396"/>
      <c r="KPE178" s="396"/>
      <c r="KPF178" s="396"/>
      <c r="KPG178" s="396"/>
      <c r="KPH178" s="396"/>
      <c r="KPI178" s="396"/>
      <c r="KPJ178" s="396"/>
      <c r="KPK178" s="396"/>
      <c r="KPL178" s="396"/>
      <c r="KPM178" s="396"/>
      <c r="KPN178" s="396"/>
      <c r="KPO178" s="396"/>
      <c r="KPP178" s="396"/>
      <c r="KPQ178" s="396"/>
      <c r="KPR178" s="396"/>
      <c r="KPS178" s="396"/>
      <c r="KPT178" s="396"/>
      <c r="KPU178" s="396"/>
      <c r="KPV178" s="396"/>
      <c r="KPW178" s="396"/>
      <c r="KPX178" s="396"/>
      <c r="KPY178" s="396"/>
      <c r="KPZ178" s="396"/>
      <c r="KQA178" s="396"/>
      <c r="KQB178" s="396"/>
      <c r="KQC178" s="396"/>
      <c r="KQD178" s="396"/>
      <c r="KQE178" s="396"/>
      <c r="KQF178" s="396"/>
      <c r="KQG178" s="396"/>
      <c r="KQH178" s="396"/>
      <c r="KQI178" s="396"/>
      <c r="KQJ178" s="396"/>
      <c r="KQK178" s="396"/>
      <c r="KQL178" s="396"/>
      <c r="KQM178" s="396"/>
      <c r="KQN178" s="396"/>
      <c r="KQO178" s="396"/>
      <c r="KQP178" s="396"/>
      <c r="KQQ178" s="396"/>
      <c r="KQR178" s="396"/>
      <c r="KQS178" s="396"/>
      <c r="KQT178" s="396"/>
      <c r="KQU178" s="396"/>
      <c r="KQV178" s="396"/>
      <c r="KQW178" s="396"/>
      <c r="KQX178" s="396"/>
      <c r="KQY178" s="396"/>
      <c r="KQZ178" s="396"/>
      <c r="KRA178" s="396"/>
      <c r="KRB178" s="396"/>
      <c r="KRC178" s="396"/>
      <c r="KRD178" s="396"/>
      <c r="KRE178" s="396"/>
      <c r="KRF178" s="396"/>
      <c r="KRG178" s="396"/>
      <c r="KRH178" s="396"/>
      <c r="KRI178" s="396"/>
      <c r="KRJ178" s="396"/>
      <c r="KRK178" s="396"/>
      <c r="KRL178" s="396"/>
      <c r="KRM178" s="396"/>
      <c r="KRN178" s="396"/>
      <c r="KRO178" s="396"/>
      <c r="KRP178" s="396"/>
      <c r="KRQ178" s="396"/>
      <c r="KRR178" s="396"/>
      <c r="KRS178" s="396"/>
      <c r="KRT178" s="396"/>
      <c r="KRU178" s="396"/>
      <c r="KRV178" s="396"/>
      <c r="KRW178" s="396"/>
      <c r="KRX178" s="396"/>
      <c r="KRY178" s="396"/>
      <c r="KRZ178" s="396"/>
      <c r="KSA178" s="396"/>
      <c r="KSB178" s="396"/>
      <c r="KSC178" s="396"/>
      <c r="KSD178" s="396"/>
      <c r="KSE178" s="396"/>
      <c r="KSF178" s="396"/>
      <c r="KSG178" s="396"/>
      <c r="KSH178" s="396"/>
      <c r="KSI178" s="396"/>
      <c r="KSJ178" s="396"/>
      <c r="KSK178" s="396"/>
      <c r="KSL178" s="396"/>
      <c r="KSM178" s="396"/>
      <c r="KSN178" s="396"/>
      <c r="KSO178" s="396"/>
      <c r="KSP178" s="396"/>
      <c r="KSQ178" s="396"/>
      <c r="KSR178" s="396"/>
      <c r="KSS178" s="396"/>
      <c r="KST178" s="396"/>
      <c r="KSU178" s="396"/>
      <c r="KSV178" s="396"/>
      <c r="KSW178" s="396"/>
      <c r="KSX178" s="396"/>
      <c r="KSY178" s="396"/>
      <c r="KSZ178" s="396"/>
      <c r="KTA178" s="396"/>
      <c r="KTB178" s="396"/>
      <c r="KTC178" s="396"/>
      <c r="KTD178" s="396"/>
      <c r="KTE178" s="396"/>
      <c r="KTF178" s="396"/>
      <c r="KTG178" s="396"/>
      <c r="KTH178" s="396"/>
      <c r="KTI178" s="396"/>
      <c r="KTJ178" s="396"/>
      <c r="KTK178" s="396"/>
      <c r="KTL178" s="396"/>
      <c r="KTM178" s="396"/>
      <c r="KTN178" s="396"/>
      <c r="KTO178" s="396"/>
      <c r="KTP178" s="396"/>
      <c r="KTQ178" s="396"/>
      <c r="KTR178" s="396"/>
      <c r="KTS178" s="396"/>
      <c r="KTT178" s="396"/>
      <c r="KTU178" s="396"/>
      <c r="KTV178" s="396"/>
      <c r="KTW178" s="396"/>
      <c r="KTX178" s="396"/>
      <c r="KTY178" s="396"/>
      <c r="KTZ178" s="396"/>
      <c r="KUA178" s="396"/>
      <c r="KUB178" s="396"/>
      <c r="KUC178" s="396"/>
      <c r="KUD178" s="396"/>
      <c r="KUE178" s="396"/>
      <c r="KUF178" s="396"/>
      <c r="KUG178" s="396"/>
      <c r="KUH178" s="396"/>
      <c r="KUI178" s="396"/>
      <c r="KUJ178" s="396"/>
      <c r="KUK178" s="396"/>
      <c r="KUL178" s="396"/>
      <c r="KUM178" s="396"/>
      <c r="KUN178" s="396"/>
      <c r="KUO178" s="396"/>
      <c r="KUP178" s="396"/>
      <c r="KUQ178" s="396"/>
      <c r="KUR178" s="396"/>
      <c r="KUS178" s="396"/>
      <c r="KUT178" s="396"/>
      <c r="KUU178" s="396"/>
      <c r="KUV178" s="396"/>
      <c r="KUW178" s="396"/>
      <c r="KUX178" s="396"/>
      <c r="KUY178" s="396"/>
      <c r="KUZ178" s="396"/>
      <c r="KVA178" s="396"/>
      <c r="KVB178" s="396"/>
      <c r="KVC178" s="396"/>
      <c r="KVD178" s="396"/>
      <c r="KVE178" s="396"/>
      <c r="KVF178" s="396"/>
      <c r="KVG178" s="396"/>
      <c r="KVH178" s="396"/>
      <c r="KVI178" s="396"/>
      <c r="KVJ178" s="396"/>
      <c r="KVK178" s="396"/>
      <c r="KVL178" s="396"/>
      <c r="KVM178" s="396"/>
      <c r="KVN178" s="396"/>
      <c r="KVO178" s="396"/>
      <c r="KVP178" s="396"/>
      <c r="KVQ178" s="396"/>
      <c r="KVR178" s="396"/>
      <c r="KVS178" s="396"/>
      <c r="KVT178" s="396"/>
      <c r="KVU178" s="396"/>
      <c r="KVV178" s="396"/>
      <c r="KVW178" s="396"/>
      <c r="KVX178" s="396"/>
      <c r="KVY178" s="396"/>
      <c r="KVZ178" s="396"/>
      <c r="KWA178" s="396"/>
      <c r="KWB178" s="396"/>
      <c r="KWC178" s="396"/>
      <c r="KWD178" s="396"/>
      <c r="KWE178" s="396"/>
      <c r="KWF178" s="396"/>
      <c r="KWG178" s="396"/>
      <c r="KWH178" s="396"/>
      <c r="KWI178" s="396"/>
      <c r="KWJ178" s="396"/>
      <c r="KWK178" s="396"/>
      <c r="KWL178" s="396"/>
      <c r="KWM178" s="396"/>
      <c r="KWN178" s="396"/>
      <c r="KWO178" s="396"/>
      <c r="KWP178" s="396"/>
      <c r="KWQ178" s="396"/>
      <c r="KWR178" s="396"/>
      <c r="KWS178" s="396"/>
      <c r="KWT178" s="396"/>
      <c r="KWU178" s="396"/>
      <c r="KWV178" s="396"/>
      <c r="KWW178" s="396"/>
      <c r="KWX178" s="396"/>
      <c r="KWY178" s="396"/>
      <c r="KWZ178" s="396"/>
      <c r="KXA178" s="396"/>
      <c r="KXB178" s="396"/>
      <c r="KXC178" s="396"/>
      <c r="KXD178" s="396"/>
      <c r="KXE178" s="396"/>
      <c r="KXF178" s="396"/>
      <c r="KXG178" s="396"/>
      <c r="KXH178" s="396"/>
      <c r="KXI178" s="396"/>
      <c r="KXJ178" s="396"/>
      <c r="KXK178" s="396"/>
      <c r="KXL178" s="396"/>
      <c r="KXM178" s="396"/>
      <c r="KXN178" s="396"/>
      <c r="KXO178" s="396"/>
      <c r="KXP178" s="396"/>
      <c r="KXQ178" s="396"/>
      <c r="KXR178" s="396"/>
      <c r="KXS178" s="396"/>
      <c r="KXT178" s="396"/>
      <c r="KXU178" s="396"/>
      <c r="KXV178" s="396"/>
      <c r="KXW178" s="396"/>
      <c r="KXX178" s="396"/>
      <c r="KXY178" s="396"/>
      <c r="KXZ178" s="396"/>
      <c r="KYA178" s="396"/>
      <c r="KYB178" s="396"/>
      <c r="KYC178" s="396"/>
      <c r="KYD178" s="396"/>
      <c r="KYE178" s="396"/>
      <c r="KYF178" s="396"/>
      <c r="KYG178" s="396"/>
      <c r="KYH178" s="396"/>
      <c r="KYI178" s="396"/>
      <c r="KYJ178" s="396"/>
      <c r="KYK178" s="396"/>
      <c r="KYL178" s="396"/>
      <c r="KYM178" s="396"/>
      <c r="KYN178" s="396"/>
      <c r="KYO178" s="396"/>
      <c r="KYP178" s="396"/>
      <c r="KYQ178" s="396"/>
      <c r="KYR178" s="396"/>
      <c r="KYS178" s="396"/>
      <c r="KYT178" s="396"/>
      <c r="KYU178" s="396"/>
      <c r="KYV178" s="396"/>
      <c r="KYW178" s="396"/>
      <c r="KYX178" s="396"/>
      <c r="KYY178" s="396"/>
      <c r="KYZ178" s="396"/>
      <c r="KZA178" s="396"/>
      <c r="KZB178" s="396"/>
      <c r="KZC178" s="396"/>
      <c r="KZD178" s="396"/>
      <c r="KZE178" s="396"/>
      <c r="KZF178" s="396"/>
      <c r="KZG178" s="396"/>
      <c r="KZH178" s="396"/>
      <c r="KZI178" s="396"/>
      <c r="KZJ178" s="396"/>
      <c r="KZK178" s="396"/>
      <c r="KZL178" s="396"/>
      <c r="KZM178" s="396"/>
      <c r="KZN178" s="396"/>
      <c r="KZO178" s="396"/>
      <c r="KZP178" s="396"/>
      <c r="KZQ178" s="396"/>
      <c r="KZR178" s="396"/>
      <c r="KZS178" s="396"/>
      <c r="KZT178" s="396"/>
      <c r="KZU178" s="396"/>
      <c r="KZV178" s="396"/>
      <c r="KZW178" s="396"/>
      <c r="KZX178" s="396"/>
      <c r="KZY178" s="396"/>
      <c r="KZZ178" s="396"/>
      <c r="LAA178" s="396"/>
      <c r="LAB178" s="396"/>
      <c r="LAC178" s="396"/>
      <c r="LAD178" s="396"/>
      <c r="LAE178" s="396"/>
      <c r="LAF178" s="396"/>
      <c r="LAG178" s="396"/>
      <c r="LAH178" s="396"/>
      <c r="LAI178" s="396"/>
      <c r="LAJ178" s="396"/>
      <c r="LAK178" s="396"/>
      <c r="LAL178" s="396"/>
      <c r="LAM178" s="396"/>
      <c r="LAN178" s="396"/>
      <c r="LAO178" s="396"/>
      <c r="LAP178" s="396"/>
      <c r="LAQ178" s="396"/>
      <c r="LAR178" s="396"/>
      <c r="LAS178" s="396"/>
      <c r="LAT178" s="396"/>
      <c r="LAU178" s="396"/>
      <c r="LAV178" s="396"/>
      <c r="LAW178" s="396"/>
      <c r="LAX178" s="396"/>
      <c r="LAY178" s="396"/>
      <c r="LAZ178" s="396"/>
      <c r="LBA178" s="396"/>
      <c r="LBB178" s="396"/>
      <c r="LBC178" s="396"/>
      <c r="LBD178" s="396"/>
      <c r="LBE178" s="396"/>
      <c r="LBF178" s="396"/>
      <c r="LBG178" s="396"/>
      <c r="LBH178" s="396"/>
      <c r="LBI178" s="396"/>
      <c r="LBJ178" s="396"/>
      <c r="LBK178" s="396"/>
      <c r="LBL178" s="396"/>
      <c r="LBM178" s="396"/>
      <c r="LBN178" s="396"/>
      <c r="LBO178" s="396"/>
      <c r="LBP178" s="396"/>
      <c r="LBQ178" s="396"/>
      <c r="LBR178" s="396"/>
      <c r="LBS178" s="396"/>
      <c r="LBT178" s="396"/>
      <c r="LBU178" s="396"/>
      <c r="LBV178" s="396"/>
      <c r="LBW178" s="396"/>
      <c r="LBX178" s="396"/>
      <c r="LBY178" s="396"/>
      <c r="LBZ178" s="396"/>
      <c r="LCA178" s="396"/>
      <c r="LCB178" s="396"/>
      <c r="LCC178" s="396"/>
      <c r="LCD178" s="396"/>
      <c r="LCE178" s="396"/>
      <c r="LCF178" s="396"/>
      <c r="LCG178" s="396"/>
      <c r="LCH178" s="396"/>
      <c r="LCI178" s="396"/>
      <c r="LCJ178" s="396"/>
      <c r="LCK178" s="396"/>
      <c r="LCL178" s="396"/>
      <c r="LCM178" s="396"/>
      <c r="LCN178" s="396"/>
      <c r="LCO178" s="396"/>
      <c r="LCP178" s="396"/>
      <c r="LCQ178" s="396"/>
      <c r="LCR178" s="396"/>
      <c r="LCS178" s="396"/>
      <c r="LCT178" s="396"/>
      <c r="LCU178" s="396"/>
      <c r="LCV178" s="396"/>
      <c r="LCW178" s="396"/>
      <c r="LCX178" s="396"/>
      <c r="LCY178" s="396"/>
      <c r="LCZ178" s="396"/>
      <c r="LDA178" s="396"/>
      <c r="LDB178" s="396"/>
      <c r="LDC178" s="396"/>
      <c r="LDD178" s="396"/>
      <c r="LDE178" s="396"/>
      <c r="LDF178" s="396"/>
      <c r="LDG178" s="396"/>
      <c r="LDH178" s="396"/>
      <c r="LDI178" s="396"/>
      <c r="LDJ178" s="396"/>
      <c r="LDK178" s="396"/>
      <c r="LDL178" s="396"/>
      <c r="LDM178" s="396"/>
      <c r="LDN178" s="396"/>
      <c r="LDO178" s="396"/>
      <c r="LDP178" s="396"/>
      <c r="LDQ178" s="396"/>
      <c r="LDR178" s="396"/>
      <c r="LDS178" s="396"/>
      <c r="LDT178" s="396"/>
      <c r="LDU178" s="396"/>
      <c r="LDV178" s="396"/>
      <c r="LDW178" s="396"/>
      <c r="LDX178" s="396"/>
      <c r="LDY178" s="396"/>
      <c r="LDZ178" s="396"/>
      <c r="LEA178" s="396"/>
      <c r="LEB178" s="396"/>
      <c r="LEC178" s="396"/>
      <c r="LED178" s="396"/>
      <c r="LEE178" s="396"/>
      <c r="LEF178" s="396"/>
      <c r="LEG178" s="396"/>
      <c r="LEH178" s="396"/>
      <c r="LEI178" s="396"/>
      <c r="LEJ178" s="396"/>
      <c r="LEK178" s="396"/>
      <c r="LEL178" s="396"/>
      <c r="LEM178" s="396"/>
      <c r="LEN178" s="396"/>
      <c r="LEO178" s="396"/>
      <c r="LEP178" s="396"/>
      <c r="LEQ178" s="396"/>
      <c r="LER178" s="396"/>
      <c r="LES178" s="396"/>
      <c r="LET178" s="396"/>
      <c r="LEU178" s="396"/>
      <c r="LEV178" s="396"/>
      <c r="LEW178" s="396"/>
      <c r="LEX178" s="396"/>
      <c r="LEY178" s="396"/>
      <c r="LEZ178" s="396"/>
      <c r="LFA178" s="396"/>
      <c r="LFB178" s="396"/>
      <c r="LFC178" s="396"/>
      <c r="LFD178" s="396"/>
      <c r="LFE178" s="396"/>
      <c r="LFF178" s="396"/>
      <c r="LFG178" s="396"/>
      <c r="LFH178" s="396"/>
      <c r="LFI178" s="396"/>
      <c r="LFJ178" s="396"/>
      <c r="LFK178" s="396"/>
      <c r="LFL178" s="396"/>
      <c r="LFM178" s="396"/>
      <c r="LFN178" s="396"/>
      <c r="LFO178" s="396"/>
      <c r="LFP178" s="396"/>
      <c r="LFQ178" s="396"/>
      <c r="LFR178" s="396"/>
      <c r="LFS178" s="396"/>
      <c r="LFT178" s="396"/>
      <c r="LFU178" s="396"/>
      <c r="LFV178" s="396"/>
      <c r="LFW178" s="396"/>
      <c r="LFX178" s="396"/>
      <c r="LFY178" s="396"/>
      <c r="LFZ178" s="396"/>
      <c r="LGA178" s="396"/>
      <c r="LGB178" s="396"/>
      <c r="LGC178" s="396"/>
      <c r="LGD178" s="396"/>
      <c r="LGE178" s="396"/>
      <c r="LGF178" s="396"/>
      <c r="LGG178" s="396"/>
      <c r="LGH178" s="396"/>
      <c r="LGI178" s="396"/>
      <c r="LGJ178" s="396"/>
      <c r="LGK178" s="396"/>
      <c r="LGL178" s="396"/>
      <c r="LGM178" s="396"/>
      <c r="LGN178" s="396"/>
      <c r="LGO178" s="396"/>
      <c r="LGP178" s="396"/>
      <c r="LGQ178" s="396"/>
      <c r="LGR178" s="396"/>
      <c r="LGS178" s="396"/>
      <c r="LGT178" s="396"/>
      <c r="LGU178" s="396"/>
      <c r="LGV178" s="396"/>
      <c r="LGW178" s="396"/>
      <c r="LGX178" s="396"/>
      <c r="LGY178" s="396"/>
      <c r="LGZ178" s="396"/>
      <c r="LHA178" s="396"/>
      <c r="LHB178" s="396"/>
      <c r="LHC178" s="396"/>
      <c r="LHD178" s="396"/>
      <c r="LHE178" s="396"/>
      <c r="LHF178" s="396"/>
      <c r="LHG178" s="396"/>
      <c r="LHH178" s="396"/>
      <c r="LHI178" s="396"/>
      <c r="LHJ178" s="396"/>
      <c r="LHK178" s="396"/>
      <c r="LHL178" s="396"/>
      <c r="LHM178" s="396"/>
      <c r="LHN178" s="396"/>
      <c r="LHO178" s="396"/>
      <c r="LHP178" s="396"/>
      <c r="LHQ178" s="396"/>
      <c r="LHR178" s="396"/>
      <c r="LHS178" s="396"/>
      <c r="LHT178" s="396"/>
      <c r="LHU178" s="396"/>
      <c r="LHV178" s="396"/>
      <c r="LHW178" s="396"/>
      <c r="LHX178" s="396"/>
      <c r="LHY178" s="396"/>
      <c r="LHZ178" s="396"/>
      <c r="LIA178" s="396"/>
      <c r="LIB178" s="396"/>
      <c r="LIC178" s="396"/>
      <c r="LID178" s="396"/>
      <c r="LIE178" s="396"/>
      <c r="LIF178" s="396"/>
      <c r="LIG178" s="396"/>
      <c r="LIH178" s="396"/>
      <c r="LII178" s="396"/>
      <c r="LIJ178" s="396"/>
      <c r="LIK178" s="396"/>
      <c r="LIL178" s="396"/>
      <c r="LIM178" s="396"/>
      <c r="LIN178" s="396"/>
      <c r="LIO178" s="396"/>
      <c r="LIP178" s="396"/>
      <c r="LIQ178" s="396"/>
      <c r="LIR178" s="396"/>
      <c r="LIS178" s="396"/>
      <c r="LIT178" s="396"/>
      <c r="LIU178" s="396"/>
      <c r="LIV178" s="396"/>
      <c r="LIW178" s="396"/>
      <c r="LIX178" s="396"/>
      <c r="LIY178" s="396"/>
      <c r="LIZ178" s="396"/>
      <c r="LJA178" s="396"/>
      <c r="LJB178" s="396"/>
      <c r="LJC178" s="396"/>
      <c r="LJD178" s="396"/>
      <c r="LJE178" s="396"/>
      <c r="LJF178" s="396"/>
      <c r="LJG178" s="396"/>
      <c r="LJH178" s="396"/>
      <c r="LJI178" s="396"/>
      <c r="LJJ178" s="396"/>
      <c r="LJK178" s="396"/>
      <c r="LJL178" s="396"/>
      <c r="LJM178" s="396"/>
      <c r="LJN178" s="396"/>
      <c r="LJO178" s="396"/>
      <c r="LJP178" s="396"/>
      <c r="LJQ178" s="396"/>
      <c r="LJR178" s="396"/>
      <c r="LJS178" s="396"/>
      <c r="LJT178" s="396"/>
      <c r="LJU178" s="396"/>
      <c r="LJV178" s="396"/>
      <c r="LJW178" s="396"/>
      <c r="LJX178" s="396"/>
      <c r="LJY178" s="396"/>
      <c r="LJZ178" s="396"/>
      <c r="LKA178" s="396"/>
      <c r="LKB178" s="396"/>
      <c r="LKC178" s="396"/>
      <c r="LKD178" s="396"/>
      <c r="LKE178" s="396"/>
      <c r="LKF178" s="396"/>
      <c r="LKG178" s="396"/>
      <c r="LKH178" s="396"/>
      <c r="LKI178" s="396"/>
      <c r="LKJ178" s="396"/>
      <c r="LKK178" s="396"/>
      <c r="LKL178" s="396"/>
      <c r="LKM178" s="396"/>
      <c r="LKN178" s="396"/>
      <c r="LKO178" s="396"/>
      <c r="LKP178" s="396"/>
      <c r="LKQ178" s="396"/>
      <c r="LKR178" s="396"/>
      <c r="LKS178" s="396"/>
      <c r="LKT178" s="396"/>
      <c r="LKU178" s="396"/>
      <c r="LKV178" s="396"/>
      <c r="LKW178" s="396"/>
      <c r="LKX178" s="396"/>
      <c r="LKY178" s="396"/>
      <c r="LKZ178" s="396"/>
      <c r="LLA178" s="396"/>
      <c r="LLB178" s="396"/>
      <c r="LLC178" s="396"/>
      <c r="LLD178" s="396"/>
      <c r="LLE178" s="396"/>
      <c r="LLF178" s="396"/>
      <c r="LLG178" s="396"/>
      <c r="LLH178" s="396"/>
      <c r="LLI178" s="396"/>
      <c r="LLJ178" s="396"/>
      <c r="LLK178" s="396"/>
      <c r="LLL178" s="396"/>
      <c r="LLM178" s="396"/>
      <c r="LLN178" s="396"/>
      <c r="LLO178" s="396"/>
      <c r="LLP178" s="396"/>
      <c r="LLQ178" s="396"/>
      <c r="LLR178" s="396"/>
      <c r="LLS178" s="396"/>
      <c r="LLT178" s="396"/>
      <c r="LLU178" s="396"/>
      <c r="LLV178" s="396"/>
      <c r="LLW178" s="396"/>
      <c r="LLX178" s="396"/>
      <c r="LLY178" s="396"/>
      <c r="LLZ178" s="396"/>
      <c r="LMA178" s="396"/>
      <c r="LMB178" s="396"/>
      <c r="LMC178" s="396"/>
      <c r="LMD178" s="396"/>
      <c r="LME178" s="396"/>
      <c r="LMF178" s="396"/>
      <c r="LMG178" s="396"/>
      <c r="LMH178" s="396"/>
      <c r="LMI178" s="396"/>
      <c r="LMJ178" s="396"/>
      <c r="LMK178" s="396"/>
      <c r="LML178" s="396"/>
      <c r="LMM178" s="396"/>
      <c r="LMN178" s="396"/>
      <c r="LMO178" s="396"/>
      <c r="LMP178" s="396"/>
      <c r="LMQ178" s="396"/>
      <c r="LMR178" s="396"/>
      <c r="LMS178" s="396"/>
      <c r="LMT178" s="396"/>
      <c r="LMU178" s="396"/>
      <c r="LMV178" s="396"/>
      <c r="LMW178" s="396"/>
      <c r="LMX178" s="396"/>
      <c r="LMY178" s="396"/>
      <c r="LMZ178" s="396"/>
      <c r="LNA178" s="396"/>
      <c r="LNB178" s="396"/>
      <c r="LNC178" s="396"/>
      <c r="LND178" s="396"/>
      <c r="LNE178" s="396"/>
      <c r="LNF178" s="396"/>
      <c r="LNG178" s="396"/>
      <c r="LNH178" s="396"/>
      <c r="LNI178" s="396"/>
      <c r="LNJ178" s="396"/>
      <c r="LNK178" s="396"/>
      <c r="LNL178" s="396"/>
      <c r="LNM178" s="396"/>
      <c r="LNN178" s="396"/>
      <c r="LNO178" s="396"/>
      <c r="LNP178" s="396"/>
      <c r="LNQ178" s="396"/>
      <c r="LNR178" s="396"/>
      <c r="LNS178" s="396"/>
      <c r="LNT178" s="396"/>
      <c r="LNU178" s="396"/>
      <c r="LNV178" s="396"/>
      <c r="LNW178" s="396"/>
      <c r="LNX178" s="396"/>
      <c r="LNY178" s="396"/>
      <c r="LNZ178" s="396"/>
      <c r="LOA178" s="396"/>
      <c r="LOB178" s="396"/>
      <c r="LOC178" s="396"/>
      <c r="LOD178" s="396"/>
      <c r="LOE178" s="396"/>
      <c r="LOF178" s="396"/>
      <c r="LOG178" s="396"/>
      <c r="LOH178" s="396"/>
      <c r="LOI178" s="396"/>
      <c r="LOJ178" s="396"/>
      <c r="LOK178" s="396"/>
      <c r="LOL178" s="396"/>
      <c r="LOM178" s="396"/>
      <c r="LON178" s="396"/>
      <c r="LOO178" s="396"/>
      <c r="LOP178" s="396"/>
      <c r="LOQ178" s="396"/>
      <c r="LOR178" s="396"/>
      <c r="LOS178" s="396"/>
      <c r="LOT178" s="396"/>
      <c r="LOU178" s="396"/>
      <c r="LOV178" s="396"/>
      <c r="LOW178" s="396"/>
      <c r="LOX178" s="396"/>
      <c r="LOY178" s="396"/>
      <c r="LOZ178" s="396"/>
      <c r="LPA178" s="396"/>
      <c r="LPB178" s="396"/>
      <c r="LPC178" s="396"/>
      <c r="LPD178" s="396"/>
      <c r="LPE178" s="396"/>
      <c r="LPF178" s="396"/>
      <c r="LPG178" s="396"/>
      <c r="LPH178" s="396"/>
      <c r="LPI178" s="396"/>
      <c r="LPJ178" s="396"/>
      <c r="LPK178" s="396"/>
      <c r="LPL178" s="396"/>
      <c r="LPM178" s="396"/>
      <c r="LPN178" s="396"/>
      <c r="LPO178" s="396"/>
      <c r="LPP178" s="396"/>
      <c r="LPQ178" s="396"/>
      <c r="LPR178" s="396"/>
      <c r="LPS178" s="396"/>
      <c r="LPT178" s="396"/>
      <c r="LPU178" s="396"/>
      <c r="LPV178" s="396"/>
      <c r="LPW178" s="396"/>
      <c r="LPX178" s="396"/>
      <c r="LPY178" s="396"/>
      <c r="LPZ178" s="396"/>
      <c r="LQA178" s="396"/>
      <c r="LQB178" s="396"/>
      <c r="LQC178" s="396"/>
      <c r="LQD178" s="396"/>
      <c r="LQE178" s="396"/>
      <c r="LQF178" s="396"/>
      <c r="LQG178" s="396"/>
      <c r="LQH178" s="396"/>
      <c r="LQI178" s="396"/>
      <c r="LQJ178" s="396"/>
      <c r="LQK178" s="396"/>
      <c r="LQL178" s="396"/>
      <c r="LQM178" s="396"/>
      <c r="LQN178" s="396"/>
      <c r="LQO178" s="396"/>
      <c r="LQP178" s="396"/>
      <c r="LQQ178" s="396"/>
      <c r="LQR178" s="396"/>
      <c r="LQS178" s="396"/>
      <c r="LQT178" s="396"/>
      <c r="LQU178" s="396"/>
      <c r="LQV178" s="396"/>
      <c r="LQW178" s="396"/>
      <c r="LQX178" s="396"/>
      <c r="LQY178" s="396"/>
      <c r="LQZ178" s="396"/>
      <c r="LRA178" s="396"/>
      <c r="LRB178" s="396"/>
      <c r="LRC178" s="396"/>
      <c r="LRD178" s="396"/>
      <c r="LRE178" s="396"/>
      <c r="LRF178" s="396"/>
      <c r="LRG178" s="396"/>
      <c r="LRH178" s="396"/>
      <c r="LRI178" s="396"/>
      <c r="LRJ178" s="396"/>
      <c r="LRK178" s="396"/>
      <c r="LRL178" s="396"/>
      <c r="LRM178" s="396"/>
      <c r="LRN178" s="396"/>
      <c r="LRO178" s="396"/>
      <c r="LRP178" s="396"/>
      <c r="LRQ178" s="396"/>
      <c r="LRR178" s="396"/>
      <c r="LRS178" s="396"/>
      <c r="LRT178" s="396"/>
      <c r="LRU178" s="396"/>
      <c r="LRV178" s="396"/>
      <c r="LRW178" s="396"/>
      <c r="LRX178" s="396"/>
      <c r="LRY178" s="396"/>
      <c r="LRZ178" s="396"/>
      <c r="LSA178" s="396"/>
      <c r="LSB178" s="396"/>
      <c r="LSC178" s="396"/>
      <c r="LSD178" s="396"/>
      <c r="LSE178" s="396"/>
      <c r="LSF178" s="396"/>
      <c r="LSG178" s="396"/>
      <c r="LSH178" s="396"/>
      <c r="LSI178" s="396"/>
      <c r="LSJ178" s="396"/>
      <c r="LSK178" s="396"/>
      <c r="LSL178" s="396"/>
      <c r="LSM178" s="396"/>
      <c r="LSN178" s="396"/>
      <c r="LSO178" s="396"/>
      <c r="LSP178" s="396"/>
      <c r="LSQ178" s="396"/>
      <c r="LSR178" s="396"/>
      <c r="LSS178" s="396"/>
      <c r="LST178" s="396"/>
      <c r="LSU178" s="396"/>
      <c r="LSV178" s="396"/>
      <c r="LSW178" s="396"/>
      <c r="LSX178" s="396"/>
      <c r="LSY178" s="396"/>
      <c r="LSZ178" s="396"/>
      <c r="LTA178" s="396"/>
      <c r="LTB178" s="396"/>
      <c r="LTC178" s="396"/>
      <c r="LTD178" s="396"/>
      <c r="LTE178" s="396"/>
      <c r="LTF178" s="396"/>
      <c r="LTG178" s="396"/>
      <c r="LTH178" s="396"/>
      <c r="LTI178" s="396"/>
      <c r="LTJ178" s="396"/>
      <c r="LTK178" s="396"/>
      <c r="LTL178" s="396"/>
      <c r="LTM178" s="396"/>
      <c r="LTN178" s="396"/>
      <c r="LTO178" s="396"/>
      <c r="LTP178" s="396"/>
      <c r="LTQ178" s="396"/>
      <c r="LTR178" s="396"/>
      <c r="LTS178" s="396"/>
      <c r="LTT178" s="396"/>
      <c r="LTU178" s="396"/>
      <c r="LTV178" s="396"/>
      <c r="LTW178" s="396"/>
      <c r="LTX178" s="396"/>
      <c r="LTY178" s="396"/>
      <c r="LTZ178" s="396"/>
      <c r="LUA178" s="396"/>
      <c r="LUB178" s="396"/>
      <c r="LUC178" s="396"/>
      <c r="LUD178" s="396"/>
      <c r="LUE178" s="396"/>
      <c r="LUF178" s="396"/>
      <c r="LUG178" s="396"/>
      <c r="LUH178" s="396"/>
      <c r="LUI178" s="396"/>
      <c r="LUJ178" s="396"/>
      <c r="LUK178" s="396"/>
      <c r="LUL178" s="396"/>
      <c r="LUM178" s="396"/>
      <c r="LUN178" s="396"/>
      <c r="LUO178" s="396"/>
      <c r="LUP178" s="396"/>
      <c r="LUQ178" s="396"/>
      <c r="LUR178" s="396"/>
      <c r="LUS178" s="396"/>
      <c r="LUT178" s="396"/>
      <c r="LUU178" s="396"/>
      <c r="LUV178" s="396"/>
      <c r="LUW178" s="396"/>
      <c r="LUX178" s="396"/>
      <c r="LUY178" s="396"/>
      <c r="LUZ178" s="396"/>
      <c r="LVA178" s="396"/>
      <c r="LVB178" s="396"/>
      <c r="LVC178" s="396"/>
      <c r="LVD178" s="396"/>
      <c r="LVE178" s="396"/>
      <c r="LVF178" s="396"/>
      <c r="LVG178" s="396"/>
      <c r="LVH178" s="396"/>
      <c r="LVI178" s="396"/>
      <c r="LVJ178" s="396"/>
      <c r="LVK178" s="396"/>
      <c r="LVL178" s="396"/>
      <c r="LVM178" s="396"/>
      <c r="LVN178" s="396"/>
      <c r="LVO178" s="396"/>
      <c r="LVP178" s="396"/>
      <c r="LVQ178" s="396"/>
      <c r="LVR178" s="396"/>
      <c r="LVS178" s="396"/>
      <c r="LVT178" s="396"/>
      <c r="LVU178" s="396"/>
      <c r="LVV178" s="396"/>
      <c r="LVW178" s="396"/>
      <c r="LVX178" s="396"/>
      <c r="LVY178" s="396"/>
      <c r="LVZ178" s="396"/>
      <c r="LWA178" s="396"/>
      <c r="LWB178" s="396"/>
      <c r="LWC178" s="396"/>
      <c r="LWD178" s="396"/>
      <c r="LWE178" s="396"/>
      <c r="LWF178" s="396"/>
      <c r="LWG178" s="396"/>
      <c r="LWH178" s="396"/>
      <c r="LWI178" s="396"/>
      <c r="LWJ178" s="396"/>
      <c r="LWK178" s="396"/>
      <c r="LWL178" s="396"/>
      <c r="LWM178" s="396"/>
      <c r="LWN178" s="396"/>
      <c r="LWO178" s="396"/>
      <c r="LWP178" s="396"/>
      <c r="LWQ178" s="396"/>
      <c r="LWR178" s="396"/>
      <c r="LWS178" s="396"/>
      <c r="LWT178" s="396"/>
      <c r="LWU178" s="396"/>
      <c r="LWV178" s="396"/>
      <c r="LWW178" s="396"/>
      <c r="LWX178" s="396"/>
      <c r="LWY178" s="396"/>
      <c r="LWZ178" s="396"/>
      <c r="LXA178" s="396"/>
      <c r="LXB178" s="396"/>
      <c r="LXC178" s="396"/>
      <c r="LXD178" s="396"/>
      <c r="LXE178" s="396"/>
      <c r="LXF178" s="396"/>
      <c r="LXG178" s="396"/>
      <c r="LXH178" s="396"/>
      <c r="LXI178" s="396"/>
      <c r="LXJ178" s="396"/>
      <c r="LXK178" s="396"/>
      <c r="LXL178" s="396"/>
      <c r="LXM178" s="396"/>
      <c r="LXN178" s="396"/>
      <c r="LXO178" s="396"/>
      <c r="LXP178" s="396"/>
      <c r="LXQ178" s="396"/>
      <c r="LXR178" s="396"/>
      <c r="LXS178" s="396"/>
      <c r="LXT178" s="396"/>
      <c r="LXU178" s="396"/>
      <c r="LXV178" s="396"/>
      <c r="LXW178" s="396"/>
      <c r="LXX178" s="396"/>
      <c r="LXY178" s="396"/>
      <c r="LXZ178" s="396"/>
      <c r="LYA178" s="396"/>
      <c r="LYB178" s="396"/>
      <c r="LYC178" s="396"/>
      <c r="LYD178" s="396"/>
      <c r="LYE178" s="396"/>
      <c r="LYF178" s="396"/>
      <c r="LYG178" s="396"/>
      <c r="LYH178" s="396"/>
      <c r="LYI178" s="396"/>
      <c r="LYJ178" s="396"/>
      <c r="LYK178" s="396"/>
      <c r="LYL178" s="396"/>
      <c r="LYM178" s="396"/>
      <c r="LYN178" s="396"/>
      <c r="LYO178" s="396"/>
      <c r="LYP178" s="396"/>
      <c r="LYQ178" s="396"/>
      <c r="LYR178" s="396"/>
      <c r="LYS178" s="396"/>
      <c r="LYT178" s="396"/>
      <c r="LYU178" s="396"/>
      <c r="LYV178" s="396"/>
      <c r="LYW178" s="396"/>
      <c r="LYX178" s="396"/>
      <c r="LYY178" s="396"/>
      <c r="LYZ178" s="396"/>
      <c r="LZA178" s="396"/>
      <c r="LZB178" s="396"/>
      <c r="LZC178" s="396"/>
      <c r="LZD178" s="396"/>
      <c r="LZE178" s="396"/>
      <c r="LZF178" s="396"/>
      <c r="LZG178" s="396"/>
      <c r="LZH178" s="396"/>
      <c r="LZI178" s="396"/>
      <c r="LZJ178" s="396"/>
      <c r="LZK178" s="396"/>
      <c r="LZL178" s="396"/>
      <c r="LZM178" s="396"/>
      <c r="LZN178" s="396"/>
      <c r="LZO178" s="396"/>
      <c r="LZP178" s="396"/>
      <c r="LZQ178" s="396"/>
      <c r="LZR178" s="396"/>
      <c r="LZS178" s="396"/>
      <c r="LZT178" s="396"/>
      <c r="LZU178" s="396"/>
      <c r="LZV178" s="396"/>
      <c r="LZW178" s="396"/>
      <c r="LZX178" s="396"/>
      <c r="LZY178" s="396"/>
      <c r="LZZ178" s="396"/>
      <c r="MAA178" s="396"/>
      <c r="MAB178" s="396"/>
      <c r="MAC178" s="396"/>
      <c r="MAD178" s="396"/>
      <c r="MAE178" s="396"/>
      <c r="MAF178" s="396"/>
      <c r="MAG178" s="396"/>
      <c r="MAH178" s="396"/>
      <c r="MAI178" s="396"/>
      <c r="MAJ178" s="396"/>
      <c r="MAK178" s="396"/>
      <c r="MAL178" s="396"/>
      <c r="MAM178" s="396"/>
      <c r="MAN178" s="396"/>
      <c r="MAO178" s="396"/>
      <c r="MAP178" s="396"/>
      <c r="MAQ178" s="396"/>
      <c r="MAR178" s="396"/>
      <c r="MAS178" s="396"/>
      <c r="MAT178" s="396"/>
      <c r="MAU178" s="396"/>
      <c r="MAV178" s="396"/>
      <c r="MAW178" s="396"/>
      <c r="MAX178" s="396"/>
      <c r="MAY178" s="396"/>
      <c r="MAZ178" s="396"/>
      <c r="MBA178" s="396"/>
      <c r="MBB178" s="396"/>
      <c r="MBC178" s="396"/>
      <c r="MBD178" s="396"/>
      <c r="MBE178" s="396"/>
      <c r="MBF178" s="396"/>
      <c r="MBG178" s="396"/>
      <c r="MBH178" s="396"/>
      <c r="MBI178" s="396"/>
      <c r="MBJ178" s="396"/>
      <c r="MBK178" s="396"/>
      <c r="MBL178" s="396"/>
      <c r="MBM178" s="396"/>
      <c r="MBN178" s="396"/>
      <c r="MBO178" s="396"/>
      <c r="MBP178" s="396"/>
      <c r="MBQ178" s="396"/>
      <c r="MBR178" s="396"/>
      <c r="MBS178" s="396"/>
      <c r="MBT178" s="396"/>
      <c r="MBU178" s="396"/>
      <c r="MBV178" s="396"/>
      <c r="MBW178" s="396"/>
      <c r="MBX178" s="396"/>
      <c r="MBY178" s="396"/>
      <c r="MBZ178" s="396"/>
      <c r="MCA178" s="396"/>
      <c r="MCB178" s="396"/>
      <c r="MCC178" s="396"/>
      <c r="MCD178" s="396"/>
      <c r="MCE178" s="396"/>
      <c r="MCF178" s="396"/>
      <c r="MCG178" s="396"/>
      <c r="MCH178" s="396"/>
      <c r="MCI178" s="396"/>
      <c r="MCJ178" s="396"/>
      <c r="MCK178" s="396"/>
      <c r="MCL178" s="396"/>
      <c r="MCM178" s="396"/>
      <c r="MCN178" s="396"/>
      <c r="MCO178" s="396"/>
      <c r="MCP178" s="396"/>
      <c r="MCQ178" s="396"/>
      <c r="MCR178" s="396"/>
      <c r="MCS178" s="396"/>
      <c r="MCT178" s="396"/>
      <c r="MCU178" s="396"/>
      <c r="MCV178" s="396"/>
      <c r="MCW178" s="396"/>
      <c r="MCX178" s="396"/>
      <c r="MCY178" s="396"/>
      <c r="MCZ178" s="396"/>
      <c r="MDA178" s="396"/>
      <c r="MDB178" s="396"/>
      <c r="MDC178" s="396"/>
      <c r="MDD178" s="396"/>
      <c r="MDE178" s="396"/>
      <c r="MDF178" s="396"/>
      <c r="MDG178" s="396"/>
      <c r="MDH178" s="396"/>
      <c r="MDI178" s="396"/>
      <c r="MDJ178" s="396"/>
      <c r="MDK178" s="396"/>
      <c r="MDL178" s="396"/>
      <c r="MDM178" s="396"/>
      <c r="MDN178" s="396"/>
      <c r="MDO178" s="396"/>
      <c r="MDP178" s="396"/>
      <c r="MDQ178" s="396"/>
      <c r="MDR178" s="396"/>
      <c r="MDS178" s="396"/>
      <c r="MDT178" s="396"/>
      <c r="MDU178" s="396"/>
      <c r="MDV178" s="396"/>
      <c r="MDW178" s="396"/>
      <c r="MDX178" s="396"/>
      <c r="MDY178" s="396"/>
      <c r="MDZ178" s="396"/>
      <c r="MEA178" s="396"/>
      <c r="MEB178" s="396"/>
      <c r="MEC178" s="396"/>
      <c r="MED178" s="396"/>
      <c r="MEE178" s="396"/>
      <c r="MEF178" s="396"/>
      <c r="MEG178" s="396"/>
      <c r="MEH178" s="396"/>
      <c r="MEI178" s="396"/>
      <c r="MEJ178" s="396"/>
      <c r="MEK178" s="396"/>
      <c r="MEL178" s="396"/>
      <c r="MEM178" s="396"/>
      <c r="MEN178" s="396"/>
      <c r="MEO178" s="396"/>
      <c r="MEP178" s="396"/>
      <c r="MEQ178" s="396"/>
      <c r="MER178" s="396"/>
      <c r="MES178" s="396"/>
      <c r="MET178" s="396"/>
      <c r="MEU178" s="396"/>
      <c r="MEV178" s="396"/>
      <c r="MEW178" s="396"/>
      <c r="MEX178" s="396"/>
      <c r="MEY178" s="396"/>
      <c r="MEZ178" s="396"/>
      <c r="MFA178" s="396"/>
      <c r="MFB178" s="396"/>
      <c r="MFC178" s="396"/>
      <c r="MFD178" s="396"/>
      <c r="MFE178" s="396"/>
      <c r="MFF178" s="396"/>
      <c r="MFG178" s="396"/>
      <c r="MFH178" s="396"/>
      <c r="MFI178" s="396"/>
      <c r="MFJ178" s="396"/>
      <c r="MFK178" s="396"/>
      <c r="MFL178" s="396"/>
      <c r="MFM178" s="396"/>
      <c r="MFN178" s="396"/>
      <c r="MFO178" s="396"/>
      <c r="MFP178" s="396"/>
      <c r="MFQ178" s="396"/>
      <c r="MFR178" s="396"/>
      <c r="MFS178" s="396"/>
      <c r="MFT178" s="396"/>
      <c r="MFU178" s="396"/>
      <c r="MFV178" s="396"/>
      <c r="MFW178" s="396"/>
      <c r="MFX178" s="396"/>
      <c r="MFY178" s="396"/>
      <c r="MFZ178" s="396"/>
      <c r="MGA178" s="396"/>
      <c r="MGB178" s="396"/>
      <c r="MGC178" s="396"/>
      <c r="MGD178" s="396"/>
      <c r="MGE178" s="396"/>
      <c r="MGF178" s="396"/>
      <c r="MGG178" s="396"/>
      <c r="MGH178" s="396"/>
      <c r="MGI178" s="396"/>
      <c r="MGJ178" s="396"/>
      <c r="MGK178" s="396"/>
      <c r="MGL178" s="396"/>
      <c r="MGM178" s="396"/>
      <c r="MGN178" s="396"/>
      <c r="MGO178" s="396"/>
      <c r="MGP178" s="396"/>
      <c r="MGQ178" s="396"/>
      <c r="MGR178" s="396"/>
      <c r="MGS178" s="396"/>
      <c r="MGT178" s="396"/>
      <c r="MGU178" s="396"/>
      <c r="MGV178" s="396"/>
      <c r="MGW178" s="396"/>
      <c r="MGX178" s="396"/>
      <c r="MGY178" s="396"/>
      <c r="MGZ178" s="396"/>
      <c r="MHA178" s="396"/>
      <c r="MHB178" s="396"/>
      <c r="MHC178" s="396"/>
      <c r="MHD178" s="396"/>
      <c r="MHE178" s="396"/>
      <c r="MHF178" s="396"/>
      <c r="MHG178" s="396"/>
      <c r="MHH178" s="396"/>
      <c r="MHI178" s="396"/>
      <c r="MHJ178" s="396"/>
      <c r="MHK178" s="396"/>
      <c r="MHL178" s="396"/>
      <c r="MHM178" s="396"/>
      <c r="MHN178" s="396"/>
      <c r="MHO178" s="396"/>
      <c r="MHP178" s="396"/>
      <c r="MHQ178" s="396"/>
      <c r="MHR178" s="396"/>
      <c r="MHS178" s="396"/>
      <c r="MHT178" s="396"/>
      <c r="MHU178" s="396"/>
      <c r="MHV178" s="396"/>
      <c r="MHW178" s="396"/>
      <c r="MHX178" s="396"/>
      <c r="MHY178" s="396"/>
      <c r="MHZ178" s="396"/>
      <c r="MIA178" s="396"/>
      <c r="MIB178" s="396"/>
      <c r="MIC178" s="396"/>
      <c r="MID178" s="396"/>
      <c r="MIE178" s="396"/>
      <c r="MIF178" s="396"/>
      <c r="MIG178" s="396"/>
      <c r="MIH178" s="396"/>
      <c r="MII178" s="396"/>
      <c r="MIJ178" s="396"/>
      <c r="MIK178" s="396"/>
      <c r="MIL178" s="396"/>
      <c r="MIM178" s="396"/>
      <c r="MIN178" s="396"/>
      <c r="MIO178" s="396"/>
      <c r="MIP178" s="396"/>
      <c r="MIQ178" s="396"/>
      <c r="MIR178" s="396"/>
      <c r="MIS178" s="396"/>
      <c r="MIT178" s="396"/>
      <c r="MIU178" s="396"/>
      <c r="MIV178" s="396"/>
      <c r="MIW178" s="396"/>
      <c r="MIX178" s="396"/>
      <c r="MIY178" s="396"/>
      <c r="MIZ178" s="396"/>
      <c r="MJA178" s="396"/>
      <c r="MJB178" s="396"/>
      <c r="MJC178" s="396"/>
      <c r="MJD178" s="396"/>
      <c r="MJE178" s="396"/>
      <c r="MJF178" s="396"/>
      <c r="MJG178" s="396"/>
      <c r="MJH178" s="396"/>
      <c r="MJI178" s="396"/>
      <c r="MJJ178" s="396"/>
      <c r="MJK178" s="396"/>
      <c r="MJL178" s="396"/>
      <c r="MJM178" s="396"/>
      <c r="MJN178" s="396"/>
      <c r="MJO178" s="396"/>
      <c r="MJP178" s="396"/>
      <c r="MJQ178" s="396"/>
      <c r="MJR178" s="396"/>
      <c r="MJS178" s="396"/>
      <c r="MJT178" s="396"/>
      <c r="MJU178" s="396"/>
      <c r="MJV178" s="396"/>
      <c r="MJW178" s="396"/>
      <c r="MJX178" s="396"/>
      <c r="MJY178" s="396"/>
      <c r="MJZ178" s="396"/>
      <c r="MKA178" s="396"/>
      <c r="MKB178" s="396"/>
      <c r="MKC178" s="396"/>
      <c r="MKD178" s="396"/>
      <c r="MKE178" s="396"/>
      <c r="MKF178" s="396"/>
      <c r="MKG178" s="396"/>
      <c r="MKH178" s="396"/>
      <c r="MKI178" s="396"/>
      <c r="MKJ178" s="396"/>
      <c r="MKK178" s="396"/>
      <c r="MKL178" s="396"/>
      <c r="MKM178" s="396"/>
      <c r="MKN178" s="396"/>
      <c r="MKO178" s="396"/>
      <c r="MKP178" s="396"/>
      <c r="MKQ178" s="396"/>
      <c r="MKR178" s="396"/>
      <c r="MKS178" s="396"/>
      <c r="MKT178" s="396"/>
      <c r="MKU178" s="396"/>
      <c r="MKV178" s="396"/>
      <c r="MKW178" s="396"/>
      <c r="MKX178" s="396"/>
      <c r="MKY178" s="396"/>
      <c r="MKZ178" s="396"/>
      <c r="MLA178" s="396"/>
      <c r="MLB178" s="396"/>
      <c r="MLC178" s="396"/>
      <c r="MLD178" s="396"/>
      <c r="MLE178" s="396"/>
      <c r="MLF178" s="396"/>
      <c r="MLG178" s="396"/>
      <c r="MLH178" s="396"/>
      <c r="MLI178" s="396"/>
      <c r="MLJ178" s="396"/>
      <c r="MLK178" s="396"/>
      <c r="MLL178" s="396"/>
      <c r="MLM178" s="396"/>
      <c r="MLN178" s="396"/>
      <c r="MLO178" s="396"/>
      <c r="MLP178" s="396"/>
      <c r="MLQ178" s="396"/>
      <c r="MLR178" s="396"/>
      <c r="MLS178" s="396"/>
      <c r="MLT178" s="396"/>
      <c r="MLU178" s="396"/>
      <c r="MLV178" s="396"/>
      <c r="MLW178" s="396"/>
      <c r="MLX178" s="396"/>
      <c r="MLY178" s="396"/>
      <c r="MLZ178" s="396"/>
      <c r="MMA178" s="396"/>
      <c r="MMB178" s="396"/>
      <c r="MMC178" s="396"/>
      <c r="MMD178" s="396"/>
      <c r="MME178" s="396"/>
      <c r="MMF178" s="396"/>
      <c r="MMG178" s="396"/>
      <c r="MMH178" s="396"/>
      <c r="MMI178" s="396"/>
      <c r="MMJ178" s="396"/>
      <c r="MMK178" s="396"/>
      <c r="MML178" s="396"/>
      <c r="MMM178" s="396"/>
      <c r="MMN178" s="396"/>
      <c r="MMO178" s="396"/>
      <c r="MMP178" s="396"/>
      <c r="MMQ178" s="396"/>
      <c r="MMR178" s="396"/>
      <c r="MMS178" s="396"/>
      <c r="MMT178" s="396"/>
      <c r="MMU178" s="396"/>
      <c r="MMV178" s="396"/>
      <c r="MMW178" s="396"/>
      <c r="MMX178" s="396"/>
      <c r="MMY178" s="396"/>
      <c r="MMZ178" s="396"/>
      <c r="MNA178" s="396"/>
      <c r="MNB178" s="396"/>
      <c r="MNC178" s="396"/>
      <c r="MND178" s="396"/>
      <c r="MNE178" s="396"/>
      <c r="MNF178" s="396"/>
      <c r="MNG178" s="396"/>
      <c r="MNH178" s="396"/>
      <c r="MNI178" s="396"/>
      <c r="MNJ178" s="396"/>
      <c r="MNK178" s="396"/>
      <c r="MNL178" s="396"/>
      <c r="MNM178" s="396"/>
      <c r="MNN178" s="396"/>
      <c r="MNO178" s="396"/>
      <c r="MNP178" s="396"/>
      <c r="MNQ178" s="396"/>
      <c r="MNR178" s="396"/>
      <c r="MNS178" s="396"/>
      <c r="MNT178" s="396"/>
      <c r="MNU178" s="396"/>
      <c r="MNV178" s="396"/>
      <c r="MNW178" s="396"/>
      <c r="MNX178" s="396"/>
      <c r="MNY178" s="396"/>
      <c r="MNZ178" s="396"/>
      <c r="MOA178" s="396"/>
      <c r="MOB178" s="396"/>
      <c r="MOC178" s="396"/>
      <c r="MOD178" s="396"/>
      <c r="MOE178" s="396"/>
      <c r="MOF178" s="396"/>
      <c r="MOG178" s="396"/>
      <c r="MOH178" s="396"/>
      <c r="MOI178" s="396"/>
      <c r="MOJ178" s="396"/>
      <c r="MOK178" s="396"/>
      <c r="MOL178" s="396"/>
      <c r="MOM178" s="396"/>
      <c r="MON178" s="396"/>
      <c r="MOO178" s="396"/>
      <c r="MOP178" s="396"/>
      <c r="MOQ178" s="396"/>
      <c r="MOR178" s="396"/>
      <c r="MOS178" s="396"/>
      <c r="MOT178" s="396"/>
      <c r="MOU178" s="396"/>
      <c r="MOV178" s="396"/>
      <c r="MOW178" s="396"/>
      <c r="MOX178" s="396"/>
      <c r="MOY178" s="396"/>
      <c r="MOZ178" s="396"/>
      <c r="MPA178" s="396"/>
      <c r="MPB178" s="396"/>
      <c r="MPC178" s="396"/>
      <c r="MPD178" s="396"/>
      <c r="MPE178" s="396"/>
      <c r="MPF178" s="396"/>
      <c r="MPG178" s="396"/>
      <c r="MPH178" s="396"/>
      <c r="MPI178" s="396"/>
      <c r="MPJ178" s="396"/>
      <c r="MPK178" s="396"/>
      <c r="MPL178" s="396"/>
      <c r="MPM178" s="396"/>
      <c r="MPN178" s="396"/>
      <c r="MPO178" s="396"/>
      <c r="MPP178" s="396"/>
      <c r="MPQ178" s="396"/>
      <c r="MPR178" s="396"/>
      <c r="MPS178" s="396"/>
      <c r="MPT178" s="396"/>
      <c r="MPU178" s="396"/>
      <c r="MPV178" s="396"/>
      <c r="MPW178" s="396"/>
      <c r="MPX178" s="396"/>
      <c r="MPY178" s="396"/>
      <c r="MPZ178" s="396"/>
      <c r="MQA178" s="396"/>
      <c r="MQB178" s="396"/>
      <c r="MQC178" s="396"/>
      <c r="MQD178" s="396"/>
      <c r="MQE178" s="396"/>
      <c r="MQF178" s="396"/>
      <c r="MQG178" s="396"/>
      <c r="MQH178" s="396"/>
      <c r="MQI178" s="396"/>
      <c r="MQJ178" s="396"/>
      <c r="MQK178" s="396"/>
      <c r="MQL178" s="396"/>
      <c r="MQM178" s="396"/>
      <c r="MQN178" s="396"/>
      <c r="MQO178" s="396"/>
      <c r="MQP178" s="396"/>
      <c r="MQQ178" s="396"/>
      <c r="MQR178" s="396"/>
      <c r="MQS178" s="396"/>
      <c r="MQT178" s="396"/>
      <c r="MQU178" s="396"/>
      <c r="MQV178" s="396"/>
      <c r="MQW178" s="396"/>
      <c r="MQX178" s="396"/>
      <c r="MQY178" s="396"/>
      <c r="MQZ178" s="396"/>
      <c r="MRA178" s="396"/>
      <c r="MRB178" s="396"/>
      <c r="MRC178" s="396"/>
      <c r="MRD178" s="396"/>
      <c r="MRE178" s="396"/>
      <c r="MRF178" s="396"/>
      <c r="MRG178" s="396"/>
      <c r="MRH178" s="396"/>
      <c r="MRI178" s="396"/>
      <c r="MRJ178" s="396"/>
      <c r="MRK178" s="396"/>
      <c r="MRL178" s="396"/>
      <c r="MRM178" s="396"/>
      <c r="MRN178" s="396"/>
      <c r="MRO178" s="396"/>
      <c r="MRP178" s="396"/>
      <c r="MRQ178" s="396"/>
      <c r="MRR178" s="396"/>
      <c r="MRS178" s="396"/>
      <c r="MRT178" s="396"/>
      <c r="MRU178" s="396"/>
      <c r="MRV178" s="396"/>
      <c r="MRW178" s="396"/>
      <c r="MRX178" s="396"/>
      <c r="MRY178" s="396"/>
      <c r="MRZ178" s="396"/>
      <c r="MSA178" s="396"/>
      <c r="MSB178" s="396"/>
      <c r="MSC178" s="396"/>
      <c r="MSD178" s="396"/>
      <c r="MSE178" s="396"/>
      <c r="MSF178" s="396"/>
      <c r="MSG178" s="396"/>
      <c r="MSH178" s="396"/>
      <c r="MSI178" s="396"/>
      <c r="MSJ178" s="396"/>
      <c r="MSK178" s="396"/>
      <c r="MSL178" s="396"/>
      <c r="MSM178" s="396"/>
      <c r="MSN178" s="396"/>
      <c r="MSO178" s="396"/>
      <c r="MSP178" s="396"/>
      <c r="MSQ178" s="396"/>
      <c r="MSR178" s="396"/>
      <c r="MSS178" s="396"/>
      <c r="MST178" s="396"/>
      <c r="MSU178" s="396"/>
      <c r="MSV178" s="396"/>
      <c r="MSW178" s="396"/>
      <c r="MSX178" s="396"/>
      <c r="MSY178" s="396"/>
      <c r="MSZ178" s="396"/>
      <c r="MTA178" s="396"/>
      <c r="MTB178" s="396"/>
      <c r="MTC178" s="396"/>
      <c r="MTD178" s="396"/>
      <c r="MTE178" s="396"/>
      <c r="MTF178" s="396"/>
      <c r="MTG178" s="396"/>
      <c r="MTH178" s="396"/>
      <c r="MTI178" s="396"/>
      <c r="MTJ178" s="396"/>
      <c r="MTK178" s="396"/>
      <c r="MTL178" s="396"/>
      <c r="MTM178" s="396"/>
      <c r="MTN178" s="396"/>
      <c r="MTO178" s="396"/>
      <c r="MTP178" s="396"/>
      <c r="MTQ178" s="396"/>
      <c r="MTR178" s="396"/>
      <c r="MTS178" s="396"/>
      <c r="MTT178" s="396"/>
      <c r="MTU178" s="396"/>
      <c r="MTV178" s="396"/>
      <c r="MTW178" s="396"/>
      <c r="MTX178" s="396"/>
      <c r="MTY178" s="396"/>
      <c r="MTZ178" s="396"/>
      <c r="MUA178" s="396"/>
      <c r="MUB178" s="396"/>
      <c r="MUC178" s="396"/>
      <c r="MUD178" s="396"/>
      <c r="MUE178" s="396"/>
      <c r="MUF178" s="396"/>
      <c r="MUG178" s="396"/>
      <c r="MUH178" s="396"/>
      <c r="MUI178" s="396"/>
      <c r="MUJ178" s="396"/>
      <c r="MUK178" s="396"/>
      <c r="MUL178" s="396"/>
      <c r="MUM178" s="396"/>
      <c r="MUN178" s="396"/>
      <c r="MUO178" s="396"/>
      <c r="MUP178" s="396"/>
      <c r="MUQ178" s="396"/>
      <c r="MUR178" s="396"/>
      <c r="MUS178" s="396"/>
      <c r="MUT178" s="396"/>
      <c r="MUU178" s="396"/>
      <c r="MUV178" s="396"/>
      <c r="MUW178" s="396"/>
      <c r="MUX178" s="396"/>
      <c r="MUY178" s="396"/>
      <c r="MUZ178" s="396"/>
      <c r="MVA178" s="396"/>
      <c r="MVB178" s="396"/>
      <c r="MVC178" s="396"/>
      <c r="MVD178" s="396"/>
      <c r="MVE178" s="396"/>
      <c r="MVF178" s="396"/>
      <c r="MVG178" s="396"/>
      <c r="MVH178" s="396"/>
      <c r="MVI178" s="396"/>
      <c r="MVJ178" s="396"/>
      <c r="MVK178" s="396"/>
      <c r="MVL178" s="396"/>
      <c r="MVM178" s="396"/>
      <c r="MVN178" s="396"/>
      <c r="MVO178" s="396"/>
      <c r="MVP178" s="396"/>
      <c r="MVQ178" s="396"/>
      <c r="MVR178" s="396"/>
      <c r="MVS178" s="396"/>
      <c r="MVT178" s="396"/>
      <c r="MVU178" s="396"/>
      <c r="MVV178" s="396"/>
      <c r="MVW178" s="396"/>
      <c r="MVX178" s="396"/>
      <c r="MVY178" s="396"/>
      <c r="MVZ178" s="396"/>
      <c r="MWA178" s="396"/>
      <c r="MWB178" s="396"/>
      <c r="MWC178" s="396"/>
      <c r="MWD178" s="396"/>
      <c r="MWE178" s="396"/>
      <c r="MWF178" s="396"/>
      <c r="MWG178" s="396"/>
      <c r="MWH178" s="396"/>
      <c r="MWI178" s="396"/>
      <c r="MWJ178" s="396"/>
      <c r="MWK178" s="396"/>
      <c r="MWL178" s="396"/>
      <c r="MWM178" s="396"/>
      <c r="MWN178" s="396"/>
      <c r="MWO178" s="396"/>
      <c r="MWP178" s="396"/>
      <c r="MWQ178" s="396"/>
      <c r="MWR178" s="396"/>
      <c r="MWS178" s="396"/>
      <c r="MWT178" s="396"/>
      <c r="MWU178" s="396"/>
      <c r="MWV178" s="396"/>
      <c r="MWW178" s="396"/>
      <c r="MWX178" s="396"/>
      <c r="MWY178" s="396"/>
      <c r="MWZ178" s="396"/>
      <c r="MXA178" s="396"/>
      <c r="MXB178" s="396"/>
      <c r="MXC178" s="396"/>
      <c r="MXD178" s="396"/>
      <c r="MXE178" s="396"/>
      <c r="MXF178" s="396"/>
      <c r="MXG178" s="396"/>
      <c r="MXH178" s="396"/>
      <c r="MXI178" s="396"/>
      <c r="MXJ178" s="396"/>
      <c r="MXK178" s="396"/>
      <c r="MXL178" s="396"/>
      <c r="MXM178" s="396"/>
      <c r="MXN178" s="396"/>
      <c r="MXO178" s="396"/>
      <c r="MXP178" s="396"/>
      <c r="MXQ178" s="396"/>
      <c r="MXR178" s="396"/>
      <c r="MXS178" s="396"/>
      <c r="MXT178" s="396"/>
      <c r="MXU178" s="396"/>
      <c r="MXV178" s="396"/>
      <c r="MXW178" s="396"/>
      <c r="MXX178" s="396"/>
      <c r="MXY178" s="396"/>
      <c r="MXZ178" s="396"/>
      <c r="MYA178" s="396"/>
      <c r="MYB178" s="396"/>
      <c r="MYC178" s="396"/>
      <c r="MYD178" s="396"/>
      <c r="MYE178" s="396"/>
      <c r="MYF178" s="396"/>
      <c r="MYG178" s="396"/>
      <c r="MYH178" s="396"/>
      <c r="MYI178" s="396"/>
      <c r="MYJ178" s="396"/>
      <c r="MYK178" s="396"/>
      <c r="MYL178" s="396"/>
      <c r="MYM178" s="396"/>
      <c r="MYN178" s="396"/>
      <c r="MYO178" s="396"/>
      <c r="MYP178" s="396"/>
      <c r="MYQ178" s="396"/>
      <c r="MYR178" s="396"/>
      <c r="MYS178" s="396"/>
      <c r="MYT178" s="396"/>
      <c r="MYU178" s="396"/>
      <c r="MYV178" s="396"/>
      <c r="MYW178" s="396"/>
      <c r="MYX178" s="396"/>
      <c r="MYY178" s="396"/>
      <c r="MYZ178" s="396"/>
      <c r="MZA178" s="396"/>
      <c r="MZB178" s="396"/>
      <c r="MZC178" s="396"/>
      <c r="MZD178" s="396"/>
      <c r="MZE178" s="396"/>
      <c r="MZF178" s="396"/>
      <c r="MZG178" s="396"/>
      <c r="MZH178" s="396"/>
      <c r="MZI178" s="396"/>
      <c r="MZJ178" s="396"/>
      <c r="MZK178" s="396"/>
      <c r="MZL178" s="396"/>
      <c r="MZM178" s="396"/>
      <c r="MZN178" s="396"/>
      <c r="MZO178" s="396"/>
      <c r="MZP178" s="396"/>
      <c r="MZQ178" s="396"/>
      <c r="MZR178" s="396"/>
      <c r="MZS178" s="396"/>
      <c r="MZT178" s="396"/>
      <c r="MZU178" s="396"/>
      <c r="MZV178" s="396"/>
      <c r="MZW178" s="396"/>
      <c r="MZX178" s="396"/>
      <c r="MZY178" s="396"/>
      <c r="MZZ178" s="396"/>
      <c r="NAA178" s="396"/>
      <c r="NAB178" s="396"/>
      <c r="NAC178" s="396"/>
      <c r="NAD178" s="396"/>
      <c r="NAE178" s="396"/>
      <c r="NAF178" s="396"/>
      <c r="NAG178" s="396"/>
      <c r="NAH178" s="396"/>
      <c r="NAI178" s="396"/>
      <c r="NAJ178" s="396"/>
      <c r="NAK178" s="396"/>
      <c r="NAL178" s="396"/>
      <c r="NAM178" s="396"/>
      <c r="NAN178" s="396"/>
      <c r="NAO178" s="396"/>
      <c r="NAP178" s="396"/>
      <c r="NAQ178" s="396"/>
      <c r="NAR178" s="396"/>
      <c r="NAS178" s="396"/>
      <c r="NAT178" s="396"/>
      <c r="NAU178" s="396"/>
      <c r="NAV178" s="396"/>
      <c r="NAW178" s="396"/>
      <c r="NAX178" s="396"/>
      <c r="NAY178" s="396"/>
      <c r="NAZ178" s="396"/>
      <c r="NBA178" s="396"/>
      <c r="NBB178" s="396"/>
      <c r="NBC178" s="396"/>
      <c r="NBD178" s="396"/>
      <c r="NBE178" s="396"/>
      <c r="NBF178" s="396"/>
      <c r="NBG178" s="396"/>
      <c r="NBH178" s="396"/>
      <c r="NBI178" s="396"/>
      <c r="NBJ178" s="396"/>
      <c r="NBK178" s="396"/>
      <c r="NBL178" s="396"/>
      <c r="NBM178" s="396"/>
      <c r="NBN178" s="396"/>
      <c r="NBO178" s="396"/>
      <c r="NBP178" s="396"/>
      <c r="NBQ178" s="396"/>
      <c r="NBR178" s="396"/>
      <c r="NBS178" s="396"/>
      <c r="NBT178" s="396"/>
      <c r="NBU178" s="396"/>
      <c r="NBV178" s="396"/>
      <c r="NBW178" s="396"/>
      <c r="NBX178" s="396"/>
      <c r="NBY178" s="396"/>
      <c r="NBZ178" s="396"/>
      <c r="NCA178" s="396"/>
      <c r="NCB178" s="396"/>
      <c r="NCC178" s="396"/>
      <c r="NCD178" s="396"/>
      <c r="NCE178" s="396"/>
      <c r="NCF178" s="396"/>
      <c r="NCG178" s="396"/>
      <c r="NCH178" s="396"/>
      <c r="NCI178" s="396"/>
      <c r="NCJ178" s="396"/>
      <c r="NCK178" s="396"/>
      <c r="NCL178" s="396"/>
      <c r="NCM178" s="396"/>
      <c r="NCN178" s="396"/>
      <c r="NCO178" s="396"/>
      <c r="NCP178" s="396"/>
      <c r="NCQ178" s="396"/>
      <c r="NCR178" s="396"/>
      <c r="NCS178" s="396"/>
      <c r="NCT178" s="396"/>
      <c r="NCU178" s="396"/>
      <c r="NCV178" s="396"/>
      <c r="NCW178" s="396"/>
      <c r="NCX178" s="396"/>
      <c r="NCY178" s="396"/>
      <c r="NCZ178" s="396"/>
      <c r="NDA178" s="396"/>
      <c r="NDB178" s="396"/>
      <c r="NDC178" s="396"/>
      <c r="NDD178" s="396"/>
      <c r="NDE178" s="396"/>
      <c r="NDF178" s="396"/>
      <c r="NDG178" s="396"/>
      <c r="NDH178" s="396"/>
      <c r="NDI178" s="396"/>
      <c r="NDJ178" s="396"/>
      <c r="NDK178" s="396"/>
      <c r="NDL178" s="396"/>
      <c r="NDM178" s="396"/>
      <c r="NDN178" s="396"/>
      <c r="NDO178" s="396"/>
      <c r="NDP178" s="396"/>
      <c r="NDQ178" s="396"/>
      <c r="NDR178" s="396"/>
      <c r="NDS178" s="396"/>
      <c r="NDT178" s="396"/>
      <c r="NDU178" s="396"/>
      <c r="NDV178" s="396"/>
      <c r="NDW178" s="396"/>
      <c r="NDX178" s="396"/>
      <c r="NDY178" s="396"/>
      <c r="NDZ178" s="396"/>
      <c r="NEA178" s="396"/>
      <c r="NEB178" s="396"/>
      <c r="NEC178" s="396"/>
      <c r="NED178" s="396"/>
      <c r="NEE178" s="396"/>
      <c r="NEF178" s="396"/>
      <c r="NEG178" s="396"/>
      <c r="NEH178" s="396"/>
      <c r="NEI178" s="396"/>
      <c r="NEJ178" s="396"/>
      <c r="NEK178" s="396"/>
      <c r="NEL178" s="396"/>
      <c r="NEM178" s="396"/>
      <c r="NEN178" s="396"/>
      <c r="NEO178" s="396"/>
      <c r="NEP178" s="396"/>
      <c r="NEQ178" s="396"/>
      <c r="NER178" s="396"/>
      <c r="NES178" s="396"/>
      <c r="NET178" s="396"/>
      <c r="NEU178" s="396"/>
      <c r="NEV178" s="396"/>
      <c r="NEW178" s="396"/>
      <c r="NEX178" s="396"/>
      <c r="NEY178" s="396"/>
      <c r="NEZ178" s="396"/>
      <c r="NFA178" s="396"/>
      <c r="NFB178" s="396"/>
      <c r="NFC178" s="396"/>
      <c r="NFD178" s="396"/>
      <c r="NFE178" s="396"/>
      <c r="NFF178" s="396"/>
      <c r="NFG178" s="396"/>
      <c r="NFH178" s="396"/>
      <c r="NFI178" s="396"/>
      <c r="NFJ178" s="396"/>
      <c r="NFK178" s="396"/>
      <c r="NFL178" s="396"/>
      <c r="NFM178" s="396"/>
      <c r="NFN178" s="396"/>
      <c r="NFO178" s="396"/>
      <c r="NFP178" s="396"/>
      <c r="NFQ178" s="396"/>
      <c r="NFR178" s="396"/>
      <c r="NFS178" s="396"/>
      <c r="NFT178" s="396"/>
      <c r="NFU178" s="396"/>
      <c r="NFV178" s="396"/>
      <c r="NFW178" s="396"/>
      <c r="NFX178" s="396"/>
      <c r="NFY178" s="396"/>
      <c r="NFZ178" s="396"/>
      <c r="NGA178" s="396"/>
      <c r="NGB178" s="396"/>
      <c r="NGC178" s="396"/>
      <c r="NGD178" s="396"/>
      <c r="NGE178" s="396"/>
      <c r="NGF178" s="396"/>
      <c r="NGG178" s="396"/>
      <c r="NGH178" s="396"/>
      <c r="NGI178" s="396"/>
      <c r="NGJ178" s="396"/>
      <c r="NGK178" s="396"/>
      <c r="NGL178" s="396"/>
      <c r="NGM178" s="396"/>
      <c r="NGN178" s="396"/>
      <c r="NGO178" s="396"/>
      <c r="NGP178" s="396"/>
      <c r="NGQ178" s="396"/>
      <c r="NGR178" s="396"/>
      <c r="NGS178" s="396"/>
      <c r="NGT178" s="396"/>
      <c r="NGU178" s="396"/>
      <c r="NGV178" s="396"/>
      <c r="NGW178" s="396"/>
      <c r="NGX178" s="396"/>
      <c r="NGY178" s="396"/>
      <c r="NGZ178" s="396"/>
      <c r="NHA178" s="396"/>
      <c r="NHB178" s="396"/>
      <c r="NHC178" s="396"/>
      <c r="NHD178" s="396"/>
      <c r="NHE178" s="396"/>
      <c r="NHF178" s="396"/>
      <c r="NHG178" s="396"/>
      <c r="NHH178" s="396"/>
      <c r="NHI178" s="396"/>
      <c r="NHJ178" s="396"/>
      <c r="NHK178" s="396"/>
      <c r="NHL178" s="396"/>
      <c r="NHM178" s="396"/>
      <c r="NHN178" s="396"/>
      <c r="NHO178" s="396"/>
      <c r="NHP178" s="396"/>
      <c r="NHQ178" s="396"/>
      <c r="NHR178" s="396"/>
      <c r="NHS178" s="396"/>
      <c r="NHT178" s="396"/>
      <c r="NHU178" s="396"/>
      <c r="NHV178" s="396"/>
      <c r="NHW178" s="396"/>
      <c r="NHX178" s="396"/>
      <c r="NHY178" s="396"/>
      <c r="NHZ178" s="396"/>
      <c r="NIA178" s="396"/>
      <c r="NIB178" s="396"/>
      <c r="NIC178" s="396"/>
      <c r="NID178" s="396"/>
      <c r="NIE178" s="396"/>
      <c r="NIF178" s="396"/>
      <c r="NIG178" s="396"/>
      <c r="NIH178" s="396"/>
      <c r="NII178" s="396"/>
      <c r="NIJ178" s="396"/>
      <c r="NIK178" s="396"/>
      <c r="NIL178" s="396"/>
      <c r="NIM178" s="396"/>
      <c r="NIN178" s="396"/>
      <c r="NIO178" s="396"/>
      <c r="NIP178" s="396"/>
      <c r="NIQ178" s="396"/>
      <c r="NIR178" s="396"/>
      <c r="NIS178" s="396"/>
      <c r="NIT178" s="396"/>
      <c r="NIU178" s="396"/>
      <c r="NIV178" s="396"/>
      <c r="NIW178" s="396"/>
      <c r="NIX178" s="396"/>
      <c r="NIY178" s="396"/>
      <c r="NIZ178" s="396"/>
      <c r="NJA178" s="396"/>
      <c r="NJB178" s="396"/>
      <c r="NJC178" s="396"/>
      <c r="NJD178" s="396"/>
      <c r="NJE178" s="396"/>
      <c r="NJF178" s="396"/>
      <c r="NJG178" s="396"/>
      <c r="NJH178" s="396"/>
      <c r="NJI178" s="396"/>
      <c r="NJJ178" s="396"/>
      <c r="NJK178" s="396"/>
      <c r="NJL178" s="396"/>
      <c r="NJM178" s="396"/>
      <c r="NJN178" s="396"/>
      <c r="NJO178" s="396"/>
      <c r="NJP178" s="396"/>
      <c r="NJQ178" s="396"/>
      <c r="NJR178" s="396"/>
      <c r="NJS178" s="396"/>
      <c r="NJT178" s="396"/>
      <c r="NJU178" s="396"/>
      <c r="NJV178" s="396"/>
      <c r="NJW178" s="396"/>
      <c r="NJX178" s="396"/>
      <c r="NJY178" s="396"/>
      <c r="NJZ178" s="396"/>
      <c r="NKA178" s="396"/>
      <c r="NKB178" s="396"/>
      <c r="NKC178" s="396"/>
      <c r="NKD178" s="396"/>
      <c r="NKE178" s="396"/>
      <c r="NKF178" s="396"/>
      <c r="NKG178" s="396"/>
      <c r="NKH178" s="396"/>
      <c r="NKI178" s="396"/>
      <c r="NKJ178" s="396"/>
      <c r="NKK178" s="396"/>
      <c r="NKL178" s="396"/>
      <c r="NKM178" s="396"/>
      <c r="NKN178" s="396"/>
      <c r="NKO178" s="396"/>
      <c r="NKP178" s="396"/>
      <c r="NKQ178" s="396"/>
      <c r="NKR178" s="396"/>
      <c r="NKS178" s="396"/>
      <c r="NKT178" s="396"/>
      <c r="NKU178" s="396"/>
      <c r="NKV178" s="396"/>
      <c r="NKW178" s="396"/>
      <c r="NKX178" s="396"/>
      <c r="NKY178" s="396"/>
      <c r="NKZ178" s="396"/>
      <c r="NLA178" s="396"/>
      <c r="NLB178" s="396"/>
      <c r="NLC178" s="396"/>
      <c r="NLD178" s="396"/>
      <c r="NLE178" s="396"/>
      <c r="NLF178" s="396"/>
      <c r="NLG178" s="396"/>
      <c r="NLH178" s="396"/>
      <c r="NLI178" s="396"/>
      <c r="NLJ178" s="396"/>
      <c r="NLK178" s="396"/>
      <c r="NLL178" s="396"/>
      <c r="NLM178" s="396"/>
      <c r="NLN178" s="396"/>
      <c r="NLO178" s="396"/>
      <c r="NLP178" s="396"/>
      <c r="NLQ178" s="396"/>
      <c r="NLR178" s="396"/>
      <c r="NLS178" s="396"/>
      <c r="NLT178" s="396"/>
      <c r="NLU178" s="396"/>
      <c r="NLV178" s="396"/>
      <c r="NLW178" s="396"/>
      <c r="NLX178" s="396"/>
      <c r="NLY178" s="396"/>
      <c r="NLZ178" s="396"/>
      <c r="NMA178" s="396"/>
      <c r="NMB178" s="396"/>
      <c r="NMC178" s="396"/>
      <c r="NMD178" s="396"/>
      <c r="NME178" s="396"/>
      <c r="NMF178" s="396"/>
      <c r="NMG178" s="396"/>
      <c r="NMH178" s="396"/>
      <c r="NMI178" s="396"/>
      <c r="NMJ178" s="396"/>
      <c r="NMK178" s="396"/>
      <c r="NML178" s="396"/>
      <c r="NMM178" s="396"/>
      <c r="NMN178" s="396"/>
      <c r="NMO178" s="396"/>
      <c r="NMP178" s="396"/>
      <c r="NMQ178" s="396"/>
      <c r="NMR178" s="396"/>
      <c r="NMS178" s="396"/>
      <c r="NMT178" s="396"/>
      <c r="NMU178" s="396"/>
      <c r="NMV178" s="396"/>
      <c r="NMW178" s="396"/>
      <c r="NMX178" s="396"/>
      <c r="NMY178" s="396"/>
      <c r="NMZ178" s="396"/>
      <c r="NNA178" s="396"/>
      <c r="NNB178" s="396"/>
      <c r="NNC178" s="396"/>
      <c r="NND178" s="396"/>
      <c r="NNE178" s="396"/>
      <c r="NNF178" s="396"/>
      <c r="NNG178" s="396"/>
      <c r="NNH178" s="396"/>
      <c r="NNI178" s="396"/>
      <c r="NNJ178" s="396"/>
      <c r="NNK178" s="396"/>
      <c r="NNL178" s="396"/>
      <c r="NNM178" s="396"/>
      <c r="NNN178" s="396"/>
      <c r="NNO178" s="396"/>
      <c r="NNP178" s="396"/>
      <c r="NNQ178" s="396"/>
      <c r="NNR178" s="396"/>
      <c r="NNS178" s="396"/>
      <c r="NNT178" s="396"/>
      <c r="NNU178" s="396"/>
      <c r="NNV178" s="396"/>
      <c r="NNW178" s="396"/>
      <c r="NNX178" s="396"/>
      <c r="NNY178" s="396"/>
      <c r="NNZ178" s="396"/>
      <c r="NOA178" s="396"/>
      <c r="NOB178" s="396"/>
      <c r="NOC178" s="396"/>
      <c r="NOD178" s="396"/>
      <c r="NOE178" s="396"/>
      <c r="NOF178" s="396"/>
      <c r="NOG178" s="396"/>
      <c r="NOH178" s="396"/>
      <c r="NOI178" s="396"/>
      <c r="NOJ178" s="396"/>
      <c r="NOK178" s="396"/>
      <c r="NOL178" s="396"/>
      <c r="NOM178" s="396"/>
      <c r="NON178" s="396"/>
      <c r="NOO178" s="396"/>
      <c r="NOP178" s="396"/>
      <c r="NOQ178" s="396"/>
      <c r="NOR178" s="396"/>
      <c r="NOS178" s="396"/>
      <c r="NOT178" s="396"/>
      <c r="NOU178" s="396"/>
      <c r="NOV178" s="396"/>
      <c r="NOW178" s="396"/>
      <c r="NOX178" s="396"/>
      <c r="NOY178" s="396"/>
      <c r="NOZ178" s="396"/>
      <c r="NPA178" s="396"/>
      <c r="NPB178" s="396"/>
      <c r="NPC178" s="396"/>
      <c r="NPD178" s="396"/>
      <c r="NPE178" s="396"/>
      <c r="NPF178" s="396"/>
      <c r="NPG178" s="396"/>
      <c r="NPH178" s="396"/>
      <c r="NPI178" s="396"/>
      <c r="NPJ178" s="396"/>
      <c r="NPK178" s="396"/>
      <c r="NPL178" s="396"/>
      <c r="NPM178" s="396"/>
      <c r="NPN178" s="396"/>
      <c r="NPO178" s="396"/>
      <c r="NPP178" s="396"/>
      <c r="NPQ178" s="396"/>
      <c r="NPR178" s="396"/>
      <c r="NPS178" s="396"/>
      <c r="NPT178" s="396"/>
      <c r="NPU178" s="396"/>
      <c r="NPV178" s="396"/>
      <c r="NPW178" s="396"/>
      <c r="NPX178" s="396"/>
      <c r="NPY178" s="396"/>
      <c r="NPZ178" s="396"/>
      <c r="NQA178" s="396"/>
      <c r="NQB178" s="396"/>
      <c r="NQC178" s="396"/>
      <c r="NQD178" s="396"/>
      <c r="NQE178" s="396"/>
      <c r="NQF178" s="396"/>
      <c r="NQG178" s="396"/>
      <c r="NQH178" s="396"/>
      <c r="NQI178" s="396"/>
      <c r="NQJ178" s="396"/>
      <c r="NQK178" s="396"/>
      <c r="NQL178" s="396"/>
      <c r="NQM178" s="396"/>
      <c r="NQN178" s="396"/>
      <c r="NQO178" s="396"/>
      <c r="NQP178" s="396"/>
      <c r="NQQ178" s="396"/>
      <c r="NQR178" s="396"/>
      <c r="NQS178" s="396"/>
      <c r="NQT178" s="396"/>
      <c r="NQU178" s="396"/>
      <c r="NQV178" s="396"/>
      <c r="NQW178" s="396"/>
      <c r="NQX178" s="396"/>
      <c r="NQY178" s="396"/>
      <c r="NQZ178" s="396"/>
      <c r="NRA178" s="396"/>
      <c r="NRB178" s="396"/>
      <c r="NRC178" s="396"/>
      <c r="NRD178" s="396"/>
      <c r="NRE178" s="396"/>
      <c r="NRF178" s="396"/>
      <c r="NRG178" s="396"/>
      <c r="NRH178" s="396"/>
      <c r="NRI178" s="396"/>
      <c r="NRJ178" s="396"/>
      <c r="NRK178" s="396"/>
      <c r="NRL178" s="396"/>
      <c r="NRM178" s="396"/>
      <c r="NRN178" s="396"/>
      <c r="NRO178" s="396"/>
      <c r="NRP178" s="396"/>
      <c r="NRQ178" s="396"/>
      <c r="NRR178" s="396"/>
      <c r="NRS178" s="396"/>
      <c r="NRT178" s="396"/>
      <c r="NRU178" s="396"/>
      <c r="NRV178" s="396"/>
      <c r="NRW178" s="396"/>
      <c r="NRX178" s="396"/>
      <c r="NRY178" s="396"/>
      <c r="NRZ178" s="396"/>
      <c r="NSA178" s="396"/>
      <c r="NSB178" s="396"/>
      <c r="NSC178" s="396"/>
      <c r="NSD178" s="396"/>
      <c r="NSE178" s="396"/>
      <c r="NSF178" s="396"/>
      <c r="NSG178" s="396"/>
      <c r="NSH178" s="396"/>
      <c r="NSI178" s="396"/>
      <c r="NSJ178" s="396"/>
      <c r="NSK178" s="396"/>
      <c r="NSL178" s="396"/>
      <c r="NSM178" s="396"/>
      <c r="NSN178" s="396"/>
      <c r="NSO178" s="396"/>
      <c r="NSP178" s="396"/>
      <c r="NSQ178" s="396"/>
      <c r="NSR178" s="396"/>
      <c r="NSS178" s="396"/>
      <c r="NST178" s="396"/>
      <c r="NSU178" s="396"/>
      <c r="NSV178" s="396"/>
      <c r="NSW178" s="396"/>
      <c r="NSX178" s="396"/>
      <c r="NSY178" s="396"/>
      <c r="NSZ178" s="396"/>
      <c r="NTA178" s="396"/>
      <c r="NTB178" s="396"/>
      <c r="NTC178" s="396"/>
      <c r="NTD178" s="396"/>
      <c r="NTE178" s="396"/>
      <c r="NTF178" s="396"/>
      <c r="NTG178" s="396"/>
      <c r="NTH178" s="396"/>
      <c r="NTI178" s="396"/>
      <c r="NTJ178" s="396"/>
      <c r="NTK178" s="396"/>
      <c r="NTL178" s="396"/>
      <c r="NTM178" s="396"/>
      <c r="NTN178" s="396"/>
      <c r="NTO178" s="396"/>
      <c r="NTP178" s="396"/>
      <c r="NTQ178" s="396"/>
      <c r="NTR178" s="396"/>
      <c r="NTS178" s="396"/>
      <c r="NTT178" s="396"/>
      <c r="NTU178" s="396"/>
      <c r="NTV178" s="396"/>
      <c r="NTW178" s="396"/>
      <c r="NTX178" s="396"/>
      <c r="NTY178" s="396"/>
      <c r="NTZ178" s="396"/>
      <c r="NUA178" s="396"/>
      <c r="NUB178" s="396"/>
      <c r="NUC178" s="396"/>
      <c r="NUD178" s="396"/>
      <c r="NUE178" s="396"/>
      <c r="NUF178" s="396"/>
      <c r="NUG178" s="396"/>
      <c r="NUH178" s="396"/>
      <c r="NUI178" s="396"/>
      <c r="NUJ178" s="396"/>
      <c r="NUK178" s="396"/>
      <c r="NUL178" s="396"/>
      <c r="NUM178" s="396"/>
      <c r="NUN178" s="396"/>
      <c r="NUO178" s="396"/>
      <c r="NUP178" s="396"/>
      <c r="NUQ178" s="396"/>
      <c r="NUR178" s="396"/>
      <c r="NUS178" s="396"/>
      <c r="NUT178" s="396"/>
      <c r="NUU178" s="396"/>
      <c r="NUV178" s="396"/>
      <c r="NUW178" s="396"/>
      <c r="NUX178" s="396"/>
      <c r="NUY178" s="396"/>
      <c r="NUZ178" s="396"/>
      <c r="NVA178" s="396"/>
      <c r="NVB178" s="396"/>
      <c r="NVC178" s="396"/>
      <c r="NVD178" s="396"/>
      <c r="NVE178" s="396"/>
      <c r="NVF178" s="396"/>
      <c r="NVG178" s="396"/>
      <c r="NVH178" s="396"/>
      <c r="NVI178" s="396"/>
      <c r="NVJ178" s="396"/>
      <c r="NVK178" s="396"/>
      <c r="NVL178" s="396"/>
      <c r="NVM178" s="396"/>
      <c r="NVN178" s="396"/>
      <c r="NVO178" s="396"/>
      <c r="NVP178" s="396"/>
      <c r="NVQ178" s="396"/>
      <c r="NVR178" s="396"/>
      <c r="NVS178" s="396"/>
      <c r="NVT178" s="396"/>
      <c r="NVU178" s="396"/>
      <c r="NVV178" s="396"/>
      <c r="NVW178" s="396"/>
      <c r="NVX178" s="396"/>
      <c r="NVY178" s="396"/>
      <c r="NVZ178" s="396"/>
      <c r="NWA178" s="396"/>
      <c r="NWB178" s="396"/>
      <c r="NWC178" s="396"/>
      <c r="NWD178" s="396"/>
      <c r="NWE178" s="396"/>
      <c r="NWF178" s="396"/>
      <c r="NWG178" s="396"/>
      <c r="NWH178" s="396"/>
      <c r="NWI178" s="396"/>
      <c r="NWJ178" s="396"/>
      <c r="NWK178" s="396"/>
      <c r="NWL178" s="396"/>
      <c r="NWM178" s="396"/>
      <c r="NWN178" s="396"/>
      <c r="NWO178" s="396"/>
      <c r="NWP178" s="396"/>
      <c r="NWQ178" s="396"/>
      <c r="NWR178" s="396"/>
      <c r="NWS178" s="396"/>
      <c r="NWT178" s="396"/>
      <c r="NWU178" s="396"/>
      <c r="NWV178" s="396"/>
      <c r="NWW178" s="396"/>
      <c r="NWX178" s="396"/>
      <c r="NWY178" s="396"/>
      <c r="NWZ178" s="396"/>
      <c r="NXA178" s="396"/>
      <c r="NXB178" s="396"/>
      <c r="NXC178" s="396"/>
      <c r="NXD178" s="396"/>
      <c r="NXE178" s="396"/>
      <c r="NXF178" s="396"/>
      <c r="NXG178" s="396"/>
      <c r="NXH178" s="396"/>
      <c r="NXI178" s="396"/>
      <c r="NXJ178" s="396"/>
      <c r="NXK178" s="396"/>
      <c r="NXL178" s="396"/>
      <c r="NXM178" s="396"/>
      <c r="NXN178" s="396"/>
      <c r="NXO178" s="396"/>
      <c r="NXP178" s="396"/>
      <c r="NXQ178" s="396"/>
      <c r="NXR178" s="396"/>
      <c r="NXS178" s="396"/>
      <c r="NXT178" s="396"/>
      <c r="NXU178" s="396"/>
      <c r="NXV178" s="396"/>
      <c r="NXW178" s="396"/>
      <c r="NXX178" s="396"/>
      <c r="NXY178" s="396"/>
      <c r="NXZ178" s="396"/>
      <c r="NYA178" s="396"/>
      <c r="NYB178" s="396"/>
      <c r="NYC178" s="396"/>
      <c r="NYD178" s="396"/>
      <c r="NYE178" s="396"/>
      <c r="NYF178" s="396"/>
      <c r="NYG178" s="396"/>
      <c r="NYH178" s="396"/>
      <c r="NYI178" s="396"/>
      <c r="NYJ178" s="396"/>
      <c r="NYK178" s="396"/>
      <c r="NYL178" s="396"/>
      <c r="NYM178" s="396"/>
      <c r="NYN178" s="396"/>
      <c r="NYO178" s="396"/>
      <c r="NYP178" s="396"/>
      <c r="NYQ178" s="396"/>
      <c r="NYR178" s="396"/>
      <c r="NYS178" s="396"/>
      <c r="NYT178" s="396"/>
      <c r="NYU178" s="396"/>
      <c r="NYV178" s="396"/>
      <c r="NYW178" s="396"/>
      <c r="NYX178" s="396"/>
      <c r="NYY178" s="396"/>
      <c r="NYZ178" s="396"/>
      <c r="NZA178" s="396"/>
      <c r="NZB178" s="396"/>
      <c r="NZC178" s="396"/>
      <c r="NZD178" s="396"/>
      <c r="NZE178" s="396"/>
      <c r="NZF178" s="396"/>
      <c r="NZG178" s="396"/>
      <c r="NZH178" s="396"/>
      <c r="NZI178" s="396"/>
      <c r="NZJ178" s="396"/>
      <c r="NZK178" s="396"/>
      <c r="NZL178" s="396"/>
      <c r="NZM178" s="396"/>
      <c r="NZN178" s="396"/>
      <c r="NZO178" s="396"/>
      <c r="NZP178" s="396"/>
      <c r="NZQ178" s="396"/>
      <c r="NZR178" s="396"/>
      <c r="NZS178" s="396"/>
      <c r="NZT178" s="396"/>
      <c r="NZU178" s="396"/>
      <c r="NZV178" s="396"/>
      <c r="NZW178" s="396"/>
      <c r="NZX178" s="396"/>
      <c r="NZY178" s="396"/>
      <c r="NZZ178" s="396"/>
      <c r="OAA178" s="396"/>
      <c r="OAB178" s="396"/>
      <c r="OAC178" s="396"/>
      <c r="OAD178" s="396"/>
      <c r="OAE178" s="396"/>
      <c r="OAF178" s="396"/>
      <c r="OAG178" s="396"/>
      <c r="OAH178" s="396"/>
      <c r="OAI178" s="396"/>
      <c r="OAJ178" s="396"/>
      <c r="OAK178" s="396"/>
      <c r="OAL178" s="396"/>
      <c r="OAM178" s="396"/>
      <c r="OAN178" s="396"/>
      <c r="OAO178" s="396"/>
      <c r="OAP178" s="396"/>
      <c r="OAQ178" s="396"/>
      <c r="OAR178" s="396"/>
      <c r="OAS178" s="396"/>
      <c r="OAT178" s="396"/>
      <c r="OAU178" s="396"/>
      <c r="OAV178" s="396"/>
      <c r="OAW178" s="396"/>
      <c r="OAX178" s="396"/>
      <c r="OAY178" s="396"/>
      <c r="OAZ178" s="396"/>
      <c r="OBA178" s="396"/>
      <c r="OBB178" s="396"/>
      <c r="OBC178" s="396"/>
      <c r="OBD178" s="396"/>
      <c r="OBE178" s="396"/>
      <c r="OBF178" s="396"/>
      <c r="OBG178" s="396"/>
      <c r="OBH178" s="396"/>
      <c r="OBI178" s="396"/>
      <c r="OBJ178" s="396"/>
      <c r="OBK178" s="396"/>
      <c r="OBL178" s="396"/>
      <c r="OBM178" s="396"/>
      <c r="OBN178" s="396"/>
      <c r="OBO178" s="396"/>
      <c r="OBP178" s="396"/>
      <c r="OBQ178" s="396"/>
      <c r="OBR178" s="396"/>
      <c r="OBS178" s="396"/>
      <c r="OBT178" s="396"/>
      <c r="OBU178" s="396"/>
      <c r="OBV178" s="396"/>
      <c r="OBW178" s="396"/>
      <c r="OBX178" s="396"/>
      <c r="OBY178" s="396"/>
      <c r="OBZ178" s="396"/>
      <c r="OCA178" s="396"/>
      <c r="OCB178" s="396"/>
      <c r="OCC178" s="396"/>
      <c r="OCD178" s="396"/>
      <c r="OCE178" s="396"/>
      <c r="OCF178" s="396"/>
      <c r="OCG178" s="396"/>
      <c r="OCH178" s="396"/>
      <c r="OCI178" s="396"/>
      <c r="OCJ178" s="396"/>
      <c r="OCK178" s="396"/>
      <c r="OCL178" s="396"/>
      <c r="OCM178" s="396"/>
      <c r="OCN178" s="396"/>
      <c r="OCO178" s="396"/>
      <c r="OCP178" s="396"/>
      <c r="OCQ178" s="396"/>
      <c r="OCR178" s="396"/>
      <c r="OCS178" s="396"/>
      <c r="OCT178" s="396"/>
      <c r="OCU178" s="396"/>
      <c r="OCV178" s="396"/>
      <c r="OCW178" s="396"/>
      <c r="OCX178" s="396"/>
      <c r="OCY178" s="396"/>
      <c r="OCZ178" s="396"/>
      <c r="ODA178" s="396"/>
      <c r="ODB178" s="396"/>
      <c r="ODC178" s="396"/>
      <c r="ODD178" s="396"/>
      <c r="ODE178" s="396"/>
      <c r="ODF178" s="396"/>
      <c r="ODG178" s="396"/>
      <c r="ODH178" s="396"/>
      <c r="ODI178" s="396"/>
      <c r="ODJ178" s="396"/>
      <c r="ODK178" s="396"/>
      <c r="ODL178" s="396"/>
      <c r="ODM178" s="396"/>
      <c r="ODN178" s="396"/>
      <c r="ODO178" s="396"/>
      <c r="ODP178" s="396"/>
      <c r="ODQ178" s="396"/>
      <c r="ODR178" s="396"/>
      <c r="ODS178" s="396"/>
      <c r="ODT178" s="396"/>
      <c r="ODU178" s="396"/>
      <c r="ODV178" s="396"/>
      <c r="ODW178" s="396"/>
      <c r="ODX178" s="396"/>
      <c r="ODY178" s="396"/>
      <c r="ODZ178" s="396"/>
      <c r="OEA178" s="396"/>
      <c r="OEB178" s="396"/>
      <c r="OEC178" s="396"/>
      <c r="OED178" s="396"/>
      <c r="OEE178" s="396"/>
      <c r="OEF178" s="396"/>
      <c r="OEG178" s="396"/>
      <c r="OEH178" s="396"/>
      <c r="OEI178" s="396"/>
      <c r="OEJ178" s="396"/>
      <c r="OEK178" s="396"/>
      <c r="OEL178" s="396"/>
      <c r="OEM178" s="396"/>
      <c r="OEN178" s="396"/>
      <c r="OEO178" s="396"/>
      <c r="OEP178" s="396"/>
      <c r="OEQ178" s="396"/>
      <c r="OER178" s="396"/>
      <c r="OES178" s="396"/>
      <c r="OET178" s="396"/>
      <c r="OEU178" s="396"/>
      <c r="OEV178" s="396"/>
      <c r="OEW178" s="396"/>
      <c r="OEX178" s="396"/>
      <c r="OEY178" s="396"/>
      <c r="OEZ178" s="396"/>
      <c r="OFA178" s="396"/>
      <c r="OFB178" s="396"/>
      <c r="OFC178" s="396"/>
      <c r="OFD178" s="396"/>
      <c r="OFE178" s="396"/>
      <c r="OFF178" s="396"/>
      <c r="OFG178" s="396"/>
      <c r="OFH178" s="396"/>
      <c r="OFI178" s="396"/>
      <c r="OFJ178" s="396"/>
      <c r="OFK178" s="396"/>
      <c r="OFL178" s="396"/>
      <c r="OFM178" s="396"/>
      <c r="OFN178" s="396"/>
      <c r="OFO178" s="396"/>
      <c r="OFP178" s="396"/>
      <c r="OFQ178" s="396"/>
      <c r="OFR178" s="396"/>
      <c r="OFS178" s="396"/>
      <c r="OFT178" s="396"/>
      <c r="OFU178" s="396"/>
      <c r="OFV178" s="396"/>
      <c r="OFW178" s="396"/>
      <c r="OFX178" s="396"/>
      <c r="OFY178" s="396"/>
      <c r="OFZ178" s="396"/>
      <c r="OGA178" s="396"/>
      <c r="OGB178" s="396"/>
      <c r="OGC178" s="396"/>
      <c r="OGD178" s="396"/>
      <c r="OGE178" s="396"/>
      <c r="OGF178" s="396"/>
      <c r="OGG178" s="396"/>
      <c r="OGH178" s="396"/>
      <c r="OGI178" s="396"/>
      <c r="OGJ178" s="396"/>
      <c r="OGK178" s="396"/>
      <c r="OGL178" s="396"/>
      <c r="OGM178" s="396"/>
      <c r="OGN178" s="396"/>
      <c r="OGO178" s="396"/>
      <c r="OGP178" s="396"/>
      <c r="OGQ178" s="396"/>
      <c r="OGR178" s="396"/>
      <c r="OGS178" s="396"/>
      <c r="OGT178" s="396"/>
      <c r="OGU178" s="396"/>
      <c r="OGV178" s="396"/>
      <c r="OGW178" s="396"/>
      <c r="OGX178" s="396"/>
      <c r="OGY178" s="396"/>
      <c r="OGZ178" s="396"/>
      <c r="OHA178" s="396"/>
      <c r="OHB178" s="396"/>
      <c r="OHC178" s="396"/>
      <c r="OHD178" s="396"/>
      <c r="OHE178" s="396"/>
      <c r="OHF178" s="396"/>
      <c r="OHG178" s="396"/>
      <c r="OHH178" s="396"/>
      <c r="OHI178" s="396"/>
      <c r="OHJ178" s="396"/>
      <c r="OHK178" s="396"/>
      <c r="OHL178" s="396"/>
      <c r="OHM178" s="396"/>
      <c r="OHN178" s="396"/>
      <c r="OHO178" s="396"/>
      <c r="OHP178" s="396"/>
      <c r="OHQ178" s="396"/>
      <c r="OHR178" s="396"/>
      <c r="OHS178" s="396"/>
      <c r="OHT178" s="396"/>
      <c r="OHU178" s="396"/>
      <c r="OHV178" s="396"/>
      <c r="OHW178" s="396"/>
      <c r="OHX178" s="396"/>
      <c r="OHY178" s="396"/>
      <c r="OHZ178" s="396"/>
      <c r="OIA178" s="396"/>
      <c r="OIB178" s="396"/>
      <c r="OIC178" s="396"/>
      <c r="OID178" s="396"/>
      <c r="OIE178" s="396"/>
      <c r="OIF178" s="396"/>
      <c r="OIG178" s="396"/>
      <c r="OIH178" s="396"/>
      <c r="OII178" s="396"/>
      <c r="OIJ178" s="396"/>
      <c r="OIK178" s="396"/>
      <c r="OIL178" s="396"/>
      <c r="OIM178" s="396"/>
      <c r="OIN178" s="396"/>
      <c r="OIO178" s="396"/>
      <c r="OIP178" s="396"/>
      <c r="OIQ178" s="396"/>
      <c r="OIR178" s="396"/>
      <c r="OIS178" s="396"/>
      <c r="OIT178" s="396"/>
      <c r="OIU178" s="396"/>
      <c r="OIV178" s="396"/>
      <c r="OIW178" s="396"/>
      <c r="OIX178" s="396"/>
      <c r="OIY178" s="396"/>
      <c r="OIZ178" s="396"/>
      <c r="OJA178" s="396"/>
      <c r="OJB178" s="396"/>
      <c r="OJC178" s="396"/>
      <c r="OJD178" s="396"/>
      <c r="OJE178" s="396"/>
      <c r="OJF178" s="396"/>
      <c r="OJG178" s="396"/>
      <c r="OJH178" s="396"/>
      <c r="OJI178" s="396"/>
      <c r="OJJ178" s="396"/>
      <c r="OJK178" s="396"/>
      <c r="OJL178" s="396"/>
      <c r="OJM178" s="396"/>
      <c r="OJN178" s="396"/>
      <c r="OJO178" s="396"/>
      <c r="OJP178" s="396"/>
      <c r="OJQ178" s="396"/>
      <c r="OJR178" s="396"/>
      <c r="OJS178" s="396"/>
      <c r="OJT178" s="396"/>
      <c r="OJU178" s="396"/>
      <c r="OJV178" s="396"/>
      <c r="OJW178" s="396"/>
      <c r="OJX178" s="396"/>
      <c r="OJY178" s="396"/>
      <c r="OJZ178" s="396"/>
      <c r="OKA178" s="396"/>
      <c r="OKB178" s="396"/>
      <c r="OKC178" s="396"/>
      <c r="OKD178" s="396"/>
      <c r="OKE178" s="396"/>
      <c r="OKF178" s="396"/>
      <c r="OKG178" s="396"/>
      <c r="OKH178" s="396"/>
      <c r="OKI178" s="396"/>
      <c r="OKJ178" s="396"/>
      <c r="OKK178" s="396"/>
      <c r="OKL178" s="396"/>
      <c r="OKM178" s="396"/>
      <c r="OKN178" s="396"/>
      <c r="OKO178" s="396"/>
      <c r="OKP178" s="396"/>
      <c r="OKQ178" s="396"/>
      <c r="OKR178" s="396"/>
      <c r="OKS178" s="396"/>
      <c r="OKT178" s="396"/>
      <c r="OKU178" s="396"/>
      <c r="OKV178" s="396"/>
      <c r="OKW178" s="396"/>
      <c r="OKX178" s="396"/>
      <c r="OKY178" s="396"/>
      <c r="OKZ178" s="396"/>
      <c r="OLA178" s="396"/>
      <c r="OLB178" s="396"/>
      <c r="OLC178" s="396"/>
      <c r="OLD178" s="396"/>
      <c r="OLE178" s="396"/>
      <c r="OLF178" s="396"/>
      <c r="OLG178" s="396"/>
      <c r="OLH178" s="396"/>
      <c r="OLI178" s="396"/>
      <c r="OLJ178" s="396"/>
      <c r="OLK178" s="396"/>
      <c r="OLL178" s="396"/>
      <c r="OLM178" s="396"/>
      <c r="OLN178" s="396"/>
      <c r="OLO178" s="396"/>
      <c r="OLP178" s="396"/>
      <c r="OLQ178" s="396"/>
      <c r="OLR178" s="396"/>
      <c r="OLS178" s="396"/>
      <c r="OLT178" s="396"/>
      <c r="OLU178" s="396"/>
      <c r="OLV178" s="396"/>
      <c r="OLW178" s="396"/>
      <c r="OLX178" s="396"/>
      <c r="OLY178" s="396"/>
      <c r="OLZ178" s="396"/>
      <c r="OMA178" s="396"/>
      <c r="OMB178" s="396"/>
      <c r="OMC178" s="396"/>
      <c r="OMD178" s="396"/>
      <c r="OME178" s="396"/>
      <c r="OMF178" s="396"/>
      <c r="OMG178" s="396"/>
      <c r="OMH178" s="396"/>
      <c r="OMI178" s="396"/>
      <c r="OMJ178" s="396"/>
      <c r="OMK178" s="396"/>
      <c r="OML178" s="396"/>
      <c r="OMM178" s="396"/>
      <c r="OMN178" s="396"/>
      <c r="OMO178" s="396"/>
      <c r="OMP178" s="396"/>
      <c r="OMQ178" s="396"/>
      <c r="OMR178" s="396"/>
      <c r="OMS178" s="396"/>
      <c r="OMT178" s="396"/>
      <c r="OMU178" s="396"/>
      <c r="OMV178" s="396"/>
      <c r="OMW178" s="396"/>
      <c r="OMX178" s="396"/>
      <c r="OMY178" s="396"/>
      <c r="OMZ178" s="396"/>
      <c r="ONA178" s="396"/>
      <c r="ONB178" s="396"/>
      <c r="ONC178" s="396"/>
      <c r="OND178" s="396"/>
      <c r="ONE178" s="396"/>
      <c r="ONF178" s="396"/>
      <c r="ONG178" s="396"/>
      <c r="ONH178" s="396"/>
      <c r="ONI178" s="396"/>
      <c r="ONJ178" s="396"/>
      <c r="ONK178" s="396"/>
      <c r="ONL178" s="396"/>
      <c r="ONM178" s="396"/>
      <c r="ONN178" s="396"/>
      <c r="ONO178" s="396"/>
      <c r="ONP178" s="396"/>
      <c r="ONQ178" s="396"/>
      <c r="ONR178" s="396"/>
      <c r="ONS178" s="396"/>
      <c r="ONT178" s="396"/>
      <c r="ONU178" s="396"/>
      <c r="ONV178" s="396"/>
      <c r="ONW178" s="396"/>
      <c r="ONX178" s="396"/>
      <c r="ONY178" s="396"/>
      <c r="ONZ178" s="396"/>
      <c r="OOA178" s="396"/>
      <c r="OOB178" s="396"/>
      <c r="OOC178" s="396"/>
      <c r="OOD178" s="396"/>
      <c r="OOE178" s="396"/>
      <c r="OOF178" s="396"/>
      <c r="OOG178" s="396"/>
      <c r="OOH178" s="396"/>
      <c r="OOI178" s="396"/>
      <c r="OOJ178" s="396"/>
      <c r="OOK178" s="396"/>
      <c r="OOL178" s="396"/>
      <c r="OOM178" s="396"/>
      <c r="OON178" s="396"/>
      <c r="OOO178" s="396"/>
      <c r="OOP178" s="396"/>
      <c r="OOQ178" s="396"/>
      <c r="OOR178" s="396"/>
      <c r="OOS178" s="396"/>
      <c r="OOT178" s="396"/>
      <c r="OOU178" s="396"/>
      <c r="OOV178" s="396"/>
      <c r="OOW178" s="396"/>
      <c r="OOX178" s="396"/>
      <c r="OOY178" s="396"/>
      <c r="OOZ178" s="396"/>
      <c r="OPA178" s="396"/>
      <c r="OPB178" s="396"/>
      <c r="OPC178" s="396"/>
      <c r="OPD178" s="396"/>
      <c r="OPE178" s="396"/>
      <c r="OPF178" s="396"/>
      <c r="OPG178" s="396"/>
      <c r="OPH178" s="396"/>
      <c r="OPI178" s="396"/>
      <c r="OPJ178" s="396"/>
      <c r="OPK178" s="396"/>
      <c r="OPL178" s="396"/>
      <c r="OPM178" s="396"/>
      <c r="OPN178" s="396"/>
      <c r="OPO178" s="396"/>
      <c r="OPP178" s="396"/>
      <c r="OPQ178" s="396"/>
      <c r="OPR178" s="396"/>
      <c r="OPS178" s="396"/>
      <c r="OPT178" s="396"/>
      <c r="OPU178" s="396"/>
      <c r="OPV178" s="396"/>
      <c r="OPW178" s="396"/>
      <c r="OPX178" s="396"/>
      <c r="OPY178" s="396"/>
      <c r="OPZ178" s="396"/>
      <c r="OQA178" s="396"/>
      <c r="OQB178" s="396"/>
      <c r="OQC178" s="396"/>
      <c r="OQD178" s="396"/>
      <c r="OQE178" s="396"/>
      <c r="OQF178" s="396"/>
      <c r="OQG178" s="396"/>
      <c r="OQH178" s="396"/>
      <c r="OQI178" s="396"/>
      <c r="OQJ178" s="396"/>
      <c r="OQK178" s="396"/>
      <c r="OQL178" s="396"/>
      <c r="OQM178" s="396"/>
      <c r="OQN178" s="396"/>
      <c r="OQO178" s="396"/>
      <c r="OQP178" s="396"/>
      <c r="OQQ178" s="396"/>
      <c r="OQR178" s="396"/>
      <c r="OQS178" s="396"/>
      <c r="OQT178" s="396"/>
      <c r="OQU178" s="396"/>
      <c r="OQV178" s="396"/>
      <c r="OQW178" s="396"/>
      <c r="OQX178" s="396"/>
      <c r="OQY178" s="396"/>
      <c r="OQZ178" s="396"/>
      <c r="ORA178" s="396"/>
      <c r="ORB178" s="396"/>
      <c r="ORC178" s="396"/>
      <c r="ORD178" s="396"/>
      <c r="ORE178" s="396"/>
      <c r="ORF178" s="396"/>
      <c r="ORG178" s="396"/>
      <c r="ORH178" s="396"/>
      <c r="ORI178" s="396"/>
      <c r="ORJ178" s="396"/>
      <c r="ORK178" s="396"/>
      <c r="ORL178" s="396"/>
      <c r="ORM178" s="396"/>
      <c r="ORN178" s="396"/>
      <c r="ORO178" s="396"/>
      <c r="ORP178" s="396"/>
      <c r="ORQ178" s="396"/>
      <c r="ORR178" s="396"/>
      <c r="ORS178" s="396"/>
      <c r="ORT178" s="396"/>
      <c r="ORU178" s="396"/>
      <c r="ORV178" s="396"/>
      <c r="ORW178" s="396"/>
      <c r="ORX178" s="396"/>
      <c r="ORY178" s="396"/>
      <c r="ORZ178" s="396"/>
      <c r="OSA178" s="396"/>
      <c r="OSB178" s="396"/>
      <c r="OSC178" s="396"/>
      <c r="OSD178" s="396"/>
      <c r="OSE178" s="396"/>
      <c r="OSF178" s="396"/>
      <c r="OSG178" s="396"/>
      <c r="OSH178" s="396"/>
      <c r="OSI178" s="396"/>
      <c r="OSJ178" s="396"/>
      <c r="OSK178" s="396"/>
      <c r="OSL178" s="396"/>
      <c r="OSM178" s="396"/>
      <c r="OSN178" s="396"/>
      <c r="OSO178" s="396"/>
      <c r="OSP178" s="396"/>
      <c r="OSQ178" s="396"/>
      <c r="OSR178" s="396"/>
      <c r="OSS178" s="396"/>
      <c r="OST178" s="396"/>
      <c r="OSU178" s="396"/>
      <c r="OSV178" s="396"/>
      <c r="OSW178" s="396"/>
      <c r="OSX178" s="396"/>
      <c r="OSY178" s="396"/>
      <c r="OSZ178" s="396"/>
      <c r="OTA178" s="396"/>
      <c r="OTB178" s="396"/>
      <c r="OTC178" s="396"/>
      <c r="OTD178" s="396"/>
      <c r="OTE178" s="396"/>
      <c r="OTF178" s="396"/>
      <c r="OTG178" s="396"/>
      <c r="OTH178" s="396"/>
      <c r="OTI178" s="396"/>
      <c r="OTJ178" s="396"/>
      <c r="OTK178" s="396"/>
      <c r="OTL178" s="396"/>
      <c r="OTM178" s="396"/>
      <c r="OTN178" s="396"/>
      <c r="OTO178" s="396"/>
      <c r="OTP178" s="396"/>
      <c r="OTQ178" s="396"/>
      <c r="OTR178" s="396"/>
      <c r="OTS178" s="396"/>
      <c r="OTT178" s="396"/>
      <c r="OTU178" s="396"/>
      <c r="OTV178" s="396"/>
      <c r="OTW178" s="396"/>
      <c r="OTX178" s="396"/>
      <c r="OTY178" s="396"/>
      <c r="OTZ178" s="396"/>
      <c r="OUA178" s="396"/>
      <c r="OUB178" s="396"/>
      <c r="OUC178" s="396"/>
      <c r="OUD178" s="396"/>
      <c r="OUE178" s="396"/>
      <c r="OUF178" s="396"/>
      <c r="OUG178" s="396"/>
      <c r="OUH178" s="396"/>
      <c r="OUI178" s="396"/>
      <c r="OUJ178" s="396"/>
      <c r="OUK178" s="396"/>
      <c r="OUL178" s="396"/>
      <c r="OUM178" s="396"/>
      <c r="OUN178" s="396"/>
      <c r="OUO178" s="396"/>
      <c r="OUP178" s="396"/>
      <c r="OUQ178" s="396"/>
      <c r="OUR178" s="396"/>
      <c r="OUS178" s="396"/>
      <c r="OUT178" s="396"/>
      <c r="OUU178" s="396"/>
      <c r="OUV178" s="396"/>
      <c r="OUW178" s="396"/>
      <c r="OUX178" s="396"/>
      <c r="OUY178" s="396"/>
      <c r="OUZ178" s="396"/>
      <c r="OVA178" s="396"/>
      <c r="OVB178" s="396"/>
      <c r="OVC178" s="396"/>
      <c r="OVD178" s="396"/>
      <c r="OVE178" s="396"/>
      <c r="OVF178" s="396"/>
      <c r="OVG178" s="396"/>
      <c r="OVH178" s="396"/>
      <c r="OVI178" s="396"/>
      <c r="OVJ178" s="396"/>
      <c r="OVK178" s="396"/>
      <c r="OVL178" s="396"/>
      <c r="OVM178" s="396"/>
      <c r="OVN178" s="396"/>
      <c r="OVO178" s="396"/>
      <c r="OVP178" s="396"/>
      <c r="OVQ178" s="396"/>
      <c r="OVR178" s="396"/>
      <c r="OVS178" s="396"/>
      <c r="OVT178" s="396"/>
      <c r="OVU178" s="396"/>
      <c r="OVV178" s="396"/>
      <c r="OVW178" s="396"/>
      <c r="OVX178" s="396"/>
      <c r="OVY178" s="396"/>
      <c r="OVZ178" s="396"/>
      <c r="OWA178" s="396"/>
      <c r="OWB178" s="396"/>
      <c r="OWC178" s="396"/>
      <c r="OWD178" s="396"/>
      <c r="OWE178" s="396"/>
      <c r="OWF178" s="396"/>
      <c r="OWG178" s="396"/>
      <c r="OWH178" s="396"/>
      <c r="OWI178" s="396"/>
      <c r="OWJ178" s="396"/>
      <c r="OWK178" s="396"/>
      <c r="OWL178" s="396"/>
      <c r="OWM178" s="396"/>
      <c r="OWN178" s="396"/>
      <c r="OWO178" s="396"/>
      <c r="OWP178" s="396"/>
      <c r="OWQ178" s="396"/>
      <c r="OWR178" s="396"/>
      <c r="OWS178" s="396"/>
      <c r="OWT178" s="396"/>
      <c r="OWU178" s="396"/>
      <c r="OWV178" s="396"/>
      <c r="OWW178" s="396"/>
      <c r="OWX178" s="396"/>
      <c r="OWY178" s="396"/>
      <c r="OWZ178" s="396"/>
      <c r="OXA178" s="396"/>
      <c r="OXB178" s="396"/>
      <c r="OXC178" s="396"/>
      <c r="OXD178" s="396"/>
      <c r="OXE178" s="396"/>
      <c r="OXF178" s="396"/>
      <c r="OXG178" s="396"/>
      <c r="OXH178" s="396"/>
      <c r="OXI178" s="396"/>
      <c r="OXJ178" s="396"/>
      <c r="OXK178" s="396"/>
      <c r="OXL178" s="396"/>
      <c r="OXM178" s="396"/>
      <c r="OXN178" s="396"/>
      <c r="OXO178" s="396"/>
      <c r="OXP178" s="396"/>
      <c r="OXQ178" s="396"/>
      <c r="OXR178" s="396"/>
      <c r="OXS178" s="396"/>
      <c r="OXT178" s="396"/>
      <c r="OXU178" s="396"/>
      <c r="OXV178" s="396"/>
      <c r="OXW178" s="396"/>
      <c r="OXX178" s="396"/>
      <c r="OXY178" s="396"/>
      <c r="OXZ178" s="396"/>
      <c r="OYA178" s="396"/>
      <c r="OYB178" s="396"/>
      <c r="OYC178" s="396"/>
      <c r="OYD178" s="396"/>
      <c r="OYE178" s="396"/>
      <c r="OYF178" s="396"/>
      <c r="OYG178" s="396"/>
      <c r="OYH178" s="396"/>
      <c r="OYI178" s="396"/>
      <c r="OYJ178" s="396"/>
      <c r="OYK178" s="396"/>
      <c r="OYL178" s="396"/>
      <c r="OYM178" s="396"/>
      <c r="OYN178" s="396"/>
      <c r="OYO178" s="396"/>
      <c r="OYP178" s="396"/>
      <c r="OYQ178" s="396"/>
      <c r="OYR178" s="396"/>
      <c r="OYS178" s="396"/>
      <c r="OYT178" s="396"/>
      <c r="OYU178" s="396"/>
      <c r="OYV178" s="396"/>
      <c r="OYW178" s="396"/>
      <c r="OYX178" s="396"/>
      <c r="OYY178" s="396"/>
      <c r="OYZ178" s="396"/>
      <c r="OZA178" s="396"/>
      <c r="OZB178" s="396"/>
      <c r="OZC178" s="396"/>
      <c r="OZD178" s="396"/>
      <c r="OZE178" s="396"/>
      <c r="OZF178" s="396"/>
      <c r="OZG178" s="396"/>
      <c r="OZH178" s="396"/>
      <c r="OZI178" s="396"/>
      <c r="OZJ178" s="396"/>
      <c r="OZK178" s="396"/>
      <c r="OZL178" s="396"/>
      <c r="OZM178" s="396"/>
      <c r="OZN178" s="396"/>
      <c r="OZO178" s="396"/>
      <c r="OZP178" s="396"/>
      <c r="OZQ178" s="396"/>
      <c r="OZR178" s="396"/>
      <c r="OZS178" s="396"/>
      <c r="OZT178" s="396"/>
      <c r="OZU178" s="396"/>
      <c r="OZV178" s="396"/>
      <c r="OZW178" s="396"/>
      <c r="OZX178" s="396"/>
      <c r="OZY178" s="396"/>
      <c r="OZZ178" s="396"/>
      <c r="PAA178" s="396"/>
      <c r="PAB178" s="396"/>
      <c r="PAC178" s="396"/>
      <c r="PAD178" s="396"/>
      <c r="PAE178" s="396"/>
      <c r="PAF178" s="396"/>
      <c r="PAG178" s="396"/>
      <c r="PAH178" s="396"/>
      <c r="PAI178" s="396"/>
      <c r="PAJ178" s="396"/>
      <c r="PAK178" s="396"/>
      <c r="PAL178" s="396"/>
      <c r="PAM178" s="396"/>
      <c r="PAN178" s="396"/>
      <c r="PAO178" s="396"/>
      <c r="PAP178" s="396"/>
      <c r="PAQ178" s="396"/>
      <c r="PAR178" s="396"/>
      <c r="PAS178" s="396"/>
      <c r="PAT178" s="396"/>
      <c r="PAU178" s="396"/>
      <c r="PAV178" s="396"/>
      <c r="PAW178" s="396"/>
      <c r="PAX178" s="396"/>
      <c r="PAY178" s="396"/>
      <c r="PAZ178" s="396"/>
      <c r="PBA178" s="396"/>
      <c r="PBB178" s="396"/>
      <c r="PBC178" s="396"/>
      <c r="PBD178" s="396"/>
      <c r="PBE178" s="396"/>
      <c r="PBF178" s="396"/>
      <c r="PBG178" s="396"/>
      <c r="PBH178" s="396"/>
      <c r="PBI178" s="396"/>
      <c r="PBJ178" s="396"/>
      <c r="PBK178" s="396"/>
      <c r="PBL178" s="396"/>
      <c r="PBM178" s="396"/>
      <c r="PBN178" s="396"/>
      <c r="PBO178" s="396"/>
      <c r="PBP178" s="396"/>
      <c r="PBQ178" s="396"/>
      <c r="PBR178" s="396"/>
      <c r="PBS178" s="396"/>
      <c r="PBT178" s="396"/>
      <c r="PBU178" s="396"/>
      <c r="PBV178" s="396"/>
      <c r="PBW178" s="396"/>
      <c r="PBX178" s="396"/>
      <c r="PBY178" s="396"/>
      <c r="PBZ178" s="396"/>
      <c r="PCA178" s="396"/>
      <c r="PCB178" s="396"/>
      <c r="PCC178" s="396"/>
      <c r="PCD178" s="396"/>
      <c r="PCE178" s="396"/>
      <c r="PCF178" s="396"/>
      <c r="PCG178" s="396"/>
      <c r="PCH178" s="396"/>
      <c r="PCI178" s="396"/>
      <c r="PCJ178" s="396"/>
      <c r="PCK178" s="396"/>
      <c r="PCL178" s="396"/>
      <c r="PCM178" s="396"/>
      <c r="PCN178" s="396"/>
      <c r="PCO178" s="396"/>
      <c r="PCP178" s="396"/>
      <c r="PCQ178" s="396"/>
      <c r="PCR178" s="396"/>
      <c r="PCS178" s="396"/>
      <c r="PCT178" s="396"/>
      <c r="PCU178" s="396"/>
      <c r="PCV178" s="396"/>
      <c r="PCW178" s="396"/>
      <c r="PCX178" s="396"/>
      <c r="PCY178" s="396"/>
      <c r="PCZ178" s="396"/>
      <c r="PDA178" s="396"/>
      <c r="PDB178" s="396"/>
      <c r="PDC178" s="396"/>
      <c r="PDD178" s="396"/>
      <c r="PDE178" s="396"/>
      <c r="PDF178" s="396"/>
      <c r="PDG178" s="396"/>
      <c r="PDH178" s="396"/>
      <c r="PDI178" s="396"/>
      <c r="PDJ178" s="396"/>
      <c r="PDK178" s="396"/>
      <c r="PDL178" s="396"/>
      <c r="PDM178" s="396"/>
      <c r="PDN178" s="396"/>
      <c r="PDO178" s="396"/>
      <c r="PDP178" s="396"/>
      <c r="PDQ178" s="396"/>
      <c r="PDR178" s="396"/>
      <c r="PDS178" s="396"/>
      <c r="PDT178" s="396"/>
      <c r="PDU178" s="396"/>
      <c r="PDV178" s="396"/>
      <c r="PDW178" s="396"/>
      <c r="PDX178" s="396"/>
      <c r="PDY178" s="396"/>
      <c r="PDZ178" s="396"/>
      <c r="PEA178" s="396"/>
      <c r="PEB178" s="396"/>
      <c r="PEC178" s="396"/>
      <c r="PED178" s="396"/>
      <c r="PEE178" s="396"/>
      <c r="PEF178" s="396"/>
      <c r="PEG178" s="396"/>
      <c r="PEH178" s="396"/>
      <c r="PEI178" s="396"/>
      <c r="PEJ178" s="396"/>
      <c r="PEK178" s="396"/>
      <c r="PEL178" s="396"/>
      <c r="PEM178" s="396"/>
      <c r="PEN178" s="396"/>
      <c r="PEO178" s="396"/>
      <c r="PEP178" s="396"/>
      <c r="PEQ178" s="396"/>
      <c r="PER178" s="396"/>
      <c r="PES178" s="396"/>
      <c r="PET178" s="396"/>
      <c r="PEU178" s="396"/>
      <c r="PEV178" s="396"/>
      <c r="PEW178" s="396"/>
      <c r="PEX178" s="396"/>
      <c r="PEY178" s="396"/>
      <c r="PEZ178" s="396"/>
      <c r="PFA178" s="396"/>
      <c r="PFB178" s="396"/>
      <c r="PFC178" s="396"/>
      <c r="PFD178" s="396"/>
      <c r="PFE178" s="396"/>
      <c r="PFF178" s="396"/>
      <c r="PFG178" s="396"/>
      <c r="PFH178" s="396"/>
      <c r="PFI178" s="396"/>
      <c r="PFJ178" s="396"/>
      <c r="PFK178" s="396"/>
      <c r="PFL178" s="396"/>
      <c r="PFM178" s="396"/>
      <c r="PFN178" s="396"/>
      <c r="PFO178" s="396"/>
      <c r="PFP178" s="396"/>
      <c r="PFQ178" s="396"/>
      <c r="PFR178" s="396"/>
      <c r="PFS178" s="396"/>
      <c r="PFT178" s="396"/>
      <c r="PFU178" s="396"/>
      <c r="PFV178" s="396"/>
      <c r="PFW178" s="396"/>
      <c r="PFX178" s="396"/>
      <c r="PFY178" s="396"/>
      <c r="PFZ178" s="396"/>
      <c r="PGA178" s="396"/>
      <c r="PGB178" s="396"/>
      <c r="PGC178" s="396"/>
      <c r="PGD178" s="396"/>
      <c r="PGE178" s="396"/>
      <c r="PGF178" s="396"/>
      <c r="PGG178" s="396"/>
      <c r="PGH178" s="396"/>
      <c r="PGI178" s="396"/>
      <c r="PGJ178" s="396"/>
      <c r="PGK178" s="396"/>
      <c r="PGL178" s="396"/>
      <c r="PGM178" s="396"/>
      <c r="PGN178" s="396"/>
      <c r="PGO178" s="396"/>
      <c r="PGP178" s="396"/>
      <c r="PGQ178" s="396"/>
      <c r="PGR178" s="396"/>
      <c r="PGS178" s="396"/>
      <c r="PGT178" s="396"/>
      <c r="PGU178" s="396"/>
      <c r="PGV178" s="396"/>
      <c r="PGW178" s="396"/>
      <c r="PGX178" s="396"/>
      <c r="PGY178" s="396"/>
      <c r="PGZ178" s="396"/>
      <c r="PHA178" s="396"/>
      <c r="PHB178" s="396"/>
      <c r="PHC178" s="396"/>
      <c r="PHD178" s="396"/>
      <c r="PHE178" s="396"/>
      <c r="PHF178" s="396"/>
      <c r="PHG178" s="396"/>
      <c r="PHH178" s="396"/>
      <c r="PHI178" s="396"/>
      <c r="PHJ178" s="396"/>
      <c r="PHK178" s="396"/>
      <c r="PHL178" s="396"/>
      <c r="PHM178" s="396"/>
      <c r="PHN178" s="396"/>
      <c r="PHO178" s="396"/>
      <c r="PHP178" s="396"/>
      <c r="PHQ178" s="396"/>
      <c r="PHR178" s="396"/>
      <c r="PHS178" s="396"/>
      <c r="PHT178" s="396"/>
      <c r="PHU178" s="396"/>
      <c r="PHV178" s="396"/>
      <c r="PHW178" s="396"/>
      <c r="PHX178" s="396"/>
      <c r="PHY178" s="396"/>
      <c r="PHZ178" s="396"/>
      <c r="PIA178" s="396"/>
      <c r="PIB178" s="396"/>
      <c r="PIC178" s="396"/>
      <c r="PID178" s="396"/>
      <c r="PIE178" s="396"/>
      <c r="PIF178" s="396"/>
      <c r="PIG178" s="396"/>
      <c r="PIH178" s="396"/>
      <c r="PII178" s="396"/>
      <c r="PIJ178" s="396"/>
      <c r="PIK178" s="396"/>
      <c r="PIL178" s="396"/>
      <c r="PIM178" s="396"/>
      <c r="PIN178" s="396"/>
      <c r="PIO178" s="396"/>
      <c r="PIP178" s="396"/>
      <c r="PIQ178" s="396"/>
      <c r="PIR178" s="396"/>
      <c r="PIS178" s="396"/>
      <c r="PIT178" s="396"/>
      <c r="PIU178" s="396"/>
      <c r="PIV178" s="396"/>
      <c r="PIW178" s="396"/>
      <c r="PIX178" s="396"/>
      <c r="PIY178" s="396"/>
      <c r="PIZ178" s="396"/>
      <c r="PJA178" s="396"/>
      <c r="PJB178" s="396"/>
      <c r="PJC178" s="396"/>
      <c r="PJD178" s="396"/>
      <c r="PJE178" s="396"/>
      <c r="PJF178" s="396"/>
      <c r="PJG178" s="396"/>
      <c r="PJH178" s="396"/>
      <c r="PJI178" s="396"/>
      <c r="PJJ178" s="396"/>
      <c r="PJK178" s="396"/>
      <c r="PJL178" s="396"/>
      <c r="PJM178" s="396"/>
      <c r="PJN178" s="396"/>
      <c r="PJO178" s="396"/>
      <c r="PJP178" s="396"/>
      <c r="PJQ178" s="396"/>
      <c r="PJR178" s="396"/>
      <c r="PJS178" s="396"/>
      <c r="PJT178" s="396"/>
      <c r="PJU178" s="396"/>
      <c r="PJV178" s="396"/>
      <c r="PJW178" s="396"/>
      <c r="PJX178" s="396"/>
      <c r="PJY178" s="396"/>
      <c r="PJZ178" s="396"/>
      <c r="PKA178" s="396"/>
      <c r="PKB178" s="396"/>
      <c r="PKC178" s="396"/>
      <c r="PKD178" s="396"/>
      <c r="PKE178" s="396"/>
      <c r="PKF178" s="396"/>
      <c r="PKG178" s="396"/>
      <c r="PKH178" s="396"/>
      <c r="PKI178" s="396"/>
      <c r="PKJ178" s="396"/>
      <c r="PKK178" s="396"/>
      <c r="PKL178" s="396"/>
      <c r="PKM178" s="396"/>
      <c r="PKN178" s="396"/>
      <c r="PKO178" s="396"/>
      <c r="PKP178" s="396"/>
      <c r="PKQ178" s="396"/>
      <c r="PKR178" s="396"/>
      <c r="PKS178" s="396"/>
      <c r="PKT178" s="396"/>
      <c r="PKU178" s="396"/>
      <c r="PKV178" s="396"/>
      <c r="PKW178" s="396"/>
      <c r="PKX178" s="396"/>
      <c r="PKY178" s="396"/>
      <c r="PKZ178" s="396"/>
      <c r="PLA178" s="396"/>
      <c r="PLB178" s="396"/>
      <c r="PLC178" s="396"/>
      <c r="PLD178" s="396"/>
      <c r="PLE178" s="396"/>
      <c r="PLF178" s="396"/>
      <c r="PLG178" s="396"/>
      <c r="PLH178" s="396"/>
      <c r="PLI178" s="396"/>
      <c r="PLJ178" s="396"/>
      <c r="PLK178" s="396"/>
      <c r="PLL178" s="396"/>
      <c r="PLM178" s="396"/>
      <c r="PLN178" s="396"/>
      <c r="PLO178" s="396"/>
      <c r="PLP178" s="396"/>
      <c r="PLQ178" s="396"/>
      <c r="PLR178" s="396"/>
      <c r="PLS178" s="396"/>
      <c r="PLT178" s="396"/>
      <c r="PLU178" s="396"/>
      <c r="PLV178" s="396"/>
      <c r="PLW178" s="396"/>
      <c r="PLX178" s="396"/>
      <c r="PLY178" s="396"/>
      <c r="PLZ178" s="396"/>
      <c r="PMA178" s="396"/>
      <c r="PMB178" s="396"/>
      <c r="PMC178" s="396"/>
      <c r="PMD178" s="396"/>
      <c r="PME178" s="396"/>
      <c r="PMF178" s="396"/>
      <c r="PMG178" s="396"/>
      <c r="PMH178" s="396"/>
      <c r="PMI178" s="396"/>
      <c r="PMJ178" s="396"/>
      <c r="PMK178" s="396"/>
      <c r="PML178" s="396"/>
      <c r="PMM178" s="396"/>
      <c r="PMN178" s="396"/>
      <c r="PMO178" s="396"/>
      <c r="PMP178" s="396"/>
      <c r="PMQ178" s="396"/>
      <c r="PMR178" s="396"/>
      <c r="PMS178" s="396"/>
      <c r="PMT178" s="396"/>
      <c r="PMU178" s="396"/>
      <c r="PMV178" s="396"/>
      <c r="PMW178" s="396"/>
      <c r="PMX178" s="396"/>
      <c r="PMY178" s="396"/>
      <c r="PMZ178" s="396"/>
      <c r="PNA178" s="396"/>
      <c r="PNB178" s="396"/>
      <c r="PNC178" s="396"/>
      <c r="PND178" s="396"/>
      <c r="PNE178" s="396"/>
      <c r="PNF178" s="396"/>
      <c r="PNG178" s="396"/>
      <c r="PNH178" s="396"/>
      <c r="PNI178" s="396"/>
      <c r="PNJ178" s="396"/>
      <c r="PNK178" s="396"/>
      <c r="PNL178" s="396"/>
      <c r="PNM178" s="396"/>
      <c r="PNN178" s="396"/>
      <c r="PNO178" s="396"/>
      <c r="PNP178" s="396"/>
      <c r="PNQ178" s="396"/>
      <c r="PNR178" s="396"/>
      <c r="PNS178" s="396"/>
      <c r="PNT178" s="396"/>
      <c r="PNU178" s="396"/>
      <c r="PNV178" s="396"/>
      <c r="PNW178" s="396"/>
      <c r="PNX178" s="396"/>
      <c r="PNY178" s="396"/>
      <c r="PNZ178" s="396"/>
      <c r="POA178" s="396"/>
      <c r="POB178" s="396"/>
      <c r="POC178" s="396"/>
      <c r="POD178" s="396"/>
      <c r="POE178" s="396"/>
      <c r="POF178" s="396"/>
      <c r="POG178" s="396"/>
      <c r="POH178" s="396"/>
      <c r="POI178" s="396"/>
      <c r="POJ178" s="396"/>
      <c r="POK178" s="396"/>
      <c r="POL178" s="396"/>
      <c r="POM178" s="396"/>
      <c r="PON178" s="396"/>
      <c r="POO178" s="396"/>
      <c r="POP178" s="396"/>
      <c r="POQ178" s="396"/>
      <c r="POR178" s="396"/>
      <c r="POS178" s="396"/>
      <c r="POT178" s="396"/>
      <c r="POU178" s="396"/>
      <c r="POV178" s="396"/>
      <c r="POW178" s="396"/>
      <c r="POX178" s="396"/>
      <c r="POY178" s="396"/>
      <c r="POZ178" s="396"/>
      <c r="PPA178" s="396"/>
      <c r="PPB178" s="396"/>
      <c r="PPC178" s="396"/>
      <c r="PPD178" s="396"/>
      <c r="PPE178" s="396"/>
      <c r="PPF178" s="396"/>
      <c r="PPG178" s="396"/>
      <c r="PPH178" s="396"/>
      <c r="PPI178" s="396"/>
      <c r="PPJ178" s="396"/>
      <c r="PPK178" s="396"/>
      <c r="PPL178" s="396"/>
      <c r="PPM178" s="396"/>
      <c r="PPN178" s="396"/>
      <c r="PPO178" s="396"/>
      <c r="PPP178" s="396"/>
      <c r="PPQ178" s="396"/>
      <c r="PPR178" s="396"/>
      <c r="PPS178" s="396"/>
      <c r="PPT178" s="396"/>
      <c r="PPU178" s="396"/>
      <c r="PPV178" s="396"/>
      <c r="PPW178" s="396"/>
      <c r="PPX178" s="396"/>
      <c r="PPY178" s="396"/>
      <c r="PPZ178" s="396"/>
      <c r="PQA178" s="396"/>
      <c r="PQB178" s="396"/>
      <c r="PQC178" s="396"/>
      <c r="PQD178" s="396"/>
      <c r="PQE178" s="396"/>
      <c r="PQF178" s="396"/>
      <c r="PQG178" s="396"/>
      <c r="PQH178" s="396"/>
      <c r="PQI178" s="396"/>
      <c r="PQJ178" s="396"/>
      <c r="PQK178" s="396"/>
      <c r="PQL178" s="396"/>
      <c r="PQM178" s="396"/>
      <c r="PQN178" s="396"/>
      <c r="PQO178" s="396"/>
      <c r="PQP178" s="396"/>
      <c r="PQQ178" s="396"/>
      <c r="PQR178" s="396"/>
      <c r="PQS178" s="396"/>
      <c r="PQT178" s="396"/>
      <c r="PQU178" s="396"/>
      <c r="PQV178" s="396"/>
      <c r="PQW178" s="396"/>
      <c r="PQX178" s="396"/>
      <c r="PQY178" s="396"/>
      <c r="PQZ178" s="396"/>
      <c r="PRA178" s="396"/>
      <c r="PRB178" s="396"/>
      <c r="PRC178" s="396"/>
      <c r="PRD178" s="396"/>
      <c r="PRE178" s="396"/>
      <c r="PRF178" s="396"/>
      <c r="PRG178" s="396"/>
      <c r="PRH178" s="396"/>
      <c r="PRI178" s="396"/>
      <c r="PRJ178" s="396"/>
      <c r="PRK178" s="396"/>
      <c r="PRL178" s="396"/>
      <c r="PRM178" s="396"/>
      <c r="PRN178" s="396"/>
      <c r="PRO178" s="396"/>
      <c r="PRP178" s="396"/>
      <c r="PRQ178" s="396"/>
      <c r="PRR178" s="396"/>
      <c r="PRS178" s="396"/>
      <c r="PRT178" s="396"/>
      <c r="PRU178" s="396"/>
      <c r="PRV178" s="396"/>
      <c r="PRW178" s="396"/>
      <c r="PRX178" s="396"/>
      <c r="PRY178" s="396"/>
      <c r="PRZ178" s="396"/>
      <c r="PSA178" s="396"/>
      <c r="PSB178" s="396"/>
      <c r="PSC178" s="396"/>
      <c r="PSD178" s="396"/>
      <c r="PSE178" s="396"/>
      <c r="PSF178" s="396"/>
      <c r="PSG178" s="396"/>
      <c r="PSH178" s="396"/>
      <c r="PSI178" s="396"/>
      <c r="PSJ178" s="396"/>
      <c r="PSK178" s="396"/>
      <c r="PSL178" s="396"/>
      <c r="PSM178" s="396"/>
      <c r="PSN178" s="396"/>
      <c r="PSO178" s="396"/>
      <c r="PSP178" s="396"/>
      <c r="PSQ178" s="396"/>
      <c r="PSR178" s="396"/>
      <c r="PSS178" s="396"/>
      <c r="PST178" s="396"/>
      <c r="PSU178" s="396"/>
      <c r="PSV178" s="396"/>
      <c r="PSW178" s="396"/>
      <c r="PSX178" s="396"/>
      <c r="PSY178" s="396"/>
      <c r="PSZ178" s="396"/>
      <c r="PTA178" s="396"/>
      <c r="PTB178" s="396"/>
      <c r="PTC178" s="396"/>
      <c r="PTD178" s="396"/>
      <c r="PTE178" s="396"/>
      <c r="PTF178" s="396"/>
      <c r="PTG178" s="396"/>
      <c r="PTH178" s="396"/>
      <c r="PTI178" s="396"/>
      <c r="PTJ178" s="396"/>
      <c r="PTK178" s="396"/>
      <c r="PTL178" s="396"/>
      <c r="PTM178" s="396"/>
      <c r="PTN178" s="396"/>
      <c r="PTO178" s="396"/>
      <c r="PTP178" s="396"/>
      <c r="PTQ178" s="396"/>
      <c r="PTR178" s="396"/>
      <c r="PTS178" s="396"/>
      <c r="PTT178" s="396"/>
      <c r="PTU178" s="396"/>
      <c r="PTV178" s="396"/>
      <c r="PTW178" s="396"/>
      <c r="PTX178" s="396"/>
      <c r="PTY178" s="396"/>
      <c r="PTZ178" s="396"/>
      <c r="PUA178" s="396"/>
      <c r="PUB178" s="396"/>
      <c r="PUC178" s="396"/>
      <c r="PUD178" s="396"/>
      <c r="PUE178" s="396"/>
      <c r="PUF178" s="396"/>
      <c r="PUG178" s="396"/>
      <c r="PUH178" s="396"/>
      <c r="PUI178" s="396"/>
      <c r="PUJ178" s="396"/>
      <c r="PUK178" s="396"/>
      <c r="PUL178" s="396"/>
      <c r="PUM178" s="396"/>
      <c r="PUN178" s="396"/>
      <c r="PUO178" s="396"/>
      <c r="PUP178" s="396"/>
      <c r="PUQ178" s="396"/>
      <c r="PUR178" s="396"/>
      <c r="PUS178" s="396"/>
      <c r="PUT178" s="396"/>
      <c r="PUU178" s="396"/>
      <c r="PUV178" s="396"/>
      <c r="PUW178" s="396"/>
      <c r="PUX178" s="396"/>
      <c r="PUY178" s="396"/>
      <c r="PUZ178" s="396"/>
      <c r="PVA178" s="396"/>
      <c r="PVB178" s="396"/>
      <c r="PVC178" s="396"/>
      <c r="PVD178" s="396"/>
      <c r="PVE178" s="396"/>
      <c r="PVF178" s="396"/>
      <c r="PVG178" s="396"/>
      <c r="PVH178" s="396"/>
      <c r="PVI178" s="396"/>
      <c r="PVJ178" s="396"/>
      <c r="PVK178" s="396"/>
      <c r="PVL178" s="396"/>
      <c r="PVM178" s="396"/>
      <c r="PVN178" s="396"/>
      <c r="PVO178" s="396"/>
      <c r="PVP178" s="396"/>
      <c r="PVQ178" s="396"/>
      <c r="PVR178" s="396"/>
      <c r="PVS178" s="396"/>
      <c r="PVT178" s="396"/>
      <c r="PVU178" s="396"/>
      <c r="PVV178" s="396"/>
      <c r="PVW178" s="396"/>
      <c r="PVX178" s="396"/>
      <c r="PVY178" s="396"/>
      <c r="PVZ178" s="396"/>
      <c r="PWA178" s="396"/>
      <c r="PWB178" s="396"/>
      <c r="PWC178" s="396"/>
      <c r="PWD178" s="396"/>
      <c r="PWE178" s="396"/>
      <c r="PWF178" s="396"/>
      <c r="PWG178" s="396"/>
      <c r="PWH178" s="396"/>
      <c r="PWI178" s="396"/>
      <c r="PWJ178" s="396"/>
      <c r="PWK178" s="396"/>
      <c r="PWL178" s="396"/>
      <c r="PWM178" s="396"/>
      <c r="PWN178" s="396"/>
      <c r="PWO178" s="396"/>
      <c r="PWP178" s="396"/>
      <c r="PWQ178" s="396"/>
      <c r="PWR178" s="396"/>
      <c r="PWS178" s="396"/>
      <c r="PWT178" s="396"/>
      <c r="PWU178" s="396"/>
      <c r="PWV178" s="396"/>
      <c r="PWW178" s="396"/>
      <c r="PWX178" s="396"/>
      <c r="PWY178" s="396"/>
      <c r="PWZ178" s="396"/>
      <c r="PXA178" s="396"/>
      <c r="PXB178" s="396"/>
      <c r="PXC178" s="396"/>
      <c r="PXD178" s="396"/>
      <c r="PXE178" s="396"/>
      <c r="PXF178" s="396"/>
      <c r="PXG178" s="396"/>
      <c r="PXH178" s="396"/>
      <c r="PXI178" s="396"/>
      <c r="PXJ178" s="396"/>
      <c r="PXK178" s="396"/>
      <c r="PXL178" s="396"/>
      <c r="PXM178" s="396"/>
      <c r="PXN178" s="396"/>
      <c r="PXO178" s="396"/>
      <c r="PXP178" s="396"/>
      <c r="PXQ178" s="396"/>
      <c r="PXR178" s="396"/>
      <c r="PXS178" s="396"/>
      <c r="PXT178" s="396"/>
      <c r="PXU178" s="396"/>
      <c r="PXV178" s="396"/>
      <c r="PXW178" s="396"/>
      <c r="PXX178" s="396"/>
      <c r="PXY178" s="396"/>
      <c r="PXZ178" s="396"/>
      <c r="PYA178" s="396"/>
      <c r="PYB178" s="396"/>
      <c r="PYC178" s="396"/>
      <c r="PYD178" s="396"/>
      <c r="PYE178" s="396"/>
      <c r="PYF178" s="396"/>
      <c r="PYG178" s="396"/>
      <c r="PYH178" s="396"/>
      <c r="PYI178" s="396"/>
      <c r="PYJ178" s="396"/>
      <c r="PYK178" s="396"/>
      <c r="PYL178" s="396"/>
      <c r="PYM178" s="396"/>
      <c r="PYN178" s="396"/>
      <c r="PYO178" s="396"/>
      <c r="PYP178" s="396"/>
      <c r="PYQ178" s="396"/>
      <c r="PYR178" s="396"/>
      <c r="PYS178" s="396"/>
      <c r="PYT178" s="396"/>
      <c r="PYU178" s="396"/>
      <c r="PYV178" s="396"/>
      <c r="PYW178" s="396"/>
      <c r="PYX178" s="396"/>
      <c r="PYY178" s="396"/>
      <c r="PYZ178" s="396"/>
      <c r="PZA178" s="396"/>
      <c r="PZB178" s="396"/>
      <c r="PZC178" s="396"/>
      <c r="PZD178" s="396"/>
      <c r="PZE178" s="396"/>
      <c r="PZF178" s="396"/>
      <c r="PZG178" s="396"/>
      <c r="PZH178" s="396"/>
      <c r="PZI178" s="396"/>
      <c r="PZJ178" s="396"/>
      <c r="PZK178" s="396"/>
      <c r="PZL178" s="396"/>
      <c r="PZM178" s="396"/>
      <c r="PZN178" s="396"/>
      <c r="PZO178" s="396"/>
      <c r="PZP178" s="396"/>
      <c r="PZQ178" s="396"/>
      <c r="PZR178" s="396"/>
      <c r="PZS178" s="396"/>
      <c r="PZT178" s="396"/>
      <c r="PZU178" s="396"/>
      <c r="PZV178" s="396"/>
      <c r="PZW178" s="396"/>
      <c r="PZX178" s="396"/>
      <c r="PZY178" s="396"/>
      <c r="PZZ178" s="396"/>
      <c r="QAA178" s="396"/>
      <c r="QAB178" s="396"/>
      <c r="QAC178" s="396"/>
      <c r="QAD178" s="396"/>
      <c r="QAE178" s="396"/>
      <c r="QAF178" s="396"/>
      <c r="QAG178" s="396"/>
      <c r="QAH178" s="396"/>
      <c r="QAI178" s="396"/>
      <c r="QAJ178" s="396"/>
      <c r="QAK178" s="396"/>
      <c r="QAL178" s="396"/>
      <c r="QAM178" s="396"/>
      <c r="QAN178" s="396"/>
      <c r="QAO178" s="396"/>
      <c r="QAP178" s="396"/>
      <c r="QAQ178" s="396"/>
      <c r="QAR178" s="396"/>
      <c r="QAS178" s="396"/>
      <c r="QAT178" s="396"/>
      <c r="QAU178" s="396"/>
      <c r="QAV178" s="396"/>
      <c r="QAW178" s="396"/>
      <c r="QAX178" s="396"/>
      <c r="QAY178" s="396"/>
      <c r="QAZ178" s="396"/>
      <c r="QBA178" s="396"/>
      <c r="QBB178" s="396"/>
      <c r="QBC178" s="396"/>
      <c r="QBD178" s="396"/>
      <c r="QBE178" s="396"/>
      <c r="QBF178" s="396"/>
      <c r="QBG178" s="396"/>
      <c r="QBH178" s="396"/>
      <c r="QBI178" s="396"/>
      <c r="QBJ178" s="396"/>
      <c r="QBK178" s="396"/>
      <c r="QBL178" s="396"/>
      <c r="QBM178" s="396"/>
      <c r="QBN178" s="396"/>
      <c r="QBO178" s="396"/>
      <c r="QBP178" s="396"/>
      <c r="QBQ178" s="396"/>
      <c r="QBR178" s="396"/>
      <c r="QBS178" s="396"/>
      <c r="QBT178" s="396"/>
      <c r="QBU178" s="396"/>
      <c r="QBV178" s="396"/>
      <c r="QBW178" s="396"/>
      <c r="QBX178" s="396"/>
      <c r="QBY178" s="396"/>
      <c r="QBZ178" s="396"/>
      <c r="QCA178" s="396"/>
      <c r="QCB178" s="396"/>
      <c r="QCC178" s="396"/>
      <c r="QCD178" s="396"/>
      <c r="QCE178" s="396"/>
      <c r="QCF178" s="396"/>
      <c r="QCG178" s="396"/>
      <c r="QCH178" s="396"/>
      <c r="QCI178" s="396"/>
      <c r="QCJ178" s="396"/>
      <c r="QCK178" s="396"/>
      <c r="QCL178" s="396"/>
      <c r="QCM178" s="396"/>
      <c r="QCN178" s="396"/>
      <c r="QCO178" s="396"/>
      <c r="QCP178" s="396"/>
      <c r="QCQ178" s="396"/>
      <c r="QCR178" s="396"/>
      <c r="QCS178" s="396"/>
      <c r="QCT178" s="396"/>
      <c r="QCU178" s="396"/>
      <c r="QCV178" s="396"/>
      <c r="QCW178" s="396"/>
      <c r="QCX178" s="396"/>
      <c r="QCY178" s="396"/>
      <c r="QCZ178" s="396"/>
      <c r="QDA178" s="396"/>
      <c r="QDB178" s="396"/>
      <c r="QDC178" s="396"/>
      <c r="QDD178" s="396"/>
      <c r="QDE178" s="396"/>
      <c r="QDF178" s="396"/>
      <c r="QDG178" s="396"/>
      <c r="QDH178" s="396"/>
      <c r="QDI178" s="396"/>
      <c r="QDJ178" s="396"/>
      <c r="QDK178" s="396"/>
      <c r="QDL178" s="396"/>
      <c r="QDM178" s="396"/>
      <c r="QDN178" s="396"/>
      <c r="QDO178" s="396"/>
      <c r="QDP178" s="396"/>
      <c r="QDQ178" s="396"/>
      <c r="QDR178" s="396"/>
      <c r="QDS178" s="396"/>
      <c r="QDT178" s="396"/>
      <c r="QDU178" s="396"/>
      <c r="QDV178" s="396"/>
      <c r="QDW178" s="396"/>
      <c r="QDX178" s="396"/>
      <c r="QDY178" s="396"/>
      <c r="QDZ178" s="396"/>
      <c r="QEA178" s="396"/>
      <c r="QEB178" s="396"/>
      <c r="QEC178" s="396"/>
      <c r="QED178" s="396"/>
      <c r="QEE178" s="396"/>
      <c r="QEF178" s="396"/>
      <c r="QEG178" s="396"/>
      <c r="QEH178" s="396"/>
      <c r="QEI178" s="396"/>
      <c r="QEJ178" s="396"/>
      <c r="QEK178" s="396"/>
      <c r="QEL178" s="396"/>
      <c r="QEM178" s="396"/>
      <c r="QEN178" s="396"/>
      <c r="QEO178" s="396"/>
      <c r="QEP178" s="396"/>
      <c r="QEQ178" s="396"/>
      <c r="QER178" s="396"/>
      <c r="QES178" s="396"/>
      <c r="QET178" s="396"/>
      <c r="QEU178" s="396"/>
      <c r="QEV178" s="396"/>
      <c r="QEW178" s="396"/>
      <c r="QEX178" s="396"/>
      <c r="QEY178" s="396"/>
      <c r="QEZ178" s="396"/>
      <c r="QFA178" s="396"/>
      <c r="QFB178" s="396"/>
      <c r="QFC178" s="396"/>
      <c r="QFD178" s="396"/>
      <c r="QFE178" s="396"/>
      <c r="QFF178" s="396"/>
      <c r="QFG178" s="396"/>
      <c r="QFH178" s="396"/>
      <c r="QFI178" s="396"/>
      <c r="QFJ178" s="396"/>
      <c r="QFK178" s="396"/>
      <c r="QFL178" s="396"/>
      <c r="QFM178" s="396"/>
      <c r="QFN178" s="396"/>
      <c r="QFO178" s="396"/>
      <c r="QFP178" s="396"/>
      <c r="QFQ178" s="396"/>
      <c r="QFR178" s="396"/>
      <c r="QFS178" s="396"/>
      <c r="QFT178" s="396"/>
      <c r="QFU178" s="396"/>
      <c r="QFV178" s="396"/>
      <c r="QFW178" s="396"/>
      <c r="QFX178" s="396"/>
      <c r="QFY178" s="396"/>
      <c r="QFZ178" s="396"/>
      <c r="QGA178" s="396"/>
      <c r="QGB178" s="396"/>
      <c r="QGC178" s="396"/>
      <c r="QGD178" s="396"/>
      <c r="QGE178" s="396"/>
      <c r="QGF178" s="396"/>
      <c r="QGG178" s="396"/>
      <c r="QGH178" s="396"/>
      <c r="QGI178" s="396"/>
      <c r="QGJ178" s="396"/>
      <c r="QGK178" s="396"/>
      <c r="QGL178" s="396"/>
      <c r="QGM178" s="396"/>
      <c r="QGN178" s="396"/>
      <c r="QGO178" s="396"/>
      <c r="QGP178" s="396"/>
      <c r="QGQ178" s="396"/>
      <c r="QGR178" s="396"/>
      <c r="QGS178" s="396"/>
      <c r="QGT178" s="396"/>
      <c r="QGU178" s="396"/>
      <c r="QGV178" s="396"/>
      <c r="QGW178" s="396"/>
      <c r="QGX178" s="396"/>
      <c r="QGY178" s="396"/>
      <c r="QGZ178" s="396"/>
      <c r="QHA178" s="396"/>
      <c r="QHB178" s="396"/>
      <c r="QHC178" s="396"/>
      <c r="QHD178" s="396"/>
      <c r="QHE178" s="396"/>
      <c r="QHF178" s="396"/>
      <c r="QHG178" s="396"/>
      <c r="QHH178" s="396"/>
      <c r="QHI178" s="396"/>
      <c r="QHJ178" s="396"/>
      <c r="QHK178" s="396"/>
      <c r="QHL178" s="396"/>
      <c r="QHM178" s="396"/>
      <c r="QHN178" s="396"/>
      <c r="QHO178" s="396"/>
      <c r="QHP178" s="396"/>
      <c r="QHQ178" s="396"/>
      <c r="QHR178" s="396"/>
      <c r="QHS178" s="396"/>
      <c r="QHT178" s="396"/>
      <c r="QHU178" s="396"/>
      <c r="QHV178" s="396"/>
      <c r="QHW178" s="396"/>
      <c r="QHX178" s="396"/>
      <c r="QHY178" s="396"/>
      <c r="QHZ178" s="396"/>
      <c r="QIA178" s="396"/>
      <c r="QIB178" s="396"/>
      <c r="QIC178" s="396"/>
      <c r="QID178" s="396"/>
      <c r="QIE178" s="396"/>
      <c r="QIF178" s="396"/>
      <c r="QIG178" s="396"/>
      <c r="QIH178" s="396"/>
      <c r="QII178" s="396"/>
      <c r="QIJ178" s="396"/>
      <c r="QIK178" s="396"/>
      <c r="QIL178" s="396"/>
      <c r="QIM178" s="396"/>
      <c r="QIN178" s="396"/>
      <c r="QIO178" s="396"/>
      <c r="QIP178" s="396"/>
      <c r="QIQ178" s="396"/>
      <c r="QIR178" s="396"/>
      <c r="QIS178" s="396"/>
      <c r="QIT178" s="396"/>
      <c r="QIU178" s="396"/>
      <c r="QIV178" s="396"/>
      <c r="QIW178" s="396"/>
      <c r="QIX178" s="396"/>
      <c r="QIY178" s="396"/>
      <c r="QIZ178" s="396"/>
      <c r="QJA178" s="396"/>
      <c r="QJB178" s="396"/>
      <c r="QJC178" s="396"/>
      <c r="QJD178" s="396"/>
      <c r="QJE178" s="396"/>
      <c r="QJF178" s="396"/>
      <c r="QJG178" s="396"/>
      <c r="QJH178" s="396"/>
      <c r="QJI178" s="396"/>
      <c r="QJJ178" s="396"/>
      <c r="QJK178" s="396"/>
      <c r="QJL178" s="396"/>
      <c r="QJM178" s="396"/>
      <c r="QJN178" s="396"/>
      <c r="QJO178" s="396"/>
      <c r="QJP178" s="396"/>
      <c r="QJQ178" s="396"/>
      <c r="QJR178" s="396"/>
      <c r="QJS178" s="396"/>
      <c r="QJT178" s="396"/>
      <c r="QJU178" s="396"/>
      <c r="QJV178" s="396"/>
      <c r="QJW178" s="396"/>
      <c r="QJX178" s="396"/>
      <c r="QJY178" s="396"/>
      <c r="QJZ178" s="396"/>
      <c r="QKA178" s="396"/>
      <c r="QKB178" s="396"/>
      <c r="QKC178" s="396"/>
      <c r="QKD178" s="396"/>
      <c r="QKE178" s="396"/>
      <c r="QKF178" s="396"/>
      <c r="QKG178" s="396"/>
      <c r="QKH178" s="396"/>
      <c r="QKI178" s="396"/>
      <c r="QKJ178" s="396"/>
      <c r="QKK178" s="396"/>
      <c r="QKL178" s="396"/>
      <c r="QKM178" s="396"/>
      <c r="QKN178" s="396"/>
      <c r="QKO178" s="396"/>
      <c r="QKP178" s="396"/>
      <c r="QKQ178" s="396"/>
      <c r="QKR178" s="396"/>
      <c r="QKS178" s="396"/>
      <c r="QKT178" s="396"/>
      <c r="QKU178" s="396"/>
      <c r="QKV178" s="396"/>
      <c r="QKW178" s="396"/>
      <c r="QKX178" s="396"/>
      <c r="QKY178" s="396"/>
      <c r="QKZ178" s="396"/>
      <c r="QLA178" s="396"/>
      <c r="QLB178" s="396"/>
      <c r="QLC178" s="396"/>
      <c r="QLD178" s="396"/>
      <c r="QLE178" s="396"/>
      <c r="QLF178" s="396"/>
      <c r="QLG178" s="396"/>
      <c r="QLH178" s="396"/>
      <c r="QLI178" s="396"/>
      <c r="QLJ178" s="396"/>
      <c r="QLK178" s="396"/>
      <c r="QLL178" s="396"/>
      <c r="QLM178" s="396"/>
      <c r="QLN178" s="396"/>
      <c r="QLO178" s="396"/>
      <c r="QLP178" s="396"/>
      <c r="QLQ178" s="396"/>
      <c r="QLR178" s="396"/>
      <c r="QLS178" s="396"/>
      <c r="QLT178" s="396"/>
      <c r="QLU178" s="396"/>
      <c r="QLV178" s="396"/>
      <c r="QLW178" s="396"/>
      <c r="QLX178" s="396"/>
      <c r="QLY178" s="396"/>
      <c r="QLZ178" s="396"/>
      <c r="QMA178" s="396"/>
      <c r="QMB178" s="396"/>
      <c r="QMC178" s="396"/>
      <c r="QMD178" s="396"/>
      <c r="QME178" s="396"/>
      <c r="QMF178" s="396"/>
      <c r="QMG178" s="396"/>
      <c r="QMH178" s="396"/>
      <c r="QMI178" s="396"/>
      <c r="QMJ178" s="396"/>
      <c r="QMK178" s="396"/>
      <c r="QML178" s="396"/>
      <c r="QMM178" s="396"/>
      <c r="QMN178" s="396"/>
      <c r="QMO178" s="396"/>
      <c r="QMP178" s="396"/>
      <c r="QMQ178" s="396"/>
      <c r="QMR178" s="396"/>
      <c r="QMS178" s="396"/>
      <c r="QMT178" s="396"/>
      <c r="QMU178" s="396"/>
      <c r="QMV178" s="396"/>
      <c r="QMW178" s="396"/>
      <c r="QMX178" s="396"/>
      <c r="QMY178" s="396"/>
      <c r="QMZ178" s="396"/>
      <c r="QNA178" s="396"/>
      <c r="QNB178" s="396"/>
      <c r="QNC178" s="396"/>
      <c r="QND178" s="396"/>
      <c r="QNE178" s="396"/>
      <c r="QNF178" s="396"/>
      <c r="QNG178" s="396"/>
      <c r="QNH178" s="396"/>
      <c r="QNI178" s="396"/>
      <c r="QNJ178" s="396"/>
      <c r="QNK178" s="396"/>
      <c r="QNL178" s="396"/>
      <c r="QNM178" s="396"/>
      <c r="QNN178" s="396"/>
      <c r="QNO178" s="396"/>
      <c r="QNP178" s="396"/>
      <c r="QNQ178" s="396"/>
      <c r="QNR178" s="396"/>
      <c r="QNS178" s="396"/>
      <c r="QNT178" s="396"/>
      <c r="QNU178" s="396"/>
      <c r="QNV178" s="396"/>
      <c r="QNW178" s="396"/>
      <c r="QNX178" s="396"/>
      <c r="QNY178" s="396"/>
      <c r="QNZ178" s="396"/>
      <c r="QOA178" s="396"/>
      <c r="QOB178" s="396"/>
      <c r="QOC178" s="396"/>
      <c r="QOD178" s="396"/>
      <c r="QOE178" s="396"/>
      <c r="QOF178" s="396"/>
      <c r="QOG178" s="396"/>
      <c r="QOH178" s="396"/>
      <c r="QOI178" s="396"/>
      <c r="QOJ178" s="396"/>
      <c r="QOK178" s="396"/>
      <c r="QOL178" s="396"/>
      <c r="QOM178" s="396"/>
      <c r="QON178" s="396"/>
      <c r="QOO178" s="396"/>
      <c r="QOP178" s="396"/>
      <c r="QOQ178" s="396"/>
      <c r="QOR178" s="396"/>
      <c r="QOS178" s="396"/>
      <c r="QOT178" s="396"/>
      <c r="QOU178" s="396"/>
      <c r="QOV178" s="396"/>
      <c r="QOW178" s="396"/>
      <c r="QOX178" s="396"/>
      <c r="QOY178" s="396"/>
      <c r="QOZ178" s="396"/>
      <c r="QPA178" s="396"/>
      <c r="QPB178" s="396"/>
      <c r="QPC178" s="396"/>
      <c r="QPD178" s="396"/>
      <c r="QPE178" s="396"/>
      <c r="QPF178" s="396"/>
      <c r="QPG178" s="396"/>
      <c r="QPH178" s="396"/>
      <c r="QPI178" s="396"/>
      <c r="QPJ178" s="396"/>
      <c r="QPK178" s="396"/>
      <c r="QPL178" s="396"/>
      <c r="QPM178" s="396"/>
      <c r="QPN178" s="396"/>
      <c r="QPO178" s="396"/>
      <c r="QPP178" s="396"/>
      <c r="QPQ178" s="396"/>
      <c r="QPR178" s="396"/>
      <c r="QPS178" s="396"/>
      <c r="QPT178" s="396"/>
      <c r="QPU178" s="396"/>
      <c r="QPV178" s="396"/>
      <c r="QPW178" s="396"/>
      <c r="QPX178" s="396"/>
      <c r="QPY178" s="396"/>
      <c r="QPZ178" s="396"/>
      <c r="QQA178" s="396"/>
      <c r="QQB178" s="396"/>
      <c r="QQC178" s="396"/>
      <c r="QQD178" s="396"/>
      <c r="QQE178" s="396"/>
      <c r="QQF178" s="396"/>
      <c r="QQG178" s="396"/>
      <c r="QQH178" s="396"/>
      <c r="QQI178" s="396"/>
      <c r="QQJ178" s="396"/>
      <c r="QQK178" s="396"/>
      <c r="QQL178" s="396"/>
      <c r="QQM178" s="396"/>
      <c r="QQN178" s="396"/>
      <c r="QQO178" s="396"/>
      <c r="QQP178" s="396"/>
      <c r="QQQ178" s="396"/>
      <c r="QQR178" s="396"/>
      <c r="QQS178" s="396"/>
      <c r="QQT178" s="396"/>
      <c r="QQU178" s="396"/>
      <c r="QQV178" s="396"/>
      <c r="QQW178" s="396"/>
      <c r="QQX178" s="396"/>
      <c r="QQY178" s="396"/>
      <c r="QQZ178" s="396"/>
      <c r="QRA178" s="396"/>
      <c r="QRB178" s="396"/>
      <c r="QRC178" s="396"/>
      <c r="QRD178" s="396"/>
      <c r="QRE178" s="396"/>
      <c r="QRF178" s="396"/>
      <c r="QRG178" s="396"/>
      <c r="QRH178" s="396"/>
      <c r="QRI178" s="396"/>
      <c r="QRJ178" s="396"/>
      <c r="QRK178" s="396"/>
      <c r="QRL178" s="396"/>
      <c r="QRM178" s="396"/>
      <c r="QRN178" s="396"/>
      <c r="QRO178" s="396"/>
      <c r="QRP178" s="396"/>
      <c r="QRQ178" s="396"/>
      <c r="QRR178" s="396"/>
      <c r="QRS178" s="396"/>
      <c r="QRT178" s="396"/>
      <c r="QRU178" s="396"/>
      <c r="QRV178" s="396"/>
      <c r="QRW178" s="396"/>
      <c r="QRX178" s="396"/>
      <c r="QRY178" s="396"/>
      <c r="QRZ178" s="396"/>
      <c r="QSA178" s="396"/>
      <c r="QSB178" s="396"/>
      <c r="QSC178" s="396"/>
      <c r="QSD178" s="396"/>
      <c r="QSE178" s="396"/>
      <c r="QSF178" s="396"/>
      <c r="QSG178" s="396"/>
      <c r="QSH178" s="396"/>
      <c r="QSI178" s="396"/>
      <c r="QSJ178" s="396"/>
      <c r="QSK178" s="396"/>
      <c r="QSL178" s="396"/>
      <c r="QSM178" s="396"/>
      <c r="QSN178" s="396"/>
      <c r="QSO178" s="396"/>
      <c r="QSP178" s="396"/>
      <c r="QSQ178" s="396"/>
      <c r="QSR178" s="396"/>
      <c r="QSS178" s="396"/>
      <c r="QST178" s="396"/>
      <c r="QSU178" s="396"/>
      <c r="QSV178" s="396"/>
      <c r="QSW178" s="396"/>
      <c r="QSX178" s="396"/>
      <c r="QSY178" s="396"/>
      <c r="QSZ178" s="396"/>
      <c r="QTA178" s="396"/>
      <c r="QTB178" s="396"/>
      <c r="QTC178" s="396"/>
      <c r="QTD178" s="396"/>
      <c r="QTE178" s="396"/>
      <c r="QTF178" s="396"/>
      <c r="QTG178" s="396"/>
      <c r="QTH178" s="396"/>
      <c r="QTI178" s="396"/>
      <c r="QTJ178" s="396"/>
      <c r="QTK178" s="396"/>
      <c r="QTL178" s="396"/>
      <c r="QTM178" s="396"/>
      <c r="QTN178" s="396"/>
      <c r="QTO178" s="396"/>
      <c r="QTP178" s="396"/>
      <c r="QTQ178" s="396"/>
      <c r="QTR178" s="396"/>
      <c r="QTS178" s="396"/>
      <c r="QTT178" s="396"/>
      <c r="QTU178" s="396"/>
      <c r="QTV178" s="396"/>
      <c r="QTW178" s="396"/>
      <c r="QTX178" s="396"/>
      <c r="QTY178" s="396"/>
      <c r="QTZ178" s="396"/>
      <c r="QUA178" s="396"/>
      <c r="QUB178" s="396"/>
      <c r="QUC178" s="396"/>
      <c r="QUD178" s="396"/>
      <c r="QUE178" s="396"/>
      <c r="QUF178" s="396"/>
      <c r="QUG178" s="396"/>
      <c r="QUH178" s="396"/>
      <c r="QUI178" s="396"/>
      <c r="QUJ178" s="396"/>
      <c r="QUK178" s="396"/>
      <c r="QUL178" s="396"/>
      <c r="QUM178" s="396"/>
      <c r="QUN178" s="396"/>
      <c r="QUO178" s="396"/>
      <c r="QUP178" s="396"/>
      <c r="QUQ178" s="396"/>
      <c r="QUR178" s="396"/>
      <c r="QUS178" s="396"/>
      <c r="QUT178" s="396"/>
      <c r="QUU178" s="396"/>
      <c r="QUV178" s="396"/>
      <c r="QUW178" s="396"/>
      <c r="QUX178" s="396"/>
      <c r="QUY178" s="396"/>
      <c r="QUZ178" s="396"/>
      <c r="QVA178" s="396"/>
      <c r="QVB178" s="396"/>
      <c r="QVC178" s="396"/>
      <c r="QVD178" s="396"/>
      <c r="QVE178" s="396"/>
      <c r="QVF178" s="396"/>
      <c r="QVG178" s="396"/>
      <c r="QVH178" s="396"/>
      <c r="QVI178" s="396"/>
      <c r="QVJ178" s="396"/>
      <c r="QVK178" s="396"/>
      <c r="QVL178" s="396"/>
      <c r="QVM178" s="396"/>
      <c r="QVN178" s="396"/>
      <c r="QVO178" s="396"/>
      <c r="QVP178" s="396"/>
      <c r="QVQ178" s="396"/>
      <c r="QVR178" s="396"/>
      <c r="QVS178" s="396"/>
      <c r="QVT178" s="396"/>
      <c r="QVU178" s="396"/>
      <c r="QVV178" s="396"/>
      <c r="QVW178" s="396"/>
      <c r="QVX178" s="396"/>
      <c r="QVY178" s="396"/>
      <c r="QVZ178" s="396"/>
      <c r="QWA178" s="396"/>
      <c r="QWB178" s="396"/>
      <c r="QWC178" s="396"/>
      <c r="QWD178" s="396"/>
      <c r="QWE178" s="396"/>
      <c r="QWF178" s="396"/>
      <c r="QWG178" s="396"/>
      <c r="QWH178" s="396"/>
      <c r="QWI178" s="396"/>
      <c r="QWJ178" s="396"/>
      <c r="QWK178" s="396"/>
      <c r="QWL178" s="396"/>
      <c r="QWM178" s="396"/>
      <c r="QWN178" s="396"/>
      <c r="QWO178" s="396"/>
      <c r="QWP178" s="396"/>
      <c r="QWQ178" s="396"/>
      <c r="QWR178" s="396"/>
      <c r="QWS178" s="396"/>
      <c r="QWT178" s="396"/>
      <c r="QWU178" s="396"/>
      <c r="QWV178" s="396"/>
      <c r="QWW178" s="396"/>
      <c r="QWX178" s="396"/>
      <c r="QWY178" s="396"/>
      <c r="QWZ178" s="396"/>
      <c r="QXA178" s="396"/>
      <c r="QXB178" s="396"/>
      <c r="QXC178" s="396"/>
      <c r="QXD178" s="396"/>
      <c r="QXE178" s="396"/>
      <c r="QXF178" s="396"/>
      <c r="QXG178" s="396"/>
      <c r="QXH178" s="396"/>
      <c r="QXI178" s="396"/>
      <c r="QXJ178" s="396"/>
      <c r="QXK178" s="396"/>
      <c r="QXL178" s="396"/>
      <c r="QXM178" s="396"/>
      <c r="QXN178" s="396"/>
      <c r="QXO178" s="396"/>
      <c r="QXP178" s="396"/>
      <c r="QXQ178" s="396"/>
      <c r="QXR178" s="396"/>
      <c r="QXS178" s="396"/>
      <c r="QXT178" s="396"/>
      <c r="QXU178" s="396"/>
      <c r="QXV178" s="396"/>
      <c r="QXW178" s="396"/>
      <c r="QXX178" s="396"/>
      <c r="QXY178" s="396"/>
      <c r="QXZ178" s="396"/>
      <c r="QYA178" s="396"/>
      <c r="QYB178" s="396"/>
      <c r="QYC178" s="396"/>
      <c r="QYD178" s="396"/>
      <c r="QYE178" s="396"/>
      <c r="QYF178" s="396"/>
      <c r="QYG178" s="396"/>
      <c r="QYH178" s="396"/>
      <c r="QYI178" s="396"/>
      <c r="QYJ178" s="396"/>
      <c r="QYK178" s="396"/>
      <c r="QYL178" s="396"/>
      <c r="QYM178" s="396"/>
      <c r="QYN178" s="396"/>
      <c r="QYO178" s="396"/>
      <c r="QYP178" s="396"/>
      <c r="QYQ178" s="396"/>
      <c r="QYR178" s="396"/>
      <c r="QYS178" s="396"/>
      <c r="QYT178" s="396"/>
      <c r="QYU178" s="396"/>
      <c r="QYV178" s="396"/>
      <c r="QYW178" s="396"/>
      <c r="QYX178" s="396"/>
      <c r="QYY178" s="396"/>
      <c r="QYZ178" s="396"/>
      <c r="QZA178" s="396"/>
      <c r="QZB178" s="396"/>
      <c r="QZC178" s="396"/>
      <c r="QZD178" s="396"/>
      <c r="QZE178" s="396"/>
      <c r="QZF178" s="396"/>
      <c r="QZG178" s="396"/>
      <c r="QZH178" s="396"/>
      <c r="QZI178" s="396"/>
      <c r="QZJ178" s="396"/>
      <c r="QZK178" s="396"/>
      <c r="QZL178" s="396"/>
      <c r="QZM178" s="396"/>
      <c r="QZN178" s="396"/>
      <c r="QZO178" s="396"/>
      <c r="QZP178" s="396"/>
      <c r="QZQ178" s="396"/>
      <c r="QZR178" s="396"/>
      <c r="QZS178" s="396"/>
      <c r="QZT178" s="396"/>
      <c r="QZU178" s="396"/>
      <c r="QZV178" s="396"/>
      <c r="QZW178" s="396"/>
      <c r="QZX178" s="396"/>
      <c r="QZY178" s="396"/>
      <c r="QZZ178" s="396"/>
      <c r="RAA178" s="396"/>
      <c r="RAB178" s="396"/>
      <c r="RAC178" s="396"/>
      <c r="RAD178" s="396"/>
      <c r="RAE178" s="396"/>
      <c r="RAF178" s="396"/>
      <c r="RAG178" s="396"/>
      <c r="RAH178" s="396"/>
      <c r="RAI178" s="396"/>
      <c r="RAJ178" s="396"/>
      <c r="RAK178" s="396"/>
      <c r="RAL178" s="396"/>
      <c r="RAM178" s="396"/>
      <c r="RAN178" s="396"/>
      <c r="RAO178" s="396"/>
      <c r="RAP178" s="396"/>
      <c r="RAQ178" s="396"/>
      <c r="RAR178" s="396"/>
      <c r="RAS178" s="396"/>
      <c r="RAT178" s="396"/>
      <c r="RAU178" s="396"/>
      <c r="RAV178" s="396"/>
      <c r="RAW178" s="396"/>
      <c r="RAX178" s="396"/>
      <c r="RAY178" s="396"/>
      <c r="RAZ178" s="396"/>
      <c r="RBA178" s="396"/>
      <c r="RBB178" s="396"/>
      <c r="RBC178" s="396"/>
      <c r="RBD178" s="396"/>
      <c r="RBE178" s="396"/>
      <c r="RBF178" s="396"/>
      <c r="RBG178" s="396"/>
      <c r="RBH178" s="396"/>
      <c r="RBI178" s="396"/>
      <c r="RBJ178" s="396"/>
      <c r="RBK178" s="396"/>
      <c r="RBL178" s="396"/>
      <c r="RBM178" s="396"/>
      <c r="RBN178" s="396"/>
      <c r="RBO178" s="396"/>
      <c r="RBP178" s="396"/>
      <c r="RBQ178" s="396"/>
      <c r="RBR178" s="396"/>
      <c r="RBS178" s="396"/>
      <c r="RBT178" s="396"/>
      <c r="RBU178" s="396"/>
      <c r="RBV178" s="396"/>
      <c r="RBW178" s="396"/>
      <c r="RBX178" s="396"/>
      <c r="RBY178" s="396"/>
      <c r="RBZ178" s="396"/>
      <c r="RCA178" s="396"/>
      <c r="RCB178" s="396"/>
      <c r="RCC178" s="396"/>
      <c r="RCD178" s="396"/>
      <c r="RCE178" s="396"/>
      <c r="RCF178" s="396"/>
      <c r="RCG178" s="396"/>
      <c r="RCH178" s="396"/>
      <c r="RCI178" s="396"/>
      <c r="RCJ178" s="396"/>
      <c r="RCK178" s="396"/>
      <c r="RCL178" s="396"/>
      <c r="RCM178" s="396"/>
      <c r="RCN178" s="396"/>
      <c r="RCO178" s="396"/>
      <c r="RCP178" s="396"/>
      <c r="RCQ178" s="396"/>
      <c r="RCR178" s="396"/>
      <c r="RCS178" s="396"/>
      <c r="RCT178" s="396"/>
      <c r="RCU178" s="396"/>
      <c r="RCV178" s="396"/>
      <c r="RCW178" s="396"/>
      <c r="RCX178" s="396"/>
      <c r="RCY178" s="396"/>
      <c r="RCZ178" s="396"/>
      <c r="RDA178" s="396"/>
      <c r="RDB178" s="396"/>
      <c r="RDC178" s="396"/>
      <c r="RDD178" s="396"/>
      <c r="RDE178" s="396"/>
      <c r="RDF178" s="396"/>
      <c r="RDG178" s="396"/>
      <c r="RDH178" s="396"/>
      <c r="RDI178" s="396"/>
      <c r="RDJ178" s="396"/>
      <c r="RDK178" s="396"/>
      <c r="RDL178" s="396"/>
      <c r="RDM178" s="396"/>
      <c r="RDN178" s="396"/>
      <c r="RDO178" s="396"/>
      <c r="RDP178" s="396"/>
      <c r="RDQ178" s="396"/>
      <c r="RDR178" s="396"/>
      <c r="RDS178" s="396"/>
      <c r="RDT178" s="396"/>
      <c r="RDU178" s="396"/>
      <c r="RDV178" s="396"/>
      <c r="RDW178" s="396"/>
      <c r="RDX178" s="396"/>
      <c r="RDY178" s="396"/>
      <c r="RDZ178" s="396"/>
      <c r="REA178" s="396"/>
      <c r="REB178" s="396"/>
      <c r="REC178" s="396"/>
      <c r="RED178" s="396"/>
      <c r="REE178" s="396"/>
      <c r="REF178" s="396"/>
      <c r="REG178" s="396"/>
      <c r="REH178" s="396"/>
      <c r="REI178" s="396"/>
      <c r="REJ178" s="396"/>
      <c r="REK178" s="396"/>
      <c r="REL178" s="396"/>
      <c r="REM178" s="396"/>
      <c r="REN178" s="396"/>
      <c r="REO178" s="396"/>
      <c r="REP178" s="396"/>
      <c r="REQ178" s="396"/>
      <c r="RER178" s="396"/>
      <c r="RES178" s="396"/>
      <c r="RET178" s="396"/>
      <c r="REU178" s="396"/>
      <c r="REV178" s="396"/>
      <c r="REW178" s="396"/>
      <c r="REX178" s="396"/>
      <c r="REY178" s="396"/>
      <c r="REZ178" s="396"/>
      <c r="RFA178" s="396"/>
      <c r="RFB178" s="396"/>
      <c r="RFC178" s="396"/>
      <c r="RFD178" s="396"/>
      <c r="RFE178" s="396"/>
      <c r="RFF178" s="396"/>
      <c r="RFG178" s="396"/>
      <c r="RFH178" s="396"/>
      <c r="RFI178" s="396"/>
      <c r="RFJ178" s="396"/>
      <c r="RFK178" s="396"/>
      <c r="RFL178" s="396"/>
      <c r="RFM178" s="396"/>
      <c r="RFN178" s="396"/>
      <c r="RFO178" s="396"/>
      <c r="RFP178" s="396"/>
      <c r="RFQ178" s="396"/>
      <c r="RFR178" s="396"/>
      <c r="RFS178" s="396"/>
      <c r="RFT178" s="396"/>
      <c r="RFU178" s="396"/>
      <c r="RFV178" s="396"/>
      <c r="RFW178" s="396"/>
      <c r="RFX178" s="396"/>
      <c r="RFY178" s="396"/>
      <c r="RFZ178" s="396"/>
      <c r="RGA178" s="396"/>
      <c r="RGB178" s="396"/>
      <c r="RGC178" s="396"/>
      <c r="RGD178" s="396"/>
      <c r="RGE178" s="396"/>
      <c r="RGF178" s="396"/>
      <c r="RGG178" s="396"/>
      <c r="RGH178" s="396"/>
      <c r="RGI178" s="396"/>
      <c r="RGJ178" s="396"/>
      <c r="RGK178" s="396"/>
      <c r="RGL178" s="396"/>
      <c r="RGM178" s="396"/>
      <c r="RGN178" s="396"/>
      <c r="RGO178" s="396"/>
      <c r="RGP178" s="396"/>
      <c r="RGQ178" s="396"/>
      <c r="RGR178" s="396"/>
      <c r="RGS178" s="396"/>
      <c r="RGT178" s="396"/>
      <c r="RGU178" s="396"/>
      <c r="RGV178" s="396"/>
      <c r="RGW178" s="396"/>
      <c r="RGX178" s="396"/>
      <c r="RGY178" s="396"/>
      <c r="RGZ178" s="396"/>
      <c r="RHA178" s="396"/>
      <c r="RHB178" s="396"/>
      <c r="RHC178" s="396"/>
      <c r="RHD178" s="396"/>
      <c r="RHE178" s="396"/>
      <c r="RHF178" s="396"/>
      <c r="RHG178" s="396"/>
      <c r="RHH178" s="396"/>
      <c r="RHI178" s="396"/>
      <c r="RHJ178" s="396"/>
      <c r="RHK178" s="396"/>
      <c r="RHL178" s="396"/>
      <c r="RHM178" s="396"/>
      <c r="RHN178" s="396"/>
      <c r="RHO178" s="396"/>
      <c r="RHP178" s="396"/>
      <c r="RHQ178" s="396"/>
      <c r="RHR178" s="396"/>
      <c r="RHS178" s="396"/>
      <c r="RHT178" s="396"/>
      <c r="RHU178" s="396"/>
      <c r="RHV178" s="396"/>
      <c r="RHW178" s="396"/>
      <c r="RHX178" s="396"/>
      <c r="RHY178" s="396"/>
      <c r="RHZ178" s="396"/>
      <c r="RIA178" s="396"/>
      <c r="RIB178" s="396"/>
      <c r="RIC178" s="396"/>
      <c r="RID178" s="396"/>
      <c r="RIE178" s="396"/>
      <c r="RIF178" s="396"/>
      <c r="RIG178" s="396"/>
      <c r="RIH178" s="396"/>
      <c r="RII178" s="396"/>
      <c r="RIJ178" s="396"/>
      <c r="RIK178" s="396"/>
      <c r="RIL178" s="396"/>
      <c r="RIM178" s="396"/>
      <c r="RIN178" s="396"/>
      <c r="RIO178" s="396"/>
      <c r="RIP178" s="396"/>
      <c r="RIQ178" s="396"/>
      <c r="RIR178" s="396"/>
      <c r="RIS178" s="396"/>
      <c r="RIT178" s="396"/>
      <c r="RIU178" s="396"/>
      <c r="RIV178" s="396"/>
      <c r="RIW178" s="396"/>
      <c r="RIX178" s="396"/>
      <c r="RIY178" s="396"/>
      <c r="RIZ178" s="396"/>
      <c r="RJA178" s="396"/>
      <c r="RJB178" s="396"/>
      <c r="RJC178" s="396"/>
      <c r="RJD178" s="396"/>
      <c r="RJE178" s="396"/>
      <c r="RJF178" s="396"/>
      <c r="RJG178" s="396"/>
      <c r="RJH178" s="396"/>
      <c r="RJI178" s="396"/>
      <c r="RJJ178" s="396"/>
      <c r="RJK178" s="396"/>
      <c r="RJL178" s="396"/>
      <c r="RJM178" s="396"/>
      <c r="RJN178" s="396"/>
      <c r="RJO178" s="396"/>
      <c r="RJP178" s="396"/>
      <c r="RJQ178" s="396"/>
      <c r="RJR178" s="396"/>
      <c r="RJS178" s="396"/>
      <c r="RJT178" s="396"/>
      <c r="RJU178" s="396"/>
      <c r="RJV178" s="396"/>
      <c r="RJW178" s="396"/>
      <c r="RJX178" s="396"/>
      <c r="RJY178" s="396"/>
      <c r="RJZ178" s="396"/>
      <c r="RKA178" s="396"/>
      <c r="RKB178" s="396"/>
      <c r="RKC178" s="396"/>
      <c r="RKD178" s="396"/>
      <c r="RKE178" s="396"/>
      <c r="RKF178" s="396"/>
      <c r="RKG178" s="396"/>
      <c r="RKH178" s="396"/>
      <c r="RKI178" s="396"/>
      <c r="RKJ178" s="396"/>
      <c r="RKK178" s="396"/>
      <c r="RKL178" s="396"/>
      <c r="RKM178" s="396"/>
      <c r="RKN178" s="396"/>
      <c r="RKO178" s="396"/>
      <c r="RKP178" s="396"/>
      <c r="RKQ178" s="396"/>
      <c r="RKR178" s="396"/>
      <c r="RKS178" s="396"/>
      <c r="RKT178" s="396"/>
      <c r="RKU178" s="396"/>
      <c r="RKV178" s="396"/>
      <c r="RKW178" s="396"/>
      <c r="RKX178" s="396"/>
      <c r="RKY178" s="396"/>
      <c r="RKZ178" s="396"/>
      <c r="RLA178" s="396"/>
      <c r="RLB178" s="396"/>
      <c r="RLC178" s="396"/>
      <c r="RLD178" s="396"/>
      <c r="RLE178" s="396"/>
      <c r="RLF178" s="396"/>
      <c r="RLG178" s="396"/>
      <c r="RLH178" s="396"/>
      <c r="RLI178" s="396"/>
      <c r="RLJ178" s="396"/>
      <c r="RLK178" s="396"/>
      <c r="RLL178" s="396"/>
      <c r="RLM178" s="396"/>
      <c r="RLN178" s="396"/>
      <c r="RLO178" s="396"/>
      <c r="RLP178" s="396"/>
      <c r="RLQ178" s="396"/>
      <c r="RLR178" s="396"/>
      <c r="RLS178" s="396"/>
      <c r="RLT178" s="396"/>
      <c r="RLU178" s="396"/>
      <c r="RLV178" s="396"/>
      <c r="RLW178" s="396"/>
      <c r="RLX178" s="396"/>
      <c r="RLY178" s="396"/>
      <c r="RLZ178" s="396"/>
      <c r="RMA178" s="396"/>
      <c r="RMB178" s="396"/>
      <c r="RMC178" s="396"/>
      <c r="RMD178" s="396"/>
      <c r="RME178" s="396"/>
      <c r="RMF178" s="396"/>
      <c r="RMG178" s="396"/>
      <c r="RMH178" s="396"/>
      <c r="RMI178" s="396"/>
      <c r="RMJ178" s="396"/>
      <c r="RMK178" s="396"/>
      <c r="RML178" s="396"/>
      <c r="RMM178" s="396"/>
      <c r="RMN178" s="396"/>
      <c r="RMO178" s="396"/>
      <c r="RMP178" s="396"/>
      <c r="RMQ178" s="396"/>
      <c r="RMR178" s="396"/>
      <c r="RMS178" s="396"/>
      <c r="RMT178" s="396"/>
      <c r="RMU178" s="396"/>
      <c r="RMV178" s="396"/>
      <c r="RMW178" s="396"/>
      <c r="RMX178" s="396"/>
      <c r="RMY178" s="396"/>
      <c r="RMZ178" s="396"/>
      <c r="RNA178" s="396"/>
      <c r="RNB178" s="396"/>
      <c r="RNC178" s="396"/>
      <c r="RND178" s="396"/>
      <c r="RNE178" s="396"/>
      <c r="RNF178" s="396"/>
      <c r="RNG178" s="396"/>
      <c r="RNH178" s="396"/>
      <c r="RNI178" s="396"/>
      <c r="RNJ178" s="396"/>
      <c r="RNK178" s="396"/>
      <c r="RNL178" s="396"/>
      <c r="RNM178" s="396"/>
      <c r="RNN178" s="396"/>
      <c r="RNO178" s="396"/>
      <c r="RNP178" s="396"/>
      <c r="RNQ178" s="396"/>
      <c r="RNR178" s="396"/>
      <c r="RNS178" s="396"/>
      <c r="RNT178" s="396"/>
      <c r="RNU178" s="396"/>
      <c r="RNV178" s="396"/>
      <c r="RNW178" s="396"/>
      <c r="RNX178" s="396"/>
      <c r="RNY178" s="396"/>
      <c r="RNZ178" s="396"/>
      <c r="ROA178" s="396"/>
      <c r="ROB178" s="396"/>
      <c r="ROC178" s="396"/>
      <c r="ROD178" s="396"/>
      <c r="ROE178" s="396"/>
      <c r="ROF178" s="396"/>
      <c r="ROG178" s="396"/>
      <c r="ROH178" s="396"/>
      <c r="ROI178" s="396"/>
      <c r="ROJ178" s="396"/>
      <c r="ROK178" s="396"/>
      <c r="ROL178" s="396"/>
      <c r="ROM178" s="396"/>
      <c r="RON178" s="396"/>
      <c r="ROO178" s="396"/>
      <c r="ROP178" s="396"/>
      <c r="ROQ178" s="396"/>
      <c r="ROR178" s="396"/>
      <c r="ROS178" s="396"/>
      <c r="ROT178" s="396"/>
      <c r="ROU178" s="396"/>
      <c r="ROV178" s="396"/>
      <c r="ROW178" s="396"/>
      <c r="ROX178" s="396"/>
      <c r="ROY178" s="396"/>
      <c r="ROZ178" s="396"/>
      <c r="RPA178" s="396"/>
      <c r="RPB178" s="396"/>
      <c r="RPC178" s="396"/>
      <c r="RPD178" s="396"/>
      <c r="RPE178" s="396"/>
      <c r="RPF178" s="396"/>
      <c r="RPG178" s="396"/>
      <c r="RPH178" s="396"/>
      <c r="RPI178" s="396"/>
      <c r="RPJ178" s="396"/>
      <c r="RPK178" s="396"/>
      <c r="RPL178" s="396"/>
      <c r="RPM178" s="396"/>
      <c r="RPN178" s="396"/>
      <c r="RPO178" s="396"/>
      <c r="RPP178" s="396"/>
      <c r="RPQ178" s="396"/>
      <c r="RPR178" s="396"/>
      <c r="RPS178" s="396"/>
      <c r="RPT178" s="396"/>
      <c r="RPU178" s="396"/>
      <c r="RPV178" s="396"/>
      <c r="RPW178" s="396"/>
      <c r="RPX178" s="396"/>
      <c r="RPY178" s="396"/>
      <c r="RPZ178" s="396"/>
      <c r="RQA178" s="396"/>
      <c r="RQB178" s="396"/>
      <c r="RQC178" s="396"/>
      <c r="RQD178" s="396"/>
      <c r="RQE178" s="396"/>
      <c r="RQF178" s="396"/>
      <c r="RQG178" s="396"/>
      <c r="RQH178" s="396"/>
      <c r="RQI178" s="396"/>
      <c r="RQJ178" s="396"/>
      <c r="RQK178" s="396"/>
      <c r="RQL178" s="396"/>
      <c r="RQM178" s="396"/>
      <c r="RQN178" s="396"/>
      <c r="RQO178" s="396"/>
      <c r="RQP178" s="396"/>
      <c r="RQQ178" s="396"/>
      <c r="RQR178" s="396"/>
      <c r="RQS178" s="396"/>
      <c r="RQT178" s="396"/>
      <c r="RQU178" s="396"/>
      <c r="RQV178" s="396"/>
      <c r="RQW178" s="396"/>
      <c r="RQX178" s="396"/>
      <c r="RQY178" s="396"/>
      <c r="RQZ178" s="396"/>
      <c r="RRA178" s="396"/>
      <c r="RRB178" s="396"/>
      <c r="RRC178" s="396"/>
      <c r="RRD178" s="396"/>
      <c r="RRE178" s="396"/>
      <c r="RRF178" s="396"/>
      <c r="RRG178" s="396"/>
      <c r="RRH178" s="396"/>
      <c r="RRI178" s="396"/>
      <c r="RRJ178" s="396"/>
      <c r="RRK178" s="396"/>
      <c r="RRL178" s="396"/>
      <c r="RRM178" s="396"/>
      <c r="RRN178" s="396"/>
      <c r="RRO178" s="396"/>
      <c r="RRP178" s="396"/>
      <c r="RRQ178" s="396"/>
      <c r="RRR178" s="396"/>
      <c r="RRS178" s="396"/>
      <c r="RRT178" s="396"/>
      <c r="RRU178" s="396"/>
      <c r="RRV178" s="396"/>
      <c r="RRW178" s="396"/>
      <c r="RRX178" s="396"/>
      <c r="RRY178" s="396"/>
      <c r="RRZ178" s="396"/>
      <c r="RSA178" s="396"/>
      <c r="RSB178" s="396"/>
      <c r="RSC178" s="396"/>
      <c r="RSD178" s="396"/>
      <c r="RSE178" s="396"/>
      <c r="RSF178" s="396"/>
      <c r="RSG178" s="396"/>
      <c r="RSH178" s="396"/>
      <c r="RSI178" s="396"/>
      <c r="RSJ178" s="396"/>
      <c r="RSK178" s="396"/>
      <c r="RSL178" s="396"/>
      <c r="RSM178" s="396"/>
      <c r="RSN178" s="396"/>
      <c r="RSO178" s="396"/>
      <c r="RSP178" s="396"/>
      <c r="RSQ178" s="396"/>
      <c r="RSR178" s="396"/>
      <c r="RSS178" s="396"/>
      <c r="RST178" s="396"/>
      <c r="RSU178" s="396"/>
      <c r="RSV178" s="396"/>
      <c r="RSW178" s="396"/>
      <c r="RSX178" s="396"/>
      <c r="RSY178" s="396"/>
      <c r="RSZ178" s="396"/>
      <c r="RTA178" s="396"/>
      <c r="RTB178" s="396"/>
      <c r="RTC178" s="396"/>
      <c r="RTD178" s="396"/>
      <c r="RTE178" s="396"/>
      <c r="RTF178" s="396"/>
      <c r="RTG178" s="396"/>
      <c r="RTH178" s="396"/>
      <c r="RTI178" s="396"/>
      <c r="RTJ178" s="396"/>
      <c r="RTK178" s="396"/>
      <c r="RTL178" s="396"/>
      <c r="RTM178" s="396"/>
      <c r="RTN178" s="396"/>
      <c r="RTO178" s="396"/>
      <c r="RTP178" s="396"/>
      <c r="RTQ178" s="396"/>
      <c r="RTR178" s="396"/>
      <c r="RTS178" s="396"/>
      <c r="RTT178" s="396"/>
      <c r="RTU178" s="396"/>
      <c r="RTV178" s="396"/>
      <c r="RTW178" s="396"/>
      <c r="RTX178" s="396"/>
      <c r="RTY178" s="396"/>
      <c r="RTZ178" s="396"/>
      <c r="RUA178" s="396"/>
      <c r="RUB178" s="396"/>
      <c r="RUC178" s="396"/>
      <c r="RUD178" s="396"/>
      <c r="RUE178" s="396"/>
      <c r="RUF178" s="396"/>
      <c r="RUG178" s="396"/>
      <c r="RUH178" s="396"/>
      <c r="RUI178" s="396"/>
      <c r="RUJ178" s="396"/>
      <c r="RUK178" s="396"/>
      <c r="RUL178" s="396"/>
      <c r="RUM178" s="396"/>
      <c r="RUN178" s="396"/>
      <c r="RUO178" s="396"/>
      <c r="RUP178" s="396"/>
      <c r="RUQ178" s="396"/>
      <c r="RUR178" s="396"/>
      <c r="RUS178" s="396"/>
      <c r="RUT178" s="396"/>
      <c r="RUU178" s="396"/>
      <c r="RUV178" s="396"/>
      <c r="RUW178" s="396"/>
      <c r="RUX178" s="396"/>
      <c r="RUY178" s="396"/>
      <c r="RUZ178" s="396"/>
      <c r="RVA178" s="396"/>
      <c r="RVB178" s="396"/>
      <c r="RVC178" s="396"/>
      <c r="RVD178" s="396"/>
      <c r="RVE178" s="396"/>
      <c r="RVF178" s="396"/>
      <c r="RVG178" s="396"/>
      <c r="RVH178" s="396"/>
      <c r="RVI178" s="396"/>
      <c r="RVJ178" s="396"/>
      <c r="RVK178" s="396"/>
      <c r="RVL178" s="396"/>
      <c r="RVM178" s="396"/>
      <c r="RVN178" s="396"/>
      <c r="RVO178" s="396"/>
      <c r="RVP178" s="396"/>
      <c r="RVQ178" s="396"/>
      <c r="RVR178" s="396"/>
      <c r="RVS178" s="396"/>
      <c r="RVT178" s="396"/>
      <c r="RVU178" s="396"/>
      <c r="RVV178" s="396"/>
      <c r="RVW178" s="396"/>
      <c r="RVX178" s="396"/>
      <c r="RVY178" s="396"/>
      <c r="RVZ178" s="396"/>
      <c r="RWA178" s="396"/>
      <c r="RWB178" s="396"/>
      <c r="RWC178" s="396"/>
      <c r="RWD178" s="396"/>
      <c r="RWE178" s="396"/>
      <c r="RWF178" s="396"/>
      <c r="RWG178" s="396"/>
      <c r="RWH178" s="396"/>
      <c r="RWI178" s="396"/>
      <c r="RWJ178" s="396"/>
      <c r="RWK178" s="396"/>
      <c r="RWL178" s="396"/>
      <c r="RWM178" s="396"/>
      <c r="RWN178" s="396"/>
      <c r="RWO178" s="396"/>
      <c r="RWP178" s="396"/>
      <c r="RWQ178" s="396"/>
      <c r="RWR178" s="396"/>
      <c r="RWS178" s="396"/>
      <c r="RWT178" s="396"/>
      <c r="RWU178" s="396"/>
      <c r="RWV178" s="396"/>
      <c r="RWW178" s="396"/>
      <c r="RWX178" s="396"/>
      <c r="RWY178" s="396"/>
      <c r="RWZ178" s="396"/>
      <c r="RXA178" s="396"/>
      <c r="RXB178" s="396"/>
      <c r="RXC178" s="396"/>
      <c r="RXD178" s="396"/>
      <c r="RXE178" s="396"/>
      <c r="RXF178" s="396"/>
      <c r="RXG178" s="396"/>
      <c r="RXH178" s="396"/>
      <c r="RXI178" s="396"/>
      <c r="RXJ178" s="396"/>
      <c r="RXK178" s="396"/>
      <c r="RXL178" s="396"/>
      <c r="RXM178" s="396"/>
      <c r="RXN178" s="396"/>
      <c r="RXO178" s="396"/>
      <c r="RXP178" s="396"/>
      <c r="RXQ178" s="396"/>
      <c r="RXR178" s="396"/>
      <c r="RXS178" s="396"/>
      <c r="RXT178" s="396"/>
      <c r="RXU178" s="396"/>
      <c r="RXV178" s="396"/>
      <c r="RXW178" s="396"/>
      <c r="RXX178" s="396"/>
      <c r="RXY178" s="396"/>
      <c r="RXZ178" s="396"/>
      <c r="RYA178" s="396"/>
      <c r="RYB178" s="396"/>
      <c r="RYC178" s="396"/>
      <c r="RYD178" s="396"/>
      <c r="RYE178" s="396"/>
      <c r="RYF178" s="396"/>
      <c r="RYG178" s="396"/>
      <c r="RYH178" s="396"/>
      <c r="RYI178" s="396"/>
      <c r="RYJ178" s="396"/>
      <c r="RYK178" s="396"/>
      <c r="RYL178" s="396"/>
      <c r="RYM178" s="396"/>
      <c r="RYN178" s="396"/>
      <c r="RYO178" s="396"/>
      <c r="RYP178" s="396"/>
      <c r="RYQ178" s="396"/>
      <c r="RYR178" s="396"/>
      <c r="RYS178" s="396"/>
      <c r="RYT178" s="396"/>
      <c r="RYU178" s="396"/>
      <c r="RYV178" s="396"/>
      <c r="RYW178" s="396"/>
      <c r="RYX178" s="396"/>
      <c r="RYY178" s="396"/>
      <c r="RYZ178" s="396"/>
      <c r="RZA178" s="396"/>
      <c r="RZB178" s="396"/>
      <c r="RZC178" s="396"/>
      <c r="RZD178" s="396"/>
      <c r="RZE178" s="396"/>
      <c r="RZF178" s="396"/>
      <c r="RZG178" s="396"/>
      <c r="RZH178" s="396"/>
      <c r="RZI178" s="396"/>
      <c r="RZJ178" s="396"/>
      <c r="RZK178" s="396"/>
      <c r="RZL178" s="396"/>
      <c r="RZM178" s="396"/>
      <c r="RZN178" s="396"/>
      <c r="RZO178" s="396"/>
      <c r="RZP178" s="396"/>
      <c r="RZQ178" s="396"/>
      <c r="RZR178" s="396"/>
      <c r="RZS178" s="396"/>
      <c r="RZT178" s="396"/>
      <c r="RZU178" s="396"/>
      <c r="RZV178" s="396"/>
      <c r="RZW178" s="396"/>
      <c r="RZX178" s="396"/>
      <c r="RZY178" s="396"/>
      <c r="RZZ178" s="396"/>
      <c r="SAA178" s="396"/>
      <c r="SAB178" s="396"/>
      <c r="SAC178" s="396"/>
      <c r="SAD178" s="396"/>
      <c r="SAE178" s="396"/>
      <c r="SAF178" s="396"/>
      <c r="SAG178" s="396"/>
      <c r="SAH178" s="396"/>
      <c r="SAI178" s="396"/>
      <c r="SAJ178" s="396"/>
      <c r="SAK178" s="396"/>
      <c r="SAL178" s="396"/>
      <c r="SAM178" s="396"/>
      <c r="SAN178" s="396"/>
      <c r="SAO178" s="396"/>
      <c r="SAP178" s="396"/>
      <c r="SAQ178" s="396"/>
      <c r="SAR178" s="396"/>
      <c r="SAS178" s="396"/>
      <c r="SAT178" s="396"/>
      <c r="SAU178" s="396"/>
      <c r="SAV178" s="396"/>
      <c r="SAW178" s="396"/>
      <c r="SAX178" s="396"/>
      <c r="SAY178" s="396"/>
      <c r="SAZ178" s="396"/>
      <c r="SBA178" s="396"/>
      <c r="SBB178" s="396"/>
      <c r="SBC178" s="396"/>
      <c r="SBD178" s="396"/>
      <c r="SBE178" s="396"/>
      <c r="SBF178" s="396"/>
      <c r="SBG178" s="396"/>
      <c r="SBH178" s="396"/>
      <c r="SBI178" s="396"/>
      <c r="SBJ178" s="396"/>
      <c r="SBK178" s="396"/>
      <c r="SBL178" s="396"/>
      <c r="SBM178" s="396"/>
      <c r="SBN178" s="396"/>
      <c r="SBO178" s="396"/>
      <c r="SBP178" s="396"/>
      <c r="SBQ178" s="396"/>
      <c r="SBR178" s="396"/>
      <c r="SBS178" s="396"/>
      <c r="SBT178" s="396"/>
      <c r="SBU178" s="396"/>
      <c r="SBV178" s="396"/>
      <c r="SBW178" s="396"/>
      <c r="SBX178" s="396"/>
      <c r="SBY178" s="396"/>
      <c r="SBZ178" s="396"/>
      <c r="SCA178" s="396"/>
      <c r="SCB178" s="396"/>
      <c r="SCC178" s="396"/>
      <c r="SCD178" s="396"/>
      <c r="SCE178" s="396"/>
      <c r="SCF178" s="396"/>
      <c r="SCG178" s="396"/>
      <c r="SCH178" s="396"/>
      <c r="SCI178" s="396"/>
      <c r="SCJ178" s="396"/>
      <c r="SCK178" s="396"/>
      <c r="SCL178" s="396"/>
      <c r="SCM178" s="396"/>
      <c r="SCN178" s="396"/>
      <c r="SCO178" s="396"/>
      <c r="SCP178" s="396"/>
      <c r="SCQ178" s="396"/>
      <c r="SCR178" s="396"/>
      <c r="SCS178" s="396"/>
      <c r="SCT178" s="396"/>
      <c r="SCU178" s="396"/>
      <c r="SCV178" s="396"/>
      <c r="SCW178" s="396"/>
      <c r="SCX178" s="396"/>
      <c r="SCY178" s="396"/>
      <c r="SCZ178" s="396"/>
      <c r="SDA178" s="396"/>
      <c r="SDB178" s="396"/>
      <c r="SDC178" s="396"/>
      <c r="SDD178" s="396"/>
      <c r="SDE178" s="396"/>
      <c r="SDF178" s="396"/>
      <c r="SDG178" s="396"/>
      <c r="SDH178" s="396"/>
      <c r="SDI178" s="396"/>
      <c r="SDJ178" s="396"/>
      <c r="SDK178" s="396"/>
      <c r="SDL178" s="396"/>
      <c r="SDM178" s="396"/>
      <c r="SDN178" s="396"/>
      <c r="SDO178" s="396"/>
      <c r="SDP178" s="396"/>
      <c r="SDQ178" s="396"/>
      <c r="SDR178" s="396"/>
      <c r="SDS178" s="396"/>
      <c r="SDT178" s="396"/>
      <c r="SDU178" s="396"/>
      <c r="SDV178" s="396"/>
      <c r="SDW178" s="396"/>
      <c r="SDX178" s="396"/>
      <c r="SDY178" s="396"/>
      <c r="SDZ178" s="396"/>
      <c r="SEA178" s="396"/>
      <c r="SEB178" s="396"/>
      <c r="SEC178" s="396"/>
      <c r="SED178" s="396"/>
      <c r="SEE178" s="396"/>
      <c r="SEF178" s="396"/>
      <c r="SEG178" s="396"/>
      <c r="SEH178" s="396"/>
      <c r="SEI178" s="396"/>
      <c r="SEJ178" s="396"/>
      <c r="SEK178" s="396"/>
      <c r="SEL178" s="396"/>
      <c r="SEM178" s="396"/>
      <c r="SEN178" s="396"/>
      <c r="SEO178" s="396"/>
      <c r="SEP178" s="396"/>
      <c r="SEQ178" s="396"/>
      <c r="SER178" s="396"/>
      <c r="SES178" s="396"/>
      <c r="SET178" s="396"/>
      <c r="SEU178" s="396"/>
      <c r="SEV178" s="396"/>
      <c r="SEW178" s="396"/>
      <c r="SEX178" s="396"/>
      <c r="SEY178" s="396"/>
      <c r="SEZ178" s="396"/>
      <c r="SFA178" s="396"/>
      <c r="SFB178" s="396"/>
      <c r="SFC178" s="396"/>
      <c r="SFD178" s="396"/>
      <c r="SFE178" s="396"/>
      <c r="SFF178" s="396"/>
      <c r="SFG178" s="396"/>
      <c r="SFH178" s="396"/>
      <c r="SFI178" s="396"/>
      <c r="SFJ178" s="396"/>
      <c r="SFK178" s="396"/>
      <c r="SFL178" s="396"/>
      <c r="SFM178" s="396"/>
      <c r="SFN178" s="396"/>
      <c r="SFO178" s="396"/>
      <c r="SFP178" s="396"/>
      <c r="SFQ178" s="396"/>
      <c r="SFR178" s="396"/>
      <c r="SFS178" s="396"/>
      <c r="SFT178" s="396"/>
      <c r="SFU178" s="396"/>
      <c r="SFV178" s="396"/>
      <c r="SFW178" s="396"/>
      <c r="SFX178" s="396"/>
      <c r="SFY178" s="396"/>
      <c r="SFZ178" s="396"/>
      <c r="SGA178" s="396"/>
      <c r="SGB178" s="396"/>
      <c r="SGC178" s="396"/>
      <c r="SGD178" s="396"/>
      <c r="SGE178" s="396"/>
      <c r="SGF178" s="396"/>
      <c r="SGG178" s="396"/>
      <c r="SGH178" s="396"/>
      <c r="SGI178" s="396"/>
      <c r="SGJ178" s="396"/>
      <c r="SGK178" s="396"/>
      <c r="SGL178" s="396"/>
      <c r="SGM178" s="396"/>
      <c r="SGN178" s="396"/>
      <c r="SGO178" s="396"/>
      <c r="SGP178" s="396"/>
      <c r="SGQ178" s="396"/>
      <c r="SGR178" s="396"/>
      <c r="SGS178" s="396"/>
      <c r="SGT178" s="396"/>
      <c r="SGU178" s="396"/>
      <c r="SGV178" s="396"/>
      <c r="SGW178" s="396"/>
      <c r="SGX178" s="396"/>
      <c r="SGY178" s="396"/>
      <c r="SGZ178" s="396"/>
      <c r="SHA178" s="396"/>
      <c r="SHB178" s="396"/>
      <c r="SHC178" s="396"/>
      <c r="SHD178" s="396"/>
      <c r="SHE178" s="396"/>
      <c r="SHF178" s="396"/>
      <c r="SHG178" s="396"/>
      <c r="SHH178" s="396"/>
      <c r="SHI178" s="396"/>
      <c r="SHJ178" s="396"/>
      <c r="SHK178" s="396"/>
      <c r="SHL178" s="396"/>
      <c r="SHM178" s="396"/>
      <c r="SHN178" s="396"/>
      <c r="SHO178" s="396"/>
      <c r="SHP178" s="396"/>
      <c r="SHQ178" s="396"/>
      <c r="SHR178" s="396"/>
      <c r="SHS178" s="396"/>
      <c r="SHT178" s="396"/>
      <c r="SHU178" s="396"/>
      <c r="SHV178" s="396"/>
      <c r="SHW178" s="396"/>
      <c r="SHX178" s="396"/>
      <c r="SHY178" s="396"/>
      <c r="SHZ178" s="396"/>
      <c r="SIA178" s="396"/>
      <c r="SIB178" s="396"/>
      <c r="SIC178" s="396"/>
      <c r="SID178" s="396"/>
      <c r="SIE178" s="396"/>
      <c r="SIF178" s="396"/>
      <c r="SIG178" s="396"/>
      <c r="SIH178" s="396"/>
      <c r="SII178" s="396"/>
      <c r="SIJ178" s="396"/>
      <c r="SIK178" s="396"/>
      <c r="SIL178" s="396"/>
      <c r="SIM178" s="396"/>
      <c r="SIN178" s="396"/>
      <c r="SIO178" s="396"/>
      <c r="SIP178" s="396"/>
      <c r="SIQ178" s="396"/>
      <c r="SIR178" s="396"/>
      <c r="SIS178" s="396"/>
      <c r="SIT178" s="396"/>
      <c r="SIU178" s="396"/>
      <c r="SIV178" s="396"/>
      <c r="SIW178" s="396"/>
      <c r="SIX178" s="396"/>
      <c r="SIY178" s="396"/>
      <c r="SIZ178" s="396"/>
      <c r="SJA178" s="396"/>
      <c r="SJB178" s="396"/>
      <c r="SJC178" s="396"/>
      <c r="SJD178" s="396"/>
      <c r="SJE178" s="396"/>
      <c r="SJF178" s="396"/>
      <c r="SJG178" s="396"/>
      <c r="SJH178" s="396"/>
      <c r="SJI178" s="396"/>
      <c r="SJJ178" s="396"/>
      <c r="SJK178" s="396"/>
      <c r="SJL178" s="396"/>
      <c r="SJM178" s="396"/>
      <c r="SJN178" s="396"/>
      <c r="SJO178" s="396"/>
      <c r="SJP178" s="396"/>
      <c r="SJQ178" s="396"/>
      <c r="SJR178" s="396"/>
      <c r="SJS178" s="396"/>
      <c r="SJT178" s="396"/>
      <c r="SJU178" s="396"/>
      <c r="SJV178" s="396"/>
      <c r="SJW178" s="396"/>
      <c r="SJX178" s="396"/>
      <c r="SJY178" s="396"/>
      <c r="SJZ178" s="396"/>
      <c r="SKA178" s="396"/>
      <c r="SKB178" s="396"/>
      <c r="SKC178" s="396"/>
      <c r="SKD178" s="396"/>
      <c r="SKE178" s="396"/>
      <c r="SKF178" s="396"/>
      <c r="SKG178" s="396"/>
      <c r="SKH178" s="396"/>
      <c r="SKI178" s="396"/>
      <c r="SKJ178" s="396"/>
      <c r="SKK178" s="396"/>
      <c r="SKL178" s="396"/>
      <c r="SKM178" s="396"/>
      <c r="SKN178" s="396"/>
      <c r="SKO178" s="396"/>
      <c r="SKP178" s="396"/>
      <c r="SKQ178" s="396"/>
      <c r="SKR178" s="396"/>
      <c r="SKS178" s="396"/>
      <c r="SKT178" s="396"/>
      <c r="SKU178" s="396"/>
      <c r="SKV178" s="396"/>
      <c r="SKW178" s="396"/>
      <c r="SKX178" s="396"/>
      <c r="SKY178" s="396"/>
      <c r="SKZ178" s="396"/>
      <c r="SLA178" s="396"/>
      <c r="SLB178" s="396"/>
      <c r="SLC178" s="396"/>
      <c r="SLD178" s="396"/>
      <c r="SLE178" s="396"/>
      <c r="SLF178" s="396"/>
      <c r="SLG178" s="396"/>
      <c r="SLH178" s="396"/>
      <c r="SLI178" s="396"/>
      <c r="SLJ178" s="396"/>
      <c r="SLK178" s="396"/>
      <c r="SLL178" s="396"/>
      <c r="SLM178" s="396"/>
      <c r="SLN178" s="396"/>
      <c r="SLO178" s="396"/>
      <c r="SLP178" s="396"/>
      <c r="SLQ178" s="396"/>
      <c r="SLR178" s="396"/>
      <c r="SLS178" s="396"/>
      <c r="SLT178" s="396"/>
      <c r="SLU178" s="396"/>
      <c r="SLV178" s="396"/>
      <c r="SLW178" s="396"/>
      <c r="SLX178" s="396"/>
      <c r="SLY178" s="396"/>
      <c r="SLZ178" s="396"/>
      <c r="SMA178" s="396"/>
      <c r="SMB178" s="396"/>
      <c r="SMC178" s="396"/>
      <c r="SMD178" s="396"/>
      <c r="SME178" s="396"/>
      <c r="SMF178" s="396"/>
      <c r="SMG178" s="396"/>
      <c r="SMH178" s="396"/>
      <c r="SMI178" s="396"/>
      <c r="SMJ178" s="396"/>
      <c r="SMK178" s="396"/>
      <c r="SML178" s="396"/>
      <c r="SMM178" s="396"/>
      <c r="SMN178" s="396"/>
      <c r="SMO178" s="396"/>
      <c r="SMP178" s="396"/>
      <c r="SMQ178" s="396"/>
      <c r="SMR178" s="396"/>
      <c r="SMS178" s="396"/>
      <c r="SMT178" s="396"/>
      <c r="SMU178" s="396"/>
      <c r="SMV178" s="396"/>
      <c r="SMW178" s="396"/>
      <c r="SMX178" s="396"/>
      <c r="SMY178" s="396"/>
      <c r="SMZ178" s="396"/>
      <c r="SNA178" s="396"/>
      <c r="SNB178" s="396"/>
      <c r="SNC178" s="396"/>
      <c r="SND178" s="396"/>
      <c r="SNE178" s="396"/>
      <c r="SNF178" s="396"/>
      <c r="SNG178" s="396"/>
      <c r="SNH178" s="396"/>
      <c r="SNI178" s="396"/>
      <c r="SNJ178" s="396"/>
      <c r="SNK178" s="396"/>
      <c r="SNL178" s="396"/>
      <c r="SNM178" s="396"/>
      <c r="SNN178" s="396"/>
      <c r="SNO178" s="396"/>
      <c r="SNP178" s="396"/>
      <c r="SNQ178" s="396"/>
      <c r="SNR178" s="396"/>
      <c r="SNS178" s="396"/>
      <c r="SNT178" s="396"/>
      <c r="SNU178" s="396"/>
      <c r="SNV178" s="396"/>
      <c r="SNW178" s="396"/>
      <c r="SNX178" s="396"/>
      <c r="SNY178" s="396"/>
      <c r="SNZ178" s="396"/>
      <c r="SOA178" s="396"/>
      <c r="SOB178" s="396"/>
      <c r="SOC178" s="396"/>
      <c r="SOD178" s="396"/>
      <c r="SOE178" s="396"/>
      <c r="SOF178" s="396"/>
      <c r="SOG178" s="396"/>
      <c r="SOH178" s="396"/>
      <c r="SOI178" s="396"/>
      <c r="SOJ178" s="396"/>
      <c r="SOK178" s="396"/>
      <c r="SOL178" s="396"/>
      <c r="SOM178" s="396"/>
      <c r="SON178" s="396"/>
      <c r="SOO178" s="396"/>
      <c r="SOP178" s="396"/>
      <c r="SOQ178" s="396"/>
      <c r="SOR178" s="396"/>
      <c r="SOS178" s="396"/>
      <c r="SOT178" s="396"/>
      <c r="SOU178" s="396"/>
      <c r="SOV178" s="396"/>
      <c r="SOW178" s="396"/>
      <c r="SOX178" s="396"/>
      <c r="SOY178" s="396"/>
      <c r="SOZ178" s="396"/>
      <c r="SPA178" s="396"/>
      <c r="SPB178" s="396"/>
      <c r="SPC178" s="396"/>
      <c r="SPD178" s="396"/>
      <c r="SPE178" s="396"/>
      <c r="SPF178" s="396"/>
      <c r="SPG178" s="396"/>
      <c r="SPH178" s="396"/>
      <c r="SPI178" s="396"/>
      <c r="SPJ178" s="396"/>
      <c r="SPK178" s="396"/>
      <c r="SPL178" s="396"/>
      <c r="SPM178" s="396"/>
      <c r="SPN178" s="396"/>
      <c r="SPO178" s="396"/>
      <c r="SPP178" s="396"/>
      <c r="SPQ178" s="396"/>
      <c r="SPR178" s="396"/>
      <c r="SPS178" s="396"/>
      <c r="SPT178" s="396"/>
      <c r="SPU178" s="396"/>
      <c r="SPV178" s="396"/>
      <c r="SPW178" s="396"/>
      <c r="SPX178" s="396"/>
      <c r="SPY178" s="396"/>
      <c r="SPZ178" s="396"/>
      <c r="SQA178" s="396"/>
      <c r="SQB178" s="396"/>
      <c r="SQC178" s="396"/>
      <c r="SQD178" s="396"/>
      <c r="SQE178" s="396"/>
      <c r="SQF178" s="396"/>
      <c r="SQG178" s="396"/>
      <c r="SQH178" s="396"/>
      <c r="SQI178" s="396"/>
      <c r="SQJ178" s="396"/>
      <c r="SQK178" s="396"/>
      <c r="SQL178" s="396"/>
      <c r="SQM178" s="396"/>
      <c r="SQN178" s="396"/>
      <c r="SQO178" s="396"/>
      <c r="SQP178" s="396"/>
      <c r="SQQ178" s="396"/>
      <c r="SQR178" s="396"/>
      <c r="SQS178" s="396"/>
      <c r="SQT178" s="396"/>
      <c r="SQU178" s="396"/>
      <c r="SQV178" s="396"/>
      <c r="SQW178" s="396"/>
      <c r="SQX178" s="396"/>
      <c r="SQY178" s="396"/>
      <c r="SQZ178" s="396"/>
      <c r="SRA178" s="396"/>
      <c r="SRB178" s="396"/>
      <c r="SRC178" s="396"/>
      <c r="SRD178" s="396"/>
      <c r="SRE178" s="396"/>
      <c r="SRF178" s="396"/>
      <c r="SRG178" s="396"/>
      <c r="SRH178" s="396"/>
      <c r="SRI178" s="396"/>
      <c r="SRJ178" s="396"/>
      <c r="SRK178" s="396"/>
      <c r="SRL178" s="396"/>
      <c r="SRM178" s="396"/>
      <c r="SRN178" s="396"/>
      <c r="SRO178" s="396"/>
      <c r="SRP178" s="396"/>
      <c r="SRQ178" s="396"/>
      <c r="SRR178" s="396"/>
      <c r="SRS178" s="396"/>
      <c r="SRT178" s="396"/>
      <c r="SRU178" s="396"/>
      <c r="SRV178" s="396"/>
      <c r="SRW178" s="396"/>
      <c r="SRX178" s="396"/>
      <c r="SRY178" s="396"/>
      <c r="SRZ178" s="396"/>
      <c r="SSA178" s="396"/>
      <c r="SSB178" s="396"/>
      <c r="SSC178" s="396"/>
      <c r="SSD178" s="396"/>
      <c r="SSE178" s="396"/>
      <c r="SSF178" s="396"/>
      <c r="SSG178" s="396"/>
      <c r="SSH178" s="396"/>
      <c r="SSI178" s="396"/>
      <c r="SSJ178" s="396"/>
      <c r="SSK178" s="396"/>
      <c r="SSL178" s="396"/>
      <c r="SSM178" s="396"/>
      <c r="SSN178" s="396"/>
      <c r="SSO178" s="396"/>
      <c r="SSP178" s="396"/>
      <c r="SSQ178" s="396"/>
      <c r="SSR178" s="396"/>
      <c r="SSS178" s="396"/>
      <c r="SST178" s="396"/>
      <c r="SSU178" s="396"/>
      <c r="SSV178" s="396"/>
      <c r="SSW178" s="396"/>
      <c r="SSX178" s="396"/>
      <c r="SSY178" s="396"/>
      <c r="SSZ178" s="396"/>
      <c r="STA178" s="396"/>
      <c r="STB178" s="396"/>
      <c r="STC178" s="396"/>
      <c r="STD178" s="396"/>
      <c r="STE178" s="396"/>
      <c r="STF178" s="396"/>
      <c r="STG178" s="396"/>
      <c r="STH178" s="396"/>
      <c r="STI178" s="396"/>
      <c r="STJ178" s="396"/>
      <c r="STK178" s="396"/>
      <c r="STL178" s="396"/>
      <c r="STM178" s="396"/>
      <c r="STN178" s="396"/>
      <c r="STO178" s="396"/>
      <c r="STP178" s="396"/>
      <c r="STQ178" s="396"/>
      <c r="STR178" s="396"/>
      <c r="STS178" s="396"/>
      <c r="STT178" s="396"/>
      <c r="STU178" s="396"/>
      <c r="STV178" s="396"/>
      <c r="STW178" s="396"/>
      <c r="STX178" s="396"/>
      <c r="STY178" s="396"/>
      <c r="STZ178" s="396"/>
      <c r="SUA178" s="396"/>
      <c r="SUB178" s="396"/>
      <c r="SUC178" s="396"/>
      <c r="SUD178" s="396"/>
      <c r="SUE178" s="396"/>
      <c r="SUF178" s="396"/>
      <c r="SUG178" s="396"/>
      <c r="SUH178" s="396"/>
      <c r="SUI178" s="396"/>
      <c r="SUJ178" s="396"/>
      <c r="SUK178" s="396"/>
      <c r="SUL178" s="396"/>
      <c r="SUM178" s="396"/>
      <c r="SUN178" s="396"/>
      <c r="SUO178" s="396"/>
      <c r="SUP178" s="396"/>
      <c r="SUQ178" s="396"/>
      <c r="SUR178" s="396"/>
      <c r="SUS178" s="396"/>
      <c r="SUT178" s="396"/>
      <c r="SUU178" s="396"/>
      <c r="SUV178" s="396"/>
      <c r="SUW178" s="396"/>
      <c r="SUX178" s="396"/>
      <c r="SUY178" s="396"/>
      <c r="SUZ178" s="396"/>
      <c r="SVA178" s="396"/>
      <c r="SVB178" s="396"/>
      <c r="SVC178" s="396"/>
      <c r="SVD178" s="396"/>
      <c r="SVE178" s="396"/>
      <c r="SVF178" s="396"/>
      <c r="SVG178" s="396"/>
      <c r="SVH178" s="396"/>
      <c r="SVI178" s="396"/>
      <c r="SVJ178" s="396"/>
      <c r="SVK178" s="396"/>
      <c r="SVL178" s="396"/>
      <c r="SVM178" s="396"/>
      <c r="SVN178" s="396"/>
      <c r="SVO178" s="396"/>
      <c r="SVP178" s="396"/>
      <c r="SVQ178" s="396"/>
      <c r="SVR178" s="396"/>
      <c r="SVS178" s="396"/>
      <c r="SVT178" s="396"/>
      <c r="SVU178" s="396"/>
      <c r="SVV178" s="396"/>
      <c r="SVW178" s="396"/>
      <c r="SVX178" s="396"/>
      <c r="SVY178" s="396"/>
      <c r="SVZ178" s="396"/>
      <c r="SWA178" s="396"/>
      <c r="SWB178" s="396"/>
      <c r="SWC178" s="396"/>
      <c r="SWD178" s="396"/>
      <c r="SWE178" s="396"/>
      <c r="SWF178" s="396"/>
      <c r="SWG178" s="396"/>
      <c r="SWH178" s="396"/>
      <c r="SWI178" s="396"/>
      <c r="SWJ178" s="396"/>
      <c r="SWK178" s="396"/>
      <c r="SWL178" s="396"/>
      <c r="SWM178" s="396"/>
      <c r="SWN178" s="396"/>
      <c r="SWO178" s="396"/>
      <c r="SWP178" s="396"/>
      <c r="SWQ178" s="396"/>
      <c r="SWR178" s="396"/>
      <c r="SWS178" s="396"/>
      <c r="SWT178" s="396"/>
      <c r="SWU178" s="396"/>
      <c r="SWV178" s="396"/>
      <c r="SWW178" s="396"/>
      <c r="SWX178" s="396"/>
      <c r="SWY178" s="396"/>
      <c r="SWZ178" s="396"/>
      <c r="SXA178" s="396"/>
      <c r="SXB178" s="396"/>
      <c r="SXC178" s="396"/>
      <c r="SXD178" s="396"/>
      <c r="SXE178" s="396"/>
      <c r="SXF178" s="396"/>
      <c r="SXG178" s="396"/>
      <c r="SXH178" s="396"/>
      <c r="SXI178" s="396"/>
      <c r="SXJ178" s="396"/>
      <c r="SXK178" s="396"/>
      <c r="SXL178" s="396"/>
      <c r="SXM178" s="396"/>
      <c r="SXN178" s="396"/>
      <c r="SXO178" s="396"/>
      <c r="SXP178" s="396"/>
      <c r="SXQ178" s="396"/>
      <c r="SXR178" s="396"/>
      <c r="SXS178" s="396"/>
      <c r="SXT178" s="396"/>
      <c r="SXU178" s="396"/>
      <c r="SXV178" s="396"/>
      <c r="SXW178" s="396"/>
      <c r="SXX178" s="396"/>
      <c r="SXY178" s="396"/>
      <c r="SXZ178" s="396"/>
      <c r="SYA178" s="396"/>
      <c r="SYB178" s="396"/>
      <c r="SYC178" s="396"/>
      <c r="SYD178" s="396"/>
      <c r="SYE178" s="396"/>
      <c r="SYF178" s="396"/>
      <c r="SYG178" s="396"/>
      <c r="SYH178" s="396"/>
      <c r="SYI178" s="396"/>
      <c r="SYJ178" s="396"/>
      <c r="SYK178" s="396"/>
      <c r="SYL178" s="396"/>
      <c r="SYM178" s="396"/>
      <c r="SYN178" s="396"/>
      <c r="SYO178" s="396"/>
      <c r="SYP178" s="396"/>
      <c r="SYQ178" s="396"/>
      <c r="SYR178" s="396"/>
      <c r="SYS178" s="396"/>
      <c r="SYT178" s="396"/>
      <c r="SYU178" s="396"/>
      <c r="SYV178" s="396"/>
      <c r="SYW178" s="396"/>
      <c r="SYX178" s="396"/>
      <c r="SYY178" s="396"/>
      <c r="SYZ178" s="396"/>
      <c r="SZA178" s="396"/>
      <c r="SZB178" s="396"/>
      <c r="SZC178" s="396"/>
      <c r="SZD178" s="396"/>
      <c r="SZE178" s="396"/>
      <c r="SZF178" s="396"/>
      <c r="SZG178" s="396"/>
      <c r="SZH178" s="396"/>
      <c r="SZI178" s="396"/>
      <c r="SZJ178" s="396"/>
      <c r="SZK178" s="396"/>
      <c r="SZL178" s="396"/>
      <c r="SZM178" s="396"/>
      <c r="SZN178" s="396"/>
      <c r="SZO178" s="396"/>
      <c r="SZP178" s="396"/>
      <c r="SZQ178" s="396"/>
      <c r="SZR178" s="396"/>
      <c r="SZS178" s="396"/>
      <c r="SZT178" s="396"/>
      <c r="SZU178" s="396"/>
      <c r="SZV178" s="396"/>
      <c r="SZW178" s="396"/>
      <c r="SZX178" s="396"/>
      <c r="SZY178" s="396"/>
      <c r="SZZ178" s="396"/>
      <c r="TAA178" s="396"/>
      <c r="TAB178" s="396"/>
      <c r="TAC178" s="396"/>
      <c r="TAD178" s="396"/>
      <c r="TAE178" s="396"/>
      <c r="TAF178" s="396"/>
      <c r="TAG178" s="396"/>
      <c r="TAH178" s="396"/>
      <c r="TAI178" s="396"/>
      <c r="TAJ178" s="396"/>
      <c r="TAK178" s="396"/>
      <c r="TAL178" s="396"/>
      <c r="TAM178" s="396"/>
      <c r="TAN178" s="396"/>
      <c r="TAO178" s="396"/>
      <c r="TAP178" s="396"/>
      <c r="TAQ178" s="396"/>
      <c r="TAR178" s="396"/>
      <c r="TAS178" s="396"/>
      <c r="TAT178" s="396"/>
      <c r="TAU178" s="396"/>
      <c r="TAV178" s="396"/>
      <c r="TAW178" s="396"/>
      <c r="TAX178" s="396"/>
      <c r="TAY178" s="396"/>
      <c r="TAZ178" s="396"/>
      <c r="TBA178" s="396"/>
      <c r="TBB178" s="396"/>
      <c r="TBC178" s="396"/>
      <c r="TBD178" s="396"/>
      <c r="TBE178" s="396"/>
      <c r="TBF178" s="396"/>
      <c r="TBG178" s="396"/>
      <c r="TBH178" s="396"/>
      <c r="TBI178" s="396"/>
      <c r="TBJ178" s="396"/>
      <c r="TBK178" s="396"/>
      <c r="TBL178" s="396"/>
      <c r="TBM178" s="396"/>
      <c r="TBN178" s="396"/>
      <c r="TBO178" s="396"/>
      <c r="TBP178" s="396"/>
      <c r="TBQ178" s="396"/>
      <c r="TBR178" s="396"/>
      <c r="TBS178" s="396"/>
      <c r="TBT178" s="396"/>
      <c r="TBU178" s="396"/>
      <c r="TBV178" s="396"/>
      <c r="TBW178" s="396"/>
      <c r="TBX178" s="396"/>
      <c r="TBY178" s="396"/>
      <c r="TBZ178" s="396"/>
      <c r="TCA178" s="396"/>
      <c r="TCB178" s="396"/>
      <c r="TCC178" s="396"/>
      <c r="TCD178" s="396"/>
      <c r="TCE178" s="396"/>
      <c r="TCF178" s="396"/>
      <c r="TCG178" s="396"/>
      <c r="TCH178" s="396"/>
      <c r="TCI178" s="396"/>
      <c r="TCJ178" s="396"/>
      <c r="TCK178" s="396"/>
      <c r="TCL178" s="396"/>
      <c r="TCM178" s="396"/>
      <c r="TCN178" s="396"/>
      <c r="TCO178" s="396"/>
      <c r="TCP178" s="396"/>
      <c r="TCQ178" s="396"/>
      <c r="TCR178" s="396"/>
      <c r="TCS178" s="396"/>
      <c r="TCT178" s="396"/>
      <c r="TCU178" s="396"/>
      <c r="TCV178" s="396"/>
      <c r="TCW178" s="396"/>
      <c r="TCX178" s="396"/>
      <c r="TCY178" s="396"/>
      <c r="TCZ178" s="396"/>
      <c r="TDA178" s="396"/>
      <c r="TDB178" s="396"/>
      <c r="TDC178" s="396"/>
      <c r="TDD178" s="396"/>
      <c r="TDE178" s="396"/>
      <c r="TDF178" s="396"/>
      <c r="TDG178" s="396"/>
      <c r="TDH178" s="396"/>
      <c r="TDI178" s="396"/>
      <c r="TDJ178" s="396"/>
      <c r="TDK178" s="396"/>
      <c r="TDL178" s="396"/>
      <c r="TDM178" s="396"/>
      <c r="TDN178" s="396"/>
      <c r="TDO178" s="396"/>
      <c r="TDP178" s="396"/>
      <c r="TDQ178" s="396"/>
      <c r="TDR178" s="396"/>
      <c r="TDS178" s="396"/>
      <c r="TDT178" s="396"/>
      <c r="TDU178" s="396"/>
      <c r="TDV178" s="396"/>
      <c r="TDW178" s="396"/>
      <c r="TDX178" s="396"/>
      <c r="TDY178" s="396"/>
      <c r="TDZ178" s="396"/>
      <c r="TEA178" s="396"/>
      <c r="TEB178" s="396"/>
      <c r="TEC178" s="396"/>
      <c r="TED178" s="396"/>
      <c r="TEE178" s="396"/>
      <c r="TEF178" s="396"/>
      <c r="TEG178" s="396"/>
      <c r="TEH178" s="396"/>
      <c r="TEI178" s="396"/>
      <c r="TEJ178" s="396"/>
      <c r="TEK178" s="396"/>
      <c r="TEL178" s="396"/>
      <c r="TEM178" s="396"/>
      <c r="TEN178" s="396"/>
      <c r="TEO178" s="396"/>
      <c r="TEP178" s="396"/>
      <c r="TEQ178" s="396"/>
      <c r="TER178" s="396"/>
      <c r="TES178" s="396"/>
      <c r="TET178" s="396"/>
      <c r="TEU178" s="396"/>
      <c r="TEV178" s="396"/>
      <c r="TEW178" s="396"/>
      <c r="TEX178" s="396"/>
      <c r="TEY178" s="396"/>
      <c r="TEZ178" s="396"/>
      <c r="TFA178" s="396"/>
      <c r="TFB178" s="396"/>
      <c r="TFC178" s="396"/>
      <c r="TFD178" s="396"/>
      <c r="TFE178" s="396"/>
      <c r="TFF178" s="396"/>
      <c r="TFG178" s="396"/>
      <c r="TFH178" s="396"/>
      <c r="TFI178" s="396"/>
      <c r="TFJ178" s="396"/>
      <c r="TFK178" s="396"/>
      <c r="TFL178" s="396"/>
      <c r="TFM178" s="396"/>
      <c r="TFN178" s="396"/>
      <c r="TFO178" s="396"/>
      <c r="TFP178" s="396"/>
      <c r="TFQ178" s="396"/>
      <c r="TFR178" s="396"/>
      <c r="TFS178" s="396"/>
      <c r="TFT178" s="396"/>
      <c r="TFU178" s="396"/>
      <c r="TFV178" s="396"/>
      <c r="TFW178" s="396"/>
      <c r="TFX178" s="396"/>
      <c r="TFY178" s="396"/>
      <c r="TFZ178" s="396"/>
      <c r="TGA178" s="396"/>
      <c r="TGB178" s="396"/>
      <c r="TGC178" s="396"/>
      <c r="TGD178" s="396"/>
      <c r="TGE178" s="396"/>
      <c r="TGF178" s="396"/>
      <c r="TGG178" s="396"/>
      <c r="TGH178" s="396"/>
      <c r="TGI178" s="396"/>
      <c r="TGJ178" s="396"/>
      <c r="TGK178" s="396"/>
      <c r="TGL178" s="396"/>
      <c r="TGM178" s="396"/>
      <c r="TGN178" s="396"/>
      <c r="TGO178" s="396"/>
      <c r="TGP178" s="396"/>
      <c r="TGQ178" s="396"/>
      <c r="TGR178" s="396"/>
      <c r="TGS178" s="396"/>
      <c r="TGT178" s="396"/>
      <c r="TGU178" s="396"/>
      <c r="TGV178" s="396"/>
      <c r="TGW178" s="396"/>
      <c r="TGX178" s="396"/>
      <c r="TGY178" s="396"/>
      <c r="TGZ178" s="396"/>
      <c r="THA178" s="396"/>
      <c r="THB178" s="396"/>
      <c r="THC178" s="396"/>
      <c r="THD178" s="396"/>
      <c r="THE178" s="396"/>
      <c r="THF178" s="396"/>
      <c r="THG178" s="396"/>
      <c r="THH178" s="396"/>
      <c r="THI178" s="396"/>
      <c r="THJ178" s="396"/>
      <c r="THK178" s="396"/>
      <c r="THL178" s="396"/>
      <c r="THM178" s="396"/>
      <c r="THN178" s="396"/>
      <c r="THO178" s="396"/>
      <c r="THP178" s="396"/>
      <c r="THQ178" s="396"/>
      <c r="THR178" s="396"/>
      <c r="THS178" s="396"/>
      <c r="THT178" s="396"/>
      <c r="THU178" s="396"/>
      <c r="THV178" s="396"/>
      <c r="THW178" s="396"/>
      <c r="THX178" s="396"/>
      <c r="THY178" s="396"/>
      <c r="THZ178" s="396"/>
      <c r="TIA178" s="396"/>
      <c r="TIB178" s="396"/>
      <c r="TIC178" s="396"/>
      <c r="TID178" s="396"/>
      <c r="TIE178" s="396"/>
      <c r="TIF178" s="396"/>
      <c r="TIG178" s="396"/>
      <c r="TIH178" s="396"/>
      <c r="TII178" s="396"/>
      <c r="TIJ178" s="396"/>
      <c r="TIK178" s="396"/>
      <c r="TIL178" s="396"/>
      <c r="TIM178" s="396"/>
      <c r="TIN178" s="396"/>
      <c r="TIO178" s="396"/>
      <c r="TIP178" s="396"/>
      <c r="TIQ178" s="396"/>
      <c r="TIR178" s="396"/>
      <c r="TIS178" s="396"/>
      <c r="TIT178" s="396"/>
      <c r="TIU178" s="396"/>
      <c r="TIV178" s="396"/>
      <c r="TIW178" s="396"/>
      <c r="TIX178" s="396"/>
      <c r="TIY178" s="396"/>
      <c r="TIZ178" s="396"/>
      <c r="TJA178" s="396"/>
      <c r="TJB178" s="396"/>
      <c r="TJC178" s="396"/>
      <c r="TJD178" s="396"/>
      <c r="TJE178" s="396"/>
      <c r="TJF178" s="396"/>
      <c r="TJG178" s="396"/>
      <c r="TJH178" s="396"/>
      <c r="TJI178" s="396"/>
      <c r="TJJ178" s="396"/>
      <c r="TJK178" s="396"/>
      <c r="TJL178" s="396"/>
      <c r="TJM178" s="396"/>
      <c r="TJN178" s="396"/>
      <c r="TJO178" s="396"/>
      <c r="TJP178" s="396"/>
      <c r="TJQ178" s="396"/>
      <c r="TJR178" s="396"/>
      <c r="TJS178" s="396"/>
      <c r="TJT178" s="396"/>
      <c r="TJU178" s="396"/>
      <c r="TJV178" s="396"/>
      <c r="TJW178" s="396"/>
      <c r="TJX178" s="396"/>
      <c r="TJY178" s="396"/>
      <c r="TJZ178" s="396"/>
      <c r="TKA178" s="396"/>
      <c r="TKB178" s="396"/>
      <c r="TKC178" s="396"/>
      <c r="TKD178" s="396"/>
      <c r="TKE178" s="396"/>
      <c r="TKF178" s="396"/>
      <c r="TKG178" s="396"/>
      <c r="TKH178" s="396"/>
      <c r="TKI178" s="396"/>
      <c r="TKJ178" s="396"/>
      <c r="TKK178" s="396"/>
      <c r="TKL178" s="396"/>
      <c r="TKM178" s="396"/>
      <c r="TKN178" s="396"/>
      <c r="TKO178" s="396"/>
      <c r="TKP178" s="396"/>
      <c r="TKQ178" s="396"/>
      <c r="TKR178" s="396"/>
      <c r="TKS178" s="396"/>
      <c r="TKT178" s="396"/>
      <c r="TKU178" s="396"/>
      <c r="TKV178" s="396"/>
      <c r="TKW178" s="396"/>
      <c r="TKX178" s="396"/>
      <c r="TKY178" s="396"/>
      <c r="TKZ178" s="396"/>
      <c r="TLA178" s="396"/>
      <c r="TLB178" s="396"/>
      <c r="TLC178" s="396"/>
      <c r="TLD178" s="396"/>
      <c r="TLE178" s="396"/>
      <c r="TLF178" s="396"/>
      <c r="TLG178" s="396"/>
      <c r="TLH178" s="396"/>
      <c r="TLI178" s="396"/>
      <c r="TLJ178" s="396"/>
      <c r="TLK178" s="396"/>
      <c r="TLL178" s="396"/>
      <c r="TLM178" s="396"/>
      <c r="TLN178" s="396"/>
      <c r="TLO178" s="396"/>
      <c r="TLP178" s="396"/>
      <c r="TLQ178" s="396"/>
      <c r="TLR178" s="396"/>
      <c r="TLS178" s="396"/>
      <c r="TLT178" s="396"/>
      <c r="TLU178" s="396"/>
      <c r="TLV178" s="396"/>
      <c r="TLW178" s="396"/>
      <c r="TLX178" s="396"/>
      <c r="TLY178" s="396"/>
      <c r="TLZ178" s="396"/>
      <c r="TMA178" s="396"/>
      <c r="TMB178" s="396"/>
      <c r="TMC178" s="396"/>
      <c r="TMD178" s="396"/>
      <c r="TME178" s="396"/>
      <c r="TMF178" s="396"/>
      <c r="TMG178" s="396"/>
      <c r="TMH178" s="396"/>
      <c r="TMI178" s="396"/>
      <c r="TMJ178" s="396"/>
      <c r="TMK178" s="396"/>
      <c r="TML178" s="396"/>
      <c r="TMM178" s="396"/>
      <c r="TMN178" s="396"/>
      <c r="TMO178" s="396"/>
      <c r="TMP178" s="396"/>
      <c r="TMQ178" s="396"/>
      <c r="TMR178" s="396"/>
      <c r="TMS178" s="396"/>
      <c r="TMT178" s="396"/>
      <c r="TMU178" s="396"/>
      <c r="TMV178" s="396"/>
      <c r="TMW178" s="396"/>
      <c r="TMX178" s="396"/>
      <c r="TMY178" s="396"/>
      <c r="TMZ178" s="396"/>
      <c r="TNA178" s="396"/>
      <c r="TNB178" s="396"/>
      <c r="TNC178" s="396"/>
      <c r="TND178" s="396"/>
      <c r="TNE178" s="396"/>
      <c r="TNF178" s="396"/>
      <c r="TNG178" s="396"/>
      <c r="TNH178" s="396"/>
      <c r="TNI178" s="396"/>
      <c r="TNJ178" s="396"/>
      <c r="TNK178" s="396"/>
      <c r="TNL178" s="396"/>
      <c r="TNM178" s="396"/>
      <c r="TNN178" s="396"/>
      <c r="TNO178" s="396"/>
      <c r="TNP178" s="396"/>
      <c r="TNQ178" s="396"/>
      <c r="TNR178" s="396"/>
      <c r="TNS178" s="396"/>
      <c r="TNT178" s="396"/>
      <c r="TNU178" s="396"/>
      <c r="TNV178" s="396"/>
      <c r="TNW178" s="396"/>
      <c r="TNX178" s="396"/>
      <c r="TNY178" s="396"/>
      <c r="TNZ178" s="396"/>
      <c r="TOA178" s="396"/>
      <c r="TOB178" s="396"/>
      <c r="TOC178" s="396"/>
      <c r="TOD178" s="396"/>
      <c r="TOE178" s="396"/>
      <c r="TOF178" s="396"/>
      <c r="TOG178" s="396"/>
      <c r="TOH178" s="396"/>
      <c r="TOI178" s="396"/>
      <c r="TOJ178" s="396"/>
      <c r="TOK178" s="396"/>
      <c r="TOL178" s="396"/>
      <c r="TOM178" s="396"/>
      <c r="TON178" s="396"/>
      <c r="TOO178" s="396"/>
      <c r="TOP178" s="396"/>
      <c r="TOQ178" s="396"/>
      <c r="TOR178" s="396"/>
      <c r="TOS178" s="396"/>
      <c r="TOT178" s="396"/>
      <c r="TOU178" s="396"/>
      <c r="TOV178" s="396"/>
      <c r="TOW178" s="396"/>
      <c r="TOX178" s="396"/>
      <c r="TOY178" s="396"/>
      <c r="TOZ178" s="396"/>
      <c r="TPA178" s="396"/>
      <c r="TPB178" s="396"/>
      <c r="TPC178" s="396"/>
      <c r="TPD178" s="396"/>
      <c r="TPE178" s="396"/>
      <c r="TPF178" s="396"/>
      <c r="TPG178" s="396"/>
      <c r="TPH178" s="396"/>
      <c r="TPI178" s="396"/>
      <c r="TPJ178" s="396"/>
      <c r="TPK178" s="396"/>
      <c r="TPL178" s="396"/>
      <c r="TPM178" s="396"/>
      <c r="TPN178" s="396"/>
      <c r="TPO178" s="396"/>
      <c r="TPP178" s="396"/>
      <c r="TPQ178" s="396"/>
      <c r="TPR178" s="396"/>
      <c r="TPS178" s="396"/>
      <c r="TPT178" s="396"/>
      <c r="TPU178" s="396"/>
      <c r="TPV178" s="396"/>
      <c r="TPW178" s="396"/>
      <c r="TPX178" s="396"/>
      <c r="TPY178" s="396"/>
      <c r="TPZ178" s="396"/>
      <c r="TQA178" s="396"/>
      <c r="TQB178" s="396"/>
      <c r="TQC178" s="396"/>
      <c r="TQD178" s="396"/>
      <c r="TQE178" s="396"/>
      <c r="TQF178" s="396"/>
      <c r="TQG178" s="396"/>
      <c r="TQH178" s="396"/>
      <c r="TQI178" s="396"/>
      <c r="TQJ178" s="396"/>
      <c r="TQK178" s="396"/>
      <c r="TQL178" s="396"/>
      <c r="TQM178" s="396"/>
      <c r="TQN178" s="396"/>
      <c r="TQO178" s="396"/>
      <c r="TQP178" s="396"/>
      <c r="TQQ178" s="396"/>
      <c r="TQR178" s="396"/>
      <c r="TQS178" s="396"/>
      <c r="TQT178" s="396"/>
      <c r="TQU178" s="396"/>
      <c r="TQV178" s="396"/>
      <c r="TQW178" s="396"/>
      <c r="TQX178" s="396"/>
      <c r="TQY178" s="396"/>
      <c r="TQZ178" s="396"/>
      <c r="TRA178" s="396"/>
      <c r="TRB178" s="396"/>
      <c r="TRC178" s="396"/>
      <c r="TRD178" s="396"/>
      <c r="TRE178" s="396"/>
      <c r="TRF178" s="396"/>
      <c r="TRG178" s="396"/>
      <c r="TRH178" s="396"/>
      <c r="TRI178" s="396"/>
      <c r="TRJ178" s="396"/>
      <c r="TRK178" s="396"/>
      <c r="TRL178" s="396"/>
      <c r="TRM178" s="396"/>
      <c r="TRN178" s="396"/>
      <c r="TRO178" s="396"/>
      <c r="TRP178" s="396"/>
      <c r="TRQ178" s="396"/>
      <c r="TRR178" s="396"/>
      <c r="TRS178" s="396"/>
      <c r="TRT178" s="396"/>
      <c r="TRU178" s="396"/>
      <c r="TRV178" s="396"/>
      <c r="TRW178" s="396"/>
      <c r="TRX178" s="396"/>
      <c r="TRY178" s="396"/>
      <c r="TRZ178" s="396"/>
      <c r="TSA178" s="396"/>
      <c r="TSB178" s="396"/>
      <c r="TSC178" s="396"/>
      <c r="TSD178" s="396"/>
      <c r="TSE178" s="396"/>
      <c r="TSF178" s="396"/>
      <c r="TSG178" s="396"/>
      <c r="TSH178" s="396"/>
      <c r="TSI178" s="396"/>
      <c r="TSJ178" s="396"/>
      <c r="TSK178" s="396"/>
      <c r="TSL178" s="396"/>
      <c r="TSM178" s="396"/>
      <c r="TSN178" s="396"/>
      <c r="TSO178" s="396"/>
      <c r="TSP178" s="396"/>
      <c r="TSQ178" s="396"/>
      <c r="TSR178" s="396"/>
      <c r="TSS178" s="396"/>
      <c r="TST178" s="396"/>
      <c r="TSU178" s="396"/>
      <c r="TSV178" s="396"/>
      <c r="TSW178" s="396"/>
      <c r="TSX178" s="396"/>
      <c r="TSY178" s="396"/>
      <c r="TSZ178" s="396"/>
      <c r="TTA178" s="396"/>
      <c r="TTB178" s="396"/>
      <c r="TTC178" s="396"/>
      <c r="TTD178" s="396"/>
      <c r="TTE178" s="396"/>
      <c r="TTF178" s="396"/>
      <c r="TTG178" s="396"/>
      <c r="TTH178" s="396"/>
      <c r="TTI178" s="396"/>
      <c r="TTJ178" s="396"/>
      <c r="TTK178" s="396"/>
      <c r="TTL178" s="396"/>
      <c r="TTM178" s="396"/>
      <c r="TTN178" s="396"/>
      <c r="TTO178" s="396"/>
      <c r="TTP178" s="396"/>
      <c r="TTQ178" s="396"/>
      <c r="TTR178" s="396"/>
      <c r="TTS178" s="396"/>
      <c r="TTT178" s="396"/>
      <c r="TTU178" s="396"/>
      <c r="TTV178" s="396"/>
      <c r="TTW178" s="396"/>
      <c r="TTX178" s="396"/>
      <c r="TTY178" s="396"/>
      <c r="TTZ178" s="396"/>
      <c r="TUA178" s="396"/>
      <c r="TUB178" s="396"/>
      <c r="TUC178" s="396"/>
      <c r="TUD178" s="396"/>
      <c r="TUE178" s="396"/>
      <c r="TUF178" s="396"/>
      <c r="TUG178" s="396"/>
      <c r="TUH178" s="396"/>
      <c r="TUI178" s="396"/>
      <c r="TUJ178" s="396"/>
      <c r="TUK178" s="396"/>
      <c r="TUL178" s="396"/>
      <c r="TUM178" s="396"/>
      <c r="TUN178" s="396"/>
      <c r="TUO178" s="396"/>
      <c r="TUP178" s="396"/>
      <c r="TUQ178" s="396"/>
      <c r="TUR178" s="396"/>
      <c r="TUS178" s="396"/>
      <c r="TUT178" s="396"/>
      <c r="TUU178" s="396"/>
      <c r="TUV178" s="396"/>
      <c r="TUW178" s="396"/>
      <c r="TUX178" s="396"/>
      <c r="TUY178" s="396"/>
      <c r="TUZ178" s="396"/>
      <c r="TVA178" s="396"/>
      <c r="TVB178" s="396"/>
      <c r="TVC178" s="396"/>
      <c r="TVD178" s="396"/>
      <c r="TVE178" s="396"/>
      <c r="TVF178" s="396"/>
      <c r="TVG178" s="396"/>
      <c r="TVH178" s="396"/>
      <c r="TVI178" s="396"/>
      <c r="TVJ178" s="396"/>
      <c r="TVK178" s="396"/>
      <c r="TVL178" s="396"/>
      <c r="TVM178" s="396"/>
      <c r="TVN178" s="396"/>
      <c r="TVO178" s="396"/>
      <c r="TVP178" s="396"/>
      <c r="TVQ178" s="396"/>
      <c r="TVR178" s="396"/>
      <c r="TVS178" s="396"/>
      <c r="TVT178" s="396"/>
      <c r="TVU178" s="396"/>
      <c r="TVV178" s="396"/>
      <c r="TVW178" s="396"/>
      <c r="TVX178" s="396"/>
      <c r="TVY178" s="396"/>
      <c r="TVZ178" s="396"/>
      <c r="TWA178" s="396"/>
      <c r="TWB178" s="396"/>
      <c r="TWC178" s="396"/>
      <c r="TWD178" s="396"/>
      <c r="TWE178" s="396"/>
      <c r="TWF178" s="396"/>
      <c r="TWG178" s="396"/>
      <c r="TWH178" s="396"/>
      <c r="TWI178" s="396"/>
      <c r="TWJ178" s="396"/>
      <c r="TWK178" s="396"/>
      <c r="TWL178" s="396"/>
      <c r="TWM178" s="396"/>
      <c r="TWN178" s="396"/>
      <c r="TWO178" s="396"/>
      <c r="TWP178" s="396"/>
      <c r="TWQ178" s="396"/>
      <c r="TWR178" s="396"/>
      <c r="TWS178" s="396"/>
      <c r="TWT178" s="396"/>
      <c r="TWU178" s="396"/>
      <c r="TWV178" s="396"/>
      <c r="TWW178" s="396"/>
      <c r="TWX178" s="396"/>
      <c r="TWY178" s="396"/>
      <c r="TWZ178" s="396"/>
      <c r="TXA178" s="396"/>
      <c r="TXB178" s="396"/>
      <c r="TXC178" s="396"/>
      <c r="TXD178" s="396"/>
      <c r="TXE178" s="396"/>
      <c r="TXF178" s="396"/>
      <c r="TXG178" s="396"/>
      <c r="TXH178" s="396"/>
      <c r="TXI178" s="396"/>
      <c r="TXJ178" s="396"/>
      <c r="TXK178" s="396"/>
      <c r="TXL178" s="396"/>
      <c r="TXM178" s="396"/>
      <c r="TXN178" s="396"/>
      <c r="TXO178" s="396"/>
      <c r="TXP178" s="396"/>
      <c r="TXQ178" s="396"/>
      <c r="TXR178" s="396"/>
      <c r="TXS178" s="396"/>
      <c r="TXT178" s="396"/>
      <c r="TXU178" s="396"/>
      <c r="TXV178" s="396"/>
      <c r="TXW178" s="396"/>
      <c r="TXX178" s="396"/>
      <c r="TXY178" s="396"/>
      <c r="TXZ178" s="396"/>
      <c r="TYA178" s="396"/>
      <c r="TYB178" s="396"/>
      <c r="TYC178" s="396"/>
      <c r="TYD178" s="396"/>
      <c r="TYE178" s="396"/>
      <c r="TYF178" s="396"/>
      <c r="TYG178" s="396"/>
      <c r="TYH178" s="396"/>
      <c r="TYI178" s="396"/>
      <c r="TYJ178" s="396"/>
      <c r="TYK178" s="396"/>
      <c r="TYL178" s="396"/>
      <c r="TYM178" s="396"/>
      <c r="TYN178" s="396"/>
      <c r="TYO178" s="396"/>
      <c r="TYP178" s="396"/>
      <c r="TYQ178" s="396"/>
      <c r="TYR178" s="396"/>
      <c r="TYS178" s="396"/>
      <c r="TYT178" s="396"/>
      <c r="TYU178" s="396"/>
      <c r="TYV178" s="396"/>
      <c r="TYW178" s="396"/>
      <c r="TYX178" s="396"/>
      <c r="TYY178" s="396"/>
      <c r="TYZ178" s="396"/>
      <c r="TZA178" s="396"/>
      <c r="TZB178" s="396"/>
      <c r="TZC178" s="396"/>
      <c r="TZD178" s="396"/>
      <c r="TZE178" s="396"/>
      <c r="TZF178" s="396"/>
      <c r="TZG178" s="396"/>
      <c r="TZH178" s="396"/>
      <c r="TZI178" s="396"/>
      <c r="TZJ178" s="396"/>
      <c r="TZK178" s="396"/>
      <c r="TZL178" s="396"/>
      <c r="TZM178" s="396"/>
      <c r="TZN178" s="396"/>
      <c r="TZO178" s="396"/>
      <c r="TZP178" s="396"/>
      <c r="TZQ178" s="396"/>
      <c r="TZR178" s="396"/>
      <c r="TZS178" s="396"/>
      <c r="TZT178" s="396"/>
      <c r="TZU178" s="396"/>
      <c r="TZV178" s="396"/>
      <c r="TZW178" s="396"/>
      <c r="TZX178" s="396"/>
      <c r="TZY178" s="396"/>
      <c r="TZZ178" s="396"/>
      <c r="UAA178" s="396"/>
      <c r="UAB178" s="396"/>
      <c r="UAC178" s="396"/>
      <c r="UAD178" s="396"/>
      <c r="UAE178" s="396"/>
      <c r="UAF178" s="396"/>
      <c r="UAG178" s="396"/>
      <c r="UAH178" s="396"/>
      <c r="UAI178" s="396"/>
      <c r="UAJ178" s="396"/>
      <c r="UAK178" s="396"/>
      <c r="UAL178" s="396"/>
      <c r="UAM178" s="396"/>
      <c r="UAN178" s="396"/>
      <c r="UAO178" s="396"/>
      <c r="UAP178" s="396"/>
      <c r="UAQ178" s="396"/>
      <c r="UAR178" s="396"/>
      <c r="UAS178" s="396"/>
      <c r="UAT178" s="396"/>
      <c r="UAU178" s="396"/>
      <c r="UAV178" s="396"/>
      <c r="UAW178" s="396"/>
      <c r="UAX178" s="396"/>
      <c r="UAY178" s="396"/>
      <c r="UAZ178" s="396"/>
      <c r="UBA178" s="396"/>
      <c r="UBB178" s="396"/>
      <c r="UBC178" s="396"/>
      <c r="UBD178" s="396"/>
      <c r="UBE178" s="396"/>
      <c r="UBF178" s="396"/>
      <c r="UBG178" s="396"/>
      <c r="UBH178" s="396"/>
      <c r="UBI178" s="396"/>
      <c r="UBJ178" s="396"/>
      <c r="UBK178" s="396"/>
      <c r="UBL178" s="396"/>
      <c r="UBM178" s="396"/>
      <c r="UBN178" s="396"/>
      <c r="UBO178" s="396"/>
      <c r="UBP178" s="396"/>
      <c r="UBQ178" s="396"/>
      <c r="UBR178" s="396"/>
      <c r="UBS178" s="396"/>
      <c r="UBT178" s="396"/>
      <c r="UBU178" s="396"/>
      <c r="UBV178" s="396"/>
      <c r="UBW178" s="396"/>
      <c r="UBX178" s="396"/>
      <c r="UBY178" s="396"/>
      <c r="UBZ178" s="396"/>
      <c r="UCA178" s="396"/>
      <c r="UCB178" s="396"/>
      <c r="UCC178" s="396"/>
      <c r="UCD178" s="396"/>
      <c r="UCE178" s="396"/>
      <c r="UCF178" s="396"/>
      <c r="UCG178" s="396"/>
      <c r="UCH178" s="396"/>
      <c r="UCI178" s="396"/>
      <c r="UCJ178" s="396"/>
      <c r="UCK178" s="396"/>
      <c r="UCL178" s="396"/>
      <c r="UCM178" s="396"/>
      <c r="UCN178" s="396"/>
      <c r="UCO178" s="396"/>
      <c r="UCP178" s="396"/>
      <c r="UCQ178" s="396"/>
      <c r="UCR178" s="396"/>
      <c r="UCS178" s="396"/>
      <c r="UCT178" s="396"/>
      <c r="UCU178" s="396"/>
      <c r="UCV178" s="396"/>
      <c r="UCW178" s="396"/>
      <c r="UCX178" s="396"/>
      <c r="UCY178" s="396"/>
      <c r="UCZ178" s="396"/>
      <c r="UDA178" s="396"/>
      <c r="UDB178" s="396"/>
      <c r="UDC178" s="396"/>
      <c r="UDD178" s="396"/>
      <c r="UDE178" s="396"/>
      <c r="UDF178" s="396"/>
      <c r="UDG178" s="396"/>
      <c r="UDH178" s="396"/>
      <c r="UDI178" s="396"/>
      <c r="UDJ178" s="396"/>
      <c r="UDK178" s="396"/>
      <c r="UDL178" s="396"/>
      <c r="UDM178" s="396"/>
      <c r="UDN178" s="396"/>
      <c r="UDO178" s="396"/>
      <c r="UDP178" s="396"/>
      <c r="UDQ178" s="396"/>
      <c r="UDR178" s="396"/>
      <c r="UDS178" s="396"/>
      <c r="UDT178" s="396"/>
      <c r="UDU178" s="396"/>
      <c r="UDV178" s="396"/>
      <c r="UDW178" s="396"/>
      <c r="UDX178" s="396"/>
      <c r="UDY178" s="396"/>
      <c r="UDZ178" s="396"/>
      <c r="UEA178" s="396"/>
      <c r="UEB178" s="396"/>
      <c r="UEC178" s="396"/>
      <c r="UED178" s="396"/>
      <c r="UEE178" s="396"/>
      <c r="UEF178" s="396"/>
      <c r="UEG178" s="396"/>
      <c r="UEH178" s="396"/>
      <c r="UEI178" s="396"/>
      <c r="UEJ178" s="396"/>
      <c r="UEK178" s="396"/>
      <c r="UEL178" s="396"/>
      <c r="UEM178" s="396"/>
      <c r="UEN178" s="396"/>
      <c r="UEO178" s="396"/>
      <c r="UEP178" s="396"/>
      <c r="UEQ178" s="396"/>
      <c r="UER178" s="396"/>
      <c r="UES178" s="396"/>
      <c r="UET178" s="396"/>
      <c r="UEU178" s="396"/>
      <c r="UEV178" s="396"/>
      <c r="UEW178" s="396"/>
      <c r="UEX178" s="396"/>
      <c r="UEY178" s="396"/>
      <c r="UEZ178" s="396"/>
      <c r="UFA178" s="396"/>
      <c r="UFB178" s="396"/>
      <c r="UFC178" s="396"/>
      <c r="UFD178" s="396"/>
      <c r="UFE178" s="396"/>
      <c r="UFF178" s="396"/>
      <c r="UFG178" s="396"/>
      <c r="UFH178" s="396"/>
      <c r="UFI178" s="396"/>
      <c r="UFJ178" s="396"/>
      <c r="UFK178" s="396"/>
      <c r="UFL178" s="396"/>
      <c r="UFM178" s="396"/>
      <c r="UFN178" s="396"/>
      <c r="UFO178" s="396"/>
      <c r="UFP178" s="396"/>
      <c r="UFQ178" s="396"/>
      <c r="UFR178" s="396"/>
      <c r="UFS178" s="396"/>
      <c r="UFT178" s="396"/>
      <c r="UFU178" s="396"/>
      <c r="UFV178" s="396"/>
      <c r="UFW178" s="396"/>
      <c r="UFX178" s="396"/>
      <c r="UFY178" s="396"/>
      <c r="UFZ178" s="396"/>
      <c r="UGA178" s="396"/>
      <c r="UGB178" s="396"/>
      <c r="UGC178" s="396"/>
      <c r="UGD178" s="396"/>
      <c r="UGE178" s="396"/>
      <c r="UGF178" s="396"/>
      <c r="UGG178" s="396"/>
      <c r="UGH178" s="396"/>
      <c r="UGI178" s="396"/>
      <c r="UGJ178" s="396"/>
      <c r="UGK178" s="396"/>
      <c r="UGL178" s="396"/>
      <c r="UGM178" s="396"/>
      <c r="UGN178" s="396"/>
      <c r="UGO178" s="396"/>
      <c r="UGP178" s="396"/>
      <c r="UGQ178" s="396"/>
      <c r="UGR178" s="396"/>
      <c r="UGS178" s="396"/>
      <c r="UGT178" s="396"/>
      <c r="UGU178" s="396"/>
      <c r="UGV178" s="396"/>
      <c r="UGW178" s="396"/>
      <c r="UGX178" s="396"/>
      <c r="UGY178" s="396"/>
      <c r="UGZ178" s="396"/>
      <c r="UHA178" s="396"/>
      <c r="UHB178" s="396"/>
      <c r="UHC178" s="396"/>
      <c r="UHD178" s="396"/>
      <c r="UHE178" s="396"/>
      <c r="UHF178" s="396"/>
      <c r="UHG178" s="396"/>
      <c r="UHH178" s="396"/>
      <c r="UHI178" s="396"/>
      <c r="UHJ178" s="396"/>
      <c r="UHK178" s="396"/>
      <c r="UHL178" s="396"/>
      <c r="UHM178" s="396"/>
      <c r="UHN178" s="396"/>
      <c r="UHO178" s="396"/>
      <c r="UHP178" s="396"/>
      <c r="UHQ178" s="396"/>
      <c r="UHR178" s="396"/>
      <c r="UHS178" s="396"/>
      <c r="UHT178" s="396"/>
      <c r="UHU178" s="396"/>
      <c r="UHV178" s="396"/>
      <c r="UHW178" s="396"/>
      <c r="UHX178" s="396"/>
      <c r="UHY178" s="396"/>
      <c r="UHZ178" s="396"/>
      <c r="UIA178" s="396"/>
      <c r="UIB178" s="396"/>
      <c r="UIC178" s="396"/>
      <c r="UID178" s="396"/>
      <c r="UIE178" s="396"/>
      <c r="UIF178" s="396"/>
      <c r="UIG178" s="396"/>
      <c r="UIH178" s="396"/>
      <c r="UII178" s="396"/>
      <c r="UIJ178" s="396"/>
      <c r="UIK178" s="396"/>
      <c r="UIL178" s="396"/>
      <c r="UIM178" s="396"/>
      <c r="UIN178" s="396"/>
      <c r="UIO178" s="396"/>
      <c r="UIP178" s="396"/>
      <c r="UIQ178" s="396"/>
      <c r="UIR178" s="396"/>
      <c r="UIS178" s="396"/>
      <c r="UIT178" s="396"/>
      <c r="UIU178" s="396"/>
      <c r="UIV178" s="396"/>
      <c r="UIW178" s="396"/>
      <c r="UIX178" s="396"/>
      <c r="UIY178" s="396"/>
      <c r="UIZ178" s="396"/>
      <c r="UJA178" s="396"/>
      <c r="UJB178" s="396"/>
      <c r="UJC178" s="396"/>
      <c r="UJD178" s="396"/>
      <c r="UJE178" s="396"/>
      <c r="UJF178" s="396"/>
      <c r="UJG178" s="396"/>
      <c r="UJH178" s="396"/>
      <c r="UJI178" s="396"/>
      <c r="UJJ178" s="396"/>
      <c r="UJK178" s="396"/>
      <c r="UJL178" s="396"/>
      <c r="UJM178" s="396"/>
      <c r="UJN178" s="396"/>
      <c r="UJO178" s="396"/>
      <c r="UJP178" s="396"/>
      <c r="UJQ178" s="396"/>
      <c r="UJR178" s="396"/>
      <c r="UJS178" s="396"/>
      <c r="UJT178" s="396"/>
      <c r="UJU178" s="396"/>
      <c r="UJV178" s="396"/>
      <c r="UJW178" s="396"/>
      <c r="UJX178" s="396"/>
      <c r="UJY178" s="396"/>
      <c r="UJZ178" s="396"/>
      <c r="UKA178" s="396"/>
      <c r="UKB178" s="396"/>
      <c r="UKC178" s="396"/>
      <c r="UKD178" s="396"/>
      <c r="UKE178" s="396"/>
      <c r="UKF178" s="396"/>
      <c r="UKG178" s="396"/>
      <c r="UKH178" s="396"/>
      <c r="UKI178" s="396"/>
      <c r="UKJ178" s="396"/>
      <c r="UKK178" s="396"/>
      <c r="UKL178" s="396"/>
      <c r="UKM178" s="396"/>
      <c r="UKN178" s="396"/>
      <c r="UKO178" s="396"/>
      <c r="UKP178" s="396"/>
      <c r="UKQ178" s="396"/>
      <c r="UKR178" s="396"/>
      <c r="UKS178" s="396"/>
      <c r="UKT178" s="396"/>
      <c r="UKU178" s="396"/>
      <c r="UKV178" s="396"/>
      <c r="UKW178" s="396"/>
      <c r="UKX178" s="396"/>
      <c r="UKY178" s="396"/>
      <c r="UKZ178" s="396"/>
      <c r="ULA178" s="396"/>
      <c r="ULB178" s="396"/>
      <c r="ULC178" s="396"/>
      <c r="ULD178" s="396"/>
      <c r="ULE178" s="396"/>
      <c r="ULF178" s="396"/>
      <c r="ULG178" s="396"/>
      <c r="ULH178" s="396"/>
      <c r="ULI178" s="396"/>
      <c r="ULJ178" s="396"/>
      <c r="ULK178" s="396"/>
      <c r="ULL178" s="396"/>
      <c r="ULM178" s="396"/>
      <c r="ULN178" s="396"/>
      <c r="ULO178" s="396"/>
      <c r="ULP178" s="396"/>
      <c r="ULQ178" s="396"/>
      <c r="ULR178" s="396"/>
      <c r="ULS178" s="396"/>
      <c r="ULT178" s="396"/>
      <c r="ULU178" s="396"/>
      <c r="ULV178" s="396"/>
      <c r="ULW178" s="396"/>
      <c r="ULX178" s="396"/>
      <c r="ULY178" s="396"/>
      <c r="ULZ178" s="396"/>
      <c r="UMA178" s="396"/>
      <c r="UMB178" s="396"/>
      <c r="UMC178" s="396"/>
      <c r="UMD178" s="396"/>
      <c r="UME178" s="396"/>
      <c r="UMF178" s="396"/>
      <c r="UMG178" s="396"/>
      <c r="UMH178" s="396"/>
      <c r="UMI178" s="396"/>
      <c r="UMJ178" s="396"/>
      <c r="UMK178" s="396"/>
      <c r="UML178" s="396"/>
      <c r="UMM178" s="396"/>
      <c r="UMN178" s="396"/>
      <c r="UMO178" s="396"/>
      <c r="UMP178" s="396"/>
      <c r="UMQ178" s="396"/>
      <c r="UMR178" s="396"/>
      <c r="UMS178" s="396"/>
      <c r="UMT178" s="396"/>
      <c r="UMU178" s="396"/>
      <c r="UMV178" s="396"/>
      <c r="UMW178" s="396"/>
      <c r="UMX178" s="396"/>
      <c r="UMY178" s="396"/>
      <c r="UMZ178" s="396"/>
      <c r="UNA178" s="396"/>
      <c r="UNB178" s="396"/>
      <c r="UNC178" s="396"/>
      <c r="UND178" s="396"/>
      <c r="UNE178" s="396"/>
      <c r="UNF178" s="396"/>
      <c r="UNG178" s="396"/>
      <c r="UNH178" s="396"/>
      <c r="UNI178" s="396"/>
      <c r="UNJ178" s="396"/>
      <c r="UNK178" s="396"/>
      <c r="UNL178" s="396"/>
      <c r="UNM178" s="396"/>
      <c r="UNN178" s="396"/>
      <c r="UNO178" s="396"/>
      <c r="UNP178" s="396"/>
      <c r="UNQ178" s="396"/>
      <c r="UNR178" s="396"/>
      <c r="UNS178" s="396"/>
      <c r="UNT178" s="396"/>
      <c r="UNU178" s="396"/>
      <c r="UNV178" s="396"/>
      <c r="UNW178" s="396"/>
      <c r="UNX178" s="396"/>
      <c r="UNY178" s="396"/>
      <c r="UNZ178" s="396"/>
      <c r="UOA178" s="396"/>
      <c r="UOB178" s="396"/>
      <c r="UOC178" s="396"/>
      <c r="UOD178" s="396"/>
      <c r="UOE178" s="396"/>
      <c r="UOF178" s="396"/>
      <c r="UOG178" s="396"/>
      <c r="UOH178" s="396"/>
      <c r="UOI178" s="396"/>
      <c r="UOJ178" s="396"/>
      <c r="UOK178" s="396"/>
      <c r="UOL178" s="396"/>
      <c r="UOM178" s="396"/>
      <c r="UON178" s="396"/>
      <c r="UOO178" s="396"/>
      <c r="UOP178" s="396"/>
      <c r="UOQ178" s="396"/>
      <c r="UOR178" s="396"/>
      <c r="UOS178" s="396"/>
      <c r="UOT178" s="396"/>
      <c r="UOU178" s="396"/>
      <c r="UOV178" s="396"/>
      <c r="UOW178" s="396"/>
      <c r="UOX178" s="396"/>
      <c r="UOY178" s="396"/>
      <c r="UOZ178" s="396"/>
      <c r="UPA178" s="396"/>
      <c r="UPB178" s="396"/>
      <c r="UPC178" s="396"/>
      <c r="UPD178" s="396"/>
      <c r="UPE178" s="396"/>
      <c r="UPF178" s="396"/>
      <c r="UPG178" s="396"/>
      <c r="UPH178" s="396"/>
      <c r="UPI178" s="396"/>
      <c r="UPJ178" s="396"/>
      <c r="UPK178" s="396"/>
      <c r="UPL178" s="396"/>
      <c r="UPM178" s="396"/>
      <c r="UPN178" s="396"/>
      <c r="UPO178" s="396"/>
      <c r="UPP178" s="396"/>
      <c r="UPQ178" s="396"/>
      <c r="UPR178" s="396"/>
      <c r="UPS178" s="396"/>
      <c r="UPT178" s="396"/>
      <c r="UPU178" s="396"/>
      <c r="UPV178" s="396"/>
      <c r="UPW178" s="396"/>
      <c r="UPX178" s="396"/>
      <c r="UPY178" s="396"/>
      <c r="UPZ178" s="396"/>
      <c r="UQA178" s="396"/>
      <c r="UQB178" s="396"/>
      <c r="UQC178" s="396"/>
      <c r="UQD178" s="396"/>
      <c r="UQE178" s="396"/>
      <c r="UQF178" s="396"/>
      <c r="UQG178" s="396"/>
      <c r="UQH178" s="396"/>
      <c r="UQI178" s="396"/>
      <c r="UQJ178" s="396"/>
      <c r="UQK178" s="396"/>
      <c r="UQL178" s="396"/>
      <c r="UQM178" s="396"/>
      <c r="UQN178" s="396"/>
      <c r="UQO178" s="396"/>
      <c r="UQP178" s="396"/>
      <c r="UQQ178" s="396"/>
      <c r="UQR178" s="396"/>
      <c r="UQS178" s="396"/>
      <c r="UQT178" s="396"/>
      <c r="UQU178" s="396"/>
      <c r="UQV178" s="396"/>
      <c r="UQW178" s="396"/>
      <c r="UQX178" s="396"/>
      <c r="UQY178" s="396"/>
      <c r="UQZ178" s="396"/>
      <c r="URA178" s="396"/>
      <c r="URB178" s="396"/>
      <c r="URC178" s="396"/>
      <c r="URD178" s="396"/>
      <c r="URE178" s="396"/>
      <c r="URF178" s="396"/>
      <c r="URG178" s="396"/>
      <c r="URH178" s="396"/>
      <c r="URI178" s="396"/>
      <c r="URJ178" s="396"/>
      <c r="URK178" s="396"/>
      <c r="URL178" s="396"/>
      <c r="URM178" s="396"/>
      <c r="URN178" s="396"/>
      <c r="URO178" s="396"/>
      <c r="URP178" s="396"/>
      <c r="URQ178" s="396"/>
      <c r="URR178" s="396"/>
      <c r="URS178" s="396"/>
      <c r="URT178" s="396"/>
      <c r="URU178" s="396"/>
      <c r="URV178" s="396"/>
      <c r="URW178" s="396"/>
      <c r="URX178" s="396"/>
      <c r="URY178" s="396"/>
      <c r="URZ178" s="396"/>
      <c r="USA178" s="396"/>
      <c r="USB178" s="396"/>
      <c r="USC178" s="396"/>
      <c r="USD178" s="396"/>
      <c r="USE178" s="396"/>
      <c r="USF178" s="396"/>
      <c r="USG178" s="396"/>
      <c r="USH178" s="396"/>
      <c r="USI178" s="396"/>
      <c r="USJ178" s="396"/>
      <c r="USK178" s="396"/>
      <c r="USL178" s="396"/>
      <c r="USM178" s="396"/>
      <c r="USN178" s="396"/>
      <c r="USO178" s="396"/>
      <c r="USP178" s="396"/>
      <c r="USQ178" s="396"/>
      <c r="USR178" s="396"/>
      <c r="USS178" s="396"/>
      <c r="UST178" s="396"/>
      <c r="USU178" s="396"/>
      <c r="USV178" s="396"/>
      <c r="USW178" s="396"/>
      <c r="USX178" s="396"/>
      <c r="USY178" s="396"/>
      <c r="USZ178" s="396"/>
      <c r="UTA178" s="396"/>
      <c r="UTB178" s="396"/>
      <c r="UTC178" s="396"/>
      <c r="UTD178" s="396"/>
      <c r="UTE178" s="396"/>
      <c r="UTF178" s="396"/>
      <c r="UTG178" s="396"/>
      <c r="UTH178" s="396"/>
      <c r="UTI178" s="396"/>
      <c r="UTJ178" s="396"/>
      <c r="UTK178" s="396"/>
      <c r="UTL178" s="396"/>
      <c r="UTM178" s="396"/>
      <c r="UTN178" s="396"/>
      <c r="UTO178" s="396"/>
      <c r="UTP178" s="396"/>
      <c r="UTQ178" s="396"/>
      <c r="UTR178" s="396"/>
      <c r="UTS178" s="396"/>
      <c r="UTT178" s="396"/>
      <c r="UTU178" s="396"/>
      <c r="UTV178" s="396"/>
      <c r="UTW178" s="396"/>
      <c r="UTX178" s="396"/>
      <c r="UTY178" s="396"/>
      <c r="UTZ178" s="396"/>
      <c r="UUA178" s="396"/>
      <c r="UUB178" s="396"/>
      <c r="UUC178" s="396"/>
      <c r="UUD178" s="396"/>
      <c r="UUE178" s="396"/>
      <c r="UUF178" s="396"/>
      <c r="UUG178" s="396"/>
      <c r="UUH178" s="396"/>
      <c r="UUI178" s="396"/>
      <c r="UUJ178" s="396"/>
      <c r="UUK178" s="396"/>
      <c r="UUL178" s="396"/>
      <c r="UUM178" s="396"/>
      <c r="UUN178" s="396"/>
      <c r="UUO178" s="396"/>
      <c r="UUP178" s="396"/>
      <c r="UUQ178" s="396"/>
      <c r="UUR178" s="396"/>
      <c r="UUS178" s="396"/>
      <c r="UUT178" s="396"/>
      <c r="UUU178" s="396"/>
      <c r="UUV178" s="396"/>
      <c r="UUW178" s="396"/>
      <c r="UUX178" s="396"/>
      <c r="UUY178" s="396"/>
      <c r="UUZ178" s="396"/>
      <c r="UVA178" s="396"/>
      <c r="UVB178" s="396"/>
      <c r="UVC178" s="396"/>
      <c r="UVD178" s="396"/>
      <c r="UVE178" s="396"/>
      <c r="UVF178" s="396"/>
      <c r="UVG178" s="396"/>
      <c r="UVH178" s="396"/>
      <c r="UVI178" s="396"/>
      <c r="UVJ178" s="396"/>
      <c r="UVK178" s="396"/>
      <c r="UVL178" s="396"/>
      <c r="UVM178" s="396"/>
      <c r="UVN178" s="396"/>
      <c r="UVO178" s="396"/>
      <c r="UVP178" s="396"/>
      <c r="UVQ178" s="396"/>
      <c r="UVR178" s="396"/>
      <c r="UVS178" s="396"/>
      <c r="UVT178" s="396"/>
      <c r="UVU178" s="396"/>
      <c r="UVV178" s="396"/>
      <c r="UVW178" s="396"/>
      <c r="UVX178" s="396"/>
      <c r="UVY178" s="396"/>
      <c r="UVZ178" s="396"/>
      <c r="UWA178" s="396"/>
      <c r="UWB178" s="396"/>
      <c r="UWC178" s="396"/>
      <c r="UWD178" s="396"/>
      <c r="UWE178" s="396"/>
      <c r="UWF178" s="396"/>
      <c r="UWG178" s="396"/>
      <c r="UWH178" s="396"/>
      <c r="UWI178" s="396"/>
      <c r="UWJ178" s="396"/>
      <c r="UWK178" s="396"/>
      <c r="UWL178" s="396"/>
      <c r="UWM178" s="396"/>
      <c r="UWN178" s="396"/>
      <c r="UWO178" s="396"/>
      <c r="UWP178" s="396"/>
      <c r="UWQ178" s="396"/>
      <c r="UWR178" s="396"/>
      <c r="UWS178" s="396"/>
      <c r="UWT178" s="396"/>
      <c r="UWU178" s="396"/>
      <c r="UWV178" s="396"/>
      <c r="UWW178" s="396"/>
      <c r="UWX178" s="396"/>
      <c r="UWY178" s="396"/>
      <c r="UWZ178" s="396"/>
      <c r="UXA178" s="396"/>
      <c r="UXB178" s="396"/>
      <c r="UXC178" s="396"/>
      <c r="UXD178" s="396"/>
      <c r="UXE178" s="396"/>
      <c r="UXF178" s="396"/>
      <c r="UXG178" s="396"/>
      <c r="UXH178" s="396"/>
      <c r="UXI178" s="396"/>
      <c r="UXJ178" s="396"/>
      <c r="UXK178" s="396"/>
      <c r="UXL178" s="396"/>
      <c r="UXM178" s="396"/>
      <c r="UXN178" s="396"/>
      <c r="UXO178" s="396"/>
      <c r="UXP178" s="396"/>
      <c r="UXQ178" s="396"/>
      <c r="UXR178" s="396"/>
      <c r="UXS178" s="396"/>
      <c r="UXT178" s="396"/>
      <c r="UXU178" s="396"/>
      <c r="UXV178" s="396"/>
      <c r="UXW178" s="396"/>
      <c r="UXX178" s="396"/>
      <c r="UXY178" s="396"/>
      <c r="UXZ178" s="396"/>
      <c r="UYA178" s="396"/>
      <c r="UYB178" s="396"/>
      <c r="UYC178" s="396"/>
      <c r="UYD178" s="396"/>
      <c r="UYE178" s="396"/>
      <c r="UYF178" s="396"/>
      <c r="UYG178" s="396"/>
      <c r="UYH178" s="396"/>
      <c r="UYI178" s="396"/>
      <c r="UYJ178" s="396"/>
      <c r="UYK178" s="396"/>
      <c r="UYL178" s="396"/>
      <c r="UYM178" s="396"/>
      <c r="UYN178" s="396"/>
      <c r="UYO178" s="396"/>
      <c r="UYP178" s="396"/>
      <c r="UYQ178" s="396"/>
      <c r="UYR178" s="396"/>
      <c r="UYS178" s="396"/>
      <c r="UYT178" s="396"/>
      <c r="UYU178" s="396"/>
      <c r="UYV178" s="396"/>
      <c r="UYW178" s="396"/>
      <c r="UYX178" s="396"/>
      <c r="UYY178" s="396"/>
      <c r="UYZ178" s="396"/>
      <c r="UZA178" s="396"/>
      <c r="UZB178" s="396"/>
      <c r="UZC178" s="396"/>
      <c r="UZD178" s="396"/>
      <c r="UZE178" s="396"/>
      <c r="UZF178" s="396"/>
      <c r="UZG178" s="396"/>
      <c r="UZH178" s="396"/>
      <c r="UZI178" s="396"/>
      <c r="UZJ178" s="396"/>
      <c r="UZK178" s="396"/>
      <c r="UZL178" s="396"/>
      <c r="UZM178" s="396"/>
      <c r="UZN178" s="396"/>
      <c r="UZO178" s="396"/>
      <c r="UZP178" s="396"/>
      <c r="UZQ178" s="396"/>
      <c r="UZR178" s="396"/>
      <c r="UZS178" s="396"/>
      <c r="UZT178" s="396"/>
      <c r="UZU178" s="396"/>
      <c r="UZV178" s="396"/>
      <c r="UZW178" s="396"/>
      <c r="UZX178" s="396"/>
      <c r="UZY178" s="396"/>
      <c r="UZZ178" s="396"/>
      <c r="VAA178" s="396"/>
      <c r="VAB178" s="396"/>
      <c r="VAC178" s="396"/>
      <c r="VAD178" s="396"/>
      <c r="VAE178" s="396"/>
      <c r="VAF178" s="396"/>
      <c r="VAG178" s="396"/>
      <c r="VAH178" s="396"/>
      <c r="VAI178" s="396"/>
      <c r="VAJ178" s="396"/>
      <c r="VAK178" s="396"/>
      <c r="VAL178" s="396"/>
      <c r="VAM178" s="396"/>
      <c r="VAN178" s="396"/>
      <c r="VAO178" s="396"/>
      <c r="VAP178" s="396"/>
      <c r="VAQ178" s="396"/>
      <c r="VAR178" s="396"/>
      <c r="VAS178" s="396"/>
      <c r="VAT178" s="396"/>
      <c r="VAU178" s="396"/>
      <c r="VAV178" s="396"/>
      <c r="VAW178" s="396"/>
      <c r="VAX178" s="396"/>
      <c r="VAY178" s="396"/>
      <c r="VAZ178" s="396"/>
      <c r="VBA178" s="396"/>
      <c r="VBB178" s="396"/>
      <c r="VBC178" s="396"/>
      <c r="VBD178" s="396"/>
      <c r="VBE178" s="396"/>
      <c r="VBF178" s="396"/>
      <c r="VBG178" s="396"/>
      <c r="VBH178" s="396"/>
      <c r="VBI178" s="396"/>
      <c r="VBJ178" s="396"/>
      <c r="VBK178" s="396"/>
      <c r="VBL178" s="396"/>
      <c r="VBM178" s="396"/>
      <c r="VBN178" s="396"/>
      <c r="VBO178" s="396"/>
      <c r="VBP178" s="396"/>
      <c r="VBQ178" s="396"/>
      <c r="VBR178" s="396"/>
      <c r="VBS178" s="396"/>
      <c r="VBT178" s="396"/>
      <c r="VBU178" s="396"/>
      <c r="VBV178" s="396"/>
      <c r="VBW178" s="396"/>
      <c r="VBX178" s="396"/>
      <c r="VBY178" s="396"/>
      <c r="VBZ178" s="396"/>
      <c r="VCA178" s="396"/>
      <c r="VCB178" s="396"/>
      <c r="VCC178" s="396"/>
      <c r="VCD178" s="396"/>
      <c r="VCE178" s="396"/>
      <c r="VCF178" s="396"/>
      <c r="VCG178" s="396"/>
      <c r="VCH178" s="396"/>
      <c r="VCI178" s="396"/>
      <c r="VCJ178" s="396"/>
      <c r="VCK178" s="396"/>
      <c r="VCL178" s="396"/>
      <c r="VCM178" s="396"/>
      <c r="VCN178" s="396"/>
      <c r="VCO178" s="396"/>
      <c r="VCP178" s="396"/>
      <c r="VCQ178" s="396"/>
      <c r="VCR178" s="396"/>
      <c r="VCS178" s="396"/>
      <c r="VCT178" s="396"/>
      <c r="VCU178" s="396"/>
      <c r="VCV178" s="396"/>
      <c r="VCW178" s="396"/>
      <c r="VCX178" s="396"/>
      <c r="VCY178" s="396"/>
      <c r="VCZ178" s="396"/>
      <c r="VDA178" s="396"/>
      <c r="VDB178" s="396"/>
      <c r="VDC178" s="396"/>
      <c r="VDD178" s="396"/>
      <c r="VDE178" s="396"/>
      <c r="VDF178" s="396"/>
      <c r="VDG178" s="396"/>
      <c r="VDH178" s="396"/>
      <c r="VDI178" s="396"/>
      <c r="VDJ178" s="396"/>
      <c r="VDK178" s="396"/>
      <c r="VDL178" s="396"/>
      <c r="VDM178" s="396"/>
      <c r="VDN178" s="396"/>
      <c r="VDO178" s="396"/>
      <c r="VDP178" s="396"/>
      <c r="VDQ178" s="396"/>
      <c r="VDR178" s="396"/>
      <c r="VDS178" s="396"/>
      <c r="VDT178" s="396"/>
      <c r="VDU178" s="396"/>
      <c r="VDV178" s="396"/>
      <c r="VDW178" s="396"/>
      <c r="VDX178" s="396"/>
      <c r="VDY178" s="396"/>
      <c r="VDZ178" s="396"/>
      <c r="VEA178" s="396"/>
      <c r="VEB178" s="396"/>
      <c r="VEC178" s="396"/>
      <c r="VED178" s="396"/>
      <c r="VEE178" s="396"/>
      <c r="VEF178" s="396"/>
      <c r="VEG178" s="396"/>
      <c r="VEH178" s="396"/>
      <c r="VEI178" s="396"/>
      <c r="VEJ178" s="396"/>
      <c r="VEK178" s="396"/>
      <c r="VEL178" s="396"/>
      <c r="VEM178" s="396"/>
      <c r="VEN178" s="396"/>
      <c r="VEO178" s="396"/>
      <c r="VEP178" s="396"/>
      <c r="VEQ178" s="396"/>
      <c r="VER178" s="396"/>
      <c r="VES178" s="396"/>
      <c r="VET178" s="396"/>
      <c r="VEU178" s="396"/>
      <c r="VEV178" s="396"/>
      <c r="VEW178" s="396"/>
      <c r="VEX178" s="396"/>
      <c r="VEY178" s="396"/>
      <c r="VEZ178" s="396"/>
      <c r="VFA178" s="396"/>
      <c r="VFB178" s="396"/>
      <c r="VFC178" s="396"/>
      <c r="VFD178" s="396"/>
      <c r="VFE178" s="396"/>
      <c r="VFF178" s="396"/>
      <c r="VFG178" s="396"/>
      <c r="VFH178" s="396"/>
      <c r="VFI178" s="396"/>
      <c r="VFJ178" s="396"/>
      <c r="VFK178" s="396"/>
      <c r="VFL178" s="396"/>
      <c r="VFM178" s="396"/>
      <c r="VFN178" s="396"/>
      <c r="VFO178" s="396"/>
      <c r="VFP178" s="396"/>
      <c r="VFQ178" s="396"/>
      <c r="VFR178" s="396"/>
      <c r="VFS178" s="396"/>
      <c r="VFT178" s="396"/>
      <c r="VFU178" s="396"/>
      <c r="VFV178" s="396"/>
      <c r="VFW178" s="396"/>
      <c r="VFX178" s="396"/>
      <c r="VFY178" s="396"/>
      <c r="VFZ178" s="396"/>
      <c r="VGA178" s="396"/>
      <c r="VGB178" s="396"/>
      <c r="VGC178" s="396"/>
      <c r="VGD178" s="396"/>
      <c r="VGE178" s="396"/>
      <c r="VGF178" s="396"/>
      <c r="VGG178" s="396"/>
      <c r="VGH178" s="396"/>
      <c r="VGI178" s="396"/>
      <c r="VGJ178" s="396"/>
      <c r="VGK178" s="396"/>
      <c r="VGL178" s="396"/>
      <c r="VGM178" s="396"/>
      <c r="VGN178" s="396"/>
      <c r="VGO178" s="396"/>
      <c r="VGP178" s="396"/>
      <c r="VGQ178" s="396"/>
      <c r="VGR178" s="396"/>
      <c r="VGS178" s="396"/>
      <c r="VGT178" s="396"/>
      <c r="VGU178" s="396"/>
      <c r="VGV178" s="396"/>
      <c r="VGW178" s="396"/>
      <c r="VGX178" s="396"/>
      <c r="VGY178" s="396"/>
      <c r="VGZ178" s="396"/>
      <c r="VHA178" s="396"/>
      <c r="VHB178" s="396"/>
      <c r="VHC178" s="396"/>
      <c r="VHD178" s="396"/>
      <c r="VHE178" s="396"/>
      <c r="VHF178" s="396"/>
      <c r="VHG178" s="396"/>
      <c r="VHH178" s="396"/>
      <c r="VHI178" s="396"/>
      <c r="VHJ178" s="396"/>
      <c r="VHK178" s="396"/>
      <c r="VHL178" s="396"/>
      <c r="VHM178" s="396"/>
      <c r="VHN178" s="396"/>
      <c r="VHO178" s="396"/>
      <c r="VHP178" s="396"/>
      <c r="VHQ178" s="396"/>
      <c r="VHR178" s="396"/>
      <c r="VHS178" s="396"/>
      <c r="VHT178" s="396"/>
      <c r="VHU178" s="396"/>
      <c r="VHV178" s="396"/>
      <c r="VHW178" s="396"/>
      <c r="VHX178" s="396"/>
      <c r="VHY178" s="396"/>
      <c r="VHZ178" s="396"/>
      <c r="VIA178" s="396"/>
      <c r="VIB178" s="396"/>
      <c r="VIC178" s="396"/>
      <c r="VID178" s="396"/>
      <c r="VIE178" s="396"/>
      <c r="VIF178" s="396"/>
      <c r="VIG178" s="396"/>
      <c r="VIH178" s="396"/>
      <c r="VII178" s="396"/>
      <c r="VIJ178" s="396"/>
      <c r="VIK178" s="396"/>
      <c r="VIL178" s="396"/>
      <c r="VIM178" s="396"/>
      <c r="VIN178" s="396"/>
      <c r="VIO178" s="396"/>
      <c r="VIP178" s="396"/>
      <c r="VIQ178" s="396"/>
      <c r="VIR178" s="396"/>
      <c r="VIS178" s="396"/>
      <c r="VIT178" s="396"/>
      <c r="VIU178" s="396"/>
      <c r="VIV178" s="396"/>
      <c r="VIW178" s="396"/>
      <c r="VIX178" s="396"/>
      <c r="VIY178" s="396"/>
      <c r="VIZ178" s="396"/>
      <c r="VJA178" s="396"/>
      <c r="VJB178" s="396"/>
      <c r="VJC178" s="396"/>
      <c r="VJD178" s="396"/>
      <c r="VJE178" s="396"/>
      <c r="VJF178" s="396"/>
      <c r="VJG178" s="396"/>
      <c r="VJH178" s="396"/>
      <c r="VJI178" s="396"/>
      <c r="VJJ178" s="396"/>
      <c r="VJK178" s="396"/>
      <c r="VJL178" s="396"/>
      <c r="VJM178" s="396"/>
      <c r="VJN178" s="396"/>
      <c r="VJO178" s="396"/>
      <c r="VJP178" s="396"/>
      <c r="VJQ178" s="396"/>
      <c r="VJR178" s="396"/>
      <c r="VJS178" s="396"/>
      <c r="VJT178" s="396"/>
      <c r="VJU178" s="396"/>
      <c r="VJV178" s="396"/>
      <c r="VJW178" s="396"/>
      <c r="VJX178" s="396"/>
      <c r="VJY178" s="396"/>
      <c r="VJZ178" s="396"/>
      <c r="VKA178" s="396"/>
      <c r="VKB178" s="396"/>
      <c r="VKC178" s="396"/>
      <c r="VKD178" s="396"/>
      <c r="VKE178" s="396"/>
      <c r="VKF178" s="396"/>
      <c r="VKG178" s="396"/>
      <c r="VKH178" s="396"/>
      <c r="VKI178" s="396"/>
      <c r="VKJ178" s="396"/>
      <c r="VKK178" s="396"/>
      <c r="VKL178" s="396"/>
      <c r="VKM178" s="396"/>
      <c r="VKN178" s="396"/>
      <c r="VKO178" s="396"/>
      <c r="VKP178" s="396"/>
      <c r="VKQ178" s="396"/>
      <c r="VKR178" s="396"/>
      <c r="VKS178" s="396"/>
      <c r="VKT178" s="396"/>
      <c r="VKU178" s="396"/>
      <c r="VKV178" s="396"/>
      <c r="VKW178" s="396"/>
      <c r="VKX178" s="396"/>
      <c r="VKY178" s="396"/>
      <c r="VKZ178" s="396"/>
      <c r="VLA178" s="396"/>
      <c r="VLB178" s="396"/>
      <c r="VLC178" s="396"/>
      <c r="VLD178" s="396"/>
      <c r="VLE178" s="396"/>
      <c r="VLF178" s="396"/>
      <c r="VLG178" s="396"/>
      <c r="VLH178" s="396"/>
      <c r="VLI178" s="396"/>
      <c r="VLJ178" s="396"/>
      <c r="VLK178" s="396"/>
      <c r="VLL178" s="396"/>
      <c r="VLM178" s="396"/>
      <c r="VLN178" s="396"/>
      <c r="VLO178" s="396"/>
      <c r="VLP178" s="396"/>
      <c r="VLQ178" s="396"/>
      <c r="VLR178" s="396"/>
      <c r="VLS178" s="396"/>
      <c r="VLT178" s="396"/>
      <c r="VLU178" s="396"/>
      <c r="VLV178" s="396"/>
      <c r="VLW178" s="396"/>
      <c r="VLX178" s="396"/>
      <c r="VLY178" s="396"/>
      <c r="VLZ178" s="396"/>
      <c r="VMA178" s="396"/>
      <c r="VMB178" s="396"/>
      <c r="VMC178" s="396"/>
      <c r="VMD178" s="396"/>
      <c r="VME178" s="396"/>
      <c r="VMF178" s="396"/>
      <c r="VMG178" s="396"/>
      <c r="VMH178" s="396"/>
      <c r="VMI178" s="396"/>
      <c r="VMJ178" s="396"/>
      <c r="VMK178" s="396"/>
      <c r="VML178" s="396"/>
      <c r="VMM178" s="396"/>
      <c r="VMN178" s="396"/>
      <c r="VMO178" s="396"/>
      <c r="VMP178" s="396"/>
      <c r="VMQ178" s="396"/>
      <c r="VMR178" s="396"/>
      <c r="VMS178" s="396"/>
      <c r="VMT178" s="396"/>
      <c r="VMU178" s="396"/>
      <c r="VMV178" s="396"/>
      <c r="VMW178" s="396"/>
      <c r="VMX178" s="396"/>
      <c r="VMY178" s="396"/>
      <c r="VMZ178" s="396"/>
      <c r="VNA178" s="396"/>
      <c r="VNB178" s="396"/>
      <c r="VNC178" s="396"/>
      <c r="VND178" s="396"/>
      <c r="VNE178" s="396"/>
      <c r="VNF178" s="396"/>
      <c r="VNG178" s="396"/>
      <c r="VNH178" s="396"/>
      <c r="VNI178" s="396"/>
      <c r="VNJ178" s="396"/>
      <c r="VNK178" s="396"/>
      <c r="VNL178" s="396"/>
      <c r="VNM178" s="396"/>
      <c r="VNN178" s="396"/>
      <c r="VNO178" s="396"/>
      <c r="VNP178" s="396"/>
      <c r="VNQ178" s="396"/>
      <c r="VNR178" s="396"/>
      <c r="VNS178" s="396"/>
      <c r="VNT178" s="396"/>
      <c r="VNU178" s="396"/>
      <c r="VNV178" s="396"/>
      <c r="VNW178" s="396"/>
      <c r="VNX178" s="396"/>
      <c r="VNY178" s="396"/>
      <c r="VNZ178" s="396"/>
      <c r="VOA178" s="396"/>
      <c r="VOB178" s="396"/>
      <c r="VOC178" s="396"/>
      <c r="VOD178" s="396"/>
      <c r="VOE178" s="396"/>
      <c r="VOF178" s="396"/>
      <c r="VOG178" s="396"/>
      <c r="VOH178" s="396"/>
      <c r="VOI178" s="396"/>
      <c r="VOJ178" s="396"/>
      <c r="VOK178" s="396"/>
      <c r="VOL178" s="396"/>
      <c r="VOM178" s="396"/>
      <c r="VON178" s="396"/>
      <c r="VOO178" s="396"/>
      <c r="VOP178" s="396"/>
      <c r="VOQ178" s="396"/>
      <c r="VOR178" s="396"/>
      <c r="VOS178" s="396"/>
      <c r="VOT178" s="396"/>
      <c r="VOU178" s="396"/>
      <c r="VOV178" s="396"/>
      <c r="VOW178" s="396"/>
      <c r="VOX178" s="396"/>
      <c r="VOY178" s="396"/>
      <c r="VOZ178" s="396"/>
      <c r="VPA178" s="396"/>
      <c r="VPB178" s="396"/>
      <c r="VPC178" s="396"/>
      <c r="VPD178" s="396"/>
      <c r="VPE178" s="396"/>
      <c r="VPF178" s="396"/>
      <c r="VPG178" s="396"/>
      <c r="VPH178" s="396"/>
      <c r="VPI178" s="396"/>
      <c r="VPJ178" s="396"/>
      <c r="VPK178" s="396"/>
      <c r="VPL178" s="396"/>
      <c r="VPM178" s="396"/>
      <c r="VPN178" s="396"/>
      <c r="VPO178" s="396"/>
      <c r="VPP178" s="396"/>
      <c r="VPQ178" s="396"/>
      <c r="VPR178" s="396"/>
      <c r="VPS178" s="396"/>
      <c r="VPT178" s="396"/>
      <c r="VPU178" s="396"/>
      <c r="VPV178" s="396"/>
      <c r="VPW178" s="396"/>
      <c r="VPX178" s="396"/>
      <c r="VPY178" s="396"/>
      <c r="VPZ178" s="396"/>
      <c r="VQA178" s="396"/>
      <c r="VQB178" s="396"/>
      <c r="VQC178" s="396"/>
      <c r="VQD178" s="396"/>
      <c r="VQE178" s="396"/>
      <c r="VQF178" s="396"/>
      <c r="VQG178" s="396"/>
      <c r="VQH178" s="396"/>
      <c r="VQI178" s="396"/>
      <c r="VQJ178" s="396"/>
      <c r="VQK178" s="396"/>
      <c r="VQL178" s="396"/>
      <c r="VQM178" s="396"/>
      <c r="VQN178" s="396"/>
      <c r="VQO178" s="396"/>
      <c r="VQP178" s="396"/>
      <c r="VQQ178" s="396"/>
      <c r="VQR178" s="396"/>
      <c r="VQS178" s="396"/>
      <c r="VQT178" s="396"/>
      <c r="VQU178" s="396"/>
      <c r="VQV178" s="396"/>
      <c r="VQW178" s="396"/>
      <c r="VQX178" s="396"/>
      <c r="VQY178" s="396"/>
      <c r="VQZ178" s="396"/>
      <c r="VRA178" s="396"/>
      <c r="VRB178" s="396"/>
      <c r="VRC178" s="396"/>
      <c r="VRD178" s="396"/>
      <c r="VRE178" s="396"/>
      <c r="VRF178" s="396"/>
      <c r="VRG178" s="396"/>
      <c r="VRH178" s="396"/>
      <c r="VRI178" s="396"/>
      <c r="VRJ178" s="396"/>
      <c r="VRK178" s="396"/>
      <c r="VRL178" s="396"/>
      <c r="VRM178" s="396"/>
      <c r="VRN178" s="396"/>
      <c r="VRO178" s="396"/>
      <c r="VRP178" s="396"/>
      <c r="VRQ178" s="396"/>
      <c r="VRR178" s="396"/>
      <c r="VRS178" s="396"/>
      <c r="VRT178" s="396"/>
      <c r="VRU178" s="396"/>
      <c r="VRV178" s="396"/>
      <c r="VRW178" s="396"/>
      <c r="VRX178" s="396"/>
      <c r="VRY178" s="396"/>
      <c r="VRZ178" s="396"/>
      <c r="VSA178" s="396"/>
      <c r="VSB178" s="396"/>
      <c r="VSC178" s="396"/>
      <c r="VSD178" s="396"/>
      <c r="VSE178" s="396"/>
      <c r="VSF178" s="396"/>
      <c r="VSG178" s="396"/>
      <c r="VSH178" s="396"/>
      <c r="VSI178" s="396"/>
      <c r="VSJ178" s="396"/>
      <c r="VSK178" s="396"/>
      <c r="VSL178" s="396"/>
      <c r="VSM178" s="396"/>
      <c r="VSN178" s="396"/>
      <c r="VSO178" s="396"/>
      <c r="VSP178" s="396"/>
      <c r="VSQ178" s="396"/>
      <c r="VSR178" s="396"/>
      <c r="VSS178" s="396"/>
      <c r="VST178" s="396"/>
      <c r="VSU178" s="396"/>
      <c r="VSV178" s="396"/>
      <c r="VSW178" s="396"/>
      <c r="VSX178" s="396"/>
      <c r="VSY178" s="396"/>
      <c r="VSZ178" s="396"/>
      <c r="VTA178" s="396"/>
      <c r="VTB178" s="396"/>
      <c r="VTC178" s="396"/>
      <c r="VTD178" s="396"/>
      <c r="VTE178" s="396"/>
      <c r="VTF178" s="396"/>
      <c r="VTG178" s="396"/>
      <c r="VTH178" s="396"/>
      <c r="VTI178" s="396"/>
      <c r="VTJ178" s="396"/>
      <c r="VTK178" s="396"/>
      <c r="VTL178" s="396"/>
      <c r="VTM178" s="396"/>
      <c r="VTN178" s="396"/>
      <c r="VTO178" s="396"/>
      <c r="VTP178" s="396"/>
      <c r="VTQ178" s="396"/>
      <c r="VTR178" s="396"/>
      <c r="VTS178" s="396"/>
      <c r="VTT178" s="396"/>
      <c r="VTU178" s="396"/>
      <c r="VTV178" s="396"/>
      <c r="VTW178" s="396"/>
      <c r="VTX178" s="396"/>
      <c r="VTY178" s="396"/>
      <c r="VTZ178" s="396"/>
      <c r="VUA178" s="396"/>
      <c r="VUB178" s="396"/>
      <c r="VUC178" s="396"/>
      <c r="VUD178" s="396"/>
      <c r="VUE178" s="396"/>
      <c r="VUF178" s="396"/>
      <c r="VUG178" s="396"/>
      <c r="VUH178" s="396"/>
      <c r="VUI178" s="396"/>
      <c r="VUJ178" s="396"/>
      <c r="VUK178" s="396"/>
      <c r="VUL178" s="396"/>
      <c r="VUM178" s="396"/>
      <c r="VUN178" s="396"/>
      <c r="VUO178" s="396"/>
      <c r="VUP178" s="396"/>
      <c r="VUQ178" s="396"/>
      <c r="VUR178" s="396"/>
      <c r="VUS178" s="396"/>
      <c r="VUT178" s="396"/>
      <c r="VUU178" s="396"/>
      <c r="VUV178" s="396"/>
      <c r="VUW178" s="396"/>
      <c r="VUX178" s="396"/>
      <c r="VUY178" s="396"/>
      <c r="VUZ178" s="396"/>
      <c r="VVA178" s="396"/>
      <c r="VVB178" s="396"/>
      <c r="VVC178" s="396"/>
      <c r="VVD178" s="396"/>
      <c r="VVE178" s="396"/>
      <c r="VVF178" s="396"/>
      <c r="VVG178" s="396"/>
      <c r="VVH178" s="396"/>
      <c r="VVI178" s="396"/>
      <c r="VVJ178" s="396"/>
      <c r="VVK178" s="396"/>
      <c r="VVL178" s="396"/>
      <c r="VVM178" s="396"/>
      <c r="VVN178" s="396"/>
      <c r="VVO178" s="396"/>
      <c r="VVP178" s="396"/>
      <c r="VVQ178" s="396"/>
      <c r="VVR178" s="396"/>
      <c r="VVS178" s="396"/>
      <c r="VVT178" s="396"/>
      <c r="VVU178" s="396"/>
      <c r="VVV178" s="396"/>
      <c r="VVW178" s="396"/>
      <c r="VVX178" s="396"/>
      <c r="VVY178" s="396"/>
      <c r="VVZ178" s="396"/>
      <c r="VWA178" s="396"/>
      <c r="VWB178" s="396"/>
      <c r="VWC178" s="396"/>
      <c r="VWD178" s="396"/>
      <c r="VWE178" s="396"/>
      <c r="VWF178" s="396"/>
      <c r="VWG178" s="396"/>
      <c r="VWH178" s="396"/>
      <c r="VWI178" s="396"/>
      <c r="VWJ178" s="396"/>
      <c r="VWK178" s="396"/>
      <c r="VWL178" s="396"/>
      <c r="VWM178" s="396"/>
      <c r="VWN178" s="396"/>
      <c r="VWO178" s="396"/>
      <c r="VWP178" s="396"/>
      <c r="VWQ178" s="396"/>
      <c r="VWR178" s="396"/>
      <c r="VWS178" s="396"/>
      <c r="VWT178" s="396"/>
      <c r="VWU178" s="396"/>
      <c r="VWV178" s="396"/>
      <c r="VWW178" s="396"/>
      <c r="VWX178" s="396"/>
      <c r="VWY178" s="396"/>
      <c r="VWZ178" s="396"/>
      <c r="VXA178" s="396"/>
      <c r="VXB178" s="396"/>
      <c r="VXC178" s="396"/>
      <c r="VXD178" s="396"/>
      <c r="VXE178" s="396"/>
      <c r="VXF178" s="396"/>
      <c r="VXG178" s="396"/>
      <c r="VXH178" s="396"/>
      <c r="VXI178" s="396"/>
      <c r="VXJ178" s="396"/>
      <c r="VXK178" s="396"/>
      <c r="VXL178" s="396"/>
      <c r="VXM178" s="396"/>
      <c r="VXN178" s="396"/>
      <c r="VXO178" s="396"/>
      <c r="VXP178" s="396"/>
      <c r="VXQ178" s="396"/>
      <c r="VXR178" s="396"/>
      <c r="VXS178" s="396"/>
      <c r="VXT178" s="396"/>
      <c r="VXU178" s="396"/>
      <c r="VXV178" s="396"/>
      <c r="VXW178" s="396"/>
      <c r="VXX178" s="396"/>
      <c r="VXY178" s="396"/>
      <c r="VXZ178" s="396"/>
      <c r="VYA178" s="396"/>
      <c r="VYB178" s="396"/>
      <c r="VYC178" s="396"/>
      <c r="VYD178" s="396"/>
      <c r="VYE178" s="396"/>
      <c r="VYF178" s="396"/>
      <c r="VYG178" s="396"/>
      <c r="VYH178" s="396"/>
      <c r="VYI178" s="396"/>
      <c r="VYJ178" s="396"/>
      <c r="VYK178" s="396"/>
      <c r="VYL178" s="396"/>
      <c r="VYM178" s="396"/>
      <c r="VYN178" s="396"/>
      <c r="VYO178" s="396"/>
      <c r="VYP178" s="396"/>
      <c r="VYQ178" s="396"/>
      <c r="VYR178" s="396"/>
      <c r="VYS178" s="396"/>
      <c r="VYT178" s="396"/>
      <c r="VYU178" s="396"/>
      <c r="VYV178" s="396"/>
      <c r="VYW178" s="396"/>
      <c r="VYX178" s="396"/>
      <c r="VYY178" s="396"/>
      <c r="VYZ178" s="396"/>
      <c r="VZA178" s="396"/>
      <c r="VZB178" s="396"/>
      <c r="VZC178" s="396"/>
      <c r="VZD178" s="396"/>
      <c r="VZE178" s="396"/>
      <c r="VZF178" s="396"/>
      <c r="VZG178" s="396"/>
      <c r="VZH178" s="396"/>
      <c r="VZI178" s="396"/>
      <c r="VZJ178" s="396"/>
      <c r="VZK178" s="396"/>
      <c r="VZL178" s="396"/>
      <c r="VZM178" s="396"/>
      <c r="VZN178" s="396"/>
      <c r="VZO178" s="396"/>
      <c r="VZP178" s="396"/>
      <c r="VZQ178" s="396"/>
      <c r="VZR178" s="396"/>
      <c r="VZS178" s="396"/>
      <c r="VZT178" s="396"/>
      <c r="VZU178" s="396"/>
      <c r="VZV178" s="396"/>
      <c r="VZW178" s="396"/>
      <c r="VZX178" s="396"/>
      <c r="VZY178" s="396"/>
      <c r="VZZ178" s="396"/>
      <c r="WAA178" s="396"/>
      <c r="WAB178" s="396"/>
      <c r="WAC178" s="396"/>
      <c r="WAD178" s="396"/>
      <c r="WAE178" s="396"/>
      <c r="WAF178" s="396"/>
      <c r="WAG178" s="396"/>
      <c r="WAH178" s="396"/>
      <c r="WAI178" s="396"/>
      <c r="WAJ178" s="396"/>
      <c r="WAK178" s="396"/>
      <c r="WAL178" s="396"/>
      <c r="WAM178" s="396"/>
      <c r="WAN178" s="396"/>
      <c r="WAO178" s="396"/>
      <c r="WAP178" s="396"/>
      <c r="WAQ178" s="396"/>
      <c r="WAR178" s="396"/>
      <c r="WAS178" s="396"/>
      <c r="WAT178" s="396"/>
      <c r="WAU178" s="396"/>
      <c r="WAV178" s="396"/>
      <c r="WAW178" s="396"/>
      <c r="WAX178" s="396"/>
      <c r="WAY178" s="396"/>
      <c r="WAZ178" s="396"/>
      <c r="WBA178" s="396"/>
      <c r="WBB178" s="396"/>
      <c r="WBC178" s="396"/>
      <c r="WBD178" s="396"/>
      <c r="WBE178" s="396"/>
      <c r="WBF178" s="396"/>
      <c r="WBG178" s="396"/>
      <c r="WBH178" s="396"/>
      <c r="WBI178" s="396"/>
      <c r="WBJ178" s="396"/>
      <c r="WBK178" s="396"/>
      <c r="WBL178" s="396"/>
      <c r="WBM178" s="396"/>
      <c r="WBN178" s="396"/>
      <c r="WBO178" s="396"/>
      <c r="WBP178" s="396"/>
      <c r="WBQ178" s="396"/>
      <c r="WBR178" s="396"/>
      <c r="WBS178" s="396"/>
      <c r="WBT178" s="396"/>
      <c r="WBU178" s="396"/>
      <c r="WBV178" s="396"/>
      <c r="WBW178" s="396"/>
      <c r="WBX178" s="396"/>
      <c r="WBY178" s="396"/>
      <c r="WBZ178" s="396"/>
      <c r="WCA178" s="396"/>
      <c r="WCB178" s="396"/>
      <c r="WCC178" s="396"/>
      <c r="WCD178" s="396"/>
      <c r="WCE178" s="396"/>
      <c r="WCF178" s="396"/>
      <c r="WCG178" s="396"/>
      <c r="WCH178" s="396"/>
      <c r="WCI178" s="396"/>
      <c r="WCJ178" s="396"/>
      <c r="WCK178" s="396"/>
      <c r="WCL178" s="396"/>
      <c r="WCM178" s="396"/>
      <c r="WCN178" s="396"/>
      <c r="WCO178" s="396"/>
      <c r="WCP178" s="396"/>
      <c r="WCQ178" s="396"/>
      <c r="WCR178" s="396"/>
      <c r="WCS178" s="396"/>
      <c r="WCT178" s="396"/>
      <c r="WCU178" s="396"/>
      <c r="WCV178" s="396"/>
      <c r="WCW178" s="396"/>
      <c r="WCX178" s="396"/>
      <c r="WCY178" s="396"/>
      <c r="WCZ178" s="396"/>
      <c r="WDA178" s="396"/>
      <c r="WDB178" s="396"/>
      <c r="WDC178" s="396"/>
      <c r="WDD178" s="396"/>
      <c r="WDE178" s="396"/>
      <c r="WDF178" s="396"/>
      <c r="WDG178" s="396"/>
      <c r="WDH178" s="396"/>
      <c r="WDI178" s="396"/>
      <c r="WDJ178" s="396"/>
      <c r="WDK178" s="396"/>
      <c r="WDL178" s="396"/>
      <c r="WDM178" s="396"/>
      <c r="WDN178" s="396"/>
      <c r="WDO178" s="396"/>
      <c r="WDP178" s="396"/>
      <c r="WDQ178" s="396"/>
      <c r="WDR178" s="396"/>
      <c r="WDS178" s="396"/>
      <c r="WDT178" s="396"/>
      <c r="WDU178" s="396"/>
      <c r="WDV178" s="396"/>
      <c r="WDW178" s="396"/>
      <c r="WDX178" s="396"/>
      <c r="WDY178" s="396"/>
      <c r="WDZ178" s="396"/>
      <c r="WEA178" s="396"/>
      <c r="WEB178" s="396"/>
      <c r="WEC178" s="396"/>
      <c r="WED178" s="396"/>
      <c r="WEE178" s="396"/>
      <c r="WEF178" s="396"/>
      <c r="WEG178" s="396"/>
      <c r="WEH178" s="396"/>
      <c r="WEI178" s="396"/>
      <c r="WEJ178" s="396"/>
      <c r="WEK178" s="396"/>
      <c r="WEL178" s="396"/>
      <c r="WEM178" s="396"/>
      <c r="WEN178" s="396"/>
      <c r="WEO178" s="396"/>
      <c r="WEP178" s="396"/>
      <c r="WEQ178" s="396"/>
      <c r="WER178" s="396"/>
      <c r="WES178" s="396"/>
      <c r="WET178" s="396"/>
      <c r="WEU178" s="396"/>
      <c r="WEV178" s="396"/>
      <c r="WEW178" s="396"/>
      <c r="WEX178" s="396"/>
      <c r="WEY178" s="396"/>
      <c r="WEZ178" s="396"/>
      <c r="WFA178" s="396"/>
      <c r="WFB178" s="396"/>
      <c r="WFC178" s="396"/>
      <c r="WFD178" s="396"/>
      <c r="WFE178" s="396"/>
      <c r="WFF178" s="396"/>
      <c r="WFG178" s="396"/>
      <c r="WFH178" s="396"/>
      <c r="WFI178" s="396"/>
      <c r="WFJ178" s="396"/>
      <c r="WFK178" s="396"/>
      <c r="WFL178" s="396"/>
      <c r="WFM178" s="396"/>
      <c r="WFN178" s="396"/>
      <c r="WFO178" s="396"/>
      <c r="WFP178" s="396"/>
      <c r="WFQ178" s="396"/>
      <c r="WFR178" s="396"/>
      <c r="WFS178" s="396"/>
      <c r="WFT178" s="396"/>
      <c r="WFU178" s="396"/>
      <c r="WFV178" s="396"/>
      <c r="WFW178" s="396"/>
      <c r="WFX178" s="396"/>
      <c r="WFY178" s="396"/>
      <c r="WFZ178" s="396"/>
      <c r="WGA178" s="396"/>
      <c r="WGB178" s="396"/>
      <c r="WGC178" s="396"/>
      <c r="WGD178" s="396"/>
      <c r="WGE178" s="396"/>
      <c r="WGF178" s="396"/>
      <c r="WGG178" s="396"/>
      <c r="WGH178" s="396"/>
      <c r="WGI178" s="396"/>
      <c r="WGJ178" s="396"/>
      <c r="WGK178" s="396"/>
      <c r="WGL178" s="396"/>
      <c r="WGM178" s="396"/>
      <c r="WGN178" s="396"/>
      <c r="WGO178" s="396"/>
      <c r="WGP178" s="396"/>
      <c r="WGQ178" s="396"/>
      <c r="WGR178" s="396"/>
      <c r="WGS178" s="396"/>
      <c r="WGT178" s="396"/>
      <c r="WGU178" s="396"/>
      <c r="WGV178" s="396"/>
      <c r="WGW178" s="396"/>
      <c r="WGX178" s="396"/>
      <c r="WGY178" s="396"/>
      <c r="WGZ178" s="396"/>
      <c r="WHA178" s="396"/>
      <c r="WHB178" s="396"/>
      <c r="WHC178" s="396"/>
      <c r="WHD178" s="396"/>
      <c r="WHE178" s="396"/>
      <c r="WHF178" s="396"/>
      <c r="WHG178" s="396"/>
      <c r="WHH178" s="396"/>
      <c r="WHI178" s="396"/>
      <c r="WHJ178" s="396"/>
      <c r="WHK178" s="396"/>
      <c r="WHL178" s="396"/>
      <c r="WHM178" s="396"/>
      <c r="WHN178" s="396"/>
      <c r="WHO178" s="396"/>
      <c r="WHP178" s="396"/>
      <c r="WHQ178" s="396"/>
      <c r="WHR178" s="396"/>
      <c r="WHS178" s="396"/>
      <c r="WHT178" s="396"/>
      <c r="WHU178" s="396"/>
      <c r="WHV178" s="396"/>
      <c r="WHW178" s="396"/>
      <c r="WHX178" s="396"/>
      <c r="WHY178" s="396"/>
      <c r="WHZ178" s="396"/>
      <c r="WIA178" s="396"/>
      <c r="WIB178" s="396"/>
      <c r="WIC178" s="396"/>
      <c r="WID178" s="396"/>
      <c r="WIE178" s="396"/>
      <c r="WIF178" s="396"/>
      <c r="WIG178" s="396"/>
      <c r="WIH178" s="396"/>
      <c r="WII178" s="396"/>
      <c r="WIJ178" s="396"/>
      <c r="WIK178" s="396"/>
      <c r="WIL178" s="396"/>
      <c r="WIM178" s="396"/>
      <c r="WIN178" s="396"/>
      <c r="WIO178" s="396"/>
      <c r="WIP178" s="396"/>
      <c r="WIQ178" s="396"/>
      <c r="WIR178" s="396"/>
      <c r="WIS178" s="396"/>
      <c r="WIT178" s="396"/>
      <c r="WIU178" s="396"/>
      <c r="WIV178" s="396"/>
      <c r="WIW178" s="396"/>
      <c r="WIX178" s="396"/>
      <c r="WIY178" s="396"/>
      <c r="WIZ178" s="396"/>
      <c r="WJA178" s="396"/>
      <c r="WJB178" s="396"/>
      <c r="WJC178" s="396"/>
      <c r="WJD178" s="396"/>
      <c r="WJE178" s="396"/>
      <c r="WJF178" s="396"/>
      <c r="WJG178" s="396"/>
      <c r="WJH178" s="396"/>
      <c r="WJI178" s="396"/>
      <c r="WJJ178" s="396"/>
      <c r="WJK178" s="396"/>
      <c r="WJL178" s="396"/>
      <c r="WJM178" s="396"/>
      <c r="WJN178" s="396"/>
      <c r="WJO178" s="396"/>
      <c r="WJP178" s="396"/>
      <c r="WJQ178" s="396"/>
      <c r="WJR178" s="396"/>
      <c r="WJS178" s="396"/>
      <c r="WJT178" s="396"/>
      <c r="WJU178" s="396"/>
      <c r="WJV178" s="396"/>
      <c r="WJW178" s="396"/>
      <c r="WJX178" s="396"/>
      <c r="WJY178" s="396"/>
      <c r="WJZ178" s="396"/>
      <c r="WKA178" s="396"/>
      <c r="WKB178" s="396"/>
      <c r="WKC178" s="396"/>
      <c r="WKD178" s="396"/>
      <c r="WKE178" s="396"/>
      <c r="WKF178" s="396"/>
      <c r="WKG178" s="396"/>
      <c r="WKH178" s="396"/>
      <c r="WKI178" s="396"/>
      <c r="WKJ178" s="396"/>
      <c r="WKK178" s="396"/>
      <c r="WKL178" s="396"/>
      <c r="WKM178" s="396"/>
      <c r="WKN178" s="396"/>
      <c r="WKO178" s="396"/>
      <c r="WKP178" s="396"/>
      <c r="WKQ178" s="396"/>
      <c r="WKR178" s="396"/>
      <c r="WKS178" s="396"/>
      <c r="WKT178" s="396"/>
      <c r="WKU178" s="396"/>
      <c r="WKV178" s="396"/>
      <c r="WKW178" s="396"/>
      <c r="WKX178" s="396"/>
      <c r="WKY178" s="396"/>
      <c r="WKZ178" s="396"/>
      <c r="WLA178" s="396"/>
      <c r="WLB178" s="396"/>
      <c r="WLC178" s="396"/>
      <c r="WLD178" s="396"/>
      <c r="WLE178" s="396"/>
      <c r="WLF178" s="396"/>
      <c r="WLG178" s="396"/>
      <c r="WLH178" s="396"/>
      <c r="WLI178" s="396"/>
      <c r="WLJ178" s="396"/>
      <c r="WLK178" s="396"/>
      <c r="WLL178" s="396"/>
      <c r="WLM178" s="396"/>
      <c r="WLN178" s="396"/>
      <c r="WLO178" s="396"/>
      <c r="WLP178" s="396"/>
      <c r="WLQ178" s="396"/>
      <c r="WLR178" s="396"/>
      <c r="WLS178" s="396"/>
      <c r="WLT178" s="396"/>
      <c r="WLU178" s="396"/>
      <c r="WLV178" s="396"/>
      <c r="WLW178" s="396"/>
      <c r="WLX178" s="396"/>
      <c r="WLY178" s="396"/>
      <c r="WLZ178" s="396"/>
      <c r="WMA178" s="396"/>
      <c r="WMB178" s="396"/>
      <c r="WMC178" s="396"/>
      <c r="WMD178" s="396"/>
      <c r="WME178" s="396"/>
      <c r="WMF178" s="396"/>
      <c r="WMG178" s="396"/>
      <c r="WMH178" s="396"/>
      <c r="WMI178" s="396"/>
      <c r="WMJ178" s="396"/>
      <c r="WMK178" s="396"/>
      <c r="WML178" s="396"/>
      <c r="WMM178" s="396"/>
      <c r="WMN178" s="396"/>
      <c r="WMO178" s="396"/>
      <c r="WMP178" s="396"/>
      <c r="WMQ178" s="396"/>
      <c r="WMR178" s="396"/>
      <c r="WMS178" s="396"/>
      <c r="WMT178" s="396"/>
      <c r="WMU178" s="396"/>
      <c r="WMV178" s="396"/>
      <c r="WMW178" s="396"/>
      <c r="WMX178" s="396"/>
      <c r="WMY178" s="396"/>
      <c r="WMZ178" s="396"/>
      <c r="WNA178" s="396"/>
      <c r="WNB178" s="396"/>
      <c r="WNC178" s="396"/>
      <c r="WND178" s="396"/>
      <c r="WNE178" s="396"/>
      <c r="WNF178" s="396"/>
      <c r="WNG178" s="396"/>
      <c r="WNH178" s="396"/>
      <c r="WNI178" s="396"/>
      <c r="WNJ178" s="396"/>
      <c r="WNK178" s="396"/>
      <c r="WNL178" s="396"/>
      <c r="WNM178" s="396"/>
      <c r="WNN178" s="396"/>
      <c r="WNO178" s="396"/>
      <c r="WNP178" s="396"/>
      <c r="WNQ178" s="396"/>
      <c r="WNR178" s="396"/>
      <c r="WNS178" s="396"/>
      <c r="WNT178" s="396"/>
      <c r="WNU178" s="396"/>
      <c r="WNV178" s="396"/>
      <c r="WNW178" s="396"/>
      <c r="WNX178" s="396"/>
      <c r="WNY178" s="396"/>
      <c r="WNZ178" s="396"/>
      <c r="WOA178" s="396"/>
      <c r="WOB178" s="396"/>
      <c r="WOC178" s="396"/>
      <c r="WOD178" s="396"/>
      <c r="WOE178" s="396"/>
      <c r="WOF178" s="396"/>
      <c r="WOG178" s="396"/>
      <c r="WOH178" s="396"/>
      <c r="WOI178" s="396"/>
      <c r="WOJ178" s="396"/>
      <c r="WOK178" s="396"/>
      <c r="WOL178" s="396"/>
      <c r="WOM178" s="396"/>
      <c r="WON178" s="396"/>
      <c r="WOO178" s="396"/>
      <c r="WOP178" s="396"/>
      <c r="WOQ178" s="396"/>
      <c r="WOR178" s="396"/>
      <c r="WOS178" s="396"/>
      <c r="WOT178" s="396"/>
      <c r="WOU178" s="396"/>
      <c r="WOV178" s="396"/>
      <c r="WOW178" s="396"/>
      <c r="WOX178" s="396"/>
      <c r="WOY178" s="396"/>
      <c r="WOZ178" s="396"/>
      <c r="WPA178" s="396"/>
      <c r="WPB178" s="396"/>
      <c r="WPC178" s="396"/>
      <c r="WPD178" s="396"/>
      <c r="WPE178" s="396"/>
      <c r="WPF178" s="396"/>
      <c r="WPG178" s="396"/>
      <c r="WPH178" s="396"/>
      <c r="WPI178" s="396"/>
      <c r="WPJ178" s="396"/>
      <c r="WPK178" s="396"/>
      <c r="WPL178" s="396"/>
      <c r="WPM178" s="396"/>
      <c r="WPN178" s="396"/>
      <c r="WPO178" s="396"/>
      <c r="WPP178" s="396"/>
      <c r="WPQ178" s="396"/>
      <c r="WPR178" s="396"/>
      <c r="WPS178" s="396"/>
      <c r="WPT178" s="396"/>
      <c r="WPU178" s="396"/>
      <c r="WPV178" s="396"/>
      <c r="WPW178" s="396"/>
      <c r="WPX178" s="396"/>
      <c r="WPY178" s="396"/>
      <c r="WPZ178" s="396"/>
      <c r="WQA178" s="396"/>
      <c r="WQB178" s="396"/>
      <c r="WQC178" s="396"/>
      <c r="WQD178" s="396"/>
      <c r="WQE178" s="396"/>
      <c r="WQF178" s="396"/>
      <c r="WQG178" s="396"/>
      <c r="WQH178" s="396"/>
      <c r="WQI178" s="396"/>
      <c r="WQJ178" s="396"/>
      <c r="WQK178" s="396"/>
      <c r="WQL178" s="396"/>
      <c r="WQM178" s="396"/>
      <c r="WQN178" s="396"/>
      <c r="WQO178" s="396"/>
      <c r="WQP178" s="396"/>
      <c r="WQQ178" s="396"/>
      <c r="WQR178" s="396"/>
      <c r="WQS178" s="396"/>
      <c r="WQT178" s="396"/>
      <c r="WQU178" s="396"/>
      <c r="WQV178" s="396"/>
      <c r="WQW178" s="396"/>
      <c r="WQX178" s="396"/>
      <c r="WQY178" s="396"/>
      <c r="WQZ178" s="396"/>
      <c r="WRA178" s="396"/>
      <c r="WRB178" s="396"/>
      <c r="WRC178" s="396"/>
      <c r="WRD178" s="396"/>
      <c r="WRE178" s="396"/>
      <c r="WRF178" s="396"/>
      <c r="WRG178" s="396"/>
      <c r="WRH178" s="396"/>
      <c r="WRI178" s="396"/>
      <c r="WRJ178" s="396"/>
      <c r="WRK178" s="396"/>
      <c r="WRL178" s="396"/>
      <c r="WRM178" s="396"/>
      <c r="WRN178" s="396"/>
      <c r="WRO178" s="396"/>
      <c r="WRP178" s="396"/>
      <c r="WRQ178" s="396"/>
      <c r="WRR178" s="396"/>
      <c r="WRS178" s="396"/>
      <c r="WRT178" s="396"/>
      <c r="WRU178" s="396"/>
      <c r="WRV178" s="396"/>
      <c r="WRW178" s="396"/>
      <c r="WRX178" s="396"/>
      <c r="WRY178" s="396"/>
      <c r="WRZ178" s="396"/>
      <c r="WSA178" s="396"/>
      <c r="WSB178" s="396"/>
      <c r="WSC178" s="396"/>
      <c r="WSD178" s="396"/>
      <c r="WSE178" s="396"/>
      <c r="WSF178" s="396"/>
      <c r="WSG178" s="396"/>
      <c r="WSH178" s="396"/>
      <c r="WSI178" s="396"/>
      <c r="WSJ178" s="396"/>
      <c r="WSK178" s="396"/>
      <c r="WSL178" s="396"/>
      <c r="WSM178" s="396"/>
      <c r="WSN178" s="396"/>
      <c r="WSO178" s="396"/>
      <c r="WSP178" s="396"/>
      <c r="WSQ178" s="396"/>
      <c r="WSR178" s="396"/>
      <c r="WSS178" s="396"/>
      <c r="WST178" s="396"/>
      <c r="WSU178" s="396"/>
      <c r="WSV178" s="396"/>
      <c r="WSW178" s="396"/>
      <c r="WSX178" s="396"/>
      <c r="WSY178" s="396"/>
      <c r="WSZ178" s="396"/>
      <c r="WTA178" s="396"/>
      <c r="WTB178" s="396"/>
      <c r="WTC178" s="396"/>
      <c r="WTD178" s="396"/>
      <c r="WTE178" s="396"/>
      <c r="WTF178" s="396"/>
      <c r="WTG178" s="396"/>
      <c r="WTH178" s="396"/>
      <c r="WTI178" s="396"/>
      <c r="WTJ178" s="396"/>
      <c r="WTK178" s="396"/>
      <c r="WTL178" s="396"/>
      <c r="WTM178" s="396"/>
      <c r="WTN178" s="396"/>
      <c r="WTO178" s="396"/>
      <c r="WTP178" s="396"/>
      <c r="WTQ178" s="396"/>
      <c r="WTR178" s="396"/>
      <c r="WTS178" s="396"/>
      <c r="WTT178" s="396"/>
      <c r="WTU178" s="396"/>
      <c r="WTV178" s="396"/>
      <c r="WTW178" s="396"/>
      <c r="WTX178" s="396"/>
      <c r="WTY178" s="396"/>
      <c r="WTZ178" s="396"/>
      <c r="WUA178" s="396"/>
      <c r="WUB178" s="396"/>
      <c r="WUC178" s="396"/>
      <c r="WUD178" s="396"/>
      <c r="WUE178" s="396"/>
      <c r="WUF178" s="396"/>
      <c r="WUG178" s="396"/>
      <c r="WUH178" s="396"/>
      <c r="WUI178" s="396"/>
      <c r="WUJ178" s="396"/>
      <c r="WUK178" s="396"/>
      <c r="WUL178" s="396"/>
      <c r="WUM178" s="396"/>
      <c r="WUN178" s="396"/>
      <c r="WUO178" s="396"/>
      <c r="WUP178" s="396"/>
      <c r="WUQ178" s="396"/>
      <c r="WUR178" s="396"/>
      <c r="WUS178" s="396"/>
      <c r="WUT178" s="396"/>
      <c r="WUU178" s="396"/>
      <c r="WUV178" s="396"/>
      <c r="WUW178" s="396"/>
      <c r="WUX178" s="396"/>
      <c r="WUY178" s="396"/>
      <c r="WUZ178" s="396"/>
      <c r="WVA178" s="396"/>
      <c r="WVB178" s="396"/>
      <c r="WVC178" s="396"/>
      <c r="WVD178" s="396"/>
      <c r="WVE178" s="396"/>
      <c r="WVF178" s="396"/>
      <c r="WVG178" s="396"/>
      <c r="WVH178" s="396"/>
      <c r="WVI178" s="396"/>
      <c r="WVJ178" s="396"/>
      <c r="WVK178" s="396"/>
      <c r="WVL178" s="396"/>
      <c r="WVM178" s="396"/>
      <c r="WVN178" s="396"/>
      <c r="WVO178" s="396"/>
      <c r="WVP178" s="396"/>
      <c r="WVQ178" s="396"/>
      <c r="WVR178" s="396"/>
      <c r="WVS178" s="396"/>
      <c r="WVT178" s="396"/>
      <c r="WVU178" s="396"/>
      <c r="WVV178" s="396"/>
      <c r="WVW178" s="396"/>
      <c r="WVX178" s="396"/>
      <c r="WVY178" s="396"/>
      <c r="WVZ178" s="396"/>
      <c r="WWA178" s="396"/>
      <c r="WWB178" s="396"/>
      <c r="WWC178" s="396"/>
      <c r="WWD178" s="396"/>
      <c r="WWE178" s="396"/>
      <c r="WWF178" s="396"/>
      <c r="WWG178" s="396"/>
      <c r="WWH178" s="396"/>
      <c r="WWI178" s="396"/>
      <c r="WWJ178" s="396"/>
      <c r="WWK178" s="396"/>
      <c r="WWL178" s="396"/>
      <c r="WWM178" s="396"/>
      <c r="WWN178" s="396"/>
      <c r="WWO178" s="396"/>
      <c r="WWP178" s="396"/>
      <c r="WWQ178" s="396"/>
      <c r="WWR178" s="396"/>
      <c r="WWS178" s="396"/>
      <c r="WWT178" s="396"/>
      <c r="WWU178" s="396"/>
      <c r="WWV178" s="396"/>
      <c r="WWW178" s="396"/>
      <c r="WWX178" s="396"/>
      <c r="WWY178" s="396"/>
      <c r="WWZ178" s="396"/>
      <c r="WXA178" s="396"/>
      <c r="WXB178" s="396"/>
      <c r="WXC178" s="396"/>
      <c r="WXD178" s="396"/>
      <c r="WXE178" s="396"/>
      <c r="WXF178" s="396"/>
      <c r="WXG178" s="396"/>
      <c r="WXH178" s="396"/>
      <c r="WXI178" s="396"/>
      <c r="WXJ178" s="396"/>
      <c r="WXK178" s="396"/>
      <c r="WXL178" s="396"/>
      <c r="WXM178" s="396"/>
      <c r="WXN178" s="396"/>
      <c r="WXO178" s="396"/>
      <c r="WXP178" s="396"/>
      <c r="WXQ178" s="396"/>
      <c r="WXR178" s="396"/>
      <c r="WXS178" s="396"/>
      <c r="WXT178" s="396"/>
      <c r="WXU178" s="396"/>
      <c r="WXV178" s="396"/>
      <c r="WXW178" s="396"/>
      <c r="WXX178" s="396"/>
      <c r="WXY178" s="396"/>
      <c r="WXZ178" s="396"/>
      <c r="WYA178" s="396"/>
      <c r="WYB178" s="396"/>
      <c r="WYC178" s="396"/>
      <c r="WYD178" s="396"/>
      <c r="WYE178" s="396"/>
      <c r="WYF178" s="396"/>
      <c r="WYG178" s="396"/>
      <c r="WYH178" s="396"/>
      <c r="WYI178" s="396"/>
      <c r="WYJ178" s="396"/>
      <c r="WYK178" s="396"/>
      <c r="WYL178" s="396"/>
      <c r="WYM178" s="396"/>
      <c r="WYN178" s="396"/>
      <c r="WYO178" s="396"/>
      <c r="WYP178" s="396"/>
      <c r="WYQ178" s="396"/>
      <c r="WYR178" s="396"/>
      <c r="WYS178" s="396"/>
      <c r="WYT178" s="396"/>
      <c r="WYU178" s="396"/>
      <c r="WYV178" s="396"/>
      <c r="WYW178" s="396"/>
      <c r="WYX178" s="396"/>
      <c r="WYY178" s="396"/>
      <c r="WYZ178" s="396"/>
      <c r="WZA178" s="396"/>
      <c r="WZB178" s="396"/>
      <c r="WZC178" s="396"/>
      <c r="WZD178" s="396"/>
      <c r="WZE178" s="396"/>
      <c r="WZF178" s="396"/>
      <c r="WZG178" s="396"/>
      <c r="WZH178" s="396"/>
      <c r="WZI178" s="396"/>
      <c r="WZJ178" s="396"/>
      <c r="WZK178" s="396"/>
      <c r="WZL178" s="396"/>
      <c r="WZM178" s="396"/>
      <c r="WZN178" s="396"/>
      <c r="WZO178" s="396"/>
      <c r="WZP178" s="396"/>
      <c r="WZQ178" s="396"/>
      <c r="WZR178" s="396"/>
      <c r="WZS178" s="396"/>
      <c r="WZT178" s="396"/>
      <c r="WZU178" s="396"/>
      <c r="WZV178" s="396"/>
      <c r="WZW178" s="396"/>
      <c r="WZX178" s="396"/>
      <c r="WZY178" s="396"/>
      <c r="WZZ178" s="396"/>
      <c r="XAA178" s="396"/>
      <c r="XAB178" s="396"/>
      <c r="XAC178" s="396"/>
      <c r="XAD178" s="396"/>
      <c r="XAE178" s="396"/>
      <c r="XAF178" s="396"/>
      <c r="XAG178" s="396"/>
      <c r="XAH178" s="396"/>
      <c r="XAI178" s="396"/>
      <c r="XAJ178" s="396"/>
      <c r="XAK178" s="396"/>
      <c r="XAL178" s="396"/>
      <c r="XAM178" s="396"/>
      <c r="XAN178" s="396"/>
      <c r="XAO178" s="396"/>
      <c r="XAP178" s="396"/>
      <c r="XAQ178" s="396"/>
      <c r="XAR178" s="396"/>
      <c r="XAS178" s="396"/>
      <c r="XAT178" s="396"/>
      <c r="XAU178" s="396"/>
      <c r="XAV178" s="396"/>
      <c r="XAW178" s="396"/>
      <c r="XAX178" s="396"/>
      <c r="XAY178" s="396"/>
      <c r="XAZ178" s="396"/>
      <c r="XBA178" s="396"/>
      <c r="XBB178" s="396"/>
      <c r="XBC178" s="396"/>
      <c r="XBD178" s="396"/>
      <c r="XBE178" s="396"/>
      <c r="XBF178" s="396"/>
      <c r="XBG178" s="396"/>
      <c r="XBH178" s="396"/>
      <c r="XBI178" s="396"/>
      <c r="XBJ178" s="396"/>
      <c r="XBK178" s="396"/>
      <c r="XBL178" s="396"/>
      <c r="XBM178" s="396"/>
      <c r="XBN178" s="396"/>
      <c r="XBO178" s="396"/>
      <c r="XBP178" s="396"/>
      <c r="XBQ178" s="396"/>
      <c r="XBR178" s="396"/>
      <c r="XBS178" s="396"/>
      <c r="XBT178" s="396"/>
      <c r="XBU178" s="396"/>
      <c r="XBV178" s="396"/>
      <c r="XBW178" s="396"/>
      <c r="XBX178" s="396"/>
      <c r="XBY178" s="396"/>
      <c r="XBZ178" s="396"/>
      <c r="XCA178" s="396"/>
      <c r="XCB178" s="396"/>
      <c r="XCC178" s="396"/>
      <c r="XCD178" s="396"/>
      <c r="XCE178" s="396"/>
      <c r="XCF178" s="396"/>
      <c r="XCG178" s="396"/>
      <c r="XCH178" s="396"/>
      <c r="XCI178" s="396"/>
      <c r="XCJ178" s="396"/>
      <c r="XCK178" s="396"/>
      <c r="XCL178" s="396"/>
      <c r="XCM178" s="396"/>
      <c r="XCN178" s="396"/>
      <c r="XCO178" s="396"/>
      <c r="XCP178" s="396"/>
      <c r="XCQ178" s="396"/>
      <c r="XCR178" s="396"/>
      <c r="XCS178" s="396"/>
      <c r="XCT178" s="396"/>
      <c r="XCU178" s="396"/>
      <c r="XCV178" s="396"/>
      <c r="XCW178" s="396"/>
      <c r="XCX178" s="396"/>
      <c r="XCY178" s="396"/>
      <c r="XCZ178" s="396"/>
      <c r="XDA178" s="396"/>
      <c r="XDB178" s="396"/>
      <c r="XDC178" s="396"/>
      <c r="XDD178" s="396"/>
      <c r="XDE178" s="396"/>
      <c r="XDF178" s="396"/>
      <c r="XDG178" s="396"/>
      <c r="XDH178" s="396"/>
      <c r="XDI178" s="396"/>
      <c r="XDJ178" s="396"/>
      <c r="XDK178" s="396"/>
      <c r="XDL178" s="396"/>
      <c r="XDM178" s="396"/>
      <c r="XDN178" s="396"/>
      <c r="XDO178" s="396"/>
      <c r="XDP178" s="396"/>
      <c r="XDQ178" s="396"/>
      <c r="XDR178" s="396"/>
      <c r="XDS178" s="396"/>
      <c r="XDT178" s="396"/>
      <c r="XDU178" s="396"/>
      <c r="XDV178" s="396"/>
      <c r="XDW178" s="396"/>
      <c r="XDX178" s="396"/>
      <c r="XDY178" s="396"/>
      <c r="XDZ178" s="396"/>
      <c r="XEA178" s="396"/>
      <c r="XEB178" s="396"/>
      <c r="XEC178" s="396"/>
      <c r="XEE178" s="396"/>
      <c r="XEF178" s="468"/>
      <c r="XEG178" s="469"/>
      <c r="XEH178" s="470"/>
      <c r="XEI178" s="471"/>
      <c r="XEJ178" s="470"/>
      <c r="XEK178" s="470"/>
      <c r="XEL178" s="470"/>
      <c r="XEM178" s="470"/>
      <c r="XEN178" s="472"/>
      <c r="XEO178" s="430"/>
      <c r="XEP178" s="430"/>
    </row>
    <row r="179" spans="1:16370" s="387" customFormat="1" ht="109.2">
      <c r="A179" s="387" t="s">
        <v>40</v>
      </c>
      <c r="B179" s="396"/>
      <c r="C179" s="125">
        <v>115</v>
      </c>
      <c r="D179" s="369" t="s">
        <v>3202</v>
      </c>
      <c r="E179" s="465"/>
      <c r="F179" s="273">
        <f>0.8*1.7</f>
        <v>1.36</v>
      </c>
      <c r="G179" s="272"/>
      <c r="H179" s="272">
        <v>1.36</v>
      </c>
      <c r="I179" s="272">
        <f t="shared" si="87"/>
        <v>1.1600000000000001</v>
      </c>
      <c r="J179" s="272">
        <f t="shared" si="88"/>
        <v>0</v>
      </c>
      <c r="K179" s="272">
        <f t="shared" si="89"/>
        <v>0.2</v>
      </c>
      <c r="L179" s="114" t="s">
        <v>3203</v>
      </c>
      <c r="M179" s="114">
        <f t="shared" si="62"/>
        <v>0</v>
      </c>
      <c r="N179" s="410">
        <f t="shared" si="63"/>
        <v>1.36</v>
      </c>
      <c r="O179" s="411">
        <f t="shared" si="64"/>
        <v>1.1600000000000001</v>
      </c>
      <c r="P179" s="114"/>
      <c r="Q179" s="114"/>
      <c r="R179" s="466">
        <v>0.2</v>
      </c>
      <c r="S179" s="466">
        <v>0.21</v>
      </c>
      <c r="T179" s="466">
        <v>0.75</v>
      </c>
      <c r="U179" s="466">
        <f>1.36*U167</f>
        <v>0</v>
      </c>
      <c r="V179" s="466"/>
      <c r="W179" s="466"/>
      <c r="X179" s="466"/>
      <c r="Y179" s="411">
        <f t="shared" si="65"/>
        <v>0</v>
      </c>
      <c r="Z179" s="466"/>
      <c r="AA179" s="466"/>
      <c r="AB179" s="466"/>
      <c r="AC179" s="466"/>
      <c r="AD179" s="466"/>
      <c r="AE179" s="466"/>
      <c r="AF179" s="466"/>
      <c r="AG179" s="466"/>
      <c r="AH179" s="466"/>
      <c r="AI179" s="466"/>
      <c r="AJ179" s="466"/>
      <c r="AK179" s="466"/>
      <c r="AL179" s="466"/>
      <c r="AM179" s="466"/>
      <c r="AN179" s="466"/>
      <c r="AO179" s="466"/>
      <c r="AP179" s="466"/>
      <c r="AQ179" s="466"/>
      <c r="AR179" s="466"/>
      <c r="AS179" s="466"/>
      <c r="AT179" s="466"/>
      <c r="AU179" s="466"/>
      <c r="AV179" s="466"/>
      <c r="AW179" s="411">
        <f t="shared" si="66"/>
        <v>0.2</v>
      </c>
      <c r="AX179" s="466"/>
      <c r="AY179" s="466">
        <v>0.2</v>
      </c>
      <c r="AZ179" s="125" t="s">
        <v>194</v>
      </c>
      <c r="BA179" s="125" t="s">
        <v>3204</v>
      </c>
      <c r="BB179" s="467"/>
      <c r="BC179" s="467"/>
      <c r="BD179" s="401">
        <f t="shared" si="67"/>
        <v>0</v>
      </c>
      <c r="BE179" s="467"/>
      <c r="BF179" s="467"/>
      <c r="BG179" s="467"/>
      <c r="BH179" s="401">
        <f t="shared" si="68"/>
        <v>0</v>
      </c>
      <c r="BI179" s="467"/>
      <c r="BJ179" s="467"/>
      <c r="BK179" s="467"/>
      <c r="BL179" s="125" t="s">
        <v>2756</v>
      </c>
      <c r="BM179" s="466"/>
      <c r="BN179" s="125" t="s">
        <v>3205</v>
      </c>
      <c r="BO179" s="125" t="s">
        <v>3168</v>
      </c>
      <c r="BP179" s="125" t="s">
        <v>72</v>
      </c>
      <c r="BQ179" s="125" t="s">
        <v>72</v>
      </c>
      <c r="BR179" s="396"/>
      <c r="BS179" s="396"/>
      <c r="BT179" s="396"/>
      <c r="BU179" s="396"/>
      <c r="BV179" s="396"/>
      <c r="BW179" s="396"/>
      <c r="BX179" s="396"/>
      <c r="BY179" s="396"/>
      <c r="BZ179" s="396"/>
      <c r="CA179" s="396"/>
      <c r="CB179" s="396"/>
      <c r="CC179" s="396"/>
      <c r="CD179" s="396"/>
      <c r="CE179" s="396"/>
      <c r="CF179" s="396"/>
      <c r="CG179" s="396"/>
      <c r="CH179" s="396"/>
      <c r="CI179" s="396"/>
      <c r="CJ179" s="396"/>
      <c r="CK179" s="396"/>
      <c r="CL179" s="396"/>
      <c r="CM179" s="396"/>
      <c r="CN179" s="396"/>
      <c r="CO179" s="396"/>
      <c r="CP179" s="396"/>
      <c r="CQ179" s="396"/>
      <c r="CR179" s="396"/>
      <c r="CS179" s="396"/>
      <c r="CT179" s="396"/>
      <c r="CU179" s="396"/>
      <c r="CV179" s="396"/>
      <c r="CW179" s="396"/>
      <c r="CX179" s="396"/>
      <c r="CY179" s="396"/>
      <c r="CZ179" s="396"/>
      <c r="DA179" s="396"/>
      <c r="DB179" s="396"/>
      <c r="DC179" s="396"/>
      <c r="DD179" s="396"/>
      <c r="DE179" s="396"/>
      <c r="DF179" s="396"/>
      <c r="DG179" s="396"/>
      <c r="DH179" s="396"/>
      <c r="DI179" s="396"/>
      <c r="DJ179" s="396"/>
      <c r="DK179" s="396"/>
      <c r="DL179" s="396"/>
      <c r="DM179" s="396"/>
      <c r="DN179" s="396"/>
      <c r="DO179" s="396"/>
      <c r="DP179" s="396"/>
      <c r="DQ179" s="396"/>
      <c r="DR179" s="396"/>
      <c r="DS179" s="396"/>
      <c r="DT179" s="396"/>
      <c r="DU179" s="396"/>
      <c r="DV179" s="396"/>
      <c r="DW179" s="396"/>
      <c r="DX179" s="396"/>
      <c r="DY179" s="396"/>
      <c r="DZ179" s="396"/>
      <c r="EA179" s="396"/>
      <c r="EB179" s="396"/>
      <c r="EC179" s="396"/>
      <c r="ED179" s="396"/>
      <c r="EE179" s="396"/>
      <c r="EF179" s="396"/>
      <c r="EG179" s="396"/>
      <c r="EH179" s="396"/>
      <c r="EI179" s="396"/>
      <c r="EJ179" s="396"/>
      <c r="EK179" s="396"/>
      <c r="EL179" s="396"/>
      <c r="EM179" s="396"/>
      <c r="EN179" s="396"/>
      <c r="EO179" s="396"/>
      <c r="EP179" s="396"/>
      <c r="EQ179" s="396"/>
      <c r="ER179" s="396"/>
      <c r="ES179" s="396"/>
      <c r="ET179" s="396"/>
      <c r="EU179" s="396"/>
      <c r="EV179" s="396"/>
      <c r="EW179" s="396"/>
      <c r="EX179" s="396"/>
      <c r="EY179" s="396"/>
      <c r="EZ179" s="396"/>
      <c r="FA179" s="396"/>
      <c r="FB179" s="396"/>
      <c r="FC179" s="396"/>
      <c r="FD179" s="396"/>
      <c r="FE179" s="396"/>
      <c r="FF179" s="396"/>
      <c r="FG179" s="396"/>
      <c r="FH179" s="396"/>
      <c r="FI179" s="396"/>
      <c r="FJ179" s="396"/>
      <c r="FK179" s="396"/>
      <c r="FL179" s="396"/>
      <c r="FM179" s="396"/>
      <c r="FN179" s="396"/>
      <c r="FO179" s="396"/>
      <c r="FP179" s="396"/>
      <c r="FQ179" s="396"/>
      <c r="FR179" s="396"/>
      <c r="FS179" s="396"/>
      <c r="FT179" s="396"/>
      <c r="FU179" s="396"/>
      <c r="FV179" s="396"/>
      <c r="FW179" s="396"/>
      <c r="FX179" s="396"/>
      <c r="FY179" s="396"/>
      <c r="FZ179" s="396"/>
      <c r="GA179" s="396"/>
      <c r="GB179" s="396"/>
      <c r="GC179" s="396"/>
      <c r="GD179" s="396"/>
      <c r="GE179" s="396"/>
      <c r="GF179" s="396"/>
      <c r="GG179" s="396"/>
      <c r="GH179" s="396"/>
      <c r="GI179" s="396"/>
      <c r="GJ179" s="396"/>
      <c r="GK179" s="396"/>
      <c r="GL179" s="396"/>
      <c r="GM179" s="396"/>
      <c r="GN179" s="396"/>
      <c r="GO179" s="396"/>
      <c r="GP179" s="396"/>
      <c r="GQ179" s="396"/>
      <c r="GR179" s="396"/>
      <c r="GS179" s="396"/>
      <c r="GT179" s="396"/>
      <c r="GU179" s="396"/>
      <c r="GV179" s="396"/>
      <c r="GW179" s="396"/>
      <c r="GX179" s="396"/>
      <c r="GY179" s="396"/>
      <c r="GZ179" s="396"/>
      <c r="HA179" s="396"/>
      <c r="HB179" s="396"/>
      <c r="HC179" s="396"/>
      <c r="HD179" s="396"/>
      <c r="HE179" s="396"/>
      <c r="HF179" s="396"/>
      <c r="HG179" s="396"/>
      <c r="HH179" s="396"/>
      <c r="HI179" s="396"/>
      <c r="HJ179" s="396"/>
      <c r="HK179" s="396"/>
      <c r="HL179" s="396"/>
      <c r="HM179" s="396"/>
      <c r="HN179" s="396"/>
      <c r="HO179" s="396"/>
      <c r="HP179" s="396"/>
      <c r="HQ179" s="396"/>
      <c r="HR179" s="396"/>
      <c r="HS179" s="396"/>
      <c r="HT179" s="396"/>
      <c r="HU179" s="396"/>
      <c r="HV179" s="396"/>
      <c r="HW179" s="396"/>
      <c r="HX179" s="396"/>
      <c r="HY179" s="396"/>
      <c r="HZ179" s="396"/>
      <c r="IA179" s="396"/>
      <c r="IB179" s="396"/>
      <c r="IC179" s="396"/>
      <c r="ID179" s="396"/>
      <c r="IE179" s="396"/>
      <c r="IF179" s="396"/>
      <c r="IG179" s="396"/>
      <c r="IH179" s="396"/>
      <c r="II179" s="396"/>
      <c r="IJ179" s="396"/>
      <c r="IK179" s="396"/>
      <c r="IL179" s="396"/>
      <c r="IM179" s="396"/>
      <c r="IN179" s="396"/>
      <c r="IO179" s="396"/>
      <c r="IP179" s="396"/>
      <c r="IQ179" s="396"/>
      <c r="IR179" s="396"/>
      <c r="IS179" s="396"/>
      <c r="IT179" s="396"/>
      <c r="IU179" s="396"/>
      <c r="IV179" s="396"/>
      <c r="IW179" s="396"/>
      <c r="IX179" s="396"/>
      <c r="IY179" s="396"/>
      <c r="IZ179" s="396"/>
      <c r="JA179" s="396"/>
      <c r="JB179" s="396"/>
      <c r="JC179" s="396"/>
      <c r="JD179" s="396"/>
      <c r="JE179" s="396"/>
      <c r="JF179" s="396"/>
      <c r="JG179" s="396"/>
      <c r="JH179" s="396"/>
      <c r="JI179" s="396"/>
      <c r="JJ179" s="396"/>
      <c r="JK179" s="396"/>
      <c r="JL179" s="396"/>
      <c r="JM179" s="396"/>
      <c r="JN179" s="396"/>
      <c r="JO179" s="396"/>
      <c r="JP179" s="396"/>
      <c r="JQ179" s="396"/>
      <c r="JR179" s="396"/>
      <c r="JS179" s="396"/>
      <c r="JT179" s="396"/>
      <c r="JU179" s="396"/>
      <c r="JV179" s="396"/>
      <c r="JW179" s="396"/>
      <c r="JX179" s="396"/>
      <c r="JY179" s="396"/>
      <c r="JZ179" s="396"/>
      <c r="KA179" s="396"/>
      <c r="KB179" s="396"/>
      <c r="KC179" s="396"/>
      <c r="KD179" s="396"/>
      <c r="KE179" s="396"/>
      <c r="KF179" s="396"/>
      <c r="KG179" s="396"/>
      <c r="KH179" s="396"/>
      <c r="KI179" s="396"/>
      <c r="KJ179" s="396"/>
      <c r="KK179" s="396"/>
      <c r="KL179" s="396"/>
      <c r="KM179" s="396"/>
      <c r="KN179" s="396"/>
      <c r="KO179" s="396"/>
      <c r="KP179" s="396"/>
      <c r="KQ179" s="396"/>
      <c r="KR179" s="396"/>
      <c r="KS179" s="396"/>
      <c r="KT179" s="396"/>
      <c r="KU179" s="396"/>
      <c r="KV179" s="396"/>
      <c r="KW179" s="396"/>
      <c r="KX179" s="396"/>
      <c r="KY179" s="396"/>
      <c r="KZ179" s="396"/>
      <c r="LA179" s="396"/>
      <c r="LB179" s="396"/>
      <c r="LC179" s="396"/>
      <c r="LD179" s="396"/>
      <c r="LE179" s="396"/>
      <c r="LF179" s="396"/>
      <c r="LG179" s="396"/>
      <c r="LH179" s="396"/>
      <c r="LI179" s="396"/>
      <c r="LJ179" s="396"/>
      <c r="LK179" s="396"/>
      <c r="LL179" s="396"/>
      <c r="LM179" s="396"/>
      <c r="LN179" s="396"/>
      <c r="LO179" s="396"/>
      <c r="LP179" s="396"/>
      <c r="LQ179" s="396"/>
      <c r="LR179" s="396"/>
      <c r="LS179" s="396"/>
      <c r="LT179" s="396"/>
      <c r="LU179" s="396"/>
      <c r="LV179" s="396"/>
      <c r="LW179" s="396"/>
      <c r="LX179" s="396"/>
      <c r="LY179" s="396"/>
      <c r="LZ179" s="396"/>
      <c r="MA179" s="396"/>
      <c r="MB179" s="396"/>
      <c r="MC179" s="396"/>
      <c r="MD179" s="396"/>
      <c r="ME179" s="396"/>
      <c r="MF179" s="396"/>
      <c r="MG179" s="396"/>
      <c r="MH179" s="396"/>
      <c r="MI179" s="396"/>
      <c r="MJ179" s="396"/>
      <c r="MK179" s="396"/>
      <c r="ML179" s="396"/>
      <c r="MM179" s="396"/>
      <c r="MN179" s="396"/>
      <c r="MO179" s="396"/>
      <c r="MP179" s="396"/>
      <c r="MQ179" s="396"/>
      <c r="MR179" s="396"/>
      <c r="MS179" s="396"/>
      <c r="MT179" s="396"/>
      <c r="MU179" s="396"/>
      <c r="MV179" s="396"/>
      <c r="MW179" s="396"/>
      <c r="MX179" s="396"/>
      <c r="MY179" s="396"/>
      <c r="MZ179" s="396"/>
      <c r="NA179" s="396"/>
      <c r="NB179" s="396"/>
      <c r="NC179" s="396"/>
      <c r="ND179" s="396"/>
      <c r="NE179" s="396"/>
      <c r="NF179" s="396"/>
      <c r="NG179" s="396"/>
      <c r="NH179" s="396"/>
      <c r="NI179" s="396"/>
      <c r="NJ179" s="396"/>
      <c r="NK179" s="396"/>
      <c r="NL179" s="396"/>
      <c r="NM179" s="396"/>
      <c r="NN179" s="396"/>
      <c r="NO179" s="396"/>
      <c r="NP179" s="396"/>
      <c r="NQ179" s="396"/>
      <c r="NR179" s="396"/>
      <c r="NS179" s="396"/>
      <c r="NT179" s="396"/>
      <c r="NU179" s="396"/>
      <c r="NV179" s="396"/>
      <c r="NW179" s="396"/>
      <c r="NX179" s="396"/>
      <c r="NY179" s="396"/>
      <c r="NZ179" s="396"/>
      <c r="OA179" s="396"/>
      <c r="OB179" s="396"/>
      <c r="OC179" s="396"/>
      <c r="OD179" s="396"/>
      <c r="OE179" s="396"/>
      <c r="OF179" s="396"/>
      <c r="OG179" s="396"/>
      <c r="OH179" s="396"/>
      <c r="OI179" s="396"/>
      <c r="OJ179" s="396"/>
      <c r="OK179" s="396"/>
      <c r="OL179" s="396"/>
      <c r="OM179" s="396"/>
      <c r="ON179" s="396"/>
      <c r="OO179" s="396"/>
      <c r="OP179" s="396"/>
      <c r="OQ179" s="396"/>
      <c r="OR179" s="396"/>
      <c r="OS179" s="396"/>
      <c r="OT179" s="396"/>
      <c r="OU179" s="396"/>
      <c r="OV179" s="396"/>
      <c r="OW179" s="396"/>
      <c r="OX179" s="396"/>
      <c r="OY179" s="396"/>
      <c r="OZ179" s="396"/>
      <c r="PA179" s="396"/>
      <c r="PB179" s="396"/>
      <c r="PC179" s="396"/>
      <c r="PD179" s="396"/>
      <c r="PE179" s="396"/>
      <c r="PF179" s="396"/>
      <c r="PG179" s="396"/>
      <c r="PH179" s="396"/>
      <c r="PI179" s="396"/>
      <c r="PJ179" s="396"/>
      <c r="PK179" s="396"/>
      <c r="PL179" s="396"/>
      <c r="PM179" s="396"/>
      <c r="PN179" s="396"/>
      <c r="PO179" s="396"/>
      <c r="PP179" s="396"/>
      <c r="PQ179" s="396"/>
      <c r="PR179" s="396"/>
      <c r="PS179" s="396"/>
      <c r="PT179" s="396"/>
      <c r="PU179" s="396"/>
      <c r="PV179" s="396"/>
      <c r="PW179" s="396"/>
      <c r="PX179" s="396"/>
      <c r="PY179" s="396"/>
      <c r="PZ179" s="396"/>
      <c r="QA179" s="396"/>
      <c r="QB179" s="396"/>
      <c r="QC179" s="396"/>
      <c r="QD179" s="396"/>
      <c r="QE179" s="396"/>
      <c r="QF179" s="396"/>
      <c r="QG179" s="396"/>
      <c r="QH179" s="396"/>
      <c r="QI179" s="396"/>
      <c r="QJ179" s="396"/>
      <c r="QK179" s="396"/>
      <c r="QL179" s="396"/>
      <c r="QM179" s="396"/>
      <c r="QN179" s="396"/>
      <c r="QO179" s="396"/>
      <c r="QP179" s="396"/>
      <c r="QQ179" s="396"/>
      <c r="QR179" s="396"/>
      <c r="QS179" s="396"/>
      <c r="QT179" s="396"/>
      <c r="QU179" s="396"/>
      <c r="QV179" s="396"/>
      <c r="QW179" s="396"/>
      <c r="QX179" s="396"/>
      <c r="QY179" s="396"/>
      <c r="QZ179" s="396"/>
      <c r="RA179" s="396"/>
      <c r="RB179" s="396"/>
      <c r="RC179" s="396"/>
      <c r="RD179" s="396"/>
      <c r="RE179" s="396"/>
      <c r="RF179" s="396"/>
      <c r="RG179" s="396"/>
      <c r="RH179" s="396"/>
      <c r="RI179" s="396"/>
      <c r="RJ179" s="396"/>
      <c r="RK179" s="396"/>
      <c r="RL179" s="396"/>
      <c r="RM179" s="396"/>
      <c r="RN179" s="396"/>
      <c r="RO179" s="396"/>
      <c r="RP179" s="396"/>
      <c r="RQ179" s="396"/>
      <c r="RR179" s="396"/>
      <c r="RS179" s="396"/>
      <c r="RT179" s="396"/>
      <c r="RU179" s="396"/>
      <c r="RV179" s="396"/>
      <c r="RW179" s="396"/>
      <c r="RX179" s="396"/>
      <c r="RY179" s="396"/>
      <c r="RZ179" s="396"/>
      <c r="SA179" s="396"/>
      <c r="SB179" s="396"/>
      <c r="SC179" s="396"/>
      <c r="SD179" s="396"/>
      <c r="SE179" s="396"/>
      <c r="SF179" s="396"/>
      <c r="SG179" s="396"/>
      <c r="SH179" s="396"/>
      <c r="SI179" s="396"/>
      <c r="SJ179" s="396"/>
      <c r="SK179" s="396"/>
      <c r="SL179" s="396"/>
      <c r="SM179" s="396"/>
      <c r="SN179" s="396"/>
      <c r="SO179" s="396"/>
      <c r="SP179" s="396"/>
      <c r="SQ179" s="396"/>
      <c r="SR179" s="396"/>
      <c r="SS179" s="396"/>
      <c r="ST179" s="396"/>
      <c r="SU179" s="396"/>
      <c r="SV179" s="396"/>
      <c r="SW179" s="396"/>
      <c r="SX179" s="396"/>
      <c r="SY179" s="396"/>
      <c r="SZ179" s="396"/>
      <c r="TA179" s="396"/>
      <c r="TB179" s="396"/>
      <c r="TC179" s="396"/>
      <c r="TD179" s="396"/>
      <c r="TE179" s="396"/>
      <c r="TF179" s="396"/>
      <c r="TG179" s="396"/>
      <c r="TH179" s="396"/>
      <c r="TI179" s="396"/>
      <c r="TJ179" s="396"/>
      <c r="TK179" s="396"/>
      <c r="TL179" s="396"/>
      <c r="TM179" s="396"/>
      <c r="TN179" s="396"/>
      <c r="TO179" s="396"/>
      <c r="TP179" s="396"/>
      <c r="TQ179" s="396"/>
      <c r="TR179" s="396"/>
      <c r="TS179" s="396"/>
      <c r="TT179" s="396"/>
      <c r="TU179" s="396"/>
      <c r="TV179" s="396"/>
      <c r="TW179" s="396"/>
      <c r="TX179" s="396"/>
      <c r="TY179" s="396"/>
      <c r="TZ179" s="396"/>
      <c r="UA179" s="396"/>
      <c r="UB179" s="396"/>
      <c r="UC179" s="396"/>
      <c r="UD179" s="396"/>
      <c r="UE179" s="396"/>
      <c r="UF179" s="396"/>
      <c r="UG179" s="396"/>
      <c r="UH179" s="396"/>
      <c r="UI179" s="396"/>
      <c r="UJ179" s="396"/>
      <c r="UK179" s="396"/>
      <c r="UL179" s="396"/>
      <c r="UM179" s="396"/>
      <c r="UN179" s="396"/>
      <c r="UO179" s="396"/>
      <c r="UP179" s="396"/>
      <c r="UQ179" s="396"/>
      <c r="UR179" s="396"/>
      <c r="US179" s="396"/>
      <c r="UT179" s="396"/>
      <c r="UU179" s="396"/>
      <c r="UV179" s="396"/>
      <c r="UW179" s="396"/>
      <c r="UX179" s="396"/>
      <c r="UY179" s="396"/>
      <c r="UZ179" s="396"/>
      <c r="VA179" s="396"/>
      <c r="VB179" s="396"/>
      <c r="VC179" s="396"/>
      <c r="VD179" s="396"/>
      <c r="VE179" s="396"/>
      <c r="VF179" s="396"/>
      <c r="VG179" s="396"/>
      <c r="VH179" s="396"/>
      <c r="VI179" s="396"/>
      <c r="VJ179" s="396"/>
      <c r="VK179" s="396"/>
      <c r="VL179" s="396"/>
      <c r="VM179" s="396"/>
      <c r="VN179" s="396"/>
      <c r="VO179" s="396"/>
      <c r="VP179" s="396"/>
      <c r="VQ179" s="396"/>
      <c r="VR179" s="396"/>
      <c r="VS179" s="396"/>
      <c r="VT179" s="396"/>
      <c r="VU179" s="396"/>
      <c r="VV179" s="396"/>
      <c r="VW179" s="396"/>
      <c r="VX179" s="396"/>
      <c r="VY179" s="396"/>
      <c r="VZ179" s="396"/>
      <c r="WA179" s="396"/>
      <c r="WB179" s="396"/>
      <c r="WC179" s="396"/>
      <c r="WD179" s="396"/>
      <c r="WE179" s="396"/>
      <c r="WF179" s="396"/>
      <c r="WG179" s="396"/>
      <c r="WH179" s="396"/>
      <c r="WI179" s="396"/>
      <c r="WJ179" s="396"/>
      <c r="WK179" s="396"/>
      <c r="WL179" s="396"/>
      <c r="WM179" s="396"/>
      <c r="WN179" s="396"/>
      <c r="WO179" s="396"/>
      <c r="WP179" s="396"/>
      <c r="WQ179" s="396"/>
      <c r="WR179" s="396"/>
      <c r="WS179" s="396"/>
      <c r="WT179" s="396"/>
      <c r="WU179" s="396"/>
      <c r="WV179" s="396"/>
      <c r="WW179" s="396"/>
      <c r="WX179" s="396"/>
      <c r="WY179" s="396"/>
      <c r="WZ179" s="396"/>
      <c r="XA179" s="396"/>
      <c r="XB179" s="396"/>
      <c r="XC179" s="396"/>
      <c r="XD179" s="396"/>
      <c r="XE179" s="396"/>
      <c r="XF179" s="396"/>
      <c r="XG179" s="396"/>
      <c r="XH179" s="396"/>
      <c r="XI179" s="396"/>
      <c r="XJ179" s="396"/>
      <c r="XK179" s="396"/>
      <c r="XL179" s="396"/>
      <c r="XM179" s="396"/>
      <c r="XN179" s="396"/>
      <c r="XO179" s="396"/>
      <c r="XP179" s="396"/>
      <c r="XQ179" s="396"/>
      <c r="XR179" s="396"/>
      <c r="XS179" s="396"/>
      <c r="XT179" s="396"/>
      <c r="XU179" s="396"/>
      <c r="XV179" s="396"/>
      <c r="XW179" s="396"/>
      <c r="XX179" s="396"/>
      <c r="XY179" s="396"/>
      <c r="XZ179" s="396"/>
      <c r="YA179" s="396"/>
      <c r="YB179" s="396"/>
      <c r="YC179" s="396"/>
      <c r="YD179" s="396"/>
      <c r="YE179" s="396"/>
      <c r="YF179" s="396"/>
      <c r="YG179" s="396"/>
      <c r="YH179" s="396"/>
      <c r="YI179" s="396"/>
      <c r="YJ179" s="396"/>
      <c r="YK179" s="396"/>
      <c r="YL179" s="396"/>
      <c r="YM179" s="396"/>
      <c r="YN179" s="396"/>
      <c r="YO179" s="396"/>
      <c r="YP179" s="396"/>
      <c r="YQ179" s="396"/>
      <c r="YR179" s="396"/>
      <c r="YS179" s="396"/>
      <c r="YT179" s="396"/>
      <c r="YU179" s="396"/>
      <c r="YV179" s="396"/>
      <c r="YW179" s="396"/>
      <c r="YX179" s="396"/>
      <c r="YY179" s="396"/>
      <c r="YZ179" s="396"/>
      <c r="ZA179" s="396"/>
      <c r="ZB179" s="396"/>
      <c r="ZC179" s="396"/>
      <c r="ZD179" s="396"/>
      <c r="ZE179" s="396"/>
      <c r="ZF179" s="396"/>
      <c r="ZG179" s="396"/>
      <c r="ZH179" s="396"/>
      <c r="ZI179" s="396"/>
      <c r="ZJ179" s="396"/>
      <c r="ZK179" s="396"/>
      <c r="ZL179" s="396"/>
      <c r="ZM179" s="396"/>
      <c r="ZN179" s="396"/>
      <c r="ZO179" s="396"/>
      <c r="ZP179" s="396"/>
      <c r="ZQ179" s="396"/>
      <c r="ZR179" s="396"/>
      <c r="ZS179" s="396"/>
      <c r="ZT179" s="396"/>
      <c r="ZU179" s="396"/>
      <c r="ZV179" s="396"/>
      <c r="ZW179" s="396"/>
      <c r="ZX179" s="396"/>
      <c r="ZY179" s="396"/>
      <c r="ZZ179" s="396"/>
      <c r="AAA179" s="396"/>
      <c r="AAB179" s="396"/>
      <c r="AAC179" s="396"/>
      <c r="AAD179" s="396"/>
      <c r="AAE179" s="396"/>
      <c r="AAF179" s="396"/>
      <c r="AAG179" s="396"/>
      <c r="AAH179" s="396"/>
      <c r="AAI179" s="396"/>
      <c r="AAJ179" s="396"/>
      <c r="AAK179" s="396"/>
      <c r="AAL179" s="396"/>
      <c r="AAM179" s="396"/>
      <c r="AAN179" s="396"/>
      <c r="AAO179" s="396"/>
      <c r="AAP179" s="396"/>
      <c r="AAQ179" s="396"/>
      <c r="AAR179" s="396"/>
      <c r="AAS179" s="396"/>
      <c r="AAT179" s="396"/>
      <c r="AAU179" s="396"/>
      <c r="AAV179" s="396"/>
      <c r="AAW179" s="396"/>
      <c r="AAX179" s="396"/>
      <c r="AAY179" s="396"/>
      <c r="AAZ179" s="396"/>
      <c r="ABA179" s="396"/>
      <c r="ABB179" s="396"/>
      <c r="ABC179" s="396"/>
      <c r="ABD179" s="396"/>
      <c r="ABE179" s="396"/>
      <c r="ABF179" s="396"/>
      <c r="ABG179" s="396"/>
      <c r="ABH179" s="396"/>
      <c r="ABI179" s="396"/>
      <c r="ABJ179" s="396"/>
      <c r="ABK179" s="396"/>
      <c r="ABL179" s="396"/>
      <c r="ABM179" s="396"/>
      <c r="ABN179" s="396"/>
      <c r="ABO179" s="396"/>
      <c r="ABP179" s="396"/>
      <c r="ABQ179" s="396"/>
      <c r="ABR179" s="396"/>
      <c r="ABS179" s="396"/>
      <c r="ABT179" s="396"/>
      <c r="ABU179" s="396"/>
      <c r="ABV179" s="396"/>
      <c r="ABW179" s="396"/>
      <c r="ABX179" s="396"/>
      <c r="ABY179" s="396"/>
      <c r="ABZ179" s="396"/>
      <c r="ACA179" s="396"/>
      <c r="ACB179" s="396"/>
      <c r="ACC179" s="396"/>
      <c r="ACD179" s="396"/>
      <c r="ACE179" s="396"/>
      <c r="ACF179" s="396"/>
      <c r="ACG179" s="396"/>
      <c r="ACH179" s="396"/>
      <c r="ACI179" s="396"/>
      <c r="ACJ179" s="396"/>
      <c r="ACK179" s="396"/>
      <c r="ACL179" s="396"/>
      <c r="ACM179" s="396"/>
      <c r="ACN179" s="396"/>
      <c r="ACO179" s="396"/>
      <c r="ACP179" s="396"/>
      <c r="ACQ179" s="396"/>
      <c r="ACR179" s="396"/>
      <c r="ACS179" s="396"/>
      <c r="ACT179" s="396"/>
      <c r="ACU179" s="396"/>
      <c r="ACV179" s="396"/>
      <c r="ACW179" s="396"/>
      <c r="ACX179" s="396"/>
      <c r="ACY179" s="396"/>
      <c r="ACZ179" s="396"/>
      <c r="ADA179" s="396"/>
      <c r="ADB179" s="396"/>
      <c r="ADC179" s="396"/>
      <c r="ADD179" s="396"/>
      <c r="ADE179" s="396"/>
      <c r="ADF179" s="396"/>
      <c r="ADG179" s="396"/>
      <c r="ADH179" s="396"/>
      <c r="ADI179" s="396"/>
      <c r="ADJ179" s="396"/>
      <c r="ADK179" s="396"/>
      <c r="ADL179" s="396"/>
      <c r="ADM179" s="396"/>
      <c r="ADN179" s="396"/>
      <c r="ADO179" s="396"/>
      <c r="ADP179" s="396"/>
      <c r="ADQ179" s="396"/>
      <c r="ADR179" s="396"/>
      <c r="ADS179" s="396"/>
      <c r="ADT179" s="396"/>
      <c r="ADU179" s="396"/>
      <c r="ADV179" s="396"/>
      <c r="ADW179" s="396"/>
      <c r="ADX179" s="396"/>
      <c r="ADY179" s="396"/>
      <c r="ADZ179" s="396"/>
      <c r="AEA179" s="396"/>
      <c r="AEB179" s="396"/>
      <c r="AEC179" s="396"/>
      <c r="AED179" s="396"/>
      <c r="AEE179" s="396"/>
      <c r="AEF179" s="396"/>
      <c r="AEG179" s="396"/>
      <c r="AEH179" s="396"/>
      <c r="AEI179" s="396"/>
      <c r="AEJ179" s="396"/>
      <c r="AEK179" s="396"/>
      <c r="AEL179" s="396"/>
      <c r="AEM179" s="396"/>
      <c r="AEN179" s="396"/>
      <c r="AEO179" s="396"/>
      <c r="AEP179" s="396"/>
      <c r="AEQ179" s="396"/>
      <c r="AER179" s="396"/>
      <c r="AES179" s="396"/>
      <c r="AET179" s="396"/>
      <c r="AEU179" s="396"/>
      <c r="AEV179" s="396"/>
      <c r="AEW179" s="396"/>
      <c r="AEX179" s="396"/>
      <c r="AEY179" s="396"/>
      <c r="AEZ179" s="396"/>
      <c r="AFA179" s="396"/>
      <c r="AFB179" s="396"/>
      <c r="AFC179" s="396"/>
      <c r="AFD179" s="396"/>
      <c r="AFE179" s="396"/>
      <c r="AFF179" s="396"/>
      <c r="AFG179" s="396"/>
      <c r="AFH179" s="396"/>
      <c r="AFI179" s="396"/>
      <c r="AFJ179" s="396"/>
      <c r="AFK179" s="396"/>
      <c r="AFL179" s="396"/>
      <c r="AFM179" s="396"/>
      <c r="AFN179" s="396"/>
      <c r="AFO179" s="396"/>
      <c r="AFP179" s="396"/>
      <c r="AFQ179" s="396"/>
      <c r="AFR179" s="396"/>
      <c r="AFS179" s="396"/>
      <c r="AFT179" s="396"/>
      <c r="AFU179" s="396"/>
      <c r="AFV179" s="396"/>
      <c r="AFW179" s="396"/>
      <c r="AFX179" s="396"/>
      <c r="AFY179" s="396"/>
      <c r="AFZ179" s="396"/>
      <c r="AGA179" s="396"/>
      <c r="AGB179" s="396"/>
      <c r="AGC179" s="396"/>
      <c r="AGD179" s="396"/>
      <c r="AGE179" s="396"/>
      <c r="AGF179" s="396"/>
      <c r="AGG179" s="396"/>
      <c r="AGH179" s="396"/>
      <c r="AGI179" s="396"/>
      <c r="AGJ179" s="396"/>
      <c r="AGK179" s="396"/>
      <c r="AGL179" s="396"/>
      <c r="AGM179" s="396"/>
      <c r="AGN179" s="396"/>
      <c r="AGO179" s="396"/>
      <c r="AGP179" s="396"/>
      <c r="AGQ179" s="396"/>
      <c r="AGR179" s="396"/>
      <c r="AGS179" s="396"/>
      <c r="AGT179" s="396"/>
      <c r="AGU179" s="396"/>
      <c r="AGV179" s="396"/>
      <c r="AGW179" s="396"/>
      <c r="AGX179" s="396"/>
      <c r="AGY179" s="396"/>
      <c r="AGZ179" s="396"/>
      <c r="AHA179" s="396"/>
      <c r="AHB179" s="396"/>
      <c r="AHC179" s="396"/>
      <c r="AHD179" s="396"/>
      <c r="AHE179" s="396"/>
      <c r="AHF179" s="396"/>
      <c r="AHG179" s="396"/>
      <c r="AHH179" s="396"/>
      <c r="AHI179" s="396"/>
      <c r="AHJ179" s="396"/>
      <c r="AHK179" s="396"/>
      <c r="AHL179" s="396"/>
      <c r="AHM179" s="396"/>
      <c r="AHN179" s="396"/>
      <c r="AHO179" s="396"/>
      <c r="AHP179" s="396"/>
      <c r="AHQ179" s="396"/>
      <c r="AHR179" s="396"/>
      <c r="AHS179" s="396"/>
      <c r="AHT179" s="396"/>
      <c r="AHU179" s="396"/>
      <c r="AHV179" s="396"/>
      <c r="AHW179" s="396"/>
      <c r="AHX179" s="396"/>
      <c r="AHY179" s="396"/>
      <c r="AHZ179" s="396"/>
      <c r="AIA179" s="396"/>
      <c r="AIB179" s="396"/>
      <c r="AIC179" s="396"/>
      <c r="AID179" s="396"/>
      <c r="AIE179" s="396"/>
      <c r="AIF179" s="396"/>
      <c r="AIG179" s="396"/>
      <c r="AIH179" s="396"/>
      <c r="AII179" s="396"/>
      <c r="AIJ179" s="396"/>
      <c r="AIK179" s="396"/>
      <c r="AIL179" s="396"/>
      <c r="AIM179" s="396"/>
      <c r="AIN179" s="396"/>
      <c r="AIO179" s="396"/>
      <c r="AIP179" s="396"/>
      <c r="AIQ179" s="396"/>
      <c r="AIR179" s="396"/>
      <c r="AIS179" s="396"/>
      <c r="AIT179" s="396"/>
      <c r="AIU179" s="396"/>
      <c r="AIV179" s="396"/>
      <c r="AIW179" s="396"/>
      <c r="AIX179" s="396"/>
      <c r="AIY179" s="396"/>
      <c r="AIZ179" s="396"/>
      <c r="AJA179" s="396"/>
      <c r="AJB179" s="396"/>
      <c r="AJC179" s="396"/>
      <c r="AJD179" s="396"/>
      <c r="AJE179" s="396"/>
      <c r="AJF179" s="396"/>
      <c r="AJG179" s="396"/>
      <c r="AJH179" s="396"/>
      <c r="AJI179" s="396"/>
      <c r="AJJ179" s="396"/>
      <c r="AJK179" s="396"/>
      <c r="AJL179" s="396"/>
      <c r="AJM179" s="396"/>
      <c r="AJN179" s="396"/>
      <c r="AJO179" s="396"/>
      <c r="AJP179" s="396"/>
      <c r="AJQ179" s="396"/>
      <c r="AJR179" s="396"/>
      <c r="AJS179" s="396"/>
      <c r="AJT179" s="396"/>
      <c r="AJU179" s="396"/>
      <c r="AJV179" s="396"/>
      <c r="AJW179" s="396"/>
      <c r="AJX179" s="396"/>
      <c r="AJY179" s="396"/>
      <c r="AJZ179" s="396"/>
      <c r="AKA179" s="396"/>
      <c r="AKB179" s="396"/>
      <c r="AKC179" s="396"/>
      <c r="AKD179" s="396"/>
      <c r="AKE179" s="396"/>
      <c r="AKF179" s="396"/>
      <c r="AKG179" s="396"/>
      <c r="AKH179" s="396"/>
      <c r="AKI179" s="396"/>
      <c r="AKJ179" s="396"/>
      <c r="AKK179" s="396"/>
      <c r="AKL179" s="396"/>
      <c r="AKM179" s="396"/>
      <c r="AKN179" s="396"/>
      <c r="AKO179" s="396"/>
      <c r="AKP179" s="396"/>
      <c r="AKQ179" s="396"/>
      <c r="AKR179" s="396"/>
      <c r="AKS179" s="396"/>
      <c r="AKT179" s="396"/>
      <c r="AKU179" s="396"/>
      <c r="AKV179" s="396"/>
      <c r="AKW179" s="396"/>
      <c r="AKX179" s="396"/>
      <c r="AKY179" s="396"/>
      <c r="AKZ179" s="396"/>
      <c r="ALA179" s="396"/>
      <c r="ALB179" s="396"/>
      <c r="ALC179" s="396"/>
      <c r="ALD179" s="396"/>
      <c r="ALE179" s="396"/>
      <c r="ALF179" s="396"/>
      <c r="ALG179" s="396"/>
      <c r="ALH179" s="396"/>
      <c r="ALI179" s="396"/>
      <c r="ALJ179" s="396"/>
      <c r="ALK179" s="396"/>
      <c r="ALL179" s="396"/>
      <c r="ALM179" s="396"/>
      <c r="ALN179" s="396"/>
      <c r="ALO179" s="396"/>
      <c r="ALP179" s="396"/>
      <c r="ALQ179" s="396"/>
      <c r="ALR179" s="396"/>
      <c r="ALS179" s="396"/>
      <c r="ALT179" s="396"/>
      <c r="ALU179" s="396"/>
      <c r="ALV179" s="396"/>
      <c r="ALW179" s="396"/>
      <c r="ALX179" s="396"/>
      <c r="ALY179" s="396"/>
      <c r="ALZ179" s="396"/>
      <c r="AMA179" s="396"/>
      <c r="AMB179" s="396"/>
      <c r="AMC179" s="396"/>
      <c r="AMD179" s="396"/>
      <c r="AME179" s="396"/>
      <c r="AMF179" s="396"/>
      <c r="AMG179" s="396"/>
      <c r="AMH179" s="396"/>
      <c r="AMI179" s="396"/>
      <c r="AMJ179" s="396"/>
      <c r="AMK179" s="396"/>
      <c r="AML179" s="396"/>
      <c r="AMM179" s="396"/>
      <c r="AMN179" s="396"/>
      <c r="AMO179" s="396"/>
      <c r="AMP179" s="396"/>
      <c r="AMQ179" s="396"/>
      <c r="AMR179" s="396"/>
      <c r="AMS179" s="396"/>
      <c r="AMT179" s="396"/>
      <c r="AMU179" s="396"/>
      <c r="AMV179" s="396"/>
      <c r="AMW179" s="396"/>
      <c r="AMX179" s="396"/>
      <c r="AMY179" s="396"/>
      <c r="AMZ179" s="396"/>
      <c r="ANA179" s="396"/>
      <c r="ANB179" s="396"/>
      <c r="ANC179" s="396"/>
      <c r="AND179" s="396"/>
      <c r="ANE179" s="396"/>
      <c r="ANF179" s="396"/>
      <c r="ANG179" s="396"/>
      <c r="ANH179" s="396"/>
      <c r="ANI179" s="396"/>
      <c r="ANJ179" s="396"/>
      <c r="ANK179" s="396"/>
      <c r="ANL179" s="396"/>
      <c r="ANM179" s="396"/>
      <c r="ANN179" s="396"/>
      <c r="ANO179" s="396"/>
      <c r="ANP179" s="396"/>
      <c r="ANQ179" s="396"/>
      <c r="ANR179" s="396"/>
      <c r="ANS179" s="396"/>
      <c r="ANT179" s="396"/>
      <c r="ANU179" s="396"/>
      <c r="ANV179" s="396"/>
      <c r="ANW179" s="396"/>
      <c r="ANX179" s="396"/>
      <c r="ANY179" s="396"/>
      <c r="ANZ179" s="396"/>
      <c r="AOA179" s="396"/>
      <c r="AOB179" s="396"/>
      <c r="AOC179" s="396"/>
      <c r="AOD179" s="396"/>
      <c r="AOE179" s="396"/>
      <c r="AOF179" s="396"/>
      <c r="AOG179" s="396"/>
      <c r="AOH179" s="396"/>
      <c r="AOI179" s="396"/>
      <c r="AOJ179" s="396"/>
      <c r="AOK179" s="396"/>
      <c r="AOL179" s="396"/>
      <c r="AOM179" s="396"/>
      <c r="AON179" s="396"/>
      <c r="AOO179" s="396"/>
      <c r="AOP179" s="396"/>
      <c r="AOQ179" s="396"/>
      <c r="AOR179" s="396"/>
      <c r="AOS179" s="396"/>
      <c r="AOT179" s="396"/>
      <c r="AOU179" s="396"/>
      <c r="AOV179" s="396"/>
      <c r="AOW179" s="396"/>
      <c r="AOX179" s="396"/>
      <c r="AOY179" s="396"/>
      <c r="AOZ179" s="396"/>
      <c r="APA179" s="396"/>
      <c r="APB179" s="396"/>
      <c r="APC179" s="396"/>
      <c r="APD179" s="396"/>
      <c r="APE179" s="396"/>
      <c r="APF179" s="396"/>
      <c r="APG179" s="396"/>
      <c r="APH179" s="396"/>
      <c r="API179" s="396"/>
      <c r="APJ179" s="396"/>
      <c r="APK179" s="396"/>
      <c r="APL179" s="396"/>
      <c r="APM179" s="396"/>
      <c r="APN179" s="396"/>
      <c r="APO179" s="396"/>
      <c r="APP179" s="396"/>
      <c r="APQ179" s="396"/>
      <c r="APR179" s="396"/>
      <c r="APS179" s="396"/>
      <c r="APT179" s="396"/>
      <c r="APU179" s="396"/>
      <c r="APV179" s="396"/>
      <c r="APW179" s="396"/>
      <c r="APX179" s="396"/>
      <c r="APY179" s="396"/>
      <c r="APZ179" s="396"/>
      <c r="AQA179" s="396"/>
      <c r="AQB179" s="396"/>
      <c r="AQC179" s="396"/>
      <c r="AQD179" s="396"/>
      <c r="AQE179" s="396"/>
      <c r="AQF179" s="396"/>
      <c r="AQG179" s="396"/>
      <c r="AQH179" s="396"/>
      <c r="AQI179" s="396"/>
      <c r="AQJ179" s="396"/>
      <c r="AQK179" s="396"/>
      <c r="AQL179" s="396"/>
      <c r="AQM179" s="396"/>
      <c r="AQN179" s="396"/>
      <c r="AQO179" s="396"/>
      <c r="AQP179" s="396"/>
      <c r="AQQ179" s="396"/>
      <c r="AQR179" s="396"/>
      <c r="AQS179" s="396"/>
      <c r="AQT179" s="396"/>
      <c r="AQU179" s="396"/>
      <c r="AQV179" s="396"/>
      <c r="AQW179" s="396"/>
      <c r="AQX179" s="396"/>
      <c r="AQY179" s="396"/>
      <c r="AQZ179" s="396"/>
      <c r="ARA179" s="396"/>
      <c r="ARB179" s="396"/>
      <c r="ARC179" s="396"/>
      <c r="ARD179" s="396"/>
      <c r="ARE179" s="396"/>
      <c r="ARF179" s="396"/>
      <c r="ARG179" s="396"/>
      <c r="ARH179" s="396"/>
      <c r="ARI179" s="396"/>
      <c r="ARJ179" s="396"/>
      <c r="ARK179" s="396"/>
      <c r="ARL179" s="396"/>
      <c r="ARM179" s="396"/>
      <c r="ARN179" s="396"/>
      <c r="ARO179" s="396"/>
      <c r="ARP179" s="396"/>
      <c r="ARQ179" s="396"/>
      <c r="ARR179" s="396"/>
      <c r="ARS179" s="396"/>
      <c r="ART179" s="396"/>
      <c r="ARU179" s="396"/>
      <c r="ARV179" s="396"/>
      <c r="ARW179" s="396"/>
      <c r="ARX179" s="396"/>
      <c r="ARY179" s="396"/>
      <c r="ARZ179" s="396"/>
      <c r="ASA179" s="396"/>
      <c r="ASB179" s="396"/>
      <c r="ASC179" s="396"/>
      <c r="ASD179" s="396"/>
      <c r="ASE179" s="396"/>
      <c r="ASF179" s="396"/>
      <c r="ASG179" s="396"/>
      <c r="ASH179" s="396"/>
      <c r="ASI179" s="396"/>
      <c r="ASJ179" s="396"/>
      <c r="ASK179" s="396"/>
      <c r="ASL179" s="396"/>
      <c r="ASM179" s="396"/>
      <c r="ASN179" s="396"/>
      <c r="ASO179" s="396"/>
      <c r="ASP179" s="396"/>
      <c r="ASQ179" s="396"/>
      <c r="ASR179" s="396"/>
      <c r="ASS179" s="396"/>
      <c r="AST179" s="396"/>
      <c r="ASU179" s="396"/>
      <c r="ASV179" s="396"/>
      <c r="ASW179" s="396"/>
      <c r="ASX179" s="396"/>
      <c r="ASY179" s="396"/>
      <c r="ASZ179" s="396"/>
      <c r="ATA179" s="396"/>
      <c r="ATB179" s="396"/>
      <c r="ATC179" s="396"/>
      <c r="ATD179" s="396"/>
      <c r="ATE179" s="396"/>
      <c r="ATF179" s="396"/>
      <c r="ATG179" s="396"/>
      <c r="ATH179" s="396"/>
      <c r="ATI179" s="396"/>
      <c r="ATJ179" s="396"/>
      <c r="ATK179" s="396"/>
      <c r="ATL179" s="396"/>
      <c r="ATM179" s="396"/>
      <c r="ATN179" s="396"/>
      <c r="ATO179" s="396"/>
      <c r="ATP179" s="396"/>
      <c r="ATQ179" s="396"/>
      <c r="ATR179" s="396"/>
      <c r="ATS179" s="396"/>
      <c r="ATT179" s="396"/>
      <c r="ATU179" s="396"/>
      <c r="ATV179" s="396"/>
      <c r="ATW179" s="396"/>
      <c r="ATX179" s="396"/>
      <c r="ATY179" s="396"/>
      <c r="ATZ179" s="396"/>
      <c r="AUA179" s="396"/>
      <c r="AUB179" s="396"/>
      <c r="AUC179" s="396"/>
      <c r="AUD179" s="396"/>
      <c r="AUE179" s="396"/>
      <c r="AUF179" s="396"/>
      <c r="AUG179" s="396"/>
      <c r="AUH179" s="396"/>
      <c r="AUI179" s="396"/>
      <c r="AUJ179" s="396"/>
      <c r="AUK179" s="396"/>
      <c r="AUL179" s="396"/>
      <c r="AUM179" s="396"/>
      <c r="AUN179" s="396"/>
      <c r="AUO179" s="396"/>
      <c r="AUP179" s="396"/>
      <c r="AUQ179" s="396"/>
      <c r="AUR179" s="396"/>
      <c r="AUS179" s="396"/>
      <c r="AUT179" s="396"/>
      <c r="AUU179" s="396"/>
      <c r="AUV179" s="396"/>
      <c r="AUW179" s="396"/>
      <c r="AUX179" s="396"/>
      <c r="AUY179" s="396"/>
      <c r="AUZ179" s="396"/>
      <c r="AVA179" s="396"/>
      <c r="AVB179" s="396"/>
      <c r="AVC179" s="396"/>
      <c r="AVD179" s="396"/>
      <c r="AVE179" s="396"/>
      <c r="AVF179" s="396"/>
      <c r="AVG179" s="396"/>
      <c r="AVH179" s="396"/>
      <c r="AVI179" s="396"/>
      <c r="AVJ179" s="396"/>
      <c r="AVK179" s="396"/>
      <c r="AVL179" s="396"/>
      <c r="AVM179" s="396"/>
      <c r="AVN179" s="396"/>
      <c r="AVO179" s="396"/>
      <c r="AVP179" s="396"/>
      <c r="AVQ179" s="396"/>
      <c r="AVR179" s="396"/>
      <c r="AVS179" s="396"/>
      <c r="AVT179" s="396"/>
      <c r="AVU179" s="396"/>
      <c r="AVV179" s="396"/>
      <c r="AVW179" s="396"/>
      <c r="AVX179" s="396"/>
      <c r="AVY179" s="396"/>
      <c r="AVZ179" s="396"/>
      <c r="AWA179" s="396"/>
      <c r="AWB179" s="396"/>
      <c r="AWC179" s="396"/>
      <c r="AWD179" s="396"/>
      <c r="AWE179" s="396"/>
      <c r="AWF179" s="396"/>
      <c r="AWG179" s="396"/>
      <c r="AWH179" s="396"/>
      <c r="AWI179" s="396"/>
      <c r="AWJ179" s="396"/>
      <c r="AWK179" s="396"/>
      <c r="AWL179" s="396"/>
      <c r="AWM179" s="396"/>
      <c r="AWN179" s="396"/>
      <c r="AWO179" s="396"/>
      <c r="AWP179" s="396"/>
      <c r="AWQ179" s="396"/>
      <c r="AWR179" s="396"/>
      <c r="AWS179" s="396"/>
      <c r="AWT179" s="396"/>
      <c r="AWU179" s="396"/>
      <c r="AWV179" s="396"/>
      <c r="AWW179" s="396"/>
      <c r="AWX179" s="396"/>
      <c r="AWY179" s="396"/>
      <c r="AWZ179" s="396"/>
      <c r="AXA179" s="396"/>
      <c r="AXB179" s="396"/>
      <c r="AXC179" s="396"/>
      <c r="AXD179" s="396"/>
      <c r="AXE179" s="396"/>
      <c r="AXF179" s="396"/>
      <c r="AXG179" s="396"/>
      <c r="AXH179" s="396"/>
      <c r="AXI179" s="396"/>
      <c r="AXJ179" s="396"/>
      <c r="AXK179" s="396"/>
      <c r="AXL179" s="396"/>
      <c r="AXM179" s="396"/>
      <c r="AXN179" s="396"/>
      <c r="AXO179" s="396"/>
      <c r="AXP179" s="396"/>
      <c r="AXQ179" s="396"/>
      <c r="AXR179" s="396"/>
      <c r="AXS179" s="396"/>
      <c r="AXT179" s="396"/>
      <c r="AXU179" s="396"/>
      <c r="AXV179" s="396"/>
      <c r="AXW179" s="396"/>
      <c r="AXX179" s="396"/>
      <c r="AXY179" s="396"/>
      <c r="AXZ179" s="396"/>
      <c r="AYA179" s="396"/>
      <c r="AYB179" s="396"/>
      <c r="AYC179" s="396"/>
      <c r="AYD179" s="396"/>
      <c r="AYE179" s="396"/>
      <c r="AYF179" s="396"/>
      <c r="AYG179" s="396"/>
      <c r="AYH179" s="396"/>
      <c r="AYI179" s="396"/>
      <c r="AYJ179" s="396"/>
      <c r="AYK179" s="396"/>
      <c r="AYL179" s="396"/>
      <c r="AYM179" s="396"/>
      <c r="AYN179" s="396"/>
      <c r="AYO179" s="396"/>
      <c r="AYP179" s="396"/>
      <c r="AYQ179" s="396"/>
      <c r="AYR179" s="396"/>
      <c r="AYS179" s="396"/>
      <c r="AYT179" s="396"/>
      <c r="AYU179" s="396"/>
      <c r="AYV179" s="396"/>
      <c r="AYW179" s="396"/>
      <c r="AYX179" s="396"/>
      <c r="AYY179" s="396"/>
      <c r="AYZ179" s="396"/>
      <c r="AZA179" s="396"/>
      <c r="AZB179" s="396"/>
      <c r="AZC179" s="396"/>
      <c r="AZD179" s="396"/>
      <c r="AZE179" s="396"/>
      <c r="AZF179" s="396"/>
      <c r="AZG179" s="396"/>
      <c r="AZH179" s="396"/>
      <c r="AZI179" s="396"/>
      <c r="AZJ179" s="396"/>
      <c r="AZK179" s="396"/>
      <c r="AZL179" s="396"/>
      <c r="AZM179" s="396"/>
      <c r="AZN179" s="396"/>
      <c r="AZO179" s="396"/>
      <c r="AZP179" s="396"/>
      <c r="AZQ179" s="396"/>
      <c r="AZR179" s="396"/>
      <c r="AZS179" s="396"/>
      <c r="AZT179" s="396"/>
      <c r="AZU179" s="396"/>
      <c r="AZV179" s="396"/>
      <c r="AZW179" s="396"/>
      <c r="AZX179" s="396"/>
      <c r="AZY179" s="396"/>
      <c r="AZZ179" s="396"/>
      <c r="BAA179" s="396"/>
      <c r="BAB179" s="396"/>
      <c r="BAC179" s="396"/>
      <c r="BAD179" s="396"/>
      <c r="BAE179" s="396"/>
      <c r="BAF179" s="396"/>
      <c r="BAG179" s="396"/>
      <c r="BAH179" s="396"/>
      <c r="BAI179" s="396"/>
      <c r="BAJ179" s="396"/>
      <c r="BAK179" s="396"/>
      <c r="BAL179" s="396"/>
      <c r="BAM179" s="396"/>
      <c r="BAN179" s="396"/>
      <c r="BAO179" s="396"/>
      <c r="BAP179" s="396"/>
      <c r="BAQ179" s="396"/>
      <c r="BAR179" s="396"/>
      <c r="BAS179" s="396"/>
      <c r="BAT179" s="396"/>
      <c r="BAU179" s="396"/>
      <c r="BAV179" s="396"/>
      <c r="BAW179" s="396"/>
      <c r="BAX179" s="396"/>
      <c r="BAY179" s="396"/>
      <c r="BAZ179" s="396"/>
      <c r="BBA179" s="396"/>
      <c r="BBB179" s="396"/>
      <c r="BBC179" s="396"/>
      <c r="BBD179" s="396"/>
      <c r="BBE179" s="396"/>
      <c r="BBF179" s="396"/>
      <c r="BBG179" s="396"/>
      <c r="BBH179" s="396"/>
      <c r="BBI179" s="396"/>
      <c r="BBJ179" s="396"/>
      <c r="BBK179" s="396"/>
      <c r="BBL179" s="396"/>
      <c r="BBM179" s="396"/>
      <c r="BBN179" s="396"/>
      <c r="BBO179" s="396"/>
      <c r="BBP179" s="396"/>
      <c r="BBQ179" s="396"/>
      <c r="BBR179" s="396"/>
      <c r="BBS179" s="396"/>
      <c r="BBT179" s="396"/>
      <c r="BBU179" s="396"/>
      <c r="BBV179" s="396"/>
      <c r="BBW179" s="396"/>
      <c r="BBX179" s="396"/>
      <c r="BBY179" s="396"/>
      <c r="BBZ179" s="396"/>
      <c r="BCA179" s="396"/>
      <c r="BCB179" s="396"/>
      <c r="BCC179" s="396"/>
      <c r="BCD179" s="396"/>
      <c r="BCE179" s="396"/>
      <c r="BCF179" s="396"/>
      <c r="BCG179" s="396"/>
      <c r="BCH179" s="396"/>
      <c r="BCI179" s="396"/>
      <c r="BCJ179" s="396"/>
      <c r="BCK179" s="396"/>
      <c r="BCL179" s="396"/>
      <c r="BCM179" s="396"/>
      <c r="BCN179" s="396"/>
      <c r="BCO179" s="396"/>
      <c r="BCP179" s="396"/>
      <c r="BCQ179" s="396"/>
      <c r="BCR179" s="396"/>
      <c r="BCS179" s="396"/>
      <c r="BCT179" s="396"/>
      <c r="BCU179" s="396"/>
      <c r="BCV179" s="396"/>
      <c r="BCW179" s="396"/>
      <c r="BCX179" s="396"/>
      <c r="BCY179" s="396"/>
      <c r="BCZ179" s="396"/>
      <c r="BDA179" s="396"/>
      <c r="BDB179" s="396"/>
      <c r="BDC179" s="396"/>
      <c r="BDD179" s="396"/>
      <c r="BDE179" s="396"/>
      <c r="BDF179" s="396"/>
      <c r="BDG179" s="396"/>
      <c r="BDH179" s="396"/>
      <c r="BDI179" s="396"/>
      <c r="BDJ179" s="396"/>
      <c r="BDK179" s="396"/>
      <c r="BDL179" s="396"/>
      <c r="BDM179" s="396"/>
      <c r="BDN179" s="396"/>
      <c r="BDO179" s="396"/>
      <c r="BDP179" s="396"/>
      <c r="BDQ179" s="396"/>
      <c r="BDR179" s="396"/>
      <c r="BDS179" s="396"/>
      <c r="BDT179" s="396"/>
      <c r="BDU179" s="396"/>
      <c r="BDV179" s="396"/>
      <c r="BDW179" s="396"/>
      <c r="BDX179" s="396"/>
      <c r="BDY179" s="396"/>
      <c r="BDZ179" s="396"/>
      <c r="BEA179" s="396"/>
      <c r="BEB179" s="396"/>
      <c r="BEC179" s="396"/>
      <c r="BED179" s="396"/>
      <c r="BEE179" s="396"/>
      <c r="BEF179" s="396"/>
      <c r="BEG179" s="396"/>
      <c r="BEH179" s="396"/>
      <c r="BEI179" s="396"/>
      <c r="BEJ179" s="396"/>
      <c r="BEK179" s="396"/>
      <c r="BEL179" s="396"/>
      <c r="BEM179" s="396"/>
      <c r="BEN179" s="396"/>
      <c r="BEO179" s="396"/>
      <c r="BEP179" s="396"/>
      <c r="BEQ179" s="396"/>
      <c r="BER179" s="396"/>
      <c r="BES179" s="396"/>
      <c r="BET179" s="396"/>
      <c r="BEU179" s="396"/>
      <c r="BEV179" s="396"/>
      <c r="BEW179" s="396"/>
      <c r="BEX179" s="396"/>
      <c r="BEY179" s="396"/>
      <c r="BEZ179" s="396"/>
      <c r="BFA179" s="396"/>
      <c r="BFB179" s="396"/>
      <c r="BFC179" s="396"/>
      <c r="BFD179" s="396"/>
      <c r="BFE179" s="396"/>
      <c r="BFF179" s="396"/>
      <c r="BFG179" s="396"/>
      <c r="BFH179" s="396"/>
      <c r="BFI179" s="396"/>
      <c r="BFJ179" s="396"/>
      <c r="BFK179" s="396"/>
      <c r="BFL179" s="396"/>
      <c r="BFM179" s="396"/>
      <c r="BFN179" s="396"/>
      <c r="BFO179" s="396"/>
      <c r="BFP179" s="396"/>
      <c r="BFQ179" s="396"/>
      <c r="BFR179" s="396"/>
      <c r="BFS179" s="396"/>
      <c r="BFT179" s="396"/>
      <c r="BFU179" s="396"/>
      <c r="BFV179" s="396"/>
      <c r="BFW179" s="396"/>
      <c r="BFX179" s="396"/>
      <c r="BFY179" s="396"/>
      <c r="BFZ179" s="396"/>
      <c r="BGA179" s="396"/>
      <c r="BGB179" s="396"/>
      <c r="BGC179" s="396"/>
      <c r="BGD179" s="396"/>
      <c r="BGE179" s="396"/>
      <c r="BGF179" s="396"/>
      <c r="BGG179" s="396"/>
      <c r="BGH179" s="396"/>
      <c r="BGI179" s="396"/>
      <c r="BGJ179" s="396"/>
      <c r="BGK179" s="396"/>
      <c r="BGL179" s="396"/>
      <c r="BGM179" s="396"/>
      <c r="BGN179" s="396"/>
      <c r="BGO179" s="396"/>
      <c r="BGP179" s="396"/>
      <c r="BGQ179" s="396"/>
      <c r="BGR179" s="396"/>
      <c r="BGS179" s="396"/>
      <c r="BGT179" s="396"/>
      <c r="BGU179" s="396"/>
      <c r="BGV179" s="396"/>
      <c r="BGW179" s="396"/>
      <c r="BGX179" s="396"/>
      <c r="BGY179" s="396"/>
      <c r="BGZ179" s="396"/>
      <c r="BHA179" s="396"/>
      <c r="BHB179" s="396"/>
      <c r="BHC179" s="396"/>
      <c r="BHD179" s="396"/>
      <c r="BHE179" s="396"/>
      <c r="BHF179" s="396"/>
      <c r="BHG179" s="396"/>
      <c r="BHH179" s="396"/>
      <c r="BHI179" s="396"/>
      <c r="BHJ179" s="396"/>
      <c r="BHK179" s="396"/>
      <c r="BHL179" s="396"/>
      <c r="BHM179" s="396"/>
      <c r="BHN179" s="396"/>
      <c r="BHO179" s="396"/>
      <c r="BHP179" s="396"/>
      <c r="BHQ179" s="396"/>
      <c r="BHR179" s="396"/>
      <c r="BHS179" s="396"/>
      <c r="BHT179" s="396"/>
      <c r="BHU179" s="396"/>
      <c r="BHV179" s="396"/>
      <c r="BHW179" s="396"/>
      <c r="BHX179" s="396"/>
      <c r="BHY179" s="396"/>
      <c r="BHZ179" s="396"/>
      <c r="BIA179" s="396"/>
      <c r="BIB179" s="396"/>
      <c r="BIC179" s="396"/>
      <c r="BID179" s="396"/>
      <c r="BIE179" s="396"/>
      <c r="BIF179" s="396"/>
      <c r="BIG179" s="396"/>
      <c r="BIH179" s="396"/>
      <c r="BII179" s="396"/>
      <c r="BIJ179" s="396"/>
      <c r="BIK179" s="396"/>
      <c r="BIL179" s="396"/>
      <c r="BIM179" s="396"/>
      <c r="BIN179" s="396"/>
      <c r="BIO179" s="396"/>
      <c r="BIP179" s="396"/>
      <c r="BIQ179" s="396"/>
      <c r="BIR179" s="396"/>
      <c r="BIS179" s="396"/>
      <c r="BIT179" s="396"/>
      <c r="BIU179" s="396"/>
      <c r="BIV179" s="396"/>
      <c r="BIW179" s="396"/>
      <c r="BIX179" s="396"/>
      <c r="BIY179" s="396"/>
      <c r="BIZ179" s="396"/>
      <c r="BJA179" s="396"/>
      <c r="BJB179" s="396"/>
      <c r="BJC179" s="396"/>
      <c r="BJD179" s="396"/>
      <c r="BJE179" s="396"/>
      <c r="BJF179" s="396"/>
      <c r="BJG179" s="396"/>
      <c r="BJH179" s="396"/>
      <c r="BJI179" s="396"/>
      <c r="BJJ179" s="396"/>
      <c r="BJK179" s="396"/>
      <c r="BJL179" s="396"/>
      <c r="BJM179" s="396"/>
      <c r="BJN179" s="396"/>
      <c r="BJO179" s="396"/>
      <c r="BJP179" s="396"/>
      <c r="BJQ179" s="396"/>
      <c r="BJR179" s="396"/>
      <c r="BJS179" s="396"/>
      <c r="BJT179" s="396"/>
      <c r="BJU179" s="396"/>
      <c r="BJV179" s="396"/>
      <c r="BJW179" s="396"/>
      <c r="BJX179" s="396"/>
      <c r="BJY179" s="396"/>
      <c r="BJZ179" s="396"/>
      <c r="BKA179" s="396"/>
      <c r="BKB179" s="396"/>
      <c r="BKC179" s="396"/>
      <c r="BKD179" s="396"/>
      <c r="BKE179" s="396"/>
      <c r="BKF179" s="396"/>
      <c r="BKG179" s="396"/>
      <c r="BKH179" s="396"/>
      <c r="BKI179" s="396"/>
      <c r="BKJ179" s="396"/>
      <c r="BKK179" s="396"/>
      <c r="BKL179" s="396"/>
      <c r="BKM179" s="396"/>
      <c r="BKN179" s="396"/>
      <c r="BKO179" s="396"/>
      <c r="BKP179" s="396"/>
      <c r="BKQ179" s="396"/>
      <c r="BKR179" s="396"/>
      <c r="BKS179" s="396"/>
      <c r="BKT179" s="396"/>
      <c r="BKU179" s="396"/>
      <c r="BKV179" s="396"/>
      <c r="BKW179" s="396"/>
      <c r="BKX179" s="396"/>
      <c r="BKY179" s="396"/>
      <c r="BKZ179" s="396"/>
      <c r="BLA179" s="396"/>
      <c r="BLB179" s="396"/>
      <c r="BLC179" s="396"/>
      <c r="BLD179" s="396"/>
      <c r="BLE179" s="396"/>
      <c r="BLF179" s="396"/>
      <c r="BLG179" s="396"/>
      <c r="BLH179" s="396"/>
      <c r="BLI179" s="396"/>
      <c r="BLJ179" s="396"/>
      <c r="BLK179" s="396"/>
      <c r="BLL179" s="396"/>
      <c r="BLM179" s="396"/>
      <c r="BLN179" s="396"/>
      <c r="BLO179" s="396"/>
      <c r="BLP179" s="396"/>
      <c r="BLQ179" s="396"/>
      <c r="BLR179" s="396"/>
      <c r="BLS179" s="396"/>
      <c r="BLT179" s="396"/>
      <c r="BLU179" s="396"/>
      <c r="BLV179" s="396"/>
      <c r="BLW179" s="396"/>
      <c r="BLX179" s="396"/>
      <c r="BLY179" s="396"/>
      <c r="BLZ179" s="396"/>
      <c r="BMA179" s="396"/>
      <c r="BMB179" s="396"/>
      <c r="BMC179" s="396"/>
      <c r="BMD179" s="396"/>
      <c r="BME179" s="396"/>
      <c r="BMF179" s="396"/>
      <c r="BMG179" s="396"/>
      <c r="BMH179" s="396"/>
      <c r="BMI179" s="396"/>
      <c r="BMJ179" s="396"/>
      <c r="BMK179" s="396"/>
      <c r="BML179" s="396"/>
      <c r="BMM179" s="396"/>
      <c r="BMN179" s="396"/>
      <c r="BMO179" s="396"/>
      <c r="BMP179" s="396"/>
      <c r="BMQ179" s="396"/>
      <c r="BMR179" s="396"/>
      <c r="BMS179" s="396"/>
      <c r="BMT179" s="396"/>
      <c r="BMU179" s="396"/>
      <c r="BMV179" s="396"/>
      <c r="BMW179" s="396"/>
      <c r="BMX179" s="396"/>
      <c r="BMY179" s="396"/>
      <c r="BMZ179" s="396"/>
      <c r="BNA179" s="396"/>
      <c r="BNB179" s="396"/>
      <c r="BNC179" s="396"/>
      <c r="BND179" s="396"/>
      <c r="BNE179" s="396"/>
      <c r="BNF179" s="396"/>
      <c r="BNG179" s="396"/>
      <c r="BNH179" s="396"/>
      <c r="BNI179" s="396"/>
      <c r="BNJ179" s="396"/>
      <c r="BNK179" s="396"/>
      <c r="BNL179" s="396"/>
      <c r="BNM179" s="396"/>
      <c r="BNN179" s="396"/>
      <c r="BNO179" s="396"/>
      <c r="BNP179" s="396"/>
      <c r="BNQ179" s="396"/>
      <c r="BNR179" s="396"/>
      <c r="BNS179" s="396"/>
      <c r="BNT179" s="396"/>
      <c r="BNU179" s="396"/>
      <c r="BNV179" s="396"/>
      <c r="BNW179" s="396"/>
      <c r="BNX179" s="396"/>
      <c r="BNY179" s="396"/>
      <c r="BNZ179" s="396"/>
      <c r="BOA179" s="396"/>
      <c r="BOB179" s="396"/>
      <c r="BOC179" s="396"/>
      <c r="BOD179" s="396"/>
      <c r="BOE179" s="396"/>
      <c r="BOF179" s="396"/>
      <c r="BOG179" s="396"/>
      <c r="BOH179" s="396"/>
      <c r="BOI179" s="396"/>
      <c r="BOJ179" s="396"/>
      <c r="BOK179" s="396"/>
      <c r="BOL179" s="396"/>
      <c r="BOM179" s="396"/>
      <c r="BON179" s="396"/>
      <c r="BOO179" s="396"/>
      <c r="BOP179" s="396"/>
      <c r="BOQ179" s="396"/>
      <c r="BOR179" s="396"/>
      <c r="BOS179" s="396"/>
      <c r="BOT179" s="396"/>
      <c r="BOU179" s="396"/>
      <c r="BOV179" s="396"/>
      <c r="BOW179" s="396"/>
      <c r="BOX179" s="396"/>
      <c r="BOY179" s="396"/>
      <c r="BOZ179" s="396"/>
      <c r="BPA179" s="396"/>
      <c r="BPB179" s="396"/>
      <c r="BPC179" s="396"/>
      <c r="BPD179" s="396"/>
      <c r="BPE179" s="396"/>
      <c r="BPF179" s="396"/>
      <c r="BPG179" s="396"/>
      <c r="BPH179" s="396"/>
      <c r="BPI179" s="396"/>
      <c r="BPJ179" s="396"/>
      <c r="BPK179" s="396"/>
      <c r="BPL179" s="396"/>
      <c r="BPM179" s="396"/>
      <c r="BPN179" s="396"/>
      <c r="BPO179" s="396"/>
      <c r="BPP179" s="396"/>
      <c r="BPQ179" s="396"/>
      <c r="BPR179" s="396"/>
      <c r="BPS179" s="396"/>
      <c r="BPT179" s="396"/>
      <c r="BPU179" s="396"/>
      <c r="BPV179" s="396"/>
      <c r="BPW179" s="396"/>
      <c r="BPX179" s="396"/>
      <c r="BPY179" s="396"/>
      <c r="BPZ179" s="396"/>
      <c r="BQA179" s="396"/>
      <c r="BQB179" s="396"/>
      <c r="BQC179" s="396"/>
      <c r="BQD179" s="396"/>
      <c r="BQE179" s="396"/>
      <c r="BQF179" s="396"/>
      <c r="BQG179" s="396"/>
      <c r="BQH179" s="396"/>
      <c r="BQI179" s="396"/>
      <c r="BQJ179" s="396"/>
      <c r="BQK179" s="396"/>
      <c r="BQL179" s="396"/>
      <c r="BQM179" s="396"/>
      <c r="BQN179" s="396"/>
      <c r="BQO179" s="396"/>
      <c r="BQP179" s="396"/>
      <c r="BQQ179" s="396"/>
      <c r="BQR179" s="396"/>
      <c r="BQS179" s="396"/>
      <c r="BQT179" s="396"/>
      <c r="BQU179" s="396"/>
      <c r="BQV179" s="396"/>
      <c r="BQW179" s="396"/>
      <c r="BQX179" s="396"/>
      <c r="BQY179" s="396"/>
      <c r="BQZ179" s="396"/>
      <c r="BRA179" s="396"/>
      <c r="BRB179" s="396"/>
      <c r="BRC179" s="396"/>
      <c r="BRD179" s="396"/>
      <c r="BRE179" s="396"/>
      <c r="BRF179" s="396"/>
      <c r="BRG179" s="396"/>
      <c r="BRH179" s="396"/>
      <c r="BRI179" s="396"/>
      <c r="BRJ179" s="396"/>
      <c r="BRK179" s="396"/>
      <c r="BRL179" s="396"/>
      <c r="BRM179" s="396"/>
      <c r="BRN179" s="396"/>
      <c r="BRO179" s="396"/>
      <c r="BRP179" s="396"/>
      <c r="BRQ179" s="396"/>
      <c r="BRR179" s="396"/>
      <c r="BRS179" s="396"/>
      <c r="BRT179" s="396"/>
      <c r="BRU179" s="396"/>
      <c r="BRV179" s="396"/>
      <c r="BRW179" s="396"/>
      <c r="BRX179" s="396"/>
      <c r="BRY179" s="396"/>
      <c r="BRZ179" s="396"/>
      <c r="BSA179" s="396"/>
      <c r="BSB179" s="396"/>
      <c r="BSC179" s="396"/>
      <c r="BSD179" s="396"/>
      <c r="BSE179" s="396"/>
      <c r="BSF179" s="396"/>
      <c r="BSG179" s="396"/>
      <c r="BSH179" s="396"/>
      <c r="BSI179" s="396"/>
      <c r="BSJ179" s="396"/>
      <c r="BSK179" s="396"/>
      <c r="BSL179" s="396"/>
      <c r="BSM179" s="396"/>
      <c r="BSN179" s="396"/>
      <c r="BSO179" s="396"/>
      <c r="BSP179" s="396"/>
      <c r="BSQ179" s="396"/>
      <c r="BSR179" s="396"/>
      <c r="BSS179" s="396"/>
      <c r="BST179" s="396"/>
      <c r="BSU179" s="396"/>
      <c r="BSV179" s="396"/>
      <c r="BSW179" s="396"/>
      <c r="BSX179" s="396"/>
      <c r="BSY179" s="396"/>
      <c r="BSZ179" s="396"/>
      <c r="BTA179" s="396"/>
      <c r="BTB179" s="396"/>
      <c r="BTC179" s="396"/>
      <c r="BTD179" s="396"/>
      <c r="BTE179" s="396"/>
      <c r="BTF179" s="396"/>
      <c r="BTG179" s="396"/>
      <c r="BTH179" s="396"/>
      <c r="BTI179" s="396"/>
      <c r="BTJ179" s="396"/>
      <c r="BTK179" s="396"/>
      <c r="BTL179" s="396"/>
      <c r="BTM179" s="396"/>
      <c r="BTN179" s="396"/>
      <c r="BTO179" s="396"/>
      <c r="BTP179" s="396"/>
      <c r="BTQ179" s="396"/>
      <c r="BTR179" s="396"/>
      <c r="BTS179" s="396"/>
      <c r="BTT179" s="396"/>
      <c r="BTU179" s="396"/>
      <c r="BTV179" s="396"/>
      <c r="BTW179" s="396"/>
      <c r="BTX179" s="396"/>
      <c r="BTY179" s="396"/>
      <c r="BTZ179" s="396"/>
      <c r="BUA179" s="396"/>
      <c r="BUB179" s="396"/>
      <c r="BUC179" s="396"/>
      <c r="BUD179" s="396"/>
      <c r="BUE179" s="396"/>
      <c r="BUF179" s="396"/>
      <c r="BUG179" s="396"/>
      <c r="BUH179" s="396"/>
      <c r="BUI179" s="396"/>
      <c r="BUJ179" s="396"/>
      <c r="BUK179" s="396"/>
      <c r="BUL179" s="396"/>
      <c r="BUM179" s="396"/>
      <c r="BUN179" s="396"/>
      <c r="BUO179" s="396"/>
      <c r="BUP179" s="396"/>
      <c r="BUQ179" s="396"/>
      <c r="BUR179" s="396"/>
      <c r="BUS179" s="396"/>
      <c r="BUT179" s="396"/>
      <c r="BUU179" s="396"/>
      <c r="BUV179" s="396"/>
      <c r="BUW179" s="396"/>
      <c r="BUX179" s="396"/>
      <c r="BUY179" s="396"/>
      <c r="BUZ179" s="396"/>
      <c r="BVA179" s="396"/>
      <c r="BVB179" s="396"/>
      <c r="BVC179" s="396"/>
      <c r="BVD179" s="396"/>
      <c r="BVE179" s="396"/>
      <c r="BVF179" s="396"/>
      <c r="BVG179" s="396"/>
      <c r="BVH179" s="396"/>
      <c r="BVI179" s="396"/>
      <c r="BVJ179" s="396"/>
      <c r="BVK179" s="396"/>
      <c r="BVL179" s="396"/>
      <c r="BVM179" s="396"/>
      <c r="BVN179" s="396"/>
      <c r="BVO179" s="396"/>
      <c r="BVP179" s="396"/>
      <c r="BVQ179" s="396"/>
      <c r="BVR179" s="396"/>
      <c r="BVS179" s="396"/>
      <c r="BVT179" s="396"/>
      <c r="BVU179" s="396"/>
      <c r="BVV179" s="396"/>
      <c r="BVW179" s="396"/>
      <c r="BVX179" s="396"/>
      <c r="BVY179" s="396"/>
      <c r="BVZ179" s="396"/>
      <c r="BWA179" s="396"/>
      <c r="BWB179" s="396"/>
      <c r="BWC179" s="396"/>
      <c r="BWD179" s="396"/>
      <c r="BWE179" s="396"/>
      <c r="BWF179" s="396"/>
      <c r="BWG179" s="396"/>
      <c r="BWH179" s="396"/>
      <c r="BWI179" s="396"/>
      <c r="BWJ179" s="396"/>
      <c r="BWK179" s="396"/>
      <c r="BWL179" s="396"/>
      <c r="BWM179" s="396"/>
      <c r="BWN179" s="396"/>
      <c r="BWO179" s="396"/>
      <c r="BWP179" s="396"/>
      <c r="BWQ179" s="396"/>
      <c r="BWR179" s="396"/>
      <c r="BWS179" s="396"/>
      <c r="BWT179" s="396"/>
      <c r="BWU179" s="396"/>
      <c r="BWV179" s="396"/>
      <c r="BWW179" s="396"/>
      <c r="BWX179" s="396"/>
      <c r="BWY179" s="396"/>
      <c r="BWZ179" s="396"/>
      <c r="BXA179" s="396"/>
      <c r="BXB179" s="396"/>
      <c r="BXC179" s="396"/>
      <c r="BXD179" s="396"/>
      <c r="BXE179" s="396"/>
      <c r="BXF179" s="396"/>
      <c r="BXG179" s="396"/>
      <c r="BXH179" s="396"/>
      <c r="BXI179" s="396"/>
      <c r="BXJ179" s="396"/>
      <c r="BXK179" s="396"/>
      <c r="BXL179" s="396"/>
      <c r="BXM179" s="396"/>
      <c r="BXN179" s="396"/>
      <c r="BXO179" s="396"/>
      <c r="BXP179" s="396"/>
      <c r="BXQ179" s="396"/>
      <c r="BXR179" s="396"/>
      <c r="BXS179" s="396"/>
      <c r="BXT179" s="396"/>
      <c r="BXU179" s="396"/>
      <c r="BXV179" s="396"/>
      <c r="BXW179" s="396"/>
      <c r="BXX179" s="396"/>
      <c r="BXY179" s="396"/>
      <c r="BXZ179" s="396"/>
      <c r="BYA179" s="396"/>
      <c r="BYB179" s="396"/>
      <c r="BYC179" s="396"/>
      <c r="BYD179" s="396"/>
      <c r="BYE179" s="396"/>
      <c r="BYF179" s="396"/>
      <c r="BYG179" s="396"/>
      <c r="BYH179" s="396"/>
      <c r="BYI179" s="396"/>
      <c r="BYJ179" s="396"/>
      <c r="BYK179" s="396"/>
      <c r="BYL179" s="396"/>
      <c r="BYM179" s="396"/>
      <c r="BYN179" s="396"/>
      <c r="BYO179" s="396"/>
      <c r="BYP179" s="396"/>
      <c r="BYQ179" s="396"/>
      <c r="BYR179" s="396"/>
      <c r="BYS179" s="396"/>
      <c r="BYT179" s="396"/>
      <c r="BYU179" s="396"/>
      <c r="BYV179" s="396"/>
      <c r="BYW179" s="396"/>
      <c r="BYX179" s="396"/>
      <c r="BYY179" s="396"/>
      <c r="BYZ179" s="396"/>
      <c r="BZA179" s="396"/>
      <c r="BZB179" s="396"/>
      <c r="BZC179" s="396"/>
      <c r="BZD179" s="396"/>
      <c r="BZE179" s="396"/>
      <c r="BZF179" s="396"/>
      <c r="BZG179" s="396"/>
      <c r="BZH179" s="396"/>
      <c r="BZI179" s="396"/>
      <c r="BZJ179" s="396"/>
      <c r="BZK179" s="396"/>
      <c r="BZL179" s="396"/>
      <c r="BZM179" s="396"/>
      <c r="BZN179" s="396"/>
      <c r="BZO179" s="396"/>
      <c r="BZP179" s="396"/>
      <c r="BZQ179" s="396"/>
      <c r="BZR179" s="396"/>
      <c r="BZS179" s="396"/>
      <c r="BZT179" s="396"/>
      <c r="BZU179" s="396"/>
      <c r="BZV179" s="396"/>
      <c r="BZW179" s="396"/>
      <c r="BZX179" s="396"/>
      <c r="BZY179" s="396"/>
      <c r="BZZ179" s="396"/>
      <c r="CAA179" s="396"/>
      <c r="CAB179" s="396"/>
      <c r="CAC179" s="396"/>
      <c r="CAD179" s="396"/>
      <c r="CAE179" s="396"/>
      <c r="CAF179" s="396"/>
      <c r="CAG179" s="396"/>
      <c r="CAH179" s="396"/>
      <c r="CAI179" s="396"/>
      <c r="CAJ179" s="396"/>
      <c r="CAK179" s="396"/>
      <c r="CAL179" s="396"/>
      <c r="CAM179" s="396"/>
      <c r="CAN179" s="396"/>
      <c r="CAO179" s="396"/>
      <c r="CAP179" s="396"/>
      <c r="CAQ179" s="396"/>
      <c r="CAR179" s="396"/>
      <c r="CAS179" s="396"/>
      <c r="CAT179" s="396"/>
      <c r="CAU179" s="396"/>
      <c r="CAV179" s="396"/>
      <c r="CAW179" s="396"/>
      <c r="CAX179" s="396"/>
      <c r="CAY179" s="396"/>
      <c r="CAZ179" s="396"/>
      <c r="CBA179" s="396"/>
      <c r="CBB179" s="396"/>
      <c r="CBC179" s="396"/>
      <c r="CBD179" s="396"/>
      <c r="CBE179" s="396"/>
      <c r="CBF179" s="396"/>
      <c r="CBG179" s="396"/>
      <c r="CBH179" s="396"/>
      <c r="CBI179" s="396"/>
      <c r="CBJ179" s="396"/>
      <c r="CBK179" s="396"/>
      <c r="CBL179" s="396"/>
      <c r="CBM179" s="396"/>
      <c r="CBN179" s="396"/>
      <c r="CBO179" s="396"/>
      <c r="CBP179" s="396"/>
      <c r="CBQ179" s="396"/>
      <c r="CBR179" s="396"/>
      <c r="CBS179" s="396"/>
      <c r="CBT179" s="396"/>
      <c r="CBU179" s="396"/>
      <c r="CBV179" s="396"/>
      <c r="CBW179" s="396"/>
      <c r="CBX179" s="396"/>
      <c r="CBY179" s="396"/>
      <c r="CBZ179" s="396"/>
      <c r="CCA179" s="396"/>
      <c r="CCB179" s="396"/>
      <c r="CCC179" s="396"/>
      <c r="CCD179" s="396"/>
      <c r="CCE179" s="396"/>
      <c r="CCF179" s="396"/>
      <c r="CCG179" s="396"/>
      <c r="CCH179" s="396"/>
      <c r="CCI179" s="396"/>
      <c r="CCJ179" s="396"/>
      <c r="CCK179" s="396"/>
      <c r="CCL179" s="396"/>
      <c r="CCM179" s="396"/>
      <c r="CCN179" s="396"/>
      <c r="CCO179" s="396"/>
      <c r="CCP179" s="396"/>
      <c r="CCQ179" s="396"/>
      <c r="CCR179" s="396"/>
      <c r="CCS179" s="396"/>
      <c r="CCT179" s="396"/>
      <c r="CCU179" s="396"/>
      <c r="CCV179" s="396"/>
      <c r="CCW179" s="396"/>
      <c r="CCX179" s="396"/>
      <c r="CCY179" s="396"/>
      <c r="CCZ179" s="396"/>
      <c r="CDA179" s="396"/>
      <c r="CDB179" s="396"/>
      <c r="CDC179" s="396"/>
      <c r="CDD179" s="396"/>
      <c r="CDE179" s="396"/>
      <c r="CDF179" s="396"/>
      <c r="CDG179" s="396"/>
      <c r="CDH179" s="396"/>
      <c r="CDI179" s="396"/>
      <c r="CDJ179" s="396"/>
      <c r="CDK179" s="396"/>
      <c r="CDL179" s="396"/>
      <c r="CDM179" s="396"/>
      <c r="CDN179" s="396"/>
      <c r="CDO179" s="396"/>
      <c r="CDP179" s="396"/>
      <c r="CDQ179" s="396"/>
      <c r="CDR179" s="396"/>
      <c r="CDS179" s="396"/>
      <c r="CDT179" s="396"/>
      <c r="CDU179" s="396"/>
      <c r="CDV179" s="396"/>
      <c r="CDW179" s="396"/>
      <c r="CDX179" s="396"/>
      <c r="CDY179" s="396"/>
      <c r="CDZ179" s="396"/>
      <c r="CEA179" s="396"/>
      <c r="CEB179" s="396"/>
      <c r="CEC179" s="396"/>
      <c r="CED179" s="396"/>
      <c r="CEE179" s="396"/>
      <c r="CEF179" s="396"/>
      <c r="CEG179" s="396"/>
      <c r="CEH179" s="396"/>
      <c r="CEI179" s="396"/>
      <c r="CEJ179" s="396"/>
      <c r="CEK179" s="396"/>
      <c r="CEL179" s="396"/>
      <c r="CEM179" s="396"/>
      <c r="CEN179" s="396"/>
      <c r="CEO179" s="396"/>
      <c r="CEP179" s="396"/>
      <c r="CEQ179" s="396"/>
      <c r="CER179" s="396"/>
      <c r="CES179" s="396"/>
      <c r="CET179" s="396"/>
      <c r="CEU179" s="396"/>
      <c r="CEV179" s="396"/>
      <c r="CEW179" s="396"/>
      <c r="CEX179" s="396"/>
      <c r="CEY179" s="396"/>
      <c r="CEZ179" s="396"/>
      <c r="CFA179" s="396"/>
      <c r="CFB179" s="396"/>
      <c r="CFC179" s="396"/>
      <c r="CFD179" s="396"/>
      <c r="CFE179" s="396"/>
      <c r="CFF179" s="396"/>
      <c r="CFG179" s="396"/>
      <c r="CFH179" s="396"/>
      <c r="CFI179" s="396"/>
      <c r="CFJ179" s="396"/>
      <c r="CFK179" s="396"/>
      <c r="CFL179" s="396"/>
      <c r="CFM179" s="396"/>
      <c r="CFN179" s="396"/>
      <c r="CFO179" s="396"/>
      <c r="CFP179" s="396"/>
      <c r="CFQ179" s="396"/>
      <c r="CFR179" s="396"/>
      <c r="CFS179" s="396"/>
      <c r="CFT179" s="396"/>
      <c r="CFU179" s="396"/>
      <c r="CFV179" s="396"/>
      <c r="CFW179" s="396"/>
      <c r="CFX179" s="396"/>
      <c r="CFY179" s="396"/>
      <c r="CFZ179" s="396"/>
      <c r="CGA179" s="396"/>
      <c r="CGB179" s="396"/>
      <c r="CGC179" s="396"/>
      <c r="CGD179" s="396"/>
      <c r="CGE179" s="396"/>
      <c r="CGF179" s="396"/>
      <c r="CGG179" s="396"/>
      <c r="CGH179" s="396"/>
      <c r="CGI179" s="396"/>
      <c r="CGJ179" s="396"/>
      <c r="CGK179" s="396"/>
      <c r="CGL179" s="396"/>
      <c r="CGM179" s="396"/>
      <c r="CGN179" s="396"/>
      <c r="CGO179" s="396"/>
      <c r="CGP179" s="396"/>
      <c r="CGQ179" s="396"/>
      <c r="CGR179" s="396"/>
      <c r="CGS179" s="396"/>
      <c r="CGT179" s="396"/>
      <c r="CGU179" s="396"/>
      <c r="CGV179" s="396"/>
      <c r="CGW179" s="396"/>
      <c r="CGX179" s="396"/>
      <c r="CGY179" s="396"/>
      <c r="CGZ179" s="396"/>
      <c r="CHA179" s="396"/>
      <c r="CHB179" s="396"/>
      <c r="CHC179" s="396"/>
      <c r="CHD179" s="396"/>
      <c r="CHE179" s="396"/>
      <c r="CHF179" s="396"/>
      <c r="CHG179" s="396"/>
      <c r="CHH179" s="396"/>
      <c r="CHI179" s="396"/>
      <c r="CHJ179" s="396"/>
      <c r="CHK179" s="396"/>
      <c r="CHL179" s="396"/>
      <c r="CHM179" s="396"/>
      <c r="CHN179" s="396"/>
      <c r="CHO179" s="396"/>
      <c r="CHP179" s="396"/>
      <c r="CHQ179" s="396"/>
      <c r="CHR179" s="396"/>
      <c r="CHS179" s="396"/>
      <c r="CHT179" s="396"/>
      <c r="CHU179" s="396"/>
      <c r="CHV179" s="396"/>
      <c r="CHW179" s="396"/>
      <c r="CHX179" s="396"/>
      <c r="CHY179" s="396"/>
      <c r="CHZ179" s="396"/>
      <c r="CIA179" s="396"/>
      <c r="CIB179" s="396"/>
      <c r="CIC179" s="396"/>
      <c r="CID179" s="396"/>
      <c r="CIE179" s="396"/>
      <c r="CIF179" s="396"/>
      <c r="CIG179" s="396"/>
      <c r="CIH179" s="396"/>
      <c r="CII179" s="396"/>
      <c r="CIJ179" s="396"/>
      <c r="CIK179" s="396"/>
      <c r="CIL179" s="396"/>
      <c r="CIM179" s="396"/>
      <c r="CIN179" s="396"/>
      <c r="CIO179" s="396"/>
      <c r="CIP179" s="396"/>
      <c r="CIQ179" s="396"/>
      <c r="CIR179" s="396"/>
      <c r="CIS179" s="396"/>
      <c r="CIT179" s="396"/>
      <c r="CIU179" s="396"/>
      <c r="CIV179" s="396"/>
      <c r="CIW179" s="396"/>
      <c r="CIX179" s="396"/>
      <c r="CIY179" s="396"/>
      <c r="CIZ179" s="396"/>
      <c r="CJA179" s="396"/>
      <c r="CJB179" s="396"/>
      <c r="CJC179" s="396"/>
      <c r="CJD179" s="396"/>
      <c r="CJE179" s="396"/>
      <c r="CJF179" s="396"/>
      <c r="CJG179" s="396"/>
      <c r="CJH179" s="396"/>
      <c r="CJI179" s="396"/>
      <c r="CJJ179" s="396"/>
      <c r="CJK179" s="396"/>
      <c r="CJL179" s="396"/>
      <c r="CJM179" s="396"/>
      <c r="CJN179" s="396"/>
      <c r="CJO179" s="396"/>
      <c r="CJP179" s="396"/>
      <c r="CJQ179" s="396"/>
      <c r="CJR179" s="396"/>
      <c r="CJS179" s="396"/>
      <c r="CJT179" s="396"/>
      <c r="CJU179" s="396"/>
      <c r="CJV179" s="396"/>
      <c r="CJW179" s="396"/>
      <c r="CJX179" s="396"/>
      <c r="CJY179" s="396"/>
      <c r="CJZ179" s="396"/>
      <c r="CKA179" s="396"/>
      <c r="CKB179" s="396"/>
      <c r="CKC179" s="396"/>
      <c r="CKD179" s="396"/>
      <c r="CKE179" s="396"/>
      <c r="CKF179" s="396"/>
      <c r="CKG179" s="396"/>
      <c r="CKH179" s="396"/>
      <c r="CKI179" s="396"/>
      <c r="CKJ179" s="396"/>
      <c r="CKK179" s="396"/>
      <c r="CKL179" s="396"/>
      <c r="CKM179" s="396"/>
      <c r="CKN179" s="396"/>
      <c r="CKO179" s="396"/>
      <c r="CKP179" s="396"/>
      <c r="CKQ179" s="396"/>
      <c r="CKR179" s="396"/>
      <c r="CKS179" s="396"/>
      <c r="CKT179" s="396"/>
      <c r="CKU179" s="396"/>
      <c r="CKV179" s="396"/>
      <c r="CKW179" s="396"/>
      <c r="CKX179" s="396"/>
      <c r="CKY179" s="396"/>
      <c r="CKZ179" s="396"/>
      <c r="CLA179" s="396"/>
      <c r="CLB179" s="396"/>
      <c r="CLC179" s="396"/>
      <c r="CLD179" s="396"/>
      <c r="CLE179" s="396"/>
      <c r="CLF179" s="396"/>
      <c r="CLG179" s="396"/>
      <c r="CLH179" s="396"/>
      <c r="CLI179" s="396"/>
      <c r="CLJ179" s="396"/>
      <c r="CLK179" s="396"/>
      <c r="CLL179" s="396"/>
      <c r="CLM179" s="396"/>
      <c r="CLN179" s="396"/>
      <c r="CLO179" s="396"/>
      <c r="CLP179" s="396"/>
      <c r="CLQ179" s="396"/>
      <c r="CLR179" s="396"/>
      <c r="CLS179" s="396"/>
      <c r="CLT179" s="396"/>
      <c r="CLU179" s="396"/>
      <c r="CLV179" s="396"/>
      <c r="CLW179" s="396"/>
      <c r="CLX179" s="396"/>
      <c r="CLY179" s="396"/>
      <c r="CLZ179" s="396"/>
      <c r="CMA179" s="396"/>
      <c r="CMB179" s="396"/>
      <c r="CMC179" s="396"/>
      <c r="CMD179" s="396"/>
      <c r="CME179" s="396"/>
      <c r="CMF179" s="396"/>
      <c r="CMG179" s="396"/>
      <c r="CMH179" s="396"/>
      <c r="CMI179" s="396"/>
      <c r="CMJ179" s="396"/>
      <c r="CMK179" s="396"/>
      <c r="CML179" s="396"/>
      <c r="CMM179" s="396"/>
      <c r="CMN179" s="396"/>
      <c r="CMO179" s="396"/>
      <c r="CMP179" s="396"/>
      <c r="CMQ179" s="396"/>
      <c r="CMR179" s="396"/>
      <c r="CMS179" s="396"/>
      <c r="CMT179" s="396"/>
      <c r="CMU179" s="396"/>
      <c r="CMV179" s="396"/>
      <c r="CMW179" s="396"/>
      <c r="CMX179" s="396"/>
      <c r="CMY179" s="396"/>
      <c r="CMZ179" s="396"/>
      <c r="CNA179" s="396"/>
      <c r="CNB179" s="396"/>
      <c r="CNC179" s="396"/>
      <c r="CND179" s="396"/>
      <c r="CNE179" s="396"/>
      <c r="CNF179" s="396"/>
      <c r="CNG179" s="396"/>
      <c r="CNH179" s="396"/>
      <c r="CNI179" s="396"/>
      <c r="CNJ179" s="396"/>
      <c r="CNK179" s="396"/>
      <c r="CNL179" s="396"/>
      <c r="CNM179" s="396"/>
      <c r="CNN179" s="396"/>
      <c r="CNO179" s="396"/>
      <c r="CNP179" s="396"/>
      <c r="CNQ179" s="396"/>
      <c r="CNR179" s="396"/>
      <c r="CNS179" s="396"/>
      <c r="CNT179" s="396"/>
      <c r="CNU179" s="396"/>
      <c r="CNV179" s="396"/>
      <c r="CNW179" s="396"/>
      <c r="CNX179" s="396"/>
      <c r="CNY179" s="396"/>
      <c r="CNZ179" s="396"/>
      <c r="COA179" s="396"/>
      <c r="COB179" s="396"/>
      <c r="COC179" s="396"/>
      <c r="COD179" s="396"/>
      <c r="COE179" s="396"/>
      <c r="COF179" s="396"/>
      <c r="COG179" s="396"/>
      <c r="COH179" s="396"/>
      <c r="COI179" s="396"/>
      <c r="COJ179" s="396"/>
      <c r="COK179" s="396"/>
      <c r="COL179" s="396"/>
      <c r="COM179" s="396"/>
      <c r="CON179" s="396"/>
      <c r="COO179" s="396"/>
      <c r="COP179" s="396"/>
      <c r="COQ179" s="396"/>
      <c r="COR179" s="396"/>
      <c r="COS179" s="396"/>
      <c r="COT179" s="396"/>
      <c r="COU179" s="396"/>
      <c r="COV179" s="396"/>
      <c r="COW179" s="396"/>
      <c r="COX179" s="396"/>
      <c r="COY179" s="396"/>
      <c r="COZ179" s="396"/>
      <c r="CPA179" s="396"/>
      <c r="CPB179" s="396"/>
      <c r="CPC179" s="396"/>
      <c r="CPD179" s="396"/>
      <c r="CPE179" s="396"/>
      <c r="CPF179" s="396"/>
      <c r="CPG179" s="396"/>
      <c r="CPH179" s="396"/>
      <c r="CPI179" s="396"/>
      <c r="CPJ179" s="396"/>
      <c r="CPK179" s="396"/>
      <c r="CPL179" s="396"/>
      <c r="CPM179" s="396"/>
      <c r="CPN179" s="396"/>
      <c r="CPO179" s="396"/>
      <c r="CPP179" s="396"/>
      <c r="CPQ179" s="396"/>
      <c r="CPR179" s="396"/>
      <c r="CPS179" s="396"/>
      <c r="CPT179" s="396"/>
      <c r="CPU179" s="396"/>
      <c r="CPV179" s="396"/>
      <c r="CPW179" s="396"/>
      <c r="CPX179" s="396"/>
      <c r="CPY179" s="396"/>
      <c r="CPZ179" s="396"/>
      <c r="CQA179" s="396"/>
      <c r="CQB179" s="396"/>
      <c r="CQC179" s="396"/>
      <c r="CQD179" s="396"/>
      <c r="CQE179" s="396"/>
      <c r="CQF179" s="396"/>
      <c r="CQG179" s="396"/>
      <c r="CQH179" s="396"/>
      <c r="CQI179" s="396"/>
      <c r="CQJ179" s="396"/>
      <c r="CQK179" s="396"/>
      <c r="CQL179" s="396"/>
      <c r="CQM179" s="396"/>
      <c r="CQN179" s="396"/>
      <c r="CQO179" s="396"/>
      <c r="CQP179" s="396"/>
      <c r="CQQ179" s="396"/>
      <c r="CQR179" s="396"/>
      <c r="CQS179" s="396"/>
      <c r="CQT179" s="396"/>
      <c r="CQU179" s="396"/>
      <c r="CQV179" s="396"/>
      <c r="CQW179" s="396"/>
      <c r="CQX179" s="396"/>
      <c r="CQY179" s="396"/>
      <c r="CQZ179" s="396"/>
      <c r="CRA179" s="396"/>
      <c r="CRB179" s="396"/>
      <c r="CRC179" s="396"/>
      <c r="CRD179" s="396"/>
      <c r="CRE179" s="396"/>
      <c r="CRF179" s="396"/>
      <c r="CRG179" s="396"/>
      <c r="CRH179" s="396"/>
      <c r="CRI179" s="396"/>
      <c r="CRJ179" s="396"/>
      <c r="CRK179" s="396"/>
      <c r="CRL179" s="396"/>
      <c r="CRM179" s="396"/>
      <c r="CRN179" s="396"/>
      <c r="CRO179" s="396"/>
      <c r="CRP179" s="396"/>
      <c r="CRQ179" s="396"/>
      <c r="CRR179" s="396"/>
      <c r="CRS179" s="396"/>
      <c r="CRT179" s="396"/>
      <c r="CRU179" s="396"/>
      <c r="CRV179" s="396"/>
      <c r="CRW179" s="396"/>
      <c r="CRX179" s="396"/>
      <c r="CRY179" s="396"/>
      <c r="CRZ179" s="396"/>
      <c r="CSA179" s="396"/>
      <c r="CSB179" s="396"/>
      <c r="CSC179" s="396"/>
      <c r="CSD179" s="396"/>
      <c r="CSE179" s="396"/>
      <c r="CSF179" s="396"/>
      <c r="CSG179" s="396"/>
      <c r="CSH179" s="396"/>
      <c r="CSI179" s="396"/>
      <c r="CSJ179" s="396"/>
      <c r="CSK179" s="396"/>
      <c r="CSL179" s="396"/>
      <c r="CSM179" s="396"/>
      <c r="CSN179" s="396"/>
      <c r="CSO179" s="396"/>
      <c r="CSP179" s="396"/>
      <c r="CSQ179" s="396"/>
      <c r="CSR179" s="396"/>
      <c r="CSS179" s="396"/>
      <c r="CST179" s="396"/>
      <c r="CSU179" s="396"/>
      <c r="CSV179" s="396"/>
      <c r="CSW179" s="396"/>
      <c r="CSX179" s="396"/>
      <c r="CSY179" s="396"/>
      <c r="CSZ179" s="396"/>
      <c r="CTA179" s="396"/>
      <c r="CTB179" s="396"/>
      <c r="CTC179" s="396"/>
      <c r="CTD179" s="396"/>
      <c r="CTE179" s="396"/>
      <c r="CTF179" s="396"/>
      <c r="CTG179" s="396"/>
      <c r="CTH179" s="396"/>
      <c r="CTI179" s="396"/>
      <c r="CTJ179" s="396"/>
      <c r="CTK179" s="396"/>
      <c r="CTL179" s="396"/>
      <c r="CTM179" s="396"/>
      <c r="CTN179" s="396"/>
      <c r="CTO179" s="396"/>
      <c r="CTP179" s="396"/>
      <c r="CTQ179" s="396"/>
      <c r="CTR179" s="396"/>
      <c r="CTS179" s="396"/>
      <c r="CTT179" s="396"/>
      <c r="CTU179" s="396"/>
      <c r="CTV179" s="396"/>
      <c r="CTW179" s="396"/>
      <c r="CTX179" s="396"/>
      <c r="CTY179" s="396"/>
      <c r="CTZ179" s="396"/>
      <c r="CUA179" s="396"/>
      <c r="CUB179" s="396"/>
      <c r="CUC179" s="396"/>
      <c r="CUD179" s="396"/>
      <c r="CUE179" s="396"/>
      <c r="CUF179" s="396"/>
      <c r="CUG179" s="396"/>
      <c r="CUH179" s="396"/>
      <c r="CUI179" s="396"/>
      <c r="CUJ179" s="396"/>
      <c r="CUK179" s="396"/>
      <c r="CUL179" s="396"/>
      <c r="CUM179" s="396"/>
      <c r="CUN179" s="396"/>
      <c r="CUO179" s="396"/>
      <c r="CUP179" s="396"/>
      <c r="CUQ179" s="396"/>
      <c r="CUR179" s="396"/>
      <c r="CUS179" s="396"/>
      <c r="CUT179" s="396"/>
      <c r="CUU179" s="396"/>
      <c r="CUV179" s="396"/>
      <c r="CUW179" s="396"/>
      <c r="CUX179" s="396"/>
      <c r="CUY179" s="396"/>
      <c r="CUZ179" s="396"/>
      <c r="CVA179" s="396"/>
      <c r="CVB179" s="396"/>
      <c r="CVC179" s="396"/>
      <c r="CVD179" s="396"/>
      <c r="CVE179" s="396"/>
      <c r="CVF179" s="396"/>
      <c r="CVG179" s="396"/>
      <c r="CVH179" s="396"/>
      <c r="CVI179" s="396"/>
      <c r="CVJ179" s="396"/>
      <c r="CVK179" s="396"/>
      <c r="CVL179" s="396"/>
      <c r="CVM179" s="396"/>
      <c r="CVN179" s="396"/>
      <c r="CVO179" s="396"/>
      <c r="CVP179" s="396"/>
      <c r="CVQ179" s="396"/>
      <c r="CVR179" s="396"/>
      <c r="CVS179" s="396"/>
      <c r="CVT179" s="396"/>
      <c r="CVU179" s="396"/>
      <c r="CVV179" s="396"/>
      <c r="CVW179" s="396"/>
      <c r="CVX179" s="396"/>
      <c r="CVY179" s="396"/>
      <c r="CVZ179" s="396"/>
      <c r="CWA179" s="396"/>
      <c r="CWB179" s="396"/>
      <c r="CWC179" s="396"/>
      <c r="CWD179" s="396"/>
      <c r="CWE179" s="396"/>
      <c r="CWF179" s="396"/>
      <c r="CWG179" s="396"/>
      <c r="CWH179" s="396"/>
      <c r="CWI179" s="396"/>
      <c r="CWJ179" s="396"/>
      <c r="CWK179" s="396"/>
      <c r="CWL179" s="396"/>
      <c r="CWM179" s="396"/>
      <c r="CWN179" s="396"/>
      <c r="CWO179" s="396"/>
      <c r="CWP179" s="396"/>
      <c r="CWQ179" s="396"/>
      <c r="CWR179" s="396"/>
      <c r="CWS179" s="396"/>
      <c r="CWT179" s="396"/>
      <c r="CWU179" s="396"/>
      <c r="CWV179" s="396"/>
      <c r="CWW179" s="396"/>
      <c r="CWX179" s="396"/>
      <c r="CWY179" s="396"/>
      <c r="CWZ179" s="396"/>
      <c r="CXA179" s="396"/>
      <c r="CXB179" s="396"/>
      <c r="CXC179" s="396"/>
      <c r="CXD179" s="396"/>
      <c r="CXE179" s="396"/>
      <c r="CXF179" s="396"/>
      <c r="CXG179" s="396"/>
      <c r="CXH179" s="396"/>
      <c r="CXI179" s="396"/>
      <c r="CXJ179" s="396"/>
      <c r="CXK179" s="396"/>
      <c r="CXL179" s="396"/>
      <c r="CXM179" s="396"/>
      <c r="CXN179" s="396"/>
      <c r="CXO179" s="396"/>
      <c r="CXP179" s="396"/>
      <c r="CXQ179" s="396"/>
      <c r="CXR179" s="396"/>
      <c r="CXS179" s="396"/>
      <c r="CXT179" s="396"/>
      <c r="CXU179" s="396"/>
      <c r="CXV179" s="396"/>
      <c r="CXW179" s="396"/>
      <c r="CXX179" s="396"/>
      <c r="CXY179" s="396"/>
      <c r="CXZ179" s="396"/>
      <c r="CYA179" s="396"/>
      <c r="CYB179" s="396"/>
      <c r="CYC179" s="396"/>
      <c r="CYD179" s="396"/>
      <c r="CYE179" s="396"/>
      <c r="CYF179" s="396"/>
      <c r="CYG179" s="396"/>
      <c r="CYH179" s="396"/>
      <c r="CYI179" s="396"/>
      <c r="CYJ179" s="396"/>
      <c r="CYK179" s="396"/>
      <c r="CYL179" s="396"/>
      <c r="CYM179" s="396"/>
      <c r="CYN179" s="396"/>
      <c r="CYO179" s="396"/>
      <c r="CYP179" s="396"/>
      <c r="CYQ179" s="396"/>
      <c r="CYR179" s="396"/>
      <c r="CYS179" s="396"/>
      <c r="CYT179" s="396"/>
      <c r="CYU179" s="396"/>
      <c r="CYV179" s="396"/>
      <c r="CYW179" s="396"/>
      <c r="CYX179" s="396"/>
      <c r="CYY179" s="396"/>
      <c r="CYZ179" s="396"/>
      <c r="CZA179" s="396"/>
      <c r="CZB179" s="396"/>
      <c r="CZC179" s="396"/>
      <c r="CZD179" s="396"/>
      <c r="CZE179" s="396"/>
      <c r="CZF179" s="396"/>
      <c r="CZG179" s="396"/>
      <c r="CZH179" s="396"/>
      <c r="CZI179" s="396"/>
      <c r="CZJ179" s="396"/>
      <c r="CZK179" s="396"/>
      <c r="CZL179" s="396"/>
      <c r="CZM179" s="396"/>
      <c r="CZN179" s="396"/>
      <c r="CZO179" s="396"/>
      <c r="CZP179" s="396"/>
      <c r="CZQ179" s="396"/>
      <c r="CZR179" s="396"/>
      <c r="CZS179" s="396"/>
      <c r="CZT179" s="396"/>
      <c r="CZU179" s="396"/>
      <c r="CZV179" s="396"/>
      <c r="CZW179" s="396"/>
      <c r="CZX179" s="396"/>
      <c r="CZY179" s="396"/>
      <c r="CZZ179" s="396"/>
      <c r="DAA179" s="396"/>
      <c r="DAB179" s="396"/>
      <c r="DAC179" s="396"/>
      <c r="DAD179" s="396"/>
      <c r="DAE179" s="396"/>
      <c r="DAF179" s="396"/>
      <c r="DAG179" s="396"/>
      <c r="DAH179" s="396"/>
      <c r="DAI179" s="396"/>
      <c r="DAJ179" s="396"/>
      <c r="DAK179" s="396"/>
      <c r="DAL179" s="396"/>
      <c r="DAM179" s="396"/>
      <c r="DAN179" s="396"/>
      <c r="DAO179" s="396"/>
      <c r="DAP179" s="396"/>
      <c r="DAQ179" s="396"/>
      <c r="DAR179" s="396"/>
      <c r="DAS179" s="396"/>
      <c r="DAT179" s="396"/>
      <c r="DAU179" s="396"/>
      <c r="DAV179" s="396"/>
      <c r="DAW179" s="396"/>
      <c r="DAX179" s="396"/>
      <c r="DAY179" s="396"/>
      <c r="DAZ179" s="396"/>
      <c r="DBA179" s="396"/>
      <c r="DBB179" s="396"/>
      <c r="DBC179" s="396"/>
      <c r="DBD179" s="396"/>
      <c r="DBE179" s="396"/>
      <c r="DBF179" s="396"/>
      <c r="DBG179" s="396"/>
      <c r="DBH179" s="396"/>
      <c r="DBI179" s="396"/>
      <c r="DBJ179" s="396"/>
      <c r="DBK179" s="396"/>
      <c r="DBL179" s="396"/>
      <c r="DBM179" s="396"/>
      <c r="DBN179" s="396"/>
      <c r="DBO179" s="396"/>
      <c r="DBP179" s="396"/>
      <c r="DBQ179" s="396"/>
      <c r="DBR179" s="396"/>
      <c r="DBS179" s="396"/>
      <c r="DBT179" s="396"/>
      <c r="DBU179" s="396"/>
      <c r="DBV179" s="396"/>
      <c r="DBW179" s="396"/>
      <c r="DBX179" s="396"/>
      <c r="DBY179" s="396"/>
      <c r="DBZ179" s="396"/>
      <c r="DCA179" s="396"/>
      <c r="DCB179" s="396"/>
      <c r="DCC179" s="396"/>
      <c r="DCD179" s="396"/>
      <c r="DCE179" s="396"/>
      <c r="DCF179" s="396"/>
      <c r="DCG179" s="396"/>
      <c r="DCH179" s="396"/>
      <c r="DCI179" s="396"/>
      <c r="DCJ179" s="396"/>
      <c r="DCK179" s="396"/>
      <c r="DCL179" s="396"/>
      <c r="DCM179" s="396"/>
      <c r="DCN179" s="396"/>
      <c r="DCO179" s="396"/>
      <c r="DCP179" s="396"/>
      <c r="DCQ179" s="396"/>
      <c r="DCR179" s="396"/>
      <c r="DCS179" s="396"/>
      <c r="DCT179" s="396"/>
      <c r="DCU179" s="396"/>
      <c r="DCV179" s="396"/>
      <c r="DCW179" s="396"/>
      <c r="DCX179" s="396"/>
      <c r="DCY179" s="396"/>
      <c r="DCZ179" s="396"/>
      <c r="DDA179" s="396"/>
      <c r="DDB179" s="396"/>
      <c r="DDC179" s="396"/>
      <c r="DDD179" s="396"/>
      <c r="DDE179" s="396"/>
      <c r="DDF179" s="396"/>
      <c r="DDG179" s="396"/>
      <c r="DDH179" s="396"/>
      <c r="DDI179" s="396"/>
      <c r="DDJ179" s="396"/>
      <c r="DDK179" s="396"/>
      <c r="DDL179" s="396"/>
      <c r="DDM179" s="396"/>
      <c r="DDN179" s="396"/>
      <c r="DDO179" s="396"/>
      <c r="DDP179" s="396"/>
      <c r="DDQ179" s="396"/>
      <c r="DDR179" s="396"/>
      <c r="DDS179" s="396"/>
      <c r="DDT179" s="396"/>
      <c r="DDU179" s="396"/>
      <c r="DDV179" s="396"/>
      <c r="DDW179" s="396"/>
      <c r="DDX179" s="396"/>
      <c r="DDY179" s="396"/>
      <c r="DDZ179" s="396"/>
      <c r="DEA179" s="396"/>
      <c r="DEB179" s="396"/>
      <c r="DEC179" s="396"/>
      <c r="DED179" s="396"/>
      <c r="DEE179" s="396"/>
      <c r="DEF179" s="396"/>
      <c r="DEG179" s="396"/>
      <c r="DEH179" s="396"/>
      <c r="DEI179" s="396"/>
      <c r="DEJ179" s="396"/>
      <c r="DEK179" s="396"/>
      <c r="DEL179" s="396"/>
      <c r="DEM179" s="396"/>
      <c r="DEN179" s="396"/>
      <c r="DEO179" s="396"/>
      <c r="DEP179" s="396"/>
      <c r="DEQ179" s="396"/>
      <c r="DER179" s="396"/>
      <c r="DES179" s="396"/>
      <c r="DET179" s="396"/>
      <c r="DEU179" s="396"/>
      <c r="DEV179" s="396"/>
      <c r="DEW179" s="396"/>
      <c r="DEX179" s="396"/>
      <c r="DEY179" s="396"/>
      <c r="DEZ179" s="396"/>
      <c r="DFA179" s="396"/>
      <c r="DFB179" s="396"/>
      <c r="DFC179" s="396"/>
      <c r="DFD179" s="396"/>
      <c r="DFE179" s="396"/>
      <c r="DFF179" s="396"/>
      <c r="DFG179" s="396"/>
      <c r="DFH179" s="396"/>
      <c r="DFI179" s="396"/>
      <c r="DFJ179" s="396"/>
      <c r="DFK179" s="396"/>
      <c r="DFL179" s="396"/>
      <c r="DFM179" s="396"/>
      <c r="DFN179" s="396"/>
      <c r="DFO179" s="396"/>
      <c r="DFP179" s="396"/>
      <c r="DFQ179" s="396"/>
      <c r="DFR179" s="396"/>
      <c r="DFS179" s="396"/>
      <c r="DFT179" s="396"/>
      <c r="DFU179" s="396"/>
      <c r="DFV179" s="396"/>
      <c r="DFW179" s="396"/>
      <c r="DFX179" s="396"/>
      <c r="DFY179" s="396"/>
      <c r="DFZ179" s="396"/>
      <c r="DGA179" s="396"/>
      <c r="DGB179" s="396"/>
      <c r="DGC179" s="396"/>
      <c r="DGD179" s="396"/>
      <c r="DGE179" s="396"/>
      <c r="DGF179" s="396"/>
      <c r="DGG179" s="396"/>
      <c r="DGH179" s="396"/>
      <c r="DGI179" s="396"/>
      <c r="DGJ179" s="396"/>
      <c r="DGK179" s="396"/>
      <c r="DGL179" s="396"/>
      <c r="DGM179" s="396"/>
      <c r="DGN179" s="396"/>
      <c r="DGO179" s="396"/>
      <c r="DGP179" s="396"/>
      <c r="DGQ179" s="396"/>
      <c r="DGR179" s="396"/>
      <c r="DGS179" s="396"/>
      <c r="DGT179" s="396"/>
      <c r="DGU179" s="396"/>
      <c r="DGV179" s="396"/>
      <c r="DGW179" s="396"/>
      <c r="DGX179" s="396"/>
      <c r="DGY179" s="396"/>
      <c r="DGZ179" s="396"/>
      <c r="DHA179" s="396"/>
      <c r="DHB179" s="396"/>
      <c r="DHC179" s="396"/>
      <c r="DHD179" s="396"/>
      <c r="DHE179" s="396"/>
      <c r="DHF179" s="396"/>
      <c r="DHG179" s="396"/>
      <c r="DHH179" s="396"/>
      <c r="DHI179" s="396"/>
      <c r="DHJ179" s="396"/>
      <c r="DHK179" s="396"/>
      <c r="DHL179" s="396"/>
      <c r="DHM179" s="396"/>
      <c r="DHN179" s="396"/>
      <c r="DHO179" s="396"/>
      <c r="DHP179" s="396"/>
      <c r="DHQ179" s="396"/>
      <c r="DHR179" s="396"/>
      <c r="DHS179" s="396"/>
      <c r="DHT179" s="396"/>
      <c r="DHU179" s="396"/>
      <c r="DHV179" s="396"/>
      <c r="DHW179" s="396"/>
      <c r="DHX179" s="396"/>
      <c r="DHY179" s="396"/>
      <c r="DHZ179" s="396"/>
      <c r="DIA179" s="396"/>
      <c r="DIB179" s="396"/>
      <c r="DIC179" s="396"/>
      <c r="DID179" s="396"/>
      <c r="DIE179" s="396"/>
      <c r="DIF179" s="396"/>
      <c r="DIG179" s="396"/>
      <c r="DIH179" s="396"/>
      <c r="DII179" s="396"/>
      <c r="DIJ179" s="396"/>
      <c r="DIK179" s="396"/>
      <c r="DIL179" s="396"/>
      <c r="DIM179" s="396"/>
      <c r="DIN179" s="396"/>
      <c r="DIO179" s="396"/>
      <c r="DIP179" s="396"/>
      <c r="DIQ179" s="396"/>
      <c r="DIR179" s="396"/>
      <c r="DIS179" s="396"/>
      <c r="DIT179" s="396"/>
      <c r="DIU179" s="396"/>
      <c r="DIV179" s="396"/>
      <c r="DIW179" s="396"/>
      <c r="DIX179" s="396"/>
      <c r="DIY179" s="396"/>
      <c r="DIZ179" s="396"/>
      <c r="DJA179" s="396"/>
      <c r="DJB179" s="396"/>
      <c r="DJC179" s="396"/>
      <c r="DJD179" s="396"/>
      <c r="DJE179" s="396"/>
      <c r="DJF179" s="396"/>
      <c r="DJG179" s="396"/>
      <c r="DJH179" s="396"/>
      <c r="DJI179" s="396"/>
      <c r="DJJ179" s="396"/>
      <c r="DJK179" s="396"/>
      <c r="DJL179" s="396"/>
      <c r="DJM179" s="396"/>
      <c r="DJN179" s="396"/>
      <c r="DJO179" s="396"/>
      <c r="DJP179" s="396"/>
      <c r="DJQ179" s="396"/>
      <c r="DJR179" s="396"/>
      <c r="DJS179" s="396"/>
      <c r="DJT179" s="396"/>
      <c r="DJU179" s="396"/>
      <c r="DJV179" s="396"/>
      <c r="DJW179" s="396"/>
      <c r="DJX179" s="396"/>
      <c r="DJY179" s="396"/>
      <c r="DJZ179" s="396"/>
      <c r="DKA179" s="396"/>
      <c r="DKB179" s="396"/>
      <c r="DKC179" s="396"/>
      <c r="DKD179" s="396"/>
      <c r="DKE179" s="396"/>
      <c r="DKF179" s="396"/>
      <c r="DKG179" s="396"/>
      <c r="DKH179" s="396"/>
      <c r="DKI179" s="396"/>
      <c r="DKJ179" s="396"/>
      <c r="DKK179" s="396"/>
      <c r="DKL179" s="396"/>
      <c r="DKM179" s="396"/>
      <c r="DKN179" s="396"/>
      <c r="DKO179" s="396"/>
      <c r="DKP179" s="396"/>
      <c r="DKQ179" s="396"/>
      <c r="DKR179" s="396"/>
      <c r="DKS179" s="396"/>
      <c r="DKT179" s="396"/>
      <c r="DKU179" s="396"/>
      <c r="DKV179" s="396"/>
      <c r="DKW179" s="396"/>
      <c r="DKX179" s="396"/>
      <c r="DKY179" s="396"/>
      <c r="DKZ179" s="396"/>
      <c r="DLA179" s="396"/>
      <c r="DLB179" s="396"/>
      <c r="DLC179" s="396"/>
      <c r="DLD179" s="396"/>
      <c r="DLE179" s="396"/>
      <c r="DLF179" s="396"/>
      <c r="DLG179" s="396"/>
      <c r="DLH179" s="396"/>
      <c r="DLI179" s="396"/>
      <c r="DLJ179" s="396"/>
      <c r="DLK179" s="396"/>
      <c r="DLL179" s="396"/>
      <c r="DLM179" s="396"/>
      <c r="DLN179" s="396"/>
      <c r="DLO179" s="396"/>
      <c r="DLP179" s="396"/>
      <c r="DLQ179" s="396"/>
      <c r="DLR179" s="396"/>
      <c r="DLS179" s="396"/>
      <c r="DLT179" s="396"/>
      <c r="DLU179" s="396"/>
      <c r="DLV179" s="396"/>
      <c r="DLW179" s="396"/>
      <c r="DLX179" s="396"/>
      <c r="DLY179" s="396"/>
      <c r="DLZ179" s="396"/>
      <c r="DMA179" s="396"/>
      <c r="DMB179" s="396"/>
      <c r="DMC179" s="396"/>
      <c r="DMD179" s="396"/>
      <c r="DME179" s="396"/>
      <c r="DMF179" s="396"/>
      <c r="DMG179" s="396"/>
      <c r="DMH179" s="396"/>
      <c r="DMI179" s="396"/>
      <c r="DMJ179" s="396"/>
      <c r="DMK179" s="396"/>
      <c r="DML179" s="396"/>
      <c r="DMM179" s="396"/>
      <c r="DMN179" s="396"/>
      <c r="DMO179" s="396"/>
      <c r="DMP179" s="396"/>
      <c r="DMQ179" s="396"/>
      <c r="DMR179" s="396"/>
      <c r="DMS179" s="396"/>
      <c r="DMT179" s="396"/>
      <c r="DMU179" s="396"/>
      <c r="DMV179" s="396"/>
      <c r="DMW179" s="396"/>
      <c r="DMX179" s="396"/>
      <c r="DMY179" s="396"/>
      <c r="DMZ179" s="396"/>
      <c r="DNA179" s="396"/>
      <c r="DNB179" s="396"/>
      <c r="DNC179" s="396"/>
      <c r="DND179" s="396"/>
      <c r="DNE179" s="396"/>
      <c r="DNF179" s="396"/>
      <c r="DNG179" s="396"/>
      <c r="DNH179" s="396"/>
      <c r="DNI179" s="396"/>
      <c r="DNJ179" s="396"/>
      <c r="DNK179" s="396"/>
      <c r="DNL179" s="396"/>
      <c r="DNM179" s="396"/>
      <c r="DNN179" s="396"/>
      <c r="DNO179" s="396"/>
      <c r="DNP179" s="396"/>
      <c r="DNQ179" s="396"/>
      <c r="DNR179" s="396"/>
      <c r="DNS179" s="396"/>
      <c r="DNT179" s="396"/>
      <c r="DNU179" s="396"/>
      <c r="DNV179" s="396"/>
      <c r="DNW179" s="396"/>
      <c r="DNX179" s="396"/>
      <c r="DNY179" s="396"/>
      <c r="DNZ179" s="396"/>
      <c r="DOA179" s="396"/>
      <c r="DOB179" s="396"/>
      <c r="DOC179" s="396"/>
      <c r="DOD179" s="396"/>
      <c r="DOE179" s="396"/>
      <c r="DOF179" s="396"/>
      <c r="DOG179" s="396"/>
      <c r="DOH179" s="396"/>
      <c r="DOI179" s="396"/>
      <c r="DOJ179" s="396"/>
      <c r="DOK179" s="396"/>
      <c r="DOL179" s="396"/>
      <c r="DOM179" s="396"/>
      <c r="DON179" s="396"/>
      <c r="DOO179" s="396"/>
      <c r="DOP179" s="396"/>
      <c r="DOQ179" s="396"/>
      <c r="DOR179" s="396"/>
      <c r="DOS179" s="396"/>
      <c r="DOT179" s="396"/>
      <c r="DOU179" s="396"/>
      <c r="DOV179" s="396"/>
      <c r="DOW179" s="396"/>
      <c r="DOX179" s="396"/>
      <c r="DOY179" s="396"/>
      <c r="DOZ179" s="396"/>
      <c r="DPA179" s="396"/>
      <c r="DPB179" s="396"/>
      <c r="DPC179" s="396"/>
      <c r="DPD179" s="396"/>
      <c r="DPE179" s="396"/>
      <c r="DPF179" s="396"/>
      <c r="DPG179" s="396"/>
      <c r="DPH179" s="396"/>
      <c r="DPI179" s="396"/>
      <c r="DPJ179" s="396"/>
      <c r="DPK179" s="396"/>
      <c r="DPL179" s="396"/>
      <c r="DPM179" s="396"/>
      <c r="DPN179" s="396"/>
      <c r="DPO179" s="396"/>
      <c r="DPP179" s="396"/>
      <c r="DPQ179" s="396"/>
      <c r="DPR179" s="396"/>
      <c r="DPS179" s="396"/>
      <c r="DPT179" s="396"/>
      <c r="DPU179" s="396"/>
      <c r="DPV179" s="396"/>
      <c r="DPW179" s="396"/>
      <c r="DPX179" s="396"/>
      <c r="DPY179" s="396"/>
      <c r="DPZ179" s="396"/>
      <c r="DQA179" s="396"/>
      <c r="DQB179" s="396"/>
      <c r="DQC179" s="396"/>
      <c r="DQD179" s="396"/>
      <c r="DQE179" s="396"/>
      <c r="DQF179" s="396"/>
      <c r="DQG179" s="396"/>
      <c r="DQH179" s="396"/>
      <c r="DQI179" s="396"/>
      <c r="DQJ179" s="396"/>
      <c r="DQK179" s="396"/>
      <c r="DQL179" s="396"/>
      <c r="DQM179" s="396"/>
      <c r="DQN179" s="396"/>
      <c r="DQO179" s="396"/>
      <c r="DQP179" s="396"/>
      <c r="DQQ179" s="396"/>
      <c r="DQR179" s="396"/>
      <c r="DQS179" s="396"/>
      <c r="DQT179" s="396"/>
      <c r="DQU179" s="396"/>
      <c r="DQV179" s="396"/>
      <c r="DQW179" s="396"/>
      <c r="DQX179" s="396"/>
      <c r="DQY179" s="396"/>
      <c r="DQZ179" s="396"/>
      <c r="DRA179" s="396"/>
      <c r="DRB179" s="396"/>
      <c r="DRC179" s="396"/>
      <c r="DRD179" s="396"/>
      <c r="DRE179" s="396"/>
      <c r="DRF179" s="396"/>
      <c r="DRG179" s="396"/>
      <c r="DRH179" s="396"/>
      <c r="DRI179" s="396"/>
      <c r="DRJ179" s="396"/>
      <c r="DRK179" s="396"/>
      <c r="DRL179" s="396"/>
      <c r="DRM179" s="396"/>
      <c r="DRN179" s="396"/>
      <c r="DRO179" s="396"/>
      <c r="DRP179" s="396"/>
      <c r="DRQ179" s="396"/>
      <c r="DRR179" s="396"/>
      <c r="DRS179" s="396"/>
      <c r="DRT179" s="396"/>
      <c r="DRU179" s="396"/>
      <c r="DRV179" s="396"/>
      <c r="DRW179" s="396"/>
      <c r="DRX179" s="396"/>
      <c r="DRY179" s="396"/>
      <c r="DRZ179" s="396"/>
      <c r="DSA179" s="396"/>
      <c r="DSB179" s="396"/>
      <c r="DSC179" s="396"/>
      <c r="DSD179" s="396"/>
      <c r="DSE179" s="396"/>
      <c r="DSF179" s="396"/>
      <c r="DSG179" s="396"/>
      <c r="DSH179" s="396"/>
      <c r="DSI179" s="396"/>
      <c r="DSJ179" s="396"/>
      <c r="DSK179" s="396"/>
      <c r="DSL179" s="396"/>
      <c r="DSM179" s="396"/>
      <c r="DSN179" s="396"/>
      <c r="DSO179" s="396"/>
      <c r="DSP179" s="396"/>
      <c r="DSQ179" s="396"/>
      <c r="DSR179" s="396"/>
      <c r="DSS179" s="396"/>
      <c r="DST179" s="396"/>
      <c r="DSU179" s="396"/>
      <c r="DSV179" s="396"/>
      <c r="DSW179" s="396"/>
      <c r="DSX179" s="396"/>
      <c r="DSY179" s="396"/>
      <c r="DSZ179" s="396"/>
      <c r="DTA179" s="396"/>
      <c r="DTB179" s="396"/>
      <c r="DTC179" s="396"/>
      <c r="DTD179" s="396"/>
      <c r="DTE179" s="396"/>
      <c r="DTF179" s="396"/>
      <c r="DTG179" s="396"/>
      <c r="DTH179" s="396"/>
      <c r="DTI179" s="396"/>
      <c r="DTJ179" s="396"/>
      <c r="DTK179" s="396"/>
      <c r="DTL179" s="396"/>
      <c r="DTM179" s="396"/>
      <c r="DTN179" s="396"/>
      <c r="DTO179" s="396"/>
      <c r="DTP179" s="396"/>
      <c r="DTQ179" s="396"/>
      <c r="DTR179" s="396"/>
      <c r="DTS179" s="396"/>
      <c r="DTT179" s="396"/>
      <c r="DTU179" s="396"/>
      <c r="DTV179" s="396"/>
      <c r="DTW179" s="396"/>
      <c r="DTX179" s="396"/>
      <c r="DTY179" s="396"/>
      <c r="DTZ179" s="396"/>
      <c r="DUA179" s="396"/>
      <c r="DUB179" s="396"/>
      <c r="DUC179" s="396"/>
      <c r="DUD179" s="396"/>
      <c r="DUE179" s="396"/>
      <c r="DUF179" s="396"/>
      <c r="DUG179" s="396"/>
      <c r="DUH179" s="396"/>
      <c r="DUI179" s="396"/>
      <c r="DUJ179" s="396"/>
      <c r="DUK179" s="396"/>
      <c r="DUL179" s="396"/>
      <c r="DUM179" s="396"/>
      <c r="DUN179" s="396"/>
      <c r="DUO179" s="396"/>
      <c r="DUP179" s="396"/>
      <c r="DUQ179" s="396"/>
      <c r="DUR179" s="396"/>
      <c r="DUS179" s="396"/>
      <c r="DUT179" s="396"/>
      <c r="DUU179" s="396"/>
      <c r="DUV179" s="396"/>
      <c r="DUW179" s="396"/>
      <c r="DUX179" s="396"/>
      <c r="DUY179" s="396"/>
      <c r="DUZ179" s="396"/>
      <c r="DVA179" s="396"/>
      <c r="DVB179" s="396"/>
      <c r="DVC179" s="396"/>
      <c r="DVD179" s="396"/>
      <c r="DVE179" s="396"/>
      <c r="DVF179" s="396"/>
      <c r="DVG179" s="396"/>
      <c r="DVH179" s="396"/>
      <c r="DVI179" s="396"/>
      <c r="DVJ179" s="396"/>
      <c r="DVK179" s="396"/>
      <c r="DVL179" s="396"/>
      <c r="DVM179" s="396"/>
      <c r="DVN179" s="396"/>
      <c r="DVO179" s="396"/>
      <c r="DVP179" s="396"/>
      <c r="DVQ179" s="396"/>
      <c r="DVR179" s="396"/>
      <c r="DVS179" s="396"/>
      <c r="DVT179" s="396"/>
      <c r="DVU179" s="396"/>
      <c r="DVV179" s="396"/>
      <c r="DVW179" s="396"/>
      <c r="DVX179" s="396"/>
      <c r="DVY179" s="396"/>
      <c r="DVZ179" s="396"/>
      <c r="DWA179" s="396"/>
      <c r="DWB179" s="396"/>
      <c r="DWC179" s="396"/>
      <c r="DWD179" s="396"/>
      <c r="DWE179" s="396"/>
      <c r="DWF179" s="396"/>
      <c r="DWG179" s="396"/>
      <c r="DWH179" s="396"/>
      <c r="DWI179" s="396"/>
      <c r="DWJ179" s="396"/>
      <c r="DWK179" s="396"/>
      <c r="DWL179" s="396"/>
      <c r="DWM179" s="396"/>
      <c r="DWN179" s="396"/>
      <c r="DWO179" s="396"/>
      <c r="DWP179" s="396"/>
      <c r="DWQ179" s="396"/>
      <c r="DWR179" s="396"/>
      <c r="DWS179" s="396"/>
      <c r="DWT179" s="396"/>
      <c r="DWU179" s="396"/>
      <c r="DWV179" s="396"/>
      <c r="DWW179" s="396"/>
      <c r="DWX179" s="396"/>
      <c r="DWY179" s="396"/>
      <c r="DWZ179" s="396"/>
      <c r="DXA179" s="396"/>
      <c r="DXB179" s="396"/>
      <c r="DXC179" s="396"/>
      <c r="DXD179" s="396"/>
      <c r="DXE179" s="396"/>
      <c r="DXF179" s="396"/>
      <c r="DXG179" s="396"/>
      <c r="DXH179" s="396"/>
      <c r="DXI179" s="396"/>
      <c r="DXJ179" s="396"/>
      <c r="DXK179" s="396"/>
      <c r="DXL179" s="396"/>
      <c r="DXM179" s="396"/>
      <c r="DXN179" s="396"/>
      <c r="DXO179" s="396"/>
      <c r="DXP179" s="396"/>
      <c r="DXQ179" s="396"/>
      <c r="DXR179" s="396"/>
      <c r="DXS179" s="396"/>
      <c r="DXT179" s="396"/>
      <c r="DXU179" s="396"/>
      <c r="DXV179" s="396"/>
      <c r="DXW179" s="396"/>
      <c r="DXX179" s="396"/>
      <c r="DXY179" s="396"/>
      <c r="DXZ179" s="396"/>
      <c r="DYA179" s="396"/>
      <c r="DYB179" s="396"/>
      <c r="DYC179" s="396"/>
      <c r="DYD179" s="396"/>
      <c r="DYE179" s="396"/>
      <c r="DYF179" s="396"/>
      <c r="DYG179" s="396"/>
      <c r="DYH179" s="396"/>
      <c r="DYI179" s="396"/>
      <c r="DYJ179" s="396"/>
      <c r="DYK179" s="396"/>
      <c r="DYL179" s="396"/>
      <c r="DYM179" s="396"/>
      <c r="DYN179" s="396"/>
      <c r="DYO179" s="396"/>
      <c r="DYP179" s="396"/>
      <c r="DYQ179" s="396"/>
      <c r="DYR179" s="396"/>
      <c r="DYS179" s="396"/>
      <c r="DYT179" s="396"/>
      <c r="DYU179" s="396"/>
      <c r="DYV179" s="396"/>
      <c r="DYW179" s="396"/>
      <c r="DYX179" s="396"/>
      <c r="DYY179" s="396"/>
      <c r="DYZ179" s="396"/>
      <c r="DZA179" s="396"/>
      <c r="DZB179" s="396"/>
      <c r="DZC179" s="396"/>
      <c r="DZD179" s="396"/>
      <c r="DZE179" s="396"/>
      <c r="DZF179" s="396"/>
      <c r="DZG179" s="396"/>
      <c r="DZH179" s="396"/>
      <c r="DZI179" s="396"/>
      <c r="DZJ179" s="396"/>
      <c r="DZK179" s="396"/>
      <c r="DZL179" s="396"/>
      <c r="DZM179" s="396"/>
      <c r="DZN179" s="396"/>
      <c r="DZO179" s="396"/>
      <c r="DZP179" s="396"/>
      <c r="DZQ179" s="396"/>
      <c r="DZR179" s="396"/>
      <c r="DZS179" s="396"/>
      <c r="DZT179" s="396"/>
      <c r="DZU179" s="396"/>
      <c r="DZV179" s="396"/>
      <c r="DZW179" s="396"/>
      <c r="DZX179" s="396"/>
      <c r="DZY179" s="396"/>
      <c r="DZZ179" s="396"/>
      <c r="EAA179" s="396"/>
      <c r="EAB179" s="396"/>
      <c r="EAC179" s="396"/>
      <c r="EAD179" s="396"/>
      <c r="EAE179" s="396"/>
      <c r="EAF179" s="396"/>
      <c r="EAG179" s="396"/>
      <c r="EAH179" s="396"/>
      <c r="EAI179" s="396"/>
      <c r="EAJ179" s="396"/>
      <c r="EAK179" s="396"/>
      <c r="EAL179" s="396"/>
      <c r="EAM179" s="396"/>
      <c r="EAN179" s="396"/>
      <c r="EAO179" s="396"/>
      <c r="EAP179" s="396"/>
      <c r="EAQ179" s="396"/>
      <c r="EAR179" s="396"/>
      <c r="EAS179" s="396"/>
      <c r="EAT179" s="396"/>
      <c r="EAU179" s="396"/>
      <c r="EAV179" s="396"/>
      <c r="EAW179" s="396"/>
      <c r="EAX179" s="396"/>
      <c r="EAY179" s="396"/>
      <c r="EAZ179" s="396"/>
      <c r="EBA179" s="396"/>
      <c r="EBB179" s="396"/>
      <c r="EBC179" s="396"/>
      <c r="EBD179" s="396"/>
      <c r="EBE179" s="396"/>
      <c r="EBF179" s="396"/>
      <c r="EBG179" s="396"/>
      <c r="EBH179" s="396"/>
      <c r="EBI179" s="396"/>
      <c r="EBJ179" s="396"/>
      <c r="EBK179" s="396"/>
      <c r="EBL179" s="396"/>
      <c r="EBM179" s="396"/>
      <c r="EBN179" s="396"/>
      <c r="EBO179" s="396"/>
      <c r="EBP179" s="396"/>
      <c r="EBQ179" s="396"/>
      <c r="EBR179" s="396"/>
      <c r="EBS179" s="396"/>
      <c r="EBT179" s="396"/>
      <c r="EBU179" s="396"/>
      <c r="EBV179" s="396"/>
      <c r="EBW179" s="396"/>
      <c r="EBX179" s="396"/>
      <c r="EBY179" s="396"/>
      <c r="EBZ179" s="396"/>
      <c r="ECA179" s="396"/>
      <c r="ECB179" s="396"/>
      <c r="ECC179" s="396"/>
      <c r="ECD179" s="396"/>
      <c r="ECE179" s="396"/>
      <c r="ECF179" s="396"/>
      <c r="ECG179" s="396"/>
      <c r="ECH179" s="396"/>
      <c r="ECI179" s="396"/>
      <c r="ECJ179" s="396"/>
      <c r="ECK179" s="396"/>
      <c r="ECL179" s="396"/>
      <c r="ECM179" s="396"/>
      <c r="ECN179" s="396"/>
      <c r="ECO179" s="396"/>
      <c r="ECP179" s="396"/>
      <c r="ECQ179" s="396"/>
      <c r="ECR179" s="396"/>
      <c r="ECS179" s="396"/>
      <c r="ECT179" s="396"/>
      <c r="ECU179" s="396"/>
      <c r="ECV179" s="396"/>
      <c r="ECW179" s="396"/>
      <c r="ECX179" s="396"/>
      <c r="ECY179" s="396"/>
      <c r="ECZ179" s="396"/>
      <c r="EDA179" s="396"/>
      <c r="EDB179" s="396"/>
      <c r="EDC179" s="396"/>
      <c r="EDD179" s="396"/>
      <c r="EDE179" s="396"/>
      <c r="EDF179" s="396"/>
      <c r="EDG179" s="396"/>
      <c r="EDH179" s="396"/>
      <c r="EDI179" s="396"/>
      <c r="EDJ179" s="396"/>
      <c r="EDK179" s="396"/>
      <c r="EDL179" s="396"/>
      <c r="EDM179" s="396"/>
      <c r="EDN179" s="396"/>
      <c r="EDO179" s="396"/>
      <c r="EDP179" s="396"/>
      <c r="EDQ179" s="396"/>
      <c r="EDR179" s="396"/>
      <c r="EDS179" s="396"/>
      <c r="EDT179" s="396"/>
      <c r="EDU179" s="396"/>
      <c r="EDV179" s="396"/>
      <c r="EDW179" s="396"/>
      <c r="EDX179" s="396"/>
      <c r="EDY179" s="396"/>
      <c r="EDZ179" s="396"/>
      <c r="EEA179" s="396"/>
      <c r="EEB179" s="396"/>
      <c r="EEC179" s="396"/>
      <c r="EED179" s="396"/>
      <c r="EEE179" s="396"/>
      <c r="EEF179" s="396"/>
      <c r="EEG179" s="396"/>
      <c r="EEH179" s="396"/>
      <c r="EEI179" s="396"/>
      <c r="EEJ179" s="396"/>
      <c r="EEK179" s="396"/>
      <c r="EEL179" s="396"/>
      <c r="EEM179" s="396"/>
      <c r="EEN179" s="396"/>
      <c r="EEO179" s="396"/>
      <c r="EEP179" s="396"/>
      <c r="EEQ179" s="396"/>
      <c r="EER179" s="396"/>
      <c r="EES179" s="396"/>
      <c r="EET179" s="396"/>
      <c r="EEU179" s="396"/>
      <c r="EEV179" s="396"/>
      <c r="EEW179" s="396"/>
      <c r="EEX179" s="396"/>
      <c r="EEY179" s="396"/>
      <c r="EEZ179" s="396"/>
      <c r="EFA179" s="396"/>
      <c r="EFB179" s="396"/>
      <c r="EFC179" s="396"/>
      <c r="EFD179" s="396"/>
      <c r="EFE179" s="396"/>
      <c r="EFF179" s="396"/>
      <c r="EFG179" s="396"/>
      <c r="EFH179" s="396"/>
      <c r="EFI179" s="396"/>
      <c r="EFJ179" s="396"/>
      <c r="EFK179" s="396"/>
      <c r="EFL179" s="396"/>
      <c r="EFM179" s="396"/>
      <c r="EFN179" s="396"/>
      <c r="EFO179" s="396"/>
      <c r="EFP179" s="396"/>
      <c r="EFQ179" s="396"/>
      <c r="EFR179" s="396"/>
      <c r="EFS179" s="396"/>
      <c r="EFT179" s="396"/>
      <c r="EFU179" s="396"/>
      <c r="EFV179" s="396"/>
      <c r="EFW179" s="396"/>
      <c r="EFX179" s="396"/>
      <c r="EFY179" s="396"/>
      <c r="EFZ179" s="396"/>
      <c r="EGA179" s="396"/>
      <c r="EGB179" s="396"/>
      <c r="EGC179" s="396"/>
      <c r="EGD179" s="396"/>
      <c r="EGE179" s="396"/>
      <c r="EGF179" s="396"/>
      <c r="EGG179" s="396"/>
      <c r="EGH179" s="396"/>
      <c r="EGI179" s="396"/>
      <c r="EGJ179" s="396"/>
      <c r="EGK179" s="396"/>
      <c r="EGL179" s="396"/>
      <c r="EGM179" s="396"/>
      <c r="EGN179" s="396"/>
      <c r="EGO179" s="396"/>
      <c r="EGP179" s="396"/>
      <c r="EGQ179" s="396"/>
      <c r="EGR179" s="396"/>
      <c r="EGS179" s="396"/>
      <c r="EGT179" s="396"/>
      <c r="EGU179" s="396"/>
      <c r="EGV179" s="396"/>
      <c r="EGW179" s="396"/>
      <c r="EGX179" s="396"/>
      <c r="EGY179" s="396"/>
      <c r="EGZ179" s="396"/>
      <c r="EHA179" s="396"/>
      <c r="EHB179" s="396"/>
      <c r="EHC179" s="396"/>
      <c r="EHD179" s="396"/>
      <c r="EHE179" s="396"/>
      <c r="EHF179" s="396"/>
      <c r="EHG179" s="396"/>
      <c r="EHH179" s="396"/>
      <c r="EHI179" s="396"/>
      <c r="EHJ179" s="396"/>
      <c r="EHK179" s="396"/>
      <c r="EHL179" s="396"/>
      <c r="EHM179" s="396"/>
      <c r="EHN179" s="396"/>
      <c r="EHO179" s="396"/>
      <c r="EHP179" s="396"/>
      <c r="EHQ179" s="396"/>
      <c r="EHR179" s="396"/>
      <c r="EHS179" s="396"/>
      <c r="EHT179" s="396"/>
      <c r="EHU179" s="396"/>
      <c r="EHV179" s="396"/>
      <c r="EHW179" s="396"/>
      <c r="EHX179" s="396"/>
      <c r="EHY179" s="396"/>
      <c r="EHZ179" s="396"/>
      <c r="EIA179" s="396"/>
      <c r="EIB179" s="396"/>
      <c r="EIC179" s="396"/>
      <c r="EID179" s="396"/>
      <c r="EIE179" s="396"/>
      <c r="EIF179" s="396"/>
      <c r="EIG179" s="396"/>
      <c r="EIH179" s="396"/>
      <c r="EII179" s="396"/>
      <c r="EIJ179" s="396"/>
      <c r="EIK179" s="396"/>
      <c r="EIL179" s="396"/>
      <c r="EIM179" s="396"/>
      <c r="EIN179" s="396"/>
      <c r="EIO179" s="396"/>
      <c r="EIP179" s="396"/>
      <c r="EIQ179" s="396"/>
      <c r="EIR179" s="396"/>
      <c r="EIS179" s="396"/>
      <c r="EIT179" s="396"/>
      <c r="EIU179" s="396"/>
      <c r="EIV179" s="396"/>
      <c r="EIW179" s="396"/>
      <c r="EIX179" s="396"/>
      <c r="EIY179" s="396"/>
      <c r="EIZ179" s="396"/>
      <c r="EJA179" s="396"/>
      <c r="EJB179" s="396"/>
      <c r="EJC179" s="396"/>
      <c r="EJD179" s="396"/>
      <c r="EJE179" s="396"/>
      <c r="EJF179" s="396"/>
      <c r="EJG179" s="396"/>
      <c r="EJH179" s="396"/>
      <c r="EJI179" s="396"/>
      <c r="EJJ179" s="396"/>
      <c r="EJK179" s="396"/>
      <c r="EJL179" s="396"/>
      <c r="EJM179" s="396"/>
      <c r="EJN179" s="396"/>
      <c r="EJO179" s="396"/>
      <c r="EJP179" s="396"/>
      <c r="EJQ179" s="396"/>
      <c r="EJR179" s="396"/>
      <c r="EJS179" s="396"/>
      <c r="EJT179" s="396"/>
      <c r="EJU179" s="396"/>
      <c r="EJV179" s="396"/>
      <c r="EJW179" s="396"/>
      <c r="EJX179" s="396"/>
      <c r="EJY179" s="396"/>
      <c r="EJZ179" s="396"/>
      <c r="EKA179" s="396"/>
      <c r="EKB179" s="396"/>
      <c r="EKC179" s="396"/>
      <c r="EKD179" s="396"/>
      <c r="EKE179" s="396"/>
      <c r="EKF179" s="396"/>
      <c r="EKG179" s="396"/>
      <c r="EKH179" s="396"/>
      <c r="EKI179" s="396"/>
      <c r="EKJ179" s="396"/>
      <c r="EKK179" s="396"/>
      <c r="EKL179" s="396"/>
      <c r="EKM179" s="396"/>
      <c r="EKN179" s="396"/>
      <c r="EKO179" s="396"/>
      <c r="EKP179" s="396"/>
      <c r="EKQ179" s="396"/>
      <c r="EKR179" s="396"/>
      <c r="EKS179" s="396"/>
      <c r="EKT179" s="396"/>
      <c r="EKU179" s="396"/>
      <c r="EKV179" s="396"/>
      <c r="EKW179" s="396"/>
      <c r="EKX179" s="396"/>
      <c r="EKY179" s="396"/>
      <c r="EKZ179" s="396"/>
      <c r="ELA179" s="396"/>
      <c r="ELB179" s="396"/>
      <c r="ELC179" s="396"/>
      <c r="ELD179" s="396"/>
      <c r="ELE179" s="396"/>
      <c r="ELF179" s="396"/>
      <c r="ELG179" s="396"/>
      <c r="ELH179" s="396"/>
      <c r="ELI179" s="396"/>
      <c r="ELJ179" s="396"/>
      <c r="ELK179" s="396"/>
      <c r="ELL179" s="396"/>
      <c r="ELM179" s="396"/>
      <c r="ELN179" s="396"/>
      <c r="ELO179" s="396"/>
      <c r="ELP179" s="396"/>
      <c r="ELQ179" s="396"/>
      <c r="ELR179" s="396"/>
      <c r="ELS179" s="396"/>
      <c r="ELT179" s="396"/>
      <c r="ELU179" s="396"/>
      <c r="ELV179" s="396"/>
      <c r="ELW179" s="396"/>
      <c r="ELX179" s="396"/>
      <c r="ELY179" s="396"/>
      <c r="ELZ179" s="396"/>
      <c r="EMA179" s="396"/>
      <c r="EMB179" s="396"/>
      <c r="EMC179" s="396"/>
      <c r="EMD179" s="396"/>
      <c r="EME179" s="396"/>
      <c r="EMF179" s="396"/>
      <c r="EMG179" s="396"/>
      <c r="EMH179" s="396"/>
      <c r="EMI179" s="396"/>
      <c r="EMJ179" s="396"/>
      <c r="EMK179" s="396"/>
      <c r="EML179" s="396"/>
      <c r="EMM179" s="396"/>
      <c r="EMN179" s="396"/>
      <c r="EMO179" s="396"/>
      <c r="EMP179" s="396"/>
      <c r="EMQ179" s="396"/>
      <c r="EMR179" s="396"/>
      <c r="EMS179" s="396"/>
      <c r="EMT179" s="396"/>
      <c r="EMU179" s="396"/>
      <c r="EMV179" s="396"/>
      <c r="EMW179" s="396"/>
      <c r="EMX179" s="396"/>
      <c r="EMY179" s="396"/>
      <c r="EMZ179" s="396"/>
      <c r="ENA179" s="396"/>
      <c r="ENB179" s="396"/>
      <c r="ENC179" s="396"/>
      <c r="END179" s="396"/>
      <c r="ENE179" s="396"/>
      <c r="ENF179" s="396"/>
      <c r="ENG179" s="396"/>
      <c r="ENH179" s="396"/>
      <c r="ENI179" s="396"/>
      <c r="ENJ179" s="396"/>
      <c r="ENK179" s="396"/>
      <c r="ENL179" s="396"/>
      <c r="ENM179" s="396"/>
      <c r="ENN179" s="396"/>
      <c r="ENO179" s="396"/>
      <c r="ENP179" s="396"/>
      <c r="ENQ179" s="396"/>
      <c r="ENR179" s="396"/>
      <c r="ENS179" s="396"/>
      <c r="ENT179" s="396"/>
      <c r="ENU179" s="396"/>
      <c r="ENV179" s="396"/>
      <c r="ENW179" s="396"/>
      <c r="ENX179" s="396"/>
      <c r="ENY179" s="396"/>
      <c r="ENZ179" s="396"/>
      <c r="EOA179" s="396"/>
      <c r="EOB179" s="396"/>
      <c r="EOC179" s="396"/>
      <c r="EOD179" s="396"/>
      <c r="EOE179" s="396"/>
      <c r="EOF179" s="396"/>
      <c r="EOG179" s="396"/>
      <c r="EOH179" s="396"/>
      <c r="EOI179" s="396"/>
      <c r="EOJ179" s="396"/>
      <c r="EOK179" s="396"/>
      <c r="EOL179" s="396"/>
      <c r="EOM179" s="396"/>
      <c r="EON179" s="396"/>
      <c r="EOO179" s="396"/>
      <c r="EOP179" s="396"/>
      <c r="EOQ179" s="396"/>
      <c r="EOR179" s="396"/>
      <c r="EOS179" s="396"/>
      <c r="EOT179" s="396"/>
      <c r="EOU179" s="396"/>
      <c r="EOV179" s="396"/>
      <c r="EOW179" s="396"/>
      <c r="EOX179" s="396"/>
      <c r="EOY179" s="396"/>
      <c r="EOZ179" s="396"/>
      <c r="EPA179" s="396"/>
      <c r="EPB179" s="396"/>
      <c r="EPC179" s="396"/>
      <c r="EPD179" s="396"/>
      <c r="EPE179" s="396"/>
      <c r="EPF179" s="396"/>
      <c r="EPG179" s="396"/>
      <c r="EPH179" s="396"/>
      <c r="EPI179" s="396"/>
      <c r="EPJ179" s="396"/>
      <c r="EPK179" s="396"/>
      <c r="EPL179" s="396"/>
      <c r="EPM179" s="396"/>
      <c r="EPN179" s="396"/>
      <c r="EPO179" s="396"/>
      <c r="EPP179" s="396"/>
      <c r="EPQ179" s="396"/>
      <c r="EPR179" s="396"/>
      <c r="EPS179" s="396"/>
      <c r="EPT179" s="396"/>
      <c r="EPU179" s="396"/>
      <c r="EPV179" s="396"/>
      <c r="EPW179" s="396"/>
      <c r="EPX179" s="396"/>
      <c r="EPY179" s="396"/>
      <c r="EPZ179" s="396"/>
      <c r="EQA179" s="396"/>
      <c r="EQB179" s="396"/>
      <c r="EQC179" s="396"/>
      <c r="EQD179" s="396"/>
      <c r="EQE179" s="396"/>
      <c r="EQF179" s="396"/>
      <c r="EQG179" s="396"/>
      <c r="EQH179" s="396"/>
      <c r="EQI179" s="396"/>
      <c r="EQJ179" s="396"/>
      <c r="EQK179" s="396"/>
      <c r="EQL179" s="396"/>
      <c r="EQM179" s="396"/>
      <c r="EQN179" s="396"/>
      <c r="EQO179" s="396"/>
      <c r="EQP179" s="396"/>
      <c r="EQQ179" s="396"/>
      <c r="EQR179" s="396"/>
      <c r="EQS179" s="396"/>
      <c r="EQT179" s="396"/>
      <c r="EQU179" s="396"/>
      <c r="EQV179" s="396"/>
      <c r="EQW179" s="396"/>
      <c r="EQX179" s="396"/>
      <c r="EQY179" s="396"/>
      <c r="EQZ179" s="396"/>
      <c r="ERA179" s="396"/>
      <c r="ERB179" s="396"/>
      <c r="ERC179" s="396"/>
      <c r="ERD179" s="396"/>
      <c r="ERE179" s="396"/>
      <c r="ERF179" s="396"/>
      <c r="ERG179" s="396"/>
      <c r="ERH179" s="396"/>
      <c r="ERI179" s="396"/>
      <c r="ERJ179" s="396"/>
      <c r="ERK179" s="396"/>
      <c r="ERL179" s="396"/>
      <c r="ERM179" s="396"/>
      <c r="ERN179" s="396"/>
      <c r="ERO179" s="396"/>
      <c r="ERP179" s="396"/>
      <c r="ERQ179" s="396"/>
      <c r="ERR179" s="396"/>
      <c r="ERS179" s="396"/>
      <c r="ERT179" s="396"/>
      <c r="ERU179" s="396"/>
      <c r="ERV179" s="396"/>
      <c r="ERW179" s="396"/>
      <c r="ERX179" s="396"/>
      <c r="ERY179" s="396"/>
      <c r="ERZ179" s="396"/>
      <c r="ESA179" s="396"/>
      <c r="ESB179" s="396"/>
      <c r="ESC179" s="396"/>
      <c r="ESD179" s="396"/>
      <c r="ESE179" s="396"/>
      <c r="ESF179" s="396"/>
      <c r="ESG179" s="396"/>
      <c r="ESH179" s="396"/>
      <c r="ESI179" s="396"/>
      <c r="ESJ179" s="396"/>
      <c r="ESK179" s="396"/>
      <c r="ESL179" s="396"/>
      <c r="ESM179" s="396"/>
      <c r="ESN179" s="396"/>
      <c r="ESO179" s="396"/>
      <c r="ESP179" s="396"/>
      <c r="ESQ179" s="396"/>
      <c r="ESR179" s="396"/>
      <c r="ESS179" s="396"/>
      <c r="EST179" s="396"/>
      <c r="ESU179" s="396"/>
      <c r="ESV179" s="396"/>
      <c r="ESW179" s="396"/>
      <c r="ESX179" s="396"/>
      <c r="ESY179" s="396"/>
      <c r="ESZ179" s="396"/>
      <c r="ETA179" s="396"/>
      <c r="ETB179" s="396"/>
      <c r="ETC179" s="396"/>
      <c r="ETD179" s="396"/>
      <c r="ETE179" s="396"/>
      <c r="ETF179" s="396"/>
      <c r="ETG179" s="396"/>
      <c r="ETH179" s="396"/>
      <c r="ETI179" s="396"/>
      <c r="ETJ179" s="396"/>
      <c r="ETK179" s="396"/>
      <c r="ETL179" s="396"/>
      <c r="ETM179" s="396"/>
      <c r="ETN179" s="396"/>
      <c r="ETO179" s="396"/>
      <c r="ETP179" s="396"/>
      <c r="ETQ179" s="396"/>
      <c r="ETR179" s="396"/>
      <c r="ETS179" s="396"/>
      <c r="ETT179" s="396"/>
      <c r="ETU179" s="396"/>
      <c r="ETV179" s="396"/>
      <c r="ETW179" s="396"/>
      <c r="ETX179" s="396"/>
      <c r="ETY179" s="396"/>
      <c r="ETZ179" s="396"/>
      <c r="EUA179" s="396"/>
      <c r="EUB179" s="396"/>
      <c r="EUC179" s="396"/>
      <c r="EUD179" s="396"/>
      <c r="EUE179" s="396"/>
      <c r="EUF179" s="396"/>
      <c r="EUG179" s="396"/>
      <c r="EUH179" s="396"/>
      <c r="EUI179" s="396"/>
      <c r="EUJ179" s="396"/>
      <c r="EUK179" s="396"/>
      <c r="EUL179" s="396"/>
      <c r="EUM179" s="396"/>
      <c r="EUN179" s="396"/>
      <c r="EUO179" s="396"/>
      <c r="EUP179" s="396"/>
      <c r="EUQ179" s="396"/>
      <c r="EUR179" s="396"/>
      <c r="EUS179" s="396"/>
      <c r="EUT179" s="396"/>
      <c r="EUU179" s="396"/>
      <c r="EUV179" s="396"/>
      <c r="EUW179" s="396"/>
      <c r="EUX179" s="396"/>
      <c r="EUY179" s="396"/>
      <c r="EUZ179" s="396"/>
      <c r="EVA179" s="396"/>
      <c r="EVB179" s="396"/>
      <c r="EVC179" s="396"/>
      <c r="EVD179" s="396"/>
      <c r="EVE179" s="396"/>
      <c r="EVF179" s="396"/>
      <c r="EVG179" s="396"/>
      <c r="EVH179" s="396"/>
      <c r="EVI179" s="396"/>
      <c r="EVJ179" s="396"/>
      <c r="EVK179" s="396"/>
      <c r="EVL179" s="396"/>
      <c r="EVM179" s="396"/>
      <c r="EVN179" s="396"/>
      <c r="EVO179" s="396"/>
      <c r="EVP179" s="396"/>
      <c r="EVQ179" s="396"/>
      <c r="EVR179" s="396"/>
      <c r="EVS179" s="396"/>
      <c r="EVT179" s="396"/>
      <c r="EVU179" s="396"/>
      <c r="EVV179" s="396"/>
      <c r="EVW179" s="396"/>
      <c r="EVX179" s="396"/>
      <c r="EVY179" s="396"/>
      <c r="EVZ179" s="396"/>
      <c r="EWA179" s="396"/>
      <c r="EWB179" s="396"/>
      <c r="EWC179" s="396"/>
      <c r="EWD179" s="396"/>
      <c r="EWE179" s="396"/>
      <c r="EWF179" s="396"/>
      <c r="EWG179" s="396"/>
      <c r="EWH179" s="396"/>
      <c r="EWI179" s="396"/>
      <c r="EWJ179" s="396"/>
      <c r="EWK179" s="396"/>
      <c r="EWL179" s="396"/>
      <c r="EWM179" s="396"/>
      <c r="EWN179" s="396"/>
      <c r="EWO179" s="396"/>
      <c r="EWP179" s="396"/>
      <c r="EWQ179" s="396"/>
      <c r="EWR179" s="396"/>
      <c r="EWS179" s="396"/>
      <c r="EWT179" s="396"/>
      <c r="EWU179" s="396"/>
      <c r="EWV179" s="396"/>
      <c r="EWW179" s="396"/>
      <c r="EWX179" s="396"/>
      <c r="EWY179" s="396"/>
      <c r="EWZ179" s="396"/>
      <c r="EXA179" s="396"/>
      <c r="EXB179" s="396"/>
      <c r="EXC179" s="396"/>
      <c r="EXD179" s="396"/>
      <c r="EXE179" s="396"/>
      <c r="EXF179" s="396"/>
      <c r="EXG179" s="396"/>
      <c r="EXH179" s="396"/>
      <c r="EXI179" s="396"/>
      <c r="EXJ179" s="396"/>
      <c r="EXK179" s="396"/>
      <c r="EXL179" s="396"/>
      <c r="EXM179" s="396"/>
      <c r="EXN179" s="396"/>
      <c r="EXO179" s="396"/>
      <c r="EXP179" s="396"/>
      <c r="EXQ179" s="396"/>
      <c r="EXR179" s="396"/>
      <c r="EXS179" s="396"/>
      <c r="EXT179" s="396"/>
      <c r="EXU179" s="396"/>
      <c r="EXV179" s="396"/>
      <c r="EXW179" s="396"/>
      <c r="EXX179" s="396"/>
      <c r="EXY179" s="396"/>
      <c r="EXZ179" s="396"/>
      <c r="EYA179" s="396"/>
      <c r="EYB179" s="396"/>
      <c r="EYC179" s="396"/>
      <c r="EYD179" s="396"/>
      <c r="EYE179" s="396"/>
      <c r="EYF179" s="396"/>
      <c r="EYG179" s="396"/>
      <c r="EYH179" s="396"/>
      <c r="EYI179" s="396"/>
      <c r="EYJ179" s="396"/>
      <c r="EYK179" s="396"/>
      <c r="EYL179" s="396"/>
      <c r="EYM179" s="396"/>
      <c r="EYN179" s="396"/>
      <c r="EYO179" s="396"/>
      <c r="EYP179" s="396"/>
      <c r="EYQ179" s="396"/>
      <c r="EYR179" s="396"/>
      <c r="EYS179" s="396"/>
      <c r="EYT179" s="396"/>
      <c r="EYU179" s="396"/>
      <c r="EYV179" s="396"/>
      <c r="EYW179" s="396"/>
      <c r="EYX179" s="396"/>
      <c r="EYY179" s="396"/>
      <c r="EYZ179" s="396"/>
      <c r="EZA179" s="396"/>
      <c r="EZB179" s="396"/>
      <c r="EZC179" s="396"/>
      <c r="EZD179" s="396"/>
      <c r="EZE179" s="396"/>
      <c r="EZF179" s="396"/>
      <c r="EZG179" s="396"/>
      <c r="EZH179" s="396"/>
      <c r="EZI179" s="396"/>
      <c r="EZJ179" s="396"/>
      <c r="EZK179" s="396"/>
      <c r="EZL179" s="396"/>
      <c r="EZM179" s="396"/>
      <c r="EZN179" s="396"/>
      <c r="EZO179" s="396"/>
      <c r="EZP179" s="396"/>
      <c r="EZQ179" s="396"/>
      <c r="EZR179" s="396"/>
      <c r="EZS179" s="396"/>
      <c r="EZT179" s="396"/>
      <c r="EZU179" s="396"/>
      <c r="EZV179" s="396"/>
      <c r="EZW179" s="396"/>
      <c r="EZX179" s="396"/>
      <c r="EZY179" s="396"/>
      <c r="EZZ179" s="396"/>
      <c r="FAA179" s="396"/>
      <c r="FAB179" s="396"/>
      <c r="FAC179" s="396"/>
      <c r="FAD179" s="396"/>
      <c r="FAE179" s="396"/>
      <c r="FAF179" s="396"/>
      <c r="FAG179" s="396"/>
      <c r="FAH179" s="396"/>
      <c r="FAI179" s="396"/>
      <c r="FAJ179" s="396"/>
      <c r="FAK179" s="396"/>
      <c r="FAL179" s="396"/>
      <c r="FAM179" s="396"/>
      <c r="FAN179" s="396"/>
      <c r="FAO179" s="396"/>
      <c r="FAP179" s="396"/>
      <c r="FAQ179" s="396"/>
      <c r="FAR179" s="396"/>
      <c r="FAS179" s="396"/>
      <c r="FAT179" s="396"/>
      <c r="FAU179" s="396"/>
      <c r="FAV179" s="396"/>
      <c r="FAW179" s="396"/>
      <c r="FAX179" s="396"/>
      <c r="FAY179" s="396"/>
      <c r="FAZ179" s="396"/>
      <c r="FBA179" s="396"/>
      <c r="FBB179" s="396"/>
      <c r="FBC179" s="396"/>
      <c r="FBD179" s="396"/>
      <c r="FBE179" s="396"/>
      <c r="FBF179" s="396"/>
      <c r="FBG179" s="396"/>
      <c r="FBH179" s="396"/>
      <c r="FBI179" s="396"/>
      <c r="FBJ179" s="396"/>
      <c r="FBK179" s="396"/>
      <c r="FBL179" s="396"/>
      <c r="FBM179" s="396"/>
      <c r="FBN179" s="396"/>
      <c r="FBO179" s="396"/>
      <c r="FBP179" s="396"/>
      <c r="FBQ179" s="396"/>
      <c r="FBR179" s="396"/>
      <c r="FBS179" s="396"/>
      <c r="FBT179" s="396"/>
      <c r="FBU179" s="396"/>
      <c r="FBV179" s="396"/>
      <c r="FBW179" s="396"/>
      <c r="FBX179" s="396"/>
      <c r="FBY179" s="396"/>
      <c r="FBZ179" s="396"/>
      <c r="FCA179" s="396"/>
      <c r="FCB179" s="396"/>
      <c r="FCC179" s="396"/>
      <c r="FCD179" s="396"/>
      <c r="FCE179" s="396"/>
      <c r="FCF179" s="396"/>
      <c r="FCG179" s="396"/>
      <c r="FCH179" s="396"/>
      <c r="FCI179" s="396"/>
      <c r="FCJ179" s="396"/>
      <c r="FCK179" s="396"/>
      <c r="FCL179" s="396"/>
      <c r="FCM179" s="396"/>
      <c r="FCN179" s="396"/>
      <c r="FCO179" s="396"/>
      <c r="FCP179" s="396"/>
      <c r="FCQ179" s="396"/>
      <c r="FCR179" s="396"/>
      <c r="FCS179" s="396"/>
      <c r="FCT179" s="396"/>
      <c r="FCU179" s="396"/>
      <c r="FCV179" s="396"/>
      <c r="FCW179" s="396"/>
      <c r="FCX179" s="396"/>
      <c r="FCY179" s="396"/>
      <c r="FCZ179" s="396"/>
      <c r="FDA179" s="396"/>
      <c r="FDB179" s="396"/>
      <c r="FDC179" s="396"/>
      <c r="FDD179" s="396"/>
      <c r="FDE179" s="396"/>
      <c r="FDF179" s="396"/>
      <c r="FDG179" s="396"/>
      <c r="FDH179" s="396"/>
      <c r="FDI179" s="396"/>
      <c r="FDJ179" s="396"/>
      <c r="FDK179" s="396"/>
      <c r="FDL179" s="396"/>
      <c r="FDM179" s="396"/>
      <c r="FDN179" s="396"/>
      <c r="FDO179" s="396"/>
      <c r="FDP179" s="396"/>
      <c r="FDQ179" s="396"/>
      <c r="FDR179" s="396"/>
      <c r="FDS179" s="396"/>
      <c r="FDT179" s="396"/>
      <c r="FDU179" s="396"/>
      <c r="FDV179" s="396"/>
      <c r="FDW179" s="396"/>
      <c r="FDX179" s="396"/>
      <c r="FDY179" s="396"/>
      <c r="FDZ179" s="396"/>
      <c r="FEA179" s="396"/>
      <c r="FEB179" s="396"/>
      <c r="FEC179" s="396"/>
      <c r="FED179" s="396"/>
      <c r="FEE179" s="396"/>
      <c r="FEF179" s="396"/>
      <c r="FEG179" s="396"/>
      <c r="FEH179" s="396"/>
      <c r="FEI179" s="396"/>
      <c r="FEJ179" s="396"/>
      <c r="FEK179" s="396"/>
      <c r="FEL179" s="396"/>
      <c r="FEM179" s="396"/>
      <c r="FEN179" s="396"/>
      <c r="FEO179" s="396"/>
      <c r="FEP179" s="396"/>
      <c r="FEQ179" s="396"/>
      <c r="FER179" s="396"/>
      <c r="FES179" s="396"/>
      <c r="FET179" s="396"/>
      <c r="FEU179" s="396"/>
      <c r="FEV179" s="396"/>
      <c r="FEW179" s="396"/>
      <c r="FEX179" s="396"/>
      <c r="FEY179" s="396"/>
      <c r="FEZ179" s="396"/>
      <c r="FFA179" s="396"/>
      <c r="FFB179" s="396"/>
      <c r="FFC179" s="396"/>
      <c r="FFD179" s="396"/>
      <c r="FFE179" s="396"/>
      <c r="FFF179" s="396"/>
      <c r="FFG179" s="396"/>
      <c r="FFH179" s="396"/>
      <c r="FFI179" s="396"/>
      <c r="FFJ179" s="396"/>
      <c r="FFK179" s="396"/>
      <c r="FFL179" s="396"/>
      <c r="FFM179" s="396"/>
      <c r="FFN179" s="396"/>
      <c r="FFO179" s="396"/>
      <c r="FFP179" s="396"/>
      <c r="FFQ179" s="396"/>
      <c r="FFR179" s="396"/>
      <c r="FFS179" s="396"/>
      <c r="FFT179" s="396"/>
      <c r="FFU179" s="396"/>
      <c r="FFV179" s="396"/>
      <c r="FFW179" s="396"/>
      <c r="FFX179" s="396"/>
      <c r="FFY179" s="396"/>
      <c r="FFZ179" s="396"/>
      <c r="FGA179" s="396"/>
      <c r="FGB179" s="396"/>
      <c r="FGC179" s="396"/>
      <c r="FGD179" s="396"/>
      <c r="FGE179" s="396"/>
      <c r="FGF179" s="396"/>
      <c r="FGG179" s="396"/>
      <c r="FGH179" s="396"/>
      <c r="FGI179" s="396"/>
      <c r="FGJ179" s="396"/>
      <c r="FGK179" s="396"/>
      <c r="FGL179" s="396"/>
      <c r="FGM179" s="396"/>
      <c r="FGN179" s="396"/>
      <c r="FGO179" s="396"/>
      <c r="FGP179" s="396"/>
      <c r="FGQ179" s="396"/>
      <c r="FGR179" s="396"/>
      <c r="FGS179" s="396"/>
      <c r="FGT179" s="396"/>
      <c r="FGU179" s="396"/>
      <c r="FGV179" s="396"/>
      <c r="FGW179" s="396"/>
      <c r="FGX179" s="396"/>
      <c r="FGY179" s="396"/>
      <c r="FGZ179" s="396"/>
      <c r="FHA179" s="396"/>
      <c r="FHB179" s="396"/>
      <c r="FHC179" s="396"/>
      <c r="FHD179" s="396"/>
      <c r="FHE179" s="396"/>
      <c r="FHF179" s="396"/>
      <c r="FHG179" s="396"/>
      <c r="FHH179" s="396"/>
      <c r="FHI179" s="396"/>
      <c r="FHJ179" s="396"/>
      <c r="FHK179" s="396"/>
      <c r="FHL179" s="396"/>
      <c r="FHM179" s="396"/>
      <c r="FHN179" s="396"/>
      <c r="FHO179" s="396"/>
      <c r="FHP179" s="396"/>
      <c r="FHQ179" s="396"/>
      <c r="FHR179" s="396"/>
      <c r="FHS179" s="396"/>
      <c r="FHT179" s="396"/>
      <c r="FHU179" s="396"/>
      <c r="FHV179" s="396"/>
      <c r="FHW179" s="396"/>
      <c r="FHX179" s="396"/>
      <c r="FHY179" s="396"/>
      <c r="FHZ179" s="396"/>
      <c r="FIA179" s="396"/>
      <c r="FIB179" s="396"/>
      <c r="FIC179" s="396"/>
      <c r="FID179" s="396"/>
      <c r="FIE179" s="396"/>
      <c r="FIF179" s="396"/>
      <c r="FIG179" s="396"/>
      <c r="FIH179" s="396"/>
      <c r="FII179" s="396"/>
      <c r="FIJ179" s="396"/>
      <c r="FIK179" s="396"/>
      <c r="FIL179" s="396"/>
      <c r="FIM179" s="396"/>
      <c r="FIN179" s="396"/>
      <c r="FIO179" s="396"/>
      <c r="FIP179" s="396"/>
      <c r="FIQ179" s="396"/>
      <c r="FIR179" s="396"/>
      <c r="FIS179" s="396"/>
      <c r="FIT179" s="396"/>
      <c r="FIU179" s="396"/>
      <c r="FIV179" s="396"/>
      <c r="FIW179" s="396"/>
      <c r="FIX179" s="396"/>
      <c r="FIY179" s="396"/>
      <c r="FIZ179" s="396"/>
      <c r="FJA179" s="396"/>
      <c r="FJB179" s="396"/>
      <c r="FJC179" s="396"/>
      <c r="FJD179" s="396"/>
      <c r="FJE179" s="396"/>
      <c r="FJF179" s="396"/>
      <c r="FJG179" s="396"/>
      <c r="FJH179" s="396"/>
      <c r="FJI179" s="396"/>
      <c r="FJJ179" s="396"/>
      <c r="FJK179" s="396"/>
      <c r="FJL179" s="396"/>
      <c r="FJM179" s="396"/>
      <c r="FJN179" s="396"/>
      <c r="FJO179" s="396"/>
      <c r="FJP179" s="396"/>
      <c r="FJQ179" s="396"/>
      <c r="FJR179" s="396"/>
      <c r="FJS179" s="396"/>
      <c r="FJT179" s="396"/>
      <c r="FJU179" s="396"/>
      <c r="FJV179" s="396"/>
      <c r="FJW179" s="396"/>
      <c r="FJX179" s="396"/>
      <c r="FJY179" s="396"/>
      <c r="FJZ179" s="396"/>
      <c r="FKA179" s="396"/>
      <c r="FKB179" s="396"/>
      <c r="FKC179" s="396"/>
      <c r="FKD179" s="396"/>
      <c r="FKE179" s="396"/>
      <c r="FKF179" s="396"/>
      <c r="FKG179" s="396"/>
      <c r="FKH179" s="396"/>
      <c r="FKI179" s="396"/>
      <c r="FKJ179" s="396"/>
      <c r="FKK179" s="396"/>
      <c r="FKL179" s="396"/>
      <c r="FKM179" s="396"/>
      <c r="FKN179" s="396"/>
      <c r="FKO179" s="396"/>
      <c r="FKP179" s="396"/>
      <c r="FKQ179" s="396"/>
      <c r="FKR179" s="396"/>
      <c r="FKS179" s="396"/>
      <c r="FKT179" s="396"/>
      <c r="FKU179" s="396"/>
      <c r="FKV179" s="396"/>
      <c r="FKW179" s="396"/>
      <c r="FKX179" s="396"/>
      <c r="FKY179" s="396"/>
      <c r="FKZ179" s="396"/>
      <c r="FLA179" s="396"/>
      <c r="FLB179" s="396"/>
      <c r="FLC179" s="396"/>
      <c r="FLD179" s="396"/>
      <c r="FLE179" s="396"/>
      <c r="FLF179" s="396"/>
      <c r="FLG179" s="396"/>
      <c r="FLH179" s="396"/>
      <c r="FLI179" s="396"/>
      <c r="FLJ179" s="396"/>
      <c r="FLK179" s="396"/>
      <c r="FLL179" s="396"/>
      <c r="FLM179" s="396"/>
      <c r="FLN179" s="396"/>
      <c r="FLO179" s="396"/>
      <c r="FLP179" s="396"/>
      <c r="FLQ179" s="396"/>
      <c r="FLR179" s="396"/>
      <c r="FLS179" s="396"/>
      <c r="FLT179" s="396"/>
      <c r="FLU179" s="396"/>
      <c r="FLV179" s="396"/>
      <c r="FLW179" s="396"/>
      <c r="FLX179" s="396"/>
      <c r="FLY179" s="396"/>
      <c r="FLZ179" s="396"/>
      <c r="FMA179" s="396"/>
      <c r="FMB179" s="396"/>
      <c r="FMC179" s="396"/>
      <c r="FMD179" s="396"/>
      <c r="FME179" s="396"/>
      <c r="FMF179" s="396"/>
      <c r="FMG179" s="396"/>
      <c r="FMH179" s="396"/>
      <c r="FMI179" s="396"/>
      <c r="FMJ179" s="396"/>
      <c r="FMK179" s="396"/>
      <c r="FML179" s="396"/>
      <c r="FMM179" s="396"/>
      <c r="FMN179" s="396"/>
      <c r="FMO179" s="396"/>
      <c r="FMP179" s="396"/>
      <c r="FMQ179" s="396"/>
      <c r="FMR179" s="396"/>
      <c r="FMS179" s="396"/>
      <c r="FMT179" s="396"/>
      <c r="FMU179" s="396"/>
      <c r="FMV179" s="396"/>
      <c r="FMW179" s="396"/>
      <c r="FMX179" s="396"/>
      <c r="FMY179" s="396"/>
      <c r="FMZ179" s="396"/>
      <c r="FNA179" s="396"/>
      <c r="FNB179" s="396"/>
      <c r="FNC179" s="396"/>
      <c r="FND179" s="396"/>
      <c r="FNE179" s="396"/>
      <c r="FNF179" s="396"/>
      <c r="FNG179" s="396"/>
      <c r="FNH179" s="396"/>
      <c r="FNI179" s="396"/>
      <c r="FNJ179" s="396"/>
      <c r="FNK179" s="396"/>
      <c r="FNL179" s="396"/>
      <c r="FNM179" s="396"/>
      <c r="FNN179" s="396"/>
      <c r="FNO179" s="396"/>
      <c r="FNP179" s="396"/>
      <c r="FNQ179" s="396"/>
      <c r="FNR179" s="396"/>
      <c r="FNS179" s="396"/>
      <c r="FNT179" s="396"/>
      <c r="FNU179" s="396"/>
      <c r="FNV179" s="396"/>
      <c r="FNW179" s="396"/>
      <c r="FNX179" s="396"/>
      <c r="FNY179" s="396"/>
      <c r="FNZ179" s="396"/>
      <c r="FOA179" s="396"/>
      <c r="FOB179" s="396"/>
      <c r="FOC179" s="396"/>
      <c r="FOD179" s="396"/>
      <c r="FOE179" s="396"/>
      <c r="FOF179" s="396"/>
      <c r="FOG179" s="396"/>
      <c r="FOH179" s="396"/>
      <c r="FOI179" s="396"/>
      <c r="FOJ179" s="396"/>
      <c r="FOK179" s="396"/>
      <c r="FOL179" s="396"/>
      <c r="FOM179" s="396"/>
      <c r="FON179" s="396"/>
      <c r="FOO179" s="396"/>
      <c r="FOP179" s="396"/>
      <c r="FOQ179" s="396"/>
      <c r="FOR179" s="396"/>
      <c r="FOS179" s="396"/>
      <c r="FOT179" s="396"/>
      <c r="FOU179" s="396"/>
      <c r="FOV179" s="396"/>
      <c r="FOW179" s="396"/>
      <c r="FOX179" s="396"/>
      <c r="FOY179" s="396"/>
      <c r="FOZ179" s="396"/>
      <c r="FPA179" s="396"/>
      <c r="FPB179" s="396"/>
      <c r="FPC179" s="396"/>
      <c r="FPD179" s="396"/>
      <c r="FPE179" s="396"/>
      <c r="FPF179" s="396"/>
      <c r="FPG179" s="396"/>
      <c r="FPH179" s="396"/>
      <c r="FPI179" s="396"/>
      <c r="FPJ179" s="396"/>
      <c r="FPK179" s="396"/>
      <c r="FPL179" s="396"/>
      <c r="FPM179" s="396"/>
      <c r="FPN179" s="396"/>
      <c r="FPO179" s="396"/>
      <c r="FPP179" s="396"/>
      <c r="FPQ179" s="396"/>
      <c r="FPR179" s="396"/>
      <c r="FPS179" s="396"/>
      <c r="FPT179" s="396"/>
      <c r="FPU179" s="396"/>
      <c r="FPV179" s="396"/>
      <c r="FPW179" s="396"/>
      <c r="FPX179" s="396"/>
      <c r="FPY179" s="396"/>
      <c r="FPZ179" s="396"/>
      <c r="FQA179" s="396"/>
      <c r="FQB179" s="396"/>
      <c r="FQC179" s="396"/>
      <c r="FQD179" s="396"/>
      <c r="FQE179" s="396"/>
      <c r="FQF179" s="396"/>
      <c r="FQG179" s="396"/>
      <c r="FQH179" s="396"/>
      <c r="FQI179" s="396"/>
      <c r="FQJ179" s="396"/>
      <c r="FQK179" s="396"/>
      <c r="FQL179" s="396"/>
      <c r="FQM179" s="396"/>
      <c r="FQN179" s="396"/>
      <c r="FQO179" s="396"/>
      <c r="FQP179" s="396"/>
      <c r="FQQ179" s="396"/>
      <c r="FQR179" s="396"/>
      <c r="FQS179" s="396"/>
      <c r="FQT179" s="396"/>
      <c r="FQU179" s="396"/>
      <c r="FQV179" s="396"/>
      <c r="FQW179" s="396"/>
      <c r="FQX179" s="396"/>
      <c r="FQY179" s="396"/>
      <c r="FQZ179" s="396"/>
      <c r="FRA179" s="396"/>
      <c r="FRB179" s="396"/>
      <c r="FRC179" s="396"/>
      <c r="FRD179" s="396"/>
      <c r="FRE179" s="396"/>
      <c r="FRF179" s="396"/>
      <c r="FRG179" s="396"/>
      <c r="FRH179" s="396"/>
      <c r="FRI179" s="396"/>
      <c r="FRJ179" s="396"/>
      <c r="FRK179" s="396"/>
      <c r="FRL179" s="396"/>
      <c r="FRM179" s="396"/>
      <c r="FRN179" s="396"/>
      <c r="FRO179" s="396"/>
      <c r="FRP179" s="396"/>
      <c r="FRQ179" s="396"/>
      <c r="FRR179" s="396"/>
      <c r="FRS179" s="396"/>
      <c r="FRT179" s="396"/>
      <c r="FRU179" s="396"/>
      <c r="FRV179" s="396"/>
      <c r="FRW179" s="396"/>
      <c r="FRX179" s="396"/>
      <c r="FRY179" s="396"/>
      <c r="FRZ179" s="396"/>
      <c r="FSA179" s="396"/>
      <c r="FSB179" s="396"/>
      <c r="FSC179" s="396"/>
      <c r="FSD179" s="396"/>
      <c r="FSE179" s="396"/>
      <c r="FSF179" s="396"/>
      <c r="FSG179" s="396"/>
      <c r="FSH179" s="396"/>
      <c r="FSI179" s="396"/>
      <c r="FSJ179" s="396"/>
      <c r="FSK179" s="396"/>
      <c r="FSL179" s="396"/>
      <c r="FSM179" s="396"/>
      <c r="FSN179" s="396"/>
      <c r="FSO179" s="396"/>
      <c r="FSP179" s="396"/>
      <c r="FSQ179" s="396"/>
      <c r="FSR179" s="396"/>
      <c r="FSS179" s="396"/>
      <c r="FST179" s="396"/>
      <c r="FSU179" s="396"/>
      <c r="FSV179" s="396"/>
      <c r="FSW179" s="396"/>
      <c r="FSX179" s="396"/>
      <c r="FSY179" s="396"/>
      <c r="FSZ179" s="396"/>
      <c r="FTA179" s="396"/>
      <c r="FTB179" s="396"/>
      <c r="FTC179" s="396"/>
      <c r="FTD179" s="396"/>
      <c r="FTE179" s="396"/>
      <c r="FTF179" s="396"/>
      <c r="FTG179" s="396"/>
      <c r="FTH179" s="396"/>
      <c r="FTI179" s="396"/>
      <c r="FTJ179" s="396"/>
      <c r="FTK179" s="396"/>
      <c r="FTL179" s="396"/>
      <c r="FTM179" s="396"/>
      <c r="FTN179" s="396"/>
      <c r="FTO179" s="396"/>
      <c r="FTP179" s="396"/>
      <c r="FTQ179" s="396"/>
      <c r="FTR179" s="396"/>
      <c r="FTS179" s="396"/>
      <c r="FTT179" s="396"/>
      <c r="FTU179" s="396"/>
      <c r="FTV179" s="396"/>
      <c r="FTW179" s="396"/>
      <c r="FTX179" s="396"/>
      <c r="FTY179" s="396"/>
      <c r="FTZ179" s="396"/>
      <c r="FUA179" s="396"/>
      <c r="FUB179" s="396"/>
      <c r="FUC179" s="396"/>
      <c r="FUD179" s="396"/>
      <c r="FUE179" s="396"/>
      <c r="FUF179" s="396"/>
      <c r="FUG179" s="396"/>
      <c r="FUH179" s="396"/>
      <c r="FUI179" s="396"/>
      <c r="FUJ179" s="396"/>
      <c r="FUK179" s="396"/>
      <c r="FUL179" s="396"/>
      <c r="FUM179" s="396"/>
      <c r="FUN179" s="396"/>
      <c r="FUO179" s="396"/>
      <c r="FUP179" s="396"/>
      <c r="FUQ179" s="396"/>
      <c r="FUR179" s="396"/>
      <c r="FUS179" s="396"/>
      <c r="FUT179" s="396"/>
      <c r="FUU179" s="396"/>
      <c r="FUV179" s="396"/>
      <c r="FUW179" s="396"/>
      <c r="FUX179" s="396"/>
      <c r="FUY179" s="396"/>
      <c r="FUZ179" s="396"/>
      <c r="FVA179" s="396"/>
      <c r="FVB179" s="396"/>
      <c r="FVC179" s="396"/>
      <c r="FVD179" s="396"/>
      <c r="FVE179" s="396"/>
      <c r="FVF179" s="396"/>
      <c r="FVG179" s="396"/>
      <c r="FVH179" s="396"/>
      <c r="FVI179" s="396"/>
      <c r="FVJ179" s="396"/>
      <c r="FVK179" s="396"/>
      <c r="FVL179" s="396"/>
      <c r="FVM179" s="396"/>
      <c r="FVN179" s="396"/>
      <c r="FVO179" s="396"/>
      <c r="FVP179" s="396"/>
      <c r="FVQ179" s="396"/>
      <c r="FVR179" s="396"/>
      <c r="FVS179" s="396"/>
      <c r="FVT179" s="396"/>
      <c r="FVU179" s="396"/>
      <c r="FVV179" s="396"/>
      <c r="FVW179" s="396"/>
      <c r="FVX179" s="396"/>
      <c r="FVY179" s="396"/>
      <c r="FVZ179" s="396"/>
      <c r="FWA179" s="396"/>
      <c r="FWB179" s="396"/>
      <c r="FWC179" s="396"/>
      <c r="FWD179" s="396"/>
      <c r="FWE179" s="396"/>
      <c r="FWF179" s="396"/>
      <c r="FWG179" s="396"/>
      <c r="FWH179" s="396"/>
      <c r="FWI179" s="396"/>
      <c r="FWJ179" s="396"/>
      <c r="FWK179" s="396"/>
      <c r="FWL179" s="396"/>
      <c r="FWM179" s="396"/>
      <c r="FWN179" s="396"/>
      <c r="FWO179" s="396"/>
      <c r="FWP179" s="396"/>
      <c r="FWQ179" s="396"/>
      <c r="FWR179" s="396"/>
      <c r="FWS179" s="396"/>
      <c r="FWT179" s="396"/>
      <c r="FWU179" s="396"/>
      <c r="FWV179" s="396"/>
      <c r="FWW179" s="396"/>
      <c r="FWX179" s="396"/>
      <c r="FWY179" s="396"/>
      <c r="FWZ179" s="396"/>
      <c r="FXA179" s="396"/>
      <c r="FXB179" s="396"/>
      <c r="FXC179" s="396"/>
      <c r="FXD179" s="396"/>
      <c r="FXE179" s="396"/>
      <c r="FXF179" s="396"/>
      <c r="FXG179" s="396"/>
      <c r="FXH179" s="396"/>
      <c r="FXI179" s="396"/>
      <c r="FXJ179" s="396"/>
      <c r="FXK179" s="396"/>
      <c r="FXL179" s="396"/>
      <c r="FXM179" s="396"/>
      <c r="FXN179" s="396"/>
      <c r="FXO179" s="396"/>
      <c r="FXP179" s="396"/>
      <c r="FXQ179" s="396"/>
      <c r="FXR179" s="396"/>
      <c r="FXS179" s="396"/>
      <c r="FXT179" s="396"/>
      <c r="FXU179" s="396"/>
      <c r="FXV179" s="396"/>
      <c r="FXW179" s="396"/>
      <c r="FXX179" s="396"/>
      <c r="FXY179" s="396"/>
      <c r="FXZ179" s="396"/>
      <c r="FYA179" s="396"/>
      <c r="FYB179" s="396"/>
      <c r="FYC179" s="396"/>
      <c r="FYD179" s="396"/>
      <c r="FYE179" s="396"/>
      <c r="FYF179" s="396"/>
      <c r="FYG179" s="396"/>
      <c r="FYH179" s="396"/>
      <c r="FYI179" s="396"/>
      <c r="FYJ179" s="396"/>
      <c r="FYK179" s="396"/>
      <c r="FYL179" s="396"/>
      <c r="FYM179" s="396"/>
      <c r="FYN179" s="396"/>
      <c r="FYO179" s="396"/>
      <c r="FYP179" s="396"/>
      <c r="FYQ179" s="396"/>
      <c r="FYR179" s="396"/>
      <c r="FYS179" s="396"/>
      <c r="FYT179" s="396"/>
      <c r="FYU179" s="396"/>
      <c r="FYV179" s="396"/>
      <c r="FYW179" s="396"/>
      <c r="FYX179" s="396"/>
      <c r="FYY179" s="396"/>
      <c r="FYZ179" s="396"/>
      <c r="FZA179" s="396"/>
      <c r="FZB179" s="396"/>
      <c r="FZC179" s="396"/>
      <c r="FZD179" s="396"/>
      <c r="FZE179" s="396"/>
      <c r="FZF179" s="396"/>
      <c r="FZG179" s="396"/>
      <c r="FZH179" s="396"/>
      <c r="FZI179" s="396"/>
      <c r="FZJ179" s="396"/>
      <c r="FZK179" s="396"/>
      <c r="FZL179" s="396"/>
      <c r="FZM179" s="396"/>
      <c r="FZN179" s="396"/>
      <c r="FZO179" s="396"/>
      <c r="FZP179" s="396"/>
      <c r="FZQ179" s="396"/>
      <c r="FZR179" s="396"/>
      <c r="FZS179" s="396"/>
      <c r="FZT179" s="396"/>
      <c r="FZU179" s="396"/>
      <c r="FZV179" s="396"/>
      <c r="FZW179" s="396"/>
      <c r="FZX179" s="396"/>
      <c r="FZY179" s="396"/>
      <c r="FZZ179" s="396"/>
      <c r="GAA179" s="396"/>
      <c r="GAB179" s="396"/>
      <c r="GAC179" s="396"/>
      <c r="GAD179" s="396"/>
      <c r="GAE179" s="396"/>
      <c r="GAF179" s="396"/>
      <c r="GAG179" s="396"/>
      <c r="GAH179" s="396"/>
      <c r="GAI179" s="396"/>
      <c r="GAJ179" s="396"/>
      <c r="GAK179" s="396"/>
      <c r="GAL179" s="396"/>
      <c r="GAM179" s="396"/>
      <c r="GAN179" s="396"/>
      <c r="GAO179" s="396"/>
      <c r="GAP179" s="396"/>
      <c r="GAQ179" s="396"/>
      <c r="GAR179" s="396"/>
      <c r="GAS179" s="396"/>
      <c r="GAT179" s="396"/>
      <c r="GAU179" s="396"/>
      <c r="GAV179" s="396"/>
      <c r="GAW179" s="396"/>
      <c r="GAX179" s="396"/>
      <c r="GAY179" s="396"/>
      <c r="GAZ179" s="396"/>
      <c r="GBA179" s="396"/>
      <c r="GBB179" s="396"/>
      <c r="GBC179" s="396"/>
      <c r="GBD179" s="396"/>
      <c r="GBE179" s="396"/>
      <c r="GBF179" s="396"/>
      <c r="GBG179" s="396"/>
      <c r="GBH179" s="396"/>
      <c r="GBI179" s="396"/>
      <c r="GBJ179" s="396"/>
      <c r="GBK179" s="396"/>
      <c r="GBL179" s="396"/>
      <c r="GBM179" s="396"/>
      <c r="GBN179" s="396"/>
      <c r="GBO179" s="396"/>
      <c r="GBP179" s="396"/>
      <c r="GBQ179" s="396"/>
      <c r="GBR179" s="396"/>
      <c r="GBS179" s="396"/>
      <c r="GBT179" s="396"/>
      <c r="GBU179" s="396"/>
      <c r="GBV179" s="396"/>
      <c r="GBW179" s="396"/>
      <c r="GBX179" s="396"/>
      <c r="GBY179" s="396"/>
      <c r="GBZ179" s="396"/>
      <c r="GCA179" s="396"/>
      <c r="GCB179" s="396"/>
      <c r="GCC179" s="396"/>
      <c r="GCD179" s="396"/>
      <c r="GCE179" s="396"/>
      <c r="GCF179" s="396"/>
      <c r="GCG179" s="396"/>
      <c r="GCH179" s="396"/>
      <c r="GCI179" s="396"/>
      <c r="GCJ179" s="396"/>
      <c r="GCK179" s="396"/>
      <c r="GCL179" s="396"/>
      <c r="GCM179" s="396"/>
      <c r="GCN179" s="396"/>
      <c r="GCO179" s="396"/>
      <c r="GCP179" s="396"/>
      <c r="GCQ179" s="396"/>
      <c r="GCR179" s="396"/>
      <c r="GCS179" s="396"/>
      <c r="GCT179" s="396"/>
      <c r="GCU179" s="396"/>
      <c r="GCV179" s="396"/>
      <c r="GCW179" s="396"/>
      <c r="GCX179" s="396"/>
      <c r="GCY179" s="396"/>
      <c r="GCZ179" s="396"/>
      <c r="GDA179" s="396"/>
      <c r="GDB179" s="396"/>
      <c r="GDC179" s="396"/>
      <c r="GDD179" s="396"/>
      <c r="GDE179" s="396"/>
      <c r="GDF179" s="396"/>
      <c r="GDG179" s="396"/>
      <c r="GDH179" s="396"/>
      <c r="GDI179" s="396"/>
      <c r="GDJ179" s="396"/>
      <c r="GDK179" s="396"/>
      <c r="GDL179" s="396"/>
      <c r="GDM179" s="396"/>
      <c r="GDN179" s="396"/>
      <c r="GDO179" s="396"/>
      <c r="GDP179" s="396"/>
      <c r="GDQ179" s="396"/>
      <c r="GDR179" s="396"/>
      <c r="GDS179" s="396"/>
      <c r="GDT179" s="396"/>
      <c r="GDU179" s="396"/>
      <c r="GDV179" s="396"/>
      <c r="GDW179" s="396"/>
      <c r="GDX179" s="396"/>
      <c r="GDY179" s="396"/>
      <c r="GDZ179" s="396"/>
      <c r="GEA179" s="396"/>
      <c r="GEB179" s="396"/>
      <c r="GEC179" s="396"/>
      <c r="GED179" s="396"/>
      <c r="GEE179" s="396"/>
      <c r="GEF179" s="396"/>
      <c r="GEG179" s="396"/>
      <c r="GEH179" s="396"/>
      <c r="GEI179" s="396"/>
      <c r="GEJ179" s="396"/>
      <c r="GEK179" s="396"/>
      <c r="GEL179" s="396"/>
      <c r="GEM179" s="396"/>
      <c r="GEN179" s="396"/>
      <c r="GEO179" s="396"/>
      <c r="GEP179" s="396"/>
      <c r="GEQ179" s="396"/>
      <c r="GER179" s="396"/>
      <c r="GES179" s="396"/>
      <c r="GET179" s="396"/>
      <c r="GEU179" s="396"/>
      <c r="GEV179" s="396"/>
      <c r="GEW179" s="396"/>
      <c r="GEX179" s="396"/>
      <c r="GEY179" s="396"/>
      <c r="GEZ179" s="396"/>
      <c r="GFA179" s="396"/>
      <c r="GFB179" s="396"/>
      <c r="GFC179" s="396"/>
      <c r="GFD179" s="396"/>
      <c r="GFE179" s="396"/>
      <c r="GFF179" s="396"/>
      <c r="GFG179" s="396"/>
      <c r="GFH179" s="396"/>
      <c r="GFI179" s="396"/>
      <c r="GFJ179" s="396"/>
      <c r="GFK179" s="396"/>
      <c r="GFL179" s="396"/>
      <c r="GFM179" s="396"/>
      <c r="GFN179" s="396"/>
      <c r="GFO179" s="396"/>
      <c r="GFP179" s="396"/>
      <c r="GFQ179" s="396"/>
      <c r="GFR179" s="396"/>
      <c r="GFS179" s="396"/>
      <c r="GFT179" s="396"/>
      <c r="GFU179" s="396"/>
      <c r="GFV179" s="396"/>
      <c r="GFW179" s="396"/>
      <c r="GFX179" s="396"/>
      <c r="GFY179" s="396"/>
      <c r="GFZ179" s="396"/>
      <c r="GGA179" s="396"/>
      <c r="GGB179" s="396"/>
      <c r="GGC179" s="396"/>
      <c r="GGD179" s="396"/>
      <c r="GGE179" s="396"/>
      <c r="GGF179" s="396"/>
      <c r="GGG179" s="396"/>
      <c r="GGH179" s="396"/>
      <c r="GGI179" s="396"/>
      <c r="GGJ179" s="396"/>
      <c r="GGK179" s="396"/>
      <c r="GGL179" s="396"/>
      <c r="GGM179" s="396"/>
      <c r="GGN179" s="396"/>
      <c r="GGO179" s="396"/>
      <c r="GGP179" s="396"/>
      <c r="GGQ179" s="396"/>
      <c r="GGR179" s="396"/>
      <c r="GGS179" s="396"/>
      <c r="GGT179" s="396"/>
      <c r="GGU179" s="396"/>
      <c r="GGV179" s="396"/>
      <c r="GGW179" s="396"/>
      <c r="GGX179" s="396"/>
      <c r="GGY179" s="396"/>
      <c r="GGZ179" s="396"/>
      <c r="GHA179" s="396"/>
      <c r="GHB179" s="396"/>
      <c r="GHC179" s="396"/>
      <c r="GHD179" s="396"/>
      <c r="GHE179" s="396"/>
      <c r="GHF179" s="396"/>
      <c r="GHG179" s="396"/>
      <c r="GHH179" s="396"/>
      <c r="GHI179" s="396"/>
      <c r="GHJ179" s="396"/>
      <c r="GHK179" s="396"/>
      <c r="GHL179" s="396"/>
      <c r="GHM179" s="396"/>
      <c r="GHN179" s="396"/>
      <c r="GHO179" s="396"/>
      <c r="GHP179" s="396"/>
      <c r="GHQ179" s="396"/>
      <c r="GHR179" s="396"/>
      <c r="GHS179" s="396"/>
      <c r="GHT179" s="396"/>
      <c r="GHU179" s="396"/>
      <c r="GHV179" s="396"/>
      <c r="GHW179" s="396"/>
      <c r="GHX179" s="396"/>
      <c r="GHY179" s="396"/>
      <c r="GHZ179" s="396"/>
      <c r="GIA179" s="396"/>
      <c r="GIB179" s="396"/>
      <c r="GIC179" s="396"/>
      <c r="GID179" s="396"/>
      <c r="GIE179" s="396"/>
      <c r="GIF179" s="396"/>
      <c r="GIG179" s="396"/>
      <c r="GIH179" s="396"/>
      <c r="GII179" s="396"/>
      <c r="GIJ179" s="396"/>
      <c r="GIK179" s="396"/>
      <c r="GIL179" s="396"/>
      <c r="GIM179" s="396"/>
      <c r="GIN179" s="396"/>
      <c r="GIO179" s="396"/>
      <c r="GIP179" s="396"/>
      <c r="GIQ179" s="396"/>
      <c r="GIR179" s="396"/>
      <c r="GIS179" s="396"/>
      <c r="GIT179" s="396"/>
      <c r="GIU179" s="396"/>
      <c r="GIV179" s="396"/>
      <c r="GIW179" s="396"/>
      <c r="GIX179" s="396"/>
      <c r="GIY179" s="396"/>
      <c r="GIZ179" s="396"/>
      <c r="GJA179" s="396"/>
      <c r="GJB179" s="396"/>
      <c r="GJC179" s="396"/>
      <c r="GJD179" s="396"/>
      <c r="GJE179" s="396"/>
      <c r="GJF179" s="396"/>
      <c r="GJG179" s="396"/>
      <c r="GJH179" s="396"/>
      <c r="GJI179" s="396"/>
      <c r="GJJ179" s="396"/>
      <c r="GJK179" s="396"/>
      <c r="GJL179" s="396"/>
      <c r="GJM179" s="396"/>
      <c r="GJN179" s="396"/>
      <c r="GJO179" s="396"/>
      <c r="GJP179" s="396"/>
      <c r="GJQ179" s="396"/>
      <c r="GJR179" s="396"/>
      <c r="GJS179" s="396"/>
      <c r="GJT179" s="396"/>
      <c r="GJU179" s="396"/>
      <c r="GJV179" s="396"/>
      <c r="GJW179" s="396"/>
      <c r="GJX179" s="396"/>
      <c r="GJY179" s="396"/>
      <c r="GJZ179" s="396"/>
      <c r="GKA179" s="396"/>
      <c r="GKB179" s="396"/>
      <c r="GKC179" s="396"/>
      <c r="GKD179" s="396"/>
      <c r="GKE179" s="396"/>
      <c r="GKF179" s="396"/>
      <c r="GKG179" s="396"/>
      <c r="GKH179" s="396"/>
      <c r="GKI179" s="396"/>
      <c r="GKJ179" s="396"/>
      <c r="GKK179" s="396"/>
      <c r="GKL179" s="396"/>
      <c r="GKM179" s="396"/>
      <c r="GKN179" s="396"/>
      <c r="GKO179" s="396"/>
      <c r="GKP179" s="396"/>
      <c r="GKQ179" s="396"/>
      <c r="GKR179" s="396"/>
      <c r="GKS179" s="396"/>
      <c r="GKT179" s="396"/>
      <c r="GKU179" s="396"/>
      <c r="GKV179" s="396"/>
      <c r="GKW179" s="396"/>
      <c r="GKX179" s="396"/>
      <c r="GKY179" s="396"/>
      <c r="GKZ179" s="396"/>
      <c r="GLA179" s="396"/>
      <c r="GLB179" s="396"/>
      <c r="GLC179" s="396"/>
      <c r="GLD179" s="396"/>
      <c r="GLE179" s="396"/>
      <c r="GLF179" s="396"/>
      <c r="GLG179" s="396"/>
      <c r="GLH179" s="396"/>
      <c r="GLI179" s="396"/>
      <c r="GLJ179" s="396"/>
      <c r="GLK179" s="396"/>
      <c r="GLL179" s="396"/>
      <c r="GLM179" s="396"/>
      <c r="GLN179" s="396"/>
      <c r="GLO179" s="396"/>
      <c r="GLP179" s="396"/>
      <c r="GLQ179" s="396"/>
      <c r="GLR179" s="396"/>
      <c r="GLS179" s="396"/>
      <c r="GLT179" s="396"/>
      <c r="GLU179" s="396"/>
      <c r="GLV179" s="396"/>
      <c r="GLW179" s="396"/>
      <c r="GLX179" s="396"/>
      <c r="GLY179" s="396"/>
      <c r="GLZ179" s="396"/>
      <c r="GMA179" s="396"/>
      <c r="GMB179" s="396"/>
      <c r="GMC179" s="396"/>
      <c r="GMD179" s="396"/>
      <c r="GME179" s="396"/>
      <c r="GMF179" s="396"/>
      <c r="GMG179" s="396"/>
      <c r="GMH179" s="396"/>
      <c r="GMI179" s="396"/>
      <c r="GMJ179" s="396"/>
      <c r="GMK179" s="396"/>
      <c r="GML179" s="396"/>
      <c r="GMM179" s="396"/>
      <c r="GMN179" s="396"/>
      <c r="GMO179" s="396"/>
      <c r="GMP179" s="396"/>
      <c r="GMQ179" s="396"/>
      <c r="GMR179" s="396"/>
      <c r="GMS179" s="396"/>
      <c r="GMT179" s="396"/>
      <c r="GMU179" s="396"/>
      <c r="GMV179" s="396"/>
      <c r="GMW179" s="396"/>
      <c r="GMX179" s="396"/>
      <c r="GMY179" s="396"/>
      <c r="GMZ179" s="396"/>
      <c r="GNA179" s="396"/>
      <c r="GNB179" s="396"/>
      <c r="GNC179" s="396"/>
      <c r="GND179" s="396"/>
      <c r="GNE179" s="396"/>
      <c r="GNF179" s="396"/>
      <c r="GNG179" s="396"/>
      <c r="GNH179" s="396"/>
      <c r="GNI179" s="396"/>
      <c r="GNJ179" s="396"/>
      <c r="GNK179" s="396"/>
      <c r="GNL179" s="396"/>
      <c r="GNM179" s="396"/>
      <c r="GNN179" s="396"/>
      <c r="GNO179" s="396"/>
      <c r="GNP179" s="396"/>
      <c r="GNQ179" s="396"/>
      <c r="GNR179" s="396"/>
      <c r="GNS179" s="396"/>
      <c r="GNT179" s="396"/>
      <c r="GNU179" s="396"/>
      <c r="GNV179" s="396"/>
      <c r="GNW179" s="396"/>
      <c r="GNX179" s="396"/>
      <c r="GNY179" s="396"/>
      <c r="GNZ179" s="396"/>
      <c r="GOA179" s="396"/>
      <c r="GOB179" s="396"/>
      <c r="GOC179" s="396"/>
      <c r="GOD179" s="396"/>
      <c r="GOE179" s="396"/>
      <c r="GOF179" s="396"/>
      <c r="GOG179" s="396"/>
      <c r="GOH179" s="396"/>
      <c r="GOI179" s="396"/>
      <c r="GOJ179" s="396"/>
      <c r="GOK179" s="396"/>
      <c r="GOL179" s="396"/>
      <c r="GOM179" s="396"/>
      <c r="GON179" s="396"/>
      <c r="GOO179" s="396"/>
      <c r="GOP179" s="396"/>
      <c r="GOQ179" s="396"/>
      <c r="GOR179" s="396"/>
      <c r="GOS179" s="396"/>
      <c r="GOT179" s="396"/>
      <c r="GOU179" s="396"/>
      <c r="GOV179" s="396"/>
      <c r="GOW179" s="396"/>
      <c r="GOX179" s="396"/>
      <c r="GOY179" s="396"/>
      <c r="GOZ179" s="396"/>
      <c r="GPA179" s="396"/>
      <c r="GPB179" s="396"/>
      <c r="GPC179" s="396"/>
      <c r="GPD179" s="396"/>
      <c r="GPE179" s="396"/>
      <c r="GPF179" s="396"/>
      <c r="GPG179" s="396"/>
      <c r="GPH179" s="396"/>
      <c r="GPI179" s="396"/>
      <c r="GPJ179" s="396"/>
      <c r="GPK179" s="396"/>
      <c r="GPL179" s="396"/>
      <c r="GPM179" s="396"/>
      <c r="GPN179" s="396"/>
      <c r="GPO179" s="396"/>
      <c r="GPP179" s="396"/>
      <c r="GPQ179" s="396"/>
      <c r="GPR179" s="396"/>
      <c r="GPS179" s="396"/>
      <c r="GPT179" s="396"/>
      <c r="GPU179" s="396"/>
      <c r="GPV179" s="396"/>
      <c r="GPW179" s="396"/>
      <c r="GPX179" s="396"/>
      <c r="GPY179" s="396"/>
      <c r="GPZ179" s="396"/>
      <c r="GQA179" s="396"/>
      <c r="GQB179" s="396"/>
      <c r="GQC179" s="396"/>
      <c r="GQD179" s="396"/>
      <c r="GQE179" s="396"/>
      <c r="GQF179" s="396"/>
      <c r="GQG179" s="396"/>
      <c r="GQH179" s="396"/>
      <c r="GQI179" s="396"/>
      <c r="GQJ179" s="396"/>
      <c r="GQK179" s="396"/>
      <c r="GQL179" s="396"/>
      <c r="GQM179" s="396"/>
      <c r="GQN179" s="396"/>
      <c r="GQO179" s="396"/>
      <c r="GQP179" s="396"/>
      <c r="GQQ179" s="396"/>
      <c r="GQR179" s="396"/>
      <c r="GQS179" s="396"/>
      <c r="GQT179" s="396"/>
      <c r="GQU179" s="396"/>
      <c r="GQV179" s="396"/>
      <c r="GQW179" s="396"/>
      <c r="GQX179" s="396"/>
      <c r="GQY179" s="396"/>
      <c r="GQZ179" s="396"/>
      <c r="GRA179" s="396"/>
      <c r="GRB179" s="396"/>
      <c r="GRC179" s="396"/>
      <c r="GRD179" s="396"/>
      <c r="GRE179" s="396"/>
      <c r="GRF179" s="396"/>
      <c r="GRG179" s="396"/>
      <c r="GRH179" s="396"/>
      <c r="GRI179" s="396"/>
      <c r="GRJ179" s="396"/>
      <c r="GRK179" s="396"/>
      <c r="GRL179" s="396"/>
      <c r="GRM179" s="396"/>
      <c r="GRN179" s="396"/>
      <c r="GRO179" s="396"/>
      <c r="GRP179" s="396"/>
      <c r="GRQ179" s="396"/>
      <c r="GRR179" s="396"/>
      <c r="GRS179" s="396"/>
      <c r="GRT179" s="396"/>
      <c r="GRU179" s="396"/>
      <c r="GRV179" s="396"/>
      <c r="GRW179" s="396"/>
      <c r="GRX179" s="396"/>
      <c r="GRY179" s="396"/>
      <c r="GRZ179" s="396"/>
      <c r="GSA179" s="396"/>
      <c r="GSB179" s="396"/>
      <c r="GSC179" s="396"/>
      <c r="GSD179" s="396"/>
      <c r="GSE179" s="396"/>
      <c r="GSF179" s="396"/>
      <c r="GSG179" s="396"/>
      <c r="GSH179" s="396"/>
      <c r="GSI179" s="396"/>
      <c r="GSJ179" s="396"/>
      <c r="GSK179" s="396"/>
      <c r="GSL179" s="396"/>
      <c r="GSM179" s="396"/>
      <c r="GSN179" s="396"/>
      <c r="GSO179" s="396"/>
      <c r="GSP179" s="396"/>
      <c r="GSQ179" s="396"/>
      <c r="GSR179" s="396"/>
      <c r="GSS179" s="396"/>
      <c r="GST179" s="396"/>
      <c r="GSU179" s="396"/>
      <c r="GSV179" s="396"/>
      <c r="GSW179" s="396"/>
      <c r="GSX179" s="396"/>
      <c r="GSY179" s="396"/>
      <c r="GSZ179" s="396"/>
      <c r="GTA179" s="396"/>
      <c r="GTB179" s="396"/>
      <c r="GTC179" s="396"/>
      <c r="GTD179" s="396"/>
      <c r="GTE179" s="396"/>
      <c r="GTF179" s="396"/>
      <c r="GTG179" s="396"/>
      <c r="GTH179" s="396"/>
      <c r="GTI179" s="396"/>
      <c r="GTJ179" s="396"/>
      <c r="GTK179" s="396"/>
      <c r="GTL179" s="396"/>
      <c r="GTM179" s="396"/>
      <c r="GTN179" s="396"/>
      <c r="GTO179" s="396"/>
      <c r="GTP179" s="396"/>
      <c r="GTQ179" s="396"/>
      <c r="GTR179" s="396"/>
      <c r="GTS179" s="396"/>
      <c r="GTT179" s="396"/>
      <c r="GTU179" s="396"/>
      <c r="GTV179" s="396"/>
      <c r="GTW179" s="396"/>
      <c r="GTX179" s="396"/>
      <c r="GTY179" s="396"/>
      <c r="GTZ179" s="396"/>
      <c r="GUA179" s="396"/>
      <c r="GUB179" s="396"/>
      <c r="GUC179" s="396"/>
      <c r="GUD179" s="396"/>
      <c r="GUE179" s="396"/>
      <c r="GUF179" s="396"/>
      <c r="GUG179" s="396"/>
      <c r="GUH179" s="396"/>
      <c r="GUI179" s="396"/>
      <c r="GUJ179" s="396"/>
      <c r="GUK179" s="396"/>
      <c r="GUL179" s="396"/>
      <c r="GUM179" s="396"/>
      <c r="GUN179" s="396"/>
      <c r="GUO179" s="396"/>
      <c r="GUP179" s="396"/>
      <c r="GUQ179" s="396"/>
      <c r="GUR179" s="396"/>
      <c r="GUS179" s="396"/>
      <c r="GUT179" s="396"/>
      <c r="GUU179" s="396"/>
      <c r="GUV179" s="396"/>
      <c r="GUW179" s="396"/>
      <c r="GUX179" s="396"/>
      <c r="GUY179" s="396"/>
      <c r="GUZ179" s="396"/>
      <c r="GVA179" s="396"/>
      <c r="GVB179" s="396"/>
      <c r="GVC179" s="396"/>
      <c r="GVD179" s="396"/>
      <c r="GVE179" s="396"/>
      <c r="GVF179" s="396"/>
      <c r="GVG179" s="396"/>
      <c r="GVH179" s="396"/>
      <c r="GVI179" s="396"/>
      <c r="GVJ179" s="396"/>
      <c r="GVK179" s="396"/>
      <c r="GVL179" s="396"/>
      <c r="GVM179" s="396"/>
      <c r="GVN179" s="396"/>
      <c r="GVO179" s="396"/>
      <c r="GVP179" s="396"/>
      <c r="GVQ179" s="396"/>
      <c r="GVR179" s="396"/>
      <c r="GVS179" s="396"/>
      <c r="GVT179" s="396"/>
      <c r="GVU179" s="396"/>
      <c r="GVV179" s="396"/>
      <c r="GVW179" s="396"/>
      <c r="GVX179" s="396"/>
      <c r="GVY179" s="396"/>
      <c r="GVZ179" s="396"/>
      <c r="GWA179" s="396"/>
      <c r="GWB179" s="396"/>
      <c r="GWC179" s="396"/>
      <c r="GWD179" s="396"/>
      <c r="GWE179" s="396"/>
      <c r="GWF179" s="396"/>
      <c r="GWG179" s="396"/>
      <c r="GWH179" s="396"/>
      <c r="GWI179" s="396"/>
      <c r="GWJ179" s="396"/>
      <c r="GWK179" s="396"/>
      <c r="GWL179" s="396"/>
      <c r="GWM179" s="396"/>
      <c r="GWN179" s="396"/>
      <c r="GWO179" s="396"/>
      <c r="GWP179" s="396"/>
      <c r="GWQ179" s="396"/>
      <c r="GWR179" s="396"/>
      <c r="GWS179" s="396"/>
      <c r="GWT179" s="396"/>
      <c r="GWU179" s="396"/>
      <c r="GWV179" s="396"/>
      <c r="GWW179" s="396"/>
      <c r="GWX179" s="396"/>
      <c r="GWY179" s="396"/>
      <c r="GWZ179" s="396"/>
      <c r="GXA179" s="396"/>
      <c r="GXB179" s="396"/>
      <c r="GXC179" s="396"/>
      <c r="GXD179" s="396"/>
      <c r="GXE179" s="396"/>
      <c r="GXF179" s="396"/>
      <c r="GXG179" s="396"/>
      <c r="GXH179" s="396"/>
      <c r="GXI179" s="396"/>
      <c r="GXJ179" s="396"/>
      <c r="GXK179" s="396"/>
      <c r="GXL179" s="396"/>
      <c r="GXM179" s="396"/>
      <c r="GXN179" s="396"/>
      <c r="GXO179" s="396"/>
      <c r="GXP179" s="396"/>
      <c r="GXQ179" s="396"/>
      <c r="GXR179" s="396"/>
      <c r="GXS179" s="396"/>
      <c r="GXT179" s="396"/>
      <c r="GXU179" s="396"/>
      <c r="GXV179" s="396"/>
      <c r="GXW179" s="396"/>
      <c r="GXX179" s="396"/>
      <c r="GXY179" s="396"/>
      <c r="GXZ179" s="396"/>
      <c r="GYA179" s="396"/>
      <c r="GYB179" s="396"/>
      <c r="GYC179" s="396"/>
      <c r="GYD179" s="396"/>
      <c r="GYE179" s="396"/>
      <c r="GYF179" s="396"/>
      <c r="GYG179" s="396"/>
      <c r="GYH179" s="396"/>
      <c r="GYI179" s="396"/>
      <c r="GYJ179" s="396"/>
      <c r="GYK179" s="396"/>
      <c r="GYL179" s="396"/>
      <c r="GYM179" s="396"/>
      <c r="GYN179" s="396"/>
      <c r="GYO179" s="396"/>
      <c r="GYP179" s="396"/>
      <c r="GYQ179" s="396"/>
      <c r="GYR179" s="396"/>
      <c r="GYS179" s="396"/>
      <c r="GYT179" s="396"/>
      <c r="GYU179" s="396"/>
      <c r="GYV179" s="396"/>
      <c r="GYW179" s="396"/>
      <c r="GYX179" s="396"/>
      <c r="GYY179" s="396"/>
      <c r="GYZ179" s="396"/>
      <c r="GZA179" s="396"/>
      <c r="GZB179" s="396"/>
      <c r="GZC179" s="396"/>
      <c r="GZD179" s="396"/>
      <c r="GZE179" s="396"/>
      <c r="GZF179" s="396"/>
      <c r="GZG179" s="396"/>
      <c r="GZH179" s="396"/>
      <c r="GZI179" s="396"/>
      <c r="GZJ179" s="396"/>
      <c r="GZK179" s="396"/>
      <c r="GZL179" s="396"/>
      <c r="GZM179" s="396"/>
      <c r="GZN179" s="396"/>
      <c r="GZO179" s="396"/>
      <c r="GZP179" s="396"/>
      <c r="GZQ179" s="396"/>
      <c r="GZR179" s="396"/>
      <c r="GZS179" s="396"/>
      <c r="GZT179" s="396"/>
      <c r="GZU179" s="396"/>
      <c r="GZV179" s="396"/>
      <c r="GZW179" s="396"/>
      <c r="GZX179" s="396"/>
      <c r="GZY179" s="396"/>
      <c r="GZZ179" s="396"/>
      <c r="HAA179" s="396"/>
      <c r="HAB179" s="396"/>
      <c r="HAC179" s="396"/>
      <c r="HAD179" s="396"/>
      <c r="HAE179" s="396"/>
      <c r="HAF179" s="396"/>
      <c r="HAG179" s="396"/>
      <c r="HAH179" s="396"/>
      <c r="HAI179" s="396"/>
      <c r="HAJ179" s="396"/>
      <c r="HAK179" s="396"/>
      <c r="HAL179" s="396"/>
      <c r="HAM179" s="396"/>
      <c r="HAN179" s="396"/>
      <c r="HAO179" s="396"/>
      <c r="HAP179" s="396"/>
      <c r="HAQ179" s="396"/>
      <c r="HAR179" s="396"/>
      <c r="HAS179" s="396"/>
      <c r="HAT179" s="396"/>
      <c r="HAU179" s="396"/>
      <c r="HAV179" s="396"/>
      <c r="HAW179" s="396"/>
      <c r="HAX179" s="396"/>
      <c r="HAY179" s="396"/>
      <c r="HAZ179" s="396"/>
      <c r="HBA179" s="396"/>
      <c r="HBB179" s="396"/>
      <c r="HBC179" s="396"/>
      <c r="HBD179" s="396"/>
      <c r="HBE179" s="396"/>
      <c r="HBF179" s="396"/>
      <c r="HBG179" s="396"/>
      <c r="HBH179" s="396"/>
      <c r="HBI179" s="396"/>
      <c r="HBJ179" s="396"/>
      <c r="HBK179" s="396"/>
      <c r="HBL179" s="396"/>
      <c r="HBM179" s="396"/>
      <c r="HBN179" s="396"/>
      <c r="HBO179" s="396"/>
      <c r="HBP179" s="396"/>
      <c r="HBQ179" s="396"/>
      <c r="HBR179" s="396"/>
      <c r="HBS179" s="396"/>
      <c r="HBT179" s="396"/>
      <c r="HBU179" s="396"/>
      <c r="HBV179" s="396"/>
      <c r="HBW179" s="396"/>
      <c r="HBX179" s="396"/>
      <c r="HBY179" s="396"/>
      <c r="HBZ179" s="396"/>
      <c r="HCA179" s="396"/>
      <c r="HCB179" s="396"/>
      <c r="HCC179" s="396"/>
      <c r="HCD179" s="396"/>
      <c r="HCE179" s="396"/>
      <c r="HCF179" s="396"/>
      <c r="HCG179" s="396"/>
      <c r="HCH179" s="396"/>
      <c r="HCI179" s="396"/>
      <c r="HCJ179" s="396"/>
      <c r="HCK179" s="396"/>
      <c r="HCL179" s="396"/>
      <c r="HCM179" s="396"/>
      <c r="HCN179" s="396"/>
      <c r="HCO179" s="396"/>
      <c r="HCP179" s="396"/>
      <c r="HCQ179" s="396"/>
      <c r="HCR179" s="396"/>
      <c r="HCS179" s="396"/>
      <c r="HCT179" s="396"/>
      <c r="HCU179" s="396"/>
      <c r="HCV179" s="396"/>
      <c r="HCW179" s="396"/>
      <c r="HCX179" s="396"/>
      <c r="HCY179" s="396"/>
      <c r="HCZ179" s="396"/>
      <c r="HDA179" s="396"/>
      <c r="HDB179" s="396"/>
      <c r="HDC179" s="396"/>
      <c r="HDD179" s="396"/>
      <c r="HDE179" s="396"/>
      <c r="HDF179" s="396"/>
      <c r="HDG179" s="396"/>
      <c r="HDH179" s="396"/>
      <c r="HDI179" s="396"/>
      <c r="HDJ179" s="396"/>
      <c r="HDK179" s="396"/>
      <c r="HDL179" s="396"/>
      <c r="HDM179" s="396"/>
      <c r="HDN179" s="396"/>
      <c r="HDO179" s="396"/>
      <c r="HDP179" s="396"/>
      <c r="HDQ179" s="396"/>
      <c r="HDR179" s="396"/>
      <c r="HDS179" s="396"/>
      <c r="HDT179" s="396"/>
      <c r="HDU179" s="396"/>
      <c r="HDV179" s="396"/>
      <c r="HDW179" s="396"/>
      <c r="HDX179" s="396"/>
      <c r="HDY179" s="396"/>
      <c r="HDZ179" s="396"/>
      <c r="HEA179" s="396"/>
      <c r="HEB179" s="396"/>
      <c r="HEC179" s="396"/>
      <c r="HED179" s="396"/>
      <c r="HEE179" s="396"/>
      <c r="HEF179" s="396"/>
      <c r="HEG179" s="396"/>
      <c r="HEH179" s="396"/>
      <c r="HEI179" s="396"/>
      <c r="HEJ179" s="396"/>
      <c r="HEK179" s="396"/>
      <c r="HEL179" s="396"/>
      <c r="HEM179" s="396"/>
      <c r="HEN179" s="396"/>
      <c r="HEO179" s="396"/>
      <c r="HEP179" s="396"/>
      <c r="HEQ179" s="396"/>
      <c r="HER179" s="396"/>
      <c r="HES179" s="396"/>
      <c r="HET179" s="396"/>
      <c r="HEU179" s="396"/>
      <c r="HEV179" s="396"/>
      <c r="HEW179" s="396"/>
      <c r="HEX179" s="396"/>
      <c r="HEY179" s="396"/>
      <c r="HEZ179" s="396"/>
      <c r="HFA179" s="396"/>
      <c r="HFB179" s="396"/>
      <c r="HFC179" s="396"/>
      <c r="HFD179" s="396"/>
      <c r="HFE179" s="396"/>
      <c r="HFF179" s="396"/>
      <c r="HFG179" s="396"/>
      <c r="HFH179" s="396"/>
      <c r="HFI179" s="396"/>
      <c r="HFJ179" s="396"/>
      <c r="HFK179" s="396"/>
      <c r="HFL179" s="396"/>
      <c r="HFM179" s="396"/>
      <c r="HFN179" s="396"/>
      <c r="HFO179" s="396"/>
      <c r="HFP179" s="396"/>
      <c r="HFQ179" s="396"/>
      <c r="HFR179" s="396"/>
      <c r="HFS179" s="396"/>
      <c r="HFT179" s="396"/>
      <c r="HFU179" s="396"/>
      <c r="HFV179" s="396"/>
      <c r="HFW179" s="396"/>
      <c r="HFX179" s="396"/>
      <c r="HFY179" s="396"/>
      <c r="HFZ179" s="396"/>
      <c r="HGA179" s="396"/>
      <c r="HGB179" s="396"/>
      <c r="HGC179" s="396"/>
      <c r="HGD179" s="396"/>
      <c r="HGE179" s="396"/>
      <c r="HGF179" s="396"/>
      <c r="HGG179" s="396"/>
      <c r="HGH179" s="396"/>
      <c r="HGI179" s="396"/>
      <c r="HGJ179" s="396"/>
      <c r="HGK179" s="396"/>
      <c r="HGL179" s="396"/>
      <c r="HGM179" s="396"/>
      <c r="HGN179" s="396"/>
      <c r="HGO179" s="396"/>
      <c r="HGP179" s="396"/>
      <c r="HGQ179" s="396"/>
      <c r="HGR179" s="396"/>
      <c r="HGS179" s="396"/>
      <c r="HGT179" s="396"/>
      <c r="HGU179" s="396"/>
      <c r="HGV179" s="396"/>
      <c r="HGW179" s="396"/>
      <c r="HGX179" s="396"/>
      <c r="HGY179" s="396"/>
      <c r="HGZ179" s="396"/>
      <c r="HHA179" s="396"/>
      <c r="HHB179" s="396"/>
      <c r="HHC179" s="396"/>
      <c r="HHD179" s="396"/>
      <c r="HHE179" s="396"/>
      <c r="HHF179" s="396"/>
      <c r="HHG179" s="396"/>
      <c r="HHH179" s="396"/>
      <c r="HHI179" s="396"/>
      <c r="HHJ179" s="396"/>
      <c r="HHK179" s="396"/>
      <c r="HHL179" s="396"/>
      <c r="HHM179" s="396"/>
      <c r="HHN179" s="396"/>
      <c r="HHO179" s="396"/>
      <c r="HHP179" s="396"/>
      <c r="HHQ179" s="396"/>
      <c r="HHR179" s="396"/>
      <c r="HHS179" s="396"/>
      <c r="HHT179" s="396"/>
      <c r="HHU179" s="396"/>
      <c r="HHV179" s="396"/>
      <c r="HHW179" s="396"/>
      <c r="HHX179" s="396"/>
      <c r="HHY179" s="396"/>
      <c r="HHZ179" s="396"/>
      <c r="HIA179" s="396"/>
      <c r="HIB179" s="396"/>
      <c r="HIC179" s="396"/>
      <c r="HID179" s="396"/>
      <c r="HIE179" s="396"/>
      <c r="HIF179" s="396"/>
      <c r="HIG179" s="396"/>
      <c r="HIH179" s="396"/>
      <c r="HII179" s="396"/>
      <c r="HIJ179" s="396"/>
      <c r="HIK179" s="396"/>
      <c r="HIL179" s="396"/>
      <c r="HIM179" s="396"/>
      <c r="HIN179" s="396"/>
      <c r="HIO179" s="396"/>
      <c r="HIP179" s="396"/>
      <c r="HIQ179" s="396"/>
      <c r="HIR179" s="396"/>
      <c r="HIS179" s="396"/>
      <c r="HIT179" s="396"/>
      <c r="HIU179" s="396"/>
      <c r="HIV179" s="396"/>
      <c r="HIW179" s="396"/>
      <c r="HIX179" s="396"/>
      <c r="HIY179" s="396"/>
      <c r="HIZ179" s="396"/>
      <c r="HJA179" s="396"/>
      <c r="HJB179" s="396"/>
      <c r="HJC179" s="396"/>
      <c r="HJD179" s="396"/>
      <c r="HJE179" s="396"/>
      <c r="HJF179" s="396"/>
      <c r="HJG179" s="396"/>
      <c r="HJH179" s="396"/>
      <c r="HJI179" s="396"/>
      <c r="HJJ179" s="396"/>
      <c r="HJK179" s="396"/>
      <c r="HJL179" s="396"/>
      <c r="HJM179" s="396"/>
      <c r="HJN179" s="396"/>
      <c r="HJO179" s="396"/>
      <c r="HJP179" s="396"/>
      <c r="HJQ179" s="396"/>
      <c r="HJR179" s="396"/>
      <c r="HJS179" s="396"/>
      <c r="HJT179" s="396"/>
      <c r="HJU179" s="396"/>
      <c r="HJV179" s="396"/>
      <c r="HJW179" s="396"/>
      <c r="HJX179" s="396"/>
      <c r="HJY179" s="396"/>
      <c r="HJZ179" s="396"/>
      <c r="HKA179" s="396"/>
      <c r="HKB179" s="396"/>
      <c r="HKC179" s="396"/>
      <c r="HKD179" s="396"/>
      <c r="HKE179" s="396"/>
      <c r="HKF179" s="396"/>
      <c r="HKG179" s="396"/>
      <c r="HKH179" s="396"/>
      <c r="HKI179" s="396"/>
      <c r="HKJ179" s="396"/>
      <c r="HKK179" s="396"/>
      <c r="HKL179" s="396"/>
      <c r="HKM179" s="396"/>
      <c r="HKN179" s="396"/>
      <c r="HKO179" s="396"/>
      <c r="HKP179" s="396"/>
      <c r="HKQ179" s="396"/>
      <c r="HKR179" s="396"/>
      <c r="HKS179" s="396"/>
      <c r="HKT179" s="396"/>
      <c r="HKU179" s="396"/>
      <c r="HKV179" s="396"/>
      <c r="HKW179" s="396"/>
      <c r="HKX179" s="396"/>
      <c r="HKY179" s="396"/>
      <c r="HKZ179" s="396"/>
      <c r="HLA179" s="396"/>
      <c r="HLB179" s="396"/>
      <c r="HLC179" s="396"/>
      <c r="HLD179" s="396"/>
      <c r="HLE179" s="396"/>
      <c r="HLF179" s="396"/>
      <c r="HLG179" s="396"/>
      <c r="HLH179" s="396"/>
      <c r="HLI179" s="396"/>
      <c r="HLJ179" s="396"/>
      <c r="HLK179" s="396"/>
      <c r="HLL179" s="396"/>
      <c r="HLM179" s="396"/>
      <c r="HLN179" s="396"/>
      <c r="HLO179" s="396"/>
      <c r="HLP179" s="396"/>
      <c r="HLQ179" s="396"/>
      <c r="HLR179" s="396"/>
      <c r="HLS179" s="396"/>
      <c r="HLT179" s="396"/>
      <c r="HLU179" s="396"/>
      <c r="HLV179" s="396"/>
      <c r="HLW179" s="396"/>
      <c r="HLX179" s="396"/>
      <c r="HLY179" s="396"/>
      <c r="HLZ179" s="396"/>
      <c r="HMA179" s="396"/>
      <c r="HMB179" s="396"/>
      <c r="HMC179" s="396"/>
      <c r="HMD179" s="396"/>
      <c r="HME179" s="396"/>
      <c r="HMF179" s="396"/>
      <c r="HMG179" s="396"/>
      <c r="HMH179" s="396"/>
      <c r="HMI179" s="396"/>
      <c r="HMJ179" s="396"/>
      <c r="HMK179" s="396"/>
      <c r="HML179" s="396"/>
      <c r="HMM179" s="396"/>
      <c r="HMN179" s="396"/>
      <c r="HMO179" s="396"/>
      <c r="HMP179" s="396"/>
      <c r="HMQ179" s="396"/>
      <c r="HMR179" s="396"/>
      <c r="HMS179" s="396"/>
      <c r="HMT179" s="396"/>
      <c r="HMU179" s="396"/>
      <c r="HMV179" s="396"/>
      <c r="HMW179" s="396"/>
      <c r="HMX179" s="396"/>
      <c r="HMY179" s="396"/>
      <c r="HMZ179" s="396"/>
      <c r="HNA179" s="396"/>
      <c r="HNB179" s="396"/>
      <c r="HNC179" s="396"/>
      <c r="HND179" s="396"/>
      <c r="HNE179" s="396"/>
      <c r="HNF179" s="396"/>
      <c r="HNG179" s="396"/>
      <c r="HNH179" s="396"/>
      <c r="HNI179" s="396"/>
      <c r="HNJ179" s="396"/>
      <c r="HNK179" s="396"/>
      <c r="HNL179" s="396"/>
      <c r="HNM179" s="396"/>
      <c r="HNN179" s="396"/>
      <c r="HNO179" s="396"/>
      <c r="HNP179" s="396"/>
      <c r="HNQ179" s="396"/>
      <c r="HNR179" s="396"/>
      <c r="HNS179" s="396"/>
      <c r="HNT179" s="396"/>
      <c r="HNU179" s="396"/>
      <c r="HNV179" s="396"/>
      <c r="HNW179" s="396"/>
      <c r="HNX179" s="396"/>
      <c r="HNY179" s="396"/>
      <c r="HNZ179" s="396"/>
      <c r="HOA179" s="396"/>
      <c r="HOB179" s="396"/>
      <c r="HOC179" s="396"/>
      <c r="HOD179" s="396"/>
      <c r="HOE179" s="396"/>
      <c r="HOF179" s="396"/>
      <c r="HOG179" s="396"/>
      <c r="HOH179" s="396"/>
      <c r="HOI179" s="396"/>
      <c r="HOJ179" s="396"/>
      <c r="HOK179" s="396"/>
      <c r="HOL179" s="396"/>
      <c r="HOM179" s="396"/>
      <c r="HON179" s="396"/>
      <c r="HOO179" s="396"/>
      <c r="HOP179" s="396"/>
      <c r="HOQ179" s="396"/>
      <c r="HOR179" s="396"/>
      <c r="HOS179" s="396"/>
      <c r="HOT179" s="396"/>
      <c r="HOU179" s="396"/>
      <c r="HOV179" s="396"/>
      <c r="HOW179" s="396"/>
      <c r="HOX179" s="396"/>
      <c r="HOY179" s="396"/>
      <c r="HOZ179" s="396"/>
      <c r="HPA179" s="396"/>
      <c r="HPB179" s="396"/>
      <c r="HPC179" s="396"/>
      <c r="HPD179" s="396"/>
      <c r="HPE179" s="396"/>
      <c r="HPF179" s="396"/>
      <c r="HPG179" s="396"/>
      <c r="HPH179" s="396"/>
      <c r="HPI179" s="396"/>
      <c r="HPJ179" s="396"/>
      <c r="HPK179" s="396"/>
      <c r="HPL179" s="396"/>
      <c r="HPM179" s="396"/>
      <c r="HPN179" s="396"/>
      <c r="HPO179" s="396"/>
      <c r="HPP179" s="396"/>
      <c r="HPQ179" s="396"/>
      <c r="HPR179" s="396"/>
      <c r="HPS179" s="396"/>
      <c r="HPT179" s="396"/>
      <c r="HPU179" s="396"/>
      <c r="HPV179" s="396"/>
      <c r="HPW179" s="396"/>
      <c r="HPX179" s="396"/>
      <c r="HPY179" s="396"/>
      <c r="HPZ179" s="396"/>
      <c r="HQA179" s="396"/>
      <c r="HQB179" s="396"/>
      <c r="HQC179" s="396"/>
      <c r="HQD179" s="396"/>
      <c r="HQE179" s="396"/>
      <c r="HQF179" s="396"/>
      <c r="HQG179" s="396"/>
      <c r="HQH179" s="396"/>
      <c r="HQI179" s="396"/>
      <c r="HQJ179" s="396"/>
      <c r="HQK179" s="396"/>
      <c r="HQL179" s="396"/>
      <c r="HQM179" s="396"/>
      <c r="HQN179" s="396"/>
      <c r="HQO179" s="396"/>
      <c r="HQP179" s="396"/>
      <c r="HQQ179" s="396"/>
      <c r="HQR179" s="396"/>
      <c r="HQS179" s="396"/>
      <c r="HQT179" s="396"/>
      <c r="HQU179" s="396"/>
      <c r="HQV179" s="396"/>
      <c r="HQW179" s="396"/>
      <c r="HQX179" s="396"/>
      <c r="HQY179" s="396"/>
      <c r="HQZ179" s="396"/>
      <c r="HRA179" s="396"/>
      <c r="HRB179" s="396"/>
      <c r="HRC179" s="396"/>
      <c r="HRD179" s="396"/>
      <c r="HRE179" s="396"/>
      <c r="HRF179" s="396"/>
      <c r="HRG179" s="396"/>
      <c r="HRH179" s="396"/>
      <c r="HRI179" s="396"/>
      <c r="HRJ179" s="396"/>
      <c r="HRK179" s="396"/>
      <c r="HRL179" s="396"/>
      <c r="HRM179" s="396"/>
      <c r="HRN179" s="396"/>
      <c r="HRO179" s="396"/>
      <c r="HRP179" s="396"/>
      <c r="HRQ179" s="396"/>
      <c r="HRR179" s="396"/>
      <c r="HRS179" s="396"/>
      <c r="HRT179" s="396"/>
      <c r="HRU179" s="396"/>
      <c r="HRV179" s="396"/>
      <c r="HRW179" s="396"/>
      <c r="HRX179" s="396"/>
      <c r="HRY179" s="396"/>
      <c r="HRZ179" s="396"/>
      <c r="HSA179" s="396"/>
      <c r="HSB179" s="396"/>
      <c r="HSC179" s="396"/>
      <c r="HSD179" s="396"/>
      <c r="HSE179" s="396"/>
      <c r="HSF179" s="396"/>
      <c r="HSG179" s="396"/>
      <c r="HSH179" s="396"/>
      <c r="HSI179" s="396"/>
      <c r="HSJ179" s="396"/>
      <c r="HSK179" s="396"/>
      <c r="HSL179" s="396"/>
      <c r="HSM179" s="396"/>
      <c r="HSN179" s="396"/>
      <c r="HSO179" s="396"/>
      <c r="HSP179" s="396"/>
      <c r="HSQ179" s="396"/>
      <c r="HSR179" s="396"/>
      <c r="HSS179" s="396"/>
      <c r="HST179" s="396"/>
      <c r="HSU179" s="396"/>
      <c r="HSV179" s="396"/>
      <c r="HSW179" s="396"/>
      <c r="HSX179" s="396"/>
      <c r="HSY179" s="396"/>
      <c r="HSZ179" s="396"/>
      <c r="HTA179" s="396"/>
      <c r="HTB179" s="396"/>
      <c r="HTC179" s="396"/>
      <c r="HTD179" s="396"/>
      <c r="HTE179" s="396"/>
      <c r="HTF179" s="396"/>
      <c r="HTG179" s="396"/>
      <c r="HTH179" s="396"/>
      <c r="HTI179" s="396"/>
      <c r="HTJ179" s="396"/>
      <c r="HTK179" s="396"/>
      <c r="HTL179" s="396"/>
      <c r="HTM179" s="396"/>
      <c r="HTN179" s="396"/>
      <c r="HTO179" s="396"/>
      <c r="HTP179" s="396"/>
      <c r="HTQ179" s="396"/>
      <c r="HTR179" s="396"/>
      <c r="HTS179" s="396"/>
      <c r="HTT179" s="396"/>
      <c r="HTU179" s="396"/>
      <c r="HTV179" s="396"/>
      <c r="HTW179" s="396"/>
      <c r="HTX179" s="396"/>
      <c r="HTY179" s="396"/>
      <c r="HTZ179" s="396"/>
      <c r="HUA179" s="396"/>
      <c r="HUB179" s="396"/>
      <c r="HUC179" s="396"/>
      <c r="HUD179" s="396"/>
      <c r="HUE179" s="396"/>
      <c r="HUF179" s="396"/>
      <c r="HUG179" s="396"/>
      <c r="HUH179" s="396"/>
      <c r="HUI179" s="396"/>
      <c r="HUJ179" s="396"/>
      <c r="HUK179" s="396"/>
      <c r="HUL179" s="396"/>
      <c r="HUM179" s="396"/>
      <c r="HUN179" s="396"/>
      <c r="HUO179" s="396"/>
      <c r="HUP179" s="396"/>
      <c r="HUQ179" s="396"/>
      <c r="HUR179" s="396"/>
      <c r="HUS179" s="396"/>
      <c r="HUT179" s="396"/>
      <c r="HUU179" s="396"/>
      <c r="HUV179" s="396"/>
      <c r="HUW179" s="396"/>
      <c r="HUX179" s="396"/>
      <c r="HUY179" s="396"/>
      <c r="HUZ179" s="396"/>
      <c r="HVA179" s="396"/>
      <c r="HVB179" s="396"/>
      <c r="HVC179" s="396"/>
      <c r="HVD179" s="396"/>
      <c r="HVE179" s="396"/>
      <c r="HVF179" s="396"/>
      <c r="HVG179" s="396"/>
      <c r="HVH179" s="396"/>
      <c r="HVI179" s="396"/>
      <c r="HVJ179" s="396"/>
      <c r="HVK179" s="396"/>
      <c r="HVL179" s="396"/>
      <c r="HVM179" s="396"/>
      <c r="HVN179" s="396"/>
      <c r="HVO179" s="396"/>
      <c r="HVP179" s="396"/>
      <c r="HVQ179" s="396"/>
      <c r="HVR179" s="396"/>
      <c r="HVS179" s="396"/>
      <c r="HVT179" s="396"/>
      <c r="HVU179" s="396"/>
      <c r="HVV179" s="396"/>
      <c r="HVW179" s="396"/>
      <c r="HVX179" s="396"/>
      <c r="HVY179" s="396"/>
      <c r="HVZ179" s="396"/>
      <c r="HWA179" s="396"/>
      <c r="HWB179" s="396"/>
      <c r="HWC179" s="396"/>
      <c r="HWD179" s="396"/>
      <c r="HWE179" s="396"/>
      <c r="HWF179" s="396"/>
      <c r="HWG179" s="396"/>
      <c r="HWH179" s="396"/>
      <c r="HWI179" s="396"/>
      <c r="HWJ179" s="396"/>
      <c r="HWK179" s="396"/>
      <c r="HWL179" s="396"/>
      <c r="HWM179" s="396"/>
      <c r="HWN179" s="396"/>
      <c r="HWO179" s="396"/>
      <c r="HWP179" s="396"/>
      <c r="HWQ179" s="396"/>
      <c r="HWR179" s="396"/>
      <c r="HWS179" s="396"/>
      <c r="HWT179" s="396"/>
      <c r="HWU179" s="396"/>
      <c r="HWV179" s="396"/>
      <c r="HWW179" s="396"/>
      <c r="HWX179" s="396"/>
      <c r="HWY179" s="396"/>
      <c r="HWZ179" s="396"/>
      <c r="HXA179" s="396"/>
      <c r="HXB179" s="396"/>
      <c r="HXC179" s="396"/>
      <c r="HXD179" s="396"/>
      <c r="HXE179" s="396"/>
      <c r="HXF179" s="396"/>
      <c r="HXG179" s="396"/>
      <c r="HXH179" s="396"/>
      <c r="HXI179" s="396"/>
      <c r="HXJ179" s="396"/>
      <c r="HXK179" s="396"/>
      <c r="HXL179" s="396"/>
      <c r="HXM179" s="396"/>
      <c r="HXN179" s="396"/>
      <c r="HXO179" s="396"/>
      <c r="HXP179" s="396"/>
      <c r="HXQ179" s="396"/>
      <c r="HXR179" s="396"/>
      <c r="HXS179" s="396"/>
      <c r="HXT179" s="396"/>
      <c r="HXU179" s="396"/>
      <c r="HXV179" s="396"/>
      <c r="HXW179" s="396"/>
      <c r="HXX179" s="396"/>
      <c r="HXY179" s="396"/>
      <c r="HXZ179" s="396"/>
      <c r="HYA179" s="396"/>
      <c r="HYB179" s="396"/>
      <c r="HYC179" s="396"/>
      <c r="HYD179" s="396"/>
      <c r="HYE179" s="396"/>
      <c r="HYF179" s="396"/>
      <c r="HYG179" s="396"/>
      <c r="HYH179" s="396"/>
      <c r="HYI179" s="396"/>
      <c r="HYJ179" s="396"/>
      <c r="HYK179" s="396"/>
      <c r="HYL179" s="396"/>
      <c r="HYM179" s="396"/>
      <c r="HYN179" s="396"/>
      <c r="HYO179" s="396"/>
      <c r="HYP179" s="396"/>
      <c r="HYQ179" s="396"/>
      <c r="HYR179" s="396"/>
      <c r="HYS179" s="396"/>
      <c r="HYT179" s="396"/>
      <c r="HYU179" s="396"/>
      <c r="HYV179" s="396"/>
      <c r="HYW179" s="396"/>
      <c r="HYX179" s="396"/>
      <c r="HYY179" s="396"/>
      <c r="HYZ179" s="396"/>
      <c r="HZA179" s="396"/>
      <c r="HZB179" s="396"/>
      <c r="HZC179" s="396"/>
      <c r="HZD179" s="396"/>
      <c r="HZE179" s="396"/>
      <c r="HZF179" s="396"/>
      <c r="HZG179" s="396"/>
      <c r="HZH179" s="396"/>
      <c r="HZI179" s="396"/>
      <c r="HZJ179" s="396"/>
      <c r="HZK179" s="396"/>
      <c r="HZL179" s="396"/>
      <c r="HZM179" s="396"/>
      <c r="HZN179" s="396"/>
      <c r="HZO179" s="396"/>
      <c r="HZP179" s="396"/>
      <c r="HZQ179" s="396"/>
      <c r="HZR179" s="396"/>
      <c r="HZS179" s="396"/>
      <c r="HZT179" s="396"/>
      <c r="HZU179" s="396"/>
      <c r="HZV179" s="396"/>
      <c r="HZW179" s="396"/>
      <c r="HZX179" s="396"/>
      <c r="HZY179" s="396"/>
      <c r="HZZ179" s="396"/>
      <c r="IAA179" s="396"/>
      <c r="IAB179" s="396"/>
      <c r="IAC179" s="396"/>
      <c r="IAD179" s="396"/>
      <c r="IAE179" s="396"/>
      <c r="IAF179" s="396"/>
      <c r="IAG179" s="396"/>
      <c r="IAH179" s="396"/>
      <c r="IAI179" s="396"/>
      <c r="IAJ179" s="396"/>
      <c r="IAK179" s="396"/>
      <c r="IAL179" s="396"/>
      <c r="IAM179" s="396"/>
      <c r="IAN179" s="396"/>
      <c r="IAO179" s="396"/>
      <c r="IAP179" s="396"/>
      <c r="IAQ179" s="396"/>
      <c r="IAR179" s="396"/>
      <c r="IAS179" s="396"/>
      <c r="IAT179" s="396"/>
      <c r="IAU179" s="396"/>
      <c r="IAV179" s="396"/>
      <c r="IAW179" s="396"/>
      <c r="IAX179" s="396"/>
      <c r="IAY179" s="396"/>
      <c r="IAZ179" s="396"/>
      <c r="IBA179" s="396"/>
      <c r="IBB179" s="396"/>
      <c r="IBC179" s="396"/>
      <c r="IBD179" s="396"/>
      <c r="IBE179" s="396"/>
      <c r="IBF179" s="396"/>
      <c r="IBG179" s="396"/>
      <c r="IBH179" s="396"/>
      <c r="IBI179" s="396"/>
      <c r="IBJ179" s="396"/>
      <c r="IBK179" s="396"/>
      <c r="IBL179" s="396"/>
      <c r="IBM179" s="396"/>
      <c r="IBN179" s="396"/>
      <c r="IBO179" s="396"/>
      <c r="IBP179" s="396"/>
      <c r="IBQ179" s="396"/>
      <c r="IBR179" s="396"/>
      <c r="IBS179" s="396"/>
      <c r="IBT179" s="396"/>
      <c r="IBU179" s="396"/>
      <c r="IBV179" s="396"/>
      <c r="IBW179" s="396"/>
      <c r="IBX179" s="396"/>
      <c r="IBY179" s="396"/>
      <c r="IBZ179" s="396"/>
      <c r="ICA179" s="396"/>
      <c r="ICB179" s="396"/>
      <c r="ICC179" s="396"/>
      <c r="ICD179" s="396"/>
      <c r="ICE179" s="396"/>
      <c r="ICF179" s="396"/>
      <c r="ICG179" s="396"/>
      <c r="ICH179" s="396"/>
      <c r="ICI179" s="396"/>
      <c r="ICJ179" s="396"/>
      <c r="ICK179" s="396"/>
      <c r="ICL179" s="396"/>
      <c r="ICM179" s="396"/>
      <c r="ICN179" s="396"/>
      <c r="ICO179" s="396"/>
      <c r="ICP179" s="396"/>
      <c r="ICQ179" s="396"/>
      <c r="ICR179" s="396"/>
      <c r="ICS179" s="396"/>
      <c r="ICT179" s="396"/>
      <c r="ICU179" s="396"/>
      <c r="ICV179" s="396"/>
      <c r="ICW179" s="396"/>
      <c r="ICX179" s="396"/>
      <c r="ICY179" s="396"/>
      <c r="ICZ179" s="396"/>
      <c r="IDA179" s="396"/>
      <c r="IDB179" s="396"/>
      <c r="IDC179" s="396"/>
      <c r="IDD179" s="396"/>
      <c r="IDE179" s="396"/>
      <c r="IDF179" s="396"/>
      <c r="IDG179" s="396"/>
      <c r="IDH179" s="396"/>
      <c r="IDI179" s="396"/>
      <c r="IDJ179" s="396"/>
      <c r="IDK179" s="396"/>
      <c r="IDL179" s="396"/>
      <c r="IDM179" s="396"/>
      <c r="IDN179" s="396"/>
      <c r="IDO179" s="396"/>
      <c r="IDP179" s="396"/>
      <c r="IDQ179" s="396"/>
      <c r="IDR179" s="396"/>
      <c r="IDS179" s="396"/>
      <c r="IDT179" s="396"/>
      <c r="IDU179" s="396"/>
      <c r="IDV179" s="396"/>
      <c r="IDW179" s="396"/>
      <c r="IDX179" s="396"/>
      <c r="IDY179" s="396"/>
      <c r="IDZ179" s="396"/>
      <c r="IEA179" s="396"/>
      <c r="IEB179" s="396"/>
      <c r="IEC179" s="396"/>
      <c r="IED179" s="396"/>
      <c r="IEE179" s="396"/>
      <c r="IEF179" s="396"/>
      <c r="IEG179" s="396"/>
      <c r="IEH179" s="396"/>
      <c r="IEI179" s="396"/>
      <c r="IEJ179" s="396"/>
      <c r="IEK179" s="396"/>
      <c r="IEL179" s="396"/>
      <c r="IEM179" s="396"/>
      <c r="IEN179" s="396"/>
      <c r="IEO179" s="396"/>
      <c r="IEP179" s="396"/>
      <c r="IEQ179" s="396"/>
      <c r="IER179" s="396"/>
      <c r="IES179" s="396"/>
      <c r="IET179" s="396"/>
      <c r="IEU179" s="396"/>
      <c r="IEV179" s="396"/>
      <c r="IEW179" s="396"/>
      <c r="IEX179" s="396"/>
      <c r="IEY179" s="396"/>
      <c r="IEZ179" s="396"/>
      <c r="IFA179" s="396"/>
      <c r="IFB179" s="396"/>
      <c r="IFC179" s="396"/>
      <c r="IFD179" s="396"/>
      <c r="IFE179" s="396"/>
      <c r="IFF179" s="396"/>
      <c r="IFG179" s="396"/>
      <c r="IFH179" s="396"/>
      <c r="IFI179" s="396"/>
      <c r="IFJ179" s="396"/>
      <c r="IFK179" s="396"/>
      <c r="IFL179" s="396"/>
      <c r="IFM179" s="396"/>
      <c r="IFN179" s="396"/>
      <c r="IFO179" s="396"/>
      <c r="IFP179" s="396"/>
      <c r="IFQ179" s="396"/>
      <c r="IFR179" s="396"/>
      <c r="IFS179" s="396"/>
      <c r="IFT179" s="396"/>
      <c r="IFU179" s="396"/>
      <c r="IFV179" s="396"/>
      <c r="IFW179" s="396"/>
      <c r="IFX179" s="396"/>
      <c r="IFY179" s="396"/>
      <c r="IFZ179" s="396"/>
      <c r="IGA179" s="396"/>
      <c r="IGB179" s="396"/>
      <c r="IGC179" s="396"/>
      <c r="IGD179" s="396"/>
      <c r="IGE179" s="396"/>
      <c r="IGF179" s="396"/>
      <c r="IGG179" s="396"/>
      <c r="IGH179" s="396"/>
      <c r="IGI179" s="396"/>
      <c r="IGJ179" s="396"/>
      <c r="IGK179" s="396"/>
      <c r="IGL179" s="396"/>
      <c r="IGM179" s="396"/>
      <c r="IGN179" s="396"/>
      <c r="IGO179" s="396"/>
      <c r="IGP179" s="396"/>
      <c r="IGQ179" s="396"/>
      <c r="IGR179" s="396"/>
      <c r="IGS179" s="396"/>
      <c r="IGT179" s="396"/>
      <c r="IGU179" s="396"/>
      <c r="IGV179" s="396"/>
      <c r="IGW179" s="396"/>
      <c r="IGX179" s="396"/>
      <c r="IGY179" s="396"/>
      <c r="IGZ179" s="396"/>
      <c r="IHA179" s="396"/>
      <c r="IHB179" s="396"/>
      <c r="IHC179" s="396"/>
      <c r="IHD179" s="396"/>
      <c r="IHE179" s="396"/>
      <c r="IHF179" s="396"/>
      <c r="IHG179" s="396"/>
      <c r="IHH179" s="396"/>
      <c r="IHI179" s="396"/>
      <c r="IHJ179" s="396"/>
      <c r="IHK179" s="396"/>
      <c r="IHL179" s="396"/>
      <c r="IHM179" s="396"/>
      <c r="IHN179" s="396"/>
      <c r="IHO179" s="396"/>
      <c r="IHP179" s="396"/>
      <c r="IHQ179" s="396"/>
      <c r="IHR179" s="396"/>
      <c r="IHS179" s="396"/>
      <c r="IHT179" s="396"/>
      <c r="IHU179" s="396"/>
      <c r="IHV179" s="396"/>
      <c r="IHW179" s="396"/>
      <c r="IHX179" s="396"/>
      <c r="IHY179" s="396"/>
      <c r="IHZ179" s="396"/>
      <c r="IIA179" s="396"/>
      <c r="IIB179" s="396"/>
      <c r="IIC179" s="396"/>
      <c r="IID179" s="396"/>
      <c r="IIE179" s="396"/>
      <c r="IIF179" s="396"/>
      <c r="IIG179" s="396"/>
      <c r="IIH179" s="396"/>
      <c r="III179" s="396"/>
      <c r="IIJ179" s="396"/>
      <c r="IIK179" s="396"/>
      <c r="IIL179" s="396"/>
      <c r="IIM179" s="396"/>
      <c r="IIN179" s="396"/>
      <c r="IIO179" s="396"/>
      <c r="IIP179" s="396"/>
      <c r="IIQ179" s="396"/>
      <c r="IIR179" s="396"/>
      <c r="IIS179" s="396"/>
      <c r="IIT179" s="396"/>
      <c r="IIU179" s="396"/>
      <c r="IIV179" s="396"/>
      <c r="IIW179" s="396"/>
      <c r="IIX179" s="396"/>
      <c r="IIY179" s="396"/>
      <c r="IIZ179" s="396"/>
      <c r="IJA179" s="396"/>
      <c r="IJB179" s="396"/>
      <c r="IJC179" s="396"/>
      <c r="IJD179" s="396"/>
      <c r="IJE179" s="396"/>
      <c r="IJF179" s="396"/>
      <c r="IJG179" s="396"/>
      <c r="IJH179" s="396"/>
      <c r="IJI179" s="396"/>
      <c r="IJJ179" s="396"/>
      <c r="IJK179" s="396"/>
      <c r="IJL179" s="396"/>
      <c r="IJM179" s="396"/>
      <c r="IJN179" s="396"/>
      <c r="IJO179" s="396"/>
      <c r="IJP179" s="396"/>
      <c r="IJQ179" s="396"/>
      <c r="IJR179" s="396"/>
      <c r="IJS179" s="396"/>
      <c r="IJT179" s="396"/>
      <c r="IJU179" s="396"/>
      <c r="IJV179" s="396"/>
      <c r="IJW179" s="396"/>
      <c r="IJX179" s="396"/>
      <c r="IJY179" s="396"/>
      <c r="IJZ179" s="396"/>
      <c r="IKA179" s="396"/>
      <c r="IKB179" s="396"/>
      <c r="IKC179" s="396"/>
      <c r="IKD179" s="396"/>
      <c r="IKE179" s="396"/>
      <c r="IKF179" s="396"/>
      <c r="IKG179" s="396"/>
      <c r="IKH179" s="396"/>
      <c r="IKI179" s="396"/>
      <c r="IKJ179" s="396"/>
      <c r="IKK179" s="396"/>
      <c r="IKL179" s="396"/>
      <c r="IKM179" s="396"/>
      <c r="IKN179" s="396"/>
      <c r="IKO179" s="396"/>
      <c r="IKP179" s="396"/>
      <c r="IKQ179" s="396"/>
      <c r="IKR179" s="396"/>
      <c r="IKS179" s="396"/>
      <c r="IKT179" s="396"/>
      <c r="IKU179" s="396"/>
      <c r="IKV179" s="396"/>
      <c r="IKW179" s="396"/>
      <c r="IKX179" s="396"/>
      <c r="IKY179" s="396"/>
      <c r="IKZ179" s="396"/>
      <c r="ILA179" s="396"/>
      <c r="ILB179" s="396"/>
      <c r="ILC179" s="396"/>
      <c r="ILD179" s="396"/>
      <c r="ILE179" s="396"/>
      <c r="ILF179" s="396"/>
      <c r="ILG179" s="396"/>
      <c r="ILH179" s="396"/>
      <c r="ILI179" s="396"/>
      <c r="ILJ179" s="396"/>
      <c r="ILK179" s="396"/>
      <c r="ILL179" s="396"/>
      <c r="ILM179" s="396"/>
      <c r="ILN179" s="396"/>
      <c r="ILO179" s="396"/>
      <c r="ILP179" s="396"/>
      <c r="ILQ179" s="396"/>
      <c r="ILR179" s="396"/>
      <c r="ILS179" s="396"/>
      <c r="ILT179" s="396"/>
      <c r="ILU179" s="396"/>
      <c r="ILV179" s="396"/>
      <c r="ILW179" s="396"/>
      <c r="ILX179" s="396"/>
      <c r="ILY179" s="396"/>
      <c r="ILZ179" s="396"/>
      <c r="IMA179" s="396"/>
      <c r="IMB179" s="396"/>
      <c r="IMC179" s="396"/>
      <c r="IMD179" s="396"/>
      <c r="IME179" s="396"/>
      <c r="IMF179" s="396"/>
      <c r="IMG179" s="396"/>
      <c r="IMH179" s="396"/>
      <c r="IMI179" s="396"/>
      <c r="IMJ179" s="396"/>
      <c r="IMK179" s="396"/>
      <c r="IML179" s="396"/>
      <c r="IMM179" s="396"/>
      <c r="IMN179" s="396"/>
      <c r="IMO179" s="396"/>
      <c r="IMP179" s="396"/>
      <c r="IMQ179" s="396"/>
      <c r="IMR179" s="396"/>
      <c r="IMS179" s="396"/>
      <c r="IMT179" s="396"/>
      <c r="IMU179" s="396"/>
      <c r="IMV179" s="396"/>
      <c r="IMW179" s="396"/>
      <c r="IMX179" s="396"/>
      <c r="IMY179" s="396"/>
      <c r="IMZ179" s="396"/>
      <c r="INA179" s="396"/>
      <c r="INB179" s="396"/>
      <c r="INC179" s="396"/>
      <c r="IND179" s="396"/>
      <c r="INE179" s="396"/>
      <c r="INF179" s="396"/>
      <c r="ING179" s="396"/>
      <c r="INH179" s="396"/>
      <c r="INI179" s="396"/>
      <c r="INJ179" s="396"/>
      <c r="INK179" s="396"/>
      <c r="INL179" s="396"/>
      <c r="INM179" s="396"/>
      <c r="INN179" s="396"/>
      <c r="INO179" s="396"/>
      <c r="INP179" s="396"/>
      <c r="INQ179" s="396"/>
      <c r="INR179" s="396"/>
      <c r="INS179" s="396"/>
      <c r="INT179" s="396"/>
      <c r="INU179" s="396"/>
      <c r="INV179" s="396"/>
      <c r="INW179" s="396"/>
      <c r="INX179" s="396"/>
      <c r="INY179" s="396"/>
      <c r="INZ179" s="396"/>
      <c r="IOA179" s="396"/>
      <c r="IOB179" s="396"/>
      <c r="IOC179" s="396"/>
      <c r="IOD179" s="396"/>
      <c r="IOE179" s="396"/>
      <c r="IOF179" s="396"/>
      <c r="IOG179" s="396"/>
      <c r="IOH179" s="396"/>
      <c r="IOI179" s="396"/>
      <c r="IOJ179" s="396"/>
      <c r="IOK179" s="396"/>
      <c r="IOL179" s="396"/>
      <c r="IOM179" s="396"/>
      <c r="ION179" s="396"/>
      <c r="IOO179" s="396"/>
      <c r="IOP179" s="396"/>
      <c r="IOQ179" s="396"/>
      <c r="IOR179" s="396"/>
      <c r="IOS179" s="396"/>
      <c r="IOT179" s="396"/>
      <c r="IOU179" s="396"/>
      <c r="IOV179" s="396"/>
      <c r="IOW179" s="396"/>
      <c r="IOX179" s="396"/>
      <c r="IOY179" s="396"/>
      <c r="IOZ179" s="396"/>
      <c r="IPA179" s="396"/>
      <c r="IPB179" s="396"/>
      <c r="IPC179" s="396"/>
      <c r="IPD179" s="396"/>
      <c r="IPE179" s="396"/>
      <c r="IPF179" s="396"/>
      <c r="IPG179" s="396"/>
      <c r="IPH179" s="396"/>
      <c r="IPI179" s="396"/>
      <c r="IPJ179" s="396"/>
      <c r="IPK179" s="396"/>
      <c r="IPL179" s="396"/>
      <c r="IPM179" s="396"/>
      <c r="IPN179" s="396"/>
      <c r="IPO179" s="396"/>
      <c r="IPP179" s="396"/>
      <c r="IPQ179" s="396"/>
      <c r="IPR179" s="396"/>
      <c r="IPS179" s="396"/>
      <c r="IPT179" s="396"/>
      <c r="IPU179" s="396"/>
      <c r="IPV179" s="396"/>
      <c r="IPW179" s="396"/>
      <c r="IPX179" s="396"/>
      <c r="IPY179" s="396"/>
      <c r="IPZ179" s="396"/>
      <c r="IQA179" s="396"/>
      <c r="IQB179" s="396"/>
      <c r="IQC179" s="396"/>
      <c r="IQD179" s="396"/>
      <c r="IQE179" s="396"/>
      <c r="IQF179" s="396"/>
      <c r="IQG179" s="396"/>
      <c r="IQH179" s="396"/>
      <c r="IQI179" s="396"/>
      <c r="IQJ179" s="396"/>
      <c r="IQK179" s="396"/>
      <c r="IQL179" s="396"/>
      <c r="IQM179" s="396"/>
      <c r="IQN179" s="396"/>
      <c r="IQO179" s="396"/>
      <c r="IQP179" s="396"/>
      <c r="IQQ179" s="396"/>
      <c r="IQR179" s="396"/>
      <c r="IQS179" s="396"/>
      <c r="IQT179" s="396"/>
      <c r="IQU179" s="396"/>
      <c r="IQV179" s="396"/>
      <c r="IQW179" s="396"/>
      <c r="IQX179" s="396"/>
      <c r="IQY179" s="396"/>
      <c r="IQZ179" s="396"/>
      <c r="IRA179" s="396"/>
      <c r="IRB179" s="396"/>
      <c r="IRC179" s="396"/>
      <c r="IRD179" s="396"/>
      <c r="IRE179" s="396"/>
      <c r="IRF179" s="396"/>
      <c r="IRG179" s="396"/>
      <c r="IRH179" s="396"/>
      <c r="IRI179" s="396"/>
      <c r="IRJ179" s="396"/>
      <c r="IRK179" s="396"/>
      <c r="IRL179" s="396"/>
      <c r="IRM179" s="396"/>
      <c r="IRN179" s="396"/>
      <c r="IRO179" s="396"/>
      <c r="IRP179" s="396"/>
      <c r="IRQ179" s="396"/>
      <c r="IRR179" s="396"/>
      <c r="IRS179" s="396"/>
      <c r="IRT179" s="396"/>
      <c r="IRU179" s="396"/>
      <c r="IRV179" s="396"/>
      <c r="IRW179" s="396"/>
      <c r="IRX179" s="396"/>
      <c r="IRY179" s="396"/>
      <c r="IRZ179" s="396"/>
      <c r="ISA179" s="396"/>
      <c r="ISB179" s="396"/>
      <c r="ISC179" s="396"/>
      <c r="ISD179" s="396"/>
      <c r="ISE179" s="396"/>
      <c r="ISF179" s="396"/>
      <c r="ISG179" s="396"/>
      <c r="ISH179" s="396"/>
      <c r="ISI179" s="396"/>
      <c r="ISJ179" s="396"/>
      <c r="ISK179" s="396"/>
      <c r="ISL179" s="396"/>
      <c r="ISM179" s="396"/>
      <c r="ISN179" s="396"/>
      <c r="ISO179" s="396"/>
      <c r="ISP179" s="396"/>
      <c r="ISQ179" s="396"/>
      <c r="ISR179" s="396"/>
      <c r="ISS179" s="396"/>
      <c r="IST179" s="396"/>
      <c r="ISU179" s="396"/>
      <c r="ISV179" s="396"/>
      <c r="ISW179" s="396"/>
      <c r="ISX179" s="396"/>
      <c r="ISY179" s="396"/>
      <c r="ISZ179" s="396"/>
      <c r="ITA179" s="396"/>
      <c r="ITB179" s="396"/>
      <c r="ITC179" s="396"/>
      <c r="ITD179" s="396"/>
      <c r="ITE179" s="396"/>
      <c r="ITF179" s="396"/>
      <c r="ITG179" s="396"/>
      <c r="ITH179" s="396"/>
      <c r="ITI179" s="396"/>
      <c r="ITJ179" s="396"/>
      <c r="ITK179" s="396"/>
      <c r="ITL179" s="396"/>
      <c r="ITM179" s="396"/>
      <c r="ITN179" s="396"/>
      <c r="ITO179" s="396"/>
      <c r="ITP179" s="396"/>
      <c r="ITQ179" s="396"/>
      <c r="ITR179" s="396"/>
      <c r="ITS179" s="396"/>
      <c r="ITT179" s="396"/>
      <c r="ITU179" s="396"/>
      <c r="ITV179" s="396"/>
      <c r="ITW179" s="396"/>
      <c r="ITX179" s="396"/>
      <c r="ITY179" s="396"/>
      <c r="ITZ179" s="396"/>
      <c r="IUA179" s="396"/>
      <c r="IUB179" s="396"/>
      <c r="IUC179" s="396"/>
      <c r="IUD179" s="396"/>
      <c r="IUE179" s="396"/>
      <c r="IUF179" s="396"/>
      <c r="IUG179" s="396"/>
      <c r="IUH179" s="396"/>
      <c r="IUI179" s="396"/>
      <c r="IUJ179" s="396"/>
      <c r="IUK179" s="396"/>
      <c r="IUL179" s="396"/>
      <c r="IUM179" s="396"/>
      <c r="IUN179" s="396"/>
      <c r="IUO179" s="396"/>
      <c r="IUP179" s="396"/>
      <c r="IUQ179" s="396"/>
      <c r="IUR179" s="396"/>
      <c r="IUS179" s="396"/>
      <c r="IUT179" s="396"/>
      <c r="IUU179" s="396"/>
      <c r="IUV179" s="396"/>
      <c r="IUW179" s="396"/>
      <c r="IUX179" s="396"/>
      <c r="IUY179" s="396"/>
      <c r="IUZ179" s="396"/>
      <c r="IVA179" s="396"/>
      <c r="IVB179" s="396"/>
      <c r="IVC179" s="396"/>
      <c r="IVD179" s="396"/>
      <c r="IVE179" s="396"/>
      <c r="IVF179" s="396"/>
      <c r="IVG179" s="396"/>
      <c r="IVH179" s="396"/>
      <c r="IVI179" s="396"/>
      <c r="IVJ179" s="396"/>
      <c r="IVK179" s="396"/>
      <c r="IVL179" s="396"/>
      <c r="IVM179" s="396"/>
      <c r="IVN179" s="396"/>
      <c r="IVO179" s="396"/>
      <c r="IVP179" s="396"/>
      <c r="IVQ179" s="396"/>
      <c r="IVR179" s="396"/>
      <c r="IVS179" s="396"/>
      <c r="IVT179" s="396"/>
      <c r="IVU179" s="396"/>
      <c r="IVV179" s="396"/>
      <c r="IVW179" s="396"/>
      <c r="IVX179" s="396"/>
      <c r="IVY179" s="396"/>
      <c r="IVZ179" s="396"/>
      <c r="IWA179" s="396"/>
      <c r="IWB179" s="396"/>
      <c r="IWC179" s="396"/>
      <c r="IWD179" s="396"/>
      <c r="IWE179" s="396"/>
      <c r="IWF179" s="396"/>
      <c r="IWG179" s="396"/>
      <c r="IWH179" s="396"/>
      <c r="IWI179" s="396"/>
      <c r="IWJ179" s="396"/>
      <c r="IWK179" s="396"/>
      <c r="IWL179" s="396"/>
      <c r="IWM179" s="396"/>
      <c r="IWN179" s="396"/>
      <c r="IWO179" s="396"/>
      <c r="IWP179" s="396"/>
      <c r="IWQ179" s="396"/>
      <c r="IWR179" s="396"/>
      <c r="IWS179" s="396"/>
      <c r="IWT179" s="396"/>
      <c r="IWU179" s="396"/>
      <c r="IWV179" s="396"/>
      <c r="IWW179" s="396"/>
      <c r="IWX179" s="396"/>
      <c r="IWY179" s="396"/>
      <c r="IWZ179" s="396"/>
      <c r="IXA179" s="396"/>
      <c r="IXB179" s="396"/>
      <c r="IXC179" s="396"/>
      <c r="IXD179" s="396"/>
      <c r="IXE179" s="396"/>
      <c r="IXF179" s="396"/>
      <c r="IXG179" s="396"/>
      <c r="IXH179" s="396"/>
      <c r="IXI179" s="396"/>
      <c r="IXJ179" s="396"/>
      <c r="IXK179" s="396"/>
      <c r="IXL179" s="396"/>
      <c r="IXM179" s="396"/>
      <c r="IXN179" s="396"/>
      <c r="IXO179" s="396"/>
      <c r="IXP179" s="396"/>
      <c r="IXQ179" s="396"/>
      <c r="IXR179" s="396"/>
      <c r="IXS179" s="396"/>
      <c r="IXT179" s="396"/>
      <c r="IXU179" s="396"/>
      <c r="IXV179" s="396"/>
      <c r="IXW179" s="396"/>
      <c r="IXX179" s="396"/>
      <c r="IXY179" s="396"/>
      <c r="IXZ179" s="396"/>
      <c r="IYA179" s="396"/>
      <c r="IYB179" s="396"/>
      <c r="IYC179" s="396"/>
      <c r="IYD179" s="396"/>
      <c r="IYE179" s="396"/>
      <c r="IYF179" s="396"/>
      <c r="IYG179" s="396"/>
      <c r="IYH179" s="396"/>
      <c r="IYI179" s="396"/>
      <c r="IYJ179" s="396"/>
      <c r="IYK179" s="396"/>
      <c r="IYL179" s="396"/>
      <c r="IYM179" s="396"/>
      <c r="IYN179" s="396"/>
      <c r="IYO179" s="396"/>
      <c r="IYP179" s="396"/>
      <c r="IYQ179" s="396"/>
      <c r="IYR179" s="396"/>
      <c r="IYS179" s="396"/>
      <c r="IYT179" s="396"/>
      <c r="IYU179" s="396"/>
      <c r="IYV179" s="396"/>
      <c r="IYW179" s="396"/>
      <c r="IYX179" s="396"/>
      <c r="IYY179" s="396"/>
      <c r="IYZ179" s="396"/>
      <c r="IZA179" s="396"/>
      <c r="IZB179" s="396"/>
      <c r="IZC179" s="396"/>
      <c r="IZD179" s="396"/>
      <c r="IZE179" s="396"/>
      <c r="IZF179" s="396"/>
      <c r="IZG179" s="396"/>
      <c r="IZH179" s="396"/>
      <c r="IZI179" s="396"/>
      <c r="IZJ179" s="396"/>
      <c r="IZK179" s="396"/>
      <c r="IZL179" s="396"/>
      <c r="IZM179" s="396"/>
      <c r="IZN179" s="396"/>
      <c r="IZO179" s="396"/>
      <c r="IZP179" s="396"/>
      <c r="IZQ179" s="396"/>
      <c r="IZR179" s="396"/>
      <c r="IZS179" s="396"/>
      <c r="IZT179" s="396"/>
      <c r="IZU179" s="396"/>
      <c r="IZV179" s="396"/>
      <c r="IZW179" s="396"/>
      <c r="IZX179" s="396"/>
      <c r="IZY179" s="396"/>
      <c r="IZZ179" s="396"/>
      <c r="JAA179" s="396"/>
      <c r="JAB179" s="396"/>
      <c r="JAC179" s="396"/>
      <c r="JAD179" s="396"/>
      <c r="JAE179" s="396"/>
      <c r="JAF179" s="396"/>
      <c r="JAG179" s="396"/>
      <c r="JAH179" s="396"/>
      <c r="JAI179" s="396"/>
      <c r="JAJ179" s="396"/>
      <c r="JAK179" s="396"/>
      <c r="JAL179" s="396"/>
      <c r="JAM179" s="396"/>
      <c r="JAN179" s="396"/>
      <c r="JAO179" s="396"/>
      <c r="JAP179" s="396"/>
      <c r="JAQ179" s="396"/>
      <c r="JAR179" s="396"/>
      <c r="JAS179" s="396"/>
      <c r="JAT179" s="396"/>
      <c r="JAU179" s="396"/>
      <c r="JAV179" s="396"/>
      <c r="JAW179" s="396"/>
      <c r="JAX179" s="396"/>
      <c r="JAY179" s="396"/>
      <c r="JAZ179" s="396"/>
      <c r="JBA179" s="396"/>
      <c r="JBB179" s="396"/>
      <c r="JBC179" s="396"/>
      <c r="JBD179" s="396"/>
      <c r="JBE179" s="396"/>
      <c r="JBF179" s="396"/>
      <c r="JBG179" s="396"/>
      <c r="JBH179" s="396"/>
      <c r="JBI179" s="396"/>
      <c r="JBJ179" s="396"/>
      <c r="JBK179" s="396"/>
      <c r="JBL179" s="396"/>
      <c r="JBM179" s="396"/>
      <c r="JBN179" s="396"/>
      <c r="JBO179" s="396"/>
      <c r="JBP179" s="396"/>
      <c r="JBQ179" s="396"/>
      <c r="JBR179" s="396"/>
      <c r="JBS179" s="396"/>
      <c r="JBT179" s="396"/>
      <c r="JBU179" s="396"/>
      <c r="JBV179" s="396"/>
      <c r="JBW179" s="396"/>
      <c r="JBX179" s="396"/>
      <c r="JBY179" s="396"/>
      <c r="JBZ179" s="396"/>
      <c r="JCA179" s="396"/>
      <c r="JCB179" s="396"/>
      <c r="JCC179" s="396"/>
      <c r="JCD179" s="396"/>
      <c r="JCE179" s="396"/>
      <c r="JCF179" s="396"/>
      <c r="JCG179" s="396"/>
      <c r="JCH179" s="396"/>
      <c r="JCI179" s="396"/>
      <c r="JCJ179" s="396"/>
      <c r="JCK179" s="396"/>
      <c r="JCL179" s="396"/>
      <c r="JCM179" s="396"/>
      <c r="JCN179" s="396"/>
      <c r="JCO179" s="396"/>
      <c r="JCP179" s="396"/>
      <c r="JCQ179" s="396"/>
      <c r="JCR179" s="396"/>
      <c r="JCS179" s="396"/>
      <c r="JCT179" s="396"/>
      <c r="JCU179" s="396"/>
      <c r="JCV179" s="396"/>
      <c r="JCW179" s="396"/>
      <c r="JCX179" s="396"/>
      <c r="JCY179" s="396"/>
      <c r="JCZ179" s="396"/>
      <c r="JDA179" s="396"/>
      <c r="JDB179" s="396"/>
      <c r="JDC179" s="396"/>
      <c r="JDD179" s="396"/>
      <c r="JDE179" s="396"/>
      <c r="JDF179" s="396"/>
      <c r="JDG179" s="396"/>
      <c r="JDH179" s="396"/>
      <c r="JDI179" s="396"/>
      <c r="JDJ179" s="396"/>
      <c r="JDK179" s="396"/>
      <c r="JDL179" s="396"/>
      <c r="JDM179" s="396"/>
      <c r="JDN179" s="396"/>
      <c r="JDO179" s="396"/>
      <c r="JDP179" s="396"/>
      <c r="JDQ179" s="396"/>
      <c r="JDR179" s="396"/>
      <c r="JDS179" s="396"/>
      <c r="JDT179" s="396"/>
      <c r="JDU179" s="396"/>
      <c r="JDV179" s="396"/>
      <c r="JDW179" s="396"/>
      <c r="JDX179" s="396"/>
      <c r="JDY179" s="396"/>
      <c r="JDZ179" s="396"/>
      <c r="JEA179" s="396"/>
      <c r="JEB179" s="396"/>
      <c r="JEC179" s="396"/>
      <c r="JED179" s="396"/>
      <c r="JEE179" s="396"/>
      <c r="JEF179" s="396"/>
      <c r="JEG179" s="396"/>
      <c r="JEH179" s="396"/>
      <c r="JEI179" s="396"/>
      <c r="JEJ179" s="396"/>
      <c r="JEK179" s="396"/>
      <c r="JEL179" s="396"/>
      <c r="JEM179" s="396"/>
      <c r="JEN179" s="396"/>
      <c r="JEO179" s="396"/>
      <c r="JEP179" s="396"/>
      <c r="JEQ179" s="396"/>
      <c r="JER179" s="396"/>
      <c r="JES179" s="396"/>
      <c r="JET179" s="396"/>
      <c r="JEU179" s="396"/>
      <c r="JEV179" s="396"/>
      <c r="JEW179" s="396"/>
      <c r="JEX179" s="396"/>
      <c r="JEY179" s="396"/>
      <c r="JEZ179" s="396"/>
      <c r="JFA179" s="396"/>
      <c r="JFB179" s="396"/>
      <c r="JFC179" s="396"/>
      <c r="JFD179" s="396"/>
      <c r="JFE179" s="396"/>
      <c r="JFF179" s="396"/>
      <c r="JFG179" s="396"/>
      <c r="JFH179" s="396"/>
      <c r="JFI179" s="396"/>
      <c r="JFJ179" s="396"/>
      <c r="JFK179" s="396"/>
      <c r="JFL179" s="396"/>
      <c r="JFM179" s="396"/>
      <c r="JFN179" s="396"/>
      <c r="JFO179" s="396"/>
      <c r="JFP179" s="396"/>
      <c r="JFQ179" s="396"/>
      <c r="JFR179" s="396"/>
      <c r="JFS179" s="396"/>
      <c r="JFT179" s="396"/>
      <c r="JFU179" s="396"/>
      <c r="JFV179" s="396"/>
      <c r="JFW179" s="396"/>
      <c r="JFX179" s="396"/>
      <c r="JFY179" s="396"/>
      <c r="JFZ179" s="396"/>
      <c r="JGA179" s="396"/>
      <c r="JGB179" s="396"/>
      <c r="JGC179" s="396"/>
      <c r="JGD179" s="396"/>
      <c r="JGE179" s="396"/>
      <c r="JGF179" s="396"/>
      <c r="JGG179" s="396"/>
      <c r="JGH179" s="396"/>
      <c r="JGI179" s="396"/>
      <c r="JGJ179" s="396"/>
      <c r="JGK179" s="396"/>
      <c r="JGL179" s="396"/>
      <c r="JGM179" s="396"/>
      <c r="JGN179" s="396"/>
      <c r="JGO179" s="396"/>
      <c r="JGP179" s="396"/>
      <c r="JGQ179" s="396"/>
      <c r="JGR179" s="396"/>
      <c r="JGS179" s="396"/>
      <c r="JGT179" s="396"/>
      <c r="JGU179" s="396"/>
      <c r="JGV179" s="396"/>
      <c r="JGW179" s="396"/>
      <c r="JGX179" s="396"/>
      <c r="JGY179" s="396"/>
      <c r="JGZ179" s="396"/>
      <c r="JHA179" s="396"/>
      <c r="JHB179" s="396"/>
      <c r="JHC179" s="396"/>
      <c r="JHD179" s="396"/>
      <c r="JHE179" s="396"/>
      <c r="JHF179" s="396"/>
      <c r="JHG179" s="396"/>
      <c r="JHH179" s="396"/>
      <c r="JHI179" s="396"/>
      <c r="JHJ179" s="396"/>
      <c r="JHK179" s="396"/>
      <c r="JHL179" s="396"/>
      <c r="JHM179" s="396"/>
      <c r="JHN179" s="396"/>
      <c r="JHO179" s="396"/>
      <c r="JHP179" s="396"/>
      <c r="JHQ179" s="396"/>
      <c r="JHR179" s="396"/>
      <c r="JHS179" s="396"/>
      <c r="JHT179" s="396"/>
      <c r="JHU179" s="396"/>
      <c r="JHV179" s="396"/>
      <c r="JHW179" s="396"/>
      <c r="JHX179" s="396"/>
      <c r="JHY179" s="396"/>
      <c r="JHZ179" s="396"/>
      <c r="JIA179" s="396"/>
      <c r="JIB179" s="396"/>
      <c r="JIC179" s="396"/>
      <c r="JID179" s="396"/>
      <c r="JIE179" s="396"/>
      <c r="JIF179" s="396"/>
      <c r="JIG179" s="396"/>
      <c r="JIH179" s="396"/>
      <c r="JII179" s="396"/>
      <c r="JIJ179" s="396"/>
      <c r="JIK179" s="396"/>
      <c r="JIL179" s="396"/>
      <c r="JIM179" s="396"/>
      <c r="JIN179" s="396"/>
      <c r="JIO179" s="396"/>
      <c r="JIP179" s="396"/>
      <c r="JIQ179" s="396"/>
      <c r="JIR179" s="396"/>
      <c r="JIS179" s="396"/>
      <c r="JIT179" s="396"/>
      <c r="JIU179" s="396"/>
      <c r="JIV179" s="396"/>
      <c r="JIW179" s="396"/>
      <c r="JIX179" s="396"/>
      <c r="JIY179" s="396"/>
      <c r="JIZ179" s="396"/>
      <c r="JJA179" s="396"/>
      <c r="JJB179" s="396"/>
      <c r="JJC179" s="396"/>
      <c r="JJD179" s="396"/>
      <c r="JJE179" s="396"/>
      <c r="JJF179" s="396"/>
      <c r="JJG179" s="396"/>
      <c r="JJH179" s="396"/>
      <c r="JJI179" s="396"/>
      <c r="JJJ179" s="396"/>
      <c r="JJK179" s="396"/>
      <c r="JJL179" s="396"/>
      <c r="JJM179" s="396"/>
      <c r="JJN179" s="396"/>
      <c r="JJO179" s="396"/>
      <c r="JJP179" s="396"/>
      <c r="JJQ179" s="396"/>
      <c r="JJR179" s="396"/>
      <c r="JJS179" s="396"/>
      <c r="JJT179" s="396"/>
      <c r="JJU179" s="396"/>
      <c r="JJV179" s="396"/>
      <c r="JJW179" s="396"/>
      <c r="JJX179" s="396"/>
      <c r="JJY179" s="396"/>
      <c r="JJZ179" s="396"/>
      <c r="JKA179" s="396"/>
      <c r="JKB179" s="396"/>
      <c r="JKC179" s="396"/>
      <c r="JKD179" s="396"/>
      <c r="JKE179" s="396"/>
      <c r="JKF179" s="396"/>
      <c r="JKG179" s="396"/>
      <c r="JKH179" s="396"/>
      <c r="JKI179" s="396"/>
      <c r="JKJ179" s="396"/>
      <c r="JKK179" s="396"/>
      <c r="JKL179" s="396"/>
      <c r="JKM179" s="396"/>
      <c r="JKN179" s="396"/>
      <c r="JKO179" s="396"/>
      <c r="JKP179" s="396"/>
      <c r="JKQ179" s="396"/>
      <c r="JKR179" s="396"/>
      <c r="JKS179" s="396"/>
      <c r="JKT179" s="396"/>
      <c r="JKU179" s="396"/>
      <c r="JKV179" s="396"/>
      <c r="JKW179" s="396"/>
      <c r="JKX179" s="396"/>
      <c r="JKY179" s="396"/>
      <c r="JKZ179" s="396"/>
      <c r="JLA179" s="396"/>
      <c r="JLB179" s="396"/>
      <c r="JLC179" s="396"/>
      <c r="JLD179" s="396"/>
      <c r="JLE179" s="396"/>
      <c r="JLF179" s="396"/>
      <c r="JLG179" s="396"/>
      <c r="JLH179" s="396"/>
      <c r="JLI179" s="396"/>
      <c r="JLJ179" s="396"/>
      <c r="JLK179" s="396"/>
      <c r="JLL179" s="396"/>
      <c r="JLM179" s="396"/>
      <c r="JLN179" s="396"/>
      <c r="JLO179" s="396"/>
      <c r="JLP179" s="396"/>
      <c r="JLQ179" s="396"/>
      <c r="JLR179" s="396"/>
      <c r="JLS179" s="396"/>
      <c r="JLT179" s="396"/>
      <c r="JLU179" s="396"/>
      <c r="JLV179" s="396"/>
      <c r="JLW179" s="396"/>
      <c r="JLX179" s="396"/>
      <c r="JLY179" s="396"/>
      <c r="JLZ179" s="396"/>
      <c r="JMA179" s="396"/>
      <c r="JMB179" s="396"/>
      <c r="JMC179" s="396"/>
      <c r="JMD179" s="396"/>
      <c r="JME179" s="396"/>
      <c r="JMF179" s="396"/>
      <c r="JMG179" s="396"/>
      <c r="JMH179" s="396"/>
      <c r="JMI179" s="396"/>
      <c r="JMJ179" s="396"/>
      <c r="JMK179" s="396"/>
      <c r="JML179" s="396"/>
      <c r="JMM179" s="396"/>
      <c r="JMN179" s="396"/>
      <c r="JMO179" s="396"/>
      <c r="JMP179" s="396"/>
      <c r="JMQ179" s="396"/>
      <c r="JMR179" s="396"/>
      <c r="JMS179" s="396"/>
      <c r="JMT179" s="396"/>
      <c r="JMU179" s="396"/>
      <c r="JMV179" s="396"/>
      <c r="JMW179" s="396"/>
      <c r="JMX179" s="396"/>
      <c r="JMY179" s="396"/>
      <c r="JMZ179" s="396"/>
      <c r="JNA179" s="396"/>
      <c r="JNB179" s="396"/>
      <c r="JNC179" s="396"/>
      <c r="JND179" s="396"/>
      <c r="JNE179" s="396"/>
      <c r="JNF179" s="396"/>
      <c r="JNG179" s="396"/>
      <c r="JNH179" s="396"/>
      <c r="JNI179" s="396"/>
      <c r="JNJ179" s="396"/>
      <c r="JNK179" s="396"/>
      <c r="JNL179" s="396"/>
      <c r="JNM179" s="396"/>
      <c r="JNN179" s="396"/>
      <c r="JNO179" s="396"/>
      <c r="JNP179" s="396"/>
      <c r="JNQ179" s="396"/>
      <c r="JNR179" s="396"/>
      <c r="JNS179" s="396"/>
      <c r="JNT179" s="396"/>
      <c r="JNU179" s="396"/>
      <c r="JNV179" s="396"/>
      <c r="JNW179" s="396"/>
      <c r="JNX179" s="396"/>
      <c r="JNY179" s="396"/>
      <c r="JNZ179" s="396"/>
      <c r="JOA179" s="396"/>
      <c r="JOB179" s="396"/>
      <c r="JOC179" s="396"/>
      <c r="JOD179" s="396"/>
      <c r="JOE179" s="396"/>
      <c r="JOF179" s="396"/>
      <c r="JOG179" s="396"/>
      <c r="JOH179" s="396"/>
      <c r="JOI179" s="396"/>
      <c r="JOJ179" s="396"/>
      <c r="JOK179" s="396"/>
      <c r="JOL179" s="396"/>
      <c r="JOM179" s="396"/>
      <c r="JON179" s="396"/>
      <c r="JOO179" s="396"/>
      <c r="JOP179" s="396"/>
      <c r="JOQ179" s="396"/>
      <c r="JOR179" s="396"/>
      <c r="JOS179" s="396"/>
      <c r="JOT179" s="396"/>
      <c r="JOU179" s="396"/>
      <c r="JOV179" s="396"/>
      <c r="JOW179" s="396"/>
      <c r="JOX179" s="396"/>
      <c r="JOY179" s="396"/>
      <c r="JOZ179" s="396"/>
      <c r="JPA179" s="396"/>
      <c r="JPB179" s="396"/>
      <c r="JPC179" s="396"/>
      <c r="JPD179" s="396"/>
      <c r="JPE179" s="396"/>
      <c r="JPF179" s="396"/>
      <c r="JPG179" s="396"/>
      <c r="JPH179" s="396"/>
      <c r="JPI179" s="396"/>
      <c r="JPJ179" s="396"/>
      <c r="JPK179" s="396"/>
      <c r="JPL179" s="396"/>
      <c r="JPM179" s="396"/>
      <c r="JPN179" s="396"/>
      <c r="JPO179" s="396"/>
      <c r="JPP179" s="396"/>
      <c r="JPQ179" s="396"/>
      <c r="JPR179" s="396"/>
      <c r="JPS179" s="396"/>
      <c r="JPT179" s="396"/>
      <c r="JPU179" s="396"/>
      <c r="JPV179" s="396"/>
      <c r="JPW179" s="396"/>
      <c r="JPX179" s="396"/>
      <c r="JPY179" s="396"/>
      <c r="JPZ179" s="396"/>
      <c r="JQA179" s="396"/>
      <c r="JQB179" s="396"/>
      <c r="JQC179" s="396"/>
      <c r="JQD179" s="396"/>
      <c r="JQE179" s="396"/>
      <c r="JQF179" s="396"/>
      <c r="JQG179" s="396"/>
      <c r="JQH179" s="396"/>
      <c r="JQI179" s="396"/>
      <c r="JQJ179" s="396"/>
      <c r="JQK179" s="396"/>
      <c r="JQL179" s="396"/>
      <c r="JQM179" s="396"/>
      <c r="JQN179" s="396"/>
      <c r="JQO179" s="396"/>
      <c r="JQP179" s="396"/>
      <c r="JQQ179" s="396"/>
      <c r="JQR179" s="396"/>
      <c r="JQS179" s="396"/>
      <c r="JQT179" s="396"/>
      <c r="JQU179" s="396"/>
      <c r="JQV179" s="396"/>
      <c r="JQW179" s="396"/>
      <c r="JQX179" s="396"/>
      <c r="JQY179" s="396"/>
      <c r="JQZ179" s="396"/>
      <c r="JRA179" s="396"/>
      <c r="JRB179" s="396"/>
      <c r="JRC179" s="396"/>
      <c r="JRD179" s="396"/>
      <c r="JRE179" s="396"/>
      <c r="JRF179" s="396"/>
      <c r="JRG179" s="396"/>
      <c r="JRH179" s="396"/>
      <c r="JRI179" s="396"/>
      <c r="JRJ179" s="396"/>
      <c r="JRK179" s="396"/>
      <c r="JRL179" s="396"/>
      <c r="JRM179" s="396"/>
      <c r="JRN179" s="396"/>
      <c r="JRO179" s="396"/>
      <c r="JRP179" s="396"/>
      <c r="JRQ179" s="396"/>
      <c r="JRR179" s="396"/>
      <c r="JRS179" s="396"/>
      <c r="JRT179" s="396"/>
      <c r="JRU179" s="396"/>
      <c r="JRV179" s="396"/>
      <c r="JRW179" s="396"/>
      <c r="JRX179" s="396"/>
      <c r="JRY179" s="396"/>
      <c r="JRZ179" s="396"/>
      <c r="JSA179" s="396"/>
      <c r="JSB179" s="396"/>
      <c r="JSC179" s="396"/>
      <c r="JSD179" s="396"/>
      <c r="JSE179" s="396"/>
      <c r="JSF179" s="396"/>
      <c r="JSG179" s="396"/>
      <c r="JSH179" s="396"/>
      <c r="JSI179" s="396"/>
      <c r="JSJ179" s="396"/>
      <c r="JSK179" s="396"/>
      <c r="JSL179" s="396"/>
      <c r="JSM179" s="396"/>
      <c r="JSN179" s="396"/>
      <c r="JSO179" s="396"/>
      <c r="JSP179" s="396"/>
      <c r="JSQ179" s="396"/>
      <c r="JSR179" s="396"/>
      <c r="JSS179" s="396"/>
      <c r="JST179" s="396"/>
      <c r="JSU179" s="396"/>
      <c r="JSV179" s="396"/>
      <c r="JSW179" s="396"/>
      <c r="JSX179" s="396"/>
      <c r="JSY179" s="396"/>
      <c r="JSZ179" s="396"/>
      <c r="JTA179" s="396"/>
      <c r="JTB179" s="396"/>
      <c r="JTC179" s="396"/>
      <c r="JTD179" s="396"/>
      <c r="JTE179" s="396"/>
      <c r="JTF179" s="396"/>
      <c r="JTG179" s="396"/>
      <c r="JTH179" s="396"/>
      <c r="JTI179" s="396"/>
      <c r="JTJ179" s="396"/>
      <c r="JTK179" s="396"/>
      <c r="JTL179" s="396"/>
      <c r="JTM179" s="396"/>
      <c r="JTN179" s="396"/>
      <c r="JTO179" s="396"/>
      <c r="JTP179" s="396"/>
      <c r="JTQ179" s="396"/>
      <c r="JTR179" s="396"/>
      <c r="JTS179" s="396"/>
      <c r="JTT179" s="396"/>
      <c r="JTU179" s="396"/>
      <c r="JTV179" s="396"/>
      <c r="JTW179" s="396"/>
      <c r="JTX179" s="396"/>
      <c r="JTY179" s="396"/>
      <c r="JTZ179" s="396"/>
      <c r="JUA179" s="396"/>
      <c r="JUB179" s="396"/>
      <c r="JUC179" s="396"/>
      <c r="JUD179" s="396"/>
      <c r="JUE179" s="396"/>
      <c r="JUF179" s="396"/>
      <c r="JUG179" s="396"/>
      <c r="JUH179" s="396"/>
      <c r="JUI179" s="396"/>
      <c r="JUJ179" s="396"/>
      <c r="JUK179" s="396"/>
      <c r="JUL179" s="396"/>
      <c r="JUM179" s="396"/>
      <c r="JUN179" s="396"/>
      <c r="JUO179" s="396"/>
      <c r="JUP179" s="396"/>
      <c r="JUQ179" s="396"/>
      <c r="JUR179" s="396"/>
      <c r="JUS179" s="396"/>
      <c r="JUT179" s="396"/>
      <c r="JUU179" s="396"/>
      <c r="JUV179" s="396"/>
      <c r="JUW179" s="396"/>
      <c r="JUX179" s="396"/>
      <c r="JUY179" s="396"/>
      <c r="JUZ179" s="396"/>
      <c r="JVA179" s="396"/>
      <c r="JVB179" s="396"/>
      <c r="JVC179" s="396"/>
      <c r="JVD179" s="396"/>
      <c r="JVE179" s="396"/>
      <c r="JVF179" s="396"/>
      <c r="JVG179" s="396"/>
      <c r="JVH179" s="396"/>
      <c r="JVI179" s="396"/>
      <c r="JVJ179" s="396"/>
      <c r="JVK179" s="396"/>
      <c r="JVL179" s="396"/>
      <c r="JVM179" s="396"/>
      <c r="JVN179" s="396"/>
      <c r="JVO179" s="396"/>
      <c r="JVP179" s="396"/>
      <c r="JVQ179" s="396"/>
      <c r="JVR179" s="396"/>
      <c r="JVS179" s="396"/>
      <c r="JVT179" s="396"/>
      <c r="JVU179" s="396"/>
      <c r="JVV179" s="396"/>
      <c r="JVW179" s="396"/>
      <c r="JVX179" s="396"/>
      <c r="JVY179" s="396"/>
      <c r="JVZ179" s="396"/>
      <c r="JWA179" s="396"/>
      <c r="JWB179" s="396"/>
      <c r="JWC179" s="396"/>
      <c r="JWD179" s="396"/>
      <c r="JWE179" s="396"/>
      <c r="JWF179" s="396"/>
      <c r="JWG179" s="396"/>
      <c r="JWH179" s="396"/>
      <c r="JWI179" s="396"/>
      <c r="JWJ179" s="396"/>
      <c r="JWK179" s="396"/>
      <c r="JWL179" s="396"/>
      <c r="JWM179" s="396"/>
      <c r="JWN179" s="396"/>
      <c r="JWO179" s="396"/>
      <c r="JWP179" s="396"/>
      <c r="JWQ179" s="396"/>
      <c r="JWR179" s="396"/>
      <c r="JWS179" s="396"/>
      <c r="JWT179" s="396"/>
      <c r="JWU179" s="396"/>
      <c r="JWV179" s="396"/>
      <c r="JWW179" s="396"/>
      <c r="JWX179" s="396"/>
      <c r="JWY179" s="396"/>
      <c r="JWZ179" s="396"/>
      <c r="JXA179" s="396"/>
      <c r="JXB179" s="396"/>
      <c r="JXC179" s="396"/>
      <c r="JXD179" s="396"/>
      <c r="JXE179" s="396"/>
      <c r="JXF179" s="396"/>
      <c r="JXG179" s="396"/>
      <c r="JXH179" s="396"/>
      <c r="JXI179" s="396"/>
      <c r="JXJ179" s="396"/>
      <c r="JXK179" s="396"/>
      <c r="JXL179" s="396"/>
      <c r="JXM179" s="396"/>
      <c r="JXN179" s="396"/>
      <c r="JXO179" s="396"/>
      <c r="JXP179" s="396"/>
      <c r="JXQ179" s="396"/>
      <c r="JXR179" s="396"/>
      <c r="JXS179" s="396"/>
      <c r="JXT179" s="396"/>
      <c r="JXU179" s="396"/>
      <c r="JXV179" s="396"/>
      <c r="JXW179" s="396"/>
      <c r="JXX179" s="396"/>
      <c r="JXY179" s="396"/>
      <c r="JXZ179" s="396"/>
      <c r="JYA179" s="396"/>
      <c r="JYB179" s="396"/>
      <c r="JYC179" s="396"/>
      <c r="JYD179" s="396"/>
      <c r="JYE179" s="396"/>
      <c r="JYF179" s="396"/>
      <c r="JYG179" s="396"/>
      <c r="JYH179" s="396"/>
      <c r="JYI179" s="396"/>
      <c r="JYJ179" s="396"/>
      <c r="JYK179" s="396"/>
      <c r="JYL179" s="396"/>
      <c r="JYM179" s="396"/>
      <c r="JYN179" s="396"/>
      <c r="JYO179" s="396"/>
      <c r="JYP179" s="396"/>
      <c r="JYQ179" s="396"/>
      <c r="JYR179" s="396"/>
      <c r="JYS179" s="396"/>
      <c r="JYT179" s="396"/>
      <c r="JYU179" s="396"/>
      <c r="JYV179" s="396"/>
      <c r="JYW179" s="396"/>
      <c r="JYX179" s="396"/>
      <c r="JYY179" s="396"/>
      <c r="JYZ179" s="396"/>
      <c r="JZA179" s="396"/>
      <c r="JZB179" s="396"/>
      <c r="JZC179" s="396"/>
      <c r="JZD179" s="396"/>
      <c r="JZE179" s="396"/>
      <c r="JZF179" s="396"/>
      <c r="JZG179" s="396"/>
      <c r="JZH179" s="396"/>
      <c r="JZI179" s="396"/>
      <c r="JZJ179" s="396"/>
      <c r="JZK179" s="396"/>
      <c r="JZL179" s="396"/>
      <c r="JZM179" s="396"/>
      <c r="JZN179" s="396"/>
      <c r="JZO179" s="396"/>
      <c r="JZP179" s="396"/>
      <c r="JZQ179" s="396"/>
      <c r="JZR179" s="396"/>
      <c r="JZS179" s="396"/>
      <c r="JZT179" s="396"/>
      <c r="JZU179" s="396"/>
      <c r="JZV179" s="396"/>
      <c r="JZW179" s="396"/>
      <c r="JZX179" s="396"/>
      <c r="JZY179" s="396"/>
      <c r="JZZ179" s="396"/>
      <c r="KAA179" s="396"/>
      <c r="KAB179" s="396"/>
      <c r="KAC179" s="396"/>
      <c r="KAD179" s="396"/>
      <c r="KAE179" s="396"/>
      <c r="KAF179" s="396"/>
      <c r="KAG179" s="396"/>
      <c r="KAH179" s="396"/>
      <c r="KAI179" s="396"/>
      <c r="KAJ179" s="396"/>
      <c r="KAK179" s="396"/>
      <c r="KAL179" s="396"/>
      <c r="KAM179" s="396"/>
      <c r="KAN179" s="396"/>
      <c r="KAO179" s="396"/>
      <c r="KAP179" s="396"/>
      <c r="KAQ179" s="396"/>
      <c r="KAR179" s="396"/>
      <c r="KAS179" s="396"/>
      <c r="KAT179" s="396"/>
      <c r="KAU179" s="396"/>
      <c r="KAV179" s="396"/>
      <c r="KAW179" s="396"/>
      <c r="KAX179" s="396"/>
      <c r="KAY179" s="396"/>
      <c r="KAZ179" s="396"/>
      <c r="KBA179" s="396"/>
      <c r="KBB179" s="396"/>
      <c r="KBC179" s="396"/>
      <c r="KBD179" s="396"/>
      <c r="KBE179" s="396"/>
      <c r="KBF179" s="396"/>
      <c r="KBG179" s="396"/>
      <c r="KBH179" s="396"/>
      <c r="KBI179" s="396"/>
      <c r="KBJ179" s="396"/>
      <c r="KBK179" s="396"/>
      <c r="KBL179" s="396"/>
      <c r="KBM179" s="396"/>
      <c r="KBN179" s="396"/>
      <c r="KBO179" s="396"/>
      <c r="KBP179" s="396"/>
      <c r="KBQ179" s="396"/>
      <c r="KBR179" s="396"/>
      <c r="KBS179" s="396"/>
      <c r="KBT179" s="396"/>
      <c r="KBU179" s="396"/>
      <c r="KBV179" s="396"/>
      <c r="KBW179" s="396"/>
      <c r="KBX179" s="396"/>
      <c r="KBY179" s="396"/>
      <c r="KBZ179" s="396"/>
      <c r="KCA179" s="396"/>
      <c r="KCB179" s="396"/>
      <c r="KCC179" s="396"/>
      <c r="KCD179" s="396"/>
      <c r="KCE179" s="396"/>
      <c r="KCF179" s="396"/>
      <c r="KCG179" s="396"/>
      <c r="KCH179" s="396"/>
      <c r="KCI179" s="396"/>
      <c r="KCJ179" s="396"/>
      <c r="KCK179" s="396"/>
      <c r="KCL179" s="396"/>
      <c r="KCM179" s="396"/>
      <c r="KCN179" s="396"/>
      <c r="KCO179" s="396"/>
      <c r="KCP179" s="396"/>
      <c r="KCQ179" s="396"/>
      <c r="KCR179" s="396"/>
      <c r="KCS179" s="396"/>
      <c r="KCT179" s="396"/>
      <c r="KCU179" s="396"/>
      <c r="KCV179" s="396"/>
      <c r="KCW179" s="396"/>
      <c r="KCX179" s="396"/>
      <c r="KCY179" s="396"/>
      <c r="KCZ179" s="396"/>
      <c r="KDA179" s="396"/>
      <c r="KDB179" s="396"/>
      <c r="KDC179" s="396"/>
      <c r="KDD179" s="396"/>
      <c r="KDE179" s="396"/>
      <c r="KDF179" s="396"/>
      <c r="KDG179" s="396"/>
      <c r="KDH179" s="396"/>
      <c r="KDI179" s="396"/>
      <c r="KDJ179" s="396"/>
      <c r="KDK179" s="396"/>
      <c r="KDL179" s="396"/>
      <c r="KDM179" s="396"/>
      <c r="KDN179" s="396"/>
      <c r="KDO179" s="396"/>
      <c r="KDP179" s="396"/>
      <c r="KDQ179" s="396"/>
      <c r="KDR179" s="396"/>
      <c r="KDS179" s="396"/>
      <c r="KDT179" s="396"/>
      <c r="KDU179" s="396"/>
      <c r="KDV179" s="396"/>
      <c r="KDW179" s="396"/>
      <c r="KDX179" s="396"/>
      <c r="KDY179" s="396"/>
      <c r="KDZ179" s="396"/>
      <c r="KEA179" s="396"/>
      <c r="KEB179" s="396"/>
      <c r="KEC179" s="396"/>
      <c r="KED179" s="396"/>
      <c r="KEE179" s="396"/>
      <c r="KEF179" s="396"/>
      <c r="KEG179" s="396"/>
      <c r="KEH179" s="396"/>
      <c r="KEI179" s="396"/>
      <c r="KEJ179" s="396"/>
      <c r="KEK179" s="396"/>
      <c r="KEL179" s="396"/>
      <c r="KEM179" s="396"/>
      <c r="KEN179" s="396"/>
      <c r="KEO179" s="396"/>
      <c r="KEP179" s="396"/>
      <c r="KEQ179" s="396"/>
      <c r="KER179" s="396"/>
      <c r="KES179" s="396"/>
      <c r="KET179" s="396"/>
      <c r="KEU179" s="396"/>
      <c r="KEV179" s="396"/>
      <c r="KEW179" s="396"/>
      <c r="KEX179" s="396"/>
      <c r="KEY179" s="396"/>
      <c r="KEZ179" s="396"/>
      <c r="KFA179" s="396"/>
      <c r="KFB179" s="396"/>
      <c r="KFC179" s="396"/>
      <c r="KFD179" s="396"/>
      <c r="KFE179" s="396"/>
      <c r="KFF179" s="396"/>
      <c r="KFG179" s="396"/>
      <c r="KFH179" s="396"/>
      <c r="KFI179" s="396"/>
      <c r="KFJ179" s="396"/>
      <c r="KFK179" s="396"/>
      <c r="KFL179" s="396"/>
      <c r="KFM179" s="396"/>
      <c r="KFN179" s="396"/>
      <c r="KFO179" s="396"/>
      <c r="KFP179" s="396"/>
      <c r="KFQ179" s="396"/>
      <c r="KFR179" s="396"/>
      <c r="KFS179" s="396"/>
      <c r="KFT179" s="396"/>
      <c r="KFU179" s="396"/>
      <c r="KFV179" s="396"/>
      <c r="KFW179" s="396"/>
      <c r="KFX179" s="396"/>
      <c r="KFY179" s="396"/>
      <c r="KFZ179" s="396"/>
      <c r="KGA179" s="396"/>
      <c r="KGB179" s="396"/>
      <c r="KGC179" s="396"/>
      <c r="KGD179" s="396"/>
      <c r="KGE179" s="396"/>
      <c r="KGF179" s="396"/>
      <c r="KGG179" s="396"/>
      <c r="KGH179" s="396"/>
      <c r="KGI179" s="396"/>
      <c r="KGJ179" s="396"/>
      <c r="KGK179" s="396"/>
      <c r="KGL179" s="396"/>
      <c r="KGM179" s="396"/>
      <c r="KGN179" s="396"/>
      <c r="KGO179" s="396"/>
      <c r="KGP179" s="396"/>
      <c r="KGQ179" s="396"/>
      <c r="KGR179" s="396"/>
      <c r="KGS179" s="396"/>
      <c r="KGT179" s="396"/>
      <c r="KGU179" s="396"/>
      <c r="KGV179" s="396"/>
      <c r="KGW179" s="396"/>
      <c r="KGX179" s="396"/>
      <c r="KGY179" s="396"/>
      <c r="KGZ179" s="396"/>
      <c r="KHA179" s="396"/>
      <c r="KHB179" s="396"/>
      <c r="KHC179" s="396"/>
      <c r="KHD179" s="396"/>
      <c r="KHE179" s="396"/>
      <c r="KHF179" s="396"/>
      <c r="KHG179" s="396"/>
      <c r="KHH179" s="396"/>
      <c r="KHI179" s="396"/>
      <c r="KHJ179" s="396"/>
      <c r="KHK179" s="396"/>
      <c r="KHL179" s="396"/>
      <c r="KHM179" s="396"/>
      <c r="KHN179" s="396"/>
      <c r="KHO179" s="396"/>
      <c r="KHP179" s="396"/>
      <c r="KHQ179" s="396"/>
      <c r="KHR179" s="396"/>
      <c r="KHS179" s="396"/>
      <c r="KHT179" s="396"/>
      <c r="KHU179" s="396"/>
      <c r="KHV179" s="396"/>
      <c r="KHW179" s="396"/>
      <c r="KHX179" s="396"/>
      <c r="KHY179" s="396"/>
      <c r="KHZ179" s="396"/>
      <c r="KIA179" s="396"/>
      <c r="KIB179" s="396"/>
      <c r="KIC179" s="396"/>
      <c r="KID179" s="396"/>
      <c r="KIE179" s="396"/>
      <c r="KIF179" s="396"/>
      <c r="KIG179" s="396"/>
      <c r="KIH179" s="396"/>
      <c r="KII179" s="396"/>
      <c r="KIJ179" s="396"/>
      <c r="KIK179" s="396"/>
      <c r="KIL179" s="396"/>
      <c r="KIM179" s="396"/>
      <c r="KIN179" s="396"/>
      <c r="KIO179" s="396"/>
      <c r="KIP179" s="396"/>
      <c r="KIQ179" s="396"/>
      <c r="KIR179" s="396"/>
      <c r="KIS179" s="396"/>
      <c r="KIT179" s="396"/>
      <c r="KIU179" s="396"/>
      <c r="KIV179" s="396"/>
      <c r="KIW179" s="396"/>
      <c r="KIX179" s="396"/>
      <c r="KIY179" s="396"/>
      <c r="KIZ179" s="396"/>
      <c r="KJA179" s="396"/>
      <c r="KJB179" s="396"/>
      <c r="KJC179" s="396"/>
      <c r="KJD179" s="396"/>
      <c r="KJE179" s="396"/>
      <c r="KJF179" s="396"/>
      <c r="KJG179" s="396"/>
      <c r="KJH179" s="396"/>
      <c r="KJI179" s="396"/>
      <c r="KJJ179" s="396"/>
      <c r="KJK179" s="396"/>
      <c r="KJL179" s="396"/>
      <c r="KJM179" s="396"/>
      <c r="KJN179" s="396"/>
      <c r="KJO179" s="396"/>
      <c r="KJP179" s="396"/>
      <c r="KJQ179" s="396"/>
      <c r="KJR179" s="396"/>
      <c r="KJS179" s="396"/>
      <c r="KJT179" s="396"/>
      <c r="KJU179" s="396"/>
      <c r="KJV179" s="396"/>
      <c r="KJW179" s="396"/>
      <c r="KJX179" s="396"/>
      <c r="KJY179" s="396"/>
      <c r="KJZ179" s="396"/>
      <c r="KKA179" s="396"/>
      <c r="KKB179" s="396"/>
      <c r="KKC179" s="396"/>
      <c r="KKD179" s="396"/>
      <c r="KKE179" s="396"/>
      <c r="KKF179" s="396"/>
      <c r="KKG179" s="396"/>
      <c r="KKH179" s="396"/>
      <c r="KKI179" s="396"/>
      <c r="KKJ179" s="396"/>
      <c r="KKK179" s="396"/>
      <c r="KKL179" s="396"/>
      <c r="KKM179" s="396"/>
      <c r="KKN179" s="396"/>
      <c r="KKO179" s="396"/>
      <c r="KKP179" s="396"/>
      <c r="KKQ179" s="396"/>
      <c r="KKR179" s="396"/>
      <c r="KKS179" s="396"/>
      <c r="KKT179" s="396"/>
      <c r="KKU179" s="396"/>
      <c r="KKV179" s="396"/>
      <c r="KKW179" s="396"/>
      <c r="KKX179" s="396"/>
      <c r="KKY179" s="396"/>
      <c r="KKZ179" s="396"/>
      <c r="KLA179" s="396"/>
      <c r="KLB179" s="396"/>
      <c r="KLC179" s="396"/>
      <c r="KLD179" s="396"/>
      <c r="KLE179" s="396"/>
      <c r="KLF179" s="396"/>
      <c r="KLG179" s="396"/>
      <c r="KLH179" s="396"/>
      <c r="KLI179" s="396"/>
      <c r="KLJ179" s="396"/>
      <c r="KLK179" s="396"/>
      <c r="KLL179" s="396"/>
      <c r="KLM179" s="396"/>
      <c r="KLN179" s="396"/>
      <c r="KLO179" s="396"/>
      <c r="KLP179" s="396"/>
      <c r="KLQ179" s="396"/>
      <c r="KLR179" s="396"/>
      <c r="KLS179" s="396"/>
      <c r="KLT179" s="396"/>
      <c r="KLU179" s="396"/>
      <c r="KLV179" s="396"/>
      <c r="KLW179" s="396"/>
      <c r="KLX179" s="396"/>
      <c r="KLY179" s="396"/>
      <c r="KLZ179" s="396"/>
      <c r="KMA179" s="396"/>
      <c r="KMB179" s="396"/>
      <c r="KMC179" s="396"/>
      <c r="KMD179" s="396"/>
      <c r="KME179" s="396"/>
      <c r="KMF179" s="396"/>
      <c r="KMG179" s="396"/>
      <c r="KMH179" s="396"/>
      <c r="KMI179" s="396"/>
      <c r="KMJ179" s="396"/>
      <c r="KMK179" s="396"/>
      <c r="KML179" s="396"/>
      <c r="KMM179" s="396"/>
      <c r="KMN179" s="396"/>
      <c r="KMO179" s="396"/>
      <c r="KMP179" s="396"/>
      <c r="KMQ179" s="396"/>
      <c r="KMR179" s="396"/>
      <c r="KMS179" s="396"/>
      <c r="KMT179" s="396"/>
      <c r="KMU179" s="396"/>
      <c r="KMV179" s="396"/>
      <c r="KMW179" s="396"/>
      <c r="KMX179" s="396"/>
      <c r="KMY179" s="396"/>
      <c r="KMZ179" s="396"/>
      <c r="KNA179" s="396"/>
      <c r="KNB179" s="396"/>
      <c r="KNC179" s="396"/>
      <c r="KND179" s="396"/>
      <c r="KNE179" s="396"/>
      <c r="KNF179" s="396"/>
      <c r="KNG179" s="396"/>
      <c r="KNH179" s="396"/>
      <c r="KNI179" s="396"/>
      <c r="KNJ179" s="396"/>
      <c r="KNK179" s="396"/>
      <c r="KNL179" s="396"/>
      <c r="KNM179" s="396"/>
      <c r="KNN179" s="396"/>
      <c r="KNO179" s="396"/>
      <c r="KNP179" s="396"/>
      <c r="KNQ179" s="396"/>
      <c r="KNR179" s="396"/>
      <c r="KNS179" s="396"/>
      <c r="KNT179" s="396"/>
      <c r="KNU179" s="396"/>
      <c r="KNV179" s="396"/>
      <c r="KNW179" s="396"/>
      <c r="KNX179" s="396"/>
      <c r="KNY179" s="396"/>
      <c r="KNZ179" s="396"/>
      <c r="KOA179" s="396"/>
      <c r="KOB179" s="396"/>
      <c r="KOC179" s="396"/>
      <c r="KOD179" s="396"/>
      <c r="KOE179" s="396"/>
      <c r="KOF179" s="396"/>
      <c r="KOG179" s="396"/>
      <c r="KOH179" s="396"/>
      <c r="KOI179" s="396"/>
      <c r="KOJ179" s="396"/>
      <c r="KOK179" s="396"/>
      <c r="KOL179" s="396"/>
      <c r="KOM179" s="396"/>
      <c r="KON179" s="396"/>
      <c r="KOO179" s="396"/>
      <c r="KOP179" s="396"/>
      <c r="KOQ179" s="396"/>
      <c r="KOR179" s="396"/>
      <c r="KOS179" s="396"/>
      <c r="KOT179" s="396"/>
      <c r="KOU179" s="396"/>
      <c r="KOV179" s="396"/>
      <c r="KOW179" s="396"/>
      <c r="KOX179" s="396"/>
      <c r="KOY179" s="396"/>
      <c r="KOZ179" s="396"/>
      <c r="KPA179" s="396"/>
      <c r="KPB179" s="396"/>
      <c r="KPC179" s="396"/>
      <c r="KPD179" s="396"/>
      <c r="KPE179" s="396"/>
      <c r="KPF179" s="396"/>
      <c r="KPG179" s="396"/>
      <c r="KPH179" s="396"/>
      <c r="KPI179" s="396"/>
      <c r="KPJ179" s="396"/>
      <c r="KPK179" s="396"/>
      <c r="KPL179" s="396"/>
      <c r="KPM179" s="396"/>
      <c r="KPN179" s="396"/>
      <c r="KPO179" s="396"/>
      <c r="KPP179" s="396"/>
      <c r="KPQ179" s="396"/>
      <c r="KPR179" s="396"/>
      <c r="KPS179" s="396"/>
      <c r="KPT179" s="396"/>
      <c r="KPU179" s="396"/>
      <c r="KPV179" s="396"/>
      <c r="KPW179" s="396"/>
      <c r="KPX179" s="396"/>
      <c r="KPY179" s="396"/>
      <c r="KPZ179" s="396"/>
      <c r="KQA179" s="396"/>
      <c r="KQB179" s="396"/>
      <c r="KQC179" s="396"/>
      <c r="KQD179" s="396"/>
      <c r="KQE179" s="396"/>
      <c r="KQF179" s="396"/>
      <c r="KQG179" s="396"/>
      <c r="KQH179" s="396"/>
      <c r="KQI179" s="396"/>
      <c r="KQJ179" s="396"/>
      <c r="KQK179" s="396"/>
      <c r="KQL179" s="396"/>
      <c r="KQM179" s="396"/>
      <c r="KQN179" s="396"/>
      <c r="KQO179" s="396"/>
      <c r="KQP179" s="396"/>
      <c r="KQQ179" s="396"/>
      <c r="KQR179" s="396"/>
      <c r="KQS179" s="396"/>
      <c r="KQT179" s="396"/>
      <c r="KQU179" s="396"/>
      <c r="KQV179" s="396"/>
      <c r="KQW179" s="396"/>
      <c r="KQX179" s="396"/>
      <c r="KQY179" s="396"/>
      <c r="KQZ179" s="396"/>
      <c r="KRA179" s="396"/>
      <c r="KRB179" s="396"/>
      <c r="KRC179" s="396"/>
      <c r="KRD179" s="396"/>
      <c r="KRE179" s="396"/>
      <c r="KRF179" s="396"/>
      <c r="KRG179" s="396"/>
      <c r="KRH179" s="396"/>
      <c r="KRI179" s="396"/>
      <c r="KRJ179" s="396"/>
      <c r="KRK179" s="396"/>
      <c r="KRL179" s="396"/>
      <c r="KRM179" s="396"/>
      <c r="KRN179" s="396"/>
      <c r="KRO179" s="396"/>
      <c r="KRP179" s="396"/>
      <c r="KRQ179" s="396"/>
      <c r="KRR179" s="396"/>
      <c r="KRS179" s="396"/>
      <c r="KRT179" s="396"/>
      <c r="KRU179" s="396"/>
      <c r="KRV179" s="396"/>
      <c r="KRW179" s="396"/>
      <c r="KRX179" s="396"/>
      <c r="KRY179" s="396"/>
      <c r="KRZ179" s="396"/>
      <c r="KSA179" s="396"/>
      <c r="KSB179" s="396"/>
      <c r="KSC179" s="396"/>
      <c r="KSD179" s="396"/>
      <c r="KSE179" s="396"/>
      <c r="KSF179" s="396"/>
      <c r="KSG179" s="396"/>
      <c r="KSH179" s="396"/>
      <c r="KSI179" s="396"/>
      <c r="KSJ179" s="396"/>
      <c r="KSK179" s="396"/>
      <c r="KSL179" s="396"/>
      <c r="KSM179" s="396"/>
      <c r="KSN179" s="396"/>
      <c r="KSO179" s="396"/>
      <c r="KSP179" s="396"/>
      <c r="KSQ179" s="396"/>
      <c r="KSR179" s="396"/>
      <c r="KSS179" s="396"/>
      <c r="KST179" s="396"/>
      <c r="KSU179" s="396"/>
      <c r="KSV179" s="396"/>
      <c r="KSW179" s="396"/>
      <c r="KSX179" s="396"/>
      <c r="KSY179" s="396"/>
      <c r="KSZ179" s="396"/>
      <c r="KTA179" s="396"/>
      <c r="KTB179" s="396"/>
      <c r="KTC179" s="396"/>
      <c r="KTD179" s="396"/>
      <c r="KTE179" s="396"/>
      <c r="KTF179" s="396"/>
      <c r="KTG179" s="396"/>
      <c r="KTH179" s="396"/>
      <c r="KTI179" s="396"/>
      <c r="KTJ179" s="396"/>
      <c r="KTK179" s="396"/>
      <c r="KTL179" s="396"/>
      <c r="KTM179" s="396"/>
      <c r="KTN179" s="396"/>
      <c r="KTO179" s="396"/>
      <c r="KTP179" s="396"/>
      <c r="KTQ179" s="396"/>
      <c r="KTR179" s="396"/>
      <c r="KTS179" s="396"/>
      <c r="KTT179" s="396"/>
      <c r="KTU179" s="396"/>
      <c r="KTV179" s="396"/>
      <c r="KTW179" s="396"/>
      <c r="KTX179" s="396"/>
      <c r="KTY179" s="396"/>
      <c r="KTZ179" s="396"/>
      <c r="KUA179" s="396"/>
      <c r="KUB179" s="396"/>
      <c r="KUC179" s="396"/>
      <c r="KUD179" s="396"/>
      <c r="KUE179" s="396"/>
      <c r="KUF179" s="396"/>
      <c r="KUG179" s="396"/>
      <c r="KUH179" s="396"/>
      <c r="KUI179" s="396"/>
      <c r="KUJ179" s="396"/>
      <c r="KUK179" s="396"/>
      <c r="KUL179" s="396"/>
      <c r="KUM179" s="396"/>
      <c r="KUN179" s="396"/>
      <c r="KUO179" s="396"/>
      <c r="KUP179" s="396"/>
      <c r="KUQ179" s="396"/>
      <c r="KUR179" s="396"/>
      <c r="KUS179" s="396"/>
      <c r="KUT179" s="396"/>
      <c r="KUU179" s="396"/>
      <c r="KUV179" s="396"/>
      <c r="KUW179" s="396"/>
      <c r="KUX179" s="396"/>
      <c r="KUY179" s="396"/>
      <c r="KUZ179" s="396"/>
      <c r="KVA179" s="396"/>
      <c r="KVB179" s="396"/>
      <c r="KVC179" s="396"/>
      <c r="KVD179" s="396"/>
      <c r="KVE179" s="396"/>
      <c r="KVF179" s="396"/>
      <c r="KVG179" s="396"/>
      <c r="KVH179" s="396"/>
      <c r="KVI179" s="396"/>
      <c r="KVJ179" s="396"/>
      <c r="KVK179" s="396"/>
      <c r="KVL179" s="396"/>
      <c r="KVM179" s="396"/>
      <c r="KVN179" s="396"/>
      <c r="KVO179" s="396"/>
      <c r="KVP179" s="396"/>
      <c r="KVQ179" s="396"/>
      <c r="KVR179" s="396"/>
      <c r="KVS179" s="396"/>
      <c r="KVT179" s="396"/>
      <c r="KVU179" s="396"/>
      <c r="KVV179" s="396"/>
      <c r="KVW179" s="396"/>
      <c r="KVX179" s="396"/>
      <c r="KVY179" s="396"/>
      <c r="KVZ179" s="396"/>
      <c r="KWA179" s="396"/>
      <c r="KWB179" s="396"/>
      <c r="KWC179" s="396"/>
      <c r="KWD179" s="396"/>
      <c r="KWE179" s="396"/>
      <c r="KWF179" s="396"/>
      <c r="KWG179" s="396"/>
      <c r="KWH179" s="396"/>
      <c r="KWI179" s="396"/>
      <c r="KWJ179" s="396"/>
      <c r="KWK179" s="396"/>
      <c r="KWL179" s="396"/>
      <c r="KWM179" s="396"/>
      <c r="KWN179" s="396"/>
      <c r="KWO179" s="396"/>
      <c r="KWP179" s="396"/>
      <c r="KWQ179" s="396"/>
      <c r="KWR179" s="396"/>
      <c r="KWS179" s="396"/>
      <c r="KWT179" s="396"/>
      <c r="KWU179" s="396"/>
      <c r="KWV179" s="396"/>
      <c r="KWW179" s="396"/>
      <c r="KWX179" s="396"/>
      <c r="KWY179" s="396"/>
      <c r="KWZ179" s="396"/>
      <c r="KXA179" s="396"/>
      <c r="KXB179" s="396"/>
      <c r="KXC179" s="396"/>
      <c r="KXD179" s="396"/>
      <c r="KXE179" s="396"/>
      <c r="KXF179" s="396"/>
      <c r="KXG179" s="396"/>
      <c r="KXH179" s="396"/>
      <c r="KXI179" s="396"/>
      <c r="KXJ179" s="396"/>
      <c r="KXK179" s="396"/>
      <c r="KXL179" s="396"/>
      <c r="KXM179" s="396"/>
      <c r="KXN179" s="396"/>
      <c r="KXO179" s="396"/>
      <c r="KXP179" s="396"/>
      <c r="KXQ179" s="396"/>
      <c r="KXR179" s="396"/>
      <c r="KXS179" s="396"/>
      <c r="KXT179" s="396"/>
      <c r="KXU179" s="396"/>
      <c r="KXV179" s="396"/>
      <c r="KXW179" s="396"/>
      <c r="KXX179" s="396"/>
      <c r="KXY179" s="396"/>
      <c r="KXZ179" s="396"/>
      <c r="KYA179" s="396"/>
      <c r="KYB179" s="396"/>
      <c r="KYC179" s="396"/>
      <c r="KYD179" s="396"/>
      <c r="KYE179" s="396"/>
      <c r="KYF179" s="396"/>
      <c r="KYG179" s="396"/>
      <c r="KYH179" s="396"/>
      <c r="KYI179" s="396"/>
      <c r="KYJ179" s="396"/>
      <c r="KYK179" s="396"/>
      <c r="KYL179" s="396"/>
      <c r="KYM179" s="396"/>
      <c r="KYN179" s="396"/>
      <c r="KYO179" s="396"/>
      <c r="KYP179" s="396"/>
      <c r="KYQ179" s="396"/>
      <c r="KYR179" s="396"/>
      <c r="KYS179" s="396"/>
      <c r="KYT179" s="396"/>
      <c r="KYU179" s="396"/>
      <c r="KYV179" s="396"/>
      <c r="KYW179" s="396"/>
      <c r="KYX179" s="396"/>
      <c r="KYY179" s="396"/>
      <c r="KYZ179" s="396"/>
      <c r="KZA179" s="396"/>
      <c r="KZB179" s="396"/>
      <c r="KZC179" s="396"/>
      <c r="KZD179" s="396"/>
      <c r="KZE179" s="396"/>
      <c r="KZF179" s="396"/>
      <c r="KZG179" s="396"/>
      <c r="KZH179" s="396"/>
      <c r="KZI179" s="396"/>
      <c r="KZJ179" s="396"/>
      <c r="KZK179" s="396"/>
      <c r="KZL179" s="396"/>
      <c r="KZM179" s="396"/>
      <c r="KZN179" s="396"/>
      <c r="KZO179" s="396"/>
      <c r="KZP179" s="396"/>
      <c r="KZQ179" s="396"/>
      <c r="KZR179" s="396"/>
      <c r="KZS179" s="396"/>
      <c r="KZT179" s="396"/>
      <c r="KZU179" s="396"/>
      <c r="KZV179" s="396"/>
      <c r="KZW179" s="396"/>
      <c r="KZX179" s="396"/>
      <c r="KZY179" s="396"/>
      <c r="KZZ179" s="396"/>
      <c r="LAA179" s="396"/>
      <c r="LAB179" s="396"/>
      <c r="LAC179" s="396"/>
      <c r="LAD179" s="396"/>
      <c r="LAE179" s="396"/>
      <c r="LAF179" s="396"/>
      <c r="LAG179" s="396"/>
      <c r="LAH179" s="396"/>
      <c r="LAI179" s="396"/>
      <c r="LAJ179" s="396"/>
      <c r="LAK179" s="396"/>
      <c r="LAL179" s="396"/>
      <c r="LAM179" s="396"/>
      <c r="LAN179" s="396"/>
      <c r="LAO179" s="396"/>
      <c r="LAP179" s="396"/>
      <c r="LAQ179" s="396"/>
      <c r="LAR179" s="396"/>
      <c r="LAS179" s="396"/>
      <c r="LAT179" s="396"/>
      <c r="LAU179" s="396"/>
      <c r="LAV179" s="396"/>
      <c r="LAW179" s="396"/>
      <c r="LAX179" s="396"/>
      <c r="LAY179" s="396"/>
      <c r="LAZ179" s="396"/>
      <c r="LBA179" s="396"/>
      <c r="LBB179" s="396"/>
      <c r="LBC179" s="396"/>
      <c r="LBD179" s="396"/>
      <c r="LBE179" s="396"/>
      <c r="LBF179" s="396"/>
      <c r="LBG179" s="396"/>
      <c r="LBH179" s="396"/>
      <c r="LBI179" s="396"/>
      <c r="LBJ179" s="396"/>
      <c r="LBK179" s="396"/>
      <c r="LBL179" s="396"/>
      <c r="LBM179" s="396"/>
      <c r="LBN179" s="396"/>
      <c r="LBO179" s="396"/>
      <c r="LBP179" s="396"/>
      <c r="LBQ179" s="396"/>
      <c r="LBR179" s="396"/>
      <c r="LBS179" s="396"/>
      <c r="LBT179" s="396"/>
      <c r="LBU179" s="396"/>
      <c r="LBV179" s="396"/>
      <c r="LBW179" s="396"/>
      <c r="LBX179" s="396"/>
      <c r="LBY179" s="396"/>
      <c r="LBZ179" s="396"/>
      <c r="LCA179" s="396"/>
      <c r="LCB179" s="396"/>
      <c r="LCC179" s="396"/>
      <c r="LCD179" s="396"/>
      <c r="LCE179" s="396"/>
      <c r="LCF179" s="396"/>
      <c r="LCG179" s="396"/>
      <c r="LCH179" s="396"/>
      <c r="LCI179" s="396"/>
      <c r="LCJ179" s="396"/>
      <c r="LCK179" s="396"/>
      <c r="LCL179" s="396"/>
      <c r="LCM179" s="396"/>
      <c r="LCN179" s="396"/>
      <c r="LCO179" s="396"/>
      <c r="LCP179" s="396"/>
      <c r="LCQ179" s="396"/>
      <c r="LCR179" s="396"/>
      <c r="LCS179" s="396"/>
      <c r="LCT179" s="396"/>
      <c r="LCU179" s="396"/>
      <c r="LCV179" s="396"/>
      <c r="LCW179" s="396"/>
      <c r="LCX179" s="396"/>
      <c r="LCY179" s="396"/>
      <c r="LCZ179" s="396"/>
      <c r="LDA179" s="396"/>
      <c r="LDB179" s="396"/>
      <c r="LDC179" s="396"/>
      <c r="LDD179" s="396"/>
      <c r="LDE179" s="396"/>
      <c r="LDF179" s="396"/>
      <c r="LDG179" s="396"/>
      <c r="LDH179" s="396"/>
      <c r="LDI179" s="396"/>
      <c r="LDJ179" s="396"/>
      <c r="LDK179" s="396"/>
      <c r="LDL179" s="396"/>
      <c r="LDM179" s="396"/>
      <c r="LDN179" s="396"/>
      <c r="LDO179" s="396"/>
      <c r="LDP179" s="396"/>
      <c r="LDQ179" s="396"/>
      <c r="LDR179" s="396"/>
      <c r="LDS179" s="396"/>
      <c r="LDT179" s="396"/>
      <c r="LDU179" s="396"/>
      <c r="LDV179" s="396"/>
      <c r="LDW179" s="396"/>
      <c r="LDX179" s="396"/>
      <c r="LDY179" s="396"/>
      <c r="LDZ179" s="396"/>
      <c r="LEA179" s="396"/>
      <c r="LEB179" s="396"/>
      <c r="LEC179" s="396"/>
      <c r="LED179" s="396"/>
      <c r="LEE179" s="396"/>
      <c r="LEF179" s="396"/>
      <c r="LEG179" s="396"/>
      <c r="LEH179" s="396"/>
      <c r="LEI179" s="396"/>
      <c r="LEJ179" s="396"/>
      <c r="LEK179" s="396"/>
      <c r="LEL179" s="396"/>
      <c r="LEM179" s="396"/>
      <c r="LEN179" s="396"/>
      <c r="LEO179" s="396"/>
      <c r="LEP179" s="396"/>
      <c r="LEQ179" s="396"/>
      <c r="LER179" s="396"/>
      <c r="LES179" s="396"/>
      <c r="LET179" s="396"/>
      <c r="LEU179" s="396"/>
      <c r="LEV179" s="396"/>
      <c r="LEW179" s="396"/>
      <c r="LEX179" s="396"/>
      <c r="LEY179" s="396"/>
      <c r="LEZ179" s="396"/>
      <c r="LFA179" s="396"/>
      <c r="LFB179" s="396"/>
      <c r="LFC179" s="396"/>
      <c r="LFD179" s="396"/>
      <c r="LFE179" s="396"/>
      <c r="LFF179" s="396"/>
      <c r="LFG179" s="396"/>
      <c r="LFH179" s="396"/>
      <c r="LFI179" s="396"/>
      <c r="LFJ179" s="396"/>
      <c r="LFK179" s="396"/>
      <c r="LFL179" s="396"/>
      <c r="LFM179" s="396"/>
      <c r="LFN179" s="396"/>
      <c r="LFO179" s="396"/>
      <c r="LFP179" s="396"/>
      <c r="LFQ179" s="396"/>
      <c r="LFR179" s="396"/>
      <c r="LFS179" s="396"/>
      <c r="LFT179" s="396"/>
      <c r="LFU179" s="396"/>
      <c r="LFV179" s="396"/>
      <c r="LFW179" s="396"/>
      <c r="LFX179" s="396"/>
      <c r="LFY179" s="396"/>
      <c r="LFZ179" s="396"/>
      <c r="LGA179" s="396"/>
      <c r="LGB179" s="396"/>
      <c r="LGC179" s="396"/>
      <c r="LGD179" s="396"/>
      <c r="LGE179" s="396"/>
      <c r="LGF179" s="396"/>
      <c r="LGG179" s="396"/>
      <c r="LGH179" s="396"/>
      <c r="LGI179" s="396"/>
      <c r="LGJ179" s="396"/>
      <c r="LGK179" s="396"/>
      <c r="LGL179" s="396"/>
      <c r="LGM179" s="396"/>
      <c r="LGN179" s="396"/>
      <c r="LGO179" s="396"/>
      <c r="LGP179" s="396"/>
      <c r="LGQ179" s="396"/>
      <c r="LGR179" s="396"/>
      <c r="LGS179" s="396"/>
      <c r="LGT179" s="396"/>
      <c r="LGU179" s="396"/>
      <c r="LGV179" s="396"/>
      <c r="LGW179" s="396"/>
      <c r="LGX179" s="396"/>
      <c r="LGY179" s="396"/>
      <c r="LGZ179" s="396"/>
      <c r="LHA179" s="396"/>
      <c r="LHB179" s="396"/>
      <c r="LHC179" s="396"/>
      <c r="LHD179" s="396"/>
      <c r="LHE179" s="396"/>
      <c r="LHF179" s="396"/>
      <c r="LHG179" s="396"/>
      <c r="LHH179" s="396"/>
      <c r="LHI179" s="396"/>
      <c r="LHJ179" s="396"/>
      <c r="LHK179" s="396"/>
      <c r="LHL179" s="396"/>
      <c r="LHM179" s="396"/>
      <c r="LHN179" s="396"/>
      <c r="LHO179" s="396"/>
      <c r="LHP179" s="396"/>
      <c r="LHQ179" s="396"/>
      <c r="LHR179" s="396"/>
      <c r="LHS179" s="396"/>
      <c r="LHT179" s="396"/>
      <c r="LHU179" s="396"/>
      <c r="LHV179" s="396"/>
      <c r="LHW179" s="396"/>
      <c r="LHX179" s="396"/>
      <c r="LHY179" s="396"/>
      <c r="LHZ179" s="396"/>
      <c r="LIA179" s="396"/>
      <c r="LIB179" s="396"/>
      <c r="LIC179" s="396"/>
      <c r="LID179" s="396"/>
      <c r="LIE179" s="396"/>
      <c r="LIF179" s="396"/>
      <c r="LIG179" s="396"/>
      <c r="LIH179" s="396"/>
      <c r="LII179" s="396"/>
      <c r="LIJ179" s="396"/>
      <c r="LIK179" s="396"/>
      <c r="LIL179" s="396"/>
      <c r="LIM179" s="396"/>
      <c r="LIN179" s="396"/>
      <c r="LIO179" s="396"/>
      <c r="LIP179" s="396"/>
      <c r="LIQ179" s="396"/>
      <c r="LIR179" s="396"/>
      <c r="LIS179" s="396"/>
      <c r="LIT179" s="396"/>
      <c r="LIU179" s="396"/>
      <c r="LIV179" s="396"/>
      <c r="LIW179" s="396"/>
      <c r="LIX179" s="396"/>
      <c r="LIY179" s="396"/>
      <c r="LIZ179" s="396"/>
      <c r="LJA179" s="396"/>
      <c r="LJB179" s="396"/>
      <c r="LJC179" s="396"/>
      <c r="LJD179" s="396"/>
      <c r="LJE179" s="396"/>
      <c r="LJF179" s="396"/>
      <c r="LJG179" s="396"/>
      <c r="LJH179" s="396"/>
      <c r="LJI179" s="396"/>
      <c r="LJJ179" s="396"/>
      <c r="LJK179" s="396"/>
      <c r="LJL179" s="396"/>
      <c r="LJM179" s="396"/>
      <c r="LJN179" s="396"/>
      <c r="LJO179" s="396"/>
      <c r="LJP179" s="396"/>
      <c r="LJQ179" s="396"/>
      <c r="LJR179" s="396"/>
      <c r="LJS179" s="396"/>
      <c r="LJT179" s="396"/>
      <c r="LJU179" s="396"/>
      <c r="LJV179" s="396"/>
      <c r="LJW179" s="396"/>
      <c r="LJX179" s="396"/>
      <c r="LJY179" s="396"/>
      <c r="LJZ179" s="396"/>
      <c r="LKA179" s="396"/>
      <c r="LKB179" s="396"/>
      <c r="LKC179" s="396"/>
      <c r="LKD179" s="396"/>
      <c r="LKE179" s="396"/>
      <c r="LKF179" s="396"/>
      <c r="LKG179" s="396"/>
      <c r="LKH179" s="396"/>
      <c r="LKI179" s="396"/>
      <c r="LKJ179" s="396"/>
      <c r="LKK179" s="396"/>
      <c r="LKL179" s="396"/>
      <c r="LKM179" s="396"/>
      <c r="LKN179" s="396"/>
      <c r="LKO179" s="396"/>
      <c r="LKP179" s="396"/>
      <c r="LKQ179" s="396"/>
      <c r="LKR179" s="396"/>
      <c r="LKS179" s="396"/>
      <c r="LKT179" s="396"/>
      <c r="LKU179" s="396"/>
      <c r="LKV179" s="396"/>
      <c r="LKW179" s="396"/>
      <c r="LKX179" s="396"/>
      <c r="LKY179" s="396"/>
      <c r="LKZ179" s="396"/>
      <c r="LLA179" s="396"/>
      <c r="LLB179" s="396"/>
      <c r="LLC179" s="396"/>
      <c r="LLD179" s="396"/>
      <c r="LLE179" s="396"/>
      <c r="LLF179" s="396"/>
      <c r="LLG179" s="396"/>
      <c r="LLH179" s="396"/>
      <c r="LLI179" s="396"/>
      <c r="LLJ179" s="396"/>
      <c r="LLK179" s="396"/>
      <c r="LLL179" s="396"/>
      <c r="LLM179" s="396"/>
      <c r="LLN179" s="396"/>
      <c r="LLO179" s="396"/>
      <c r="LLP179" s="396"/>
      <c r="LLQ179" s="396"/>
      <c r="LLR179" s="396"/>
      <c r="LLS179" s="396"/>
      <c r="LLT179" s="396"/>
      <c r="LLU179" s="396"/>
      <c r="LLV179" s="396"/>
      <c r="LLW179" s="396"/>
      <c r="LLX179" s="396"/>
      <c r="LLY179" s="396"/>
      <c r="LLZ179" s="396"/>
      <c r="LMA179" s="396"/>
      <c r="LMB179" s="396"/>
      <c r="LMC179" s="396"/>
      <c r="LMD179" s="396"/>
      <c r="LME179" s="396"/>
      <c r="LMF179" s="396"/>
      <c r="LMG179" s="396"/>
      <c r="LMH179" s="396"/>
      <c r="LMI179" s="396"/>
      <c r="LMJ179" s="396"/>
      <c r="LMK179" s="396"/>
      <c r="LML179" s="396"/>
      <c r="LMM179" s="396"/>
      <c r="LMN179" s="396"/>
      <c r="LMO179" s="396"/>
      <c r="LMP179" s="396"/>
      <c r="LMQ179" s="396"/>
      <c r="LMR179" s="396"/>
      <c r="LMS179" s="396"/>
      <c r="LMT179" s="396"/>
      <c r="LMU179" s="396"/>
      <c r="LMV179" s="396"/>
      <c r="LMW179" s="396"/>
      <c r="LMX179" s="396"/>
      <c r="LMY179" s="396"/>
      <c r="LMZ179" s="396"/>
      <c r="LNA179" s="396"/>
      <c r="LNB179" s="396"/>
      <c r="LNC179" s="396"/>
      <c r="LND179" s="396"/>
      <c r="LNE179" s="396"/>
      <c r="LNF179" s="396"/>
      <c r="LNG179" s="396"/>
      <c r="LNH179" s="396"/>
      <c r="LNI179" s="396"/>
      <c r="LNJ179" s="396"/>
      <c r="LNK179" s="396"/>
      <c r="LNL179" s="396"/>
      <c r="LNM179" s="396"/>
      <c r="LNN179" s="396"/>
      <c r="LNO179" s="396"/>
      <c r="LNP179" s="396"/>
      <c r="LNQ179" s="396"/>
      <c r="LNR179" s="396"/>
      <c r="LNS179" s="396"/>
      <c r="LNT179" s="396"/>
      <c r="LNU179" s="396"/>
      <c r="LNV179" s="396"/>
      <c r="LNW179" s="396"/>
      <c r="LNX179" s="396"/>
      <c r="LNY179" s="396"/>
      <c r="LNZ179" s="396"/>
      <c r="LOA179" s="396"/>
      <c r="LOB179" s="396"/>
      <c r="LOC179" s="396"/>
      <c r="LOD179" s="396"/>
      <c r="LOE179" s="396"/>
      <c r="LOF179" s="396"/>
      <c r="LOG179" s="396"/>
      <c r="LOH179" s="396"/>
      <c r="LOI179" s="396"/>
      <c r="LOJ179" s="396"/>
      <c r="LOK179" s="396"/>
      <c r="LOL179" s="396"/>
      <c r="LOM179" s="396"/>
      <c r="LON179" s="396"/>
      <c r="LOO179" s="396"/>
      <c r="LOP179" s="396"/>
      <c r="LOQ179" s="396"/>
      <c r="LOR179" s="396"/>
      <c r="LOS179" s="396"/>
      <c r="LOT179" s="396"/>
      <c r="LOU179" s="396"/>
      <c r="LOV179" s="396"/>
      <c r="LOW179" s="396"/>
      <c r="LOX179" s="396"/>
      <c r="LOY179" s="396"/>
      <c r="LOZ179" s="396"/>
      <c r="LPA179" s="396"/>
      <c r="LPB179" s="396"/>
      <c r="LPC179" s="396"/>
      <c r="LPD179" s="396"/>
      <c r="LPE179" s="396"/>
      <c r="LPF179" s="396"/>
      <c r="LPG179" s="396"/>
      <c r="LPH179" s="396"/>
      <c r="LPI179" s="396"/>
      <c r="LPJ179" s="396"/>
      <c r="LPK179" s="396"/>
      <c r="LPL179" s="396"/>
      <c r="LPM179" s="396"/>
      <c r="LPN179" s="396"/>
      <c r="LPO179" s="396"/>
      <c r="LPP179" s="396"/>
      <c r="LPQ179" s="396"/>
      <c r="LPR179" s="396"/>
      <c r="LPS179" s="396"/>
      <c r="LPT179" s="396"/>
      <c r="LPU179" s="396"/>
      <c r="LPV179" s="396"/>
      <c r="LPW179" s="396"/>
      <c r="LPX179" s="396"/>
      <c r="LPY179" s="396"/>
      <c r="LPZ179" s="396"/>
      <c r="LQA179" s="396"/>
      <c r="LQB179" s="396"/>
      <c r="LQC179" s="396"/>
      <c r="LQD179" s="396"/>
      <c r="LQE179" s="396"/>
      <c r="LQF179" s="396"/>
      <c r="LQG179" s="396"/>
      <c r="LQH179" s="396"/>
      <c r="LQI179" s="396"/>
      <c r="LQJ179" s="396"/>
      <c r="LQK179" s="396"/>
      <c r="LQL179" s="396"/>
      <c r="LQM179" s="396"/>
      <c r="LQN179" s="396"/>
      <c r="LQO179" s="396"/>
      <c r="LQP179" s="396"/>
      <c r="LQQ179" s="396"/>
      <c r="LQR179" s="396"/>
      <c r="LQS179" s="396"/>
      <c r="LQT179" s="396"/>
      <c r="LQU179" s="396"/>
      <c r="LQV179" s="396"/>
      <c r="LQW179" s="396"/>
      <c r="LQX179" s="396"/>
      <c r="LQY179" s="396"/>
      <c r="LQZ179" s="396"/>
      <c r="LRA179" s="396"/>
      <c r="LRB179" s="396"/>
      <c r="LRC179" s="396"/>
      <c r="LRD179" s="396"/>
      <c r="LRE179" s="396"/>
      <c r="LRF179" s="396"/>
      <c r="LRG179" s="396"/>
      <c r="LRH179" s="396"/>
      <c r="LRI179" s="396"/>
      <c r="LRJ179" s="396"/>
      <c r="LRK179" s="396"/>
      <c r="LRL179" s="396"/>
      <c r="LRM179" s="396"/>
      <c r="LRN179" s="396"/>
      <c r="LRO179" s="396"/>
      <c r="LRP179" s="396"/>
      <c r="LRQ179" s="396"/>
      <c r="LRR179" s="396"/>
      <c r="LRS179" s="396"/>
      <c r="LRT179" s="396"/>
      <c r="LRU179" s="396"/>
      <c r="LRV179" s="396"/>
      <c r="LRW179" s="396"/>
      <c r="LRX179" s="396"/>
      <c r="LRY179" s="396"/>
      <c r="LRZ179" s="396"/>
      <c r="LSA179" s="396"/>
      <c r="LSB179" s="396"/>
      <c r="LSC179" s="396"/>
      <c r="LSD179" s="396"/>
      <c r="LSE179" s="396"/>
      <c r="LSF179" s="396"/>
      <c r="LSG179" s="396"/>
      <c r="LSH179" s="396"/>
      <c r="LSI179" s="396"/>
      <c r="LSJ179" s="396"/>
      <c r="LSK179" s="396"/>
      <c r="LSL179" s="396"/>
      <c r="LSM179" s="396"/>
      <c r="LSN179" s="396"/>
      <c r="LSO179" s="396"/>
      <c r="LSP179" s="396"/>
      <c r="LSQ179" s="396"/>
      <c r="LSR179" s="396"/>
      <c r="LSS179" s="396"/>
      <c r="LST179" s="396"/>
      <c r="LSU179" s="396"/>
      <c r="LSV179" s="396"/>
      <c r="LSW179" s="396"/>
      <c r="LSX179" s="396"/>
      <c r="LSY179" s="396"/>
      <c r="LSZ179" s="396"/>
      <c r="LTA179" s="396"/>
      <c r="LTB179" s="396"/>
      <c r="LTC179" s="396"/>
      <c r="LTD179" s="396"/>
      <c r="LTE179" s="396"/>
      <c r="LTF179" s="396"/>
      <c r="LTG179" s="396"/>
      <c r="LTH179" s="396"/>
      <c r="LTI179" s="396"/>
      <c r="LTJ179" s="396"/>
      <c r="LTK179" s="396"/>
      <c r="LTL179" s="396"/>
      <c r="LTM179" s="396"/>
      <c r="LTN179" s="396"/>
      <c r="LTO179" s="396"/>
      <c r="LTP179" s="396"/>
      <c r="LTQ179" s="396"/>
      <c r="LTR179" s="396"/>
      <c r="LTS179" s="396"/>
      <c r="LTT179" s="396"/>
      <c r="LTU179" s="396"/>
      <c r="LTV179" s="396"/>
      <c r="LTW179" s="396"/>
      <c r="LTX179" s="396"/>
      <c r="LTY179" s="396"/>
      <c r="LTZ179" s="396"/>
      <c r="LUA179" s="396"/>
      <c r="LUB179" s="396"/>
      <c r="LUC179" s="396"/>
      <c r="LUD179" s="396"/>
      <c r="LUE179" s="396"/>
      <c r="LUF179" s="396"/>
      <c r="LUG179" s="396"/>
      <c r="LUH179" s="396"/>
      <c r="LUI179" s="396"/>
      <c r="LUJ179" s="396"/>
      <c r="LUK179" s="396"/>
      <c r="LUL179" s="396"/>
      <c r="LUM179" s="396"/>
      <c r="LUN179" s="396"/>
      <c r="LUO179" s="396"/>
      <c r="LUP179" s="396"/>
      <c r="LUQ179" s="396"/>
      <c r="LUR179" s="396"/>
      <c r="LUS179" s="396"/>
      <c r="LUT179" s="396"/>
      <c r="LUU179" s="396"/>
      <c r="LUV179" s="396"/>
      <c r="LUW179" s="396"/>
      <c r="LUX179" s="396"/>
      <c r="LUY179" s="396"/>
      <c r="LUZ179" s="396"/>
      <c r="LVA179" s="396"/>
      <c r="LVB179" s="396"/>
      <c r="LVC179" s="396"/>
      <c r="LVD179" s="396"/>
      <c r="LVE179" s="396"/>
      <c r="LVF179" s="396"/>
      <c r="LVG179" s="396"/>
      <c r="LVH179" s="396"/>
      <c r="LVI179" s="396"/>
      <c r="LVJ179" s="396"/>
      <c r="LVK179" s="396"/>
      <c r="LVL179" s="396"/>
      <c r="LVM179" s="396"/>
      <c r="LVN179" s="396"/>
      <c r="LVO179" s="396"/>
      <c r="LVP179" s="396"/>
      <c r="LVQ179" s="396"/>
      <c r="LVR179" s="396"/>
      <c r="LVS179" s="396"/>
      <c r="LVT179" s="396"/>
      <c r="LVU179" s="396"/>
      <c r="LVV179" s="396"/>
      <c r="LVW179" s="396"/>
      <c r="LVX179" s="396"/>
      <c r="LVY179" s="396"/>
      <c r="LVZ179" s="396"/>
      <c r="LWA179" s="396"/>
      <c r="LWB179" s="396"/>
      <c r="LWC179" s="396"/>
      <c r="LWD179" s="396"/>
      <c r="LWE179" s="396"/>
      <c r="LWF179" s="396"/>
      <c r="LWG179" s="396"/>
      <c r="LWH179" s="396"/>
      <c r="LWI179" s="396"/>
      <c r="LWJ179" s="396"/>
      <c r="LWK179" s="396"/>
      <c r="LWL179" s="396"/>
      <c r="LWM179" s="396"/>
      <c r="LWN179" s="396"/>
      <c r="LWO179" s="396"/>
      <c r="LWP179" s="396"/>
      <c r="LWQ179" s="396"/>
      <c r="LWR179" s="396"/>
      <c r="LWS179" s="396"/>
      <c r="LWT179" s="396"/>
      <c r="LWU179" s="396"/>
      <c r="LWV179" s="396"/>
      <c r="LWW179" s="396"/>
      <c r="LWX179" s="396"/>
      <c r="LWY179" s="396"/>
      <c r="LWZ179" s="396"/>
      <c r="LXA179" s="396"/>
      <c r="LXB179" s="396"/>
      <c r="LXC179" s="396"/>
      <c r="LXD179" s="396"/>
      <c r="LXE179" s="396"/>
      <c r="LXF179" s="396"/>
      <c r="LXG179" s="396"/>
      <c r="LXH179" s="396"/>
      <c r="LXI179" s="396"/>
      <c r="LXJ179" s="396"/>
      <c r="LXK179" s="396"/>
      <c r="LXL179" s="396"/>
      <c r="LXM179" s="396"/>
      <c r="LXN179" s="396"/>
      <c r="LXO179" s="396"/>
      <c r="LXP179" s="396"/>
      <c r="LXQ179" s="396"/>
      <c r="LXR179" s="396"/>
      <c r="LXS179" s="396"/>
      <c r="LXT179" s="396"/>
      <c r="LXU179" s="396"/>
      <c r="LXV179" s="396"/>
      <c r="LXW179" s="396"/>
      <c r="LXX179" s="396"/>
      <c r="LXY179" s="396"/>
      <c r="LXZ179" s="396"/>
      <c r="LYA179" s="396"/>
      <c r="LYB179" s="396"/>
      <c r="LYC179" s="396"/>
      <c r="LYD179" s="396"/>
      <c r="LYE179" s="396"/>
      <c r="LYF179" s="396"/>
      <c r="LYG179" s="396"/>
      <c r="LYH179" s="396"/>
      <c r="LYI179" s="396"/>
      <c r="LYJ179" s="396"/>
      <c r="LYK179" s="396"/>
      <c r="LYL179" s="396"/>
      <c r="LYM179" s="396"/>
      <c r="LYN179" s="396"/>
      <c r="LYO179" s="396"/>
      <c r="LYP179" s="396"/>
      <c r="LYQ179" s="396"/>
      <c r="LYR179" s="396"/>
      <c r="LYS179" s="396"/>
      <c r="LYT179" s="396"/>
      <c r="LYU179" s="396"/>
      <c r="LYV179" s="396"/>
      <c r="LYW179" s="396"/>
      <c r="LYX179" s="396"/>
      <c r="LYY179" s="396"/>
      <c r="LYZ179" s="396"/>
      <c r="LZA179" s="396"/>
      <c r="LZB179" s="396"/>
      <c r="LZC179" s="396"/>
      <c r="LZD179" s="396"/>
      <c r="LZE179" s="396"/>
      <c r="LZF179" s="396"/>
      <c r="LZG179" s="396"/>
      <c r="LZH179" s="396"/>
      <c r="LZI179" s="396"/>
      <c r="LZJ179" s="396"/>
      <c r="LZK179" s="396"/>
      <c r="LZL179" s="396"/>
      <c r="LZM179" s="396"/>
      <c r="LZN179" s="396"/>
      <c r="LZO179" s="396"/>
      <c r="LZP179" s="396"/>
      <c r="LZQ179" s="396"/>
      <c r="LZR179" s="396"/>
      <c r="LZS179" s="396"/>
      <c r="LZT179" s="396"/>
      <c r="LZU179" s="396"/>
      <c r="LZV179" s="396"/>
      <c r="LZW179" s="396"/>
      <c r="LZX179" s="396"/>
      <c r="LZY179" s="396"/>
      <c r="LZZ179" s="396"/>
      <c r="MAA179" s="396"/>
      <c r="MAB179" s="396"/>
      <c r="MAC179" s="396"/>
      <c r="MAD179" s="396"/>
      <c r="MAE179" s="396"/>
      <c r="MAF179" s="396"/>
      <c r="MAG179" s="396"/>
      <c r="MAH179" s="396"/>
      <c r="MAI179" s="396"/>
      <c r="MAJ179" s="396"/>
      <c r="MAK179" s="396"/>
      <c r="MAL179" s="396"/>
      <c r="MAM179" s="396"/>
      <c r="MAN179" s="396"/>
      <c r="MAO179" s="396"/>
      <c r="MAP179" s="396"/>
      <c r="MAQ179" s="396"/>
      <c r="MAR179" s="396"/>
      <c r="MAS179" s="396"/>
      <c r="MAT179" s="396"/>
      <c r="MAU179" s="396"/>
      <c r="MAV179" s="396"/>
      <c r="MAW179" s="396"/>
      <c r="MAX179" s="396"/>
      <c r="MAY179" s="396"/>
      <c r="MAZ179" s="396"/>
      <c r="MBA179" s="396"/>
      <c r="MBB179" s="396"/>
      <c r="MBC179" s="396"/>
      <c r="MBD179" s="396"/>
      <c r="MBE179" s="396"/>
      <c r="MBF179" s="396"/>
      <c r="MBG179" s="396"/>
      <c r="MBH179" s="396"/>
      <c r="MBI179" s="396"/>
      <c r="MBJ179" s="396"/>
      <c r="MBK179" s="396"/>
      <c r="MBL179" s="396"/>
      <c r="MBM179" s="396"/>
      <c r="MBN179" s="396"/>
      <c r="MBO179" s="396"/>
      <c r="MBP179" s="396"/>
      <c r="MBQ179" s="396"/>
      <c r="MBR179" s="396"/>
      <c r="MBS179" s="396"/>
      <c r="MBT179" s="396"/>
      <c r="MBU179" s="396"/>
      <c r="MBV179" s="396"/>
      <c r="MBW179" s="396"/>
      <c r="MBX179" s="396"/>
      <c r="MBY179" s="396"/>
      <c r="MBZ179" s="396"/>
      <c r="MCA179" s="396"/>
      <c r="MCB179" s="396"/>
      <c r="MCC179" s="396"/>
      <c r="MCD179" s="396"/>
      <c r="MCE179" s="396"/>
      <c r="MCF179" s="396"/>
      <c r="MCG179" s="396"/>
      <c r="MCH179" s="396"/>
      <c r="MCI179" s="396"/>
      <c r="MCJ179" s="396"/>
      <c r="MCK179" s="396"/>
      <c r="MCL179" s="396"/>
      <c r="MCM179" s="396"/>
      <c r="MCN179" s="396"/>
      <c r="MCO179" s="396"/>
      <c r="MCP179" s="396"/>
      <c r="MCQ179" s="396"/>
      <c r="MCR179" s="396"/>
      <c r="MCS179" s="396"/>
      <c r="MCT179" s="396"/>
      <c r="MCU179" s="396"/>
      <c r="MCV179" s="396"/>
      <c r="MCW179" s="396"/>
      <c r="MCX179" s="396"/>
      <c r="MCY179" s="396"/>
      <c r="MCZ179" s="396"/>
      <c r="MDA179" s="396"/>
      <c r="MDB179" s="396"/>
      <c r="MDC179" s="396"/>
      <c r="MDD179" s="396"/>
      <c r="MDE179" s="396"/>
      <c r="MDF179" s="396"/>
      <c r="MDG179" s="396"/>
      <c r="MDH179" s="396"/>
      <c r="MDI179" s="396"/>
      <c r="MDJ179" s="396"/>
      <c r="MDK179" s="396"/>
      <c r="MDL179" s="396"/>
      <c r="MDM179" s="396"/>
      <c r="MDN179" s="396"/>
      <c r="MDO179" s="396"/>
      <c r="MDP179" s="396"/>
      <c r="MDQ179" s="396"/>
      <c r="MDR179" s="396"/>
      <c r="MDS179" s="396"/>
      <c r="MDT179" s="396"/>
      <c r="MDU179" s="396"/>
      <c r="MDV179" s="396"/>
      <c r="MDW179" s="396"/>
      <c r="MDX179" s="396"/>
      <c r="MDY179" s="396"/>
      <c r="MDZ179" s="396"/>
      <c r="MEA179" s="396"/>
      <c r="MEB179" s="396"/>
      <c r="MEC179" s="396"/>
      <c r="MED179" s="396"/>
      <c r="MEE179" s="396"/>
      <c r="MEF179" s="396"/>
      <c r="MEG179" s="396"/>
      <c r="MEH179" s="396"/>
      <c r="MEI179" s="396"/>
      <c r="MEJ179" s="396"/>
      <c r="MEK179" s="396"/>
      <c r="MEL179" s="396"/>
      <c r="MEM179" s="396"/>
      <c r="MEN179" s="396"/>
      <c r="MEO179" s="396"/>
      <c r="MEP179" s="396"/>
      <c r="MEQ179" s="396"/>
      <c r="MER179" s="396"/>
      <c r="MES179" s="396"/>
      <c r="MET179" s="396"/>
      <c r="MEU179" s="396"/>
      <c r="MEV179" s="396"/>
      <c r="MEW179" s="396"/>
      <c r="MEX179" s="396"/>
      <c r="MEY179" s="396"/>
      <c r="MEZ179" s="396"/>
      <c r="MFA179" s="396"/>
      <c r="MFB179" s="396"/>
      <c r="MFC179" s="396"/>
      <c r="MFD179" s="396"/>
      <c r="MFE179" s="396"/>
      <c r="MFF179" s="396"/>
      <c r="MFG179" s="396"/>
      <c r="MFH179" s="396"/>
      <c r="MFI179" s="396"/>
      <c r="MFJ179" s="396"/>
      <c r="MFK179" s="396"/>
      <c r="MFL179" s="396"/>
      <c r="MFM179" s="396"/>
      <c r="MFN179" s="396"/>
      <c r="MFO179" s="396"/>
      <c r="MFP179" s="396"/>
      <c r="MFQ179" s="396"/>
      <c r="MFR179" s="396"/>
      <c r="MFS179" s="396"/>
      <c r="MFT179" s="396"/>
      <c r="MFU179" s="396"/>
      <c r="MFV179" s="396"/>
      <c r="MFW179" s="396"/>
      <c r="MFX179" s="396"/>
      <c r="MFY179" s="396"/>
      <c r="MFZ179" s="396"/>
      <c r="MGA179" s="396"/>
      <c r="MGB179" s="396"/>
      <c r="MGC179" s="396"/>
      <c r="MGD179" s="396"/>
      <c r="MGE179" s="396"/>
      <c r="MGF179" s="396"/>
      <c r="MGG179" s="396"/>
      <c r="MGH179" s="396"/>
      <c r="MGI179" s="396"/>
      <c r="MGJ179" s="396"/>
      <c r="MGK179" s="396"/>
      <c r="MGL179" s="396"/>
      <c r="MGM179" s="396"/>
      <c r="MGN179" s="396"/>
      <c r="MGO179" s="396"/>
      <c r="MGP179" s="396"/>
      <c r="MGQ179" s="396"/>
      <c r="MGR179" s="396"/>
      <c r="MGS179" s="396"/>
      <c r="MGT179" s="396"/>
      <c r="MGU179" s="396"/>
      <c r="MGV179" s="396"/>
      <c r="MGW179" s="396"/>
      <c r="MGX179" s="396"/>
      <c r="MGY179" s="396"/>
      <c r="MGZ179" s="396"/>
      <c r="MHA179" s="396"/>
      <c r="MHB179" s="396"/>
      <c r="MHC179" s="396"/>
      <c r="MHD179" s="396"/>
      <c r="MHE179" s="396"/>
      <c r="MHF179" s="396"/>
      <c r="MHG179" s="396"/>
      <c r="MHH179" s="396"/>
      <c r="MHI179" s="396"/>
      <c r="MHJ179" s="396"/>
      <c r="MHK179" s="396"/>
      <c r="MHL179" s="396"/>
      <c r="MHM179" s="396"/>
      <c r="MHN179" s="396"/>
      <c r="MHO179" s="396"/>
      <c r="MHP179" s="396"/>
      <c r="MHQ179" s="396"/>
      <c r="MHR179" s="396"/>
      <c r="MHS179" s="396"/>
      <c r="MHT179" s="396"/>
      <c r="MHU179" s="396"/>
      <c r="MHV179" s="396"/>
      <c r="MHW179" s="396"/>
      <c r="MHX179" s="396"/>
      <c r="MHY179" s="396"/>
      <c r="MHZ179" s="396"/>
      <c r="MIA179" s="396"/>
      <c r="MIB179" s="396"/>
      <c r="MIC179" s="396"/>
      <c r="MID179" s="396"/>
      <c r="MIE179" s="396"/>
      <c r="MIF179" s="396"/>
      <c r="MIG179" s="396"/>
      <c r="MIH179" s="396"/>
      <c r="MII179" s="396"/>
      <c r="MIJ179" s="396"/>
      <c r="MIK179" s="396"/>
      <c r="MIL179" s="396"/>
      <c r="MIM179" s="396"/>
      <c r="MIN179" s="396"/>
      <c r="MIO179" s="396"/>
      <c r="MIP179" s="396"/>
      <c r="MIQ179" s="396"/>
      <c r="MIR179" s="396"/>
      <c r="MIS179" s="396"/>
      <c r="MIT179" s="396"/>
      <c r="MIU179" s="396"/>
      <c r="MIV179" s="396"/>
      <c r="MIW179" s="396"/>
      <c r="MIX179" s="396"/>
      <c r="MIY179" s="396"/>
      <c r="MIZ179" s="396"/>
      <c r="MJA179" s="396"/>
      <c r="MJB179" s="396"/>
      <c r="MJC179" s="396"/>
      <c r="MJD179" s="396"/>
      <c r="MJE179" s="396"/>
      <c r="MJF179" s="396"/>
      <c r="MJG179" s="396"/>
      <c r="MJH179" s="396"/>
      <c r="MJI179" s="396"/>
      <c r="MJJ179" s="396"/>
      <c r="MJK179" s="396"/>
      <c r="MJL179" s="396"/>
      <c r="MJM179" s="396"/>
      <c r="MJN179" s="396"/>
      <c r="MJO179" s="396"/>
      <c r="MJP179" s="396"/>
      <c r="MJQ179" s="396"/>
      <c r="MJR179" s="396"/>
      <c r="MJS179" s="396"/>
      <c r="MJT179" s="396"/>
      <c r="MJU179" s="396"/>
      <c r="MJV179" s="396"/>
      <c r="MJW179" s="396"/>
      <c r="MJX179" s="396"/>
      <c r="MJY179" s="396"/>
      <c r="MJZ179" s="396"/>
      <c r="MKA179" s="396"/>
      <c r="MKB179" s="396"/>
      <c r="MKC179" s="396"/>
      <c r="MKD179" s="396"/>
      <c r="MKE179" s="396"/>
      <c r="MKF179" s="396"/>
      <c r="MKG179" s="396"/>
      <c r="MKH179" s="396"/>
      <c r="MKI179" s="396"/>
      <c r="MKJ179" s="396"/>
      <c r="MKK179" s="396"/>
      <c r="MKL179" s="396"/>
      <c r="MKM179" s="396"/>
      <c r="MKN179" s="396"/>
      <c r="MKO179" s="396"/>
      <c r="MKP179" s="396"/>
      <c r="MKQ179" s="396"/>
      <c r="MKR179" s="396"/>
      <c r="MKS179" s="396"/>
      <c r="MKT179" s="396"/>
      <c r="MKU179" s="396"/>
      <c r="MKV179" s="396"/>
      <c r="MKW179" s="396"/>
      <c r="MKX179" s="396"/>
      <c r="MKY179" s="396"/>
      <c r="MKZ179" s="396"/>
      <c r="MLA179" s="396"/>
      <c r="MLB179" s="396"/>
      <c r="MLC179" s="396"/>
      <c r="MLD179" s="396"/>
      <c r="MLE179" s="396"/>
      <c r="MLF179" s="396"/>
      <c r="MLG179" s="396"/>
      <c r="MLH179" s="396"/>
      <c r="MLI179" s="396"/>
      <c r="MLJ179" s="396"/>
      <c r="MLK179" s="396"/>
      <c r="MLL179" s="396"/>
      <c r="MLM179" s="396"/>
      <c r="MLN179" s="396"/>
      <c r="MLO179" s="396"/>
      <c r="MLP179" s="396"/>
      <c r="MLQ179" s="396"/>
      <c r="MLR179" s="396"/>
      <c r="MLS179" s="396"/>
      <c r="MLT179" s="396"/>
      <c r="MLU179" s="396"/>
      <c r="MLV179" s="396"/>
      <c r="MLW179" s="396"/>
      <c r="MLX179" s="396"/>
      <c r="MLY179" s="396"/>
      <c r="MLZ179" s="396"/>
      <c r="MMA179" s="396"/>
      <c r="MMB179" s="396"/>
      <c r="MMC179" s="396"/>
      <c r="MMD179" s="396"/>
      <c r="MME179" s="396"/>
      <c r="MMF179" s="396"/>
      <c r="MMG179" s="396"/>
      <c r="MMH179" s="396"/>
      <c r="MMI179" s="396"/>
      <c r="MMJ179" s="396"/>
      <c r="MMK179" s="396"/>
      <c r="MML179" s="396"/>
      <c r="MMM179" s="396"/>
      <c r="MMN179" s="396"/>
      <c r="MMO179" s="396"/>
      <c r="MMP179" s="396"/>
      <c r="MMQ179" s="396"/>
      <c r="MMR179" s="396"/>
      <c r="MMS179" s="396"/>
      <c r="MMT179" s="396"/>
      <c r="MMU179" s="396"/>
      <c r="MMV179" s="396"/>
      <c r="MMW179" s="396"/>
      <c r="MMX179" s="396"/>
      <c r="MMY179" s="396"/>
      <c r="MMZ179" s="396"/>
      <c r="MNA179" s="396"/>
      <c r="MNB179" s="396"/>
      <c r="MNC179" s="396"/>
      <c r="MND179" s="396"/>
      <c r="MNE179" s="396"/>
      <c r="MNF179" s="396"/>
      <c r="MNG179" s="396"/>
      <c r="MNH179" s="396"/>
      <c r="MNI179" s="396"/>
      <c r="MNJ179" s="396"/>
      <c r="MNK179" s="396"/>
      <c r="MNL179" s="396"/>
      <c r="MNM179" s="396"/>
      <c r="MNN179" s="396"/>
      <c r="MNO179" s="396"/>
      <c r="MNP179" s="396"/>
      <c r="MNQ179" s="396"/>
      <c r="MNR179" s="396"/>
      <c r="MNS179" s="396"/>
      <c r="MNT179" s="396"/>
      <c r="MNU179" s="396"/>
      <c r="MNV179" s="396"/>
      <c r="MNW179" s="396"/>
      <c r="MNX179" s="396"/>
      <c r="MNY179" s="396"/>
      <c r="MNZ179" s="396"/>
      <c r="MOA179" s="396"/>
      <c r="MOB179" s="396"/>
      <c r="MOC179" s="396"/>
      <c r="MOD179" s="396"/>
      <c r="MOE179" s="396"/>
      <c r="MOF179" s="396"/>
      <c r="MOG179" s="396"/>
      <c r="MOH179" s="396"/>
      <c r="MOI179" s="396"/>
      <c r="MOJ179" s="396"/>
      <c r="MOK179" s="396"/>
      <c r="MOL179" s="396"/>
      <c r="MOM179" s="396"/>
      <c r="MON179" s="396"/>
      <c r="MOO179" s="396"/>
      <c r="MOP179" s="396"/>
      <c r="MOQ179" s="396"/>
      <c r="MOR179" s="396"/>
      <c r="MOS179" s="396"/>
      <c r="MOT179" s="396"/>
      <c r="MOU179" s="396"/>
      <c r="MOV179" s="396"/>
      <c r="MOW179" s="396"/>
      <c r="MOX179" s="396"/>
      <c r="MOY179" s="396"/>
      <c r="MOZ179" s="396"/>
      <c r="MPA179" s="396"/>
      <c r="MPB179" s="396"/>
      <c r="MPC179" s="396"/>
      <c r="MPD179" s="396"/>
      <c r="MPE179" s="396"/>
      <c r="MPF179" s="396"/>
      <c r="MPG179" s="396"/>
      <c r="MPH179" s="396"/>
      <c r="MPI179" s="396"/>
      <c r="MPJ179" s="396"/>
      <c r="MPK179" s="396"/>
      <c r="MPL179" s="396"/>
      <c r="MPM179" s="396"/>
      <c r="MPN179" s="396"/>
      <c r="MPO179" s="396"/>
      <c r="MPP179" s="396"/>
      <c r="MPQ179" s="396"/>
      <c r="MPR179" s="396"/>
      <c r="MPS179" s="396"/>
      <c r="MPT179" s="396"/>
      <c r="MPU179" s="396"/>
      <c r="MPV179" s="396"/>
      <c r="MPW179" s="396"/>
      <c r="MPX179" s="396"/>
      <c r="MPY179" s="396"/>
      <c r="MPZ179" s="396"/>
      <c r="MQA179" s="396"/>
      <c r="MQB179" s="396"/>
      <c r="MQC179" s="396"/>
      <c r="MQD179" s="396"/>
      <c r="MQE179" s="396"/>
      <c r="MQF179" s="396"/>
      <c r="MQG179" s="396"/>
      <c r="MQH179" s="396"/>
      <c r="MQI179" s="396"/>
      <c r="MQJ179" s="396"/>
      <c r="MQK179" s="396"/>
      <c r="MQL179" s="396"/>
      <c r="MQM179" s="396"/>
      <c r="MQN179" s="396"/>
      <c r="MQO179" s="396"/>
      <c r="MQP179" s="396"/>
      <c r="MQQ179" s="396"/>
      <c r="MQR179" s="396"/>
      <c r="MQS179" s="396"/>
      <c r="MQT179" s="396"/>
      <c r="MQU179" s="396"/>
      <c r="MQV179" s="396"/>
      <c r="MQW179" s="396"/>
      <c r="MQX179" s="396"/>
      <c r="MQY179" s="396"/>
      <c r="MQZ179" s="396"/>
      <c r="MRA179" s="396"/>
      <c r="MRB179" s="396"/>
      <c r="MRC179" s="396"/>
      <c r="MRD179" s="396"/>
      <c r="MRE179" s="396"/>
      <c r="MRF179" s="396"/>
      <c r="MRG179" s="396"/>
      <c r="MRH179" s="396"/>
      <c r="MRI179" s="396"/>
      <c r="MRJ179" s="396"/>
      <c r="MRK179" s="396"/>
      <c r="MRL179" s="396"/>
      <c r="MRM179" s="396"/>
      <c r="MRN179" s="396"/>
      <c r="MRO179" s="396"/>
      <c r="MRP179" s="396"/>
      <c r="MRQ179" s="396"/>
      <c r="MRR179" s="396"/>
      <c r="MRS179" s="396"/>
      <c r="MRT179" s="396"/>
      <c r="MRU179" s="396"/>
      <c r="MRV179" s="396"/>
      <c r="MRW179" s="396"/>
      <c r="MRX179" s="396"/>
      <c r="MRY179" s="396"/>
      <c r="MRZ179" s="396"/>
      <c r="MSA179" s="396"/>
      <c r="MSB179" s="396"/>
      <c r="MSC179" s="396"/>
      <c r="MSD179" s="396"/>
      <c r="MSE179" s="396"/>
      <c r="MSF179" s="396"/>
      <c r="MSG179" s="396"/>
      <c r="MSH179" s="396"/>
      <c r="MSI179" s="396"/>
      <c r="MSJ179" s="396"/>
      <c r="MSK179" s="396"/>
      <c r="MSL179" s="396"/>
      <c r="MSM179" s="396"/>
      <c r="MSN179" s="396"/>
      <c r="MSO179" s="396"/>
      <c r="MSP179" s="396"/>
      <c r="MSQ179" s="396"/>
      <c r="MSR179" s="396"/>
      <c r="MSS179" s="396"/>
      <c r="MST179" s="396"/>
      <c r="MSU179" s="396"/>
      <c r="MSV179" s="396"/>
      <c r="MSW179" s="396"/>
      <c r="MSX179" s="396"/>
      <c r="MSY179" s="396"/>
      <c r="MSZ179" s="396"/>
      <c r="MTA179" s="396"/>
      <c r="MTB179" s="396"/>
      <c r="MTC179" s="396"/>
      <c r="MTD179" s="396"/>
      <c r="MTE179" s="396"/>
      <c r="MTF179" s="396"/>
      <c r="MTG179" s="396"/>
      <c r="MTH179" s="396"/>
      <c r="MTI179" s="396"/>
      <c r="MTJ179" s="396"/>
      <c r="MTK179" s="396"/>
      <c r="MTL179" s="396"/>
      <c r="MTM179" s="396"/>
      <c r="MTN179" s="396"/>
      <c r="MTO179" s="396"/>
      <c r="MTP179" s="396"/>
      <c r="MTQ179" s="396"/>
      <c r="MTR179" s="396"/>
      <c r="MTS179" s="396"/>
      <c r="MTT179" s="396"/>
      <c r="MTU179" s="396"/>
      <c r="MTV179" s="396"/>
      <c r="MTW179" s="396"/>
      <c r="MTX179" s="396"/>
      <c r="MTY179" s="396"/>
      <c r="MTZ179" s="396"/>
      <c r="MUA179" s="396"/>
      <c r="MUB179" s="396"/>
      <c r="MUC179" s="396"/>
      <c r="MUD179" s="396"/>
      <c r="MUE179" s="396"/>
      <c r="MUF179" s="396"/>
      <c r="MUG179" s="396"/>
      <c r="MUH179" s="396"/>
      <c r="MUI179" s="396"/>
      <c r="MUJ179" s="396"/>
      <c r="MUK179" s="396"/>
      <c r="MUL179" s="396"/>
      <c r="MUM179" s="396"/>
      <c r="MUN179" s="396"/>
      <c r="MUO179" s="396"/>
      <c r="MUP179" s="396"/>
      <c r="MUQ179" s="396"/>
      <c r="MUR179" s="396"/>
      <c r="MUS179" s="396"/>
      <c r="MUT179" s="396"/>
      <c r="MUU179" s="396"/>
      <c r="MUV179" s="396"/>
      <c r="MUW179" s="396"/>
      <c r="MUX179" s="396"/>
      <c r="MUY179" s="396"/>
      <c r="MUZ179" s="396"/>
      <c r="MVA179" s="396"/>
      <c r="MVB179" s="396"/>
      <c r="MVC179" s="396"/>
      <c r="MVD179" s="396"/>
      <c r="MVE179" s="396"/>
      <c r="MVF179" s="396"/>
      <c r="MVG179" s="396"/>
      <c r="MVH179" s="396"/>
      <c r="MVI179" s="396"/>
      <c r="MVJ179" s="396"/>
      <c r="MVK179" s="396"/>
      <c r="MVL179" s="396"/>
      <c r="MVM179" s="396"/>
      <c r="MVN179" s="396"/>
      <c r="MVO179" s="396"/>
      <c r="MVP179" s="396"/>
      <c r="MVQ179" s="396"/>
      <c r="MVR179" s="396"/>
      <c r="MVS179" s="396"/>
      <c r="MVT179" s="396"/>
      <c r="MVU179" s="396"/>
      <c r="MVV179" s="396"/>
      <c r="MVW179" s="396"/>
      <c r="MVX179" s="396"/>
      <c r="MVY179" s="396"/>
      <c r="MVZ179" s="396"/>
      <c r="MWA179" s="396"/>
      <c r="MWB179" s="396"/>
      <c r="MWC179" s="396"/>
      <c r="MWD179" s="396"/>
      <c r="MWE179" s="396"/>
      <c r="MWF179" s="396"/>
      <c r="MWG179" s="396"/>
      <c r="MWH179" s="396"/>
      <c r="MWI179" s="396"/>
      <c r="MWJ179" s="396"/>
      <c r="MWK179" s="396"/>
      <c r="MWL179" s="396"/>
      <c r="MWM179" s="396"/>
      <c r="MWN179" s="396"/>
      <c r="MWO179" s="396"/>
      <c r="MWP179" s="396"/>
      <c r="MWQ179" s="396"/>
      <c r="MWR179" s="396"/>
      <c r="MWS179" s="396"/>
      <c r="MWT179" s="396"/>
      <c r="MWU179" s="396"/>
      <c r="MWV179" s="396"/>
      <c r="MWW179" s="396"/>
      <c r="MWX179" s="396"/>
      <c r="MWY179" s="396"/>
      <c r="MWZ179" s="396"/>
      <c r="MXA179" s="396"/>
      <c r="MXB179" s="396"/>
      <c r="MXC179" s="396"/>
      <c r="MXD179" s="396"/>
      <c r="MXE179" s="396"/>
      <c r="MXF179" s="396"/>
      <c r="MXG179" s="396"/>
      <c r="MXH179" s="396"/>
      <c r="MXI179" s="396"/>
      <c r="MXJ179" s="396"/>
      <c r="MXK179" s="396"/>
      <c r="MXL179" s="396"/>
      <c r="MXM179" s="396"/>
      <c r="MXN179" s="396"/>
      <c r="MXO179" s="396"/>
      <c r="MXP179" s="396"/>
      <c r="MXQ179" s="396"/>
      <c r="MXR179" s="396"/>
      <c r="MXS179" s="396"/>
      <c r="MXT179" s="396"/>
      <c r="MXU179" s="396"/>
      <c r="MXV179" s="396"/>
      <c r="MXW179" s="396"/>
      <c r="MXX179" s="396"/>
      <c r="MXY179" s="396"/>
      <c r="MXZ179" s="396"/>
      <c r="MYA179" s="396"/>
      <c r="MYB179" s="396"/>
      <c r="MYC179" s="396"/>
      <c r="MYD179" s="396"/>
      <c r="MYE179" s="396"/>
      <c r="MYF179" s="396"/>
      <c r="MYG179" s="396"/>
      <c r="MYH179" s="396"/>
      <c r="MYI179" s="396"/>
      <c r="MYJ179" s="396"/>
      <c r="MYK179" s="396"/>
      <c r="MYL179" s="396"/>
      <c r="MYM179" s="396"/>
      <c r="MYN179" s="396"/>
      <c r="MYO179" s="396"/>
      <c r="MYP179" s="396"/>
      <c r="MYQ179" s="396"/>
      <c r="MYR179" s="396"/>
      <c r="MYS179" s="396"/>
      <c r="MYT179" s="396"/>
      <c r="MYU179" s="396"/>
      <c r="MYV179" s="396"/>
      <c r="MYW179" s="396"/>
      <c r="MYX179" s="396"/>
      <c r="MYY179" s="396"/>
      <c r="MYZ179" s="396"/>
      <c r="MZA179" s="396"/>
      <c r="MZB179" s="396"/>
      <c r="MZC179" s="396"/>
      <c r="MZD179" s="396"/>
      <c r="MZE179" s="396"/>
      <c r="MZF179" s="396"/>
      <c r="MZG179" s="396"/>
      <c r="MZH179" s="396"/>
      <c r="MZI179" s="396"/>
      <c r="MZJ179" s="396"/>
      <c r="MZK179" s="396"/>
      <c r="MZL179" s="396"/>
      <c r="MZM179" s="396"/>
      <c r="MZN179" s="396"/>
      <c r="MZO179" s="396"/>
      <c r="MZP179" s="396"/>
      <c r="MZQ179" s="396"/>
      <c r="MZR179" s="396"/>
      <c r="MZS179" s="396"/>
      <c r="MZT179" s="396"/>
      <c r="MZU179" s="396"/>
      <c r="MZV179" s="396"/>
      <c r="MZW179" s="396"/>
      <c r="MZX179" s="396"/>
      <c r="MZY179" s="396"/>
      <c r="MZZ179" s="396"/>
      <c r="NAA179" s="396"/>
      <c r="NAB179" s="396"/>
      <c r="NAC179" s="396"/>
      <c r="NAD179" s="396"/>
      <c r="NAE179" s="396"/>
      <c r="NAF179" s="396"/>
      <c r="NAG179" s="396"/>
      <c r="NAH179" s="396"/>
      <c r="NAI179" s="396"/>
      <c r="NAJ179" s="396"/>
      <c r="NAK179" s="396"/>
      <c r="NAL179" s="396"/>
      <c r="NAM179" s="396"/>
      <c r="NAN179" s="396"/>
      <c r="NAO179" s="396"/>
      <c r="NAP179" s="396"/>
      <c r="NAQ179" s="396"/>
      <c r="NAR179" s="396"/>
      <c r="NAS179" s="396"/>
      <c r="NAT179" s="396"/>
      <c r="NAU179" s="396"/>
      <c r="NAV179" s="396"/>
      <c r="NAW179" s="396"/>
      <c r="NAX179" s="396"/>
      <c r="NAY179" s="396"/>
      <c r="NAZ179" s="396"/>
      <c r="NBA179" s="396"/>
      <c r="NBB179" s="396"/>
      <c r="NBC179" s="396"/>
      <c r="NBD179" s="396"/>
      <c r="NBE179" s="396"/>
      <c r="NBF179" s="396"/>
      <c r="NBG179" s="396"/>
      <c r="NBH179" s="396"/>
      <c r="NBI179" s="396"/>
      <c r="NBJ179" s="396"/>
      <c r="NBK179" s="396"/>
      <c r="NBL179" s="396"/>
      <c r="NBM179" s="396"/>
      <c r="NBN179" s="396"/>
      <c r="NBO179" s="396"/>
      <c r="NBP179" s="396"/>
      <c r="NBQ179" s="396"/>
      <c r="NBR179" s="396"/>
      <c r="NBS179" s="396"/>
      <c r="NBT179" s="396"/>
      <c r="NBU179" s="396"/>
      <c r="NBV179" s="396"/>
      <c r="NBW179" s="396"/>
      <c r="NBX179" s="396"/>
      <c r="NBY179" s="396"/>
      <c r="NBZ179" s="396"/>
      <c r="NCA179" s="396"/>
      <c r="NCB179" s="396"/>
      <c r="NCC179" s="396"/>
      <c r="NCD179" s="396"/>
      <c r="NCE179" s="396"/>
      <c r="NCF179" s="396"/>
      <c r="NCG179" s="396"/>
      <c r="NCH179" s="396"/>
      <c r="NCI179" s="396"/>
      <c r="NCJ179" s="396"/>
      <c r="NCK179" s="396"/>
      <c r="NCL179" s="396"/>
      <c r="NCM179" s="396"/>
      <c r="NCN179" s="396"/>
      <c r="NCO179" s="396"/>
      <c r="NCP179" s="396"/>
      <c r="NCQ179" s="396"/>
      <c r="NCR179" s="396"/>
      <c r="NCS179" s="396"/>
      <c r="NCT179" s="396"/>
      <c r="NCU179" s="396"/>
      <c r="NCV179" s="396"/>
      <c r="NCW179" s="396"/>
      <c r="NCX179" s="396"/>
      <c r="NCY179" s="396"/>
      <c r="NCZ179" s="396"/>
      <c r="NDA179" s="396"/>
      <c r="NDB179" s="396"/>
      <c r="NDC179" s="396"/>
      <c r="NDD179" s="396"/>
      <c r="NDE179" s="396"/>
      <c r="NDF179" s="396"/>
      <c r="NDG179" s="396"/>
      <c r="NDH179" s="396"/>
      <c r="NDI179" s="396"/>
      <c r="NDJ179" s="396"/>
      <c r="NDK179" s="396"/>
      <c r="NDL179" s="396"/>
      <c r="NDM179" s="396"/>
      <c r="NDN179" s="396"/>
      <c r="NDO179" s="396"/>
      <c r="NDP179" s="396"/>
      <c r="NDQ179" s="396"/>
      <c r="NDR179" s="396"/>
      <c r="NDS179" s="396"/>
      <c r="NDT179" s="396"/>
      <c r="NDU179" s="396"/>
      <c r="NDV179" s="396"/>
      <c r="NDW179" s="396"/>
      <c r="NDX179" s="396"/>
      <c r="NDY179" s="396"/>
      <c r="NDZ179" s="396"/>
      <c r="NEA179" s="396"/>
      <c r="NEB179" s="396"/>
      <c r="NEC179" s="396"/>
      <c r="NED179" s="396"/>
      <c r="NEE179" s="396"/>
      <c r="NEF179" s="396"/>
      <c r="NEG179" s="396"/>
      <c r="NEH179" s="396"/>
      <c r="NEI179" s="396"/>
      <c r="NEJ179" s="396"/>
      <c r="NEK179" s="396"/>
      <c r="NEL179" s="396"/>
      <c r="NEM179" s="396"/>
      <c r="NEN179" s="396"/>
      <c r="NEO179" s="396"/>
      <c r="NEP179" s="396"/>
      <c r="NEQ179" s="396"/>
      <c r="NER179" s="396"/>
      <c r="NES179" s="396"/>
      <c r="NET179" s="396"/>
      <c r="NEU179" s="396"/>
      <c r="NEV179" s="396"/>
      <c r="NEW179" s="396"/>
      <c r="NEX179" s="396"/>
      <c r="NEY179" s="396"/>
      <c r="NEZ179" s="396"/>
      <c r="NFA179" s="396"/>
      <c r="NFB179" s="396"/>
      <c r="NFC179" s="396"/>
      <c r="NFD179" s="396"/>
      <c r="NFE179" s="396"/>
      <c r="NFF179" s="396"/>
      <c r="NFG179" s="396"/>
      <c r="NFH179" s="396"/>
      <c r="NFI179" s="396"/>
      <c r="NFJ179" s="396"/>
      <c r="NFK179" s="396"/>
      <c r="NFL179" s="396"/>
      <c r="NFM179" s="396"/>
      <c r="NFN179" s="396"/>
      <c r="NFO179" s="396"/>
      <c r="NFP179" s="396"/>
      <c r="NFQ179" s="396"/>
      <c r="NFR179" s="396"/>
      <c r="NFS179" s="396"/>
      <c r="NFT179" s="396"/>
      <c r="NFU179" s="396"/>
      <c r="NFV179" s="396"/>
      <c r="NFW179" s="396"/>
      <c r="NFX179" s="396"/>
      <c r="NFY179" s="396"/>
      <c r="NFZ179" s="396"/>
      <c r="NGA179" s="396"/>
      <c r="NGB179" s="396"/>
      <c r="NGC179" s="396"/>
      <c r="NGD179" s="396"/>
      <c r="NGE179" s="396"/>
      <c r="NGF179" s="396"/>
      <c r="NGG179" s="396"/>
      <c r="NGH179" s="396"/>
      <c r="NGI179" s="396"/>
      <c r="NGJ179" s="396"/>
      <c r="NGK179" s="396"/>
      <c r="NGL179" s="396"/>
      <c r="NGM179" s="396"/>
      <c r="NGN179" s="396"/>
      <c r="NGO179" s="396"/>
      <c r="NGP179" s="396"/>
      <c r="NGQ179" s="396"/>
      <c r="NGR179" s="396"/>
      <c r="NGS179" s="396"/>
      <c r="NGT179" s="396"/>
      <c r="NGU179" s="396"/>
      <c r="NGV179" s="396"/>
      <c r="NGW179" s="396"/>
      <c r="NGX179" s="396"/>
      <c r="NGY179" s="396"/>
      <c r="NGZ179" s="396"/>
      <c r="NHA179" s="396"/>
      <c r="NHB179" s="396"/>
      <c r="NHC179" s="396"/>
      <c r="NHD179" s="396"/>
      <c r="NHE179" s="396"/>
      <c r="NHF179" s="396"/>
      <c r="NHG179" s="396"/>
      <c r="NHH179" s="396"/>
      <c r="NHI179" s="396"/>
      <c r="NHJ179" s="396"/>
      <c r="NHK179" s="396"/>
      <c r="NHL179" s="396"/>
      <c r="NHM179" s="396"/>
      <c r="NHN179" s="396"/>
      <c r="NHO179" s="396"/>
      <c r="NHP179" s="396"/>
      <c r="NHQ179" s="396"/>
      <c r="NHR179" s="396"/>
      <c r="NHS179" s="396"/>
      <c r="NHT179" s="396"/>
      <c r="NHU179" s="396"/>
      <c r="NHV179" s="396"/>
      <c r="NHW179" s="396"/>
      <c r="NHX179" s="396"/>
      <c r="NHY179" s="396"/>
      <c r="NHZ179" s="396"/>
      <c r="NIA179" s="396"/>
      <c r="NIB179" s="396"/>
      <c r="NIC179" s="396"/>
      <c r="NID179" s="396"/>
      <c r="NIE179" s="396"/>
      <c r="NIF179" s="396"/>
      <c r="NIG179" s="396"/>
      <c r="NIH179" s="396"/>
      <c r="NII179" s="396"/>
      <c r="NIJ179" s="396"/>
      <c r="NIK179" s="396"/>
      <c r="NIL179" s="396"/>
      <c r="NIM179" s="396"/>
      <c r="NIN179" s="396"/>
      <c r="NIO179" s="396"/>
      <c r="NIP179" s="396"/>
      <c r="NIQ179" s="396"/>
      <c r="NIR179" s="396"/>
      <c r="NIS179" s="396"/>
      <c r="NIT179" s="396"/>
      <c r="NIU179" s="396"/>
      <c r="NIV179" s="396"/>
      <c r="NIW179" s="396"/>
      <c r="NIX179" s="396"/>
      <c r="NIY179" s="396"/>
      <c r="NIZ179" s="396"/>
      <c r="NJA179" s="396"/>
      <c r="NJB179" s="396"/>
      <c r="NJC179" s="396"/>
      <c r="NJD179" s="396"/>
      <c r="NJE179" s="396"/>
      <c r="NJF179" s="396"/>
      <c r="NJG179" s="396"/>
      <c r="NJH179" s="396"/>
      <c r="NJI179" s="396"/>
      <c r="NJJ179" s="396"/>
      <c r="NJK179" s="396"/>
      <c r="NJL179" s="396"/>
      <c r="NJM179" s="396"/>
      <c r="NJN179" s="396"/>
      <c r="NJO179" s="396"/>
      <c r="NJP179" s="396"/>
      <c r="NJQ179" s="396"/>
      <c r="NJR179" s="396"/>
      <c r="NJS179" s="396"/>
      <c r="NJT179" s="396"/>
      <c r="NJU179" s="396"/>
      <c r="NJV179" s="396"/>
      <c r="NJW179" s="396"/>
      <c r="NJX179" s="396"/>
      <c r="NJY179" s="396"/>
      <c r="NJZ179" s="396"/>
      <c r="NKA179" s="396"/>
      <c r="NKB179" s="396"/>
      <c r="NKC179" s="396"/>
      <c r="NKD179" s="396"/>
      <c r="NKE179" s="396"/>
      <c r="NKF179" s="396"/>
      <c r="NKG179" s="396"/>
      <c r="NKH179" s="396"/>
      <c r="NKI179" s="396"/>
      <c r="NKJ179" s="396"/>
      <c r="NKK179" s="396"/>
      <c r="NKL179" s="396"/>
      <c r="NKM179" s="396"/>
      <c r="NKN179" s="396"/>
      <c r="NKO179" s="396"/>
      <c r="NKP179" s="396"/>
      <c r="NKQ179" s="396"/>
      <c r="NKR179" s="396"/>
      <c r="NKS179" s="396"/>
      <c r="NKT179" s="396"/>
      <c r="NKU179" s="396"/>
      <c r="NKV179" s="396"/>
      <c r="NKW179" s="396"/>
      <c r="NKX179" s="396"/>
      <c r="NKY179" s="396"/>
      <c r="NKZ179" s="396"/>
      <c r="NLA179" s="396"/>
      <c r="NLB179" s="396"/>
      <c r="NLC179" s="396"/>
      <c r="NLD179" s="396"/>
      <c r="NLE179" s="396"/>
      <c r="NLF179" s="396"/>
      <c r="NLG179" s="396"/>
      <c r="NLH179" s="396"/>
      <c r="NLI179" s="396"/>
      <c r="NLJ179" s="396"/>
      <c r="NLK179" s="396"/>
      <c r="NLL179" s="396"/>
      <c r="NLM179" s="396"/>
      <c r="NLN179" s="396"/>
      <c r="NLO179" s="396"/>
      <c r="NLP179" s="396"/>
      <c r="NLQ179" s="396"/>
      <c r="NLR179" s="396"/>
      <c r="NLS179" s="396"/>
      <c r="NLT179" s="396"/>
      <c r="NLU179" s="396"/>
      <c r="NLV179" s="396"/>
      <c r="NLW179" s="396"/>
      <c r="NLX179" s="396"/>
      <c r="NLY179" s="396"/>
      <c r="NLZ179" s="396"/>
      <c r="NMA179" s="396"/>
      <c r="NMB179" s="396"/>
      <c r="NMC179" s="396"/>
      <c r="NMD179" s="396"/>
      <c r="NME179" s="396"/>
      <c r="NMF179" s="396"/>
      <c r="NMG179" s="396"/>
      <c r="NMH179" s="396"/>
      <c r="NMI179" s="396"/>
      <c r="NMJ179" s="396"/>
      <c r="NMK179" s="396"/>
      <c r="NML179" s="396"/>
      <c r="NMM179" s="396"/>
      <c r="NMN179" s="396"/>
      <c r="NMO179" s="396"/>
      <c r="NMP179" s="396"/>
      <c r="NMQ179" s="396"/>
      <c r="NMR179" s="396"/>
      <c r="NMS179" s="396"/>
      <c r="NMT179" s="396"/>
      <c r="NMU179" s="396"/>
      <c r="NMV179" s="396"/>
      <c r="NMW179" s="396"/>
      <c r="NMX179" s="396"/>
      <c r="NMY179" s="396"/>
      <c r="NMZ179" s="396"/>
      <c r="NNA179" s="396"/>
      <c r="NNB179" s="396"/>
      <c r="NNC179" s="396"/>
      <c r="NND179" s="396"/>
      <c r="NNE179" s="396"/>
      <c r="NNF179" s="396"/>
      <c r="NNG179" s="396"/>
      <c r="NNH179" s="396"/>
      <c r="NNI179" s="396"/>
      <c r="NNJ179" s="396"/>
      <c r="NNK179" s="396"/>
      <c r="NNL179" s="396"/>
      <c r="NNM179" s="396"/>
      <c r="NNN179" s="396"/>
      <c r="NNO179" s="396"/>
      <c r="NNP179" s="396"/>
      <c r="NNQ179" s="396"/>
      <c r="NNR179" s="396"/>
      <c r="NNS179" s="396"/>
      <c r="NNT179" s="396"/>
      <c r="NNU179" s="396"/>
      <c r="NNV179" s="396"/>
      <c r="NNW179" s="396"/>
      <c r="NNX179" s="396"/>
      <c r="NNY179" s="396"/>
      <c r="NNZ179" s="396"/>
      <c r="NOA179" s="396"/>
      <c r="NOB179" s="396"/>
      <c r="NOC179" s="396"/>
      <c r="NOD179" s="396"/>
      <c r="NOE179" s="396"/>
      <c r="NOF179" s="396"/>
      <c r="NOG179" s="396"/>
      <c r="NOH179" s="396"/>
      <c r="NOI179" s="396"/>
      <c r="NOJ179" s="396"/>
      <c r="NOK179" s="396"/>
      <c r="NOL179" s="396"/>
      <c r="NOM179" s="396"/>
      <c r="NON179" s="396"/>
      <c r="NOO179" s="396"/>
      <c r="NOP179" s="396"/>
      <c r="NOQ179" s="396"/>
      <c r="NOR179" s="396"/>
      <c r="NOS179" s="396"/>
      <c r="NOT179" s="396"/>
      <c r="NOU179" s="396"/>
      <c r="NOV179" s="396"/>
      <c r="NOW179" s="396"/>
      <c r="NOX179" s="396"/>
      <c r="NOY179" s="396"/>
      <c r="NOZ179" s="396"/>
      <c r="NPA179" s="396"/>
      <c r="NPB179" s="396"/>
      <c r="NPC179" s="396"/>
      <c r="NPD179" s="396"/>
      <c r="NPE179" s="396"/>
      <c r="NPF179" s="396"/>
      <c r="NPG179" s="396"/>
      <c r="NPH179" s="396"/>
      <c r="NPI179" s="396"/>
      <c r="NPJ179" s="396"/>
      <c r="NPK179" s="396"/>
      <c r="NPL179" s="396"/>
      <c r="NPM179" s="396"/>
      <c r="NPN179" s="396"/>
      <c r="NPO179" s="396"/>
      <c r="NPP179" s="396"/>
      <c r="NPQ179" s="396"/>
      <c r="NPR179" s="396"/>
      <c r="NPS179" s="396"/>
      <c r="NPT179" s="396"/>
      <c r="NPU179" s="396"/>
      <c r="NPV179" s="396"/>
      <c r="NPW179" s="396"/>
      <c r="NPX179" s="396"/>
      <c r="NPY179" s="396"/>
      <c r="NPZ179" s="396"/>
      <c r="NQA179" s="396"/>
      <c r="NQB179" s="396"/>
      <c r="NQC179" s="396"/>
      <c r="NQD179" s="396"/>
      <c r="NQE179" s="396"/>
      <c r="NQF179" s="396"/>
      <c r="NQG179" s="396"/>
      <c r="NQH179" s="396"/>
      <c r="NQI179" s="396"/>
      <c r="NQJ179" s="396"/>
      <c r="NQK179" s="396"/>
      <c r="NQL179" s="396"/>
      <c r="NQM179" s="396"/>
      <c r="NQN179" s="396"/>
      <c r="NQO179" s="396"/>
      <c r="NQP179" s="396"/>
      <c r="NQQ179" s="396"/>
      <c r="NQR179" s="396"/>
      <c r="NQS179" s="396"/>
      <c r="NQT179" s="396"/>
      <c r="NQU179" s="396"/>
      <c r="NQV179" s="396"/>
      <c r="NQW179" s="396"/>
      <c r="NQX179" s="396"/>
      <c r="NQY179" s="396"/>
      <c r="NQZ179" s="396"/>
      <c r="NRA179" s="396"/>
      <c r="NRB179" s="396"/>
      <c r="NRC179" s="396"/>
      <c r="NRD179" s="396"/>
      <c r="NRE179" s="396"/>
      <c r="NRF179" s="396"/>
      <c r="NRG179" s="396"/>
      <c r="NRH179" s="396"/>
      <c r="NRI179" s="396"/>
      <c r="NRJ179" s="396"/>
      <c r="NRK179" s="396"/>
      <c r="NRL179" s="396"/>
      <c r="NRM179" s="396"/>
      <c r="NRN179" s="396"/>
      <c r="NRO179" s="396"/>
      <c r="NRP179" s="396"/>
      <c r="NRQ179" s="396"/>
      <c r="NRR179" s="396"/>
      <c r="NRS179" s="396"/>
      <c r="NRT179" s="396"/>
      <c r="NRU179" s="396"/>
      <c r="NRV179" s="396"/>
      <c r="NRW179" s="396"/>
      <c r="NRX179" s="396"/>
      <c r="NRY179" s="396"/>
      <c r="NRZ179" s="396"/>
      <c r="NSA179" s="396"/>
      <c r="NSB179" s="396"/>
      <c r="NSC179" s="396"/>
      <c r="NSD179" s="396"/>
      <c r="NSE179" s="396"/>
      <c r="NSF179" s="396"/>
      <c r="NSG179" s="396"/>
      <c r="NSH179" s="396"/>
      <c r="NSI179" s="396"/>
      <c r="NSJ179" s="396"/>
      <c r="NSK179" s="396"/>
      <c r="NSL179" s="396"/>
      <c r="NSM179" s="396"/>
      <c r="NSN179" s="396"/>
      <c r="NSO179" s="396"/>
      <c r="NSP179" s="396"/>
      <c r="NSQ179" s="396"/>
      <c r="NSR179" s="396"/>
      <c r="NSS179" s="396"/>
      <c r="NST179" s="396"/>
      <c r="NSU179" s="396"/>
      <c r="NSV179" s="396"/>
      <c r="NSW179" s="396"/>
      <c r="NSX179" s="396"/>
      <c r="NSY179" s="396"/>
      <c r="NSZ179" s="396"/>
      <c r="NTA179" s="396"/>
      <c r="NTB179" s="396"/>
      <c r="NTC179" s="396"/>
      <c r="NTD179" s="396"/>
      <c r="NTE179" s="396"/>
      <c r="NTF179" s="396"/>
      <c r="NTG179" s="396"/>
      <c r="NTH179" s="396"/>
      <c r="NTI179" s="396"/>
      <c r="NTJ179" s="396"/>
      <c r="NTK179" s="396"/>
      <c r="NTL179" s="396"/>
      <c r="NTM179" s="396"/>
      <c r="NTN179" s="396"/>
      <c r="NTO179" s="396"/>
      <c r="NTP179" s="396"/>
      <c r="NTQ179" s="396"/>
      <c r="NTR179" s="396"/>
      <c r="NTS179" s="396"/>
      <c r="NTT179" s="396"/>
      <c r="NTU179" s="396"/>
      <c r="NTV179" s="396"/>
      <c r="NTW179" s="396"/>
      <c r="NTX179" s="396"/>
      <c r="NTY179" s="396"/>
      <c r="NTZ179" s="396"/>
      <c r="NUA179" s="396"/>
      <c r="NUB179" s="396"/>
      <c r="NUC179" s="396"/>
      <c r="NUD179" s="396"/>
      <c r="NUE179" s="396"/>
      <c r="NUF179" s="396"/>
      <c r="NUG179" s="396"/>
      <c r="NUH179" s="396"/>
      <c r="NUI179" s="396"/>
      <c r="NUJ179" s="396"/>
      <c r="NUK179" s="396"/>
      <c r="NUL179" s="396"/>
      <c r="NUM179" s="396"/>
      <c r="NUN179" s="396"/>
      <c r="NUO179" s="396"/>
      <c r="NUP179" s="396"/>
      <c r="NUQ179" s="396"/>
      <c r="NUR179" s="396"/>
      <c r="NUS179" s="396"/>
      <c r="NUT179" s="396"/>
      <c r="NUU179" s="396"/>
      <c r="NUV179" s="396"/>
      <c r="NUW179" s="396"/>
      <c r="NUX179" s="396"/>
      <c r="NUY179" s="396"/>
      <c r="NUZ179" s="396"/>
      <c r="NVA179" s="396"/>
      <c r="NVB179" s="396"/>
      <c r="NVC179" s="396"/>
      <c r="NVD179" s="396"/>
      <c r="NVE179" s="396"/>
      <c r="NVF179" s="396"/>
      <c r="NVG179" s="396"/>
      <c r="NVH179" s="396"/>
      <c r="NVI179" s="396"/>
      <c r="NVJ179" s="396"/>
      <c r="NVK179" s="396"/>
      <c r="NVL179" s="396"/>
      <c r="NVM179" s="396"/>
      <c r="NVN179" s="396"/>
      <c r="NVO179" s="396"/>
      <c r="NVP179" s="396"/>
      <c r="NVQ179" s="396"/>
      <c r="NVR179" s="396"/>
      <c r="NVS179" s="396"/>
      <c r="NVT179" s="396"/>
      <c r="NVU179" s="396"/>
      <c r="NVV179" s="396"/>
      <c r="NVW179" s="396"/>
      <c r="NVX179" s="396"/>
      <c r="NVY179" s="396"/>
      <c r="NVZ179" s="396"/>
      <c r="NWA179" s="396"/>
      <c r="NWB179" s="396"/>
      <c r="NWC179" s="396"/>
      <c r="NWD179" s="396"/>
      <c r="NWE179" s="396"/>
      <c r="NWF179" s="396"/>
      <c r="NWG179" s="396"/>
      <c r="NWH179" s="396"/>
      <c r="NWI179" s="396"/>
      <c r="NWJ179" s="396"/>
      <c r="NWK179" s="396"/>
      <c r="NWL179" s="396"/>
      <c r="NWM179" s="396"/>
      <c r="NWN179" s="396"/>
      <c r="NWO179" s="396"/>
      <c r="NWP179" s="396"/>
      <c r="NWQ179" s="396"/>
      <c r="NWR179" s="396"/>
      <c r="NWS179" s="396"/>
      <c r="NWT179" s="396"/>
      <c r="NWU179" s="396"/>
      <c r="NWV179" s="396"/>
      <c r="NWW179" s="396"/>
      <c r="NWX179" s="396"/>
      <c r="NWY179" s="396"/>
      <c r="NWZ179" s="396"/>
      <c r="NXA179" s="396"/>
      <c r="NXB179" s="396"/>
      <c r="NXC179" s="396"/>
      <c r="NXD179" s="396"/>
      <c r="NXE179" s="396"/>
      <c r="NXF179" s="396"/>
      <c r="NXG179" s="396"/>
      <c r="NXH179" s="396"/>
      <c r="NXI179" s="396"/>
      <c r="NXJ179" s="396"/>
      <c r="NXK179" s="396"/>
      <c r="NXL179" s="396"/>
      <c r="NXM179" s="396"/>
      <c r="NXN179" s="396"/>
      <c r="NXO179" s="396"/>
      <c r="NXP179" s="396"/>
      <c r="NXQ179" s="396"/>
      <c r="NXR179" s="396"/>
      <c r="NXS179" s="396"/>
      <c r="NXT179" s="396"/>
      <c r="NXU179" s="396"/>
      <c r="NXV179" s="396"/>
      <c r="NXW179" s="396"/>
      <c r="NXX179" s="396"/>
      <c r="NXY179" s="396"/>
      <c r="NXZ179" s="396"/>
      <c r="NYA179" s="396"/>
      <c r="NYB179" s="396"/>
      <c r="NYC179" s="396"/>
      <c r="NYD179" s="396"/>
      <c r="NYE179" s="396"/>
      <c r="NYF179" s="396"/>
      <c r="NYG179" s="396"/>
      <c r="NYH179" s="396"/>
      <c r="NYI179" s="396"/>
      <c r="NYJ179" s="396"/>
      <c r="NYK179" s="396"/>
      <c r="NYL179" s="396"/>
      <c r="NYM179" s="396"/>
      <c r="NYN179" s="396"/>
      <c r="NYO179" s="396"/>
      <c r="NYP179" s="396"/>
      <c r="NYQ179" s="396"/>
      <c r="NYR179" s="396"/>
      <c r="NYS179" s="396"/>
      <c r="NYT179" s="396"/>
      <c r="NYU179" s="396"/>
      <c r="NYV179" s="396"/>
      <c r="NYW179" s="396"/>
      <c r="NYX179" s="396"/>
      <c r="NYY179" s="396"/>
      <c r="NYZ179" s="396"/>
      <c r="NZA179" s="396"/>
      <c r="NZB179" s="396"/>
      <c r="NZC179" s="396"/>
      <c r="NZD179" s="396"/>
      <c r="NZE179" s="396"/>
      <c r="NZF179" s="396"/>
      <c r="NZG179" s="396"/>
      <c r="NZH179" s="396"/>
      <c r="NZI179" s="396"/>
      <c r="NZJ179" s="396"/>
      <c r="NZK179" s="396"/>
      <c r="NZL179" s="396"/>
      <c r="NZM179" s="396"/>
      <c r="NZN179" s="396"/>
      <c r="NZO179" s="396"/>
      <c r="NZP179" s="396"/>
      <c r="NZQ179" s="396"/>
      <c r="NZR179" s="396"/>
      <c r="NZS179" s="396"/>
      <c r="NZT179" s="396"/>
      <c r="NZU179" s="396"/>
      <c r="NZV179" s="396"/>
      <c r="NZW179" s="396"/>
      <c r="NZX179" s="396"/>
      <c r="NZY179" s="396"/>
      <c r="NZZ179" s="396"/>
      <c r="OAA179" s="396"/>
      <c r="OAB179" s="396"/>
      <c r="OAC179" s="396"/>
      <c r="OAD179" s="396"/>
      <c r="OAE179" s="396"/>
      <c r="OAF179" s="396"/>
      <c r="OAG179" s="396"/>
      <c r="OAH179" s="396"/>
      <c r="OAI179" s="396"/>
      <c r="OAJ179" s="396"/>
      <c r="OAK179" s="396"/>
      <c r="OAL179" s="396"/>
      <c r="OAM179" s="396"/>
      <c r="OAN179" s="396"/>
      <c r="OAO179" s="396"/>
      <c r="OAP179" s="396"/>
      <c r="OAQ179" s="396"/>
      <c r="OAR179" s="396"/>
      <c r="OAS179" s="396"/>
      <c r="OAT179" s="396"/>
      <c r="OAU179" s="396"/>
      <c r="OAV179" s="396"/>
      <c r="OAW179" s="396"/>
      <c r="OAX179" s="396"/>
      <c r="OAY179" s="396"/>
      <c r="OAZ179" s="396"/>
      <c r="OBA179" s="396"/>
      <c r="OBB179" s="396"/>
      <c r="OBC179" s="396"/>
      <c r="OBD179" s="396"/>
      <c r="OBE179" s="396"/>
      <c r="OBF179" s="396"/>
      <c r="OBG179" s="396"/>
      <c r="OBH179" s="396"/>
      <c r="OBI179" s="396"/>
      <c r="OBJ179" s="396"/>
      <c r="OBK179" s="396"/>
      <c r="OBL179" s="396"/>
      <c r="OBM179" s="396"/>
      <c r="OBN179" s="396"/>
      <c r="OBO179" s="396"/>
      <c r="OBP179" s="396"/>
      <c r="OBQ179" s="396"/>
      <c r="OBR179" s="396"/>
      <c r="OBS179" s="396"/>
      <c r="OBT179" s="396"/>
      <c r="OBU179" s="396"/>
      <c r="OBV179" s="396"/>
      <c r="OBW179" s="396"/>
      <c r="OBX179" s="396"/>
      <c r="OBY179" s="396"/>
      <c r="OBZ179" s="396"/>
      <c r="OCA179" s="396"/>
      <c r="OCB179" s="396"/>
      <c r="OCC179" s="396"/>
      <c r="OCD179" s="396"/>
      <c r="OCE179" s="396"/>
      <c r="OCF179" s="396"/>
      <c r="OCG179" s="396"/>
      <c r="OCH179" s="396"/>
      <c r="OCI179" s="396"/>
      <c r="OCJ179" s="396"/>
      <c r="OCK179" s="396"/>
      <c r="OCL179" s="396"/>
      <c r="OCM179" s="396"/>
      <c r="OCN179" s="396"/>
      <c r="OCO179" s="396"/>
      <c r="OCP179" s="396"/>
      <c r="OCQ179" s="396"/>
      <c r="OCR179" s="396"/>
      <c r="OCS179" s="396"/>
      <c r="OCT179" s="396"/>
      <c r="OCU179" s="396"/>
      <c r="OCV179" s="396"/>
      <c r="OCW179" s="396"/>
      <c r="OCX179" s="396"/>
      <c r="OCY179" s="396"/>
      <c r="OCZ179" s="396"/>
      <c r="ODA179" s="396"/>
      <c r="ODB179" s="396"/>
      <c r="ODC179" s="396"/>
      <c r="ODD179" s="396"/>
      <c r="ODE179" s="396"/>
      <c r="ODF179" s="396"/>
      <c r="ODG179" s="396"/>
      <c r="ODH179" s="396"/>
      <c r="ODI179" s="396"/>
      <c r="ODJ179" s="396"/>
      <c r="ODK179" s="396"/>
      <c r="ODL179" s="396"/>
      <c r="ODM179" s="396"/>
      <c r="ODN179" s="396"/>
      <c r="ODO179" s="396"/>
      <c r="ODP179" s="396"/>
      <c r="ODQ179" s="396"/>
      <c r="ODR179" s="396"/>
      <c r="ODS179" s="396"/>
      <c r="ODT179" s="396"/>
      <c r="ODU179" s="396"/>
      <c r="ODV179" s="396"/>
      <c r="ODW179" s="396"/>
      <c r="ODX179" s="396"/>
      <c r="ODY179" s="396"/>
      <c r="ODZ179" s="396"/>
      <c r="OEA179" s="396"/>
      <c r="OEB179" s="396"/>
      <c r="OEC179" s="396"/>
      <c r="OED179" s="396"/>
      <c r="OEE179" s="396"/>
      <c r="OEF179" s="396"/>
      <c r="OEG179" s="396"/>
      <c r="OEH179" s="396"/>
      <c r="OEI179" s="396"/>
      <c r="OEJ179" s="396"/>
      <c r="OEK179" s="396"/>
      <c r="OEL179" s="396"/>
      <c r="OEM179" s="396"/>
      <c r="OEN179" s="396"/>
      <c r="OEO179" s="396"/>
      <c r="OEP179" s="396"/>
      <c r="OEQ179" s="396"/>
      <c r="OER179" s="396"/>
      <c r="OES179" s="396"/>
      <c r="OET179" s="396"/>
      <c r="OEU179" s="396"/>
      <c r="OEV179" s="396"/>
      <c r="OEW179" s="396"/>
      <c r="OEX179" s="396"/>
      <c r="OEY179" s="396"/>
      <c r="OEZ179" s="396"/>
      <c r="OFA179" s="396"/>
      <c r="OFB179" s="396"/>
      <c r="OFC179" s="396"/>
      <c r="OFD179" s="396"/>
      <c r="OFE179" s="396"/>
      <c r="OFF179" s="396"/>
      <c r="OFG179" s="396"/>
      <c r="OFH179" s="396"/>
      <c r="OFI179" s="396"/>
      <c r="OFJ179" s="396"/>
      <c r="OFK179" s="396"/>
      <c r="OFL179" s="396"/>
      <c r="OFM179" s="396"/>
      <c r="OFN179" s="396"/>
      <c r="OFO179" s="396"/>
      <c r="OFP179" s="396"/>
      <c r="OFQ179" s="396"/>
      <c r="OFR179" s="396"/>
      <c r="OFS179" s="396"/>
      <c r="OFT179" s="396"/>
      <c r="OFU179" s="396"/>
      <c r="OFV179" s="396"/>
      <c r="OFW179" s="396"/>
      <c r="OFX179" s="396"/>
      <c r="OFY179" s="396"/>
      <c r="OFZ179" s="396"/>
      <c r="OGA179" s="396"/>
      <c r="OGB179" s="396"/>
      <c r="OGC179" s="396"/>
      <c r="OGD179" s="396"/>
      <c r="OGE179" s="396"/>
      <c r="OGF179" s="396"/>
      <c r="OGG179" s="396"/>
      <c r="OGH179" s="396"/>
      <c r="OGI179" s="396"/>
      <c r="OGJ179" s="396"/>
      <c r="OGK179" s="396"/>
      <c r="OGL179" s="396"/>
      <c r="OGM179" s="396"/>
      <c r="OGN179" s="396"/>
      <c r="OGO179" s="396"/>
      <c r="OGP179" s="396"/>
      <c r="OGQ179" s="396"/>
      <c r="OGR179" s="396"/>
      <c r="OGS179" s="396"/>
      <c r="OGT179" s="396"/>
      <c r="OGU179" s="396"/>
      <c r="OGV179" s="396"/>
      <c r="OGW179" s="396"/>
      <c r="OGX179" s="396"/>
      <c r="OGY179" s="396"/>
      <c r="OGZ179" s="396"/>
      <c r="OHA179" s="396"/>
      <c r="OHB179" s="396"/>
      <c r="OHC179" s="396"/>
      <c r="OHD179" s="396"/>
      <c r="OHE179" s="396"/>
      <c r="OHF179" s="396"/>
      <c r="OHG179" s="396"/>
      <c r="OHH179" s="396"/>
      <c r="OHI179" s="396"/>
      <c r="OHJ179" s="396"/>
      <c r="OHK179" s="396"/>
      <c r="OHL179" s="396"/>
      <c r="OHM179" s="396"/>
      <c r="OHN179" s="396"/>
      <c r="OHO179" s="396"/>
      <c r="OHP179" s="396"/>
      <c r="OHQ179" s="396"/>
      <c r="OHR179" s="396"/>
      <c r="OHS179" s="396"/>
      <c r="OHT179" s="396"/>
      <c r="OHU179" s="396"/>
      <c r="OHV179" s="396"/>
      <c r="OHW179" s="396"/>
      <c r="OHX179" s="396"/>
      <c r="OHY179" s="396"/>
      <c r="OHZ179" s="396"/>
      <c r="OIA179" s="396"/>
      <c r="OIB179" s="396"/>
      <c r="OIC179" s="396"/>
      <c r="OID179" s="396"/>
      <c r="OIE179" s="396"/>
      <c r="OIF179" s="396"/>
      <c r="OIG179" s="396"/>
      <c r="OIH179" s="396"/>
      <c r="OII179" s="396"/>
      <c r="OIJ179" s="396"/>
      <c r="OIK179" s="396"/>
      <c r="OIL179" s="396"/>
      <c r="OIM179" s="396"/>
      <c r="OIN179" s="396"/>
      <c r="OIO179" s="396"/>
      <c r="OIP179" s="396"/>
      <c r="OIQ179" s="396"/>
      <c r="OIR179" s="396"/>
      <c r="OIS179" s="396"/>
      <c r="OIT179" s="396"/>
      <c r="OIU179" s="396"/>
      <c r="OIV179" s="396"/>
      <c r="OIW179" s="396"/>
      <c r="OIX179" s="396"/>
      <c r="OIY179" s="396"/>
      <c r="OIZ179" s="396"/>
      <c r="OJA179" s="396"/>
      <c r="OJB179" s="396"/>
      <c r="OJC179" s="396"/>
      <c r="OJD179" s="396"/>
      <c r="OJE179" s="396"/>
      <c r="OJF179" s="396"/>
      <c r="OJG179" s="396"/>
      <c r="OJH179" s="396"/>
      <c r="OJI179" s="396"/>
      <c r="OJJ179" s="396"/>
      <c r="OJK179" s="396"/>
      <c r="OJL179" s="396"/>
      <c r="OJM179" s="396"/>
      <c r="OJN179" s="396"/>
      <c r="OJO179" s="396"/>
      <c r="OJP179" s="396"/>
      <c r="OJQ179" s="396"/>
      <c r="OJR179" s="396"/>
      <c r="OJS179" s="396"/>
      <c r="OJT179" s="396"/>
      <c r="OJU179" s="396"/>
      <c r="OJV179" s="396"/>
      <c r="OJW179" s="396"/>
      <c r="OJX179" s="396"/>
      <c r="OJY179" s="396"/>
      <c r="OJZ179" s="396"/>
      <c r="OKA179" s="396"/>
      <c r="OKB179" s="396"/>
      <c r="OKC179" s="396"/>
      <c r="OKD179" s="396"/>
      <c r="OKE179" s="396"/>
      <c r="OKF179" s="396"/>
      <c r="OKG179" s="396"/>
      <c r="OKH179" s="396"/>
      <c r="OKI179" s="396"/>
      <c r="OKJ179" s="396"/>
      <c r="OKK179" s="396"/>
      <c r="OKL179" s="396"/>
      <c r="OKM179" s="396"/>
      <c r="OKN179" s="396"/>
      <c r="OKO179" s="396"/>
      <c r="OKP179" s="396"/>
      <c r="OKQ179" s="396"/>
      <c r="OKR179" s="396"/>
      <c r="OKS179" s="396"/>
      <c r="OKT179" s="396"/>
      <c r="OKU179" s="396"/>
      <c r="OKV179" s="396"/>
      <c r="OKW179" s="396"/>
      <c r="OKX179" s="396"/>
      <c r="OKY179" s="396"/>
      <c r="OKZ179" s="396"/>
      <c r="OLA179" s="396"/>
      <c r="OLB179" s="396"/>
      <c r="OLC179" s="396"/>
      <c r="OLD179" s="396"/>
      <c r="OLE179" s="396"/>
      <c r="OLF179" s="396"/>
      <c r="OLG179" s="396"/>
      <c r="OLH179" s="396"/>
      <c r="OLI179" s="396"/>
      <c r="OLJ179" s="396"/>
      <c r="OLK179" s="396"/>
      <c r="OLL179" s="396"/>
      <c r="OLM179" s="396"/>
      <c r="OLN179" s="396"/>
      <c r="OLO179" s="396"/>
      <c r="OLP179" s="396"/>
      <c r="OLQ179" s="396"/>
      <c r="OLR179" s="396"/>
      <c r="OLS179" s="396"/>
      <c r="OLT179" s="396"/>
      <c r="OLU179" s="396"/>
      <c r="OLV179" s="396"/>
      <c r="OLW179" s="396"/>
      <c r="OLX179" s="396"/>
      <c r="OLY179" s="396"/>
      <c r="OLZ179" s="396"/>
      <c r="OMA179" s="396"/>
      <c r="OMB179" s="396"/>
      <c r="OMC179" s="396"/>
      <c r="OMD179" s="396"/>
      <c r="OME179" s="396"/>
      <c r="OMF179" s="396"/>
      <c r="OMG179" s="396"/>
      <c r="OMH179" s="396"/>
      <c r="OMI179" s="396"/>
      <c r="OMJ179" s="396"/>
      <c r="OMK179" s="396"/>
      <c r="OML179" s="396"/>
      <c r="OMM179" s="396"/>
      <c r="OMN179" s="396"/>
      <c r="OMO179" s="396"/>
      <c r="OMP179" s="396"/>
      <c r="OMQ179" s="396"/>
      <c r="OMR179" s="396"/>
      <c r="OMS179" s="396"/>
      <c r="OMT179" s="396"/>
      <c r="OMU179" s="396"/>
      <c r="OMV179" s="396"/>
      <c r="OMW179" s="396"/>
      <c r="OMX179" s="396"/>
      <c r="OMY179" s="396"/>
      <c r="OMZ179" s="396"/>
      <c r="ONA179" s="396"/>
      <c r="ONB179" s="396"/>
      <c r="ONC179" s="396"/>
      <c r="OND179" s="396"/>
      <c r="ONE179" s="396"/>
      <c r="ONF179" s="396"/>
      <c r="ONG179" s="396"/>
      <c r="ONH179" s="396"/>
      <c r="ONI179" s="396"/>
      <c r="ONJ179" s="396"/>
      <c r="ONK179" s="396"/>
      <c r="ONL179" s="396"/>
      <c r="ONM179" s="396"/>
      <c r="ONN179" s="396"/>
      <c r="ONO179" s="396"/>
      <c r="ONP179" s="396"/>
      <c r="ONQ179" s="396"/>
      <c r="ONR179" s="396"/>
      <c r="ONS179" s="396"/>
      <c r="ONT179" s="396"/>
      <c r="ONU179" s="396"/>
      <c r="ONV179" s="396"/>
      <c r="ONW179" s="396"/>
      <c r="ONX179" s="396"/>
      <c r="ONY179" s="396"/>
      <c r="ONZ179" s="396"/>
      <c r="OOA179" s="396"/>
      <c r="OOB179" s="396"/>
      <c r="OOC179" s="396"/>
      <c r="OOD179" s="396"/>
      <c r="OOE179" s="396"/>
      <c r="OOF179" s="396"/>
      <c r="OOG179" s="396"/>
      <c r="OOH179" s="396"/>
      <c r="OOI179" s="396"/>
      <c r="OOJ179" s="396"/>
      <c r="OOK179" s="396"/>
      <c r="OOL179" s="396"/>
      <c r="OOM179" s="396"/>
      <c r="OON179" s="396"/>
      <c r="OOO179" s="396"/>
      <c r="OOP179" s="396"/>
      <c r="OOQ179" s="396"/>
      <c r="OOR179" s="396"/>
      <c r="OOS179" s="396"/>
      <c r="OOT179" s="396"/>
      <c r="OOU179" s="396"/>
      <c r="OOV179" s="396"/>
      <c r="OOW179" s="396"/>
      <c r="OOX179" s="396"/>
      <c r="OOY179" s="396"/>
      <c r="OOZ179" s="396"/>
      <c r="OPA179" s="396"/>
      <c r="OPB179" s="396"/>
      <c r="OPC179" s="396"/>
      <c r="OPD179" s="396"/>
      <c r="OPE179" s="396"/>
      <c r="OPF179" s="396"/>
      <c r="OPG179" s="396"/>
      <c r="OPH179" s="396"/>
      <c r="OPI179" s="396"/>
      <c r="OPJ179" s="396"/>
      <c r="OPK179" s="396"/>
      <c r="OPL179" s="396"/>
      <c r="OPM179" s="396"/>
      <c r="OPN179" s="396"/>
      <c r="OPO179" s="396"/>
      <c r="OPP179" s="396"/>
      <c r="OPQ179" s="396"/>
      <c r="OPR179" s="396"/>
      <c r="OPS179" s="396"/>
      <c r="OPT179" s="396"/>
      <c r="OPU179" s="396"/>
      <c r="OPV179" s="396"/>
      <c r="OPW179" s="396"/>
      <c r="OPX179" s="396"/>
      <c r="OPY179" s="396"/>
      <c r="OPZ179" s="396"/>
      <c r="OQA179" s="396"/>
      <c r="OQB179" s="396"/>
      <c r="OQC179" s="396"/>
      <c r="OQD179" s="396"/>
      <c r="OQE179" s="396"/>
      <c r="OQF179" s="396"/>
      <c r="OQG179" s="396"/>
      <c r="OQH179" s="396"/>
      <c r="OQI179" s="396"/>
      <c r="OQJ179" s="396"/>
      <c r="OQK179" s="396"/>
      <c r="OQL179" s="396"/>
      <c r="OQM179" s="396"/>
      <c r="OQN179" s="396"/>
      <c r="OQO179" s="396"/>
      <c r="OQP179" s="396"/>
      <c r="OQQ179" s="396"/>
      <c r="OQR179" s="396"/>
      <c r="OQS179" s="396"/>
      <c r="OQT179" s="396"/>
      <c r="OQU179" s="396"/>
      <c r="OQV179" s="396"/>
      <c r="OQW179" s="396"/>
      <c r="OQX179" s="396"/>
      <c r="OQY179" s="396"/>
      <c r="OQZ179" s="396"/>
      <c r="ORA179" s="396"/>
      <c r="ORB179" s="396"/>
      <c r="ORC179" s="396"/>
      <c r="ORD179" s="396"/>
      <c r="ORE179" s="396"/>
      <c r="ORF179" s="396"/>
      <c r="ORG179" s="396"/>
      <c r="ORH179" s="396"/>
      <c r="ORI179" s="396"/>
      <c r="ORJ179" s="396"/>
      <c r="ORK179" s="396"/>
      <c r="ORL179" s="396"/>
      <c r="ORM179" s="396"/>
      <c r="ORN179" s="396"/>
      <c r="ORO179" s="396"/>
      <c r="ORP179" s="396"/>
      <c r="ORQ179" s="396"/>
      <c r="ORR179" s="396"/>
      <c r="ORS179" s="396"/>
      <c r="ORT179" s="396"/>
      <c r="ORU179" s="396"/>
      <c r="ORV179" s="396"/>
      <c r="ORW179" s="396"/>
      <c r="ORX179" s="396"/>
      <c r="ORY179" s="396"/>
      <c r="ORZ179" s="396"/>
      <c r="OSA179" s="396"/>
      <c r="OSB179" s="396"/>
      <c r="OSC179" s="396"/>
      <c r="OSD179" s="396"/>
      <c r="OSE179" s="396"/>
      <c r="OSF179" s="396"/>
      <c r="OSG179" s="396"/>
      <c r="OSH179" s="396"/>
      <c r="OSI179" s="396"/>
      <c r="OSJ179" s="396"/>
      <c r="OSK179" s="396"/>
      <c r="OSL179" s="396"/>
      <c r="OSM179" s="396"/>
      <c r="OSN179" s="396"/>
      <c r="OSO179" s="396"/>
      <c r="OSP179" s="396"/>
      <c r="OSQ179" s="396"/>
      <c r="OSR179" s="396"/>
      <c r="OSS179" s="396"/>
      <c r="OST179" s="396"/>
      <c r="OSU179" s="396"/>
      <c r="OSV179" s="396"/>
      <c r="OSW179" s="396"/>
      <c r="OSX179" s="396"/>
      <c r="OSY179" s="396"/>
      <c r="OSZ179" s="396"/>
      <c r="OTA179" s="396"/>
      <c r="OTB179" s="396"/>
      <c r="OTC179" s="396"/>
      <c r="OTD179" s="396"/>
      <c r="OTE179" s="396"/>
      <c r="OTF179" s="396"/>
      <c r="OTG179" s="396"/>
      <c r="OTH179" s="396"/>
      <c r="OTI179" s="396"/>
      <c r="OTJ179" s="396"/>
      <c r="OTK179" s="396"/>
      <c r="OTL179" s="396"/>
      <c r="OTM179" s="396"/>
      <c r="OTN179" s="396"/>
      <c r="OTO179" s="396"/>
      <c r="OTP179" s="396"/>
      <c r="OTQ179" s="396"/>
      <c r="OTR179" s="396"/>
      <c r="OTS179" s="396"/>
      <c r="OTT179" s="396"/>
      <c r="OTU179" s="396"/>
      <c r="OTV179" s="396"/>
      <c r="OTW179" s="396"/>
      <c r="OTX179" s="396"/>
      <c r="OTY179" s="396"/>
      <c r="OTZ179" s="396"/>
      <c r="OUA179" s="396"/>
      <c r="OUB179" s="396"/>
      <c r="OUC179" s="396"/>
      <c r="OUD179" s="396"/>
      <c r="OUE179" s="396"/>
      <c r="OUF179" s="396"/>
      <c r="OUG179" s="396"/>
      <c r="OUH179" s="396"/>
      <c r="OUI179" s="396"/>
      <c r="OUJ179" s="396"/>
      <c r="OUK179" s="396"/>
      <c r="OUL179" s="396"/>
      <c r="OUM179" s="396"/>
      <c r="OUN179" s="396"/>
      <c r="OUO179" s="396"/>
      <c r="OUP179" s="396"/>
      <c r="OUQ179" s="396"/>
      <c r="OUR179" s="396"/>
      <c r="OUS179" s="396"/>
      <c r="OUT179" s="396"/>
      <c r="OUU179" s="396"/>
      <c r="OUV179" s="396"/>
      <c r="OUW179" s="396"/>
      <c r="OUX179" s="396"/>
      <c r="OUY179" s="396"/>
      <c r="OUZ179" s="396"/>
      <c r="OVA179" s="396"/>
      <c r="OVB179" s="396"/>
      <c r="OVC179" s="396"/>
      <c r="OVD179" s="396"/>
      <c r="OVE179" s="396"/>
      <c r="OVF179" s="396"/>
      <c r="OVG179" s="396"/>
      <c r="OVH179" s="396"/>
      <c r="OVI179" s="396"/>
      <c r="OVJ179" s="396"/>
      <c r="OVK179" s="396"/>
      <c r="OVL179" s="396"/>
      <c r="OVM179" s="396"/>
      <c r="OVN179" s="396"/>
      <c r="OVO179" s="396"/>
      <c r="OVP179" s="396"/>
      <c r="OVQ179" s="396"/>
      <c r="OVR179" s="396"/>
      <c r="OVS179" s="396"/>
      <c r="OVT179" s="396"/>
      <c r="OVU179" s="396"/>
      <c r="OVV179" s="396"/>
      <c r="OVW179" s="396"/>
      <c r="OVX179" s="396"/>
      <c r="OVY179" s="396"/>
      <c r="OVZ179" s="396"/>
      <c r="OWA179" s="396"/>
      <c r="OWB179" s="396"/>
      <c r="OWC179" s="396"/>
      <c r="OWD179" s="396"/>
      <c r="OWE179" s="396"/>
      <c r="OWF179" s="396"/>
      <c r="OWG179" s="396"/>
      <c r="OWH179" s="396"/>
      <c r="OWI179" s="396"/>
      <c r="OWJ179" s="396"/>
      <c r="OWK179" s="396"/>
      <c r="OWL179" s="396"/>
      <c r="OWM179" s="396"/>
      <c r="OWN179" s="396"/>
      <c r="OWO179" s="396"/>
      <c r="OWP179" s="396"/>
      <c r="OWQ179" s="396"/>
      <c r="OWR179" s="396"/>
      <c r="OWS179" s="396"/>
      <c r="OWT179" s="396"/>
      <c r="OWU179" s="396"/>
      <c r="OWV179" s="396"/>
      <c r="OWW179" s="396"/>
      <c r="OWX179" s="396"/>
      <c r="OWY179" s="396"/>
      <c r="OWZ179" s="396"/>
      <c r="OXA179" s="396"/>
      <c r="OXB179" s="396"/>
      <c r="OXC179" s="396"/>
      <c r="OXD179" s="396"/>
      <c r="OXE179" s="396"/>
      <c r="OXF179" s="396"/>
      <c r="OXG179" s="396"/>
      <c r="OXH179" s="396"/>
      <c r="OXI179" s="396"/>
      <c r="OXJ179" s="396"/>
      <c r="OXK179" s="396"/>
      <c r="OXL179" s="396"/>
      <c r="OXM179" s="396"/>
      <c r="OXN179" s="396"/>
      <c r="OXO179" s="396"/>
      <c r="OXP179" s="396"/>
      <c r="OXQ179" s="396"/>
      <c r="OXR179" s="396"/>
      <c r="OXS179" s="396"/>
      <c r="OXT179" s="396"/>
      <c r="OXU179" s="396"/>
      <c r="OXV179" s="396"/>
      <c r="OXW179" s="396"/>
      <c r="OXX179" s="396"/>
      <c r="OXY179" s="396"/>
      <c r="OXZ179" s="396"/>
      <c r="OYA179" s="396"/>
      <c r="OYB179" s="396"/>
      <c r="OYC179" s="396"/>
      <c r="OYD179" s="396"/>
      <c r="OYE179" s="396"/>
      <c r="OYF179" s="396"/>
      <c r="OYG179" s="396"/>
      <c r="OYH179" s="396"/>
      <c r="OYI179" s="396"/>
      <c r="OYJ179" s="396"/>
      <c r="OYK179" s="396"/>
      <c r="OYL179" s="396"/>
      <c r="OYM179" s="396"/>
      <c r="OYN179" s="396"/>
      <c r="OYO179" s="396"/>
      <c r="OYP179" s="396"/>
      <c r="OYQ179" s="396"/>
      <c r="OYR179" s="396"/>
      <c r="OYS179" s="396"/>
      <c r="OYT179" s="396"/>
      <c r="OYU179" s="396"/>
      <c r="OYV179" s="396"/>
      <c r="OYW179" s="396"/>
      <c r="OYX179" s="396"/>
      <c r="OYY179" s="396"/>
      <c r="OYZ179" s="396"/>
      <c r="OZA179" s="396"/>
      <c r="OZB179" s="396"/>
      <c r="OZC179" s="396"/>
      <c r="OZD179" s="396"/>
      <c r="OZE179" s="396"/>
      <c r="OZF179" s="396"/>
      <c r="OZG179" s="396"/>
      <c r="OZH179" s="396"/>
      <c r="OZI179" s="396"/>
      <c r="OZJ179" s="396"/>
      <c r="OZK179" s="396"/>
      <c r="OZL179" s="396"/>
      <c r="OZM179" s="396"/>
      <c r="OZN179" s="396"/>
      <c r="OZO179" s="396"/>
      <c r="OZP179" s="396"/>
      <c r="OZQ179" s="396"/>
      <c r="OZR179" s="396"/>
      <c r="OZS179" s="396"/>
      <c r="OZT179" s="396"/>
      <c r="OZU179" s="396"/>
      <c r="OZV179" s="396"/>
      <c r="OZW179" s="396"/>
      <c r="OZX179" s="396"/>
      <c r="OZY179" s="396"/>
      <c r="OZZ179" s="396"/>
      <c r="PAA179" s="396"/>
      <c r="PAB179" s="396"/>
      <c r="PAC179" s="396"/>
      <c r="PAD179" s="396"/>
      <c r="PAE179" s="396"/>
      <c r="PAF179" s="396"/>
      <c r="PAG179" s="396"/>
      <c r="PAH179" s="396"/>
      <c r="PAI179" s="396"/>
      <c r="PAJ179" s="396"/>
      <c r="PAK179" s="396"/>
      <c r="PAL179" s="396"/>
      <c r="PAM179" s="396"/>
      <c r="PAN179" s="396"/>
      <c r="PAO179" s="396"/>
      <c r="PAP179" s="396"/>
      <c r="PAQ179" s="396"/>
      <c r="PAR179" s="396"/>
      <c r="PAS179" s="396"/>
      <c r="PAT179" s="396"/>
      <c r="PAU179" s="396"/>
      <c r="PAV179" s="396"/>
      <c r="PAW179" s="396"/>
      <c r="PAX179" s="396"/>
      <c r="PAY179" s="396"/>
      <c r="PAZ179" s="396"/>
      <c r="PBA179" s="396"/>
      <c r="PBB179" s="396"/>
      <c r="PBC179" s="396"/>
      <c r="PBD179" s="396"/>
      <c r="PBE179" s="396"/>
      <c r="PBF179" s="396"/>
      <c r="PBG179" s="396"/>
      <c r="PBH179" s="396"/>
      <c r="PBI179" s="396"/>
      <c r="PBJ179" s="396"/>
      <c r="PBK179" s="396"/>
      <c r="PBL179" s="396"/>
      <c r="PBM179" s="396"/>
      <c r="PBN179" s="396"/>
      <c r="PBO179" s="396"/>
      <c r="PBP179" s="396"/>
      <c r="PBQ179" s="396"/>
      <c r="PBR179" s="396"/>
      <c r="PBS179" s="396"/>
      <c r="PBT179" s="396"/>
      <c r="PBU179" s="396"/>
      <c r="PBV179" s="396"/>
      <c r="PBW179" s="396"/>
      <c r="PBX179" s="396"/>
      <c r="PBY179" s="396"/>
      <c r="PBZ179" s="396"/>
      <c r="PCA179" s="396"/>
      <c r="PCB179" s="396"/>
      <c r="PCC179" s="396"/>
      <c r="PCD179" s="396"/>
      <c r="PCE179" s="396"/>
      <c r="PCF179" s="396"/>
      <c r="PCG179" s="396"/>
      <c r="PCH179" s="396"/>
      <c r="PCI179" s="396"/>
      <c r="PCJ179" s="396"/>
      <c r="PCK179" s="396"/>
      <c r="PCL179" s="396"/>
      <c r="PCM179" s="396"/>
      <c r="PCN179" s="396"/>
      <c r="PCO179" s="396"/>
      <c r="PCP179" s="396"/>
      <c r="PCQ179" s="396"/>
      <c r="PCR179" s="396"/>
      <c r="PCS179" s="396"/>
      <c r="PCT179" s="396"/>
      <c r="PCU179" s="396"/>
      <c r="PCV179" s="396"/>
      <c r="PCW179" s="396"/>
      <c r="PCX179" s="396"/>
      <c r="PCY179" s="396"/>
      <c r="PCZ179" s="396"/>
      <c r="PDA179" s="396"/>
      <c r="PDB179" s="396"/>
      <c r="PDC179" s="396"/>
      <c r="PDD179" s="396"/>
      <c r="PDE179" s="396"/>
      <c r="PDF179" s="396"/>
      <c r="PDG179" s="396"/>
      <c r="PDH179" s="396"/>
      <c r="PDI179" s="396"/>
      <c r="PDJ179" s="396"/>
      <c r="PDK179" s="396"/>
      <c r="PDL179" s="396"/>
      <c r="PDM179" s="396"/>
      <c r="PDN179" s="396"/>
      <c r="PDO179" s="396"/>
      <c r="PDP179" s="396"/>
      <c r="PDQ179" s="396"/>
      <c r="PDR179" s="396"/>
      <c r="PDS179" s="396"/>
      <c r="PDT179" s="396"/>
      <c r="PDU179" s="396"/>
      <c r="PDV179" s="396"/>
      <c r="PDW179" s="396"/>
      <c r="PDX179" s="396"/>
      <c r="PDY179" s="396"/>
      <c r="PDZ179" s="396"/>
      <c r="PEA179" s="396"/>
      <c r="PEB179" s="396"/>
      <c r="PEC179" s="396"/>
      <c r="PED179" s="396"/>
      <c r="PEE179" s="396"/>
      <c r="PEF179" s="396"/>
      <c r="PEG179" s="396"/>
      <c r="PEH179" s="396"/>
      <c r="PEI179" s="396"/>
      <c r="PEJ179" s="396"/>
      <c r="PEK179" s="396"/>
      <c r="PEL179" s="396"/>
      <c r="PEM179" s="396"/>
      <c r="PEN179" s="396"/>
      <c r="PEO179" s="396"/>
      <c r="PEP179" s="396"/>
      <c r="PEQ179" s="396"/>
      <c r="PER179" s="396"/>
      <c r="PES179" s="396"/>
      <c r="PET179" s="396"/>
      <c r="PEU179" s="396"/>
      <c r="PEV179" s="396"/>
      <c r="PEW179" s="396"/>
      <c r="PEX179" s="396"/>
      <c r="PEY179" s="396"/>
      <c r="PEZ179" s="396"/>
      <c r="PFA179" s="396"/>
      <c r="PFB179" s="396"/>
      <c r="PFC179" s="396"/>
      <c r="PFD179" s="396"/>
      <c r="PFE179" s="396"/>
      <c r="PFF179" s="396"/>
      <c r="PFG179" s="396"/>
      <c r="PFH179" s="396"/>
      <c r="PFI179" s="396"/>
      <c r="PFJ179" s="396"/>
      <c r="PFK179" s="396"/>
      <c r="PFL179" s="396"/>
      <c r="PFM179" s="396"/>
      <c r="PFN179" s="396"/>
      <c r="PFO179" s="396"/>
      <c r="PFP179" s="396"/>
      <c r="PFQ179" s="396"/>
      <c r="PFR179" s="396"/>
      <c r="PFS179" s="396"/>
      <c r="PFT179" s="396"/>
      <c r="PFU179" s="396"/>
      <c r="PFV179" s="396"/>
      <c r="PFW179" s="396"/>
      <c r="PFX179" s="396"/>
      <c r="PFY179" s="396"/>
      <c r="PFZ179" s="396"/>
      <c r="PGA179" s="396"/>
      <c r="PGB179" s="396"/>
      <c r="PGC179" s="396"/>
      <c r="PGD179" s="396"/>
      <c r="PGE179" s="396"/>
      <c r="PGF179" s="396"/>
      <c r="PGG179" s="396"/>
      <c r="PGH179" s="396"/>
      <c r="PGI179" s="396"/>
      <c r="PGJ179" s="396"/>
      <c r="PGK179" s="396"/>
      <c r="PGL179" s="396"/>
      <c r="PGM179" s="396"/>
      <c r="PGN179" s="396"/>
      <c r="PGO179" s="396"/>
      <c r="PGP179" s="396"/>
      <c r="PGQ179" s="396"/>
      <c r="PGR179" s="396"/>
      <c r="PGS179" s="396"/>
      <c r="PGT179" s="396"/>
      <c r="PGU179" s="396"/>
      <c r="PGV179" s="396"/>
      <c r="PGW179" s="396"/>
      <c r="PGX179" s="396"/>
      <c r="PGY179" s="396"/>
      <c r="PGZ179" s="396"/>
      <c r="PHA179" s="396"/>
      <c r="PHB179" s="396"/>
      <c r="PHC179" s="396"/>
      <c r="PHD179" s="396"/>
      <c r="PHE179" s="396"/>
      <c r="PHF179" s="396"/>
      <c r="PHG179" s="396"/>
      <c r="PHH179" s="396"/>
      <c r="PHI179" s="396"/>
      <c r="PHJ179" s="396"/>
      <c r="PHK179" s="396"/>
      <c r="PHL179" s="396"/>
      <c r="PHM179" s="396"/>
      <c r="PHN179" s="396"/>
      <c r="PHO179" s="396"/>
      <c r="PHP179" s="396"/>
      <c r="PHQ179" s="396"/>
      <c r="PHR179" s="396"/>
      <c r="PHS179" s="396"/>
      <c r="PHT179" s="396"/>
      <c r="PHU179" s="396"/>
      <c r="PHV179" s="396"/>
      <c r="PHW179" s="396"/>
      <c r="PHX179" s="396"/>
      <c r="PHY179" s="396"/>
      <c r="PHZ179" s="396"/>
      <c r="PIA179" s="396"/>
      <c r="PIB179" s="396"/>
      <c r="PIC179" s="396"/>
      <c r="PID179" s="396"/>
      <c r="PIE179" s="396"/>
      <c r="PIF179" s="396"/>
      <c r="PIG179" s="396"/>
      <c r="PIH179" s="396"/>
      <c r="PII179" s="396"/>
      <c r="PIJ179" s="396"/>
      <c r="PIK179" s="396"/>
      <c r="PIL179" s="396"/>
      <c r="PIM179" s="396"/>
      <c r="PIN179" s="396"/>
      <c r="PIO179" s="396"/>
      <c r="PIP179" s="396"/>
      <c r="PIQ179" s="396"/>
      <c r="PIR179" s="396"/>
      <c r="PIS179" s="396"/>
      <c r="PIT179" s="396"/>
      <c r="PIU179" s="396"/>
      <c r="PIV179" s="396"/>
      <c r="PIW179" s="396"/>
      <c r="PIX179" s="396"/>
      <c r="PIY179" s="396"/>
      <c r="PIZ179" s="396"/>
      <c r="PJA179" s="396"/>
      <c r="PJB179" s="396"/>
      <c r="PJC179" s="396"/>
      <c r="PJD179" s="396"/>
      <c r="PJE179" s="396"/>
      <c r="PJF179" s="396"/>
      <c r="PJG179" s="396"/>
      <c r="PJH179" s="396"/>
      <c r="PJI179" s="396"/>
      <c r="PJJ179" s="396"/>
      <c r="PJK179" s="396"/>
      <c r="PJL179" s="396"/>
      <c r="PJM179" s="396"/>
      <c r="PJN179" s="396"/>
      <c r="PJO179" s="396"/>
      <c r="PJP179" s="396"/>
      <c r="PJQ179" s="396"/>
      <c r="PJR179" s="396"/>
      <c r="PJS179" s="396"/>
      <c r="PJT179" s="396"/>
      <c r="PJU179" s="396"/>
      <c r="PJV179" s="396"/>
      <c r="PJW179" s="396"/>
      <c r="PJX179" s="396"/>
      <c r="PJY179" s="396"/>
      <c r="PJZ179" s="396"/>
      <c r="PKA179" s="396"/>
      <c r="PKB179" s="396"/>
      <c r="PKC179" s="396"/>
      <c r="PKD179" s="396"/>
      <c r="PKE179" s="396"/>
      <c r="PKF179" s="396"/>
      <c r="PKG179" s="396"/>
      <c r="PKH179" s="396"/>
      <c r="PKI179" s="396"/>
      <c r="PKJ179" s="396"/>
      <c r="PKK179" s="396"/>
      <c r="PKL179" s="396"/>
      <c r="PKM179" s="396"/>
      <c r="PKN179" s="396"/>
      <c r="PKO179" s="396"/>
      <c r="PKP179" s="396"/>
      <c r="PKQ179" s="396"/>
      <c r="PKR179" s="396"/>
      <c r="PKS179" s="396"/>
      <c r="PKT179" s="396"/>
      <c r="PKU179" s="396"/>
      <c r="PKV179" s="396"/>
      <c r="PKW179" s="396"/>
      <c r="PKX179" s="396"/>
      <c r="PKY179" s="396"/>
      <c r="PKZ179" s="396"/>
      <c r="PLA179" s="396"/>
      <c r="PLB179" s="396"/>
      <c r="PLC179" s="396"/>
      <c r="PLD179" s="396"/>
      <c r="PLE179" s="396"/>
      <c r="PLF179" s="396"/>
      <c r="PLG179" s="396"/>
      <c r="PLH179" s="396"/>
      <c r="PLI179" s="396"/>
      <c r="PLJ179" s="396"/>
      <c r="PLK179" s="396"/>
      <c r="PLL179" s="396"/>
      <c r="PLM179" s="396"/>
      <c r="PLN179" s="396"/>
      <c r="PLO179" s="396"/>
      <c r="PLP179" s="396"/>
      <c r="PLQ179" s="396"/>
      <c r="PLR179" s="396"/>
      <c r="PLS179" s="396"/>
      <c r="PLT179" s="396"/>
      <c r="PLU179" s="396"/>
      <c r="PLV179" s="396"/>
      <c r="PLW179" s="396"/>
      <c r="PLX179" s="396"/>
      <c r="PLY179" s="396"/>
      <c r="PLZ179" s="396"/>
      <c r="PMA179" s="396"/>
      <c r="PMB179" s="396"/>
      <c r="PMC179" s="396"/>
      <c r="PMD179" s="396"/>
      <c r="PME179" s="396"/>
      <c r="PMF179" s="396"/>
      <c r="PMG179" s="396"/>
      <c r="PMH179" s="396"/>
      <c r="PMI179" s="396"/>
      <c r="PMJ179" s="396"/>
      <c r="PMK179" s="396"/>
      <c r="PML179" s="396"/>
      <c r="PMM179" s="396"/>
      <c r="PMN179" s="396"/>
      <c r="PMO179" s="396"/>
      <c r="PMP179" s="396"/>
      <c r="PMQ179" s="396"/>
      <c r="PMR179" s="396"/>
      <c r="PMS179" s="396"/>
      <c r="PMT179" s="396"/>
      <c r="PMU179" s="396"/>
      <c r="PMV179" s="396"/>
      <c r="PMW179" s="396"/>
      <c r="PMX179" s="396"/>
      <c r="PMY179" s="396"/>
      <c r="PMZ179" s="396"/>
      <c r="PNA179" s="396"/>
      <c r="PNB179" s="396"/>
      <c r="PNC179" s="396"/>
      <c r="PND179" s="396"/>
      <c r="PNE179" s="396"/>
      <c r="PNF179" s="396"/>
      <c r="PNG179" s="396"/>
      <c r="PNH179" s="396"/>
      <c r="PNI179" s="396"/>
      <c r="PNJ179" s="396"/>
      <c r="PNK179" s="396"/>
      <c r="PNL179" s="396"/>
      <c r="PNM179" s="396"/>
      <c r="PNN179" s="396"/>
      <c r="PNO179" s="396"/>
      <c r="PNP179" s="396"/>
      <c r="PNQ179" s="396"/>
      <c r="PNR179" s="396"/>
      <c r="PNS179" s="396"/>
      <c r="PNT179" s="396"/>
      <c r="PNU179" s="396"/>
      <c r="PNV179" s="396"/>
      <c r="PNW179" s="396"/>
      <c r="PNX179" s="396"/>
      <c r="PNY179" s="396"/>
      <c r="PNZ179" s="396"/>
      <c r="POA179" s="396"/>
      <c r="POB179" s="396"/>
      <c r="POC179" s="396"/>
      <c r="POD179" s="396"/>
      <c r="POE179" s="396"/>
      <c r="POF179" s="396"/>
      <c r="POG179" s="396"/>
      <c r="POH179" s="396"/>
      <c r="POI179" s="396"/>
      <c r="POJ179" s="396"/>
      <c r="POK179" s="396"/>
      <c r="POL179" s="396"/>
      <c r="POM179" s="396"/>
      <c r="PON179" s="396"/>
      <c r="POO179" s="396"/>
      <c r="POP179" s="396"/>
      <c r="POQ179" s="396"/>
      <c r="POR179" s="396"/>
      <c r="POS179" s="396"/>
      <c r="POT179" s="396"/>
      <c r="POU179" s="396"/>
      <c r="POV179" s="396"/>
      <c r="POW179" s="396"/>
      <c r="POX179" s="396"/>
      <c r="POY179" s="396"/>
      <c r="POZ179" s="396"/>
      <c r="PPA179" s="396"/>
      <c r="PPB179" s="396"/>
      <c r="PPC179" s="396"/>
      <c r="PPD179" s="396"/>
      <c r="PPE179" s="396"/>
      <c r="PPF179" s="396"/>
      <c r="PPG179" s="396"/>
      <c r="PPH179" s="396"/>
      <c r="PPI179" s="396"/>
      <c r="PPJ179" s="396"/>
      <c r="PPK179" s="396"/>
      <c r="PPL179" s="396"/>
      <c r="PPM179" s="396"/>
      <c r="PPN179" s="396"/>
      <c r="PPO179" s="396"/>
      <c r="PPP179" s="396"/>
      <c r="PPQ179" s="396"/>
      <c r="PPR179" s="396"/>
      <c r="PPS179" s="396"/>
      <c r="PPT179" s="396"/>
      <c r="PPU179" s="396"/>
      <c r="PPV179" s="396"/>
      <c r="PPW179" s="396"/>
      <c r="PPX179" s="396"/>
      <c r="PPY179" s="396"/>
      <c r="PPZ179" s="396"/>
      <c r="PQA179" s="396"/>
      <c r="PQB179" s="396"/>
      <c r="PQC179" s="396"/>
      <c r="PQD179" s="396"/>
      <c r="PQE179" s="396"/>
      <c r="PQF179" s="396"/>
      <c r="PQG179" s="396"/>
      <c r="PQH179" s="396"/>
      <c r="PQI179" s="396"/>
      <c r="PQJ179" s="396"/>
      <c r="PQK179" s="396"/>
      <c r="PQL179" s="396"/>
      <c r="PQM179" s="396"/>
      <c r="PQN179" s="396"/>
      <c r="PQO179" s="396"/>
      <c r="PQP179" s="396"/>
      <c r="PQQ179" s="396"/>
      <c r="PQR179" s="396"/>
      <c r="PQS179" s="396"/>
      <c r="PQT179" s="396"/>
      <c r="PQU179" s="396"/>
      <c r="PQV179" s="396"/>
      <c r="PQW179" s="396"/>
      <c r="PQX179" s="396"/>
      <c r="PQY179" s="396"/>
      <c r="PQZ179" s="396"/>
      <c r="PRA179" s="396"/>
      <c r="PRB179" s="396"/>
      <c r="PRC179" s="396"/>
      <c r="PRD179" s="396"/>
      <c r="PRE179" s="396"/>
      <c r="PRF179" s="396"/>
      <c r="PRG179" s="396"/>
      <c r="PRH179" s="396"/>
      <c r="PRI179" s="396"/>
      <c r="PRJ179" s="396"/>
      <c r="PRK179" s="396"/>
      <c r="PRL179" s="396"/>
      <c r="PRM179" s="396"/>
      <c r="PRN179" s="396"/>
      <c r="PRO179" s="396"/>
      <c r="PRP179" s="396"/>
      <c r="PRQ179" s="396"/>
      <c r="PRR179" s="396"/>
      <c r="PRS179" s="396"/>
      <c r="PRT179" s="396"/>
      <c r="PRU179" s="396"/>
      <c r="PRV179" s="396"/>
      <c r="PRW179" s="396"/>
      <c r="PRX179" s="396"/>
      <c r="PRY179" s="396"/>
      <c r="PRZ179" s="396"/>
      <c r="PSA179" s="396"/>
      <c r="PSB179" s="396"/>
      <c r="PSC179" s="396"/>
      <c r="PSD179" s="396"/>
      <c r="PSE179" s="396"/>
      <c r="PSF179" s="396"/>
      <c r="PSG179" s="396"/>
      <c r="PSH179" s="396"/>
      <c r="PSI179" s="396"/>
      <c r="PSJ179" s="396"/>
      <c r="PSK179" s="396"/>
      <c r="PSL179" s="396"/>
      <c r="PSM179" s="396"/>
      <c r="PSN179" s="396"/>
      <c r="PSO179" s="396"/>
      <c r="PSP179" s="396"/>
      <c r="PSQ179" s="396"/>
      <c r="PSR179" s="396"/>
      <c r="PSS179" s="396"/>
      <c r="PST179" s="396"/>
      <c r="PSU179" s="396"/>
      <c r="PSV179" s="396"/>
      <c r="PSW179" s="396"/>
      <c r="PSX179" s="396"/>
      <c r="PSY179" s="396"/>
      <c r="PSZ179" s="396"/>
      <c r="PTA179" s="396"/>
      <c r="PTB179" s="396"/>
      <c r="PTC179" s="396"/>
      <c r="PTD179" s="396"/>
      <c r="PTE179" s="396"/>
      <c r="PTF179" s="396"/>
      <c r="PTG179" s="396"/>
      <c r="PTH179" s="396"/>
      <c r="PTI179" s="396"/>
      <c r="PTJ179" s="396"/>
      <c r="PTK179" s="396"/>
      <c r="PTL179" s="396"/>
      <c r="PTM179" s="396"/>
      <c r="PTN179" s="396"/>
      <c r="PTO179" s="396"/>
      <c r="PTP179" s="396"/>
      <c r="PTQ179" s="396"/>
      <c r="PTR179" s="396"/>
      <c r="PTS179" s="396"/>
      <c r="PTT179" s="396"/>
      <c r="PTU179" s="396"/>
      <c r="PTV179" s="396"/>
      <c r="PTW179" s="396"/>
      <c r="PTX179" s="396"/>
      <c r="PTY179" s="396"/>
      <c r="PTZ179" s="396"/>
      <c r="PUA179" s="396"/>
      <c r="PUB179" s="396"/>
      <c r="PUC179" s="396"/>
      <c r="PUD179" s="396"/>
      <c r="PUE179" s="396"/>
      <c r="PUF179" s="396"/>
      <c r="PUG179" s="396"/>
      <c r="PUH179" s="396"/>
      <c r="PUI179" s="396"/>
      <c r="PUJ179" s="396"/>
      <c r="PUK179" s="396"/>
      <c r="PUL179" s="396"/>
      <c r="PUM179" s="396"/>
      <c r="PUN179" s="396"/>
      <c r="PUO179" s="396"/>
      <c r="PUP179" s="396"/>
      <c r="PUQ179" s="396"/>
      <c r="PUR179" s="396"/>
      <c r="PUS179" s="396"/>
      <c r="PUT179" s="396"/>
      <c r="PUU179" s="396"/>
      <c r="PUV179" s="396"/>
      <c r="PUW179" s="396"/>
      <c r="PUX179" s="396"/>
      <c r="PUY179" s="396"/>
      <c r="PUZ179" s="396"/>
      <c r="PVA179" s="396"/>
      <c r="PVB179" s="396"/>
      <c r="PVC179" s="396"/>
      <c r="PVD179" s="396"/>
      <c r="PVE179" s="396"/>
      <c r="PVF179" s="396"/>
      <c r="PVG179" s="396"/>
      <c r="PVH179" s="396"/>
      <c r="PVI179" s="396"/>
      <c r="PVJ179" s="396"/>
      <c r="PVK179" s="396"/>
      <c r="PVL179" s="396"/>
      <c r="PVM179" s="396"/>
      <c r="PVN179" s="396"/>
      <c r="PVO179" s="396"/>
      <c r="PVP179" s="396"/>
      <c r="PVQ179" s="396"/>
      <c r="PVR179" s="396"/>
      <c r="PVS179" s="396"/>
      <c r="PVT179" s="396"/>
      <c r="PVU179" s="396"/>
      <c r="PVV179" s="396"/>
      <c r="PVW179" s="396"/>
      <c r="PVX179" s="396"/>
      <c r="PVY179" s="396"/>
      <c r="PVZ179" s="396"/>
      <c r="PWA179" s="396"/>
      <c r="PWB179" s="396"/>
      <c r="PWC179" s="396"/>
      <c r="PWD179" s="396"/>
      <c r="PWE179" s="396"/>
      <c r="PWF179" s="396"/>
      <c r="PWG179" s="396"/>
      <c r="PWH179" s="396"/>
      <c r="PWI179" s="396"/>
      <c r="PWJ179" s="396"/>
      <c r="PWK179" s="396"/>
      <c r="PWL179" s="396"/>
      <c r="PWM179" s="396"/>
      <c r="PWN179" s="396"/>
      <c r="PWO179" s="396"/>
      <c r="PWP179" s="396"/>
      <c r="PWQ179" s="396"/>
      <c r="PWR179" s="396"/>
      <c r="PWS179" s="396"/>
      <c r="PWT179" s="396"/>
      <c r="PWU179" s="396"/>
      <c r="PWV179" s="396"/>
      <c r="PWW179" s="396"/>
      <c r="PWX179" s="396"/>
      <c r="PWY179" s="396"/>
      <c r="PWZ179" s="396"/>
      <c r="PXA179" s="396"/>
      <c r="PXB179" s="396"/>
      <c r="PXC179" s="396"/>
      <c r="PXD179" s="396"/>
      <c r="PXE179" s="396"/>
      <c r="PXF179" s="396"/>
      <c r="PXG179" s="396"/>
      <c r="PXH179" s="396"/>
      <c r="PXI179" s="396"/>
      <c r="PXJ179" s="396"/>
      <c r="PXK179" s="396"/>
      <c r="PXL179" s="396"/>
      <c r="PXM179" s="396"/>
      <c r="PXN179" s="396"/>
      <c r="PXO179" s="396"/>
      <c r="PXP179" s="396"/>
      <c r="PXQ179" s="396"/>
      <c r="PXR179" s="396"/>
      <c r="PXS179" s="396"/>
      <c r="PXT179" s="396"/>
      <c r="PXU179" s="396"/>
      <c r="PXV179" s="396"/>
      <c r="PXW179" s="396"/>
      <c r="PXX179" s="396"/>
      <c r="PXY179" s="396"/>
      <c r="PXZ179" s="396"/>
      <c r="PYA179" s="396"/>
      <c r="PYB179" s="396"/>
      <c r="PYC179" s="396"/>
      <c r="PYD179" s="396"/>
      <c r="PYE179" s="396"/>
      <c r="PYF179" s="396"/>
      <c r="PYG179" s="396"/>
      <c r="PYH179" s="396"/>
      <c r="PYI179" s="396"/>
      <c r="PYJ179" s="396"/>
      <c r="PYK179" s="396"/>
      <c r="PYL179" s="396"/>
      <c r="PYM179" s="396"/>
      <c r="PYN179" s="396"/>
      <c r="PYO179" s="396"/>
      <c r="PYP179" s="396"/>
      <c r="PYQ179" s="396"/>
      <c r="PYR179" s="396"/>
      <c r="PYS179" s="396"/>
      <c r="PYT179" s="396"/>
      <c r="PYU179" s="396"/>
      <c r="PYV179" s="396"/>
      <c r="PYW179" s="396"/>
      <c r="PYX179" s="396"/>
      <c r="PYY179" s="396"/>
      <c r="PYZ179" s="396"/>
      <c r="PZA179" s="396"/>
      <c r="PZB179" s="396"/>
      <c r="PZC179" s="396"/>
      <c r="PZD179" s="396"/>
      <c r="PZE179" s="396"/>
      <c r="PZF179" s="396"/>
      <c r="PZG179" s="396"/>
      <c r="PZH179" s="396"/>
      <c r="PZI179" s="396"/>
      <c r="PZJ179" s="396"/>
      <c r="PZK179" s="396"/>
      <c r="PZL179" s="396"/>
      <c r="PZM179" s="396"/>
      <c r="PZN179" s="396"/>
      <c r="PZO179" s="396"/>
      <c r="PZP179" s="396"/>
      <c r="PZQ179" s="396"/>
      <c r="PZR179" s="396"/>
      <c r="PZS179" s="396"/>
      <c r="PZT179" s="396"/>
      <c r="PZU179" s="396"/>
      <c r="PZV179" s="396"/>
      <c r="PZW179" s="396"/>
      <c r="PZX179" s="396"/>
      <c r="PZY179" s="396"/>
      <c r="PZZ179" s="396"/>
      <c r="QAA179" s="396"/>
      <c r="QAB179" s="396"/>
      <c r="QAC179" s="396"/>
      <c r="QAD179" s="396"/>
      <c r="QAE179" s="396"/>
      <c r="QAF179" s="396"/>
      <c r="QAG179" s="396"/>
      <c r="QAH179" s="396"/>
      <c r="QAI179" s="396"/>
      <c r="QAJ179" s="396"/>
      <c r="QAK179" s="396"/>
      <c r="QAL179" s="396"/>
      <c r="QAM179" s="396"/>
      <c r="QAN179" s="396"/>
      <c r="QAO179" s="396"/>
      <c r="QAP179" s="396"/>
      <c r="QAQ179" s="396"/>
      <c r="QAR179" s="396"/>
      <c r="QAS179" s="396"/>
      <c r="QAT179" s="396"/>
      <c r="QAU179" s="396"/>
      <c r="QAV179" s="396"/>
      <c r="QAW179" s="396"/>
      <c r="QAX179" s="396"/>
      <c r="QAY179" s="396"/>
      <c r="QAZ179" s="396"/>
      <c r="QBA179" s="396"/>
      <c r="QBB179" s="396"/>
      <c r="QBC179" s="396"/>
      <c r="QBD179" s="396"/>
      <c r="QBE179" s="396"/>
      <c r="QBF179" s="396"/>
      <c r="QBG179" s="396"/>
      <c r="QBH179" s="396"/>
      <c r="QBI179" s="396"/>
      <c r="QBJ179" s="396"/>
      <c r="QBK179" s="396"/>
      <c r="QBL179" s="396"/>
      <c r="QBM179" s="396"/>
      <c r="QBN179" s="396"/>
      <c r="QBO179" s="396"/>
      <c r="QBP179" s="396"/>
      <c r="QBQ179" s="396"/>
      <c r="QBR179" s="396"/>
      <c r="QBS179" s="396"/>
      <c r="QBT179" s="396"/>
      <c r="QBU179" s="396"/>
      <c r="QBV179" s="396"/>
      <c r="QBW179" s="396"/>
      <c r="QBX179" s="396"/>
      <c r="QBY179" s="396"/>
      <c r="QBZ179" s="396"/>
      <c r="QCA179" s="396"/>
      <c r="QCB179" s="396"/>
      <c r="QCC179" s="396"/>
      <c r="QCD179" s="396"/>
      <c r="QCE179" s="396"/>
      <c r="QCF179" s="396"/>
      <c r="QCG179" s="396"/>
      <c r="QCH179" s="396"/>
      <c r="QCI179" s="396"/>
      <c r="QCJ179" s="396"/>
      <c r="QCK179" s="396"/>
      <c r="QCL179" s="396"/>
      <c r="QCM179" s="396"/>
      <c r="QCN179" s="396"/>
      <c r="QCO179" s="396"/>
      <c r="QCP179" s="396"/>
      <c r="QCQ179" s="396"/>
      <c r="QCR179" s="396"/>
      <c r="QCS179" s="396"/>
      <c r="QCT179" s="396"/>
      <c r="QCU179" s="396"/>
      <c r="QCV179" s="396"/>
      <c r="QCW179" s="396"/>
      <c r="QCX179" s="396"/>
      <c r="QCY179" s="396"/>
      <c r="QCZ179" s="396"/>
      <c r="QDA179" s="396"/>
      <c r="QDB179" s="396"/>
      <c r="QDC179" s="396"/>
      <c r="QDD179" s="396"/>
      <c r="QDE179" s="396"/>
      <c r="QDF179" s="396"/>
      <c r="QDG179" s="396"/>
      <c r="QDH179" s="396"/>
      <c r="QDI179" s="396"/>
      <c r="QDJ179" s="396"/>
      <c r="QDK179" s="396"/>
      <c r="QDL179" s="396"/>
      <c r="QDM179" s="396"/>
      <c r="QDN179" s="396"/>
      <c r="QDO179" s="396"/>
      <c r="QDP179" s="396"/>
      <c r="QDQ179" s="396"/>
      <c r="QDR179" s="396"/>
      <c r="QDS179" s="396"/>
      <c r="QDT179" s="396"/>
      <c r="QDU179" s="396"/>
      <c r="QDV179" s="396"/>
      <c r="QDW179" s="396"/>
      <c r="QDX179" s="396"/>
      <c r="QDY179" s="396"/>
      <c r="QDZ179" s="396"/>
      <c r="QEA179" s="396"/>
      <c r="QEB179" s="396"/>
      <c r="QEC179" s="396"/>
      <c r="QED179" s="396"/>
      <c r="QEE179" s="396"/>
      <c r="QEF179" s="396"/>
      <c r="QEG179" s="396"/>
      <c r="QEH179" s="396"/>
      <c r="QEI179" s="396"/>
      <c r="QEJ179" s="396"/>
      <c r="QEK179" s="396"/>
      <c r="QEL179" s="396"/>
      <c r="QEM179" s="396"/>
      <c r="QEN179" s="396"/>
      <c r="QEO179" s="396"/>
      <c r="QEP179" s="396"/>
      <c r="QEQ179" s="396"/>
      <c r="QER179" s="396"/>
      <c r="QES179" s="396"/>
      <c r="QET179" s="396"/>
      <c r="QEU179" s="396"/>
      <c r="QEV179" s="396"/>
      <c r="QEW179" s="396"/>
      <c r="QEX179" s="396"/>
      <c r="QEY179" s="396"/>
      <c r="QEZ179" s="396"/>
      <c r="QFA179" s="396"/>
      <c r="QFB179" s="396"/>
      <c r="QFC179" s="396"/>
      <c r="QFD179" s="396"/>
      <c r="QFE179" s="396"/>
      <c r="QFF179" s="396"/>
      <c r="QFG179" s="396"/>
      <c r="QFH179" s="396"/>
      <c r="QFI179" s="396"/>
      <c r="QFJ179" s="396"/>
      <c r="QFK179" s="396"/>
      <c r="QFL179" s="396"/>
      <c r="QFM179" s="396"/>
      <c r="QFN179" s="396"/>
      <c r="QFO179" s="396"/>
      <c r="QFP179" s="396"/>
      <c r="QFQ179" s="396"/>
      <c r="QFR179" s="396"/>
      <c r="QFS179" s="396"/>
      <c r="QFT179" s="396"/>
      <c r="QFU179" s="396"/>
      <c r="QFV179" s="396"/>
      <c r="QFW179" s="396"/>
      <c r="QFX179" s="396"/>
      <c r="QFY179" s="396"/>
      <c r="QFZ179" s="396"/>
      <c r="QGA179" s="396"/>
      <c r="QGB179" s="396"/>
      <c r="QGC179" s="396"/>
      <c r="QGD179" s="396"/>
      <c r="QGE179" s="396"/>
      <c r="QGF179" s="396"/>
      <c r="QGG179" s="396"/>
      <c r="QGH179" s="396"/>
      <c r="QGI179" s="396"/>
      <c r="QGJ179" s="396"/>
      <c r="QGK179" s="396"/>
      <c r="QGL179" s="396"/>
      <c r="QGM179" s="396"/>
      <c r="QGN179" s="396"/>
      <c r="QGO179" s="396"/>
      <c r="QGP179" s="396"/>
      <c r="QGQ179" s="396"/>
      <c r="QGR179" s="396"/>
      <c r="QGS179" s="396"/>
      <c r="QGT179" s="396"/>
      <c r="QGU179" s="396"/>
      <c r="QGV179" s="396"/>
      <c r="QGW179" s="396"/>
      <c r="QGX179" s="396"/>
      <c r="QGY179" s="396"/>
      <c r="QGZ179" s="396"/>
      <c r="QHA179" s="396"/>
      <c r="QHB179" s="396"/>
      <c r="QHC179" s="396"/>
      <c r="QHD179" s="396"/>
      <c r="QHE179" s="396"/>
      <c r="QHF179" s="396"/>
      <c r="QHG179" s="396"/>
      <c r="QHH179" s="396"/>
      <c r="QHI179" s="396"/>
      <c r="QHJ179" s="396"/>
      <c r="QHK179" s="396"/>
      <c r="QHL179" s="396"/>
      <c r="QHM179" s="396"/>
      <c r="QHN179" s="396"/>
      <c r="QHO179" s="396"/>
      <c r="QHP179" s="396"/>
      <c r="QHQ179" s="396"/>
      <c r="QHR179" s="396"/>
      <c r="QHS179" s="396"/>
      <c r="QHT179" s="396"/>
      <c r="QHU179" s="396"/>
      <c r="QHV179" s="396"/>
      <c r="QHW179" s="396"/>
      <c r="QHX179" s="396"/>
      <c r="QHY179" s="396"/>
      <c r="QHZ179" s="396"/>
      <c r="QIA179" s="396"/>
      <c r="QIB179" s="396"/>
      <c r="QIC179" s="396"/>
      <c r="QID179" s="396"/>
      <c r="QIE179" s="396"/>
      <c r="QIF179" s="396"/>
      <c r="QIG179" s="396"/>
      <c r="QIH179" s="396"/>
      <c r="QII179" s="396"/>
      <c r="QIJ179" s="396"/>
      <c r="QIK179" s="396"/>
      <c r="QIL179" s="396"/>
      <c r="QIM179" s="396"/>
      <c r="QIN179" s="396"/>
      <c r="QIO179" s="396"/>
      <c r="QIP179" s="396"/>
      <c r="QIQ179" s="396"/>
      <c r="QIR179" s="396"/>
      <c r="QIS179" s="396"/>
      <c r="QIT179" s="396"/>
      <c r="QIU179" s="396"/>
      <c r="QIV179" s="396"/>
      <c r="QIW179" s="396"/>
      <c r="QIX179" s="396"/>
      <c r="QIY179" s="396"/>
      <c r="QIZ179" s="396"/>
      <c r="QJA179" s="396"/>
      <c r="QJB179" s="396"/>
      <c r="QJC179" s="396"/>
      <c r="QJD179" s="396"/>
      <c r="QJE179" s="396"/>
      <c r="QJF179" s="396"/>
      <c r="QJG179" s="396"/>
      <c r="QJH179" s="396"/>
      <c r="QJI179" s="396"/>
      <c r="QJJ179" s="396"/>
      <c r="QJK179" s="396"/>
      <c r="QJL179" s="396"/>
      <c r="QJM179" s="396"/>
      <c r="QJN179" s="396"/>
      <c r="QJO179" s="396"/>
      <c r="QJP179" s="396"/>
      <c r="QJQ179" s="396"/>
      <c r="QJR179" s="396"/>
      <c r="QJS179" s="396"/>
      <c r="QJT179" s="396"/>
      <c r="QJU179" s="396"/>
      <c r="QJV179" s="396"/>
      <c r="QJW179" s="396"/>
      <c r="QJX179" s="396"/>
      <c r="QJY179" s="396"/>
      <c r="QJZ179" s="396"/>
      <c r="QKA179" s="396"/>
      <c r="QKB179" s="396"/>
      <c r="QKC179" s="396"/>
      <c r="QKD179" s="396"/>
      <c r="QKE179" s="396"/>
      <c r="QKF179" s="396"/>
      <c r="QKG179" s="396"/>
      <c r="QKH179" s="396"/>
      <c r="QKI179" s="396"/>
      <c r="QKJ179" s="396"/>
      <c r="QKK179" s="396"/>
      <c r="QKL179" s="396"/>
      <c r="QKM179" s="396"/>
      <c r="QKN179" s="396"/>
      <c r="QKO179" s="396"/>
      <c r="QKP179" s="396"/>
      <c r="QKQ179" s="396"/>
      <c r="QKR179" s="396"/>
      <c r="QKS179" s="396"/>
      <c r="QKT179" s="396"/>
      <c r="QKU179" s="396"/>
      <c r="QKV179" s="396"/>
      <c r="QKW179" s="396"/>
      <c r="QKX179" s="396"/>
      <c r="QKY179" s="396"/>
      <c r="QKZ179" s="396"/>
      <c r="QLA179" s="396"/>
      <c r="QLB179" s="396"/>
      <c r="QLC179" s="396"/>
      <c r="QLD179" s="396"/>
      <c r="QLE179" s="396"/>
      <c r="QLF179" s="396"/>
      <c r="QLG179" s="396"/>
      <c r="QLH179" s="396"/>
      <c r="QLI179" s="396"/>
      <c r="QLJ179" s="396"/>
      <c r="QLK179" s="396"/>
      <c r="QLL179" s="396"/>
      <c r="QLM179" s="396"/>
      <c r="QLN179" s="396"/>
      <c r="QLO179" s="396"/>
      <c r="QLP179" s="396"/>
      <c r="QLQ179" s="396"/>
      <c r="QLR179" s="396"/>
      <c r="QLS179" s="396"/>
      <c r="QLT179" s="396"/>
      <c r="QLU179" s="396"/>
      <c r="QLV179" s="396"/>
      <c r="QLW179" s="396"/>
      <c r="QLX179" s="396"/>
      <c r="QLY179" s="396"/>
      <c r="QLZ179" s="396"/>
      <c r="QMA179" s="396"/>
      <c r="QMB179" s="396"/>
      <c r="QMC179" s="396"/>
      <c r="QMD179" s="396"/>
      <c r="QME179" s="396"/>
      <c r="QMF179" s="396"/>
      <c r="QMG179" s="396"/>
      <c r="QMH179" s="396"/>
      <c r="QMI179" s="396"/>
      <c r="QMJ179" s="396"/>
      <c r="QMK179" s="396"/>
      <c r="QML179" s="396"/>
      <c r="QMM179" s="396"/>
      <c r="QMN179" s="396"/>
      <c r="QMO179" s="396"/>
      <c r="QMP179" s="396"/>
      <c r="QMQ179" s="396"/>
      <c r="QMR179" s="396"/>
      <c r="QMS179" s="396"/>
      <c r="QMT179" s="396"/>
      <c r="QMU179" s="396"/>
      <c r="QMV179" s="396"/>
      <c r="QMW179" s="396"/>
      <c r="QMX179" s="396"/>
      <c r="QMY179" s="396"/>
      <c r="QMZ179" s="396"/>
      <c r="QNA179" s="396"/>
      <c r="QNB179" s="396"/>
      <c r="QNC179" s="396"/>
      <c r="QND179" s="396"/>
      <c r="QNE179" s="396"/>
      <c r="QNF179" s="396"/>
      <c r="QNG179" s="396"/>
      <c r="QNH179" s="396"/>
      <c r="QNI179" s="396"/>
      <c r="QNJ179" s="396"/>
      <c r="QNK179" s="396"/>
      <c r="QNL179" s="396"/>
      <c r="QNM179" s="396"/>
      <c r="QNN179" s="396"/>
      <c r="QNO179" s="396"/>
      <c r="QNP179" s="396"/>
      <c r="QNQ179" s="396"/>
      <c r="QNR179" s="396"/>
      <c r="QNS179" s="396"/>
      <c r="QNT179" s="396"/>
      <c r="QNU179" s="396"/>
      <c r="QNV179" s="396"/>
      <c r="QNW179" s="396"/>
      <c r="QNX179" s="396"/>
      <c r="QNY179" s="396"/>
      <c r="QNZ179" s="396"/>
      <c r="QOA179" s="396"/>
      <c r="QOB179" s="396"/>
      <c r="QOC179" s="396"/>
      <c r="QOD179" s="396"/>
      <c r="QOE179" s="396"/>
      <c r="QOF179" s="396"/>
      <c r="QOG179" s="396"/>
      <c r="QOH179" s="396"/>
      <c r="QOI179" s="396"/>
      <c r="QOJ179" s="396"/>
      <c r="QOK179" s="396"/>
      <c r="QOL179" s="396"/>
      <c r="QOM179" s="396"/>
      <c r="QON179" s="396"/>
      <c r="QOO179" s="396"/>
      <c r="QOP179" s="396"/>
      <c r="QOQ179" s="396"/>
      <c r="QOR179" s="396"/>
      <c r="QOS179" s="396"/>
      <c r="QOT179" s="396"/>
      <c r="QOU179" s="396"/>
      <c r="QOV179" s="396"/>
      <c r="QOW179" s="396"/>
      <c r="QOX179" s="396"/>
      <c r="QOY179" s="396"/>
      <c r="QOZ179" s="396"/>
      <c r="QPA179" s="396"/>
      <c r="QPB179" s="396"/>
      <c r="QPC179" s="396"/>
      <c r="QPD179" s="396"/>
      <c r="QPE179" s="396"/>
      <c r="QPF179" s="396"/>
      <c r="QPG179" s="396"/>
      <c r="QPH179" s="396"/>
      <c r="QPI179" s="396"/>
      <c r="QPJ179" s="396"/>
      <c r="QPK179" s="396"/>
      <c r="QPL179" s="396"/>
      <c r="QPM179" s="396"/>
      <c r="QPN179" s="396"/>
      <c r="QPO179" s="396"/>
      <c r="QPP179" s="396"/>
      <c r="QPQ179" s="396"/>
      <c r="QPR179" s="396"/>
      <c r="QPS179" s="396"/>
      <c r="QPT179" s="396"/>
      <c r="QPU179" s="396"/>
      <c r="QPV179" s="396"/>
      <c r="QPW179" s="396"/>
      <c r="QPX179" s="396"/>
      <c r="QPY179" s="396"/>
      <c r="QPZ179" s="396"/>
      <c r="QQA179" s="396"/>
      <c r="QQB179" s="396"/>
      <c r="QQC179" s="396"/>
      <c r="QQD179" s="396"/>
      <c r="QQE179" s="396"/>
      <c r="QQF179" s="396"/>
      <c r="QQG179" s="396"/>
      <c r="QQH179" s="396"/>
      <c r="QQI179" s="396"/>
      <c r="QQJ179" s="396"/>
      <c r="QQK179" s="396"/>
      <c r="QQL179" s="396"/>
      <c r="QQM179" s="396"/>
      <c r="QQN179" s="396"/>
      <c r="QQO179" s="396"/>
      <c r="QQP179" s="396"/>
      <c r="QQQ179" s="396"/>
      <c r="QQR179" s="396"/>
      <c r="QQS179" s="396"/>
      <c r="QQT179" s="396"/>
      <c r="QQU179" s="396"/>
      <c r="QQV179" s="396"/>
      <c r="QQW179" s="396"/>
      <c r="QQX179" s="396"/>
      <c r="QQY179" s="396"/>
      <c r="QQZ179" s="396"/>
      <c r="QRA179" s="396"/>
      <c r="QRB179" s="396"/>
      <c r="QRC179" s="396"/>
      <c r="QRD179" s="396"/>
      <c r="QRE179" s="396"/>
      <c r="QRF179" s="396"/>
      <c r="QRG179" s="396"/>
      <c r="QRH179" s="396"/>
      <c r="QRI179" s="396"/>
      <c r="QRJ179" s="396"/>
      <c r="QRK179" s="396"/>
      <c r="QRL179" s="396"/>
      <c r="QRM179" s="396"/>
      <c r="QRN179" s="396"/>
      <c r="QRO179" s="396"/>
      <c r="QRP179" s="396"/>
      <c r="QRQ179" s="396"/>
      <c r="QRR179" s="396"/>
      <c r="QRS179" s="396"/>
      <c r="QRT179" s="396"/>
      <c r="QRU179" s="396"/>
      <c r="QRV179" s="396"/>
      <c r="QRW179" s="396"/>
      <c r="QRX179" s="396"/>
      <c r="QRY179" s="396"/>
      <c r="QRZ179" s="396"/>
      <c r="QSA179" s="396"/>
      <c r="QSB179" s="396"/>
      <c r="QSC179" s="396"/>
      <c r="QSD179" s="396"/>
      <c r="QSE179" s="396"/>
      <c r="QSF179" s="396"/>
      <c r="QSG179" s="396"/>
      <c r="QSH179" s="396"/>
      <c r="QSI179" s="396"/>
      <c r="QSJ179" s="396"/>
      <c r="QSK179" s="396"/>
      <c r="QSL179" s="396"/>
      <c r="QSM179" s="396"/>
      <c r="QSN179" s="396"/>
      <c r="QSO179" s="396"/>
      <c r="QSP179" s="396"/>
      <c r="QSQ179" s="396"/>
      <c r="QSR179" s="396"/>
      <c r="QSS179" s="396"/>
      <c r="QST179" s="396"/>
      <c r="QSU179" s="396"/>
      <c r="QSV179" s="396"/>
      <c r="QSW179" s="396"/>
      <c r="QSX179" s="396"/>
      <c r="QSY179" s="396"/>
      <c r="QSZ179" s="396"/>
      <c r="QTA179" s="396"/>
      <c r="QTB179" s="396"/>
      <c r="QTC179" s="396"/>
      <c r="QTD179" s="396"/>
      <c r="QTE179" s="396"/>
      <c r="QTF179" s="396"/>
      <c r="QTG179" s="396"/>
      <c r="QTH179" s="396"/>
      <c r="QTI179" s="396"/>
      <c r="QTJ179" s="396"/>
      <c r="QTK179" s="396"/>
      <c r="QTL179" s="396"/>
      <c r="QTM179" s="396"/>
      <c r="QTN179" s="396"/>
      <c r="QTO179" s="396"/>
      <c r="QTP179" s="396"/>
      <c r="QTQ179" s="396"/>
      <c r="QTR179" s="396"/>
      <c r="QTS179" s="396"/>
      <c r="QTT179" s="396"/>
      <c r="QTU179" s="396"/>
      <c r="QTV179" s="396"/>
      <c r="QTW179" s="396"/>
      <c r="QTX179" s="396"/>
      <c r="QTY179" s="396"/>
      <c r="QTZ179" s="396"/>
      <c r="QUA179" s="396"/>
      <c r="QUB179" s="396"/>
      <c r="QUC179" s="396"/>
      <c r="QUD179" s="396"/>
      <c r="QUE179" s="396"/>
      <c r="QUF179" s="396"/>
      <c r="QUG179" s="396"/>
      <c r="QUH179" s="396"/>
      <c r="QUI179" s="396"/>
      <c r="QUJ179" s="396"/>
      <c r="QUK179" s="396"/>
      <c r="QUL179" s="396"/>
      <c r="QUM179" s="396"/>
      <c r="QUN179" s="396"/>
      <c r="QUO179" s="396"/>
      <c r="QUP179" s="396"/>
      <c r="QUQ179" s="396"/>
      <c r="QUR179" s="396"/>
      <c r="QUS179" s="396"/>
      <c r="QUT179" s="396"/>
      <c r="QUU179" s="396"/>
      <c r="QUV179" s="396"/>
      <c r="QUW179" s="396"/>
      <c r="QUX179" s="396"/>
      <c r="QUY179" s="396"/>
      <c r="QUZ179" s="396"/>
      <c r="QVA179" s="396"/>
      <c r="QVB179" s="396"/>
      <c r="QVC179" s="396"/>
      <c r="QVD179" s="396"/>
      <c r="QVE179" s="396"/>
      <c r="QVF179" s="396"/>
      <c r="QVG179" s="396"/>
      <c r="QVH179" s="396"/>
      <c r="QVI179" s="396"/>
      <c r="QVJ179" s="396"/>
      <c r="QVK179" s="396"/>
      <c r="QVL179" s="396"/>
      <c r="QVM179" s="396"/>
      <c r="QVN179" s="396"/>
      <c r="QVO179" s="396"/>
      <c r="QVP179" s="396"/>
      <c r="QVQ179" s="396"/>
      <c r="QVR179" s="396"/>
      <c r="QVS179" s="396"/>
      <c r="QVT179" s="396"/>
      <c r="QVU179" s="396"/>
      <c r="QVV179" s="396"/>
      <c r="QVW179" s="396"/>
      <c r="QVX179" s="396"/>
      <c r="QVY179" s="396"/>
      <c r="QVZ179" s="396"/>
      <c r="QWA179" s="396"/>
      <c r="QWB179" s="396"/>
      <c r="QWC179" s="396"/>
      <c r="QWD179" s="396"/>
      <c r="QWE179" s="396"/>
      <c r="QWF179" s="396"/>
      <c r="QWG179" s="396"/>
      <c r="QWH179" s="396"/>
      <c r="QWI179" s="396"/>
      <c r="QWJ179" s="396"/>
      <c r="QWK179" s="396"/>
      <c r="QWL179" s="396"/>
      <c r="QWM179" s="396"/>
      <c r="QWN179" s="396"/>
      <c r="QWO179" s="396"/>
      <c r="QWP179" s="396"/>
      <c r="QWQ179" s="396"/>
      <c r="QWR179" s="396"/>
      <c r="QWS179" s="396"/>
      <c r="QWT179" s="396"/>
      <c r="QWU179" s="396"/>
      <c r="QWV179" s="396"/>
      <c r="QWW179" s="396"/>
      <c r="QWX179" s="396"/>
      <c r="QWY179" s="396"/>
      <c r="QWZ179" s="396"/>
      <c r="QXA179" s="396"/>
      <c r="QXB179" s="396"/>
      <c r="QXC179" s="396"/>
      <c r="QXD179" s="396"/>
      <c r="QXE179" s="396"/>
      <c r="QXF179" s="396"/>
      <c r="QXG179" s="396"/>
      <c r="QXH179" s="396"/>
      <c r="QXI179" s="396"/>
      <c r="QXJ179" s="396"/>
      <c r="QXK179" s="396"/>
      <c r="QXL179" s="396"/>
      <c r="QXM179" s="396"/>
      <c r="QXN179" s="396"/>
      <c r="QXO179" s="396"/>
      <c r="QXP179" s="396"/>
      <c r="QXQ179" s="396"/>
      <c r="QXR179" s="396"/>
      <c r="QXS179" s="396"/>
      <c r="QXT179" s="396"/>
      <c r="QXU179" s="396"/>
      <c r="QXV179" s="396"/>
      <c r="QXW179" s="396"/>
      <c r="QXX179" s="396"/>
      <c r="QXY179" s="396"/>
      <c r="QXZ179" s="396"/>
      <c r="QYA179" s="396"/>
      <c r="QYB179" s="396"/>
      <c r="QYC179" s="396"/>
      <c r="QYD179" s="396"/>
      <c r="QYE179" s="396"/>
      <c r="QYF179" s="396"/>
      <c r="QYG179" s="396"/>
      <c r="QYH179" s="396"/>
      <c r="QYI179" s="396"/>
      <c r="QYJ179" s="396"/>
      <c r="QYK179" s="396"/>
      <c r="QYL179" s="396"/>
      <c r="QYM179" s="396"/>
      <c r="QYN179" s="396"/>
      <c r="QYO179" s="396"/>
      <c r="QYP179" s="396"/>
      <c r="QYQ179" s="396"/>
      <c r="QYR179" s="396"/>
      <c r="QYS179" s="396"/>
      <c r="QYT179" s="396"/>
      <c r="QYU179" s="396"/>
      <c r="QYV179" s="396"/>
      <c r="QYW179" s="396"/>
      <c r="QYX179" s="396"/>
      <c r="QYY179" s="396"/>
      <c r="QYZ179" s="396"/>
      <c r="QZA179" s="396"/>
      <c r="QZB179" s="396"/>
      <c r="QZC179" s="396"/>
      <c r="QZD179" s="396"/>
      <c r="QZE179" s="396"/>
      <c r="QZF179" s="396"/>
      <c r="QZG179" s="396"/>
      <c r="QZH179" s="396"/>
      <c r="QZI179" s="396"/>
      <c r="QZJ179" s="396"/>
      <c r="QZK179" s="396"/>
      <c r="QZL179" s="396"/>
      <c r="QZM179" s="396"/>
      <c r="QZN179" s="396"/>
      <c r="QZO179" s="396"/>
      <c r="QZP179" s="396"/>
      <c r="QZQ179" s="396"/>
      <c r="QZR179" s="396"/>
      <c r="QZS179" s="396"/>
      <c r="QZT179" s="396"/>
      <c r="QZU179" s="396"/>
      <c r="QZV179" s="396"/>
      <c r="QZW179" s="396"/>
      <c r="QZX179" s="396"/>
      <c r="QZY179" s="396"/>
      <c r="QZZ179" s="396"/>
      <c r="RAA179" s="396"/>
      <c r="RAB179" s="396"/>
      <c r="RAC179" s="396"/>
      <c r="RAD179" s="396"/>
      <c r="RAE179" s="396"/>
      <c r="RAF179" s="396"/>
      <c r="RAG179" s="396"/>
      <c r="RAH179" s="396"/>
      <c r="RAI179" s="396"/>
      <c r="RAJ179" s="396"/>
      <c r="RAK179" s="396"/>
      <c r="RAL179" s="396"/>
      <c r="RAM179" s="396"/>
      <c r="RAN179" s="396"/>
      <c r="RAO179" s="396"/>
      <c r="RAP179" s="396"/>
      <c r="RAQ179" s="396"/>
      <c r="RAR179" s="396"/>
      <c r="RAS179" s="396"/>
      <c r="RAT179" s="396"/>
      <c r="RAU179" s="396"/>
      <c r="RAV179" s="396"/>
      <c r="RAW179" s="396"/>
      <c r="RAX179" s="396"/>
      <c r="RAY179" s="396"/>
      <c r="RAZ179" s="396"/>
      <c r="RBA179" s="396"/>
      <c r="RBB179" s="396"/>
      <c r="RBC179" s="396"/>
      <c r="RBD179" s="396"/>
      <c r="RBE179" s="396"/>
      <c r="RBF179" s="396"/>
      <c r="RBG179" s="396"/>
      <c r="RBH179" s="396"/>
      <c r="RBI179" s="396"/>
      <c r="RBJ179" s="396"/>
      <c r="RBK179" s="396"/>
      <c r="RBL179" s="396"/>
      <c r="RBM179" s="396"/>
      <c r="RBN179" s="396"/>
      <c r="RBO179" s="396"/>
      <c r="RBP179" s="396"/>
      <c r="RBQ179" s="396"/>
      <c r="RBR179" s="396"/>
      <c r="RBS179" s="396"/>
      <c r="RBT179" s="396"/>
      <c r="RBU179" s="396"/>
      <c r="RBV179" s="396"/>
      <c r="RBW179" s="396"/>
      <c r="RBX179" s="396"/>
      <c r="RBY179" s="396"/>
      <c r="RBZ179" s="396"/>
      <c r="RCA179" s="396"/>
      <c r="RCB179" s="396"/>
      <c r="RCC179" s="396"/>
      <c r="RCD179" s="396"/>
      <c r="RCE179" s="396"/>
      <c r="RCF179" s="396"/>
      <c r="RCG179" s="396"/>
      <c r="RCH179" s="396"/>
      <c r="RCI179" s="396"/>
      <c r="RCJ179" s="396"/>
      <c r="RCK179" s="396"/>
      <c r="RCL179" s="396"/>
      <c r="RCM179" s="396"/>
      <c r="RCN179" s="396"/>
      <c r="RCO179" s="396"/>
      <c r="RCP179" s="396"/>
      <c r="RCQ179" s="396"/>
      <c r="RCR179" s="396"/>
      <c r="RCS179" s="396"/>
      <c r="RCT179" s="396"/>
      <c r="RCU179" s="396"/>
      <c r="RCV179" s="396"/>
      <c r="RCW179" s="396"/>
      <c r="RCX179" s="396"/>
      <c r="RCY179" s="396"/>
      <c r="RCZ179" s="396"/>
      <c r="RDA179" s="396"/>
      <c r="RDB179" s="396"/>
      <c r="RDC179" s="396"/>
      <c r="RDD179" s="396"/>
      <c r="RDE179" s="396"/>
      <c r="RDF179" s="396"/>
      <c r="RDG179" s="396"/>
      <c r="RDH179" s="396"/>
      <c r="RDI179" s="396"/>
      <c r="RDJ179" s="396"/>
      <c r="RDK179" s="396"/>
      <c r="RDL179" s="396"/>
      <c r="RDM179" s="396"/>
      <c r="RDN179" s="396"/>
      <c r="RDO179" s="396"/>
      <c r="RDP179" s="396"/>
      <c r="RDQ179" s="396"/>
      <c r="RDR179" s="396"/>
      <c r="RDS179" s="396"/>
      <c r="RDT179" s="396"/>
      <c r="RDU179" s="396"/>
      <c r="RDV179" s="396"/>
      <c r="RDW179" s="396"/>
      <c r="RDX179" s="396"/>
      <c r="RDY179" s="396"/>
      <c r="RDZ179" s="396"/>
      <c r="REA179" s="396"/>
      <c r="REB179" s="396"/>
      <c r="REC179" s="396"/>
      <c r="RED179" s="396"/>
      <c r="REE179" s="396"/>
      <c r="REF179" s="396"/>
      <c r="REG179" s="396"/>
      <c r="REH179" s="396"/>
      <c r="REI179" s="396"/>
      <c r="REJ179" s="396"/>
      <c r="REK179" s="396"/>
      <c r="REL179" s="396"/>
      <c r="REM179" s="396"/>
      <c r="REN179" s="396"/>
      <c r="REO179" s="396"/>
      <c r="REP179" s="396"/>
      <c r="REQ179" s="396"/>
      <c r="RER179" s="396"/>
      <c r="RES179" s="396"/>
      <c r="RET179" s="396"/>
      <c r="REU179" s="396"/>
      <c r="REV179" s="396"/>
      <c r="REW179" s="396"/>
      <c r="REX179" s="396"/>
      <c r="REY179" s="396"/>
      <c r="REZ179" s="396"/>
      <c r="RFA179" s="396"/>
      <c r="RFB179" s="396"/>
      <c r="RFC179" s="396"/>
      <c r="RFD179" s="396"/>
      <c r="RFE179" s="396"/>
      <c r="RFF179" s="396"/>
      <c r="RFG179" s="396"/>
      <c r="RFH179" s="396"/>
      <c r="RFI179" s="396"/>
      <c r="RFJ179" s="396"/>
      <c r="RFK179" s="396"/>
      <c r="RFL179" s="396"/>
      <c r="RFM179" s="396"/>
      <c r="RFN179" s="396"/>
      <c r="RFO179" s="396"/>
      <c r="RFP179" s="396"/>
      <c r="RFQ179" s="396"/>
      <c r="RFR179" s="396"/>
      <c r="RFS179" s="396"/>
      <c r="RFT179" s="396"/>
      <c r="RFU179" s="396"/>
      <c r="RFV179" s="396"/>
      <c r="RFW179" s="396"/>
      <c r="RFX179" s="396"/>
      <c r="RFY179" s="396"/>
      <c r="RFZ179" s="396"/>
      <c r="RGA179" s="396"/>
      <c r="RGB179" s="396"/>
      <c r="RGC179" s="396"/>
      <c r="RGD179" s="396"/>
      <c r="RGE179" s="396"/>
      <c r="RGF179" s="396"/>
      <c r="RGG179" s="396"/>
      <c r="RGH179" s="396"/>
      <c r="RGI179" s="396"/>
      <c r="RGJ179" s="396"/>
      <c r="RGK179" s="396"/>
      <c r="RGL179" s="396"/>
      <c r="RGM179" s="396"/>
      <c r="RGN179" s="396"/>
      <c r="RGO179" s="396"/>
      <c r="RGP179" s="396"/>
      <c r="RGQ179" s="396"/>
      <c r="RGR179" s="396"/>
      <c r="RGS179" s="396"/>
      <c r="RGT179" s="396"/>
      <c r="RGU179" s="396"/>
      <c r="RGV179" s="396"/>
      <c r="RGW179" s="396"/>
      <c r="RGX179" s="396"/>
      <c r="RGY179" s="396"/>
      <c r="RGZ179" s="396"/>
      <c r="RHA179" s="396"/>
      <c r="RHB179" s="396"/>
      <c r="RHC179" s="396"/>
      <c r="RHD179" s="396"/>
      <c r="RHE179" s="396"/>
      <c r="RHF179" s="396"/>
      <c r="RHG179" s="396"/>
      <c r="RHH179" s="396"/>
      <c r="RHI179" s="396"/>
      <c r="RHJ179" s="396"/>
      <c r="RHK179" s="396"/>
      <c r="RHL179" s="396"/>
      <c r="RHM179" s="396"/>
      <c r="RHN179" s="396"/>
      <c r="RHO179" s="396"/>
      <c r="RHP179" s="396"/>
      <c r="RHQ179" s="396"/>
      <c r="RHR179" s="396"/>
      <c r="RHS179" s="396"/>
      <c r="RHT179" s="396"/>
      <c r="RHU179" s="396"/>
      <c r="RHV179" s="396"/>
      <c r="RHW179" s="396"/>
      <c r="RHX179" s="396"/>
      <c r="RHY179" s="396"/>
      <c r="RHZ179" s="396"/>
      <c r="RIA179" s="396"/>
      <c r="RIB179" s="396"/>
      <c r="RIC179" s="396"/>
      <c r="RID179" s="396"/>
      <c r="RIE179" s="396"/>
      <c r="RIF179" s="396"/>
      <c r="RIG179" s="396"/>
      <c r="RIH179" s="396"/>
      <c r="RII179" s="396"/>
      <c r="RIJ179" s="396"/>
      <c r="RIK179" s="396"/>
      <c r="RIL179" s="396"/>
      <c r="RIM179" s="396"/>
      <c r="RIN179" s="396"/>
      <c r="RIO179" s="396"/>
      <c r="RIP179" s="396"/>
      <c r="RIQ179" s="396"/>
      <c r="RIR179" s="396"/>
      <c r="RIS179" s="396"/>
      <c r="RIT179" s="396"/>
      <c r="RIU179" s="396"/>
      <c r="RIV179" s="396"/>
      <c r="RIW179" s="396"/>
      <c r="RIX179" s="396"/>
      <c r="RIY179" s="396"/>
      <c r="RIZ179" s="396"/>
      <c r="RJA179" s="396"/>
      <c r="RJB179" s="396"/>
      <c r="RJC179" s="396"/>
      <c r="RJD179" s="396"/>
      <c r="RJE179" s="396"/>
      <c r="RJF179" s="396"/>
      <c r="RJG179" s="396"/>
      <c r="RJH179" s="396"/>
      <c r="RJI179" s="396"/>
      <c r="RJJ179" s="396"/>
      <c r="RJK179" s="396"/>
      <c r="RJL179" s="396"/>
      <c r="RJM179" s="396"/>
      <c r="RJN179" s="396"/>
      <c r="RJO179" s="396"/>
      <c r="RJP179" s="396"/>
      <c r="RJQ179" s="396"/>
      <c r="RJR179" s="396"/>
      <c r="RJS179" s="396"/>
      <c r="RJT179" s="396"/>
      <c r="RJU179" s="396"/>
      <c r="RJV179" s="396"/>
      <c r="RJW179" s="396"/>
      <c r="RJX179" s="396"/>
      <c r="RJY179" s="396"/>
      <c r="RJZ179" s="396"/>
      <c r="RKA179" s="396"/>
      <c r="RKB179" s="396"/>
      <c r="RKC179" s="396"/>
      <c r="RKD179" s="396"/>
      <c r="RKE179" s="396"/>
      <c r="RKF179" s="396"/>
      <c r="RKG179" s="396"/>
      <c r="RKH179" s="396"/>
      <c r="RKI179" s="396"/>
      <c r="RKJ179" s="396"/>
      <c r="RKK179" s="396"/>
      <c r="RKL179" s="396"/>
      <c r="RKM179" s="396"/>
      <c r="RKN179" s="396"/>
      <c r="RKO179" s="396"/>
      <c r="RKP179" s="396"/>
      <c r="RKQ179" s="396"/>
      <c r="RKR179" s="396"/>
      <c r="RKS179" s="396"/>
      <c r="RKT179" s="396"/>
      <c r="RKU179" s="396"/>
      <c r="RKV179" s="396"/>
      <c r="RKW179" s="396"/>
      <c r="RKX179" s="396"/>
      <c r="RKY179" s="396"/>
      <c r="RKZ179" s="396"/>
      <c r="RLA179" s="396"/>
      <c r="RLB179" s="396"/>
      <c r="RLC179" s="396"/>
      <c r="RLD179" s="396"/>
      <c r="RLE179" s="396"/>
      <c r="RLF179" s="396"/>
      <c r="RLG179" s="396"/>
      <c r="RLH179" s="396"/>
      <c r="RLI179" s="396"/>
      <c r="RLJ179" s="396"/>
      <c r="RLK179" s="396"/>
      <c r="RLL179" s="396"/>
      <c r="RLM179" s="396"/>
      <c r="RLN179" s="396"/>
      <c r="RLO179" s="396"/>
      <c r="RLP179" s="396"/>
      <c r="RLQ179" s="396"/>
      <c r="RLR179" s="396"/>
      <c r="RLS179" s="396"/>
      <c r="RLT179" s="396"/>
      <c r="RLU179" s="396"/>
      <c r="RLV179" s="396"/>
      <c r="RLW179" s="396"/>
      <c r="RLX179" s="396"/>
      <c r="RLY179" s="396"/>
      <c r="RLZ179" s="396"/>
      <c r="RMA179" s="396"/>
      <c r="RMB179" s="396"/>
      <c r="RMC179" s="396"/>
      <c r="RMD179" s="396"/>
      <c r="RME179" s="396"/>
      <c r="RMF179" s="396"/>
      <c r="RMG179" s="396"/>
      <c r="RMH179" s="396"/>
      <c r="RMI179" s="396"/>
      <c r="RMJ179" s="396"/>
      <c r="RMK179" s="396"/>
      <c r="RML179" s="396"/>
      <c r="RMM179" s="396"/>
      <c r="RMN179" s="396"/>
      <c r="RMO179" s="396"/>
      <c r="RMP179" s="396"/>
      <c r="RMQ179" s="396"/>
      <c r="RMR179" s="396"/>
      <c r="RMS179" s="396"/>
      <c r="RMT179" s="396"/>
      <c r="RMU179" s="396"/>
      <c r="RMV179" s="396"/>
      <c r="RMW179" s="396"/>
      <c r="RMX179" s="396"/>
      <c r="RMY179" s="396"/>
      <c r="RMZ179" s="396"/>
      <c r="RNA179" s="396"/>
      <c r="RNB179" s="396"/>
      <c r="RNC179" s="396"/>
      <c r="RND179" s="396"/>
      <c r="RNE179" s="396"/>
      <c r="RNF179" s="396"/>
      <c r="RNG179" s="396"/>
      <c r="RNH179" s="396"/>
      <c r="RNI179" s="396"/>
      <c r="RNJ179" s="396"/>
      <c r="RNK179" s="396"/>
      <c r="RNL179" s="396"/>
      <c r="RNM179" s="396"/>
      <c r="RNN179" s="396"/>
      <c r="RNO179" s="396"/>
      <c r="RNP179" s="396"/>
      <c r="RNQ179" s="396"/>
      <c r="RNR179" s="396"/>
      <c r="RNS179" s="396"/>
      <c r="RNT179" s="396"/>
      <c r="RNU179" s="396"/>
      <c r="RNV179" s="396"/>
      <c r="RNW179" s="396"/>
      <c r="RNX179" s="396"/>
      <c r="RNY179" s="396"/>
      <c r="RNZ179" s="396"/>
      <c r="ROA179" s="396"/>
      <c r="ROB179" s="396"/>
      <c r="ROC179" s="396"/>
      <c r="ROD179" s="396"/>
      <c r="ROE179" s="396"/>
      <c r="ROF179" s="396"/>
      <c r="ROG179" s="396"/>
      <c r="ROH179" s="396"/>
      <c r="ROI179" s="396"/>
      <c r="ROJ179" s="396"/>
      <c r="ROK179" s="396"/>
      <c r="ROL179" s="396"/>
      <c r="ROM179" s="396"/>
      <c r="RON179" s="396"/>
      <c r="ROO179" s="396"/>
      <c r="ROP179" s="396"/>
      <c r="ROQ179" s="396"/>
      <c r="ROR179" s="396"/>
      <c r="ROS179" s="396"/>
      <c r="ROT179" s="396"/>
      <c r="ROU179" s="396"/>
      <c r="ROV179" s="396"/>
      <c r="ROW179" s="396"/>
      <c r="ROX179" s="396"/>
      <c r="ROY179" s="396"/>
      <c r="ROZ179" s="396"/>
      <c r="RPA179" s="396"/>
      <c r="RPB179" s="396"/>
      <c r="RPC179" s="396"/>
      <c r="RPD179" s="396"/>
      <c r="RPE179" s="396"/>
      <c r="RPF179" s="396"/>
      <c r="RPG179" s="396"/>
      <c r="RPH179" s="396"/>
      <c r="RPI179" s="396"/>
      <c r="RPJ179" s="396"/>
      <c r="RPK179" s="396"/>
      <c r="RPL179" s="396"/>
      <c r="RPM179" s="396"/>
      <c r="RPN179" s="396"/>
      <c r="RPO179" s="396"/>
      <c r="RPP179" s="396"/>
      <c r="RPQ179" s="396"/>
      <c r="RPR179" s="396"/>
      <c r="RPS179" s="396"/>
      <c r="RPT179" s="396"/>
      <c r="RPU179" s="396"/>
      <c r="RPV179" s="396"/>
      <c r="RPW179" s="396"/>
      <c r="RPX179" s="396"/>
      <c r="RPY179" s="396"/>
      <c r="RPZ179" s="396"/>
      <c r="RQA179" s="396"/>
      <c r="RQB179" s="396"/>
      <c r="RQC179" s="396"/>
      <c r="RQD179" s="396"/>
      <c r="RQE179" s="396"/>
      <c r="RQF179" s="396"/>
      <c r="RQG179" s="396"/>
      <c r="RQH179" s="396"/>
      <c r="RQI179" s="396"/>
      <c r="RQJ179" s="396"/>
      <c r="RQK179" s="396"/>
      <c r="RQL179" s="396"/>
      <c r="RQM179" s="396"/>
      <c r="RQN179" s="396"/>
      <c r="RQO179" s="396"/>
      <c r="RQP179" s="396"/>
      <c r="RQQ179" s="396"/>
      <c r="RQR179" s="396"/>
      <c r="RQS179" s="396"/>
      <c r="RQT179" s="396"/>
      <c r="RQU179" s="396"/>
      <c r="RQV179" s="396"/>
      <c r="RQW179" s="396"/>
      <c r="RQX179" s="396"/>
      <c r="RQY179" s="396"/>
      <c r="RQZ179" s="396"/>
      <c r="RRA179" s="396"/>
      <c r="RRB179" s="396"/>
      <c r="RRC179" s="396"/>
      <c r="RRD179" s="396"/>
      <c r="RRE179" s="396"/>
      <c r="RRF179" s="396"/>
      <c r="RRG179" s="396"/>
      <c r="RRH179" s="396"/>
      <c r="RRI179" s="396"/>
      <c r="RRJ179" s="396"/>
      <c r="RRK179" s="396"/>
      <c r="RRL179" s="396"/>
      <c r="RRM179" s="396"/>
      <c r="RRN179" s="396"/>
      <c r="RRO179" s="396"/>
      <c r="RRP179" s="396"/>
      <c r="RRQ179" s="396"/>
      <c r="RRR179" s="396"/>
      <c r="RRS179" s="396"/>
      <c r="RRT179" s="396"/>
      <c r="RRU179" s="396"/>
      <c r="RRV179" s="396"/>
      <c r="RRW179" s="396"/>
      <c r="RRX179" s="396"/>
      <c r="RRY179" s="396"/>
      <c r="RRZ179" s="396"/>
      <c r="RSA179" s="396"/>
      <c r="RSB179" s="396"/>
      <c r="RSC179" s="396"/>
      <c r="RSD179" s="396"/>
      <c r="RSE179" s="396"/>
      <c r="RSF179" s="396"/>
      <c r="RSG179" s="396"/>
      <c r="RSH179" s="396"/>
      <c r="RSI179" s="396"/>
      <c r="RSJ179" s="396"/>
      <c r="RSK179" s="396"/>
      <c r="RSL179" s="396"/>
      <c r="RSM179" s="396"/>
      <c r="RSN179" s="396"/>
      <c r="RSO179" s="396"/>
      <c r="RSP179" s="396"/>
      <c r="RSQ179" s="396"/>
      <c r="RSR179" s="396"/>
      <c r="RSS179" s="396"/>
      <c r="RST179" s="396"/>
      <c r="RSU179" s="396"/>
      <c r="RSV179" s="396"/>
      <c r="RSW179" s="396"/>
      <c r="RSX179" s="396"/>
      <c r="RSY179" s="396"/>
      <c r="RSZ179" s="396"/>
      <c r="RTA179" s="396"/>
      <c r="RTB179" s="396"/>
      <c r="RTC179" s="396"/>
      <c r="RTD179" s="396"/>
      <c r="RTE179" s="396"/>
      <c r="RTF179" s="396"/>
      <c r="RTG179" s="396"/>
      <c r="RTH179" s="396"/>
      <c r="RTI179" s="396"/>
      <c r="RTJ179" s="396"/>
      <c r="RTK179" s="396"/>
      <c r="RTL179" s="396"/>
      <c r="RTM179" s="396"/>
      <c r="RTN179" s="396"/>
      <c r="RTO179" s="396"/>
      <c r="RTP179" s="396"/>
      <c r="RTQ179" s="396"/>
      <c r="RTR179" s="396"/>
      <c r="RTS179" s="396"/>
      <c r="RTT179" s="396"/>
      <c r="RTU179" s="396"/>
      <c r="RTV179" s="396"/>
      <c r="RTW179" s="396"/>
      <c r="RTX179" s="396"/>
      <c r="RTY179" s="396"/>
      <c r="RTZ179" s="396"/>
      <c r="RUA179" s="396"/>
      <c r="RUB179" s="396"/>
      <c r="RUC179" s="396"/>
      <c r="RUD179" s="396"/>
      <c r="RUE179" s="396"/>
      <c r="RUF179" s="396"/>
      <c r="RUG179" s="396"/>
      <c r="RUH179" s="396"/>
      <c r="RUI179" s="396"/>
      <c r="RUJ179" s="396"/>
      <c r="RUK179" s="396"/>
      <c r="RUL179" s="396"/>
      <c r="RUM179" s="396"/>
      <c r="RUN179" s="396"/>
      <c r="RUO179" s="396"/>
      <c r="RUP179" s="396"/>
      <c r="RUQ179" s="396"/>
      <c r="RUR179" s="396"/>
      <c r="RUS179" s="396"/>
      <c r="RUT179" s="396"/>
      <c r="RUU179" s="396"/>
      <c r="RUV179" s="396"/>
      <c r="RUW179" s="396"/>
      <c r="RUX179" s="396"/>
      <c r="RUY179" s="396"/>
      <c r="RUZ179" s="396"/>
      <c r="RVA179" s="396"/>
      <c r="RVB179" s="396"/>
      <c r="RVC179" s="396"/>
      <c r="RVD179" s="396"/>
      <c r="RVE179" s="396"/>
      <c r="RVF179" s="396"/>
      <c r="RVG179" s="396"/>
      <c r="RVH179" s="396"/>
      <c r="RVI179" s="396"/>
      <c r="RVJ179" s="396"/>
      <c r="RVK179" s="396"/>
      <c r="RVL179" s="396"/>
      <c r="RVM179" s="396"/>
      <c r="RVN179" s="396"/>
      <c r="RVO179" s="396"/>
      <c r="RVP179" s="396"/>
      <c r="RVQ179" s="396"/>
      <c r="RVR179" s="396"/>
      <c r="RVS179" s="396"/>
      <c r="RVT179" s="396"/>
      <c r="RVU179" s="396"/>
      <c r="RVV179" s="396"/>
      <c r="RVW179" s="396"/>
      <c r="RVX179" s="396"/>
      <c r="RVY179" s="396"/>
      <c r="RVZ179" s="396"/>
      <c r="RWA179" s="396"/>
      <c r="RWB179" s="396"/>
      <c r="RWC179" s="396"/>
      <c r="RWD179" s="396"/>
      <c r="RWE179" s="396"/>
      <c r="RWF179" s="396"/>
      <c r="RWG179" s="396"/>
      <c r="RWH179" s="396"/>
      <c r="RWI179" s="396"/>
      <c r="RWJ179" s="396"/>
      <c r="RWK179" s="396"/>
      <c r="RWL179" s="396"/>
      <c r="RWM179" s="396"/>
      <c r="RWN179" s="396"/>
      <c r="RWO179" s="396"/>
      <c r="RWP179" s="396"/>
      <c r="RWQ179" s="396"/>
      <c r="RWR179" s="396"/>
      <c r="RWS179" s="396"/>
      <c r="RWT179" s="396"/>
      <c r="RWU179" s="396"/>
      <c r="RWV179" s="396"/>
      <c r="RWW179" s="396"/>
      <c r="RWX179" s="396"/>
      <c r="RWY179" s="396"/>
      <c r="RWZ179" s="396"/>
      <c r="RXA179" s="396"/>
      <c r="RXB179" s="396"/>
      <c r="RXC179" s="396"/>
      <c r="RXD179" s="396"/>
      <c r="RXE179" s="396"/>
      <c r="RXF179" s="396"/>
      <c r="RXG179" s="396"/>
      <c r="RXH179" s="396"/>
      <c r="RXI179" s="396"/>
      <c r="RXJ179" s="396"/>
      <c r="RXK179" s="396"/>
      <c r="RXL179" s="396"/>
      <c r="RXM179" s="396"/>
      <c r="RXN179" s="396"/>
      <c r="RXO179" s="396"/>
      <c r="RXP179" s="396"/>
      <c r="RXQ179" s="396"/>
      <c r="RXR179" s="396"/>
      <c r="RXS179" s="396"/>
      <c r="RXT179" s="396"/>
      <c r="RXU179" s="396"/>
      <c r="RXV179" s="396"/>
      <c r="RXW179" s="396"/>
      <c r="RXX179" s="396"/>
      <c r="RXY179" s="396"/>
      <c r="RXZ179" s="396"/>
      <c r="RYA179" s="396"/>
      <c r="RYB179" s="396"/>
      <c r="RYC179" s="396"/>
      <c r="RYD179" s="396"/>
      <c r="RYE179" s="396"/>
      <c r="RYF179" s="396"/>
      <c r="RYG179" s="396"/>
      <c r="RYH179" s="396"/>
      <c r="RYI179" s="396"/>
      <c r="RYJ179" s="396"/>
      <c r="RYK179" s="396"/>
      <c r="RYL179" s="396"/>
      <c r="RYM179" s="396"/>
      <c r="RYN179" s="396"/>
      <c r="RYO179" s="396"/>
      <c r="RYP179" s="396"/>
      <c r="RYQ179" s="396"/>
      <c r="RYR179" s="396"/>
      <c r="RYS179" s="396"/>
      <c r="RYT179" s="396"/>
      <c r="RYU179" s="396"/>
      <c r="RYV179" s="396"/>
      <c r="RYW179" s="396"/>
      <c r="RYX179" s="396"/>
      <c r="RYY179" s="396"/>
      <c r="RYZ179" s="396"/>
      <c r="RZA179" s="396"/>
      <c r="RZB179" s="396"/>
      <c r="RZC179" s="396"/>
      <c r="RZD179" s="396"/>
      <c r="RZE179" s="396"/>
      <c r="RZF179" s="396"/>
      <c r="RZG179" s="396"/>
      <c r="RZH179" s="396"/>
      <c r="RZI179" s="396"/>
      <c r="RZJ179" s="396"/>
      <c r="RZK179" s="396"/>
      <c r="RZL179" s="396"/>
      <c r="RZM179" s="396"/>
      <c r="RZN179" s="396"/>
      <c r="RZO179" s="396"/>
      <c r="RZP179" s="396"/>
      <c r="RZQ179" s="396"/>
      <c r="RZR179" s="396"/>
      <c r="RZS179" s="396"/>
      <c r="RZT179" s="396"/>
      <c r="RZU179" s="396"/>
      <c r="RZV179" s="396"/>
      <c r="RZW179" s="396"/>
      <c r="RZX179" s="396"/>
      <c r="RZY179" s="396"/>
      <c r="RZZ179" s="396"/>
      <c r="SAA179" s="396"/>
      <c r="SAB179" s="396"/>
      <c r="SAC179" s="396"/>
      <c r="SAD179" s="396"/>
      <c r="SAE179" s="396"/>
      <c r="SAF179" s="396"/>
      <c r="SAG179" s="396"/>
      <c r="SAH179" s="396"/>
      <c r="SAI179" s="396"/>
      <c r="SAJ179" s="396"/>
      <c r="SAK179" s="396"/>
      <c r="SAL179" s="396"/>
      <c r="SAM179" s="396"/>
      <c r="SAN179" s="396"/>
      <c r="SAO179" s="396"/>
      <c r="SAP179" s="396"/>
      <c r="SAQ179" s="396"/>
      <c r="SAR179" s="396"/>
      <c r="SAS179" s="396"/>
      <c r="SAT179" s="396"/>
      <c r="SAU179" s="396"/>
      <c r="SAV179" s="396"/>
      <c r="SAW179" s="396"/>
      <c r="SAX179" s="396"/>
      <c r="SAY179" s="396"/>
      <c r="SAZ179" s="396"/>
      <c r="SBA179" s="396"/>
      <c r="SBB179" s="396"/>
      <c r="SBC179" s="396"/>
      <c r="SBD179" s="396"/>
      <c r="SBE179" s="396"/>
      <c r="SBF179" s="396"/>
      <c r="SBG179" s="396"/>
      <c r="SBH179" s="396"/>
      <c r="SBI179" s="396"/>
      <c r="SBJ179" s="396"/>
      <c r="SBK179" s="396"/>
      <c r="SBL179" s="396"/>
      <c r="SBM179" s="396"/>
      <c r="SBN179" s="396"/>
      <c r="SBO179" s="396"/>
      <c r="SBP179" s="396"/>
      <c r="SBQ179" s="396"/>
      <c r="SBR179" s="396"/>
      <c r="SBS179" s="396"/>
      <c r="SBT179" s="396"/>
      <c r="SBU179" s="396"/>
      <c r="SBV179" s="396"/>
      <c r="SBW179" s="396"/>
      <c r="SBX179" s="396"/>
      <c r="SBY179" s="396"/>
      <c r="SBZ179" s="396"/>
      <c r="SCA179" s="396"/>
      <c r="SCB179" s="396"/>
      <c r="SCC179" s="396"/>
      <c r="SCD179" s="396"/>
      <c r="SCE179" s="396"/>
      <c r="SCF179" s="396"/>
      <c r="SCG179" s="396"/>
      <c r="SCH179" s="396"/>
      <c r="SCI179" s="396"/>
      <c r="SCJ179" s="396"/>
      <c r="SCK179" s="396"/>
      <c r="SCL179" s="396"/>
      <c r="SCM179" s="396"/>
      <c r="SCN179" s="396"/>
      <c r="SCO179" s="396"/>
      <c r="SCP179" s="396"/>
      <c r="SCQ179" s="396"/>
      <c r="SCR179" s="396"/>
      <c r="SCS179" s="396"/>
      <c r="SCT179" s="396"/>
      <c r="SCU179" s="396"/>
      <c r="SCV179" s="396"/>
      <c r="SCW179" s="396"/>
      <c r="SCX179" s="396"/>
      <c r="SCY179" s="396"/>
      <c r="SCZ179" s="396"/>
      <c r="SDA179" s="396"/>
      <c r="SDB179" s="396"/>
      <c r="SDC179" s="396"/>
      <c r="SDD179" s="396"/>
      <c r="SDE179" s="396"/>
      <c r="SDF179" s="396"/>
      <c r="SDG179" s="396"/>
      <c r="SDH179" s="396"/>
      <c r="SDI179" s="396"/>
      <c r="SDJ179" s="396"/>
      <c r="SDK179" s="396"/>
      <c r="SDL179" s="396"/>
      <c r="SDM179" s="396"/>
      <c r="SDN179" s="396"/>
      <c r="SDO179" s="396"/>
      <c r="SDP179" s="396"/>
      <c r="SDQ179" s="396"/>
      <c r="SDR179" s="396"/>
      <c r="SDS179" s="396"/>
      <c r="SDT179" s="396"/>
      <c r="SDU179" s="396"/>
      <c r="SDV179" s="396"/>
      <c r="SDW179" s="396"/>
      <c r="SDX179" s="396"/>
      <c r="SDY179" s="396"/>
      <c r="SDZ179" s="396"/>
      <c r="SEA179" s="396"/>
      <c r="SEB179" s="396"/>
      <c r="SEC179" s="396"/>
      <c r="SED179" s="396"/>
      <c r="SEE179" s="396"/>
      <c r="SEF179" s="396"/>
      <c r="SEG179" s="396"/>
      <c r="SEH179" s="396"/>
      <c r="SEI179" s="396"/>
      <c r="SEJ179" s="396"/>
      <c r="SEK179" s="396"/>
      <c r="SEL179" s="396"/>
      <c r="SEM179" s="396"/>
      <c r="SEN179" s="396"/>
      <c r="SEO179" s="396"/>
      <c r="SEP179" s="396"/>
      <c r="SEQ179" s="396"/>
      <c r="SER179" s="396"/>
      <c r="SES179" s="396"/>
      <c r="SET179" s="396"/>
      <c r="SEU179" s="396"/>
      <c r="SEV179" s="396"/>
      <c r="SEW179" s="396"/>
      <c r="SEX179" s="396"/>
      <c r="SEY179" s="396"/>
      <c r="SEZ179" s="396"/>
      <c r="SFA179" s="396"/>
      <c r="SFB179" s="396"/>
      <c r="SFC179" s="396"/>
      <c r="SFD179" s="396"/>
      <c r="SFE179" s="396"/>
      <c r="SFF179" s="396"/>
      <c r="SFG179" s="396"/>
      <c r="SFH179" s="396"/>
      <c r="SFI179" s="396"/>
      <c r="SFJ179" s="396"/>
      <c r="SFK179" s="396"/>
      <c r="SFL179" s="396"/>
      <c r="SFM179" s="396"/>
      <c r="SFN179" s="396"/>
      <c r="SFO179" s="396"/>
      <c r="SFP179" s="396"/>
      <c r="SFQ179" s="396"/>
      <c r="SFR179" s="396"/>
      <c r="SFS179" s="396"/>
      <c r="SFT179" s="396"/>
      <c r="SFU179" s="396"/>
      <c r="SFV179" s="396"/>
      <c r="SFW179" s="396"/>
      <c r="SFX179" s="396"/>
      <c r="SFY179" s="396"/>
      <c r="SFZ179" s="396"/>
      <c r="SGA179" s="396"/>
      <c r="SGB179" s="396"/>
      <c r="SGC179" s="396"/>
      <c r="SGD179" s="396"/>
      <c r="SGE179" s="396"/>
      <c r="SGF179" s="396"/>
      <c r="SGG179" s="396"/>
      <c r="SGH179" s="396"/>
      <c r="SGI179" s="396"/>
      <c r="SGJ179" s="396"/>
      <c r="SGK179" s="396"/>
      <c r="SGL179" s="396"/>
      <c r="SGM179" s="396"/>
      <c r="SGN179" s="396"/>
      <c r="SGO179" s="396"/>
      <c r="SGP179" s="396"/>
      <c r="SGQ179" s="396"/>
      <c r="SGR179" s="396"/>
      <c r="SGS179" s="396"/>
      <c r="SGT179" s="396"/>
      <c r="SGU179" s="396"/>
      <c r="SGV179" s="396"/>
      <c r="SGW179" s="396"/>
      <c r="SGX179" s="396"/>
      <c r="SGY179" s="396"/>
      <c r="SGZ179" s="396"/>
      <c r="SHA179" s="396"/>
      <c r="SHB179" s="396"/>
      <c r="SHC179" s="396"/>
      <c r="SHD179" s="396"/>
      <c r="SHE179" s="396"/>
      <c r="SHF179" s="396"/>
      <c r="SHG179" s="396"/>
      <c r="SHH179" s="396"/>
      <c r="SHI179" s="396"/>
      <c r="SHJ179" s="396"/>
      <c r="SHK179" s="396"/>
      <c r="SHL179" s="396"/>
      <c r="SHM179" s="396"/>
      <c r="SHN179" s="396"/>
      <c r="SHO179" s="396"/>
      <c r="SHP179" s="396"/>
      <c r="SHQ179" s="396"/>
      <c r="SHR179" s="396"/>
      <c r="SHS179" s="396"/>
      <c r="SHT179" s="396"/>
      <c r="SHU179" s="396"/>
      <c r="SHV179" s="396"/>
      <c r="SHW179" s="396"/>
      <c r="SHX179" s="396"/>
      <c r="SHY179" s="396"/>
      <c r="SHZ179" s="396"/>
      <c r="SIA179" s="396"/>
      <c r="SIB179" s="396"/>
      <c r="SIC179" s="396"/>
      <c r="SID179" s="396"/>
      <c r="SIE179" s="396"/>
      <c r="SIF179" s="396"/>
      <c r="SIG179" s="396"/>
      <c r="SIH179" s="396"/>
      <c r="SII179" s="396"/>
      <c r="SIJ179" s="396"/>
      <c r="SIK179" s="396"/>
      <c r="SIL179" s="396"/>
      <c r="SIM179" s="396"/>
      <c r="SIN179" s="396"/>
      <c r="SIO179" s="396"/>
      <c r="SIP179" s="396"/>
      <c r="SIQ179" s="396"/>
      <c r="SIR179" s="396"/>
      <c r="SIS179" s="396"/>
      <c r="SIT179" s="396"/>
      <c r="SIU179" s="396"/>
      <c r="SIV179" s="396"/>
      <c r="SIW179" s="396"/>
      <c r="SIX179" s="396"/>
      <c r="SIY179" s="396"/>
      <c r="SIZ179" s="396"/>
      <c r="SJA179" s="396"/>
      <c r="SJB179" s="396"/>
      <c r="SJC179" s="396"/>
      <c r="SJD179" s="396"/>
      <c r="SJE179" s="396"/>
      <c r="SJF179" s="396"/>
      <c r="SJG179" s="396"/>
      <c r="SJH179" s="396"/>
      <c r="SJI179" s="396"/>
      <c r="SJJ179" s="396"/>
      <c r="SJK179" s="396"/>
      <c r="SJL179" s="396"/>
      <c r="SJM179" s="396"/>
      <c r="SJN179" s="396"/>
      <c r="SJO179" s="396"/>
      <c r="SJP179" s="396"/>
      <c r="SJQ179" s="396"/>
      <c r="SJR179" s="396"/>
      <c r="SJS179" s="396"/>
      <c r="SJT179" s="396"/>
      <c r="SJU179" s="396"/>
      <c r="SJV179" s="396"/>
      <c r="SJW179" s="396"/>
      <c r="SJX179" s="396"/>
      <c r="SJY179" s="396"/>
      <c r="SJZ179" s="396"/>
      <c r="SKA179" s="396"/>
      <c r="SKB179" s="396"/>
      <c r="SKC179" s="396"/>
      <c r="SKD179" s="396"/>
      <c r="SKE179" s="396"/>
      <c r="SKF179" s="396"/>
      <c r="SKG179" s="396"/>
      <c r="SKH179" s="396"/>
      <c r="SKI179" s="396"/>
      <c r="SKJ179" s="396"/>
      <c r="SKK179" s="396"/>
      <c r="SKL179" s="396"/>
      <c r="SKM179" s="396"/>
      <c r="SKN179" s="396"/>
      <c r="SKO179" s="396"/>
      <c r="SKP179" s="396"/>
      <c r="SKQ179" s="396"/>
      <c r="SKR179" s="396"/>
      <c r="SKS179" s="396"/>
      <c r="SKT179" s="396"/>
      <c r="SKU179" s="396"/>
      <c r="SKV179" s="396"/>
      <c r="SKW179" s="396"/>
      <c r="SKX179" s="396"/>
      <c r="SKY179" s="396"/>
      <c r="SKZ179" s="396"/>
      <c r="SLA179" s="396"/>
      <c r="SLB179" s="396"/>
      <c r="SLC179" s="396"/>
      <c r="SLD179" s="396"/>
      <c r="SLE179" s="396"/>
      <c r="SLF179" s="396"/>
      <c r="SLG179" s="396"/>
      <c r="SLH179" s="396"/>
      <c r="SLI179" s="396"/>
      <c r="SLJ179" s="396"/>
      <c r="SLK179" s="396"/>
      <c r="SLL179" s="396"/>
      <c r="SLM179" s="396"/>
      <c r="SLN179" s="396"/>
      <c r="SLO179" s="396"/>
      <c r="SLP179" s="396"/>
      <c r="SLQ179" s="396"/>
      <c r="SLR179" s="396"/>
      <c r="SLS179" s="396"/>
      <c r="SLT179" s="396"/>
      <c r="SLU179" s="396"/>
      <c r="SLV179" s="396"/>
      <c r="SLW179" s="396"/>
      <c r="SLX179" s="396"/>
      <c r="SLY179" s="396"/>
      <c r="SLZ179" s="396"/>
      <c r="SMA179" s="396"/>
      <c r="SMB179" s="396"/>
      <c r="SMC179" s="396"/>
      <c r="SMD179" s="396"/>
      <c r="SME179" s="396"/>
      <c r="SMF179" s="396"/>
      <c r="SMG179" s="396"/>
      <c r="SMH179" s="396"/>
      <c r="SMI179" s="396"/>
      <c r="SMJ179" s="396"/>
      <c r="SMK179" s="396"/>
      <c r="SML179" s="396"/>
      <c r="SMM179" s="396"/>
      <c r="SMN179" s="396"/>
      <c r="SMO179" s="396"/>
      <c r="SMP179" s="396"/>
      <c r="SMQ179" s="396"/>
      <c r="SMR179" s="396"/>
      <c r="SMS179" s="396"/>
      <c r="SMT179" s="396"/>
      <c r="SMU179" s="396"/>
      <c r="SMV179" s="396"/>
      <c r="SMW179" s="396"/>
      <c r="SMX179" s="396"/>
      <c r="SMY179" s="396"/>
      <c r="SMZ179" s="396"/>
      <c r="SNA179" s="396"/>
      <c r="SNB179" s="396"/>
      <c r="SNC179" s="396"/>
      <c r="SND179" s="396"/>
      <c r="SNE179" s="396"/>
      <c r="SNF179" s="396"/>
      <c r="SNG179" s="396"/>
      <c r="SNH179" s="396"/>
      <c r="SNI179" s="396"/>
      <c r="SNJ179" s="396"/>
      <c r="SNK179" s="396"/>
      <c r="SNL179" s="396"/>
      <c r="SNM179" s="396"/>
      <c r="SNN179" s="396"/>
      <c r="SNO179" s="396"/>
      <c r="SNP179" s="396"/>
      <c r="SNQ179" s="396"/>
      <c r="SNR179" s="396"/>
      <c r="SNS179" s="396"/>
      <c r="SNT179" s="396"/>
      <c r="SNU179" s="396"/>
      <c r="SNV179" s="396"/>
      <c r="SNW179" s="396"/>
      <c r="SNX179" s="396"/>
      <c r="SNY179" s="396"/>
      <c r="SNZ179" s="396"/>
      <c r="SOA179" s="396"/>
      <c r="SOB179" s="396"/>
      <c r="SOC179" s="396"/>
      <c r="SOD179" s="396"/>
      <c r="SOE179" s="396"/>
      <c r="SOF179" s="396"/>
      <c r="SOG179" s="396"/>
      <c r="SOH179" s="396"/>
      <c r="SOI179" s="396"/>
      <c r="SOJ179" s="396"/>
      <c r="SOK179" s="396"/>
      <c r="SOL179" s="396"/>
      <c r="SOM179" s="396"/>
      <c r="SON179" s="396"/>
      <c r="SOO179" s="396"/>
      <c r="SOP179" s="396"/>
      <c r="SOQ179" s="396"/>
      <c r="SOR179" s="396"/>
      <c r="SOS179" s="396"/>
      <c r="SOT179" s="396"/>
      <c r="SOU179" s="396"/>
      <c r="SOV179" s="396"/>
      <c r="SOW179" s="396"/>
      <c r="SOX179" s="396"/>
      <c r="SOY179" s="396"/>
      <c r="SOZ179" s="396"/>
      <c r="SPA179" s="396"/>
      <c r="SPB179" s="396"/>
      <c r="SPC179" s="396"/>
      <c r="SPD179" s="396"/>
      <c r="SPE179" s="396"/>
      <c r="SPF179" s="396"/>
      <c r="SPG179" s="396"/>
      <c r="SPH179" s="396"/>
      <c r="SPI179" s="396"/>
      <c r="SPJ179" s="396"/>
      <c r="SPK179" s="396"/>
      <c r="SPL179" s="396"/>
      <c r="SPM179" s="396"/>
      <c r="SPN179" s="396"/>
      <c r="SPO179" s="396"/>
      <c r="SPP179" s="396"/>
      <c r="SPQ179" s="396"/>
      <c r="SPR179" s="396"/>
      <c r="SPS179" s="396"/>
      <c r="SPT179" s="396"/>
      <c r="SPU179" s="396"/>
      <c r="SPV179" s="396"/>
      <c r="SPW179" s="396"/>
      <c r="SPX179" s="396"/>
      <c r="SPY179" s="396"/>
      <c r="SPZ179" s="396"/>
      <c r="SQA179" s="396"/>
      <c r="SQB179" s="396"/>
      <c r="SQC179" s="396"/>
      <c r="SQD179" s="396"/>
      <c r="SQE179" s="396"/>
      <c r="SQF179" s="396"/>
      <c r="SQG179" s="396"/>
      <c r="SQH179" s="396"/>
      <c r="SQI179" s="396"/>
      <c r="SQJ179" s="396"/>
      <c r="SQK179" s="396"/>
      <c r="SQL179" s="396"/>
      <c r="SQM179" s="396"/>
      <c r="SQN179" s="396"/>
      <c r="SQO179" s="396"/>
      <c r="SQP179" s="396"/>
      <c r="SQQ179" s="396"/>
      <c r="SQR179" s="396"/>
      <c r="SQS179" s="396"/>
      <c r="SQT179" s="396"/>
      <c r="SQU179" s="396"/>
      <c r="SQV179" s="396"/>
      <c r="SQW179" s="396"/>
      <c r="SQX179" s="396"/>
      <c r="SQY179" s="396"/>
      <c r="SQZ179" s="396"/>
      <c r="SRA179" s="396"/>
      <c r="SRB179" s="396"/>
      <c r="SRC179" s="396"/>
      <c r="SRD179" s="396"/>
      <c r="SRE179" s="396"/>
      <c r="SRF179" s="396"/>
      <c r="SRG179" s="396"/>
      <c r="SRH179" s="396"/>
      <c r="SRI179" s="396"/>
      <c r="SRJ179" s="396"/>
      <c r="SRK179" s="396"/>
      <c r="SRL179" s="396"/>
      <c r="SRM179" s="396"/>
      <c r="SRN179" s="396"/>
      <c r="SRO179" s="396"/>
      <c r="SRP179" s="396"/>
      <c r="SRQ179" s="396"/>
      <c r="SRR179" s="396"/>
      <c r="SRS179" s="396"/>
      <c r="SRT179" s="396"/>
      <c r="SRU179" s="396"/>
      <c r="SRV179" s="396"/>
      <c r="SRW179" s="396"/>
      <c r="SRX179" s="396"/>
      <c r="SRY179" s="396"/>
      <c r="SRZ179" s="396"/>
      <c r="SSA179" s="396"/>
      <c r="SSB179" s="396"/>
      <c r="SSC179" s="396"/>
      <c r="SSD179" s="396"/>
      <c r="SSE179" s="396"/>
      <c r="SSF179" s="396"/>
      <c r="SSG179" s="396"/>
      <c r="SSH179" s="396"/>
      <c r="SSI179" s="396"/>
      <c r="SSJ179" s="396"/>
      <c r="SSK179" s="396"/>
      <c r="SSL179" s="396"/>
      <c r="SSM179" s="396"/>
      <c r="SSN179" s="396"/>
      <c r="SSO179" s="396"/>
      <c r="SSP179" s="396"/>
      <c r="SSQ179" s="396"/>
      <c r="SSR179" s="396"/>
      <c r="SSS179" s="396"/>
      <c r="SST179" s="396"/>
      <c r="SSU179" s="396"/>
      <c r="SSV179" s="396"/>
      <c r="SSW179" s="396"/>
      <c r="SSX179" s="396"/>
      <c r="SSY179" s="396"/>
      <c r="SSZ179" s="396"/>
      <c r="STA179" s="396"/>
      <c r="STB179" s="396"/>
      <c r="STC179" s="396"/>
      <c r="STD179" s="396"/>
      <c r="STE179" s="396"/>
      <c r="STF179" s="396"/>
      <c r="STG179" s="396"/>
      <c r="STH179" s="396"/>
      <c r="STI179" s="396"/>
      <c r="STJ179" s="396"/>
      <c r="STK179" s="396"/>
      <c r="STL179" s="396"/>
      <c r="STM179" s="396"/>
      <c r="STN179" s="396"/>
      <c r="STO179" s="396"/>
      <c r="STP179" s="396"/>
      <c r="STQ179" s="396"/>
      <c r="STR179" s="396"/>
      <c r="STS179" s="396"/>
      <c r="STT179" s="396"/>
      <c r="STU179" s="396"/>
      <c r="STV179" s="396"/>
      <c r="STW179" s="396"/>
      <c r="STX179" s="396"/>
      <c r="STY179" s="396"/>
      <c r="STZ179" s="396"/>
      <c r="SUA179" s="396"/>
      <c r="SUB179" s="396"/>
      <c r="SUC179" s="396"/>
      <c r="SUD179" s="396"/>
      <c r="SUE179" s="396"/>
      <c r="SUF179" s="396"/>
      <c r="SUG179" s="396"/>
      <c r="SUH179" s="396"/>
      <c r="SUI179" s="396"/>
      <c r="SUJ179" s="396"/>
      <c r="SUK179" s="396"/>
      <c r="SUL179" s="396"/>
      <c r="SUM179" s="396"/>
      <c r="SUN179" s="396"/>
      <c r="SUO179" s="396"/>
      <c r="SUP179" s="396"/>
      <c r="SUQ179" s="396"/>
      <c r="SUR179" s="396"/>
      <c r="SUS179" s="396"/>
      <c r="SUT179" s="396"/>
      <c r="SUU179" s="396"/>
      <c r="SUV179" s="396"/>
      <c r="SUW179" s="396"/>
      <c r="SUX179" s="396"/>
      <c r="SUY179" s="396"/>
      <c r="SUZ179" s="396"/>
      <c r="SVA179" s="396"/>
      <c r="SVB179" s="396"/>
      <c r="SVC179" s="396"/>
      <c r="SVD179" s="396"/>
      <c r="SVE179" s="396"/>
      <c r="SVF179" s="396"/>
      <c r="SVG179" s="396"/>
      <c r="SVH179" s="396"/>
      <c r="SVI179" s="396"/>
      <c r="SVJ179" s="396"/>
      <c r="SVK179" s="396"/>
      <c r="SVL179" s="396"/>
      <c r="SVM179" s="396"/>
      <c r="SVN179" s="396"/>
      <c r="SVO179" s="396"/>
      <c r="SVP179" s="396"/>
      <c r="SVQ179" s="396"/>
      <c r="SVR179" s="396"/>
      <c r="SVS179" s="396"/>
      <c r="SVT179" s="396"/>
      <c r="SVU179" s="396"/>
      <c r="SVV179" s="396"/>
      <c r="SVW179" s="396"/>
      <c r="SVX179" s="396"/>
      <c r="SVY179" s="396"/>
      <c r="SVZ179" s="396"/>
      <c r="SWA179" s="396"/>
      <c r="SWB179" s="396"/>
      <c r="SWC179" s="396"/>
      <c r="SWD179" s="396"/>
      <c r="SWE179" s="396"/>
      <c r="SWF179" s="396"/>
      <c r="SWG179" s="396"/>
      <c r="SWH179" s="396"/>
      <c r="SWI179" s="396"/>
      <c r="SWJ179" s="396"/>
      <c r="SWK179" s="396"/>
      <c r="SWL179" s="396"/>
      <c r="SWM179" s="396"/>
      <c r="SWN179" s="396"/>
      <c r="SWO179" s="396"/>
      <c r="SWP179" s="396"/>
      <c r="SWQ179" s="396"/>
      <c r="SWR179" s="396"/>
      <c r="SWS179" s="396"/>
      <c r="SWT179" s="396"/>
      <c r="SWU179" s="396"/>
      <c r="SWV179" s="396"/>
      <c r="SWW179" s="396"/>
      <c r="SWX179" s="396"/>
      <c r="SWY179" s="396"/>
      <c r="SWZ179" s="396"/>
      <c r="SXA179" s="396"/>
      <c r="SXB179" s="396"/>
      <c r="SXC179" s="396"/>
      <c r="SXD179" s="396"/>
      <c r="SXE179" s="396"/>
      <c r="SXF179" s="396"/>
      <c r="SXG179" s="396"/>
      <c r="SXH179" s="396"/>
      <c r="SXI179" s="396"/>
      <c r="SXJ179" s="396"/>
      <c r="SXK179" s="396"/>
      <c r="SXL179" s="396"/>
      <c r="SXM179" s="396"/>
      <c r="SXN179" s="396"/>
      <c r="SXO179" s="396"/>
      <c r="SXP179" s="396"/>
      <c r="SXQ179" s="396"/>
      <c r="SXR179" s="396"/>
      <c r="SXS179" s="396"/>
      <c r="SXT179" s="396"/>
      <c r="SXU179" s="396"/>
      <c r="SXV179" s="396"/>
      <c r="SXW179" s="396"/>
      <c r="SXX179" s="396"/>
      <c r="SXY179" s="396"/>
      <c r="SXZ179" s="396"/>
      <c r="SYA179" s="396"/>
      <c r="SYB179" s="396"/>
      <c r="SYC179" s="396"/>
      <c r="SYD179" s="396"/>
      <c r="SYE179" s="396"/>
      <c r="SYF179" s="396"/>
      <c r="SYG179" s="396"/>
      <c r="SYH179" s="396"/>
      <c r="SYI179" s="396"/>
      <c r="SYJ179" s="396"/>
      <c r="SYK179" s="396"/>
      <c r="SYL179" s="396"/>
      <c r="SYM179" s="396"/>
      <c r="SYN179" s="396"/>
      <c r="SYO179" s="396"/>
      <c r="SYP179" s="396"/>
      <c r="SYQ179" s="396"/>
      <c r="SYR179" s="396"/>
      <c r="SYS179" s="396"/>
      <c r="SYT179" s="396"/>
      <c r="SYU179" s="396"/>
      <c r="SYV179" s="396"/>
      <c r="SYW179" s="396"/>
      <c r="SYX179" s="396"/>
      <c r="SYY179" s="396"/>
      <c r="SYZ179" s="396"/>
      <c r="SZA179" s="396"/>
      <c r="SZB179" s="396"/>
      <c r="SZC179" s="396"/>
      <c r="SZD179" s="396"/>
      <c r="SZE179" s="396"/>
      <c r="SZF179" s="396"/>
      <c r="SZG179" s="396"/>
      <c r="SZH179" s="396"/>
      <c r="SZI179" s="396"/>
      <c r="SZJ179" s="396"/>
      <c r="SZK179" s="396"/>
      <c r="SZL179" s="396"/>
      <c r="SZM179" s="396"/>
      <c r="SZN179" s="396"/>
      <c r="SZO179" s="396"/>
      <c r="SZP179" s="396"/>
      <c r="SZQ179" s="396"/>
      <c r="SZR179" s="396"/>
      <c r="SZS179" s="396"/>
      <c r="SZT179" s="396"/>
      <c r="SZU179" s="396"/>
      <c r="SZV179" s="396"/>
      <c r="SZW179" s="396"/>
      <c r="SZX179" s="396"/>
      <c r="SZY179" s="396"/>
      <c r="SZZ179" s="396"/>
      <c r="TAA179" s="396"/>
      <c r="TAB179" s="396"/>
      <c r="TAC179" s="396"/>
      <c r="TAD179" s="396"/>
      <c r="TAE179" s="396"/>
      <c r="TAF179" s="396"/>
      <c r="TAG179" s="396"/>
      <c r="TAH179" s="396"/>
      <c r="TAI179" s="396"/>
      <c r="TAJ179" s="396"/>
      <c r="TAK179" s="396"/>
      <c r="TAL179" s="396"/>
      <c r="TAM179" s="396"/>
      <c r="TAN179" s="396"/>
      <c r="TAO179" s="396"/>
      <c r="TAP179" s="396"/>
      <c r="TAQ179" s="396"/>
      <c r="TAR179" s="396"/>
      <c r="TAS179" s="396"/>
      <c r="TAT179" s="396"/>
      <c r="TAU179" s="396"/>
      <c r="TAV179" s="396"/>
      <c r="TAW179" s="396"/>
      <c r="TAX179" s="396"/>
      <c r="TAY179" s="396"/>
      <c r="TAZ179" s="396"/>
      <c r="TBA179" s="396"/>
      <c r="TBB179" s="396"/>
      <c r="TBC179" s="396"/>
      <c r="TBD179" s="396"/>
      <c r="TBE179" s="396"/>
      <c r="TBF179" s="396"/>
      <c r="TBG179" s="396"/>
      <c r="TBH179" s="396"/>
      <c r="TBI179" s="396"/>
      <c r="TBJ179" s="396"/>
      <c r="TBK179" s="396"/>
      <c r="TBL179" s="396"/>
      <c r="TBM179" s="396"/>
      <c r="TBN179" s="396"/>
      <c r="TBO179" s="396"/>
      <c r="TBP179" s="396"/>
      <c r="TBQ179" s="396"/>
      <c r="TBR179" s="396"/>
      <c r="TBS179" s="396"/>
      <c r="TBT179" s="396"/>
      <c r="TBU179" s="396"/>
      <c r="TBV179" s="396"/>
      <c r="TBW179" s="396"/>
      <c r="TBX179" s="396"/>
      <c r="TBY179" s="396"/>
      <c r="TBZ179" s="396"/>
      <c r="TCA179" s="396"/>
      <c r="TCB179" s="396"/>
      <c r="TCC179" s="396"/>
      <c r="TCD179" s="396"/>
      <c r="TCE179" s="396"/>
      <c r="TCF179" s="396"/>
      <c r="TCG179" s="396"/>
      <c r="TCH179" s="396"/>
      <c r="TCI179" s="396"/>
      <c r="TCJ179" s="396"/>
      <c r="TCK179" s="396"/>
      <c r="TCL179" s="396"/>
      <c r="TCM179" s="396"/>
      <c r="TCN179" s="396"/>
      <c r="TCO179" s="396"/>
      <c r="TCP179" s="396"/>
      <c r="TCQ179" s="396"/>
      <c r="TCR179" s="396"/>
      <c r="TCS179" s="396"/>
      <c r="TCT179" s="396"/>
      <c r="TCU179" s="396"/>
      <c r="TCV179" s="396"/>
      <c r="TCW179" s="396"/>
      <c r="TCX179" s="396"/>
      <c r="TCY179" s="396"/>
      <c r="TCZ179" s="396"/>
      <c r="TDA179" s="396"/>
      <c r="TDB179" s="396"/>
      <c r="TDC179" s="396"/>
      <c r="TDD179" s="396"/>
      <c r="TDE179" s="396"/>
      <c r="TDF179" s="396"/>
      <c r="TDG179" s="396"/>
      <c r="TDH179" s="396"/>
      <c r="TDI179" s="396"/>
      <c r="TDJ179" s="396"/>
      <c r="TDK179" s="396"/>
      <c r="TDL179" s="396"/>
      <c r="TDM179" s="396"/>
      <c r="TDN179" s="396"/>
      <c r="TDO179" s="396"/>
      <c r="TDP179" s="396"/>
      <c r="TDQ179" s="396"/>
      <c r="TDR179" s="396"/>
      <c r="TDS179" s="396"/>
      <c r="TDT179" s="396"/>
      <c r="TDU179" s="396"/>
      <c r="TDV179" s="396"/>
      <c r="TDW179" s="396"/>
      <c r="TDX179" s="396"/>
      <c r="TDY179" s="396"/>
      <c r="TDZ179" s="396"/>
      <c r="TEA179" s="396"/>
      <c r="TEB179" s="396"/>
      <c r="TEC179" s="396"/>
      <c r="TED179" s="396"/>
      <c r="TEE179" s="396"/>
      <c r="TEF179" s="396"/>
      <c r="TEG179" s="396"/>
      <c r="TEH179" s="396"/>
      <c r="TEI179" s="396"/>
      <c r="TEJ179" s="396"/>
      <c r="TEK179" s="396"/>
      <c r="TEL179" s="396"/>
      <c r="TEM179" s="396"/>
      <c r="TEN179" s="396"/>
      <c r="TEO179" s="396"/>
      <c r="TEP179" s="396"/>
      <c r="TEQ179" s="396"/>
      <c r="TER179" s="396"/>
      <c r="TES179" s="396"/>
      <c r="TET179" s="396"/>
      <c r="TEU179" s="396"/>
      <c r="TEV179" s="396"/>
      <c r="TEW179" s="396"/>
      <c r="TEX179" s="396"/>
      <c r="TEY179" s="396"/>
      <c r="TEZ179" s="396"/>
      <c r="TFA179" s="396"/>
      <c r="TFB179" s="396"/>
      <c r="TFC179" s="396"/>
      <c r="TFD179" s="396"/>
      <c r="TFE179" s="396"/>
      <c r="TFF179" s="396"/>
      <c r="TFG179" s="396"/>
      <c r="TFH179" s="396"/>
      <c r="TFI179" s="396"/>
      <c r="TFJ179" s="396"/>
      <c r="TFK179" s="396"/>
      <c r="TFL179" s="396"/>
      <c r="TFM179" s="396"/>
      <c r="TFN179" s="396"/>
      <c r="TFO179" s="396"/>
      <c r="TFP179" s="396"/>
      <c r="TFQ179" s="396"/>
      <c r="TFR179" s="396"/>
      <c r="TFS179" s="396"/>
      <c r="TFT179" s="396"/>
      <c r="TFU179" s="396"/>
      <c r="TFV179" s="396"/>
      <c r="TFW179" s="396"/>
      <c r="TFX179" s="396"/>
      <c r="TFY179" s="396"/>
      <c r="TFZ179" s="396"/>
      <c r="TGA179" s="396"/>
      <c r="TGB179" s="396"/>
      <c r="TGC179" s="396"/>
      <c r="TGD179" s="396"/>
      <c r="TGE179" s="396"/>
      <c r="TGF179" s="396"/>
      <c r="TGG179" s="396"/>
      <c r="TGH179" s="396"/>
      <c r="TGI179" s="396"/>
      <c r="TGJ179" s="396"/>
      <c r="TGK179" s="396"/>
      <c r="TGL179" s="396"/>
      <c r="TGM179" s="396"/>
      <c r="TGN179" s="396"/>
      <c r="TGO179" s="396"/>
      <c r="TGP179" s="396"/>
      <c r="TGQ179" s="396"/>
      <c r="TGR179" s="396"/>
      <c r="TGS179" s="396"/>
      <c r="TGT179" s="396"/>
      <c r="TGU179" s="396"/>
      <c r="TGV179" s="396"/>
      <c r="TGW179" s="396"/>
      <c r="TGX179" s="396"/>
      <c r="TGY179" s="396"/>
      <c r="TGZ179" s="396"/>
      <c r="THA179" s="396"/>
      <c r="THB179" s="396"/>
      <c r="THC179" s="396"/>
      <c r="THD179" s="396"/>
      <c r="THE179" s="396"/>
      <c r="THF179" s="396"/>
      <c r="THG179" s="396"/>
      <c r="THH179" s="396"/>
      <c r="THI179" s="396"/>
      <c r="THJ179" s="396"/>
      <c r="THK179" s="396"/>
      <c r="THL179" s="396"/>
      <c r="THM179" s="396"/>
      <c r="THN179" s="396"/>
      <c r="THO179" s="396"/>
      <c r="THP179" s="396"/>
      <c r="THQ179" s="396"/>
      <c r="THR179" s="396"/>
      <c r="THS179" s="396"/>
      <c r="THT179" s="396"/>
      <c r="THU179" s="396"/>
      <c r="THV179" s="396"/>
      <c r="THW179" s="396"/>
      <c r="THX179" s="396"/>
      <c r="THY179" s="396"/>
      <c r="THZ179" s="396"/>
      <c r="TIA179" s="396"/>
      <c r="TIB179" s="396"/>
      <c r="TIC179" s="396"/>
      <c r="TID179" s="396"/>
      <c r="TIE179" s="396"/>
      <c r="TIF179" s="396"/>
      <c r="TIG179" s="396"/>
      <c r="TIH179" s="396"/>
      <c r="TII179" s="396"/>
      <c r="TIJ179" s="396"/>
      <c r="TIK179" s="396"/>
      <c r="TIL179" s="396"/>
      <c r="TIM179" s="396"/>
      <c r="TIN179" s="396"/>
      <c r="TIO179" s="396"/>
      <c r="TIP179" s="396"/>
      <c r="TIQ179" s="396"/>
      <c r="TIR179" s="396"/>
      <c r="TIS179" s="396"/>
      <c r="TIT179" s="396"/>
      <c r="TIU179" s="396"/>
      <c r="TIV179" s="396"/>
      <c r="TIW179" s="396"/>
      <c r="TIX179" s="396"/>
      <c r="TIY179" s="396"/>
      <c r="TIZ179" s="396"/>
      <c r="TJA179" s="396"/>
      <c r="TJB179" s="396"/>
      <c r="TJC179" s="396"/>
      <c r="TJD179" s="396"/>
      <c r="TJE179" s="396"/>
      <c r="TJF179" s="396"/>
      <c r="TJG179" s="396"/>
      <c r="TJH179" s="396"/>
      <c r="TJI179" s="396"/>
      <c r="TJJ179" s="396"/>
      <c r="TJK179" s="396"/>
      <c r="TJL179" s="396"/>
      <c r="TJM179" s="396"/>
      <c r="TJN179" s="396"/>
      <c r="TJO179" s="396"/>
      <c r="TJP179" s="396"/>
      <c r="TJQ179" s="396"/>
      <c r="TJR179" s="396"/>
      <c r="TJS179" s="396"/>
      <c r="TJT179" s="396"/>
      <c r="TJU179" s="396"/>
      <c r="TJV179" s="396"/>
      <c r="TJW179" s="396"/>
      <c r="TJX179" s="396"/>
      <c r="TJY179" s="396"/>
      <c r="TJZ179" s="396"/>
      <c r="TKA179" s="396"/>
      <c r="TKB179" s="396"/>
      <c r="TKC179" s="396"/>
      <c r="TKD179" s="396"/>
      <c r="TKE179" s="396"/>
      <c r="TKF179" s="396"/>
      <c r="TKG179" s="396"/>
      <c r="TKH179" s="396"/>
      <c r="TKI179" s="396"/>
      <c r="TKJ179" s="396"/>
      <c r="TKK179" s="396"/>
      <c r="TKL179" s="396"/>
      <c r="TKM179" s="396"/>
      <c r="TKN179" s="396"/>
      <c r="TKO179" s="396"/>
      <c r="TKP179" s="396"/>
      <c r="TKQ179" s="396"/>
      <c r="TKR179" s="396"/>
      <c r="TKS179" s="396"/>
      <c r="TKT179" s="396"/>
      <c r="TKU179" s="396"/>
      <c r="TKV179" s="396"/>
      <c r="TKW179" s="396"/>
      <c r="TKX179" s="396"/>
      <c r="TKY179" s="396"/>
      <c r="TKZ179" s="396"/>
      <c r="TLA179" s="396"/>
      <c r="TLB179" s="396"/>
      <c r="TLC179" s="396"/>
      <c r="TLD179" s="396"/>
      <c r="TLE179" s="396"/>
      <c r="TLF179" s="396"/>
      <c r="TLG179" s="396"/>
      <c r="TLH179" s="396"/>
      <c r="TLI179" s="396"/>
      <c r="TLJ179" s="396"/>
      <c r="TLK179" s="396"/>
      <c r="TLL179" s="396"/>
      <c r="TLM179" s="396"/>
      <c r="TLN179" s="396"/>
      <c r="TLO179" s="396"/>
      <c r="TLP179" s="396"/>
      <c r="TLQ179" s="396"/>
      <c r="TLR179" s="396"/>
      <c r="TLS179" s="396"/>
      <c r="TLT179" s="396"/>
      <c r="TLU179" s="396"/>
      <c r="TLV179" s="396"/>
      <c r="TLW179" s="396"/>
      <c r="TLX179" s="396"/>
      <c r="TLY179" s="396"/>
      <c r="TLZ179" s="396"/>
      <c r="TMA179" s="396"/>
      <c r="TMB179" s="396"/>
      <c r="TMC179" s="396"/>
      <c r="TMD179" s="396"/>
      <c r="TME179" s="396"/>
      <c r="TMF179" s="396"/>
      <c r="TMG179" s="396"/>
      <c r="TMH179" s="396"/>
      <c r="TMI179" s="396"/>
      <c r="TMJ179" s="396"/>
      <c r="TMK179" s="396"/>
      <c r="TML179" s="396"/>
      <c r="TMM179" s="396"/>
      <c r="TMN179" s="396"/>
      <c r="TMO179" s="396"/>
      <c r="TMP179" s="396"/>
      <c r="TMQ179" s="396"/>
      <c r="TMR179" s="396"/>
      <c r="TMS179" s="396"/>
      <c r="TMT179" s="396"/>
      <c r="TMU179" s="396"/>
      <c r="TMV179" s="396"/>
      <c r="TMW179" s="396"/>
      <c r="TMX179" s="396"/>
      <c r="TMY179" s="396"/>
      <c r="TMZ179" s="396"/>
      <c r="TNA179" s="396"/>
      <c r="TNB179" s="396"/>
      <c r="TNC179" s="396"/>
      <c r="TND179" s="396"/>
      <c r="TNE179" s="396"/>
      <c r="TNF179" s="396"/>
      <c r="TNG179" s="396"/>
      <c r="TNH179" s="396"/>
      <c r="TNI179" s="396"/>
      <c r="TNJ179" s="396"/>
      <c r="TNK179" s="396"/>
      <c r="TNL179" s="396"/>
      <c r="TNM179" s="396"/>
      <c r="TNN179" s="396"/>
      <c r="TNO179" s="396"/>
      <c r="TNP179" s="396"/>
      <c r="TNQ179" s="396"/>
      <c r="TNR179" s="396"/>
      <c r="TNS179" s="396"/>
      <c r="TNT179" s="396"/>
      <c r="TNU179" s="396"/>
      <c r="TNV179" s="396"/>
      <c r="TNW179" s="396"/>
      <c r="TNX179" s="396"/>
      <c r="TNY179" s="396"/>
      <c r="TNZ179" s="396"/>
      <c r="TOA179" s="396"/>
      <c r="TOB179" s="396"/>
      <c r="TOC179" s="396"/>
      <c r="TOD179" s="396"/>
      <c r="TOE179" s="396"/>
      <c r="TOF179" s="396"/>
      <c r="TOG179" s="396"/>
      <c r="TOH179" s="396"/>
      <c r="TOI179" s="396"/>
      <c r="TOJ179" s="396"/>
      <c r="TOK179" s="396"/>
      <c r="TOL179" s="396"/>
      <c r="TOM179" s="396"/>
      <c r="TON179" s="396"/>
      <c r="TOO179" s="396"/>
      <c r="TOP179" s="396"/>
      <c r="TOQ179" s="396"/>
      <c r="TOR179" s="396"/>
      <c r="TOS179" s="396"/>
      <c r="TOT179" s="396"/>
      <c r="TOU179" s="396"/>
      <c r="TOV179" s="396"/>
      <c r="TOW179" s="396"/>
      <c r="TOX179" s="396"/>
      <c r="TOY179" s="396"/>
      <c r="TOZ179" s="396"/>
      <c r="TPA179" s="396"/>
      <c r="TPB179" s="396"/>
      <c r="TPC179" s="396"/>
      <c r="TPD179" s="396"/>
      <c r="TPE179" s="396"/>
      <c r="TPF179" s="396"/>
      <c r="TPG179" s="396"/>
      <c r="TPH179" s="396"/>
      <c r="TPI179" s="396"/>
      <c r="TPJ179" s="396"/>
      <c r="TPK179" s="396"/>
      <c r="TPL179" s="396"/>
      <c r="TPM179" s="396"/>
      <c r="TPN179" s="396"/>
      <c r="TPO179" s="396"/>
      <c r="TPP179" s="396"/>
      <c r="TPQ179" s="396"/>
      <c r="TPR179" s="396"/>
      <c r="TPS179" s="396"/>
      <c r="TPT179" s="396"/>
      <c r="TPU179" s="396"/>
      <c r="TPV179" s="396"/>
      <c r="TPW179" s="396"/>
      <c r="TPX179" s="396"/>
      <c r="TPY179" s="396"/>
      <c r="TPZ179" s="396"/>
      <c r="TQA179" s="396"/>
      <c r="TQB179" s="396"/>
      <c r="TQC179" s="396"/>
      <c r="TQD179" s="396"/>
      <c r="TQE179" s="396"/>
      <c r="TQF179" s="396"/>
      <c r="TQG179" s="396"/>
      <c r="TQH179" s="396"/>
      <c r="TQI179" s="396"/>
      <c r="TQJ179" s="396"/>
      <c r="TQK179" s="396"/>
      <c r="TQL179" s="396"/>
      <c r="TQM179" s="396"/>
      <c r="TQN179" s="396"/>
      <c r="TQO179" s="396"/>
      <c r="TQP179" s="396"/>
      <c r="TQQ179" s="396"/>
      <c r="TQR179" s="396"/>
      <c r="TQS179" s="396"/>
      <c r="TQT179" s="396"/>
      <c r="TQU179" s="396"/>
      <c r="TQV179" s="396"/>
      <c r="TQW179" s="396"/>
      <c r="TQX179" s="396"/>
      <c r="TQY179" s="396"/>
      <c r="TQZ179" s="396"/>
      <c r="TRA179" s="396"/>
      <c r="TRB179" s="396"/>
      <c r="TRC179" s="396"/>
      <c r="TRD179" s="396"/>
      <c r="TRE179" s="396"/>
      <c r="TRF179" s="396"/>
      <c r="TRG179" s="396"/>
      <c r="TRH179" s="396"/>
      <c r="TRI179" s="396"/>
      <c r="TRJ179" s="396"/>
      <c r="TRK179" s="396"/>
      <c r="TRL179" s="396"/>
      <c r="TRM179" s="396"/>
      <c r="TRN179" s="396"/>
      <c r="TRO179" s="396"/>
      <c r="TRP179" s="396"/>
      <c r="TRQ179" s="396"/>
      <c r="TRR179" s="396"/>
      <c r="TRS179" s="396"/>
      <c r="TRT179" s="396"/>
      <c r="TRU179" s="396"/>
      <c r="TRV179" s="396"/>
      <c r="TRW179" s="396"/>
      <c r="TRX179" s="396"/>
      <c r="TRY179" s="396"/>
      <c r="TRZ179" s="396"/>
      <c r="TSA179" s="396"/>
      <c r="TSB179" s="396"/>
      <c r="TSC179" s="396"/>
      <c r="TSD179" s="396"/>
      <c r="TSE179" s="396"/>
      <c r="TSF179" s="396"/>
      <c r="TSG179" s="396"/>
      <c r="TSH179" s="396"/>
      <c r="TSI179" s="396"/>
      <c r="TSJ179" s="396"/>
      <c r="TSK179" s="396"/>
      <c r="TSL179" s="396"/>
      <c r="TSM179" s="396"/>
      <c r="TSN179" s="396"/>
      <c r="TSO179" s="396"/>
      <c r="TSP179" s="396"/>
      <c r="TSQ179" s="396"/>
      <c r="TSR179" s="396"/>
      <c r="TSS179" s="396"/>
      <c r="TST179" s="396"/>
      <c r="TSU179" s="396"/>
      <c r="TSV179" s="396"/>
      <c r="TSW179" s="396"/>
      <c r="TSX179" s="396"/>
      <c r="TSY179" s="396"/>
      <c r="TSZ179" s="396"/>
      <c r="TTA179" s="396"/>
      <c r="TTB179" s="396"/>
      <c r="TTC179" s="396"/>
      <c r="TTD179" s="396"/>
      <c r="TTE179" s="396"/>
      <c r="TTF179" s="396"/>
      <c r="TTG179" s="396"/>
      <c r="TTH179" s="396"/>
      <c r="TTI179" s="396"/>
      <c r="TTJ179" s="396"/>
      <c r="TTK179" s="396"/>
      <c r="TTL179" s="396"/>
      <c r="TTM179" s="396"/>
      <c r="TTN179" s="396"/>
      <c r="TTO179" s="396"/>
      <c r="TTP179" s="396"/>
      <c r="TTQ179" s="396"/>
      <c r="TTR179" s="396"/>
      <c r="TTS179" s="396"/>
      <c r="TTT179" s="396"/>
      <c r="TTU179" s="396"/>
      <c r="TTV179" s="396"/>
      <c r="TTW179" s="396"/>
      <c r="TTX179" s="396"/>
      <c r="TTY179" s="396"/>
      <c r="TTZ179" s="396"/>
      <c r="TUA179" s="396"/>
      <c r="TUB179" s="396"/>
      <c r="TUC179" s="396"/>
      <c r="TUD179" s="396"/>
      <c r="TUE179" s="396"/>
      <c r="TUF179" s="396"/>
      <c r="TUG179" s="396"/>
      <c r="TUH179" s="396"/>
      <c r="TUI179" s="396"/>
      <c r="TUJ179" s="396"/>
      <c r="TUK179" s="396"/>
      <c r="TUL179" s="396"/>
      <c r="TUM179" s="396"/>
      <c r="TUN179" s="396"/>
      <c r="TUO179" s="396"/>
      <c r="TUP179" s="396"/>
      <c r="TUQ179" s="396"/>
      <c r="TUR179" s="396"/>
      <c r="TUS179" s="396"/>
      <c r="TUT179" s="396"/>
      <c r="TUU179" s="396"/>
      <c r="TUV179" s="396"/>
      <c r="TUW179" s="396"/>
      <c r="TUX179" s="396"/>
      <c r="TUY179" s="396"/>
      <c r="TUZ179" s="396"/>
      <c r="TVA179" s="396"/>
      <c r="TVB179" s="396"/>
      <c r="TVC179" s="396"/>
      <c r="TVD179" s="396"/>
      <c r="TVE179" s="396"/>
      <c r="TVF179" s="396"/>
      <c r="TVG179" s="396"/>
      <c r="TVH179" s="396"/>
      <c r="TVI179" s="396"/>
      <c r="TVJ179" s="396"/>
      <c r="TVK179" s="396"/>
      <c r="TVL179" s="396"/>
      <c r="TVM179" s="396"/>
      <c r="TVN179" s="396"/>
      <c r="TVO179" s="396"/>
      <c r="TVP179" s="396"/>
      <c r="TVQ179" s="396"/>
      <c r="TVR179" s="396"/>
      <c r="TVS179" s="396"/>
      <c r="TVT179" s="396"/>
      <c r="TVU179" s="396"/>
      <c r="TVV179" s="396"/>
      <c r="TVW179" s="396"/>
      <c r="TVX179" s="396"/>
      <c r="TVY179" s="396"/>
      <c r="TVZ179" s="396"/>
      <c r="TWA179" s="396"/>
      <c r="TWB179" s="396"/>
      <c r="TWC179" s="396"/>
      <c r="TWD179" s="396"/>
      <c r="TWE179" s="396"/>
      <c r="TWF179" s="396"/>
      <c r="TWG179" s="396"/>
      <c r="TWH179" s="396"/>
      <c r="TWI179" s="396"/>
      <c r="TWJ179" s="396"/>
      <c r="TWK179" s="396"/>
      <c r="TWL179" s="396"/>
      <c r="TWM179" s="396"/>
      <c r="TWN179" s="396"/>
      <c r="TWO179" s="396"/>
      <c r="TWP179" s="396"/>
      <c r="TWQ179" s="396"/>
      <c r="TWR179" s="396"/>
      <c r="TWS179" s="396"/>
      <c r="TWT179" s="396"/>
      <c r="TWU179" s="396"/>
      <c r="TWV179" s="396"/>
      <c r="TWW179" s="396"/>
      <c r="TWX179" s="396"/>
      <c r="TWY179" s="396"/>
      <c r="TWZ179" s="396"/>
      <c r="TXA179" s="396"/>
      <c r="TXB179" s="396"/>
      <c r="TXC179" s="396"/>
      <c r="TXD179" s="396"/>
      <c r="TXE179" s="396"/>
      <c r="TXF179" s="396"/>
      <c r="TXG179" s="396"/>
      <c r="TXH179" s="396"/>
      <c r="TXI179" s="396"/>
      <c r="TXJ179" s="396"/>
      <c r="TXK179" s="396"/>
      <c r="TXL179" s="396"/>
      <c r="TXM179" s="396"/>
      <c r="TXN179" s="396"/>
      <c r="TXO179" s="396"/>
      <c r="TXP179" s="396"/>
      <c r="TXQ179" s="396"/>
      <c r="TXR179" s="396"/>
      <c r="TXS179" s="396"/>
      <c r="TXT179" s="396"/>
      <c r="TXU179" s="396"/>
      <c r="TXV179" s="396"/>
      <c r="TXW179" s="396"/>
      <c r="TXX179" s="396"/>
      <c r="TXY179" s="396"/>
      <c r="TXZ179" s="396"/>
      <c r="TYA179" s="396"/>
      <c r="TYB179" s="396"/>
      <c r="TYC179" s="396"/>
      <c r="TYD179" s="396"/>
      <c r="TYE179" s="396"/>
      <c r="TYF179" s="396"/>
      <c r="TYG179" s="396"/>
      <c r="TYH179" s="396"/>
      <c r="TYI179" s="396"/>
      <c r="TYJ179" s="396"/>
      <c r="TYK179" s="396"/>
      <c r="TYL179" s="396"/>
      <c r="TYM179" s="396"/>
      <c r="TYN179" s="396"/>
      <c r="TYO179" s="396"/>
      <c r="TYP179" s="396"/>
      <c r="TYQ179" s="396"/>
      <c r="TYR179" s="396"/>
      <c r="TYS179" s="396"/>
      <c r="TYT179" s="396"/>
      <c r="TYU179" s="396"/>
      <c r="TYV179" s="396"/>
      <c r="TYW179" s="396"/>
      <c r="TYX179" s="396"/>
      <c r="TYY179" s="396"/>
      <c r="TYZ179" s="396"/>
      <c r="TZA179" s="396"/>
      <c r="TZB179" s="396"/>
      <c r="TZC179" s="396"/>
      <c r="TZD179" s="396"/>
      <c r="TZE179" s="396"/>
      <c r="TZF179" s="396"/>
      <c r="TZG179" s="396"/>
      <c r="TZH179" s="396"/>
      <c r="TZI179" s="396"/>
      <c r="TZJ179" s="396"/>
      <c r="TZK179" s="396"/>
      <c r="TZL179" s="396"/>
      <c r="TZM179" s="396"/>
      <c r="TZN179" s="396"/>
      <c r="TZO179" s="396"/>
      <c r="TZP179" s="396"/>
      <c r="TZQ179" s="396"/>
      <c r="TZR179" s="396"/>
      <c r="TZS179" s="396"/>
      <c r="TZT179" s="396"/>
      <c r="TZU179" s="396"/>
      <c r="TZV179" s="396"/>
      <c r="TZW179" s="396"/>
      <c r="TZX179" s="396"/>
      <c r="TZY179" s="396"/>
      <c r="TZZ179" s="396"/>
      <c r="UAA179" s="396"/>
      <c r="UAB179" s="396"/>
      <c r="UAC179" s="396"/>
      <c r="UAD179" s="396"/>
      <c r="UAE179" s="396"/>
      <c r="UAF179" s="396"/>
      <c r="UAG179" s="396"/>
      <c r="UAH179" s="396"/>
      <c r="UAI179" s="396"/>
      <c r="UAJ179" s="396"/>
      <c r="UAK179" s="396"/>
      <c r="UAL179" s="396"/>
      <c r="UAM179" s="396"/>
      <c r="UAN179" s="396"/>
      <c r="UAO179" s="396"/>
      <c r="UAP179" s="396"/>
      <c r="UAQ179" s="396"/>
      <c r="UAR179" s="396"/>
      <c r="UAS179" s="396"/>
      <c r="UAT179" s="396"/>
      <c r="UAU179" s="396"/>
      <c r="UAV179" s="396"/>
      <c r="UAW179" s="396"/>
      <c r="UAX179" s="396"/>
      <c r="UAY179" s="396"/>
      <c r="UAZ179" s="396"/>
      <c r="UBA179" s="396"/>
      <c r="UBB179" s="396"/>
      <c r="UBC179" s="396"/>
      <c r="UBD179" s="396"/>
      <c r="UBE179" s="396"/>
      <c r="UBF179" s="396"/>
      <c r="UBG179" s="396"/>
      <c r="UBH179" s="396"/>
      <c r="UBI179" s="396"/>
      <c r="UBJ179" s="396"/>
      <c r="UBK179" s="396"/>
      <c r="UBL179" s="396"/>
      <c r="UBM179" s="396"/>
      <c r="UBN179" s="396"/>
      <c r="UBO179" s="396"/>
      <c r="UBP179" s="396"/>
      <c r="UBQ179" s="396"/>
      <c r="UBR179" s="396"/>
      <c r="UBS179" s="396"/>
      <c r="UBT179" s="396"/>
      <c r="UBU179" s="396"/>
      <c r="UBV179" s="396"/>
      <c r="UBW179" s="396"/>
      <c r="UBX179" s="396"/>
      <c r="UBY179" s="396"/>
      <c r="UBZ179" s="396"/>
      <c r="UCA179" s="396"/>
      <c r="UCB179" s="396"/>
      <c r="UCC179" s="396"/>
      <c r="UCD179" s="396"/>
      <c r="UCE179" s="396"/>
      <c r="UCF179" s="396"/>
      <c r="UCG179" s="396"/>
      <c r="UCH179" s="396"/>
      <c r="UCI179" s="396"/>
      <c r="UCJ179" s="396"/>
      <c r="UCK179" s="396"/>
      <c r="UCL179" s="396"/>
      <c r="UCM179" s="396"/>
      <c r="UCN179" s="396"/>
      <c r="UCO179" s="396"/>
      <c r="UCP179" s="396"/>
      <c r="UCQ179" s="396"/>
      <c r="UCR179" s="396"/>
      <c r="UCS179" s="396"/>
      <c r="UCT179" s="396"/>
      <c r="UCU179" s="396"/>
      <c r="UCV179" s="396"/>
      <c r="UCW179" s="396"/>
      <c r="UCX179" s="396"/>
      <c r="UCY179" s="396"/>
      <c r="UCZ179" s="396"/>
      <c r="UDA179" s="396"/>
      <c r="UDB179" s="396"/>
      <c r="UDC179" s="396"/>
      <c r="UDD179" s="396"/>
      <c r="UDE179" s="396"/>
      <c r="UDF179" s="396"/>
      <c r="UDG179" s="396"/>
      <c r="UDH179" s="396"/>
      <c r="UDI179" s="396"/>
      <c r="UDJ179" s="396"/>
      <c r="UDK179" s="396"/>
      <c r="UDL179" s="396"/>
      <c r="UDM179" s="396"/>
      <c r="UDN179" s="396"/>
      <c r="UDO179" s="396"/>
      <c r="UDP179" s="396"/>
      <c r="UDQ179" s="396"/>
      <c r="UDR179" s="396"/>
      <c r="UDS179" s="396"/>
      <c r="UDT179" s="396"/>
      <c r="UDU179" s="396"/>
      <c r="UDV179" s="396"/>
      <c r="UDW179" s="396"/>
      <c r="UDX179" s="396"/>
      <c r="UDY179" s="396"/>
      <c r="UDZ179" s="396"/>
      <c r="UEA179" s="396"/>
      <c r="UEB179" s="396"/>
      <c r="UEC179" s="396"/>
      <c r="UED179" s="396"/>
      <c r="UEE179" s="396"/>
      <c r="UEF179" s="396"/>
      <c r="UEG179" s="396"/>
      <c r="UEH179" s="396"/>
      <c r="UEI179" s="396"/>
      <c r="UEJ179" s="396"/>
      <c r="UEK179" s="396"/>
      <c r="UEL179" s="396"/>
      <c r="UEM179" s="396"/>
      <c r="UEN179" s="396"/>
      <c r="UEO179" s="396"/>
      <c r="UEP179" s="396"/>
      <c r="UEQ179" s="396"/>
      <c r="UER179" s="396"/>
      <c r="UES179" s="396"/>
      <c r="UET179" s="396"/>
      <c r="UEU179" s="396"/>
      <c r="UEV179" s="396"/>
      <c r="UEW179" s="396"/>
      <c r="UEX179" s="396"/>
      <c r="UEY179" s="396"/>
      <c r="UEZ179" s="396"/>
      <c r="UFA179" s="396"/>
      <c r="UFB179" s="396"/>
      <c r="UFC179" s="396"/>
      <c r="UFD179" s="396"/>
      <c r="UFE179" s="396"/>
      <c r="UFF179" s="396"/>
      <c r="UFG179" s="396"/>
      <c r="UFH179" s="396"/>
      <c r="UFI179" s="396"/>
      <c r="UFJ179" s="396"/>
      <c r="UFK179" s="396"/>
      <c r="UFL179" s="396"/>
      <c r="UFM179" s="396"/>
      <c r="UFN179" s="396"/>
      <c r="UFO179" s="396"/>
      <c r="UFP179" s="396"/>
      <c r="UFQ179" s="396"/>
      <c r="UFR179" s="396"/>
      <c r="UFS179" s="396"/>
      <c r="UFT179" s="396"/>
      <c r="UFU179" s="396"/>
      <c r="UFV179" s="396"/>
      <c r="UFW179" s="396"/>
      <c r="UFX179" s="396"/>
      <c r="UFY179" s="396"/>
      <c r="UFZ179" s="396"/>
      <c r="UGA179" s="396"/>
      <c r="UGB179" s="396"/>
      <c r="UGC179" s="396"/>
      <c r="UGD179" s="396"/>
      <c r="UGE179" s="396"/>
      <c r="UGF179" s="396"/>
      <c r="UGG179" s="396"/>
      <c r="UGH179" s="396"/>
      <c r="UGI179" s="396"/>
      <c r="UGJ179" s="396"/>
      <c r="UGK179" s="396"/>
      <c r="UGL179" s="396"/>
      <c r="UGM179" s="396"/>
      <c r="UGN179" s="396"/>
      <c r="UGO179" s="396"/>
      <c r="UGP179" s="396"/>
      <c r="UGQ179" s="396"/>
      <c r="UGR179" s="396"/>
      <c r="UGS179" s="396"/>
      <c r="UGT179" s="396"/>
      <c r="UGU179" s="396"/>
      <c r="UGV179" s="396"/>
      <c r="UGW179" s="396"/>
      <c r="UGX179" s="396"/>
      <c r="UGY179" s="396"/>
      <c r="UGZ179" s="396"/>
      <c r="UHA179" s="396"/>
      <c r="UHB179" s="396"/>
      <c r="UHC179" s="396"/>
      <c r="UHD179" s="396"/>
      <c r="UHE179" s="396"/>
      <c r="UHF179" s="396"/>
      <c r="UHG179" s="396"/>
      <c r="UHH179" s="396"/>
      <c r="UHI179" s="396"/>
      <c r="UHJ179" s="396"/>
      <c r="UHK179" s="396"/>
      <c r="UHL179" s="396"/>
      <c r="UHM179" s="396"/>
      <c r="UHN179" s="396"/>
      <c r="UHO179" s="396"/>
      <c r="UHP179" s="396"/>
      <c r="UHQ179" s="396"/>
      <c r="UHR179" s="396"/>
      <c r="UHS179" s="396"/>
      <c r="UHT179" s="396"/>
      <c r="UHU179" s="396"/>
      <c r="UHV179" s="396"/>
      <c r="UHW179" s="396"/>
      <c r="UHX179" s="396"/>
      <c r="UHY179" s="396"/>
      <c r="UHZ179" s="396"/>
      <c r="UIA179" s="396"/>
      <c r="UIB179" s="396"/>
      <c r="UIC179" s="396"/>
      <c r="UID179" s="396"/>
      <c r="UIE179" s="396"/>
      <c r="UIF179" s="396"/>
      <c r="UIG179" s="396"/>
      <c r="UIH179" s="396"/>
      <c r="UII179" s="396"/>
      <c r="UIJ179" s="396"/>
      <c r="UIK179" s="396"/>
      <c r="UIL179" s="396"/>
      <c r="UIM179" s="396"/>
      <c r="UIN179" s="396"/>
      <c r="UIO179" s="396"/>
      <c r="UIP179" s="396"/>
      <c r="UIQ179" s="396"/>
      <c r="UIR179" s="396"/>
      <c r="UIS179" s="396"/>
      <c r="UIT179" s="396"/>
      <c r="UIU179" s="396"/>
      <c r="UIV179" s="396"/>
      <c r="UIW179" s="396"/>
      <c r="UIX179" s="396"/>
      <c r="UIY179" s="396"/>
      <c r="UIZ179" s="396"/>
      <c r="UJA179" s="396"/>
      <c r="UJB179" s="396"/>
      <c r="UJC179" s="396"/>
      <c r="UJD179" s="396"/>
      <c r="UJE179" s="396"/>
      <c r="UJF179" s="396"/>
      <c r="UJG179" s="396"/>
      <c r="UJH179" s="396"/>
      <c r="UJI179" s="396"/>
      <c r="UJJ179" s="396"/>
      <c r="UJK179" s="396"/>
      <c r="UJL179" s="396"/>
      <c r="UJM179" s="396"/>
      <c r="UJN179" s="396"/>
      <c r="UJO179" s="396"/>
      <c r="UJP179" s="396"/>
      <c r="UJQ179" s="396"/>
      <c r="UJR179" s="396"/>
      <c r="UJS179" s="396"/>
      <c r="UJT179" s="396"/>
      <c r="UJU179" s="396"/>
      <c r="UJV179" s="396"/>
      <c r="UJW179" s="396"/>
      <c r="UJX179" s="396"/>
      <c r="UJY179" s="396"/>
      <c r="UJZ179" s="396"/>
      <c r="UKA179" s="396"/>
      <c r="UKB179" s="396"/>
      <c r="UKC179" s="396"/>
      <c r="UKD179" s="396"/>
      <c r="UKE179" s="396"/>
      <c r="UKF179" s="396"/>
      <c r="UKG179" s="396"/>
      <c r="UKH179" s="396"/>
      <c r="UKI179" s="396"/>
      <c r="UKJ179" s="396"/>
      <c r="UKK179" s="396"/>
      <c r="UKL179" s="396"/>
      <c r="UKM179" s="396"/>
      <c r="UKN179" s="396"/>
      <c r="UKO179" s="396"/>
      <c r="UKP179" s="396"/>
      <c r="UKQ179" s="396"/>
      <c r="UKR179" s="396"/>
      <c r="UKS179" s="396"/>
      <c r="UKT179" s="396"/>
      <c r="UKU179" s="396"/>
      <c r="UKV179" s="396"/>
      <c r="UKW179" s="396"/>
      <c r="UKX179" s="396"/>
      <c r="UKY179" s="396"/>
      <c r="UKZ179" s="396"/>
      <c r="ULA179" s="396"/>
      <c r="ULB179" s="396"/>
      <c r="ULC179" s="396"/>
      <c r="ULD179" s="396"/>
      <c r="ULE179" s="396"/>
      <c r="ULF179" s="396"/>
      <c r="ULG179" s="396"/>
      <c r="ULH179" s="396"/>
      <c r="ULI179" s="396"/>
      <c r="ULJ179" s="396"/>
      <c r="ULK179" s="396"/>
      <c r="ULL179" s="396"/>
      <c r="ULM179" s="396"/>
      <c r="ULN179" s="396"/>
      <c r="ULO179" s="396"/>
      <c r="ULP179" s="396"/>
      <c r="ULQ179" s="396"/>
      <c r="ULR179" s="396"/>
      <c r="ULS179" s="396"/>
      <c r="ULT179" s="396"/>
      <c r="ULU179" s="396"/>
      <c r="ULV179" s="396"/>
      <c r="ULW179" s="396"/>
      <c r="ULX179" s="396"/>
      <c r="ULY179" s="396"/>
      <c r="ULZ179" s="396"/>
      <c r="UMA179" s="396"/>
      <c r="UMB179" s="396"/>
      <c r="UMC179" s="396"/>
      <c r="UMD179" s="396"/>
      <c r="UME179" s="396"/>
      <c r="UMF179" s="396"/>
      <c r="UMG179" s="396"/>
      <c r="UMH179" s="396"/>
      <c r="UMI179" s="396"/>
      <c r="UMJ179" s="396"/>
      <c r="UMK179" s="396"/>
      <c r="UML179" s="396"/>
      <c r="UMM179" s="396"/>
      <c r="UMN179" s="396"/>
      <c r="UMO179" s="396"/>
      <c r="UMP179" s="396"/>
      <c r="UMQ179" s="396"/>
      <c r="UMR179" s="396"/>
      <c r="UMS179" s="396"/>
      <c r="UMT179" s="396"/>
      <c r="UMU179" s="396"/>
      <c r="UMV179" s="396"/>
      <c r="UMW179" s="396"/>
      <c r="UMX179" s="396"/>
      <c r="UMY179" s="396"/>
      <c r="UMZ179" s="396"/>
      <c r="UNA179" s="396"/>
      <c r="UNB179" s="396"/>
      <c r="UNC179" s="396"/>
      <c r="UND179" s="396"/>
      <c r="UNE179" s="396"/>
      <c r="UNF179" s="396"/>
      <c r="UNG179" s="396"/>
      <c r="UNH179" s="396"/>
      <c r="UNI179" s="396"/>
      <c r="UNJ179" s="396"/>
      <c r="UNK179" s="396"/>
      <c r="UNL179" s="396"/>
      <c r="UNM179" s="396"/>
      <c r="UNN179" s="396"/>
      <c r="UNO179" s="396"/>
      <c r="UNP179" s="396"/>
      <c r="UNQ179" s="396"/>
      <c r="UNR179" s="396"/>
      <c r="UNS179" s="396"/>
      <c r="UNT179" s="396"/>
      <c r="UNU179" s="396"/>
      <c r="UNV179" s="396"/>
      <c r="UNW179" s="396"/>
      <c r="UNX179" s="396"/>
      <c r="UNY179" s="396"/>
      <c r="UNZ179" s="396"/>
      <c r="UOA179" s="396"/>
      <c r="UOB179" s="396"/>
      <c r="UOC179" s="396"/>
      <c r="UOD179" s="396"/>
      <c r="UOE179" s="396"/>
      <c r="UOF179" s="396"/>
      <c r="UOG179" s="396"/>
      <c r="UOH179" s="396"/>
      <c r="UOI179" s="396"/>
      <c r="UOJ179" s="396"/>
      <c r="UOK179" s="396"/>
      <c r="UOL179" s="396"/>
      <c r="UOM179" s="396"/>
      <c r="UON179" s="396"/>
      <c r="UOO179" s="396"/>
      <c r="UOP179" s="396"/>
      <c r="UOQ179" s="396"/>
      <c r="UOR179" s="396"/>
      <c r="UOS179" s="396"/>
      <c r="UOT179" s="396"/>
      <c r="UOU179" s="396"/>
      <c r="UOV179" s="396"/>
      <c r="UOW179" s="396"/>
      <c r="UOX179" s="396"/>
      <c r="UOY179" s="396"/>
      <c r="UOZ179" s="396"/>
      <c r="UPA179" s="396"/>
      <c r="UPB179" s="396"/>
      <c r="UPC179" s="396"/>
      <c r="UPD179" s="396"/>
      <c r="UPE179" s="396"/>
      <c r="UPF179" s="396"/>
      <c r="UPG179" s="396"/>
      <c r="UPH179" s="396"/>
      <c r="UPI179" s="396"/>
      <c r="UPJ179" s="396"/>
      <c r="UPK179" s="396"/>
      <c r="UPL179" s="396"/>
      <c r="UPM179" s="396"/>
      <c r="UPN179" s="396"/>
      <c r="UPO179" s="396"/>
      <c r="UPP179" s="396"/>
      <c r="UPQ179" s="396"/>
      <c r="UPR179" s="396"/>
      <c r="UPS179" s="396"/>
      <c r="UPT179" s="396"/>
      <c r="UPU179" s="396"/>
      <c r="UPV179" s="396"/>
      <c r="UPW179" s="396"/>
      <c r="UPX179" s="396"/>
      <c r="UPY179" s="396"/>
      <c r="UPZ179" s="396"/>
      <c r="UQA179" s="396"/>
      <c r="UQB179" s="396"/>
      <c r="UQC179" s="396"/>
      <c r="UQD179" s="396"/>
      <c r="UQE179" s="396"/>
      <c r="UQF179" s="396"/>
      <c r="UQG179" s="396"/>
      <c r="UQH179" s="396"/>
      <c r="UQI179" s="396"/>
      <c r="UQJ179" s="396"/>
      <c r="UQK179" s="396"/>
      <c r="UQL179" s="396"/>
      <c r="UQM179" s="396"/>
      <c r="UQN179" s="396"/>
      <c r="UQO179" s="396"/>
      <c r="UQP179" s="396"/>
      <c r="UQQ179" s="396"/>
      <c r="UQR179" s="396"/>
      <c r="UQS179" s="396"/>
      <c r="UQT179" s="396"/>
      <c r="UQU179" s="396"/>
      <c r="UQV179" s="396"/>
      <c r="UQW179" s="396"/>
      <c r="UQX179" s="396"/>
      <c r="UQY179" s="396"/>
      <c r="UQZ179" s="396"/>
      <c r="URA179" s="396"/>
      <c r="URB179" s="396"/>
      <c r="URC179" s="396"/>
      <c r="URD179" s="396"/>
      <c r="URE179" s="396"/>
      <c r="URF179" s="396"/>
      <c r="URG179" s="396"/>
      <c r="URH179" s="396"/>
      <c r="URI179" s="396"/>
      <c r="URJ179" s="396"/>
      <c r="URK179" s="396"/>
      <c r="URL179" s="396"/>
      <c r="URM179" s="396"/>
      <c r="URN179" s="396"/>
      <c r="URO179" s="396"/>
      <c r="URP179" s="396"/>
      <c r="URQ179" s="396"/>
      <c r="URR179" s="396"/>
      <c r="URS179" s="396"/>
      <c r="URT179" s="396"/>
      <c r="URU179" s="396"/>
      <c r="URV179" s="396"/>
      <c r="URW179" s="396"/>
      <c r="URX179" s="396"/>
      <c r="URY179" s="396"/>
      <c r="URZ179" s="396"/>
      <c r="USA179" s="396"/>
      <c r="USB179" s="396"/>
      <c r="USC179" s="396"/>
      <c r="USD179" s="396"/>
      <c r="USE179" s="396"/>
      <c r="USF179" s="396"/>
      <c r="USG179" s="396"/>
      <c r="USH179" s="396"/>
      <c r="USI179" s="396"/>
      <c r="USJ179" s="396"/>
      <c r="USK179" s="396"/>
      <c r="USL179" s="396"/>
      <c r="USM179" s="396"/>
      <c r="USN179" s="396"/>
      <c r="USO179" s="396"/>
      <c r="USP179" s="396"/>
      <c r="USQ179" s="396"/>
      <c r="USR179" s="396"/>
      <c r="USS179" s="396"/>
      <c r="UST179" s="396"/>
      <c r="USU179" s="396"/>
      <c r="USV179" s="396"/>
      <c r="USW179" s="396"/>
      <c r="USX179" s="396"/>
      <c r="USY179" s="396"/>
      <c r="USZ179" s="396"/>
      <c r="UTA179" s="396"/>
      <c r="UTB179" s="396"/>
      <c r="UTC179" s="396"/>
      <c r="UTD179" s="396"/>
      <c r="UTE179" s="396"/>
      <c r="UTF179" s="396"/>
      <c r="UTG179" s="396"/>
      <c r="UTH179" s="396"/>
      <c r="UTI179" s="396"/>
      <c r="UTJ179" s="396"/>
      <c r="UTK179" s="396"/>
      <c r="UTL179" s="396"/>
      <c r="UTM179" s="396"/>
      <c r="UTN179" s="396"/>
      <c r="UTO179" s="396"/>
      <c r="UTP179" s="396"/>
      <c r="UTQ179" s="396"/>
      <c r="UTR179" s="396"/>
      <c r="UTS179" s="396"/>
      <c r="UTT179" s="396"/>
      <c r="UTU179" s="396"/>
      <c r="UTV179" s="396"/>
      <c r="UTW179" s="396"/>
      <c r="UTX179" s="396"/>
      <c r="UTY179" s="396"/>
      <c r="UTZ179" s="396"/>
      <c r="UUA179" s="396"/>
      <c r="UUB179" s="396"/>
      <c r="UUC179" s="396"/>
      <c r="UUD179" s="396"/>
      <c r="UUE179" s="396"/>
      <c r="UUF179" s="396"/>
      <c r="UUG179" s="396"/>
      <c r="UUH179" s="396"/>
      <c r="UUI179" s="396"/>
      <c r="UUJ179" s="396"/>
      <c r="UUK179" s="396"/>
      <c r="UUL179" s="396"/>
      <c r="UUM179" s="396"/>
      <c r="UUN179" s="396"/>
      <c r="UUO179" s="396"/>
      <c r="UUP179" s="396"/>
      <c r="UUQ179" s="396"/>
      <c r="UUR179" s="396"/>
      <c r="UUS179" s="396"/>
      <c r="UUT179" s="396"/>
      <c r="UUU179" s="396"/>
      <c r="UUV179" s="396"/>
      <c r="UUW179" s="396"/>
      <c r="UUX179" s="396"/>
      <c r="UUY179" s="396"/>
      <c r="UUZ179" s="396"/>
      <c r="UVA179" s="396"/>
      <c r="UVB179" s="396"/>
      <c r="UVC179" s="396"/>
      <c r="UVD179" s="396"/>
      <c r="UVE179" s="396"/>
      <c r="UVF179" s="396"/>
      <c r="UVG179" s="396"/>
      <c r="UVH179" s="396"/>
      <c r="UVI179" s="396"/>
      <c r="UVJ179" s="396"/>
      <c r="UVK179" s="396"/>
      <c r="UVL179" s="396"/>
      <c r="UVM179" s="396"/>
      <c r="UVN179" s="396"/>
      <c r="UVO179" s="396"/>
      <c r="UVP179" s="396"/>
      <c r="UVQ179" s="396"/>
      <c r="UVR179" s="396"/>
      <c r="UVS179" s="396"/>
      <c r="UVT179" s="396"/>
      <c r="UVU179" s="396"/>
      <c r="UVV179" s="396"/>
      <c r="UVW179" s="396"/>
      <c r="UVX179" s="396"/>
      <c r="UVY179" s="396"/>
      <c r="UVZ179" s="396"/>
      <c r="UWA179" s="396"/>
      <c r="UWB179" s="396"/>
      <c r="UWC179" s="396"/>
      <c r="UWD179" s="396"/>
      <c r="UWE179" s="396"/>
      <c r="UWF179" s="396"/>
      <c r="UWG179" s="396"/>
      <c r="UWH179" s="396"/>
      <c r="UWI179" s="396"/>
      <c r="UWJ179" s="396"/>
      <c r="UWK179" s="396"/>
      <c r="UWL179" s="396"/>
      <c r="UWM179" s="396"/>
      <c r="UWN179" s="396"/>
      <c r="UWO179" s="396"/>
      <c r="UWP179" s="396"/>
      <c r="UWQ179" s="396"/>
      <c r="UWR179" s="396"/>
      <c r="UWS179" s="396"/>
      <c r="UWT179" s="396"/>
      <c r="UWU179" s="396"/>
      <c r="UWV179" s="396"/>
      <c r="UWW179" s="396"/>
      <c r="UWX179" s="396"/>
      <c r="UWY179" s="396"/>
      <c r="UWZ179" s="396"/>
      <c r="UXA179" s="396"/>
      <c r="UXB179" s="396"/>
      <c r="UXC179" s="396"/>
      <c r="UXD179" s="396"/>
      <c r="UXE179" s="396"/>
      <c r="UXF179" s="396"/>
      <c r="UXG179" s="396"/>
      <c r="UXH179" s="396"/>
      <c r="UXI179" s="396"/>
      <c r="UXJ179" s="396"/>
      <c r="UXK179" s="396"/>
      <c r="UXL179" s="396"/>
      <c r="UXM179" s="396"/>
      <c r="UXN179" s="396"/>
      <c r="UXO179" s="396"/>
      <c r="UXP179" s="396"/>
      <c r="UXQ179" s="396"/>
      <c r="UXR179" s="396"/>
      <c r="UXS179" s="396"/>
      <c r="UXT179" s="396"/>
      <c r="UXU179" s="396"/>
      <c r="UXV179" s="396"/>
      <c r="UXW179" s="396"/>
      <c r="UXX179" s="396"/>
      <c r="UXY179" s="396"/>
      <c r="UXZ179" s="396"/>
      <c r="UYA179" s="396"/>
      <c r="UYB179" s="396"/>
      <c r="UYC179" s="396"/>
      <c r="UYD179" s="396"/>
      <c r="UYE179" s="396"/>
      <c r="UYF179" s="396"/>
      <c r="UYG179" s="396"/>
      <c r="UYH179" s="396"/>
      <c r="UYI179" s="396"/>
      <c r="UYJ179" s="396"/>
      <c r="UYK179" s="396"/>
      <c r="UYL179" s="396"/>
      <c r="UYM179" s="396"/>
      <c r="UYN179" s="396"/>
      <c r="UYO179" s="396"/>
      <c r="UYP179" s="396"/>
      <c r="UYQ179" s="396"/>
      <c r="UYR179" s="396"/>
      <c r="UYS179" s="396"/>
      <c r="UYT179" s="396"/>
      <c r="UYU179" s="396"/>
      <c r="UYV179" s="396"/>
      <c r="UYW179" s="396"/>
      <c r="UYX179" s="396"/>
      <c r="UYY179" s="396"/>
      <c r="UYZ179" s="396"/>
      <c r="UZA179" s="396"/>
      <c r="UZB179" s="396"/>
      <c r="UZC179" s="396"/>
      <c r="UZD179" s="396"/>
      <c r="UZE179" s="396"/>
      <c r="UZF179" s="396"/>
      <c r="UZG179" s="396"/>
      <c r="UZH179" s="396"/>
      <c r="UZI179" s="396"/>
      <c r="UZJ179" s="396"/>
      <c r="UZK179" s="396"/>
      <c r="UZL179" s="396"/>
      <c r="UZM179" s="396"/>
      <c r="UZN179" s="396"/>
      <c r="UZO179" s="396"/>
      <c r="UZP179" s="396"/>
      <c r="UZQ179" s="396"/>
      <c r="UZR179" s="396"/>
      <c r="UZS179" s="396"/>
      <c r="UZT179" s="396"/>
      <c r="UZU179" s="396"/>
      <c r="UZV179" s="396"/>
      <c r="UZW179" s="396"/>
      <c r="UZX179" s="396"/>
      <c r="UZY179" s="396"/>
      <c r="UZZ179" s="396"/>
      <c r="VAA179" s="396"/>
      <c r="VAB179" s="396"/>
      <c r="VAC179" s="396"/>
      <c r="VAD179" s="396"/>
      <c r="VAE179" s="396"/>
      <c r="VAF179" s="396"/>
      <c r="VAG179" s="396"/>
      <c r="VAH179" s="396"/>
      <c r="VAI179" s="396"/>
      <c r="VAJ179" s="396"/>
      <c r="VAK179" s="396"/>
      <c r="VAL179" s="396"/>
      <c r="VAM179" s="396"/>
      <c r="VAN179" s="396"/>
      <c r="VAO179" s="396"/>
      <c r="VAP179" s="396"/>
      <c r="VAQ179" s="396"/>
      <c r="VAR179" s="396"/>
      <c r="VAS179" s="396"/>
      <c r="VAT179" s="396"/>
      <c r="VAU179" s="396"/>
      <c r="VAV179" s="396"/>
      <c r="VAW179" s="396"/>
      <c r="VAX179" s="396"/>
      <c r="VAY179" s="396"/>
      <c r="VAZ179" s="396"/>
      <c r="VBA179" s="396"/>
      <c r="VBB179" s="396"/>
      <c r="VBC179" s="396"/>
      <c r="VBD179" s="396"/>
      <c r="VBE179" s="396"/>
      <c r="VBF179" s="396"/>
      <c r="VBG179" s="396"/>
      <c r="VBH179" s="396"/>
      <c r="VBI179" s="396"/>
      <c r="VBJ179" s="396"/>
      <c r="VBK179" s="396"/>
      <c r="VBL179" s="396"/>
      <c r="VBM179" s="396"/>
      <c r="VBN179" s="396"/>
      <c r="VBO179" s="396"/>
      <c r="VBP179" s="396"/>
      <c r="VBQ179" s="396"/>
      <c r="VBR179" s="396"/>
      <c r="VBS179" s="396"/>
      <c r="VBT179" s="396"/>
      <c r="VBU179" s="396"/>
      <c r="VBV179" s="396"/>
      <c r="VBW179" s="396"/>
      <c r="VBX179" s="396"/>
      <c r="VBY179" s="396"/>
      <c r="VBZ179" s="396"/>
      <c r="VCA179" s="396"/>
      <c r="VCB179" s="396"/>
      <c r="VCC179" s="396"/>
      <c r="VCD179" s="396"/>
      <c r="VCE179" s="396"/>
      <c r="VCF179" s="396"/>
      <c r="VCG179" s="396"/>
      <c r="VCH179" s="396"/>
      <c r="VCI179" s="396"/>
      <c r="VCJ179" s="396"/>
      <c r="VCK179" s="396"/>
      <c r="VCL179" s="396"/>
      <c r="VCM179" s="396"/>
      <c r="VCN179" s="396"/>
      <c r="VCO179" s="396"/>
      <c r="VCP179" s="396"/>
      <c r="VCQ179" s="396"/>
      <c r="VCR179" s="396"/>
      <c r="VCS179" s="396"/>
      <c r="VCT179" s="396"/>
      <c r="VCU179" s="396"/>
      <c r="VCV179" s="396"/>
      <c r="VCW179" s="396"/>
      <c r="VCX179" s="396"/>
      <c r="VCY179" s="396"/>
      <c r="VCZ179" s="396"/>
      <c r="VDA179" s="396"/>
      <c r="VDB179" s="396"/>
      <c r="VDC179" s="396"/>
      <c r="VDD179" s="396"/>
      <c r="VDE179" s="396"/>
      <c r="VDF179" s="396"/>
      <c r="VDG179" s="396"/>
      <c r="VDH179" s="396"/>
      <c r="VDI179" s="396"/>
      <c r="VDJ179" s="396"/>
      <c r="VDK179" s="396"/>
      <c r="VDL179" s="396"/>
      <c r="VDM179" s="396"/>
      <c r="VDN179" s="396"/>
      <c r="VDO179" s="396"/>
      <c r="VDP179" s="396"/>
      <c r="VDQ179" s="396"/>
      <c r="VDR179" s="396"/>
      <c r="VDS179" s="396"/>
      <c r="VDT179" s="396"/>
      <c r="VDU179" s="396"/>
      <c r="VDV179" s="396"/>
      <c r="VDW179" s="396"/>
      <c r="VDX179" s="396"/>
      <c r="VDY179" s="396"/>
      <c r="VDZ179" s="396"/>
      <c r="VEA179" s="396"/>
      <c r="VEB179" s="396"/>
      <c r="VEC179" s="396"/>
      <c r="VED179" s="396"/>
      <c r="VEE179" s="396"/>
      <c r="VEF179" s="396"/>
      <c r="VEG179" s="396"/>
      <c r="VEH179" s="396"/>
      <c r="VEI179" s="396"/>
      <c r="VEJ179" s="396"/>
      <c r="VEK179" s="396"/>
      <c r="VEL179" s="396"/>
      <c r="VEM179" s="396"/>
      <c r="VEN179" s="396"/>
      <c r="VEO179" s="396"/>
      <c r="VEP179" s="396"/>
      <c r="VEQ179" s="396"/>
      <c r="VER179" s="396"/>
      <c r="VES179" s="396"/>
      <c r="VET179" s="396"/>
      <c r="VEU179" s="396"/>
      <c r="VEV179" s="396"/>
      <c r="VEW179" s="396"/>
      <c r="VEX179" s="396"/>
      <c r="VEY179" s="396"/>
      <c r="VEZ179" s="396"/>
      <c r="VFA179" s="396"/>
      <c r="VFB179" s="396"/>
      <c r="VFC179" s="396"/>
      <c r="VFD179" s="396"/>
      <c r="VFE179" s="396"/>
      <c r="VFF179" s="396"/>
      <c r="VFG179" s="396"/>
      <c r="VFH179" s="396"/>
      <c r="VFI179" s="396"/>
      <c r="VFJ179" s="396"/>
      <c r="VFK179" s="396"/>
      <c r="VFL179" s="396"/>
      <c r="VFM179" s="396"/>
      <c r="VFN179" s="396"/>
      <c r="VFO179" s="396"/>
      <c r="VFP179" s="396"/>
      <c r="VFQ179" s="396"/>
      <c r="VFR179" s="396"/>
      <c r="VFS179" s="396"/>
      <c r="VFT179" s="396"/>
      <c r="VFU179" s="396"/>
      <c r="VFV179" s="396"/>
      <c r="VFW179" s="396"/>
      <c r="VFX179" s="396"/>
      <c r="VFY179" s="396"/>
      <c r="VFZ179" s="396"/>
      <c r="VGA179" s="396"/>
      <c r="VGB179" s="396"/>
      <c r="VGC179" s="396"/>
      <c r="VGD179" s="396"/>
      <c r="VGE179" s="396"/>
      <c r="VGF179" s="396"/>
      <c r="VGG179" s="396"/>
      <c r="VGH179" s="396"/>
      <c r="VGI179" s="396"/>
      <c r="VGJ179" s="396"/>
      <c r="VGK179" s="396"/>
      <c r="VGL179" s="396"/>
      <c r="VGM179" s="396"/>
      <c r="VGN179" s="396"/>
      <c r="VGO179" s="396"/>
      <c r="VGP179" s="396"/>
      <c r="VGQ179" s="396"/>
      <c r="VGR179" s="396"/>
      <c r="VGS179" s="396"/>
      <c r="VGT179" s="396"/>
      <c r="VGU179" s="396"/>
      <c r="VGV179" s="396"/>
      <c r="VGW179" s="396"/>
      <c r="VGX179" s="396"/>
      <c r="VGY179" s="396"/>
      <c r="VGZ179" s="396"/>
      <c r="VHA179" s="396"/>
      <c r="VHB179" s="396"/>
      <c r="VHC179" s="396"/>
      <c r="VHD179" s="396"/>
      <c r="VHE179" s="396"/>
      <c r="VHF179" s="396"/>
      <c r="VHG179" s="396"/>
      <c r="VHH179" s="396"/>
      <c r="VHI179" s="396"/>
      <c r="VHJ179" s="396"/>
      <c r="VHK179" s="396"/>
      <c r="VHL179" s="396"/>
      <c r="VHM179" s="396"/>
      <c r="VHN179" s="396"/>
      <c r="VHO179" s="396"/>
      <c r="VHP179" s="396"/>
      <c r="VHQ179" s="396"/>
      <c r="VHR179" s="396"/>
      <c r="VHS179" s="396"/>
      <c r="VHT179" s="396"/>
      <c r="VHU179" s="396"/>
      <c r="VHV179" s="396"/>
      <c r="VHW179" s="396"/>
      <c r="VHX179" s="396"/>
      <c r="VHY179" s="396"/>
      <c r="VHZ179" s="396"/>
      <c r="VIA179" s="396"/>
      <c r="VIB179" s="396"/>
      <c r="VIC179" s="396"/>
      <c r="VID179" s="396"/>
      <c r="VIE179" s="396"/>
      <c r="VIF179" s="396"/>
      <c r="VIG179" s="396"/>
      <c r="VIH179" s="396"/>
      <c r="VII179" s="396"/>
      <c r="VIJ179" s="396"/>
      <c r="VIK179" s="396"/>
      <c r="VIL179" s="396"/>
      <c r="VIM179" s="396"/>
      <c r="VIN179" s="396"/>
      <c r="VIO179" s="396"/>
      <c r="VIP179" s="396"/>
      <c r="VIQ179" s="396"/>
      <c r="VIR179" s="396"/>
      <c r="VIS179" s="396"/>
      <c r="VIT179" s="396"/>
      <c r="VIU179" s="396"/>
      <c r="VIV179" s="396"/>
      <c r="VIW179" s="396"/>
      <c r="VIX179" s="396"/>
      <c r="VIY179" s="396"/>
      <c r="VIZ179" s="396"/>
      <c r="VJA179" s="396"/>
      <c r="VJB179" s="396"/>
      <c r="VJC179" s="396"/>
      <c r="VJD179" s="396"/>
      <c r="VJE179" s="396"/>
      <c r="VJF179" s="396"/>
      <c r="VJG179" s="396"/>
      <c r="VJH179" s="396"/>
      <c r="VJI179" s="396"/>
      <c r="VJJ179" s="396"/>
      <c r="VJK179" s="396"/>
      <c r="VJL179" s="396"/>
      <c r="VJM179" s="396"/>
      <c r="VJN179" s="396"/>
      <c r="VJO179" s="396"/>
      <c r="VJP179" s="396"/>
      <c r="VJQ179" s="396"/>
      <c r="VJR179" s="396"/>
      <c r="VJS179" s="396"/>
      <c r="VJT179" s="396"/>
      <c r="VJU179" s="396"/>
      <c r="VJV179" s="396"/>
      <c r="VJW179" s="396"/>
      <c r="VJX179" s="396"/>
      <c r="VJY179" s="396"/>
      <c r="VJZ179" s="396"/>
      <c r="VKA179" s="396"/>
      <c r="VKB179" s="396"/>
      <c r="VKC179" s="396"/>
      <c r="VKD179" s="396"/>
      <c r="VKE179" s="396"/>
      <c r="VKF179" s="396"/>
      <c r="VKG179" s="396"/>
      <c r="VKH179" s="396"/>
      <c r="VKI179" s="396"/>
      <c r="VKJ179" s="396"/>
      <c r="VKK179" s="396"/>
      <c r="VKL179" s="396"/>
      <c r="VKM179" s="396"/>
      <c r="VKN179" s="396"/>
      <c r="VKO179" s="396"/>
      <c r="VKP179" s="396"/>
      <c r="VKQ179" s="396"/>
      <c r="VKR179" s="396"/>
      <c r="VKS179" s="396"/>
      <c r="VKT179" s="396"/>
      <c r="VKU179" s="396"/>
      <c r="VKV179" s="396"/>
      <c r="VKW179" s="396"/>
      <c r="VKX179" s="396"/>
      <c r="VKY179" s="396"/>
      <c r="VKZ179" s="396"/>
      <c r="VLA179" s="396"/>
      <c r="VLB179" s="396"/>
      <c r="VLC179" s="396"/>
      <c r="VLD179" s="396"/>
      <c r="VLE179" s="396"/>
      <c r="VLF179" s="396"/>
      <c r="VLG179" s="396"/>
      <c r="VLH179" s="396"/>
      <c r="VLI179" s="396"/>
      <c r="VLJ179" s="396"/>
      <c r="VLK179" s="396"/>
      <c r="VLL179" s="396"/>
      <c r="VLM179" s="396"/>
      <c r="VLN179" s="396"/>
      <c r="VLO179" s="396"/>
      <c r="VLP179" s="396"/>
      <c r="VLQ179" s="396"/>
      <c r="VLR179" s="396"/>
      <c r="VLS179" s="396"/>
      <c r="VLT179" s="396"/>
      <c r="VLU179" s="396"/>
      <c r="VLV179" s="396"/>
      <c r="VLW179" s="396"/>
      <c r="VLX179" s="396"/>
      <c r="VLY179" s="396"/>
      <c r="VLZ179" s="396"/>
      <c r="VMA179" s="396"/>
      <c r="VMB179" s="396"/>
      <c r="VMC179" s="396"/>
      <c r="VMD179" s="396"/>
      <c r="VME179" s="396"/>
      <c r="VMF179" s="396"/>
      <c r="VMG179" s="396"/>
      <c r="VMH179" s="396"/>
      <c r="VMI179" s="396"/>
      <c r="VMJ179" s="396"/>
      <c r="VMK179" s="396"/>
      <c r="VML179" s="396"/>
      <c r="VMM179" s="396"/>
      <c r="VMN179" s="396"/>
      <c r="VMO179" s="396"/>
      <c r="VMP179" s="396"/>
      <c r="VMQ179" s="396"/>
      <c r="VMR179" s="396"/>
      <c r="VMS179" s="396"/>
      <c r="VMT179" s="396"/>
      <c r="VMU179" s="396"/>
      <c r="VMV179" s="396"/>
      <c r="VMW179" s="396"/>
      <c r="VMX179" s="396"/>
      <c r="VMY179" s="396"/>
      <c r="VMZ179" s="396"/>
      <c r="VNA179" s="396"/>
      <c r="VNB179" s="396"/>
      <c r="VNC179" s="396"/>
      <c r="VND179" s="396"/>
      <c r="VNE179" s="396"/>
      <c r="VNF179" s="396"/>
      <c r="VNG179" s="396"/>
      <c r="VNH179" s="396"/>
      <c r="VNI179" s="396"/>
      <c r="VNJ179" s="396"/>
      <c r="VNK179" s="396"/>
      <c r="VNL179" s="396"/>
      <c r="VNM179" s="396"/>
      <c r="VNN179" s="396"/>
      <c r="VNO179" s="396"/>
      <c r="VNP179" s="396"/>
      <c r="VNQ179" s="396"/>
      <c r="VNR179" s="396"/>
      <c r="VNS179" s="396"/>
      <c r="VNT179" s="396"/>
      <c r="VNU179" s="396"/>
      <c r="VNV179" s="396"/>
      <c r="VNW179" s="396"/>
      <c r="VNX179" s="396"/>
      <c r="VNY179" s="396"/>
      <c r="VNZ179" s="396"/>
      <c r="VOA179" s="396"/>
      <c r="VOB179" s="396"/>
      <c r="VOC179" s="396"/>
      <c r="VOD179" s="396"/>
      <c r="VOE179" s="396"/>
      <c r="VOF179" s="396"/>
      <c r="VOG179" s="396"/>
      <c r="VOH179" s="396"/>
      <c r="VOI179" s="396"/>
      <c r="VOJ179" s="396"/>
      <c r="VOK179" s="396"/>
      <c r="VOL179" s="396"/>
      <c r="VOM179" s="396"/>
      <c r="VON179" s="396"/>
      <c r="VOO179" s="396"/>
      <c r="VOP179" s="396"/>
      <c r="VOQ179" s="396"/>
      <c r="VOR179" s="396"/>
      <c r="VOS179" s="396"/>
      <c r="VOT179" s="396"/>
      <c r="VOU179" s="396"/>
      <c r="VOV179" s="396"/>
      <c r="VOW179" s="396"/>
      <c r="VOX179" s="396"/>
      <c r="VOY179" s="396"/>
      <c r="VOZ179" s="396"/>
      <c r="VPA179" s="396"/>
      <c r="VPB179" s="396"/>
      <c r="VPC179" s="396"/>
      <c r="VPD179" s="396"/>
      <c r="VPE179" s="396"/>
      <c r="VPF179" s="396"/>
      <c r="VPG179" s="396"/>
      <c r="VPH179" s="396"/>
      <c r="VPI179" s="396"/>
      <c r="VPJ179" s="396"/>
      <c r="VPK179" s="396"/>
      <c r="VPL179" s="396"/>
      <c r="VPM179" s="396"/>
      <c r="VPN179" s="396"/>
      <c r="VPO179" s="396"/>
      <c r="VPP179" s="396"/>
      <c r="VPQ179" s="396"/>
      <c r="VPR179" s="396"/>
      <c r="VPS179" s="396"/>
      <c r="VPT179" s="396"/>
      <c r="VPU179" s="396"/>
      <c r="VPV179" s="396"/>
      <c r="VPW179" s="396"/>
      <c r="VPX179" s="396"/>
      <c r="VPY179" s="396"/>
      <c r="VPZ179" s="396"/>
      <c r="VQA179" s="396"/>
      <c r="VQB179" s="396"/>
      <c r="VQC179" s="396"/>
      <c r="VQD179" s="396"/>
      <c r="VQE179" s="396"/>
      <c r="VQF179" s="396"/>
      <c r="VQG179" s="396"/>
      <c r="VQH179" s="396"/>
      <c r="VQI179" s="396"/>
      <c r="VQJ179" s="396"/>
      <c r="VQK179" s="396"/>
      <c r="VQL179" s="396"/>
      <c r="VQM179" s="396"/>
      <c r="VQN179" s="396"/>
      <c r="VQO179" s="396"/>
      <c r="VQP179" s="396"/>
      <c r="VQQ179" s="396"/>
      <c r="VQR179" s="396"/>
      <c r="VQS179" s="396"/>
      <c r="VQT179" s="396"/>
      <c r="VQU179" s="396"/>
      <c r="VQV179" s="396"/>
      <c r="VQW179" s="396"/>
      <c r="VQX179" s="396"/>
      <c r="VQY179" s="396"/>
      <c r="VQZ179" s="396"/>
      <c r="VRA179" s="396"/>
      <c r="VRB179" s="396"/>
      <c r="VRC179" s="396"/>
      <c r="VRD179" s="396"/>
      <c r="VRE179" s="396"/>
      <c r="VRF179" s="396"/>
      <c r="VRG179" s="396"/>
      <c r="VRH179" s="396"/>
      <c r="VRI179" s="396"/>
      <c r="VRJ179" s="396"/>
      <c r="VRK179" s="396"/>
      <c r="VRL179" s="396"/>
      <c r="VRM179" s="396"/>
      <c r="VRN179" s="396"/>
      <c r="VRO179" s="396"/>
      <c r="VRP179" s="396"/>
      <c r="VRQ179" s="396"/>
      <c r="VRR179" s="396"/>
      <c r="VRS179" s="396"/>
      <c r="VRT179" s="396"/>
      <c r="VRU179" s="396"/>
      <c r="VRV179" s="396"/>
      <c r="VRW179" s="396"/>
      <c r="VRX179" s="396"/>
      <c r="VRY179" s="396"/>
      <c r="VRZ179" s="396"/>
      <c r="VSA179" s="396"/>
      <c r="VSB179" s="396"/>
      <c r="VSC179" s="396"/>
      <c r="VSD179" s="396"/>
      <c r="VSE179" s="396"/>
      <c r="VSF179" s="396"/>
      <c r="VSG179" s="396"/>
      <c r="VSH179" s="396"/>
      <c r="VSI179" s="396"/>
      <c r="VSJ179" s="396"/>
      <c r="VSK179" s="396"/>
      <c r="VSL179" s="396"/>
      <c r="VSM179" s="396"/>
      <c r="VSN179" s="396"/>
      <c r="VSO179" s="396"/>
      <c r="VSP179" s="396"/>
      <c r="VSQ179" s="396"/>
      <c r="VSR179" s="396"/>
      <c r="VSS179" s="396"/>
      <c r="VST179" s="396"/>
      <c r="VSU179" s="396"/>
      <c r="VSV179" s="396"/>
      <c r="VSW179" s="396"/>
      <c r="VSX179" s="396"/>
      <c r="VSY179" s="396"/>
      <c r="VSZ179" s="396"/>
      <c r="VTA179" s="396"/>
      <c r="VTB179" s="396"/>
      <c r="VTC179" s="396"/>
      <c r="VTD179" s="396"/>
      <c r="VTE179" s="396"/>
      <c r="VTF179" s="396"/>
      <c r="VTG179" s="396"/>
      <c r="VTH179" s="396"/>
      <c r="VTI179" s="396"/>
      <c r="VTJ179" s="396"/>
      <c r="VTK179" s="396"/>
      <c r="VTL179" s="396"/>
      <c r="VTM179" s="396"/>
      <c r="VTN179" s="396"/>
      <c r="VTO179" s="396"/>
      <c r="VTP179" s="396"/>
      <c r="VTQ179" s="396"/>
      <c r="VTR179" s="396"/>
      <c r="VTS179" s="396"/>
      <c r="VTT179" s="396"/>
      <c r="VTU179" s="396"/>
      <c r="VTV179" s="396"/>
      <c r="VTW179" s="396"/>
      <c r="VTX179" s="396"/>
      <c r="VTY179" s="396"/>
      <c r="VTZ179" s="396"/>
      <c r="VUA179" s="396"/>
      <c r="VUB179" s="396"/>
      <c r="VUC179" s="396"/>
      <c r="VUD179" s="396"/>
      <c r="VUE179" s="396"/>
      <c r="VUF179" s="396"/>
      <c r="VUG179" s="396"/>
      <c r="VUH179" s="396"/>
      <c r="VUI179" s="396"/>
      <c r="VUJ179" s="396"/>
      <c r="VUK179" s="396"/>
      <c r="VUL179" s="396"/>
      <c r="VUM179" s="396"/>
      <c r="VUN179" s="396"/>
      <c r="VUO179" s="396"/>
      <c r="VUP179" s="396"/>
      <c r="VUQ179" s="396"/>
      <c r="VUR179" s="396"/>
      <c r="VUS179" s="396"/>
      <c r="VUT179" s="396"/>
      <c r="VUU179" s="396"/>
      <c r="VUV179" s="396"/>
      <c r="VUW179" s="396"/>
      <c r="VUX179" s="396"/>
      <c r="VUY179" s="396"/>
      <c r="VUZ179" s="396"/>
      <c r="VVA179" s="396"/>
      <c r="VVB179" s="396"/>
      <c r="VVC179" s="396"/>
      <c r="VVD179" s="396"/>
      <c r="VVE179" s="396"/>
      <c r="VVF179" s="396"/>
      <c r="VVG179" s="396"/>
      <c r="VVH179" s="396"/>
      <c r="VVI179" s="396"/>
      <c r="VVJ179" s="396"/>
      <c r="VVK179" s="396"/>
      <c r="VVL179" s="396"/>
      <c r="VVM179" s="396"/>
      <c r="VVN179" s="396"/>
      <c r="VVO179" s="396"/>
      <c r="VVP179" s="396"/>
      <c r="VVQ179" s="396"/>
      <c r="VVR179" s="396"/>
      <c r="VVS179" s="396"/>
      <c r="VVT179" s="396"/>
      <c r="VVU179" s="396"/>
      <c r="VVV179" s="396"/>
      <c r="VVW179" s="396"/>
      <c r="VVX179" s="396"/>
      <c r="VVY179" s="396"/>
      <c r="VVZ179" s="396"/>
      <c r="VWA179" s="396"/>
      <c r="VWB179" s="396"/>
      <c r="VWC179" s="396"/>
      <c r="VWD179" s="396"/>
      <c r="VWE179" s="396"/>
      <c r="VWF179" s="396"/>
      <c r="VWG179" s="396"/>
      <c r="VWH179" s="396"/>
      <c r="VWI179" s="396"/>
      <c r="VWJ179" s="396"/>
      <c r="VWK179" s="396"/>
      <c r="VWL179" s="396"/>
      <c r="VWM179" s="396"/>
      <c r="VWN179" s="396"/>
      <c r="VWO179" s="396"/>
      <c r="VWP179" s="396"/>
      <c r="VWQ179" s="396"/>
      <c r="VWR179" s="396"/>
      <c r="VWS179" s="396"/>
      <c r="VWT179" s="396"/>
      <c r="VWU179" s="396"/>
      <c r="VWV179" s="396"/>
      <c r="VWW179" s="396"/>
      <c r="VWX179" s="396"/>
      <c r="VWY179" s="396"/>
      <c r="VWZ179" s="396"/>
      <c r="VXA179" s="396"/>
      <c r="VXB179" s="396"/>
      <c r="VXC179" s="396"/>
      <c r="VXD179" s="396"/>
      <c r="VXE179" s="396"/>
      <c r="VXF179" s="396"/>
      <c r="VXG179" s="396"/>
      <c r="VXH179" s="396"/>
      <c r="VXI179" s="396"/>
      <c r="VXJ179" s="396"/>
      <c r="VXK179" s="396"/>
      <c r="VXL179" s="396"/>
      <c r="VXM179" s="396"/>
      <c r="VXN179" s="396"/>
      <c r="VXO179" s="396"/>
      <c r="VXP179" s="396"/>
      <c r="VXQ179" s="396"/>
      <c r="VXR179" s="396"/>
      <c r="VXS179" s="396"/>
      <c r="VXT179" s="396"/>
      <c r="VXU179" s="396"/>
      <c r="VXV179" s="396"/>
      <c r="VXW179" s="396"/>
      <c r="VXX179" s="396"/>
      <c r="VXY179" s="396"/>
      <c r="VXZ179" s="396"/>
      <c r="VYA179" s="396"/>
      <c r="VYB179" s="396"/>
      <c r="VYC179" s="396"/>
      <c r="VYD179" s="396"/>
      <c r="VYE179" s="396"/>
      <c r="VYF179" s="396"/>
      <c r="VYG179" s="396"/>
      <c r="VYH179" s="396"/>
      <c r="VYI179" s="396"/>
      <c r="VYJ179" s="396"/>
      <c r="VYK179" s="396"/>
      <c r="VYL179" s="396"/>
      <c r="VYM179" s="396"/>
      <c r="VYN179" s="396"/>
      <c r="VYO179" s="396"/>
      <c r="VYP179" s="396"/>
      <c r="VYQ179" s="396"/>
      <c r="VYR179" s="396"/>
      <c r="VYS179" s="396"/>
      <c r="VYT179" s="396"/>
      <c r="VYU179" s="396"/>
      <c r="VYV179" s="396"/>
      <c r="VYW179" s="396"/>
      <c r="VYX179" s="396"/>
      <c r="VYY179" s="396"/>
      <c r="VYZ179" s="396"/>
      <c r="VZA179" s="396"/>
      <c r="VZB179" s="396"/>
      <c r="VZC179" s="396"/>
      <c r="VZD179" s="396"/>
      <c r="VZE179" s="396"/>
      <c r="VZF179" s="396"/>
      <c r="VZG179" s="396"/>
      <c r="VZH179" s="396"/>
      <c r="VZI179" s="396"/>
      <c r="VZJ179" s="396"/>
      <c r="VZK179" s="396"/>
      <c r="VZL179" s="396"/>
      <c r="VZM179" s="396"/>
      <c r="VZN179" s="396"/>
      <c r="VZO179" s="396"/>
      <c r="VZP179" s="396"/>
      <c r="VZQ179" s="396"/>
      <c r="VZR179" s="396"/>
      <c r="VZS179" s="396"/>
      <c r="VZT179" s="396"/>
      <c r="VZU179" s="396"/>
      <c r="VZV179" s="396"/>
      <c r="VZW179" s="396"/>
      <c r="VZX179" s="396"/>
      <c r="VZY179" s="396"/>
      <c r="VZZ179" s="396"/>
      <c r="WAA179" s="396"/>
      <c r="WAB179" s="396"/>
      <c r="WAC179" s="396"/>
      <c r="WAD179" s="396"/>
      <c r="WAE179" s="396"/>
      <c r="WAF179" s="396"/>
      <c r="WAG179" s="396"/>
      <c r="WAH179" s="396"/>
      <c r="WAI179" s="396"/>
      <c r="WAJ179" s="396"/>
      <c r="WAK179" s="396"/>
      <c r="WAL179" s="396"/>
      <c r="WAM179" s="396"/>
      <c r="WAN179" s="396"/>
      <c r="WAO179" s="396"/>
      <c r="WAP179" s="396"/>
      <c r="WAQ179" s="396"/>
      <c r="WAR179" s="396"/>
      <c r="WAS179" s="396"/>
      <c r="WAT179" s="396"/>
      <c r="WAU179" s="396"/>
      <c r="WAV179" s="396"/>
      <c r="WAW179" s="396"/>
      <c r="WAX179" s="396"/>
      <c r="WAY179" s="396"/>
      <c r="WAZ179" s="396"/>
      <c r="WBA179" s="396"/>
      <c r="WBB179" s="396"/>
      <c r="WBC179" s="396"/>
      <c r="WBD179" s="396"/>
      <c r="WBE179" s="396"/>
      <c r="WBF179" s="396"/>
      <c r="WBG179" s="396"/>
      <c r="WBH179" s="396"/>
      <c r="WBI179" s="396"/>
      <c r="WBJ179" s="396"/>
      <c r="WBK179" s="396"/>
      <c r="WBL179" s="396"/>
      <c r="WBM179" s="396"/>
      <c r="WBN179" s="396"/>
      <c r="WBO179" s="396"/>
      <c r="WBP179" s="396"/>
      <c r="WBQ179" s="396"/>
      <c r="WBR179" s="396"/>
      <c r="WBS179" s="396"/>
      <c r="WBT179" s="396"/>
      <c r="WBU179" s="396"/>
      <c r="WBV179" s="396"/>
      <c r="WBW179" s="396"/>
      <c r="WBX179" s="396"/>
      <c r="WBY179" s="396"/>
      <c r="WBZ179" s="396"/>
      <c r="WCA179" s="396"/>
      <c r="WCB179" s="396"/>
      <c r="WCC179" s="396"/>
      <c r="WCD179" s="396"/>
      <c r="WCE179" s="396"/>
      <c r="WCF179" s="396"/>
      <c r="WCG179" s="396"/>
      <c r="WCH179" s="396"/>
      <c r="WCI179" s="396"/>
      <c r="WCJ179" s="396"/>
      <c r="WCK179" s="396"/>
      <c r="WCL179" s="396"/>
      <c r="WCM179" s="396"/>
      <c r="WCN179" s="396"/>
      <c r="WCO179" s="396"/>
      <c r="WCP179" s="396"/>
      <c r="WCQ179" s="396"/>
      <c r="WCR179" s="396"/>
      <c r="WCS179" s="396"/>
      <c r="WCT179" s="396"/>
      <c r="WCU179" s="396"/>
      <c r="WCV179" s="396"/>
      <c r="WCW179" s="396"/>
      <c r="WCX179" s="396"/>
      <c r="WCY179" s="396"/>
      <c r="WCZ179" s="396"/>
      <c r="WDA179" s="396"/>
      <c r="WDB179" s="396"/>
      <c r="WDC179" s="396"/>
      <c r="WDD179" s="396"/>
      <c r="WDE179" s="396"/>
      <c r="WDF179" s="396"/>
      <c r="WDG179" s="396"/>
      <c r="WDH179" s="396"/>
      <c r="WDI179" s="396"/>
      <c r="WDJ179" s="396"/>
      <c r="WDK179" s="396"/>
      <c r="WDL179" s="396"/>
      <c r="WDM179" s="396"/>
      <c r="WDN179" s="396"/>
      <c r="WDO179" s="396"/>
      <c r="WDP179" s="396"/>
      <c r="WDQ179" s="396"/>
      <c r="WDR179" s="396"/>
      <c r="WDS179" s="396"/>
      <c r="WDT179" s="396"/>
      <c r="WDU179" s="396"/>
      <c r="WDV179" s="396"/>
      <c r="WDW179" s="396"/>
      <c r="WDX179" s="396"/>
      <c r="WDY179" s="396"/>
      <c r="WDZ179" s="396"/>
      <c r="WEA179" s="396"/>
      <c r="WEB179" s="396"/>
      <c r="WEC179" s="396"/>
      <c r="WED179" s="396"/>
      <c r="WEE179" s="396"/>
      <c r="WEF179" s="396"/>
      <c r="WEG179" s="396"/>
      <c r="WEH179" s="396"/>
      <c r="WEI179" s="396"/>
      <c r="WEJ179" s="396"/>
      <c r="WEK179" s="396"/>
      <c r="WEL179" s="396"/>
      <c r="WEM179" s="396"/>
      <c r="WEN179" s="396"/>
      <c r="WEO179" s="396"/>
      <c r="WEP179" s="396"/>
      <c r="WEQ179" s="396"/>
      <c r="WER179" s="396"/>
      <c r="WES179" s="396"/>
      <c r="WET179" s="396"/>
      <c r="WEU179" s="396"/>
      <c r="WEV179" s="396"/>
      <c r="WEW179" s="396"/>
      <c r="WEX179" s="396"/>
      <c r="WEY179" s="396"/>
      <c r="WEZ179" s="396"/>
      <c r="WFA179" s="396"/>
      <c r="WFB179" s="396"/>
      <c r="WFC179" s="396"/>
      <c r="WFD179" s="396"/>
      <c r="WFE179" s="396"/>
      <c r="WFF179" s="396"/>
      <c r="WFG179" s="396"/>
      <c r="WFH179" s="396"/>
      <c r="WFI179" s="396"/>
      <c r="WFJ179" s="396"/>
      <c r="WFK179" s="396"/>
      <c r="WFL179" s="396"/>
      <c r="WFM179" s="396"/>
      <c r="WFN179" s="396"/>
      <c r="WFO179" s="396"/>
      <c r="WFP179" s="396"/>
      <c r="WFQ179" s="396"/>
      <c r="WFR179" s="396"/>
      <c r="WFS179" s="396"/>
      <c r="WFT179" s="396"/>
      <c r="WFU179" s="396"/>
      <c r="WFV179" s="396"/>
      <c r="WFW179" s="396"/>
      <c r="WFX179" s="396"/>
      <c r="WFY179" s="396"/>
      <c r="WFZ179" s="396"/>
      <c r="WGA179" s="396"/>
      <c r="WGB179" s="396"/>
      <c r="WGC179" s="396"/>
      <c r="WGD179" s="396"/>
      <c r="WGE179" s="396"/>
      <c r="WGF179" s="396"/>
      <c r="WGG179" s="396"/>
      <c r="WGH179" s="396"/>
      <c r="WGI179" s="396"/>
      <c r="WGJ179" s="396"/>
      <c r="WGK179" s="396"/>
      <c r="WGL179" s="396"/>
      <c r="WGM179" s="396"/>
      <c r="WGN179" s="396"/>
      <c r="WGO179" s="396"/>
      <c r="WGP179" s="396"/>
      <c r="WGQ179" s="396"/>
      <c r="WGR179" s="396"/>
      <c r="WGS179" s="396"/>
      <c r="WGT179" s="396"/>
      <c r="WGU179" s="396"/>
      <c r="WGV179" s="396"/>
      <c r="WGW179" s="396"/>
      <c r="WGX179" s="396"/>
      <c r="WGY179" s="396"/>
      <c r="WGZ179" s="396"/>
      <c r="WHA179" s="396"/>
      <c r="WHB179" s="396"/>
      <c r="WHC179" s="396"/>
      <c r="WHD179" s="396"/>
      <c r="WHE179" s="396"/>
      <c r="WHF179" s="396"/>
      <c r="WHG179" s="396"/>
      <c r="WHH179" s="396"/>
      <c r="WHI179" s="396"/>
      <c r="WHJ179" s="396"/>
      <c r="WHK179" s="396"/>
      <c r="WHL179" s="396"/>
      <c r="WHM179" s="396"/>
      <c r="WHN179" s="396"/>
      <c r="WHO179" s="396"/>
      <c r="WHP179" s="396"/>
      <c r="WHQ179" s="396"/>
      <c r="WHR179" s="396"/>
      <c r="WHS179" s="396"/>
      <c r="WHT179" s="396"/>
      <c r="WHU179" s="396"/>
      <c r="WHV179" s="396"/>
      <c r="WHW179" s="396"/>
      <c r="WHX179" s="396"/>
      <c r="WHY179" s="396"/>
      <c r="WHZ179" s="396"/>
      <c r="WIA179" s="396"/>
      <c r="WIB179" s="396"/>
      <c r="WIC179" s="396"/>
      <c r="WID179" s="396"/>
      <c r="WIE179" s="396"/>
      <c r="WIF179" s="396"/>
      <c r="WIG179" s="396"/>
      <c r="WIH179" s="396"/>
      <c r="WII179" s="396"/>
      <c r="WIJ179" s="396"/>
      <c r="WIK179" s="396"/>
      <c r="WIL179" s="396"/>
      <c r="WIM179" s="396"/>
      <c r="WIN179" s="396"/>
      <c r="WIO179" s="396"/>
      <c r="WIP179" s="396"/>
      <c r="WIQ179" s="396"/>
      <c r="WIR179" s="396"/>
      <c r="WIS179" s="396"/>
      <c r="WIT179" s="396"/>
      <c r="WIU179" s="396"/>
      <c r="WIV179" s="396"/>
      <c r="WIW179" s="396"/>
      <c r="WIX179" s="396"/>
      <c r="WIY179" s="396"/>
      <c r="WIZ179" s="396"/>
      <c r="WJA179" s="396"/>
      <c r="WJB179" s="396"/>
      <c r="WJC179" s="396"/>
      <c r="WJD179" s="396"/>
      <c r="WJE179" s="396"/>
      <c r="WJF179" s="396"/>
      <c r="WJG179" s="396"/>
      <c r="WJH179" s="396"/>
      <c r="WJI179" s="396"/>
      <c r="WJJ179" s="396"/>
      <c r="WJK179" s="396"/>
      <c r="WJL179" s="396"/>
      <c r="WJM179" s="396"/>
      <c r="WJN179" s="396"/>
      <c r="WJO179" s="396"/>
      <c r="WJP179" s="396"/>
      <c r="WJQ179" s="396"/>
      <c r="WJR179" s="396"/>
      <c r="WJS179" s="396"/>
      <c r="WJT179" s="396"/>
      <c r="WJU179" s="396"/>
      <c r="WJV179" s="396"/>
      <c r="WJW179" s="396"/>
      <c r="WJX179" s="396"/>
      <c r="WJY179" s="396"/>
      <c r="WJZ179" s="396"/>
      <c r="WKA179" s="396"/>
      <c r="WKB179" s="396"/>
      <c r="WKC179" s="396"/>
      <c r="WKD179" s="396"/>
      <c r="WKE179" s="396"/>
      <c r="WKF179" s="396"/>
      <c r="WKG179" s="396"/>
      <c r="WKH179" s="396"/>
      <c r="WKI179" s="396"/>
      <c r="WKJ179" s="396"/>
      <c r="WKK179" s="396"/>
      <c r="WKL179" s="396"/>
      <c r="WKM179" s="396"/>
      <c r="WKN179" s="396"/>
      <c r="WKO179" s="396"/>
      <c r="WKP179" s="396"/>
      <c r="WKQ179" s="396"/>
      <c r="WKR179" s="396"/>
      <c r="WKS179" s="396"/>
      <c r="WKT179" s="396"/>
      <c r="WKU179" s="396"/>
      <c r="WKV179" s="396"/>
      <c r="WKW179" s="396"/>
      <c r="WKX179" s="396"/>
      <c r="WKY179" s="396"/>
      <c r="WKZ179" s="396"/>
      <c r="WLA179" s="396"/>
      <c r="WLB179" s="396"/>
      <c r="WLC179" s="396"/>
      <c r="WLD179" s="396"/>
      <c r="WLE179" s="396"/>
      <c r="WLF179" s="396"/>
      <c r="WLG179" s="396"/>
      <c r="WLH179" s="396"/>
      <c r="WLI179" s="396"/>
      <c r="WLJ179" s="396"/>
      <c r="WLK179" s="396"/>
      <c r="WLL179" s="396"/>
      <c r="WLM179" s="396"/>
      <c r="WLN179" s="396"/>
      <c r="WLO179" s="396"/>
      <c r="WLP179" s="396"/>
      <c r="WLQ179" s="396"/>
      <c r="WLR179" s="396"/>
      <c r="WLS179" s="396"/>
      <c r="WLT179" s="396"/>
      <c r="WLU179" s="396"/>
      <c r="WLV179" s="396"/>
      <c r="WLW179" s="396"/>
      <c r="WLX179" s="396"/>
      <c r="WLY179" s="396"/>
      <c r="WLZ179" s="396"/>
      <c r="WMA179" s="396"/>
      <c r="WMB179" s="396"/>
      <c r="WMC179" s="396"/>
      <c r="WMD179" s="396"/>
      <c r="WME179" s="396"/>
      <c r="WMF179" s="396"/>
      <c r="WMG179" s="396"/>
      <c r="WMH179" s="396"/>
      <c r="WMI179" s="396"/>
      <c r="WMJ179" s="396"/>
      <c r="WMK179" s="396"/>
      <c r="WML179" s="396"/>
      <c r="WMM179" s="396"/>
      <c r="WMN179" s="396"/>
      <c r="WMO179" s="396"/>
      <c r="WMP179" s="396"/>
      <c r="WMQ179" s="396"/>
      <c r="WMR179" s="396"/>
      <c r="WMS179" s="396"/>
      <c r="WMT179" s="396"/>
      <c r="WMU179" s="396"/>
      <c r="WMV179" s="396"/>
      <c r="WMW179" s="396"/>
      <c r="WMX179" s="396"/>
      <c r="WMY179" s="396"/>
      <c r="WMZ179" s="396"/>
      <c r="WNA179" s="396"/>
      <c r="WNB179" s="396"/>
      <c r="WNC179" s="396"/>
      <c r="WND179" s="396"/>
      <c r="WNE179" s="396"/>
      <c r="WNF179" s="396"/>
      <c r="WNG179" s="396"/>
      <c r="WNH179" s="396"/>
      <c r="WNI179" s="396"/>
      <c r="WNJ179" s="396"/>
      <c r="WNK179" s="396"/>
      <c r="WNL179" s="396"/>
      <c r="WNM179" s="396"/>
      <c r="WNN179" s="396"/>
      <c r="WNO179" s="396"/>
      <c r="WNP179" s="396"/>
      <c r="WNQ179" s="396"/>
      <c r="WNR179" s="396"/>
      <c r="WNS179" s="396"/>
      <c r="WNT179" s="396"/>
      <c r="WNU179" s="396"/>
      <c r="WNV179" s="396"/>
      <c r="WNW179" s="396"/>
      <c r="WNX179" s="396"/>
      <c r="WNY179" s="396"/>
      <c r="WNZ179" s="396"/>
      <c r="WOA179" s="396"/>
      <c r="WOB179" s="396"/>
      <c r="WOC179" s="396"/>
      <c r="WOD179" s="396"/>
      <c r="WOE179" s="396"/>
      <c r="WOF179" s="396"/>
      <c r="WOG179" s="396"/>
      <c r="WOH179" s="396"/>
      <c r="WOI179" s="396"/>
      <c r="WOJ179" s="396"/>
      <c r="WOK179" s="396"/>
      <c r="WOL179" s="396"/>
      <c r="WOM179" s="396"/>
      <c r="WON179" s="396"/>
      <c r="WOO179" s="396"/>
      <c r="WOP179" s="396"/>
      <c r="WOQ179" s="396"/>
      <c r="WOR179" s="396"/>
      <c r="WOS179" s="396"/>
      <c r="WOT179" s="396"/>
      <c r="WOU179" s="396"/>
      <c r="WOV179" s="396"/>
      <c r="WOW179" s="396"/>
      <c r="WOX179" s="396"/>
      <c r="WOY179" s="396"/>
      <c r="WOZ179" s="396"/>
      <c r="WPA179" s="396"/>
      <c r="WPB179" s="396"/>
      <c r="WPC179" s="396"/>
      <c r="WPD179" s="396"/>
      <c r="WPE179" s="396"/>
      <c r="WPF179" s="396"/>
      <c r="WPG179" s="396"/>
      <c r="WPH179" s="396"/>
      <c r="WPI179" s="396"/>
      <c r="WPJ179" s="396"/>
      <c r="WPK179" s="396"/>
      <c r="WPL179" s="396"/>
      <c r="WPM179" s="396"/>
      <c r="WPN179" s="396"/>
      <c r="WPO179" s="396"/>
      <c r="WPP179" s="396"/>
      <c r="WPQ179" s="396"/>
      <c r="WPR179" s="396"/>
      <c r="WPS179" s="396"/>
      <c r="WPT179" s="396"/>
      <c r="WPU179" s="396"/>
      <c r="WPV179" s="396"/>
      <c r="WPW179" s="396"/>
      <c r="WPX179" s="396"/>
      <c r="WPY179" s="396"/>
      <c r="WPZ179" s="396"/>
      <c r="WQA179" s="396"/>
      <c r="WQB179" s="396"/>
      <c r="WQC179" s="396"/>
      <c r="WQD179" s="396"/>
      <c r="WQE179" s="396"/>
      <c r="WQF179" s="396"/>
      <c r="WQG179" s="396"/>
      <c r="WQH179" s="396"/>
      <c r="WQI179" s="396"/>
      <c r="WQJ179" s="396"/>
      <c r="WQK179" s="396"/>
      <c r="WQL179" s="396"/>
      <c r="WQM179" s="396"/>
      <c r="WQN179" s="396"/>
      <c r="WQO179" s="396"/>
      <c r="WQP179" s="396"/>
      <c r="WQQ179" s="396"/>
      <c r="WQR179" s="396"/>
      <c r="WQS179" s="396"/>
      <c r="WQT179" s="396"/>
      <c r="WQU179" s="396"/>
      <c r="WQV179" s="396"/>
      <c r="WQW179" s="396"/>
      <c r="WQX179" s="396"/>
      <c r="WQY179" s="396"/>
      <c r="WQZ179" s="396"/>
      <c r="WRA179" s="396"/>
      <c r="WRB179" s="396"/>
      <c r="WRC179" s="396"/>
      <c r="WRD179" s="396"/>
      <c r="WRE179" s="396"/>
      <c r="WRF179" s="396"/>
      <c r="WRG179" s="396"/>
      <c r="WRH179" s="396"/>
      <c r="WRI179" s="396"/>
      <c r="WRJ179" s="396"/>
      <c r="WRK179" s="396"/>
      <c r="WRL179" s="396"/>
      <c r="WRM179" s="396"/>
      <c r="WRN179" s="396"/>
      <c r="WRO179" s="396"/>
      <c r="WRP179" s="396"/>
      <c r="WRQ179" s="396"/>
      <c r="WRR179" s="396"/>
      <c r="WRS179" s="396"/>
      <c r="WRT179" s="396"/>
      <c r="WRU179" s="396"/>
      <c r="WRV179" s="396"/>
      <c r="WRW179" s="396"/>
      <c r="WRX179" s="396"/>
      <c r="WRY179" s="396"/>
      <c r="WRZ179" s="396"/>
      <c r="WSA179" s="396"/>
      <c r="WSB179" s="396"/>
      <c r="WSC179" s="396"/>
      <c r="WSD179" s="396"/>
      <c r="WSE179" s="396"/>
      <c r="WSF179" s="396"/>
      <c r="WSG179" s="396"/>
      <c r="WSH179" s="396"/>
      <c r="WSI179" s="396"/>
      <c r="WSJ179" s="396"/>
      <c r="WSK179" s="396"/>
      <c r="WSL179" s="396"/>
      <c r="WSM179" s="396"/>
      <c r="WSN179" s="396"/>
      <c r="WSO179" s="396"/>
      <c r="WSP179" s="396"/>
      <c r="WSQ179" s="396"/>
      <c r="WSR179" s="396"/>
      <c r="WSS179" s="396"/>
      <c r="WST179" s="396"/>
      <c r="WSU179" s="396"/>
      <c r="WSV179" s="396"/>
      <c r="WSW179" s="396"/>
      <c r="WSX179" s="396"/>
      <c r="WSY179" s="396"/>
      <c r="WSZ179" s="396"/>
      <c r="WTA179" s="396"/>
      <c r="WTB179" s="396"/>
      <c r="WTC179" s="396"/>
      <c r="WTD179" s="396"/>
      <c r="WTE179" s="396"/>
      <c r="WTF179" s="396"/>
      <c r="WTG179" s="396"/>
      <c r="WTH179" s="396"/>
      <c r="WTI179" s="396"/>
      <c r="WTJ179" s="396"/>
      <c r="WTK179" s="396"/>
      <c r="WTL179" s="396"/>
      <c r="WTM179" s="396"/>
      <c r="WTN179" s="396"/>
      <c r="WTO179" s="396"/>
      <c r="WTP179" s="396"/>
      <c r="WTQ179" s="396"/>
      <c r="WTR179" s="396"/>
      <c r="WTS179" s="396"/>
      <c r="WTT179" s="396"/>
      <c r="WTU179" s="396"/>
      <c r="WTV179" s="396"/>
      <c r="WTW179" s="396"/>
      <c r="WTX179" s="396"/>
      <c r="WTY179" s="396"/>
      <c r="WTZ179" s="396"/>
      <c r="WUA179" s="396"/>
      <c r="WUB179" s="396"/>
      <c r="WUC179" s="396"/>
      <c r="WUD179" s="396"/>
      <c r="WUE179" s="396"/>
      <c r="WUF179" s="396"/>
      <c r="WUG179" s="396"/>
      <c r="WUH179" s="396"/>
      <c r="WUI179" s="396"/>
      <c r="WUJ179" s="396"/>
      <c r="WUK179" s="396"/>
      <c r="WUL179" s="396"/>
      <c r="WUM179" s="396"/>
      <c r="WUN179" s="396"/>
      <c r="WUO179" s="396"/>
      <c r="WUP179" s="396"/>
      <c r="WUQ179" s="396"/>
      <c r="WUR179" s="396"/>
      <c r="WUS179" s="396"/>
      <c r="WUT179" s="396"/>
      <c r="WUU179" s="396"/>
      <c r="WUV179" s="396"/>
      <c r="WUW179" s="396"/>
      <c r="WUX179" s="396"/>
      <c r="WUY179" s="396"/>
      <c r="WUZ179" s="396"/>
      <c r="WVA179" s="396"/>
      <c r="WVB179" s="396"/>
      <c r="WVC179" s="396"/>
      <c r="WVD179" s="396"/>
      <c r="WVE179" s="396"/>
      <c r="WVF179" s="396"/>
      <c r="WVG179" s="396"/>
      <c r="WVH179" s="396"/>
      <c r="WVI179" s="396"/>
      <c r="WVJ179" s="396"/>
      <c r="WVK179" s="396"/>
      <c r="WVL179" s="396"/>
      <c r="WVM179" s="396"/>
      <c r="WVN179" s="396"/>
      <c r="WVO179" s="396"/>
      <c r="WVP179" s="396"/>
      <c r="WVQ179" s="396"/>
      <c r="WVR179" s="396"/>
      <c r="WVS179" s="396"/>
      <c r="WVT179" s="396"/>
      <c r="WVU179" s="396"/>
      <c r="WVV179" s="396"/>
      <c r="WVW179" s="396"/>
      <c r="WVX179" s="396"/>
      <c r="WVY179" s="396"/>
      <c r="WVZ179" s="396"/>
      <c r="WWA179" s="396"/>
      <c r="WWB179" s="396"/>
      <c r="WWC179" s="396"/>
      <c r="WWD179" s="396"/>
      <c r="WWE179" s="396"/>
      <c r="WWF179" s="396"/>
      <c r="WWG179" s="396"/>
      <c r="WWH179" s="396"/>
      <c r="WWI179" s="396"/>
      <c r="WWJ179" s="396"/>
      <c r="WWK179" s="396"/>
      <c r="WWL179" s="396"/>
      <c r="WWM179" s="396"/>
      <c r="WWN179" s="396"/>
      <c r="WWO179" s="396"/>
      <c r="WWP179" s="396"/>
      <c r="WWQ179" s="396"/>
      <c r="WWR179" s="396"/>
      <c r="WWS179" s="396"/>
      <c r="WWT179" s="396"/>
      <c r="WWU179" s="396"/>
      <c r="WWV179" s="396"/>
      <c r="WWW179" s="396"/>
      <c r="WWX179" s="396"/>
      <c r="WWY179" s="396"/>
      <c r="WWZ179" s="396"/>
      <c r="WXA179" s="396"/>
      <c r="WXB179" s="396"/>
      <c r="WXC179" s="396"/>
      <c r="WXD179" s="396"/>
      <c r="WXE179" s="396"/>
      <c r="WXF179" s="396"/>
      <c r="WXG179" s="396"/>
      <c r="WXH179" s="396"/>
      <c r="WXI179" s="396"/>
      <c r="WXJ179" s="396"/>
      <c r="WXK179" s="396"/>
      <c r="WXL179" s="396"/>
      <c r="WXM179" s="396"/>
      <c r="WXN179" s="396"/>
      <c r="WXO179" s="396"/>
      <c r="WXP179" s="396"/>
      <c r="WXQ179" s="396"/>
      <c r="WXR179" s="396"/>
      <c r="WXS179" s="396"/>
      <c r="WXT179" s="396"/>
      <c r="WXU179" s="396"/>
      <c r="WXV179" s="396"/>
      <c r="WXW179" s="396"/>
      <c r="WXX179" s="396"/>
      <c r="WXY179" s="396"/>
      <c r="WXZ179" s="396"/>
      <c r="WYA179" s="396"/>
      <c r="WYB179" s="396"/>
      <c r="WYC179" s="396"/>
      <c r="WYD179" s="396"/>
      <c r="WYE179" s="396"/>
      <c r="WYF179" s="396"/>
      <c r="WYG179" s="396"/>
      <c r="WYH179" s="396"/>
      <c r="WYI179" s="396"/>
      <c r="WYJ179" s="396"/>
      <c r="WYK179" s="396"/>
      <c r="WYL179" s="396"/>
      <c r="WYM179" s="396"/>
      <c r="WYN179" s="396"/>
      <c r="WYO179" s="396"/>
      <c r="WYP179" s="396"/>
      <c r="WYQ179" s="396"/>
      <c r="WYR179" s="396"/>
      <c r="WYS179" s="396"/>
      <c r="WYT179" s="396"/>
      <c r="WYU179" s="396"/>
      <c r="WYV179" s="396"/>
      <c r="WYW179" s="396"/>
      <c r="WYX179" s="396"/>
      <c r="WYY179" s="396"/>
      <c r="WYZ179" s="396"/>
      <c r="WZA179" s="396"/>
      <c r="WZB179" s="396"/>
      <c r="WZC179" s="396"/>
      <c r="WZD179" s="396"/>
      <c r="WZE179" s="396"/>
      <c r="WZF179" s="396"/>
      <c r="WZG179" s="396"/>
      <c r="WZH179" s="396"/>
      <c r="WZI179" s="396"/>
      <c r="WZJ179" s="396"/>
      <c r="WZK179" s="396"/>
      <c r="WZL179" s="396"/>
      <c r="WZM179" s="396"/>
      <c r="WZN179" s="396"/>
      <c r="WZO179" s="396"/>
      <c r="WZP179" s="396"/>
      <c r="WZQ179" s="396"/>
      <c r="WZR179" s="396"/>
      <c r="WZS179" s="396"/>
      <c r="WZT179" s="396"/>
      <c r="WZU179" s="396"/>
      <c r="WZV179" s="396"/>
      <c r="WZW179" s="396"/>
      <c r="WZX179" s="396"/>
      <c r="WZY179" s="396"/>
      <c r="WZZ179" s="396"/>
      <c r="XAA179" s="396"/>
      <c r="XAB179" s="396"/>
      <c r="XAC179" s="396"/>
      <c r="XAD179" s="396"/>
      <c r="XAE179" s="396"/>
      <c r="XAF179" s="396"/>
      <c r="XAG179" s="396"/>
      <c r="XAH179" s="396"/>
      <c r="XAI179" s="396"/>
      <c r="XAJ179" s="396"/>
      <c r="XAK179" s="396"/>
      <c r="XAL179" s="396"/>
      <c r="XAM179" s="396"/>
      <c r="XAN179" s="396"/>
      <c r="XAO179" s="396"/>
      <c r="XAP179" s="396"/>
      <c r="XAQ179" s="396"/>
      <c r="XAR179" s="396"/>
      <c r="XAS179" s="396"/>
      <c r="XAT179" s="396"/>
      <c r="XAU179" s="396"/>
      <c r="XAV179" s="396"/>
      <c r="XAW179" s="396"/>
      <c r="XAX179" s="396"/>
      <c r="XAY179" s="396"/>
      <c r="XAZ179" s="396"/>
      <c r="XBA179" s="396"/>
      <c r="XBB179" s="396"/>
      <c r="XBC179" s="396"/>
      <c r="XBD179" s="396"/>
      <c r="XBE179" s="396"/>
      <c r="XBF179" s="396"/>
      <c r="XBG179" s="396"/>
      <c r="XBH179" s="396"/>
      <c r="XBI179" s="396"/>
      <c r="XBJ179" s="396"/>
      <c r="XBK179" s="396"/>
      <c r="XBL179" s="396"/>
      <c r="XBM179" s="396"/>
      <c r="XBN179" s="396"/>
      <c r="XBO179" s="396"/>
      <c r="XBP179" s="396"/>
      <c r="XBQ179" s="396"/>
      <c r="XBR179" s="396"/>
      <c r="XBS179" s="396"/>
      <c r="XBT179" s="396"/>
      <c r="XBU179" s="396"/>
      <c r="XBV179" s="396"/>
      <c r="XBW179" s="396"/>
      <c r="XBX179" s="396"/>
      <c r="XBY179" s="396"/>
      <c r="XBZ179" s="396"/>
      <c r="XCA179" s="396"/>
      <c r="XCB179" s="396"/>
      <c r="XCC179" s="396"/>
      <c r="XCD179" s="396"/>
      <c r="XCE179" s="396"/>
      <c r="XCF179" s="396"/>
      <c r="XCG179" s="396"/>
      <c r="XCH179" s="396"/>
      <c r="XCI179" s="396"/>
      <c r="XCJ179" s="396"/>
      <c r="XCK179" s="396"/>
      <c r="XCL179" s="396"/>
      <c r="XCM179" s="396"/>
      <c r="XCN179" s="396"/>
      <c r="XCO179" s="396"/>
      <c r="XCP179" s="396"/>
      <c r="XCQ179" s="396"/>
      <c r="XCR179" s="396"/>
      <c r="XCS179" s="396"/>
      <c r="XCT179" s="396"/>
      <c r="XCU179" s="396"/>
      <c r="XCV179" s="396"/>
      <c r="XCW179" s="396"/>
      <c r="XCX179" s="396"/>
      <c r="XCY179" s="396"/>
      <c r="XCZ179" s="396"/>
      <c r="XDA179" s="396"/>
      <c r="XDB179" s="396"/>
      <c r="XDC179" s="396"/>
      <c r="XDD179" s="396"/>
      <c r="XDE179" s="396"/>
      <c r="XDF179" s="396"/>
      <c r="XDG179" s="396"/>
      <c r="XDH179" s="396"/>
      <c r="XDI179" s="396"/>
      <c r="XDJ179" s="396"/>
      <c r="XDK179" s="396"/>
      <c r="XDL179" s="396"/>
      <c r="XDM179" s="396"/>
      <c r="XDN179" s="396"/>
      <c r="XDO179" s="396"/>
      <c r="XDP179" s="396"/>
      <c r="XDQ179" s="396"/>
      <c r="XDR179" s="396"/>
      <c r="XDS179" s="396"/>
      <c r="XDT179" s="396"/>
      <c r="XDU179" s="396"/>
      <c r="XDV179" s="396"/>
      <c r="XDW179" s="396"/>
      <c r="XDX179" s="396"/>
      <c r="XDY179" s="396"/>
      <c r="XDZ179" s="396"/>
      <c r="XEA179" s="396"/>
      <c r="XEB179" s="396"/>
      <c r="XEC179" s="396"/>
      <c r="XEE179" s="396"/>
      <c r="XEF179" s="468"/>
      <c r="XEG179" s="469"/>
      <c r="XEH179" s="470"/>
      <c r="XEI179" s="471"/>
      <c r="XEJ179" s="470"/>
      <c r="XEK179" s="470"/>
      <c r="XEL179" s="470"/>
      <c r="XEM179" s="470"/>
      <c r="XEN179" s="472"/>
      <c r="XEO179" s="430"/>
      <c r="XEP179" s="430"/>
    </row>
    <row r="180" spans="1:16370" s="387" customFormat="1">
      <c r="A180" s="387" t="s">
        <v>56</v>
      </c>
      <c r="C180" s="397" t="s">
        <v>1264</v>
      </c>
      <c r="D180" s="417" t="s">
        <v>1642</v>
      </c>
      <c r="E180" s="397"/>
      <c r="F180" s="409">
        <f t="shared" ref="F180:K180" si="92">F181</f>
        <v>0.17</v>
      </c>
      <c r="G180" s="409">
        <f t="shared" si="92"/>
        <v>0</v>
      </c>
      <c r="H180" s="409">
        <f t="shared" si="92"/>
        <v>0.17</v>
      </c>
      <c r="I180" s="409">
        <f t="shared" si="92"/>
        <v>0.14000000000000001</v>
      </c>
      <c r="J180" s="409">
        <f t="shared" si="92"/>
        <v>0.03</v>
      </c>
      <c r="K180" s="409">
        <f t="shared" si="92"/>
        <v>0</v>
      </c>
      <c r="L180" s="114"/>
      <c r="M180" s="114">
        <f t="shared" si="62"/>
        <v>0.17</v>
      </c>
      <c r="N180" s="410">
        <f t="shared" si="63"/>
        <v>0</v>
      </c>
      <c r="O180" s="411">
        <f t="shared" si="64"/>
        <v>0</v>
      </c>
      <c r="P180" s="412"/>
      <c r="Q180" s="412"/>
      <c r="R180" s="412"/>
      <c r="S180" s="412"/>
      <c r="T180" s="412"/>
      <c r="U180" s="412"/>
      <c r="V180" s="412"/>
      <c r="W180" s="412"/>
      <c r="X180" s="412"/>
      <c r="Y180" s="411">
        <f t="shared" si="65"/>
        <v>0</v>
      </c>
      <c r="Z180" s="412"/>
      <c r="AA180" s="412"/>
      <c r="AB180" s="412"/>
      <c r="AC180" s="412"/>
      <c r="AD180" s="412"/>
      <c r="AE180" s="412"/>
      <c r="AF180" s="412"/>
      <c r="AG180" s="412"/>
      <c r="AH180" s="412"/>
      <c r="AI180" s="412"/>
      <c r="AJ180" s="412"/>
      <c r="AK180" s="412"/>
      <c r="AL180" s="412"/>
      <c r="AM180" s="412"/>
      <c r="AN180" s="412"/>
      <c r="AO180" s="412"/>
      <c r="AP180" s="412"/>
      <c r="AQ180" s="412"/>
      <c r="AR180" s="412"/>
      <c r="AS180" s="412"/>
      <c r="AT180" s="412"/>
      <c r="AU180" s="412"/>
      <c r="AV180" s="412"/>
      <c r="AW180" s="411">
        <f t="shared" si="66"/>
        <v>0</v>
      </c>
      <c r="AX180" s="412"/>
      <c r="AY180" s="412"/>
      <c r="AZ180" s="398"/>
      <c r="BA180" s="397"/>
      <c r="BB180" s="399"/>
      <c r="BC180" s="399"/>
      <c r="BD180" s="401">
        <f t="shared" si="67"/>
        <v>0</v>
      </c>
      <c r="BE180" s="399"/>
      <c r="BF180" s="399"/>
      <c r="BG180" s="399"/>
      <c r="BH180" s="401">
        <f t="shared" si="68"/>
        <v>0</v>
      </c>
      <c r="BI180" s="399"/>
      <c r="BJ180" s="399"/>
      <c r="BK180" s="399"/>
      <c r="BL180" s="114">
        <v>0</v>
      </c>
      <c r="BM180" s="397"/>
      <c r="BN180" s="397"/>
      <c r="BO180" s="397"/>
      <c r="BP180" s="397"/>
      <c r="BQ180" s="114"/>
      <c r="BR180" s="397"/>
      <c r="BS180" s="397"/>
      <c r="BT180" s="397"/>
      <c r="BU180" s="397"/>
      <c r="BV180" s="418"/>
      <c r="BW180" s="397"/>
      <c r="BX180" s="397"/>
    </row>
    <row r="181" spans="1:16370" s="387" customFormat="1" ht="109.2">
      <c r="A181" s="387" t="s">
        <v>46</v>
      </c>
      <c r="B181" s="396"/>
      <c r="C181" s="125">
        <v>116</v>
      </c>
      <c r="D181" s="447" t="s">
        <v>1808</v>
      </c>
      <c r="E181" s="465"/>
      <c r="F181" s="273">
        <v>0.17</v>
      </c>
      <c r="G181" s="272"/>
      <c r="H181" s="272">
        <v>0.17</v>
      </c>
      <c r="I181" s="272">
        <f>O181</f>
        <v>0.14000000000000001</v>
      </c>
      <c r="J181" s="272">
        <f>Y181</f>
        <v>0.03</v>
      </c>
      <c r="K181" s="272">
        <f>AW181</f>
        <v>0</v>
      </c>
      <c r="L181" s="114" t="s">
        <v>1809</v>
      </c>
      <c r="M181" s="114">
        <f t="shared" si="62"/>
        <v>0</v>
      </c>
      <c r="N181" s="410">
        <f t="shared" si="63"/>
        <v>0.17</v>
      </c>
      <c r="O181" s="411">
        <f t="shared" si="64"/>
        <v>0.14000000000000001</v>
      </c>
      <c r="P181" s="114">
        <v>0.01</v>
      </c>
      <c r="Q181" s="114">
        <v>0.02</v>
      </c>
      <c r="R181" s="114">
        <v>0.06</v>
      </c>
      <c r="S181" s="114">
        <v>0.05</v>
      </c>
      <c r="T181" s="125"/>
      <c r="U181" s="125"/>
      <c r="V181" s="466"/>
      <c r="W181" s="466"/>
      <c r="X181" s="466"/>
      <c r="Y181" s="411">
        <f t="shared" si="65"/>
        <v>0.03</v>
      </c>
      <c r="Z181" s="466"/>
      <c r="AA181" s="466"/>
      <c r="AB181" s="466"/>
      <c r="AC181" s="466"/>
      <c r="AD181" s="466"/>
      <c r="AE181" s="466"/>
      <c r="AF181" s="466">
        <v>0.01</v>
      </c>
      <c r="AG181" s="466"/>
      <c r="AH181" s="466"/>
      <c r="AI181" s="466"/>
      <c r="AJ181" s="466"/>
      <c r="AK181" s="466"/>
      <c r="AL181" s="466"/>
      <c r="AM181" s="466"/>
      <c r="AN181" s="466"/>
      <c r="AO181" s="466"/>
      <c r="AP181" s="466">
        <v>0.01</v>
      </c>
      <c r="AQ181" s="466">
        <v>0.01</v>
      </c>
      <c r="AR181" s="466"/>
      <c r="AS181" s="466"/>
      <c r="AT181" s="466"/>
      <c r="AU181" s="466"/>
      <c r="AV181" s="466"/>
      <c r="AW181" s="411">
        <f t="shared" si="66"/>
        <v>0</v>
      </c>
      <c r="AX181" s="466"/>
      <c r="AY181" s="466"/>
      <c r="AZ181" s="125" t="s">
        <v>1810</v>
      </c>
      <c r="BA181" s="125" t="s">
        <v>3206</v>
      </c>
      <c r="BB181" s="467"/>
      <c r="BC181" s="467"/>
      <c r="BD181" s="401">
        <f t="shared" si="67"/>
        <v>0</v>
      </c>
      <c r="BE181" s="467"/>
      <c r="BF181" s="467"/>
      <c r="BG181" s="467"/>
      <c r="BH181" s="401">
        <f t="shared" si="68"/>
        <v>0</v>
      </c>
      <c r="BI181" s="467"/>
      <c r="BJ181" s="467"/>
      <c r="BK181" s="467"/>
      <c r="BL181" s="125" t="s">
        <v>2756</v>
      </c>
      <c r="BM181" s="466"/>
      <c r="BN181" s="125"/>
      <c r="BO181" s="125" t="s">
        <v>3207</v>
      </c>
      <c r="BP181" s="125" t="s">
        <v>72</v>
      </c>
      <c r="BQ181" s="125" t="s">
        <v>72</v>
      </c>
      <c r="BR181" s="396"/>
      <c r="BS181" s="396"/>
      <c r="BT181" s="396"/>
      <c r="BU181" s="396"/>
      <c r="BV181" s="396"/>
      <c r="BW181" s="396"/>
      <c r="BX181" s="396"/>
      <c r="BY181" s="396"/>
      <c r="BZ181" s="396"/>
      <c r="CA181" s="396"/>
      <c r="CB181" s="396"/>
      <c r="CC181" s="396"/>
      <c r="CD181" s="396"/>
      <c r="CE181" s="396"/>
      <c r="CF181" s="396"/>
      <c r="CG181" s="396"/>
      <c r="CH181" s="396"/>
      <c r="CI181" s="396"/>
      <c r="CJ181" s="396"/>
      <c r="CK181" s="396"/>
      <c r="CL181" s="396"/>
      <c r="CM181" s="396"/>
      <c r="CN181" s="396"/>
      <c r="CO181" s="396"/>
      <c r="CP181" s="396"/>
      <c r="CQ181" s="396"/>
      <c r="CR181" s="396"/>
      <c r="CS181" s="396"/>
      <c r="CT181" s="396"/>
      <c r="CU181" s="396"/>
      <c r="CV181" s="396"/>
      <c r="CW181" s="396"/>
      <c r="CX181" s="396"/>
      <c r="CY181" s="396"/>
      <c r="CZ181" s="396"/>
      <c r="DA181" s="396"/>
      <c r="DB181" s="396"/>
      <c r="DC181" s="396"/>
      <c r="DD181" s="396"/>
      <c r="DE181" s="396"/>
      <c r="DF181" s="396"/>
      <c r="DG181" s="396"/>
      <c r="DH181" s="396"/>
      <c r="DI181" s="396"/>
      <c r="DJ181" s="396"/>
      <c r="DK181" s="396"/>
      <c r="DL181" s="396"/>
      <c r="DM181" s="396"/>
      <c r="DN181" s="396"/>
      <c r="DO181" s="396"/>
      <c r="DP181" s="396"/>
      <c r="DQ181" s="396"/>
      <c r="DR181" s="396"/>
      <c r="DS181" s="396"/>
      <c r="DT181" s="396"/>
      <c r="DU181" s="396"/>
      <c r="DV181" s="396"/>
      <c r="DW181" s="396"/>
      <c r="DX181" s="396"/>
      <c r="DY181" s="396"/>
      <c r="DZ181" s="396"/>
      <c r="EA181" s="396"/>
      <c r="EB181" s="396"/>
      <c r="EC181" s="396"/>
      <c r="ED181" s="396"/>
      <c r="EE181" s="396"/>
      <c r="EF181" s="396"/>
      <c r="EG181" s="396"/>
      <c r="EH181" s="396"/>
      <c r="EI181" s="396"/>
      <c r="EJ181" s="396"/>
      <c r="EK181" s="396"/>
      <c r="EL181" s="396"/>
      <c r="EM181" s="396"/>
      <c r="EN181" s="396"/>
      <c r="EO181" s="396"/>
      <c r="EP181" s="396"/>
      <c r="EQ181" s="396"/>
      <c r="ER181" s="396"/>
      <c r="ES181" s="396"/>
      <c r="ET181" s="396"/>
      <c r="EU181" s="396"/>
      <c r="EV181" s="396"/>
      <c r="EW181" s="396"/>
      <c r="EX181" s="396"/>
      <c r="EY181" s="396"/>
      <c r="EZ181" s="396"/>
      <c r="FA181" s="396"/>
      <c r="FB181" s="396"/>
      <c r="FC181" s="396"/>
      <c r="FD181" s="396"/>
      <c r="FE181" s="396"/>
      <c r="FF181" s="396"/>
      <c r="FG181" s="396"/>
      <c r="FH181" s="396"/>
      <c r="FI181" s="396"/>
      <c r="FJ181" s="396"/>
      <c r="FK181" s="396"/>
      <c r="FL181" s="396"/>
      <c r="FM181" s="396"/>
      <c r="FN181" s="396"/>
      <c r="FO181" s="396"/>
      <c r="FP181" s="396"/>
      <c r="FQ181" s="396"/>
      <c r="FR181" s="396"/>
      <c r="FS181" s="396"/>
      <c r="FT181" s="396"/>
      <c r="FU181" s="396"/>
      <c r="FV181" s="396"/>
      <c r="FW181" s="396"/>
      <c r="FX181" s="396"/>
      <c r="FY181" s="396"/>
      <c r="FZ181" s="396"/>
      <c r="GA181" s="396"/>
      <c r="GB181" s="396"/>
      <c r="GC181" s="396"/>
      <c r="GD181" s="396"/>
      <c r="GE181" s="396"/>
      <c r="GF181" s="396"/>
      <c r="GG181" s="396"/>
      <c r="GH181" s="396"/>
      <c r="GI181" s="396"/>
      <c r="GJ181" s="396"/>
      <c r="GK181" s="396"/>
      <c r="GL181" s="396"/>
      <c r="GM181" s="396"/>
      <c r="GN181" s="396"/>
      <c r="GO181" s="396"/>
      <c r="GP181" s="396"/>
      <c r="GQ181" s="396"/>
      <c r="GR181" s="396"/>
      <c r="GS181" s="396"/>
      <c r="GT181" s="396"/>
      <c r="GU181" s="396"/>
      <c r="GV181" s="396"/>
      <c r="GW181" s="396"/>
      <c r="GX181" s="396"/>
      <c r="GY181" s="396"/>
      <c r="GZ181" s="396"/>
      <c r="HA181" s="396"/>
      <c r="HB181" s="396"/>
      <c r="HC181" s="396"/>
      <c r="HD181" s="396"/>
      <c r="HE181" s="396"/>
      <c r="HF181" s="396"/>
      <c r="HG181" s="396"/>
      <c r="HH181" s="396"/>
      <c r="HI181" s="396"/>
      <c r="HJ181" s="396"/>
      <c r="HK181" s="396"/>
      <c r="HL181" s="396"/>
      <c r="HM181" s="396"/>
      <c r="HN181" s="396"/>
      <c r="HO181" s="396"/>
      <c r="HP181" s="396"/>
      <c r="HQ181" s="396"/>
      <c r="HR181" s="396"/>
      <c r="HS181" s="396"/>
      <c r="HT181" s="396"/>
      <c r="HU181" s="396"/>
      <c r="HV181" s="396"/>
      <c r="HW181" s="396"/>
      <c r="HX181" s="396"/>
      <c r="HY181" s="396"/>
      <c r="HZ181" s="396"/>
      <c r="IA181" s="396"/>
      <c r="IB181" s="396"/>
      <c r="IC181" s="396"/>
      <c r="ID181" s="396"/>
      <c r="IE181" s="396"/>
      <c r="IF181" s="396"/>
      <c r="IG181" s="396"/>
      <c r="IH181" s="396"/>
      <c r="II181" s="396"/>
      <c r="IJ181" s="396"/>
      <c r="IK181" s="396"/>
      <c r="IL181" s="396"/>
      <c r="IM181" s="396"/>
      <c r="IN181" s="396"/>
      <c r="IO181" s="396"/>
      <c r="IP181" s="396"/>
      <c r="IQ181" s="396"/>
      <c r="IR181" s="396"/>
      <c r="IS181" s="396"/>
      <c r="IT181" s="396"/>
      <c r="IU181" s="396"/>
      <c r="IV181" s="396"/>
      <c r="IW181" s="396"/>
      <c r="IX181" s="396"/>
      <c r="IY181" s="396"/>
      <c r="IZ181" s="396"/>
      <c r="JA181" s="396"/>
      <c r="JB181" s="396"/>
      <c r="JC181" s="396"/>
      <c r="JD181" s="396"/>
      <c r="JE181" s="396"/>
      <c r="JF181" s="396"/>
      <c r="JG181" s="396"/>
      <c r="JH181" s="396"/>
      <c r="JI181" s="396"/>
      <c r="JJ181" s="396"/>
      <c r="JK181" s="396"/>
      <c r="JL181" s="396"/>
      <c r="JM181" s="396"/>
      <c r="JN181" s="396"/>
      <c r="JO181" s="396"/>
      <c r="JP181" s="396"/>
      <c r="JQ181" s="396"/>
      <c r="JR181" s="396"/>
      <c r="JS181" s="396"/>
      <c r="JT181" s="396"/>
      <c r="JU181" s="396"/>
      <c r="JV181" s="396"/>
      <c r="JW181" s="396"/>
      <c r="JX181" s="396"/>
      <c r="JY181" s="396"/>
      <c r="JZ181" s="396"/>
      <c r="KA181" s="396"/>
      <c r="KB181" s="396"/>
      <c r="KC181" s="396"/>
      <c r="KD181" s="396"/>
      <c r="KE181" s="396"/>
      <c r="KF181" s="396"/>
      <c r="KG181" s="396"/>
      <c r="KH181" s="396"/>
      <c r="KI181" s="396"/>
      <c r="KJ181" s="396"/>
      <c r="KK181" s="396"/>
      <c r="KL181" s="396"/>
      <c r="KM181" s="396"/>
      <c r="KN181" s="396"/>
      <c r="KO181" s="396"/>
      <c r="KP181" s="396"/>
      <c r="KQ181" s="396"/>
      <c r="KR181" s="396"/>
      <c r="KS181" s="396"/>
      <c r="KT181" s="396"/>
      <c r="KU181" s="396"/>
      <c r="KV181" s="396"/>
      <c r="KW181" s="396"/>
      <c r="KX181" s="396"/>
      <c r="KY181" s="396"/>
      <c r="KZ181" s="396"/>
      <c r="LA181" s="396"/>
      <c r="LB181" s="396"/>
      <c r="LC181" s="396"/>
      <c r="LD181" s="396"/>
      <c r="LE181" s="396"/>
      <c r="LF181" s="396"/>
      <c r="LG181" s="396"/>
      <c r="LH181" s="396"/>
      <c r="LI181" s="396"/>
      <c r="LJ181" s="396"/>
      <c r="LK181" s="396"/>
      <c r="LL181" s="396"/>
      <c r="LM181" s="396"/>
      <c r="LN181" s="396"/>
      <c r="LO181" s="396"/>
      <c r="LP181" s="396"/>
      <c r="LQ181" s="396"/>
      <c r="LR181" s="396"/>
      <c r="LS181" s="396"/>
      <c r="LT181" s="396"/>
      <c r="LU181" s="396"/>
      <c r="LV181" s="396"/>
      <c r="LW181" s="396"/>
      <c r="LX181" s="396"/>
      <c r="LY181" s="396"/>
      <c r="LZ181" s="396"/>
      <c r="MA181" s="396"/>
      <c r="MB181" s="396"/>
      <c r="MC181" s="396"/>
      <c r="MD181" s="396"/>
      <c r="ME181" s="396"/>
      <c r="MF181" s="396"/>
      <c r="MG181" s="396"/>
      <c r="MH181" s="396"/>
      <c r="MI181" s="396"/>
      <c r="MJ181" s="396"/>
      <c r="MK181" s="396"/>
      <c r="ML181" s="396"/>
      <c r="MM181" s="396"/>
      <c r="MN181" s="396"/>
      <c r="MO181" s="396"/>
      <c r="MP181" s="396"/>
      <c r="MQ181" s="396"/>
      <c r="MR181" s="396"/>
      <c r="MS181" s="396"/>
      <c r="MT181" s="396"/>
      <c r="MU181" s="396"/>
      <c r="MV181" s="396"/>
      <c r="MW181" s="396"/>
      <c r="MX181" s="396"/>
      <c r="MY181" s="396"/>
      <c r="MZ181" s="396"/>
      <c r="NA181" s="396"/>
      <c r="NB181" s="396"/>
      <c r="NC181" s="396"/>
      <c r="ND181" s="396"/>
      <c r="NE181" s="396"/>
      <c r="NF181" s="396"/>
      <c r="NG181" s="396"/>
      <c r="NH181" s="396"/>
      <c r="NI181" s="396"/>
      <c r="NJ181" s="396"/>
      <c r="NK181" s="396"/>
      <c r="NL181" s="396"/>
      <c r="NM181" s="396"/>
      <c r="NN181" s="396"/>
      <c r="NO181" s="396"/>
      <c r="NP181" s="396"/>
      <c r="NQ181" s="396"/>
      <c r="NR181" s="396"/>
      <c r="NS181" s="396"/>
      <c r="NT181" s="396"/>
      <c r="NU181" s="396"/>
      <c r="NV181" s="396"/>
      <c r="NW181" s="396"/>
      <c r="NX181" s="396"/>
      <c r="NY181" s="396"/>
      <c r="NZ181" s="396"/>
      <c r="OA181" s="396"/>
      <c r="OB181" s="396"/>
      <c r="OC181" s="396"/>
      <c r="OD181" s="396"/>
      <c r="OE181" s="396"/>
      <c r="OF181" s="396"/>
      <c r="OG181" s="396"/>
      <c r="OH181" s="396"/>
      <c r="OI181" s="396"/>
      <c r="OJ181" s="396"/>
      <c r="OK181" s="396"/>
      <c r="OL181" s="396"/>
      <c r="OM181" s="396"/>
      <c r="ON181" s="396"/>
      <c r="OO181" s="396"/>
      <c r="OP181" s="396"/>
      <c r="OQ181" s="396"/>
      <c r="OR181" s="396"/>
      <c r="OS181" s="396"/>
      <c r="OT181" s="396"/>
      <c r="OU181" s="396"/>
      <c r="OV181" s="396"/>
      <c r="OW181" s="396"/>
      <c r="OX181" s="396"/>
      <c r="OY181" s="396"/>
      <c r="OZ181" s="396"/>
      <c r="PA181" s="396"/>
      <c r="PB181" s="396"/>
      <c r="PC181" s="396"/>
      <c r="PD181" s="396"/>
      <c r="PE181" s="396"/>
      <c r="PF181" s="396"/>
      <c r="PG181" s="396"/>
      <c r="PH181" s="396"/>
      <c r="PI181" s="396"/>
      <c r="PJ181" s="396"/>
      <c r="PK181" s="396"/>
      <c r="PL181" s="396"/>
      <c r="PM181" s="396"/>
      <c r="PN181" s="396"/>
      <c r="PO181" s="396"/>
      <c r="PP181" s="396"/>
      <c r="PQ181" s="396"/>
      <c r="PR181" s="396"/>
      <c r="PS181" s="396"/>
      <c r="PT181" s="396"/>
      <c r="PU181" s="396"/>
      <c r="PV181" s="396"/>
      <c r="PW181" s="396"/>
      <c r="PX181" s="396"/>
      <c r="PY181" s="396"/>
      <c r="PZ181" s="396"/>
      <c r="QA181" s="396"/>
      <c r="QB181" s="396"/>
      <c r="QC181" s="396"/>
      <c r="QD181" s="396"/>
      <c r="QE181" s="396"/>
      <c r="QF181" s="396"/>
      <c r="QG181" s="396"/>
      <c r="QH181" s="396"/>
      <c r="QI181" s="396"/>
      <c r="QJ181" s="396"/>
      <c r="QK181" s="396"/>
      <c r="QL181" s="396"/>
      <c r="QM181" s="396"/>
      <c r="QN181" s="396"/>
      <c r="QO181" s="396"/>
      <c r="QP181" s="396"/>
      <c r="QQ181" s="396"/>
      <c r="QR181" s="396"/>
      <c r="QS181" s="396"/>
      <c r="QT181" s="396"/>
      <c r="QU181" s="396"/>
      <c r="QV181" s="396"/>
      <c r="QW181" s="396"/>
      <c r="QX181" s="396"/>
      <c r="QY181" s="396"/>
      <c r="QZ181" s="396"/>
      <c r="RA181" s="396"/>
      <c r="RB181" s="396"/>
      <c r="RC181" s="396"/>
      <c r="RD181" s="396"/>
      <c r="RE181" s="396"/>
      <c r="RF181" s="396"/>
      <c r="RG181" s="396"/>
      <c r="RH181" s="396"/>
      <c r="RI181" s="396"/>
      <c r="RJ181" s="396"/>
      <c r="RK181" s="396"/>
      <c r="RL181" s="396"/>
      <c r="RM181" s="396"/>
      <c r="RN181" s="396"/>
      <c r="RO181" s="396"/>
      <c r="RP181" s="396"/>
      <c r="RQ181" s="396"/>
      <c r="RR181" s="396"/>
      <c r="RS181" s="396"/>
      <c r="RT181" s="396"/>
      <c r="RU181" s="396"/>
      <c r="RV181" s="396"/>
      <c r="RW181" s="396"/>
      <c r="RX181" s="396"/>
      <c r="RY181" s="396"/>
      <c r="RZ181" s="396"/>
      <c r="SA181" s="396"/>
      <c r="SB181" s="396"/>
      <c r="SC181" s="396"/>
      <c r="SD181" s="396"/>
      <c r="SE181" s="396"/>
      <c r="SF181" s="396"/>
      <c r="SG181" s="396"/>
      <c r="SH181" s="396"/>
      <c r="SI181" s="396"/>
      <c r="SJ181" s="396"/>
      <c r="SK181" s="396"/>
      <c r="SL181" s="396"/>
      <c r="SM181" s="396"/>
      <c r="SN181" s="396"/>
      <c r="SO181" s="396"/>
      <c r="SP181" s="396"/>
      <c r="SQ181" s="396"/>
      <c r="SR181" s="396"/>
      <c r="SS181" s="396"/>
      <c r="ST181" s="396"/>
      <c r="SU181" s="396"/>
      <c r="SV181" s="396"/>
      <c r="SW181" s="396"/>
      <c r="SX181" s="396"/>
      <c r="SY181" s="396"/>
      <c r="SZ181" s="396"/>
      <c r="TA181" s="396"/>
      <c r="TB181" s="396"/>
      <c r="TC181" s="396"/>
      <c r="TD181" s="396"/>
      <c r="TE181" s="396"/>
      <c r="TF181" s="396"/>
      <c r="TG181" s="396"/>
      <c r="TH181" s="396"/>
      <c r="TI181" s="396"/>
      <c r="TJ181" s="396"/>
      <c r="TK181" s="396"/>
      <c r="TL181" s="396"/>
      <c r="TM181" s="396"/>
      <c r="TN181" s="396"/>
      <c r="TO181" s="396"/>
      <c r="TP181" s="396"/>
      <c r="TQ181" s="396"/>
      <c r="TR181" s="396"/>
      <c r="TS181" s="396"/>
      <c r="TT181" s="396"/>
      <c r="TU181" s="396"/>
      <c r="TV181" s="396"/>
      <c r="TW181" s="396"/>
      <c r="TX181" s="396"/>
      <c r="TY181" s="396"/>
      <c r="TZ181" s="396"/>
      <c r="UA181" s="396"/>
      <c r="UB181" s="396"/>
      <c r="UC181" s="396"/>
      <c r="UD181" s="396"/>
      <c r="UE181" s="396"/>
      <c r="UF181" s="396"/>
      <c r="UG181" s="396"/>
      <c r="UH181" s="396"/>
      <c r="UI181" s="396"/>
      <c r="UJ181" s="396"/>
      <c r="UK181" s="396"/>
      <c r="UL181" s="396"/>
      <c r="UM181" s="396"/>
      <c r="UN181" s="396"/>
      <c r="UO181" s="396"/>
      <c r="UP181" s="396"/>
      <c r="UQ181" s="396"/>
      <c r="UR181" s="396"/>
      <c r="US181" s="396"/>
      <c r="UT181" s="396"/>
      <c r="UU181" s="396"/>
      <c r="UV181" s="396"/>
      <c r="UW181" s="396"/>
      <c r="UX181" s="396"/>
      <c r="UY181" s="396"/>
      <c r="UZ181" s="396"/>
      <c r="VA181" s="396"/>
      <c r="VB181" s="396"/>
      <c r="VC181" s="396"/>
      <c r="VD181" s="396"/>
      <c r="VE181" s="396"/>
      <c r="VF181" s="396"/>
      <c r="VG181" s="396"/>
      <c r="VH181" s="396"/>
      <c r="VI181" s="396"/>
      <c r="VJ181" s="396"/>
      <c r="VK181" s="396"/>
      <c r="VL181" s="396"/>
      <c r="VM181" s="396"/>
      <c r="VN181" s="396"/>
      <c r="VO181" s="396"/>
      <c r="VP181" s="396"/>
      <c r="VQ181" s="396"/>
      <c r="VR181" s="396"/>
      <c r="VS181" s="396"/>
      <c r="VT181" s="396"/>
      <c r="VU181" s="396"/>
      <c r="VV181" s="396"/>
      <c r="VW181" s="396"/>
      <c r="VX181" s="396"/>
      <c r="VY181" s="396"/>
      <c r="VZ181" s="396"/>
      <c r="WA181" s="396"/>
      <c r="WB181" s="396"/>
      <c r="WC181" s="396"/>
      <c r="WD181" s="396"/>
      <c r="WE181" s="396"/>
      <c r="WF181" s="396"/>
      <c r="WG181" s="396"/>
      <c r="WH181" s="396"/>
      <c r="WI181" s="396"/>
      <c r="WJ181" s="396"/>
      <c r="WK181" s="396"/>
      <c r="WL181" s="396"/>
      <c r="WM181" s="396"/>
      <c r="WN181" s="396"/>
      <c r="WO181" s="396"/>
      <c r="WP181" s="396"/>
      <c r="WQ181" s="396"/>
      <c r="WR181" s="396"/>
      <c r="WS181" s="396"/>
      <c r="WT181" s="396"/>
      <c r="WU181" s="396"/>
      <c r="WV181" s="396"/>
      <c r="WW181" s="396"/>
      <c r="WX181" s="396"/>
      <c r="WY181" s="396"/>
      <c r="WZ181" s="396"/>
      <c r="XA181" s="396"/>
      <c r="XB181" s="396"/>
      <c r="XC181" s="396"/>
      <c r="XD181" s="396"/>
      <c r="XE181" s="396"/>
      <c r="XF181" s="396"/>
      <c r="XG181" s="396"/>
      <c r="XH181" s="396"/>
      <c r="XI181" s="396"/>
      <c r="XJ181" s="396"/>
      <c r="XK181" s="396"/>
      <c r="XL181" s="396"/>
      <c r="XM181" s="396"/>
      <c r="XN181" s="396"/>
      <c r="XO181" s="396"/>
      <c r="XP181" s="396"/>
      <c r="XQ181" s="396"/>
      <c r="XR181" s="396"/>
      <c r="XS181" s="396"/>
      <c r="XT181" s="396"/>
      <c r="XU181" s="396"/>
      <c r="XV181" s="396"/>
      <c r="XW181" s="396"/>
      <c r="XX181" s="396"/>
      <c r="XY181" s="396"/>
      <c r="XZ181" s="396"/>
      <c r="YA181" s="396"/>
      <c r="YB181" s="396"/>
      <c r="YC181" s="396"/>
      <c r="YD181" s="396"/>
      <c r="YE181" s="396"/>
      <c r="YF181" s="396"/>
      <c r="YG181" s="396"/>
      <c r="YH181" s="396"/>
      <c r="YI181" s="396"/>
      <c r="YJ181" s="396"/>
      <c r="YK181" s="396"/>
      <c r="YL181" s="396"/>
      <c r="YM181" s="396"/>
      <c r="YN181" s="396"/>
      <c r="YO181" s="396"/>
      <c r="YP181" s="396"/>
      <c r="YQ181" s="396"/>
      <c r="YR181" s="396"/>
      <c r="YS181" s="396"/>
      <c r="YT181" s="396"/>
      <c r="YU181" s="396"/>
      <c r="YV181" s="396"/>
      <c r="YW181" s="396"/>
      <c r="YX181" s="396"/>
      <c r="YY181" s="396"/>
      <c r="YZ181" s="396"/>
      <c r="ZA181" s="396"/>
      <c r="ZB181" s="396"/>
      <c r="ZC181" s="396"/>
      <c r="ZD181" s="396"/>
      <c r="ZE181" s="396"/>
      <c r="ZF181" s="396"/>
      <c r="ZG181" s="396"/>
      <c r="ZH181" s="396"/>
      <c r="ZI181" s="396"/>
      <c r="ZJ181" s="396"/>
      <c r="ZK181" s="396"/>
      <c r="ZL181" s="396"/>
      <c r="ZM181" s="396"/>
      <c r="ZN181" s="396"/>
      <c r="ZO181" s="396"/>
      <c r="ZP181" s="396"/>
      <c r="ZQ181" s="396"/>
      <c r="ZR181" s="396"/>
      <c r="ZS181" s="396"/>
      <c r="ZT181" s="396"/>
      <c r="ZU181" s="396"/>
      <c r="ZV181" s="396"/>
      <c r="ZW181" s="396"/>
      <c r="ZX181" s="396"/>
      <c r="ZY181" s="396"/>
      <c r="ZZ181" s="396"/>
      <c r="AAA181" s="396"/>
      <c r="AAB181" s="396"/>
      <c r="AAC181" s="396"/>
      <c r="AAD181" s="396"/>
      <c r="AAE181" s="396"/>
      <c r="AAF181" s="396"/>
      <c r="AAG181" s="396"/>
      <c r="AAH181" s="396"/>
      <c r="AAI181" s="396"/>
      <c r="AAJ181" s="396"/>
      <c r="AAK181" s="396"/>
      <c r="AAL181" s="396"/>
      <c r="AAM181" s="396"/>
      <c r="AAN181" s="396"/>
      <c r="AAO181" s="396"/>
      <c r="AAP181" s="396"/>
      <c r="AAQ181" s="396"/>
      <c r="AAR181" s="396"/>
      <c r="AAS181" s="396"/>
      <c r="AAT181" s="396"/>
      <c r="AAU181" s="396"/>
      <c r="AAV181" s="396"/>
      <c r="AAW181" s="396"/>
      <c r="AAX181" s="396"/>
      <c r="AAY181" s="396"/>
      <c r="AAZ181" s="396"/>
      <c r="ABA181" s="396"/>
      <c r="ABB181" s="396"/>
      <c r="ABC181" s="396"/>
      <c r="ABD181" s="396"/>
      <c r="ABE181" s="396"/>
      <c r="ABF181" s="396"/>
      <c r="ABG181" s="396"/>
      <c r="ABH181" s="396"/>
      <c r="ABI181" s="396"/>
      <c r="ABJ181" s="396"/>
      <c r="ABK181" s="396"/>
      <c r="ABL181" s="396"/>
      <c r="ABM181" s="396"/>
      <c r="ABN181" s="396"/>
      <c r="ABO181" s="396"/>
      <c r="ABP181" s="396"/>
      <c r="ABQ181" s="396"/>
      <c r="ABR181" s="396"/>
      <c r="ABS181" s="396"/>
      <c r="ABT181" s="396"/>
      <c r="ABU181" s="396"/>
      <c r="ABV181" s="396"/>
      <c r="ABW181" s="396"/>
      <c r="ABX181" s="396"/>
      <c r="ABY181" s="396"/>
      <c r="ABZ181" s="396"/>
      <c r="ACA181" s="396"/>
      <c r="ACB181" s="396"/>
      <c r="ACC181" s="396"/>
      <c r="ACD181" s="396"/>
      <c r="ACE181" s="396"/>
      <c r="ACF181" s="396"/>
      <c r="ACG181" s="396"/>
      <c r="ACH181" s="396"/>
      <c r="ACI181" s="396"/>
      <c r="ACJ181" s="396"/>
      <c r="ACK181" s="396"/>
      <c r="ACL181" s="396"/>
      <c r="ACM181" s="396"/>
      <c r="ACN181" s="396"/>
      <c r="ACO181" s="396"/>
      <c r="ACP181" s="396"/>
      <c r="ACQ181" s="396"/>
      <c r="ACR181" s="396"/>
      <c r="ACS181" s="396"/>
      <c r="ACT181" s="396"/>
      <c r="ACU181" s="396"/>
      <c r="ACV181" s="396"/>
      <c r="ACW181" s="396"/>
      <c r="ACX181" s="396"/>
      <c r="ACY181" s="396"/>
      <c r="ACZ181" s="396"/>
      <c r="ADA181" s="396"/>
      <c r="ADB181" s="396"/>
      <c r="ADC181" s="396"/>
      <c r="ADD181" s="396"/>
      <c r="ADE181" s="396"/>
      <c r="ADF181" s="396"/>
      <c r="ADG181" s="396"/>
      <c r="ADH181" s="396"/>
      <c r="ADI181" s="396"/>
      <c r="ADJ181" s="396"/>
      <c r="ADK181" s="396"/>
      <c r="ADL181" s="396"/>
      <c r="ADM181" s="396"/>
      <c r="ADN181" s="396"/>
      <c r="ADO181" s="396"/>
      <c r="ADP181" s="396"/>
      <c r="ADQ181" s="396"/>
      <c r="ADR181" s="396"/>
      <c r="ADS181" s="396"/>
      <c r="ADT181" s="396"/>
      <c r="ADU181" s="396"/>
      <c r="ADV181" s="396"/>
      <c r="ADW181" s="396"/>
      <c r="ADX181" s="396"/>
      <c r="ADY181" s="396"/>
      <c r="ADZ181" s="396"/>
      <c r="AEA181" s="396"/>
      <c r="AEB181" s="396"/>
      <c r="AEC181" s="396"/>
      <c r="AED181" s="396"/>
      <c r="AEE181" s="396"/>
      <c r="AEF181" s="396"/>
      <c r="AEG181" s="396"/>
      <c r="AEH181" s="396"/>
      <c r="AEI181" s="396"/>
      <c r="AEJ181" s="396"/>
      <c r="AEK181" s="396"/>
      <c r="AEL181" s="396"/>
      <c r="AEM181" s="396"/>
      <c r="AEN181" s="396"/>
      <c r="AEO181" s="396"/>
      <c r="AEP181" s="396"/>
      <c r="AEQ181" s="396"/>
      <c r="AER181" s="396"/>
      <c r="AES181" s="396"/>
      <c r="AET181" s="396"/>
      <c r="AEU181" s="396"/>
      <c r="AEV181" s="396"/>
      <c r="AEW181" s="396"/>
      <c r="AEX181" s="396"/>
      <c r="AEY181" s="396"/>
      <c r="AEZ181" s="396"/>
      <c r="AFA181" s="396"/>
      <c r="AFB181" s="396"/>
      <c r="AFC181" s="396"/>
      <c r="AFD181" s="396"/>
      <c r="AFE181" s="396"/>
      <c r="AFF181" s="396"/>
      <c r="AFG181" s="396"/>
      <c r="AFH181" s="396"/>
      <c r="AFI181" s="396"/>
      <c r="AFJ181" s="396"/>
      <c r="AFK181" s="396"/>
      <c r="AFL181" s="396"/>
      <c r="AFM181" s="396"/>
      <c r="AFN181" s="396"/>
      <c r="AFO181" s="396"/>
      <c r="AFP181" s="396"/>
      <c r="AFQ181" s="396"/>
      <c r="AFR181" s="396"/>
      <c r="AFS181" s="396"/>
      <c r="AFT181" s="396"/>
      <c r="AFU181" s="396"/>
      <c r="AFV181" s="396"/>
      <c r="AFW181" s="396"/>
      <c r="AFX181" s="396"/>
      <c r="AFY181" s="396"/>
      <c r="AFZ181" s="396"/>
      <c r="AGA181" s="396"/>
      <c r="AGB181" s="396"/>
      <c r="AGC181" s="396"/>
      <c r="AGD181" s="396"/>
      <c r="AGE181" s="396"/>
      <c r="AGF181" s="396"/>
      <c r="AGG181" s="396"/>
      <c r="AGH181" s="396"/>
      <c r="AGI181" s="396"/>
      <c r="AGJ181" s="396"/>
      <c r="AGK181" s="396"/>
      <c r="AGL181" s="396"/>
      <c r="AGM181" s="396"/>
      <c r="AGN181" s="396"/>
      <c r="AGO181" s="396"/>
      <c r="AGP181" s="396"/>
      <c r="AGQ181" s="396"/>
      <c r="AGR181" s="396"/>
      <c r="AGS181" s="396"/>
      <c r="AGT181" s="396"/>
      <c r="AGU181" s="396"/>
      <c r="AGV181" s="396"/>
      <c r="AGW181" s="396"/>
      <c r="AGX181" s="396"/>
      <c r="AGY181" s="396"/>
      <c r="AGZ181" s="396"/>
      <c r="AHA181" s="396"/>
      <c r="AHB181" s="396"/>
      <c r="AHC181" s="396"/>
      <c r="AHD181" s="396"/>
      <c r="AHE181" s="396"/>
      <c r="AHF181" s="396"/>
      <c r="AHG181" s="396"/>
      <c r="AHH181" s="396"/>
      <c r="AHI181" s="396"/>
      <c r="AHJ181" s="396"/>
      <c r="AHK181" s="396"/>
      <c r="AHL181" s="396"/>
      <c r="AHM181" s="396"/>
      <c r="AHN181" s="396"/>
      <c r="AHO181" s="396"/>
      <c r="AHP181" s="396"/>
      <c r="AHQ181" s="396"/>
      <c r="AHR181" s="396"/>
      <c r="AHS181" s="396"/>
      <c r="AHT181" s="396"/>
      <c r="AHU181" s="396"/>
      <c r="AHV181" s="396"/>
      <c r="AHW181" s="396"/>
      <c r="AHX181" s="396"/>
      <c r="AHY181" s="396"/>
      <c r="AHZ181" s="396"/>
      <c r="AIA181" s="396"/>
      <c r="AIB181" s="396"/>
      <c r="AIC181" s="396"/>
      <c r="AID181" s="396"/>
      <c r="AIE181" s="396"/>
      <c r="AIF181" s="396"/>
      <c r="AIG181" s="396"/>
      <c r="AIH181" s="396"/>
      <c r="AII181" s="396"/>
      <c r="AIJ181" s="396"/>
      <c r="AIK181" s="396"/>
      <c r="AIL181" s="396"/>
      <c r="AIM181" s="396"/>
      <c r="AIN181" s="396"/>
      <c r="AIO181" s="396"/>
      <c r="AIP181" s="396"/>
      <c r="AIQ181" s="396"/>
      <c r="AIR181" s="396"/>
      <c r="AIS181" s="396"/>
      <c r="AIT181" s="396"/>
      <c r="AIU181" s="396"/>
      <c r="AIV181" s="396"/>
      <c r="AIW181" s="396"/>
      <c r="AIX181" s="396"/>
      <c r="AIY181" s="396"/>
      <c r="AIZ181" s="396"/>
      <c r="AJA181" s="396"/>
      <c r="AJB181" s="396"/>
      <c r="AJC181" s="396"/>
      <c r="AJD181" s="396"/>
      <c r="AJE181" s="396"/>
      <c r="AJF181" s="396"/>
      <c r="AJG181" s="396"/>
      <c r="AJH181" s="396"/>
      <c r="AJI181" s="396"/>
      <c r="AJJ181" s="396"/>
      <c r="AJK181" s="396"/>
      <c r="AJL181" s="396"/>
      <c r="AJM181" s="396"/>
      <c r="AJN181" s="396"/>
      <c r="AJO181" s="396"/>
      <c r="AJP181" s="396"/>
      <c r="AJQ181" s="396"/>
      <c r="AJR181" s="396"/>
      <c r="AJS181" s="396"/>
      <c r="AJT181" s="396"/>
      <c r="AJU181" s="396"/>
      <c r="AJV181" s="396"/>
      <c r="AJW181" s="396"/>
      <c r="AJX181" s="396"/>
      <c r="AJY181" s="396"/>
      <c r="AJZ181" s="396"/>
      <c r="AKA181" s="396"/>
      <c r="AKB181" s="396"/>
      <c r="AKC181" s="396"/>
      <c r="AKD181" s="396"/>
      <c r="AKE181" s="396"/>
      <c r="AKF181" s="396"/>
      <c r="AKG181" s="396"/>
      <c r="AKH181" s="396"/>
      <c r="AKI181" s="396"/>
      <c r="AKJ181" s="396"/>
      <c r="AKK181" s="396"/>
      <c r="AKL181" s="396"/>
      <c r="AKM181" s="396"/>
      <c r="AKN181" s="396"/>
      <c r="AKO181" s="396"/>
      <c r="AKP181" s="396"/>
      <c r="AKQ181" s="396"/>
      <c r="AKR181" s="396"/>
      <c r="AKS181" s="396"/>
      <c r="AKT181" s="396"/>
      <c r="AKU181" s="396"/>
      <c r="AKV181" s="396"/>
      <c r="AKW181" s="396"/>
      <c r="AKX181" s="396"/>
      <c r="AKY181" s="396"/>
      <c r="AKZ181" s="396"/>
      <c r="ALA181" s="396"/>
      <c r="ALB181" s="396"/>
      <c r="ALC181" s="396"/>
      <c r="ALD181" s="396"/>
      <c r="ALE181" s="396"/>
      <c r="ALF181" s="396"/>
      <c r="ALG181" s="396"/>
      <c r="ALH181" s="396"/>
      <c r="ALI181" s="396"/>
      <c r="ALJ181" s="396"/>
      <c r="ALK181" s="396"/>
      <c r="ALL181" s="396"/>
      <c r="ALM181" s="396"/>
      <c r="ALN181" s="396"/>
      <c r="ALO181" s="396"/>
      <c r="ALP181" s="396"/>
      <c r="ALQ181" s="396"/>
      <c r="ALR181" s="396"/>
      <c r="ALS181" s="396"/>
      <c r="ALT181" s="396"/>
      <c r="ALU181" s="396"/>
      <c r="ALV181" s="396"/>
      <c r="ALW181" s="396"/>
      <c r="ALX181" s="396"/>
      <c r="ALY181" s="396"/>
      <c r="ALZ181" s="396"/>
      <c r="AMA181" s="396"/>
      <c r="AMB181" s="396"/>
      <c r="AMC181" s="396"/>
      <c r="AMD181" s="396"/>
      <c r="AME181" s="396"/>
      <c r="AMF181" s="396"/>
      <c r="AMG181" s="396"/>
      <c r="AMH181" s="396"/>
      <c r="AMI181" s="396"/>
      <c r="AMJ181" s="396"/>
      <c r="AMK181" s="396"/>
      <c r="AML181" s="396"/>
      <c r="AMM181" s="396"/>
      <c r="AMN181" s="396"/>
      <c r="AMO181" s="396"/>
      <c r="AMP181" s="396"/>
      <c r="AMQ181" s="396"/>
      <c r="AMR181" s="396"/>
      <c r="AMS181" s="396"/>
      <c r="AMT181" s="396"/>
      <c r="AMU181" s="396"/>
      <c r="AMV181" s="396"/>
      <c r="AMW181" s="396"/>
      <c r="AMX181" s="396"/>
      <c r="AMY181" s="396"/>
      <c r="AMZ181" s="396"/>
      <c r="ANA181" s="396"/>
      <c r="ANB181" s="396"/>
      <c r="ANC181" s="396"/>
      <c r="AND181" s="396"/>
      <c r="ANE181" s="396"/>
      <c r="ANF181" s="396"/>
      <c r="ANG181" s="396"/>
      <c r="ANH181" s="396"/>
      <c r="ANI181" s="396"/>
      <c r="ANJ181" s="396"/>
      <c r="ANK181" s="396"/>
      <c r="ANL181" s="396"/>
      <c r="ANM181" s="396"/>
      <c r="ANN181" s="396"/>
      <c r="ANO181" s="396"/>
      <c r="ANP181" s="396"/>
      <c r="ANQ181" s="396"/>
      <c r="ANR181" s="396"/>
      <c r="ANS181" s="396"/>
      <c r="ANT181" s="396"/>
      <c r="ANU181" s="396"/>
      <c r="ANV181" s="396"/>
      <c r="ANW181" s="396"/>
      <c r="ANX181" s="396"/>
      <c r="ANY181" s="396"/>
      <c r="ANZ181" s="396"/>
      <c r="AOA181" s="396"/>
      <c r="AOB181" s="396"/>
      <c r="AOC181" s="396"/>
      <c r="AOD181" s="396"/>
      <c r="AOE181" s="396"/>
      <c r="AOF181" s="396"/>
      <c r="AOG181" s="396"/>
      <c r="AOH181" s="396"/>
      <c r="AOI181" s="396"/>
      <c r="AOJ181" s="396"/>
      <c r="AOK181" s="396"/>
      <c r="AOL181" s="396"/>
      <c r="AOM181" s="396"/>
      <c r="AON181" s="396"/>
      <c r="AOO181" s="396"/>
      <c r="AOP181" s="396"/>
      <c r="AOQ181" s="396"/>
      <c r="AOR181" s="396"/>
      <c r="AOS181" s="396"/>
      <c r="AOT181" s="396"/>
      <c r="AOU181" s="396"/>
      <c r="AOV181" s="396"/>
      <c r="AOW181" s="396"/>
      <c r="AOX181" s="396"/>
      <c r="AOY181" s="396"/>
      <c r="AOZ181" s="396"/>
      <c r="APA181" s="396"/>
      <c r="APB181" s="396"/>
      <c r="APC181" s="396"/>
      <c r="APD181" s="396"/>
      <c r="APE181" s="396"/>
      <c r="APF181" s="396"/>
      <c r="APG181" s="396"/>
      <c r="APH181" s="396"/>
      <c r="API181" s="396"/>
      <c r="APJ181" s="396"/>
      <c r="APK181" s="396"/>
      <c r="APL181" s="396"/>
      <c r="APM181" s="396"/>
      <c r="APN181" s="396"/>
      <c r="APO181" s="396"/>
      <c r="APP181" s="396"/>
      <c r="APQ181" s="396"/>
      <c r="APR181" s="396"/>
      <c r="APS181" s="396"/>
      <c r="APT181" s="396"/>
      <c r="APU181" s="396"/>
      <c r="APV181" s="396"/>
      <c r="APW181" s="396"/>
      <c r="APX181" s="396"/>
      <c r="APY181" s="396"/>
      <c r="APZ181" s="396"/>
      <c r="AQA181" s="396"/>
      <c r="AQB181" s="396"/>
      <c r="AQC181" s="396"/>
      <c r="AQD181" s="396"/>
      <c r="AQE181" s="396"/>
      <c r="AQF181" s="396"/>
      <c r="AQG181" s="396"/>
      <c r="AQH181" s="396"/>
      <c r="AQI181" s="396"/>
      <c r="AQJ181" s="396"/>
      <c r="AQK181" s="396"/>
      <c r="AQL181" s="396"/>
      <c r="AQM181" s="396"/>
      <c r="AQN181" s="396"/>
      <c r="AQO181" s="396"/>
      <c r="AQP181" s="396"/>
      <c r="AQQ181" s="396"/>
      <c r="AQR181" s="396"/>
      <c r="AQS181" s="396"/>
      <c r="AQT181" s="396"/>
      <c r="AQU181" s="396"/>
      <c r="AQV181" s="396"/>
      <c r="AQW181" s="396"/>
      <c r="AQX181" s="396"/>
      <c r="AQY181" s="396"/>
      <c r="AQZ181" s="396"/>
      <c r="ARA181" s="396"/>
      <c r="ARB181" s="396"/>
      <c r="ARC181" s="396"/>
      <c r="ARD181" s="396"/>
      <c r="ARE181" s="396"/>
      <c r="ARF181" s="396"/>
      <c r="ARG181" s="396"/>
      <c r="ARH181" s="396"/>
      <c r="ARI181" s="396"/>
      <c r="ARJ181" s="396"/>
      <c r="ARK181" s="396"/>
      <c r="ARL181" s="396"/>
      <c r="ARM181" s="396"/>
      <c r="ARN181" s="396"/>
      <c r="ARO181" s="396"/>
      <c r="ARP181" s="396"/>
      <c r="ARQ181" s="396"/>
      <c r="ARR181" s="396"/>
      <c r="ARS181" s="396"/>
      <c r="ART181" s="396"/>
      <c r="ARU181" s="396"/>
      <c r="ARV181" s="396"/>
      <c r="ARW181" s="396"/>
      <c r="ARX181" s="396"/>
      <c r="ARY181" s="396"/>
      <c r="ARZ181" s="396"/>
      <c r="ASA181" s="396"/>
      <c r="ASB181" s="396"/>
      <c r="ASC181" s="396"/>
      <c r="ASD181" s="396"/>
      <c r="ASE181" s="396"/>
      <c r="ASF181" s="396"/>
      <c r="ASG181" s="396"/>
      <c r="ASH181" s="396"/>
      <c r="ASI181" s="396"/>
      <c r="ASJ181" s="396"/>
      <c r="ASK181" s="396"/>
      <c r="ASL181" s="396"/>
      <c r="ASM181" s="396"/>
      <c r="ASN181" s="396"/>
      <c r="ASO181" s="396"/>
      <c r="ASP181" s="396"/>
      <c r="ASQ181" s="396"/>
      <c r="ASR181" s="396"/>
      <c r="ASS181" s="396"/>
      <c r="AST181" s="396"/>
      <c r="ASU181" s="396"/>
      <c r="ASV181" s="396"/>
      <c r="ASW181" s="396"/>
      <c r="ASX181" s="396"/>
      <c r="ASY181" s="396"/>
      <c r="ASZ181" s="396"/>
      <c r="ATA181" s="396"/>
      <c r="ATB181" s="396"/>
      <c r="ATC181" s="396"/>
      <c r="ATD181" s="396"/>
      <c r="ATE181" s="396"/>
      <c r="ATF181" s="396"/>
      <c r="ATG181" s="396"/>
      <c r="ATH181" s="396"/>
      <c r="ATI181" s="396"/>
      <c r="ATJ181" s="396"/>
      <c r="ATK181" s="396"/>
      <c r="ATL181" s="396"/>
      <c r="ATM181" s="396"/>
      <c r="ATN181" s="396"/>
      <c r="ATO181" s="396"/>
      <c r="ATP181" s="396"/>
      <c r="ATQ181" s="396"/>
      <c r="ATR181" s="396"/>
      <c r="ATS181" s="396"/>
      <c r="ATT181" s="396"/>
      <c r="ATU181" s="396"/>
      <c r="ATV181" s="396"/>
      <c r="ATW181" s="396"/>
      <c r="ATX181" s="396"/>
      <c r="ATY181" s="396"/>
      <c r="ATZ181" s="396"/>
      <c r="AUA181" s="396"/>
      <c r="AUB181" s="396"/>
      <c r="AUC181" s="396"/>
      <c r="AUD181" s="396"/>
      <c r="AUE181" s="396"/>
      <c r="AUF181" s="396"/>
      <c r="AUG181" s="396"/>
      <c r="AUH181" s="396"/>
      <c r="AUI181" s="396"/>
      <c r="AUJ181" s="396"/>
      <c r="AUK181" s="396"/>
      <c r="AUL181" s="396"/>
      <c r="AUM181" s="396"/>
      <c r="AUN181" s="396"/>
      <c r="AUO181" s="396"/>
      <c r="AUP181" s="396"/>
      <c r="AUQ181" s="396"/>
      <c r="AUR181" s="396"/>
      <c r="AUS181" s="396"/>
      <c r="AUT181" s="396"/>
      <c r="AUU181" s="396"/>
      <c r="AUV181" s="396"/>
      <c r="AUW181" s="396"/>
      <c r="AUX181" s="396"/>
      <c r="AUY181" s="396"/>
      <c r="AUZ181" s="396"/>
      <c r="AVA181" s="396"/>
      <c r="AVB181" s="396"/>
      <c r="AVC181" s="396"/>
      <c r="AVD181" s="396"/>
      <c r="AVE181" s="396"/>
      <c r="AVF181" s="396"/>
      <c r="AVG181" s="396"/>
      <c r="AVH181" s="396"/>
      <c r="AVI181" s="396"/>
      <c r="AVJ181" s="396"/>
      <c r="AVK181" s="396"/>
      <c r="AVL181" s="396"/>
      <c r="AVM181" s="396"/>
      <c r="AVN181" s="396"/>
      <c r="AVO181" s="396"/>
      <c r="AVP181" s="396"/>
      <c r="AVQ181" s="396"/>
      <c r="AVR181" s="396"/>
      <c r="AVS181" s="396"/>
      <c r="AVT181" s="396"/>
      <c r="AVU181" s="396"/>
      <c r="AVV181" s="396"/>
      <c r="AVW181" s="396"/>
      <c r="AVX181" s="396"/>
      <c r="AVY181" s="396"/>
      <c r="AVZ181" s="396"/>
      <c r="AWA181" s="396"/>
      <c r="AWB181" s="396"/>
      <c r="AWC181" s="396"/>
      <c r="AWD181" s="396"/>
      <c r="AWE181" s="396"/>
      <c r="AWF181" s="396"/>
      <c r="AWG181" s="396"/>
      <c r="AWH181" s="396"/>
      <c r="AWI181" s="396"/>
      <c r="AWJ181" s="396"/>
      <c r="AWK181" s="396"/>
      <c r="AWL181" s="396"/>
      <c r="AWM181" s="396"/>
      <c r="AWN181" s="396"/>
      <c r="AWO181" s="396"/>
      <c r="AWP181" s="396"/>
      <c r="AWQ181" s="396"/>
      <c r="AWR181" s="396"/>
      <c r="AWS181" s="396"/>
      <c r="AWT181" s="396"/>
      <c r="AWU181" s="396"/>
      <c r="AWV181" s="396"/>
      <c r="AWW181" s="396"/>
      <c r="AWX181" s="396"/>
      <c r="AWY181" s="396"/>
      <c r="AWZ181" s="396"/>
      <c r="AXA181" s="396"/>
      <c r="AXB181" s="396"/>
      <c r="AXC181" s="396"/>
      <c r="AXD181" s="396"/>
      <c r="AXE181" s="396"/>
      <c r="AXF181" s="396"/>
      <c r="AXG181" s="396"/>
      <c r="AXH181" s="396"/>
      <c r="AXI181" s="396"/>
      <c r="AXJ181" s="396"/>
      <c r="AXK181" s="396"/>
      <c r="AXL181" s="396"/>
      <c r="AXM181" s="396"/>
      <c r="AXN181" s="396"/>
      <c r="AXO181" s="396"/>
      <c r="AXP181" s="396"/>
      <c r="AXQ181" s="396"/>
      <c r="AXR181" s="396"/>
      <c r="AXS181" s="396"/>
      <c r="AXT181" s="396"/>
      <c r="AXU181" s="396"/>
      <c r="AXV181" s="396"/>
      <c r="AXW181" s="396"/>
      <c r="AXX181" s="396"/>
      <c r="AXY181" s="396"/>
      <c r="AXZ181" s="396"/>
      <c r="AYA181" s="396"/>
      <c r="AYB181" s="396"/>
      <c r="AYC181" s="396"/>
      <c r="AYD181" s="396"/>
      <c r="AYE181" s="396"/>
      <c r="AYF181" s="396"/>
      <c r="AYG181" s="396"/>
      <c r="AYH181" s="396"/>
      <c r="AYI181" s="396"/>
      <c r="AYJ181" s="396"/>
      <c r="AYK181" s="396"/>
      <c r="AYL181" s="396"/>
      <c r="AYM181" s="396"/>
      <c r="AYN181" s="396"/>
      <c r="AYO181" s="396"/>
      <c r="AYP181" s="396"/>
      <c r="AYQ181" s="396"/>
      <c r="AYR181" s="396"/>
      <c r="AYS181" s="396"/>
      <c r="AYT181" s="396"/>
      <c r="AYU181" s="396"/>
      <c r="AYV181" s="396"/>
      <c r="AYW181" s="396"/>
      <c r="AYX181" s="396"/>
      <c r="AYY181" s="396"/>
      <c r="AYZ181" s="396"/>
      <c r="AZA181" s="396"/>
      <c r="AZB181" s="396"/>
      <c r="AZC181" s="396"/>
      <c r="AZD181" s="396"/>
      <c r="AZE181" s="396"/>
      <c r="AZF181" s="396"/>
      <c r="AZG181" s="396"/>
      <c r="AZH181" s="396"/>
      <c r="AZI181" s="396"/>
      <c r="AZJ181" s="396"/>
      <c r="AZK181" s="396"/>
      <c r="AZL181" s="396"/>
      <c r="AZM181" s="396"/>
      <c r="AZN181" s="396"/>
      <c r="AZO181" s="396"/>
      <c r="AZP181" s="396"/>
      <c r="AZQ181" s="396"/>
      <c r="AZR181" s="396"/>
      <c r="AZS181" s="396"/>
      <c r="AZT181" s="396"/>
      <c r="AZU181" s="396"/>
      <c r="AZV181" s="396"/>
      <c r="AZW181" s="396"/>
      <c r="AZX181" s="396"/>
      <c r="AZY181" s="396"/>
      <c r="AZZ181" s="396"/>
      <c r="BAA181" s="396"/>
      <c r="BAB181" s="396"/>
      <c r="BAC181" s="396"/>
      <c r="BAD181" s="396"/>
      <c r="BAE181" s="396"/>
      <c r="BAF181" s="396"/>
      <c r="BAG181" s="396"/>
      <c r="BAH181" s="396"/>
      <c r="BAI181" s="396"/>
      <c r="BAJ181" s="396"/>
      <c r="BAK181" s="396"/>
      <c r="BAL181" s="396"/>
      <c r="BAM181" s="396"/>
      <c r="BAN181" s="396"/>
      <c r="BAO181" s="396"/>
      <c r="BAP181" s="396"/>
      <c r="BAQ181" s="396"/>
      <c r="BAR181" s="396"/>
      <c r="BAS181" s="396"/>
      <c r="BAT181" s="396"/>
      <c r="BAU181" s="396"/>
      <c r="BAV181" s="396"/>
      <c r="BAW181" s="396"/>
      <c r="BAX181" s="396"/>
      <c r="BAY181" s="396"/>
      <c r="BAZ181" s="396"/>
      <c r="BBA181" s="396"/>
      <c r="BBB181" s="396"/>
      <c r="BBC181" s="396"/>
      <c r="BBD181" s="396"/>
      <c r="BBE181" s="396"/>
      <c r="BBF181" s="396"/>
      <c r="BBG181" s="396"/>
      <c r="BBH181" s="396"/>
      <c r="BBI181" s="396"/>
      <c r="BBJ181" s="396"/>
      <c r="BBK181" s="396"/>
      <c r="BBL181" s="396"/>
      <c r="BBM181" s="396"/>
      <c r="BBN181" s="396"/>
      <c r="BBO181" s="396"/>
      <c r="BBP181" s="396"/>
      <c r="BBQ181" s="396"/>
      <c r="BBR181" s="396"/>
      <c r="BBS181" s="396"/>
      <c r="BBT181" s="396"/>
      <c r="BBU181" s="396"/>
      <c r="BBV181" s="396"/>
      <c r="BBW181" s="396"/>
      <c r="BBX181" s="396"/>
      <c r="BBY181" s="396"/>
      <c r="BBZ181" s="396"/>
      <c r="BCA181" s="396"/>
      <c r="BCB181" s="396"/>
      <c r="BCC181" s="396"/>
      <c r="BCD181" s="396"/>
      <c r="BCE181" s="396"/>
      <c r="BCF181" s="396"/>
      <c r="BCG181" s="396"/>
      <c r="BCH181" s="396"/>
      <c r="BCI181" s="396"/>
      <c r="BCJ181" s="396"/>
      <c r="BCK181" s="396"/>
      <c r="BCL181" s="396"/>
      <c r="BCM181" s="396"/>
      <c r="BCN181" s="396"/>
      <c r="BCO181" s="396"/>
      <c r="BCP181" s="396"/>
      <c r="BCQ181" s="396"/>
      <c r="BCR181" s="396"/>
      <c r="BCS181" s="396"/>
      <c r="BCT181" s="396"/>
      <c r="BCU181" s="396"/>
      <c r="BCV181" s="396"/>
      <c r="BCW181" s="396"/>
      <c r="BCX181" s="396"/>
      <c r="BCY181" s="396"/>
      <c r="BCZ181" s="396"/>
      <c r="BDA181" s="396"/>
      <c r="BDB181" s="396"/>
      <c r="BDC181" s="396"/>
      <c r="BDD181" s="396"/>
      <c r="BDE181" s="396"/>
      <c r="BDF181" s="396"/>
      <c r="BDG181" s="396"/>
      <c r="BDH181" s="396"/>
      <c r="BDI181" s="396"/>
      <c r="BDJ181" s="396"/>
      <c r="BDK181" s="396"/>
      <c r="BDL181" s="396"/>
      <c r="BDM181" s="396"/>
      <c r="BDN181" s="396"/>
      <c r="BDO181" s="396"/>
      <c r="BDP181" s="396"/>
      <c r="BDQ181" s="396"/>
      <c r="BDR181" s="396"/>
      <c r="BDS181" s="396"/>
      <c r="BDT181" s="396"/>
      <c r="BDU181" s="396"/>
      <c r="BDV181" s="396"/>
      <c r="BDW181" s="396"/>
      <c r="BDX181" s="396"/>
      <c r="BDY181" s="396"/>
      <c r="BDZ181" s="396"/>
      <c r="BEA181" s="396"/>
      <c r="BEB181" s="396"/>
      <c r="BEC181" s="396"/>
      <c r="BED181" s="396"/>
      <c r="BEE181" s="396"/>
      <c r="BEF181" s="396"/>
      <c r="BEG181" s="396"/>
      <c r="BEH181" s="396"/>
      <c r="BEI181" s="396"/>
      <c r="BEJ181" s="396"/>
      <c r="BEK181" s="396"/>
      <c r="BEL181" s="396"/>
      <c r="BEM181" s="396"/>
      <c r="BEN181" s="396"/>
      <c r="BEO181" s="396"/>
      <c r="BEP181" s="396"/>
      <c r="BEQ181" s="396"/>
      <c r="BER181" s="396"/>
      <c r="BES181" s="396"/>
      <c r="BET181" s="396"/>
      <c r="BEU181" s="396"/>
      <c r="BEV181" s="396"/>
      <c r="BEW181" s="396"/>
      <c r="BEX181" s="396"/>
      <c r="BEY181" s="396"/>
      <c r="BEZ181" s="396"/>
      <c r="BFA181" s="396"/>
      <c r="BFB181" s="396"/>
      <c r="BFC181" s="396"/>
      <c r="BFD181" s="396"/>
      <c r="BFE181" s="396"/>
      <c r="BFF181" s="396"/>
      <c r="BFG181" s="396"/>
      <c r="BFH181" s="396"/>
      <c r="BFI181" s="396"/>
      <c r="BFJ181" s="396"/>
      <c r="BFK181" s="396"/>
      <c r="BFL181" s="396"/>
      <c r="BFM181" s="396"/>
      <c r="BFN181" s="396"/>
      <c r="BFO181" s="396"/>
      <c r="BFP181" s="396"/>
      <c r="BFQ181" s="396"/>
      <c r="BFR181" s="396"/>
      <c r="BFS181" s="396"/>
      <c r="BFT181" s="396"/>
      <c r="BFU181" s="396"/>
      <c r="BFV181" s="396"/>
      <c r="BFW181" s="396"/>
      <c r="BFX181" s="396"/>
      <c r="BFY181" s="396"/>
      <c r="BFZ181" s="396"/>
      <c r="BGA181" s="396"/>
      <c r="BGB181" s="396"/>
      <c r="BGC181" s="396"/>
      <c r="BGD181" s="396"/>
      <c r="BGE181" s="396"/>
      <c r="BGF181" s="396"/>
      <c r="BGG181" s="396"/>
      <c r="BGH181" s="396"/>
      <c r="BGI181" s="396"/>
      <c r="BGJ181" s="396"/>
      <c r="BGK181" s="396"/>
      <c r="BGL181" s="396"/>
      <c r="BGM181" s="396"/>
      <c r="BGN181" s="396"/>
      <c r="BGO181" s="396"/>
      <c r="BGP181" s="396"/>
      <c r="BGQ181" s="396"/>
      <c r="BGR181" s="396"/>
      <c r="BGS181" s="396"/>
      <c r="BGT181" s="396"/>
      <c r="BGU181" s="396"/>
      <c r="BGV181" s="396"/>
      <c r="BGW181" s="396"/>
      <c r="BGX181" s="396"/>
      <c r="BGY181" s="396"/>
      <c r="BGZ181" s="396"/>
      <c r="BHA181" s="396"/>
      <c r="BHB181" s="396"/>
      <c r="BHC181" s="396"/>
      <c r="BHD181" s="396"/>
      <c r="BHE181" s="396"/>
      <c r="BHF181" s="396"/>
      <c r="BHG181" s="396"/>
      <c r="BHH181" s="396"/>
      <c r="BHI181" s="396"/>
      <c r="BHJ181" s="396"/>
      <c r="BHK181" s="396"/>
      <c r="BHL181" s="396"/>
      <c r="BHM181" s="396"/>
      <c r="BHN181" s="396"/>
      <c r="BHO181" s="396"/>
      <c r="BHP181" s="396"/>
      <c r="BHQ181" s="396"/>
      <c r="BHR181" s="396"/>
      <c r="BHS181" s="396"/>
      <c r="BHT181" s="396"/>
      <c r="BHU181" s="396"/>
      <c r="BHV181" s="396"/>
      <c r="BHW181" s="396"/>
      <c r="BHX181" s="396"/>
      <c r="BHY181" s="396"/>
      <c r="BHZ181" s="396"/>
      <c r="BIA181" s="396"/>
      <c r="BIB181" s="396"/>
      <c r="BIC181" s="396"/>
      <c r="BID181" s="396"/>
      <c r="BIE181" s="396"/>
      <c r="BIF181" s="396"/>
      <c r="BIG181" s="396"/>
      <c r="BIH181" s="396"/>
      <c r="BII181" s="396"/>
      <c r="BIJ181" s="396"/>
      <c r="BIK181" s="396"/>
      <c r="BIL181" s="396"/>
      <c r="BIM181" s="396"/>
      <c r="BIN181" s="396"/>
      <c r="BIO181" s="396"/>
      <c r="BIP181" s="396"/>
      <c r="BIQ181" s="396"/>
      <c r="BIR181" s="396"/>
      <c r="BIS181" s="396"/>
      <c r="BIT181" s="396"/>
      <c r="BIU181" s="396"/>
      <c r="BIV181" s="396"/>
      <c r="BIW181" s="396"/>
      <c r="BIX181" s="396"/>
      <c r="BIY181" s="396"/>
      <c r="BIZ181" s="396"/>
      <c r="BJA181" s="396"/>
      <c r="BJB181" s="396"/>
      <c r="BJC181" s="396"/>
      <c r="BJD181" s="396"/>
      <c r="BJE181" s="396"/>
      <c r="BJF181" s="396"/>
      <c r="BJG181" s="396"/>
      <c r="BJH181" s="396"/>
      <c r="BJI181" s="396"/>
      <c r="BJJ181" s="396"/>
      <c r="BJK181" s="396"/>
      <c r="BJL181" s="396"/>
      <c r="BJM181" s="396"/>
      <c r="BJN181" s="396"/>
      <c r="BJO181" s="396"/>
      <c r="BJP181" s="396"/>
      <c r="BJQ181" s="396"/>
      <c r="BJR181" s="396"/>
      <c r="BJS181" s="396"/>
      <c r="BJT181" s="396"/>
      <c r="BJU181" s="396"/>
      <c r="BJV181" s="396"/>
      <c r="BJW181" s="396"/>
      <c r="BJX181" s="396"/>
      <c r="BJY181" s="396"/>
      <c r="BJZ181" s="396"/>
      <c r="BKA181" s="396"/>
      <c r="BKB181" s="396"/>
      <c r="BKC181" s="396"/>
      <c r="BKD181" s="396"/>
      <c r="BKE181" s="396"/>
      <c r="BKF181" s="396"/>
      <c r="BKG181" s="396"/>
      <c r="BKH181" s="396"/>
      <c r="BKI181" s="396"/>
      <c r="BKJ181" s="396"/>
      <c r="BKK181" s="396"/>
      <c r="BKL181" s="396"/>
      <c r="BKM181" s="396"/>
      <c r="BKN181" s="396"/>
      <c r="BKO181" s="396"/>
      <c r="BKP181" s="396"/>
      <c r="BKQ181" s="396"/>
      <c r="BKR181" s="396"/>
      <c r="BKS181" s="396"/>
      <c r="BKT181" s="396"/>
      <c r="BKU181" s="396"/>
      <c r="BKV181" s="396"/>
      <c r="BKW181" s="396"/>
      <c r="BKX181" s="396"/>
      <c r="BKY181" s="396"/>
      <c r="BKZ181" s="396"/>
      <c r="BLA181" s="396"/>
      <c r="BLB181" s="396"/>
      <c r="BLC181" s="396"/>
      <c r="BLD181" s="396"/>
      <c r="BLE181" s="396"/>
      <c r="BLF181" s="396"/>
      <c r="BLG181" s="396"/>
      <c r="BLH181" s="396"/>
      <c r="BLI181" s="396"/>
      <c r="BLJ181" s="396"/>
      <c r="BLK181" s="396"/>
      <c r="BLL181" s="396"/>
      <c r="BLM181" s="396"/>
      <c r="BLN181" s="396"/>
      <c r="BLO181" s="396"/>
      <c r="BLP181" s="396"/>
      <c r="BLQ181" s="396"/>
      <c r="BLR181" s="396"/>
      <c r="BLS181" s="396"/>
      <c r="BLT181" s="396"/>
      <c r="BLU181" s="396"/>
      <c r="BLV181" s="396"/>
      <c r="BLW181" s="396"/>
      <c r="BLX181" s="396"/>
      <c r="BLY181" s="396"/>
      <c r="BLZ181" s="396"/>
      <c r="BMA181" s="396"/>
      <c r="BMB181" s="396"/>
      <c r="BMC181" s="396"/>
      <c r="BMD181" s="396"/>
      <c r="BME181" s="396"/>
      <c r="BMF181" s="396"/>
      <c r="BMG181" s="396"/>
      <c r="BMH181" s="396"/>
      <c r="BMI181" s="396"/>
      <c r="BMJ181" s="396"/>
      <c r="BMK181" s="396"/>
      <c r="BML181" s="396"/>
      <c r="BMM181" s="396"/>
      <c r="BMN181" s="396"/>
      <c r="BMO181" s="396"/>
      <c r="BMP181" s="396"/>
      <c r="BMQ181" s="396"/>
      <c r="BMR181" s="396"/>
      <c r="BMS181" s="396"/>
      <c r="BMT181" s="396"/>
      <c r="BMU181" s="396"/>
      <c r="BMV181" s="396"/>
      <c r="BMW181" s="396"/>
      <c r="BMX181" s="396"/>
      <c r="BMY181" s="396"/>
      <c r="BMZ181" s="396"/>
      <c r="BNA181" s="396"/>
      <c r="BNB181" s="396"/>
      <c r="BNC181" s="396"/>
      <c r="BND181" s="396"/>
      <c r="BNE181" s="396"/>
      <c r="BNF181" s="396"/>
      <c r="BNG181" s="396"/>
      <c r="BNH181" s="396"/>
      <c r="BNI181" s="396"/>
      <c r="BNJ181" s="396"/>
      <c r="BNK181" s="396"/>
      <c r="BNL181" s="396"/>
      <c r="BNM181" s="396"/>
      <c r="BNN181" s="396"/>
      <c r="BNO181" s="396"/>
      <c r="BNP181" s="396"/>
      <c r="BNQ181" s="396"/>
      <c r="BNR181" s="396"/>
      <c r="BNS181" s="396"/>
      <c r="BNT181" s="396"/>
      <c r="BNU181" s="396"/>
      <c r="BNV181" s="396"/>
      <c r="BNW181" s="396"/>
      <c r="BNX181" s="396"/>
      <c r="BNY181" s="396"/>
      <c r="BNZ181" s="396"/>
      <c r="BOA181" s="396"/>
      <c r="BOB181" s="396"/>
      <c r="BOC181" s="396"/>
      <c r="BOD181" s="396"/>
      <c r="BOE181" s="396"/>
      <c r="BOF181" s="396"/>
      <c r="BOG181" s="396"/>
      <c r="BOH181" s="396"/>
      <c r="BOI181" s="396"/>
      <c r="BOJ181" s="396"/>
      <c r="BOK181" s="396"/>
      <c r="BOL181" s="396"/>
      <c r="BOM181" s="396"/>
      <c r="BON181" s="396"/>
      <c r="BOO181" s="396"/>
      <c r="BOP181" s="396"/>
      <c r="BOQ181" s="396"/>
      <c r="BOR181" s="396"/>
      <c r="BOS181" s="396"/>
      <c r="BOT181" s="396"/>
      <c r="BOU181" s="396"/>
      <c r="BOV181" s="396"/>
      <c r="BOW181" s="396"/>
      <c r="BOX181" s="396"/>
      <c r="BOY181" s="396"/>
      <c r="BOZ181" s="396"/>
      <c r="BPA181" s="396"/>
      <c r="BPB181" s="396"/>
      <c r="BPC181" s="396"/>
      <c r="BPD181" s="396"/>
      <c r="BPE181" s="396"/>
      <c r="BPF181" s="396"/>
      <c r="BPG181" s="396"/>
      <c r="BPH181" s="396"/>
      <c r="BPI181" s="396"/>
      <c r="BPJ181" s="396"/>
      <c r="BPK181" s="396"/>
      <c r="BPL181" s="396"/>
      <c r="BPM181" s="396"/>
      <c r="BPN181" s="396"/>
      <c r="BPO181" s="396"/>
      <c r="BPP181" s="396"/>
      <c r="BPQ181" s="396"/>
      <c r="BPR181" s="396"/>
      <c r="BPS181" s="396"/>
      <c r="BPT181" s="396"/>
      <c r="BPU181" s="396"/>
      <c r="BPV181" s="396"/>
      <c r="BPW181" s="396"/>
      <c r="BPX181" s="396"/>
      <c r="BPY181" s="396"/>
      <c r="BPZ181" s="396"/>
      <c r="BQA181" s="396"/>
      <c r="BQB181" s="396"/>
      <c r="BQC181" s="396"/>
      <c r="BQD181" s="396"/>
      <c r="BQE181" s="396"/>
      <c r="BQF181" s="396"/>
      <c r="BQG181" s="396"/>
      <c r="BQH181" s="396"/>
      <c r="BQI181" s="396"/>
      <c r="BQJ181" s="396"/>
      <c r="BQK181" s="396"/>
      <c r="BQL181" s="396"/>
      <c r="BQM181" s="396"/>
      <c r="BQN181" s="396"/>
      <c r="BQO181" s="396"/>
      <c r="BQP181" s="396"/>
      <c r="BQQ181" s="396"/>
      <c r="BQR181" s="396"/>
      <c r="BQS181" s="396"/>
      <c r="BQT181" s="396"/>
      <c r="BQU181" s="396"/>
      <c r="BQV181" s="396"/>
      <c r="BQW181" s="396"/>
      <c r="BQX181" s="396"/>
      <c r="BQY181" s="396"/>
      <c r="BQZ181" s="396"/>
      <c r="BRA181" s="396"/>
      <c r="BRB181" s="396"/>
      <c r="BRC181" s="396"/>
      <c r="BRD181" s="396"/>
      <c r="BRE181" s="396"/>
      <c r="BRF181" s="396"/>
      <c r="BRG181" s="396"/>
      <c r="BRH181" s="396"/>
      <c r="BRI181" s="396"/>
      <c r="BRJ181" s="396"/>
      <c r="BRK181" s="396"/>
      <c r="BRL181" s="396"/>
      <c r="BRM181" s="396"/>
      <c r="BRN181" s="396"/>
      <c r="BRO181" s="396"/>
      <c r="BRP181" s="396"/>
      <c r="BRQ181" s="396"/>
      <c r="BRR181" s="396"/>
      <c r="BRS181" s="396"/>
      <c r="BRT181" s="396"/>
      <c r="BRU181" s="396"/>
      <c r="BRV181" s="396"/>
      <c r="BRW181" s="396"/>
      <c r="BRX181" s="396"/>
      <c r="BRY181" s="396"/>
      <c r="BRZ181" s="396"/>
      <c r="BSA181" s="396"/>
      <c r="BSB181" s="396"/>
      <c r="BSC181" s="396"/>
      <c r="BSD181" s="396"/>
      <c r="BSE181" s="396"/>
      <c r="BSF181" s="396"/>
      <c r="BSG181" s="396"/>
      <c r="BSH181" s="396"/>
      <c r="BSI181" s="396"/>
      <c r="BSJ181" s="396"/>
      <c r="BSK181" s="396"/>
      <c r="BSL181" s="396"/>
      <c r="BSM181" s="396"/>
      <c r="BSN181" s="396"/>
      <c r="BSO181" s="396"/>
      <c r="BSP181" s="396"/>
      <c r="BSQ181" s="396"/>
      <c r="BSR181" s="396"/>
      <c r="BSS181" s="396"/>
      <c r="BST181" s="396"/>
      <c r="BSU181" s="396"/>
      <c r="BSV181" s="396"/>
      <c r="BSW181" s="396"/>
      <c r="BSX181" s="396"/>
      <c r="BSY181" s="396"/>
      <c r="BSZ181" s="396"/>
      <c r="BTA181" s="396"/>
      <c r="BTB181" s="396"/>
      <c r="BTC181" s="396"/>
      <c r="BTD181" s="396"/>
      <c r="BTE181" s="396"/>
      <c r="BTF181" s="396"/>
      <c r="BTG181" s="396"/>
      <c r="BTH181" s="396"/>
      <c r="BTI181" s="396"/>
      <c r="BTJ181" s="396"/>
      <c r="BTK181" s="396"/>
      <c r="BTL181" s="396"/>
      <c r="BTM181" s="396"/>
      <c r="BTN181" s="396"/>
      <c r="BTO181" s="396"/>
      <c r="BTP181" s="396"/>
      <c r="BTQ181" s="396"/>
      <c r="BTR181" s="396"/>
      <c r="BTS181" s="396"/>
      <c r="BTT181" s="396"/>
      <c r="BTU181" s="396"/>
      <c r="BTV181" s="396"/>
      <c r="BTW181" s="396"/>
      <c r="BTX181" s="396"/>
      <c r="BTY181" s="396"/>
      <c r="BTZ181" s="396"/>
      <c r="BUA181" s="396"/>
      <c r="BUB181" s="396"/>
      <c r="BUC181" s="396"/>
      <c r="BUD181" s="396"/>
      <c r="BUE181" s="396"/>
      <c r="BUF181" s="396"/>
      <c r="BUG181" s="396"/>
      <c r="BUH181" s="396"/>
      <c r="BUI181" s="396"/>
      <c r="BUJ181" s="396"/>
      <c r="BUK181" s="396"/>
      <c r="BUL181" s="396"/>
      <c r="BUM181" s="396"/>
      <c r="BUN181" s="396"/>
      <c r="BUO181" s="396"/>
      <c r="BUP181" s="396"/>
      <c r="BUQ181" s="396"/>
      <c r="BUR181" s="396"/>
      <c r="BUS181" s="396"/>
      <c r="BUT181" s="396"/>
      <c r="BUU181" s="396"/>
      <c r="BUV181" s="396"/>
      <c r="BUW181" s="396"/>
      <c r="BUX181" s="396"/>
      <c r="BUY181" s="396"/>
      <c r="BUZ181" s="396"/>
      <c r="BVA181" s="396"/>
      <c r="BVB181" s="396"/>
      <c r="BVC181" s="396"/>
      <c r="BVD181" s="396"/>
      <c r="BVE181" s="396"/>
      <c r="BVF181" s="396"/>
      <c r="BVG181" s="396"/>
      <c r="BVH181" s="396"/>
      <c r="BVI181" s="396"/>
      <c r="BVJ181" s="396"/>
      <c r="BVK181" s="396"/>
      <c r="BVL181" s="396"/>
      <c r="BVM181" s="396"/>
      <c r="BVN181" s="396"/>
      <c r="BVO181" s="396"/>
      <c r="BVP181" s="396"/>
      <c r="BVQ181" s="396"/>
      <c r="BVR181" s="396"/>
      <c r="BVS181" s="396"/>
      <c r="BVT181" s="396"/>
      <c r="BVU181" s="396"/>
      <c r="BVV181" s="396"/>
      <c r="BVW181" s="396"/>
      <c r="BVX181" s="396"/>
      <c r="BVY181" s="396"/>
      <c r="BVZ181" s="396"/>
      <c r="BWA181" s="396"/>
      <c r="BWB181" s="396"/>
      <c r="BWC181" s="396"/>
      <c r="BWD181" s="396"/>
      <c r="BWE181" s="396"/>
      <c r="BWF181" s="396"/>
      <c r="BWG181" s="396"/>
      <c r="BWH181" s="396"/>
      <c r="BWI181" s="396"/>
      <c r="BWJ181" s="396"/>
      <c r="BWK181" s="396"/>
      <c r="BWL181" s="396"/>
      <c r="BWM181" s="396"/>
      <c r="BWN181" s="396"/>
      <c r="BWO181" s="396"/>
      <c r="BWP181" s="396"/>
      <c r="BWQ181" s="396"/>
      <c r="BWR181" s="396"/>
      <c r="BWS181" s="396"/>
      <c r="BWT181" s="396"/>
      <c r="BWU181" s="396"/>
      <c r="BWV181" s="396"/>
      <c r="BWW181" s="396"/>
      <c r="BWX181" s="396"/>
      <c r="BWY181" s="396"/>
      <c r="BWZ181" s="396"/>
      <c r="BXA181" s="396"/>
      <c r="BXB181" s="396"/>
      <c r="BXC181" s="396"/>
      <c r="BXD181" s="396"/>
      <c r="BXE181" s="396"/>
      <c r="BXF181" s="396"/>
      <c r="BXG181" s="396"/>
      <c r="BXH181" s="396"/>
      <c r="BXI181" s="396"/>
      <c r="BXJ181" s="396"/>
      <c r="BXK181" s="396"/>
      <c r="BXL181" s="396"/>
      <c r="BXM181" s="396"/>
      <c r="BXN181" s="396"/>
      <c r="BXO181" s="396"/>
      <c r="BXP181" s="396"/>
      <c r="BXQ181" s="396"/>
      <c r="BXR181" s="396"/>
      <c r="BXS181" s="396"/>
      <c r="BXT181" s="396"/>
      <c r="BXU181" s="396"/>
      <c r="BXV181" s="396"/>
      <c r="BXW181" s="396"/>
      <c r="BXX181" s="396"/>
      <c r="BXY181" s="396"/>
      <c r="BXZ181" s="396"/>
      <c r="BYA181" s="396"/>
      <c r="BYB181" s="396"/>
      <c r="BYC181" s="396"/>
      <c r="BYD181" s="396"/>
      <c r="BYE181" s="396"/>
      <c r="BYF181" s="396"/>
      <c r="BYG181" s="396"/>
      <c r="BYH181" s="396"/>
      <c r="BYI181" s="396"/>
      <c r="BYJ181" s="396"/>
      <c r="BYK181" s="396"/>
      <c r="BYL181" s="396"/>
      <c r="BYM181" s="396"/>
      <c r="BYN181" s="396"/>
      <c r="BYO181" s="396"/>
      <c r="BYP181" s="396"/>
      <c r="BYQ181" s="396"/>
      <c r="BYR181" s="396"/>
      <c r="BYS181" s="396"/>
      <c r="BYT181" s="396"/>
      <c r="BYU181" s="396"/>
      <c r="BYV181" s="396"/>
      <c r="BYW181" s="396"/>
      <c r="BYX181" s="396"/>
      <c r="BYY181" s="396"/>
      <c r="BYZ181" s="396"/>
      <c r="BZA181" s="396"/>
      <c r="BZB181" s="396"/>
      <c r="BZC181" s="396"/>
      <c r="BZD181" s="396"/>
      <c r="BZE181" s="396"/>
      <c r="BZF181" s="396"/>
      <c r="BZG181" s="396"/>
      <c r="BZH181" s="396"/>
      <c r="BZI181" s="396"/>
      <c r="BZJ181" s="396"/>
      <c r="BZK181" s="396"/>
      <c r="BZL181" s="396"/>
      <c r="BZM181" s="396"/>
      <c r="BZN181" s="396"/>
      <c r="BZO181" s="396"/>
      <c r="BZP181" s="396"/>
      <c r="BZQ181" s="396"/>
      <c r="BZR181" s="396"/>
      <c r="BZS181" s="396"/>
      <c r="BZT181" s="396"/>
      <c r="BZU181" s="396"/>
      <c r="BZV181" s="396"/>
      <c r="BZW181" s="396"/>
      <c r="BZX181" s="396"/>
      <c r="BZY181" s="396"/>
      <c r="BZZ181" s="396"/>
      <c r="CAA181" s="396"/>
      <c r="CAB181" s="396"/>
      <c r="CAC181" s="396"/>
      <c r="CAD181" s="396"/>
      <c r="CAE181" s="396"/>
      <c r="CAF181" s="396"/>
      <c r="CAG181" s="396"/>
      <c r="CAH181" s="396"/>
      <c r="CAI181" s="396"/>
      <c r="CAJ181" s="396"/>
      <c r="CAK181" s="396"/>
      <c r="CAL181" s="396"/>
      <c r="CAM181" s="396"/>
      <c r="CAN181" s="396"/>
      <c r="CAO181" s="396"/>
      <c r="CAP181" s="396"/>
      <c r="CAQ181" s="396"/>
      <c r="CAR181" s="396"/>
      <c r="CAS181" s="396"/>
      <c r="CAT181" s="396"/>
      <c r="CAU181" s="396"/>
      <c r="CAV181" s="396"/>
      <c r="CAW181" s="396"/>
      <c r="CAX181" s="396"/>
      <c r="CAY181" s="396"/>
      <c r="CAZ181" s="396"/>
      <c r="CBA181" s="396"/>
      <c r="CBB181" s="396"/>
      <c r="CBC181" s="396"/>
      <c r="CBD181" s="396"/>
      <c r="CBE181" s="396"/>
      <c r="CBF181" s="396"/>
      <c r="CBG181" s="396"/>
      <c r="CBH181" s="396"/>
      <c r="CBI181" s="396"/>
      <c r="CBJ181" s="396"/>
      <c r="CBK181" s="396"/>
      <c r="CBL181" s="396"/>
      <c r="CBM181" s="396"/>
      <c r="CBN181" s="396"/>
      <c r="CBO181" s="396"/>
      <c r="CBP181" s="396"/>
      <c r="CBQ181" s="396"/>
      <c r="CBR181" s="396"/>
      <c r="CBS181" s="396"/>
      <c r="CBT181" s="396"/>
      <c r="CBU181" s="396"/>
      <c r="CBV181" s="396"/>
      <c r="CBW181" s="396"/>
      <c r="CBX181" s="396"/>
      <c r="CBY181" s="396"/>
      <c r="CBZ181" s="396"/>
      <c r="CCA181" s="396"/>
      <c r="CCB181" s="396"/>
      <c r="CCC181" s="396"/>
      <c r="CCD181" s="396"/>
      <c r="CCE181" s="396"/>
      <c r="CCF181" s="396"/>
      <c r="CCG181" s="396"/>
      <c r="CCH181" s="396"/>
      <c r="CCI181" s="396"/>
      <c r="CCJ181" s="396"/>
      <c r="CCK181" s="396"/>
      <c r="CCL181" s="396"/>
      <c r="CCM181" s="396"/>
      <c r="CCN181" s="396"/>
      <c r="CCO181" s="396"/>
      <c r="CCP181" s="396"/>
      <c r="CCQ181" s="396"/>
      <c r="CCR181" s="396"/>
      <c r="CCS181" s="396"/>
      <c r="CCT181" s="396"/>
      <c r="CCU181" s="396"/>
      <c r="CCV181" s="396"/>
      <c r="CCW181" s="396"/>
      <c r="CCX181" s="396"/>
      <c r="CCY181" s="396"/>
      <c r="CCZ181" s="396"/>
      <c r="CDA181" s="396"/>
      <c r="CDB181" s="396"/>
      <c r="CDC181" s="396"/>
      <c r="CDD181" s="396"/>
      <c r="CDE181" s="396"/>
      <c r="CDF181" s="396"/>
      <c r="CDG181" s="396"/>
      <c r="CDH181" s="396"/>
      <c r="CDI181" s="396"/>
      <c r="CDJ181" s="396"/>
      <c r="CDK181" s="396"/>
      <c r="CDL181" s="396"/>
      <c r="CDM181" s="396"/>
      <c r="CDN181" s="396"/>
      <c r="CDO181" s="396"/>
      <c r="CDP181" s="396"/>
      <c r="CDQ181" s="396"/>
      <c r="CDR181" s="396"/>
      <c r="CDS181" s="396"/>
      <c r="CDT181" s="396"/>
      <c r="CDU181" s="396"/>
      <c r="CDV181" s="396"/>
      <c r="CDW181" s="396"/>
      <c r="CDX181" s="396"/>
      <c r="CDY181" s="396"/>
      <c r="CDZ181" s="396"/>
      <c r="CEA181" s="396"/>
      <c r="CEB181" s="396"/>
      <c r="CEC181" s="396"/>
      <c r="CED181" s="396"/>
      <c r="CEE181" s="396"/>
      <c r="CEF181" s="396"/>
      <c r="CEG181" s="396"/>
      <c r="CEH181" s="396"/>
      <c r="CEI181" s="396"/>
      <c r="CEJ181" s="396"/>
      <c r="CEK181" s="396"/>
      <c r="CEL181" s="396"/>
      <c r="CEM181" s="396"/>
      <c r="CEN181" s="396"/>
      <c r="CEO181" s="396"/>
      <c r="CEP181" s="396"/>
      <c r="CEQ181" s="396"/>
      <c r="CER181" s="396"/>
      <c r="CES181" s="396"/>
      <c r="CET181" s="396"/>
      <c r="CEU181" s="396"/>
      <c r="CEV181" s="396"/>
      <c r="CEW181" s="396"/>
      <c r="CEX181" s="396"/>
      <c r="CEY181" s="396"/>
      <c r="CEZ181" s="396"/>
      <c r="CFA181" s="396"/>
      <c r="CFB181" s="396"/>
      <c r="CFC181" s="396"/>
      <c r="CFD181" s="396"/>
      <c r="CFE181" s="396"/>
      <c r="CFF181" s="396"/>
      <c r="CFG181" s="396"/>
      <c r="CFH181" s="396"/>
      <c r="CFI181" s="396"/>
      <c r="CFJ181" s="396"/>
      <c r="CFK181" s="396"/>
      <c r="CFL181" s="396"/>
      <c r="CFM181" s="396"/>
      <c r="CFN181" s="396"/>
      <c r="CFO181" s="396"/>
      <c r="CFP181" s="396"/>
      <c r="CFQ181" s="396"/>
      <c r="CFR181" s="396"/>
      <c r="CFS181" s="396"/>
      <c r="CFT181" s="396"/>
      <c r="CFU181" s="396"/>
      <c r="CFV181" s="396"/>
      <c r="CFW181" s="396"/>
      <c r="CFX181" s="396"/>
      <c r="CFY181" s="396"/>
      <c r="CFZ181" s="396"/>
      <c r="CGA181" s="396"/>
      <c r="CGB181" s="396"/>
      <c r="CGC181" s="396"/>
      <c r="CGD181" s="396"/>
      <c r="CGE181" s="396"/>
      <c r="CGF181" s="396"/>
      <c r="CGG181" s="396"/>
      <c r="CGH181" s="396"/>
      <c r="CGI181" s="396"/>
      <c r="CGJ181" s="396"/>
      <c r="CGK181" s="396"/>
      <c r="CGL181" s="396"/>
      <c r="CGM181" s="396"/>
      <c r="CGN181" s="396"/>
      <c r="CGO181" s="396"/>
      <c r="CGP181" s="396"/>
      <c r="CGQ181" s="396"/>
      <c r="CGR181" s="396"/>
      <c r="CGS181" s="396"/>
      <c r="CGT181" s="396"/>
      <c r="CGU181" s="396"/>
      <c r="CGV181" s="396"/>
      <c r="CGW181" s="396"/>
      <c r="CGX181" s="396"/>
      <c r="CGY181" s="396"/>
      <c r="CGZ181" s="396"/>
      <c r="CHA181" s="396"/>
      <c r="CHB181" s="396"/>
      <c r="CHC181" s="396"/>
      <c r="CHD181" s="396"/>
      <c r="CHE181" s="396"/>
      <c r="CHF181" s="396"/>
      <c r="CHG181" s="396"/>
      <c r="CHH181" s="396"/>
      <c r="CHI181" s="396"/>
      <c r="CHJ181" s="396"/>
      <c r="CHK181" s="396"/>
      <c r="CHL181" s="396"/>
      <c r="CHM181" s="396"/>
      <c r="CHN181" s="396"/>
      <c r="CHO181" s="396"/>
      <c r="CHP181" s="396"/>
      <c r="CHQ181" s="396"/>
      <c r="CHR181" s="396"/>
      <c r="CHS181" s="396"/>
      <c r="CHT181" s="396"/>
      <c r="CHU181" s="396"/>
      <c r="CHV181" s="396"/>
      <c r="CHW181" s="396"/>
      <c r="CHX181" s="396"/>
      <c r="CHY181" s="396"/>
      <c r="CHZ181" s="396"/>
      <c r="CIA181" s="396"/>
      <c r="CIB181" s="396"/>
      <c r="CIC181" s="396"/>
      <c r="CID181" s="396"/>
      <c r="CIE181" s="396"/>
      <c r="CIF181" s="396"/>
      <c r="CIG181" s="396"/>
      <c r="CIH181" s="396"/>
      <c r="CII181" s="396"/>
      <c r="CIJ181" s="396"/>
      <c r="CIK181" s="396"/>
      <c r="CIL181" s="396"/>
      <c r="CIM181" s="396"/>
      <c r="CIN181" s="396"/>
      <c r="CIO181" s="396"/>
      <c r="CIP181" s="396"/>
      <c r="CIQ181" s="396"/>
      <c r="CIR181" s="396"/>
      <c r="CIS181" s="396"/>
      <c r="CIT181" s="396"/>
      <c r="CIU181" s="396"/>
      <c r="CIV181" s="396"/>
      <c r="CIW181" s="396"/>
      <c r="CIX181" s="396"/>
      <c r="CIY181" s="396"/>
      <c r="CIZ181" s="396"/>
      <c r="CJA181" s="396"/>
      <c r="CJB181" s="396"/>
      <c r="CJC181" s="396"/>
      <c r="CJD181" s="396"/>
      <c r="CJE181" s="396"/>
      <c r="CJF181" s="396"/>
      <c r="CJG181" s="396"/>
      <c r="CJH181" s="396"/>
      <c r="CJI181" s="396"/>
      <c r="CJJ181" s="396"/>
      <c r="CJK181" s="396"/>
      <c r="CJL181" s="396"/>
      <c r="CJM181" s="396"/>
      <c r="CJN181" s="396"/>
      <c r="CJO181" s="396"/>
      <c r="CJP181" s="396"/>
      <c r="CJQ181" s="396"/>
      <c r="CJR181" s="396"/>
      <c r="CJS181" s="396"/>
      <c r="CJT181" s="396"/>
      <c r="CJU181" s="396"/>
      <c r="CJV181" s="396"/>
      <c r="CJW181" s="396"/>
      <c r="CJX181" s="396"/>
      <c r="CJY181" s="396"/>
      <c r="CJZ181" s="396"/>
      <c r="CKA181" s="396"/>
      <c r="CKB181" s="396"/>
      <c r="CKC181" s="396"/>
      <c r="CKD181" s="396"/>
      <c r="CKE181" s="396"/>
      <c r="CKF181" s="396"/>
      <c r="CKG181" s="396"/>
      <c r="CKH181" s="396"/>
      <c r="CKI181" s="396"/>
      <c r="CKJ181" s="396"/>
      <c r="CKK181" s="396"/>
      <c r="CKL181" s="396"/>
      <c r="CKM181" s="396"/>
      <c r="CKN181" s="396"/>
      <c r="CKO181" s="396"/>
      <c r="CKP181" s="396"/>
      <c r="CKQ181" s="396"/>
      <c r="CKR181" s="396"/>
      <c r="CKS181" s="396"/>
      <c r="CKT181" s="396"/>
      <c r="CKU181" s="396"/>
      <c r="CKV181" s="396"/>
      <c r="CKW181" s="396"/>
      <c r="CKX181" s="396"/>
      <c r="CKY181" s="396"/>
      <c r="CKZ181" s="396"/>
      <c r="CLA181" s="396"/>
      <c r="CLB181" s="396"/>
      <c r="CLC181" s="396"/>
      <c r="CLD181" s="396"/>
      <c r="CLE181" s="396"/>
      <c r="CLF181" s="396"/>
      <c r="CLG181" s="396"/>
      <c r="CLH181" s="396"/>
      <c r="CLI181" s="396"/>
      <c r="CLJ181" s="396"/>
      <c r="CLK181" s="396"/>
      <c r="CLL181" s="396"/>
      <c r="CLM181" s="396"/>
      <c r="CLN181" s="396"/>
      <c r="CLO181" s="396"/>
      <c r="CLP181" s="396"/>
      <c r="CLQ181" s="396"/>
      <c r="CLR181" s="396"/>
      <c r="CLS181" s="396"/>
      <c r="CLT181" s="396"/>
      <c r="CLU181" s="396"/>
      <c r="CLV181" s="396"/>
      <c r="CLW181" s="396"/>
      <c r="CLX181" s="396"/>
      <c r="CLY181" s="396"/>
      <c r="CLZ181" s="396"/>
      <c r="CMA181" s="396"/>
      <c r="CMB181" s="396"/>
      <c r="CMC181" s="396"/>
      <c r="CMD181" s="396"/>
      <c r="CME181" s="396"/>
      <c r="CMF181" s="396"/>
      <c r="CMG181" s="396"/>
      <c r="CMH181" s="396"/>
      <c r="CMI181" s="396"/>
      <c r="CMJ181" s="396"/>
      <c r="CMK181" s="396"/>
      <c r="CML181" s="396"/>
      <c r="CMM181" s="396"/>
      <c r="CMN181" s="396"/>
      <c r="CMO181" s="396"/>
      <c r="CMP181" s="396"/>
      <c r="CMQ181" s="396"/>
      <c r="CMR181" s="396"/>
      <c r="CMS181" s="396"/>
      <c r="CMT181" s="396"/>
      <c r="CMU181" s="396"/>
      <c r="CMV181" s="396"/>
      <c r="CMW181" s="396"/>
      <c r="CMX181" s="396"/>
      <c r="CMY181" s="396"/>
      <c r="CMZ181" s="396"/>
      <c r="CNA181" s="396"/>
      <c r="CNB181" s="396"/>
      <c r="CNC181" s="396"/>
      <c r="CND181" s="396"/>
      <c r="CNE181" s="396"/>
      <c r="CNF181" s="396"/>
      <c r="CNG181" s="396"/>
      <c r="CNH181" s="396"/>
      <c r="CNI181" s="396"/>
      <c r="CNJ181" s="396"/>
      <c r="CNK181" s="396"/>
      <c r="CNL181" s="396"/>
      <c r="CNM181" s="396"/>
      <c r="CNN181" s="396"/>
      <c r="CNO181" s="396"/>
      <c r="CNP181" s="396"/>
      <c r="CNQ181" s="396"/>
      <c r="CNR181" s="396"/>
      <c r="CNS181" s="396"/>
      <c r="CNT181" s="396"/>
      <c r="CNU181" s="396"/>
      <c r="CNV181" s="396"/>
      <c r="CNW181" s="396"/>
      <c r="CNX181" s="396"/>
      <c r="CNY181" s="396"/>
      <c r="CNZ181" s="396"/>
      <c r="COA181" s="396"/>
      <c r="COB181" s="396"/>
      <c r="COC181" s="396"/>
      <c r="COD181" s="396"/>
      <c r="COE181" s="396"/>
      <c r="COF181" s="396"/>
      <c r="COG181" s="396"/>
      <c r="COH181" s="396"/>
      <c r="COI181" s="396"/>
      <c r="COJ181" s="396"/>
      <c r="COK181" s="396"/>
      <c r="COL181" s="396"/>
      <c r="COM181" s="396"/>
      <c r="CON181" s="396"/>
      <c r="COO181" s="396"/>
      <c r="COP181" s="396"/>
      <c r="COQ181" s="396"/>
      <c r="COR181" s="396"/>
      <c r="COS181" s="396"/>
      <c r="COT181" s="396"/>
      <c r="COU181" s="396"/>
      <c r="COV181" s="396"/>
      <c r="COW181" s="396"/>
      <c r="COX181" s="396"/>
      <c r="COY181" s="396"/>
      <c r="COZ181" s="396"/>
      <c r="CPA181" s="396"/>
      <c r="CPB181" s="396"/>
      <c r="CPC181" s="396"/>
      <c r="CPD181" s="396"/>
      <c r="CPE181" s="396"/>
      <c r="CPF181" s="396"/>
      <c r="CPG181" s="396"/>
      <c r="CPH181" s="396"/>
      <c r="CPI181" s="396"/>
      <c r="CPJ181" s="396"/>
      <c r="CPK181" s="396"/>
      <c r="CPL181" s="396"/>
      <c r="CPM181" s="396"/>
      <c r="CPN181" s="396"/>
      <c r="CPO181" s="396"/>
      <c r="CPP181" s="396"/>
      <c r="CPQ181" s="396"/>
      <c r="CPR181" s="396"/>
      <c r="CPS181" s="396"/>
      <c r="CPT181" s="396"/>
      <c r="CPU181" s="396"/>
      <c r="CPV181" s="396"/>
      <c r="CPW181" s="396"/>
      <c r="CPX181" s="396"/>
      <c r="CPY181" s="396"/>
      <c r="CPZ181" s="396"/>
      <c r="CQA181" s="396"/>
      <c r="CQB181" s="396"/>
      <c r="CQC181" s="396"/>
      <c r="CQD181" s="396"/>
      <c r="CQE181" s="396"/>
      <c r="CQF181" s="396"/>
      <c r="CQG181" s="396"/>
      <c r="CQH181" s="396"/>
      <c r="CQI181" s="396"/>
      <c r="CQJ181" s="396"/>
      <c r="CQK181" s="396"/>
      <c r="CQL181" s="396"/>
      <c r="CQM181" s="396"/>
      <c r="CQN181" s="396"/>
      <c r="CQO181" s="396"/>
      <c r="CQP181" s="396"/>
      <c r="CQQ181" s="396"/>
      <c r="CQR181" s="396"/>
      <c r="CQS181" s="396"/>
      <c r="CQT181" s="396"/>
      <c r="CQU181" s="396"/>
      <c r="CQV181" s="396"/>
      <c r="CQW181" s="396"/>
      <c r="CQX181" s="396"/>
      <c r="CQY181" s="396"/>
      <c r="CQZ181" s="396"/>
      <c r="CRA181" s="396"/>
      <c r="CRB181" s="396"/>
      <c r="CRC181" s="396"/>
      <c r="CRD181" s="396"/>
      <c r="CRE181" s="396"/>
      <c r="CRF181" s="396"/>
      <c r="CRG181" s="396"/>
      <c r="CRH181" s="396"/>
      <c r="CRI181" s="396"/>
      <c r="CRJ181" s="396"/>
      <c r="CRK181" s="396"/>
      <c r="CRL181" s="396"/>
      <c r="CRM181" s="396"/>
      <c r="CRN181" s="396"/>
      <c r="CRO181" s="396"/>
      <c r="CRP181" s="396"/>
      <c r="CRQ181" s="396"/>
      <c r="CRR181" s="396"/>
      <c r="CRS181" s="396"/>
      <c r="CRT181" s="396"/>
      <c r="CRU181" s="396"/>
      <c r="CRV181" s="396"/>
      <c r="CRW181" s="396"/>
      <c r="CRX181" s="396"/>
      <c r="CRY181" s="396"/>
      <c r="CRZ181" s="396"/>
      <c r="CSA181" s="396"/>
      <c r="CSB181" s="396"/>
      <c r="CSC181" s="396"/>
      <c r="CSD181" s="396"/>
      <c r="CSE181" s="396"/>
      <c r="CSF181" s="396"/>
      <c r="CSG181" s="396"/>
      <c r="CSH181" s="396"/>
      <c r="CSI181" s="396"/>
      <c r="CSJ181" s="396"/>
      <c r="CSK181" s="396"/>
      <c r="CSL181" s="396"/>
      <c r="CSM181" s="396"/>
      <c r="CSN181" s="396"/>
      <c r="CSO181" s="396"/>
      <c r="CSP181" s="396"/>
      <c r="CSQ181" s="396"/>
      <c r="CSR181" s="396"/>
      <c r="CSS181" s="396"/>
      <c r="CST181" s="396"/>
      <c r="CSU181" s="396"/>
      <c r="CSV181" s="396"/>
      <c r="CSW181" s="396"/>
      <c r="CSX181" s="396"/>
      <c r="CSY181" s="396"/>
      <c r="CSZ181" s="396"/>
      <c r="CTA181" s="396"/>
      <c r="CTB181" s="396"/>
      <c r="CTC181" s="396"/>
      <c r="CTD181" s="396"/>
      <c r="CTE181" s="396"/>
      <c r="CTF181" s="396"/>
      <c r="CTG181" s="396"/>
      <c r="CTH181" s="396"/>
      <c r="CTI181" s="396"/>
      <c r="CTJ181" s="396"/>
      <c r="CTK181" s="396"/>
      <c r="CTL181" s="396"/>
      <c r="CTM181" s="396"/>
      <c r="CTN181" s="396"/>
      <c r="CTO181" s="396"/>
      <c r="CTP181" s="396"/>
      <c r="CTQ181" s="396"/>
      <c r="CTR181" s="396"/>
      <c r="CTS181" s="396"/>
      <c r="CTT181" s="396"/>
      <c r="CTU181" s="396"/>
      <c r="CTV181" s="396"/>
      <c r="CTW181" s="396"/>
      <c r="CTX181" s="396"/>
      <c r="CTY181" s="396"/>
      <c r="CTZ181" s="396"/>
      <c r="CUA181" s="396"/>
      <c r="CUB181" s="396"/>
      <c r="CUC181" s="396"/>
      <c r="CUD181" s="396"/>
      <c r="CUE181" s="396"/>
      <c r="CUF181" s="396"/>
      <c r="CUG181" s="396"/>
      <c r="CUH181" s="396"/>
      <c r="CUI181" s="396"/>
      <c r="CUJ181" s="396"/>
      <c r="CUK181" s="396"/>
      <c r="CUL181" s="396"/>
      <c r="CUM181" s="396"/>
      <c r="CUN181" s="396"/>
      <c r="CUO181" s="396"/>
      <c r="CUP181" s="396"/>
      <c r="CUQ181" s="396"/>
      <c r="CUR181" s="396"/>
      <c r="CUS181" s="396"/>
      <c r="CUT181" s="396"/>
      <c r="CUU181" s="396"/>
      <c r="CUV181" s="396"/>
      <c r="CUW181" s="396"/>
      <c r="CUX181" s="396"/>
      <c r="CUY181" s="396"/>
      <c r="CUZ181" s="396"/>
      <c r="CVA181" s="396"/>
      <c r="CVB181" s="396"/>
      <c r="CVC181" s="396"/>
      <c r="CVD181" s="396"/>
      <c r="CVE181" s="396"/>
      <c r="CVF181" s="396"/>
      <c r="CVG181" s="396"/>
      <c r="CVH181" s="396"/>
      <c r="CVI181" s="396"/>
      <c r="CVJ181" s="396"/>
      <c r="CVK181" s="396"/>
      <c r="CVL181" s="396"/>
      <c r="CVM181" s="396"/>
      <c r="CVN181" s="396"/>
      <c r="CVO181" s="396"/>
      <c r="CVP181" s="396"/>
      <c r="CVQ181" s="396"/>
      <c r="CVR181" s="396"/>
      <c r="CVS181" s="396"/>
      <c r="CVT181" s="396"/>
      <c r="CVU181" s="396"/>
      <c r="CVV181" s="396"/>
      <c r="CVW181" s="396"/>
      <c r="CVX181" s="396"/>
      <c r="CVY181" s="396"/>
      <c r="CVZ181" s="396"/>
      <c r="CWA181" s="396"/>
      <c r="CWB181" s="396"/>
      <c r="CWC181" s="396"/>
      <c r="CWD181" s="396"/>
      <c r="CWE181" s="396"/>
      <c r="CWF181" s="396"/>
      <c r="CWG181" s="396"/>
      <c r="CWH181" s="396"/>
      <c r="CWI181" s="396"/>
      <c r="CWJ181" s="396"/>
      <c r="CWK181" s="396"/>
      <c r="CWL181" s="396"/>
      <c r="CWM181" s="396"/>
      <c r="CWN181" s="396"/>
      <c r="CWO181" s="396"/>
      <c r="CWP181" s="396"/>
      <c r="CWQ181" s="396"/>
      <c r="CWR181" s="396"/>
      <c r="CWS181" s="396"/>
      <c r="CWT181" s="396"/>
      <c r="CWU181" s="396"/>
      <c r="CWV181" s="396"/>
      <c r="CWW181" s="396"/>
      <c r="CWX181" s="396"/>
      <c r="CWY181" s="396"/>
      <c r="CWZ181" s="396"/>
      <c r="CXA181" s="396"/>
      <c r="CXB181" s="396"/>
      <c r="CXC181" s="396"/>
      <c r="CXD181" s="396"/>
      <c r="CXE181" s="396"/>
      <c r="CXF181" s="396"/>
      <c r="CXG181" s="396"/>
      <c r="CXH181" s="396"/>
      <c r="CXI181" s="396"/>
      <c r="CXJ181" s="396"/>
      <c r="CXK181" s="396"/>
      <c r="CXL181" s="396"/>
      <c r="CXM181" s="396"/>
      <c r="CXN181" s="396"/>
      <c r="CXO181" s="396"/>
      <c r="CXP181" s="396"/>
      <c r="CXQ181" s="396"/>
      <c r="CXR181" s="396"/>
      <c r="CXS181" s="396"/>
      <c r="CXT181" s="396"/>
      <c r="CXU181" s="396"/>
      <c r="CXV181" s="396"/>
      <c r="CXW181" s="396"/>
      <c r="CXX181" s="396"/>
      <c r="CXY181" s="396"/>
      <c r="CXZ181" s="396"/>
      <c r="CYA181" s="396"/>
      <c r="CYB181" s="396"/>
      <c r="CYC181" s="396"/>
      <c r="CYD181" s="396"/>
      <c r="CYE181" s="396"/>
      <c r="CYF181" s="396"/>
      <c r="CYG181" s="396"/>
      <c r="CYH181" s="396"/>
      <c r="CYI181" s="396"/>
      <c r="CYJ181" s="396"/>
      <c r="CYK181" s="396"/>
      <c r="CYL181" s="396"/>
      <c r="CYM181" s="396"/>
      <c r="CYN181" s="396"/>
      <c r="CYO181" s="396"/>
      <c r="CYP181" s="396"/>
      <c r="CYQ181" s="396"/>
      <c r="CYR181" s="396"/>
      <c r="CYS181" s="396"/>
      <c r="CYT181" s="396"/>
      <c r="CYU181" s="396"/>
      <c r="CYV181" s="396"/>
      <c r="CYW181" s="396"/>
      <c r="CYX181" s="396"/>
      <c r="CYY181" s="396"/>
      <c r="CYZ181" s="396"/>
      <c r="CZA181" s="396"/>
      <c r="CZB181" s="396"/>
      <c r="CZC181" s="396"/>
      <c r="CZD181" s="396"/>
      <c r="CZE181" s="396"/>
      <c r="CZF181" s="396"/>
      <c r="CZG181" s="396"/>
      <c r="CZH181" s="396"/>
      <c r="CZI181" s="396"/>
      <c r="CZJ181" s="396"/>
      <c r="CZK181" s="396"/>
      <c r="CZL181" s="396"/>
      <c r="CZM181" s="396"/>
      <c r="CZN181" s="396"/>
      <c r="CZO181" s="396"/>
      <c r="CZP181" s="396"/>
      <c r="CZQ181" s="396"/>
      <c r="CZR181" s="396"/>
      <c r="CZS181" s="396"/>
      <c r="CZT181" s="396"/>
      <c r="CZU181" s="396"/>
      <c r="CZV181" s="396"/>
      <c r="CZW181" s="396"/>
      <c r="CZX181" s="396"/>
      <c r="CZY181" s="396"/>
      <c r="CZZ181" s="396"/>
      <c r="DAA181" s="396"/>
      <c r="DAB181" s="396"/>
      <c r="DAC181" s="396"/>
      <c r="DAD181" s="396"/>
      <c r="DAE181" s="396"/>
      <c r="DAF181" s="396"/>
      <c r="DAG181" s="396"/>
      <c r="DAH181" s="396"/>
      <c r="DAI181" s="396"/>
      <c r="DAJ181" s="396"/>
      <c r="DAK181" s="396"/>
      <c r="DAL181" s="396"/>
      <c r="DAM181" s="396"/>
      <c r="DAN181" s="396"/>
      <c r="DAO181" s="396"/>
      <c r="DAP181" s="396"/>
      <c r="DAQ181" s="396"/>
      <c r="DAR181" s="396"/>
      <c r="DAS181" s="396"/>
      <c r="DAT181" s="396"/>
      <c r="DAU181" s="396"/>
      <c r="DAV181" s="396"/>
      <c r="DAW181" s="396"/>
      <c r="DAX181" s="396"/>
      <c r="DAY181" s="396"/>
      <c r="DAZ181" s="396"/>
      <c r="DBA181" s="396"/>
      <c r="DBB181" s="396"/>
      <c r="DBC181" s="396"/>
      <c r="DBD181" s="396"/>
      <c r="DBE181" s="396"/>
      <c r="DBF181" s="396"/>
      <c r="DBG181" s="396"/>
      <c r="DBH181" s="396"/>
      <c r="DBI181" s="396"/>
      <c r="DBJ181" s="396"/>
      <c r="DBK181" s="396"/>
      <c r="DBL181" s="396"/>
      <c r="DBM181" s="396"/>
      <c r="DBN181" s="396"/>
      <c r="DBO181" s="396"/>
      <c r="DBP181" s="396"/>
      <c r="DBQ181" s="396"/>
      <c r="DBR181" s="396"/>
      <c r="DBS181" s="396"/>
      <c r="DBT181" s="396"/>
      <c r="DBU181" s="396"/>
      <c r="DBV181" s="396"/>
      <c r="DBW181" s="396"/>
      <c r="DBX181" s="396"/>
      <c r="DBY181" s="396"/>
      <c r="DBZ181" s="396"/>
      <c r="DCA181" s="396"/>
      <c r="DCB181" s="396"/>
      <c r="DCC181" s="396"/>
      <c r="DCD181" s="396"/>
      <c r="DCE181" s="396"/>
      <c r="DCF181" s="396"/>
      <c r="DCG181" s="396"/>
      <c r="DCH181" s="396"/>
      <c r="DCI181" s="396"/>
      <c r="DCJ181" s="396"/>
      <c r="DCK181" s="396"/>
      <c r="DCL181" s="396"/>
      <c r="DCM181" s="396"/>
      <c r="DCN181" s="396"/>
      <c r="DCO181" s="396"/>
      <c r="DCP181" s="396"/>
      <c r="DCQ181" s="396"/>
      <c r="DCR181" s="396"/>
      <c r="DCS181" s="396"/>
      <c r="DCT181" s="396"/>
      <c r="DCU181" s="396"/>
      <c r="DCV181" s="396"/>
      <c r="DCW181" s="396"/>
      <c r="DCX181" s="396"/>
      <c r="DCY181" s="396"/>
      <c r="DCZ181" s="396"/>
      <c r="DDA181" s="396"/>
      <c r="DDB181" s="396"/>
      <c r="DDC181" s="396"/>
      <c r="DDD181" s="396"/>
      <c r="DDE181" s="396"/>
      <c r="DDF181" s="396"/>
      <c r="DDG181" s="396"/>
      <c r="DDH181" s="396"/>
      <c r="DDI181" s="396"/>
      <c r="DDJ181" s="396"/>
      <c r="DDK181" s="396"/>
      <c r="DDL181" s="396"/>
      <c r="DDM181" s="396"/>
      <c r="DDN181" s="396"/>
      <c r="DDO181" s="396"/>
      <c r="DDP181" s="396"/>
      <c r="DDQ181" s="396"/>
      <c r="DDR181" s="396"/>
      <c r="DDS181" s="396"/>
      <c r="DDT181" s="396"/>
      <c r="DDU181" s="396"/>
      <c r="DDV181" s="396"/>
      <c r="DDW181" s="396"/>
      <c r="DDX181" s="396"/>
      <c r="DDY181" s="396"/>
      <c r="DDZ181" s="396"/>
      <c r="DEA181" s="396"/>
      <c r="DEB181" s="396"/>
      <c r="DEC181" s="396"/>
      <c r="DED181" s="396"/>
      <c r="DEE181" s="396"/>
      <c r="DEF181" s="396"/>
      <c r="DEG181" s="396"/>
      <c r="DEH181" s="396"/>
      <c r="DEI181" s="396"/>
      <c r="DEJ181" s="396"/>
      <c r="DEK181" s="396"/>
      <c r="DEL181" s="396"/>
      <c r="DEM181" s="396"/>
      <c r="DEN181" s="396"/>
      <c r="DEO181" s="396"/>
      <c r="DEP181" s="396"/>
      <c r="DEQ181" s="396"/>
      <c r="DER181" s="396"/>
      <c r="DES181" s="396"/>
      <c r="DET181" s="396"/>
      <c r="DEU181" s="396"/>
      <c r="DEV181" s="396"/>
      <c r="DEW181" s="396"/>
      <c r="DEX181" s="396"/>
      <c r="DEY181" s="396"/>
      <c r="DEZ181" s="396"/>
      <c r="DFA181" s="396"/>
      <c r="DFB181" s="396"/>
      <c r="DFC181" s="396"/>
      <c r="DFD181" s="396"/>
      <c r="DFE181" s="396"/>
      <c r="DFF181" s="396"/>
      <c r="DFG181" s="396"/>
      <c r="DFH181" s="396"/>
      <c r="DFI181" s="396"/>
      <c r="DFJ181" s="396"/>
      <c r="DFK181" s="396"/>
      <c r="DFL181" s="396"/>
      <c r="DFM181" s="396"/>
      <c r="DFN181" s="396"/>
      <c r="DFO181" s="396"/>
      <c r="DFP181" s="396"/>
      <c r="DFQ181" s="396"/>
      <c r="DFR181" s="396"/>
      <c r="DFS181" s="396"/>
      <c r="DFT181" s="396"/>
      <c r="DFU181" s="396"/>
      <c r="DFV181" s="396"/>
      <c r="DFW181" s="396"/>
      <c r="DFX181" s="396"/>
      <c r="DFY181" s="396"/>
      <c r="DFZ181" s="396"/>
      <c r="DGA181" s="396"/>
      <c r="DGB181" s="396"/>
      <c r="DGC181" s="396"/>
      <c r="DGD181" s="396"/>
      <c r="DGE181" s="396"/>
      <c r="DGF181" s="396"/>
      <c r="DGG181" s="396"/>
      <c r="DGH181" s="396"/>
      <c r="DGI181" s="396"/>
      <c r="DGJ181" s="396"/>
      <c r="DGK181" s="396"/>
      <c r="DGL181" s="396"/>
      <c r="DGM181" s="396"/>
      <c r="DGN181" s="396"/>
      <c r="DGO181" s="396"/>
      <c r="DGP181" s="396"/>
      <c r="DGQ181" s="396"/>
      <c r="DGR181" s="396"/>
      <c r="DGS181" s="396"/>
      <c r="DGT181" s="396"/>
      <c r="DGU181" s="396"/>
      <c r="DGV181" s="396"/>
      <c r="DGW181" s="396"/>
      <c r="DGX181" s="396"/>
      <c r="DGY181" s="396"/>
      <c r="DGZ181" s="396"/>
      <c r="DHA181" s="396"/>
      <c r="DHB181" s="396"/>
      <c r="DHC181" s="396"/>
      <c r="DHD181" s="396"/>
      <c r="DHE181" s="396"/>
      <c r="DHF181" s="396"/>
      <c r="DHG181" s="396"/>
      <c r="DHH181" s="396"/>
      <c r="DHI181" s="396"/>
      <c r="DHJ181" s="396"/>
      <c r="DHK181" s="396"/>
      <c r="DHL181" s="396"/>
      <c r="DHM181" s="396"/>
      <c r="DHN181" s="396"/>
      <c r="DHO181" s="396"/>
      <c r="DHP181" s="396"/>
      <c r="DHQ181" s="396"/>
      <c r="DHR181" s="396"/>
      <c r="DHS181" s="396"/>
      <c r="DHT181" s="396"/>
      <c r="DHU181" s="396"/>
      <c r="DHV181" s="396"/>
      <c r="DHW181" s="396"/>
      <c r="DHX181" s="396"/>
      <c r="DHY181" s="396"/>
      <c r="DHZ181" s="396"/>
      <c r="DIA181" s="396"/>
      <c r="DIB181" s="396"/>
      <c r="DIC181" s="396"/>
      <c r="DID181" s="396"/>
      <c r="DIE181" s="396"/>
      <c r="DIF181" s="396"/>
      <c r="DIG181" s="396"/>
      <c r="DIH181" s="396"/>
      <c r="DII181" s="396"/>
      <c r="DIJ181" s="396"/>
      <c r="DIK181" s="396"/>
      <c r="DIL181" s="396"/>
      <c r="DIM181" s="396"/>
      <c r="DIN181" s="396"/>
      <c r="DIO181" s="396"/>
      <c r="DIP181" s="396"/>
      <c r="DIQ181" s="396"/>
      <c r="DIR181" s="396"/>
      <c r="DIS181" s="396"/>
      <c r="DIT181" s="396"/>
      <c r="DIU181" s="396"/>
      <c r="DIV181" s="396"/>
      <c r="DIW181" s="396"/>
      <c r="DIX181" s="396"/>
      <c r="DIY181" s="396"/>
      <c r="DIZ181" s="396"/>
      <c r="DJA181" s="396"/>
      <c r="DJB181" s="396"/>
      <c r="DJC181" s="396"/>
      <c r="DJD181" s="396"/>
      <c r="DJE181" s="396"/>
      <c r="DJF181" s="396"/>
      <c r="DJG181" s="396"/>
      <c r="DJH181" s="396"/>
      <c r="DJI181" s="396"/>
      <c r="DJJ181" s="396"/>
      <c r="DJK181" s="396"/>
      <c r="DJL181" s="396"/>
      <c r="DJM181" s="396"/>
      <c r="DJN181" s="396"/>
      <c r="DJO181" s="396"/>
      <c r="DJP181" s="396"/>
      <c r="DJQ181" s="396"/>
      <c r="DJR181" s="396"/>
      <c r="DJS181" s="396"/>
      <c r="DJT181" s="396"/>
      <c r="DJU181" s="396"/>
      <c r="DJV181" s="396"/>
      <c r="DJW181" s="396"/>
      <c r="DJX181" s="396"/>
      <c r="DJY181" s="396"/>
      <c r="DJZ181" s="396"/>
      <c r="DKA181" s="396"/>
      <c r="DKB181" s="396"/>
      <c r="DKC181" s="396"/>
      <c r="DKD181" s="396"/>
      <c r="DKE181" s="396"/>
      <c r="DKF181" s="396"/>
      <c r="DKG181" s="396"/>
      <c r="DKH181" s="396"/>
      <c r="DKI181" s="396"/>
      <c r="DKJ181" s="396"/>
      <c r="DKK181" s="396"/>
      <c r="DKL181" s="396"/>
      <c r="DKM181" s="396"/>
      <c r="DKN181" s="396"/>
      <c r="DKO181" s="396"/>
      <c r="DKP181" s="396"/>
      <c r="DKQ181" s="396"/>
      <c r="DKR181" s="396"/>
      <c r="DKS181" s="396"/>
      <c r="DKT181" s="396"/>
      <c r="DKU181" s="396"/>
      <c r="DKV181" s="396"/>
      <c r="DKW181" s="396"/>
      <c r="DKX181" s="396"/>
      <c r="DKY181" s="396"/>
      <c r="DKZ181" s="396"/>
      <c r="DLA181" s="396"/>
      <c r="DLB181" s="396"/>
      <c r="DLC181" s="396"/>
      <c r="DLD181" s="396"/>
      <c r="DLE181" s="396"/>
      <c r="DLF181" s="396"/>
      <c r="DLG181" s="396"/>
      <c r="DLH181" s="396"/>
      <c r="DLI181" s="396"/>
      <c r="DLJ181" s="396"/>
      <c r="DLK181" s="396"/>
      <c r="DLL181" s="396"/>
      <c r="DLM181" s="396"/>
      <c r="DLN181" s="396"/>
      <c r="DLO181" s="396"/>
      <c r="DLP181" s="396"/>
      <c r="DLQ181" s="396"/>
      <c r="DLR181" s="396"/>
      <c r="DLS181" s="396"/>
      <c r="DLT181" s="396"/>
      <c r="DLU181" s="396"/>
      <c r="DLV181" s="396"/>
      <c r="DLW181" s="396"/>
      <c r="DLX181" s="396"/>
      <c r="DLY181" s="396"/>
      <c r="DLZ181" s="396"/>
      <c r="DMA181" s="396"/>
      <c r="DMB181" s="396"/>
      <c r="DMC181" s="396"/>
      <c r="DMD181" s="396"/>
      <c r="DME181" s="396"/>
      <c r="DMF181" s="396"/>
      <c r="DMG181" s="396"/>
      <c r="DMH181" s="396"/>
      <c r="DMI181" s="396"/>
      <c r="DMJ181" s="396"/>
      <c r="DMK181" s="396"/>
      <c r="DML181" s="396"/>
      <c r="DMM181" s="396"/>
      <c r="DMN181" s="396"/>
      <c r="DMO181" s="396"/>
      <c r="DMP181" s="396"/>
      <c r="DMQ181" s="396"/>
      <c r="DMR181" s="396"/>
      <c r="DMS181" s="396"/>
      <c r="DMT181" s="396"/>
      <c r="DMU181" s="396"/>
      <c r="DMV181" s="396"/>
      <c r="DMW181" s="396"/>
      <c r="DMX181" s="396"/>
      <c r="DMY181" s="396"/>
      <c r="DMZ181" s="396"/>
      <c r="DNA181" s="396"/>
      <c r="DNB181" s="396"/>
      <c r="DNC181" s="396"/>
      <c r="DND181" s="396"/>
      <c r="DNE181" s="396"/>
      <c r="DNF181" s="396"/>
      <c r="DNG181" s="396"/>
      <c r="DNH181" s="396"/>
      <c r="DNI181" s="396"/>
      <c r="DNJ181" s="396"/>
      <c r="DNK181" s="396"/>
      <c r="DNL181" s="396"/>
      <c r="DNM181" s="396"/>
      <c r="DNN181" s="396"/>
      <c r="DNO181" s="396"/>
      <c r="DNP181" s="396"/>
      <c r="DNQ181" s="396"/>
      <c r="DNR181" s="396"/>
      <c r="DNS181" s="396"/>
      <c r="DNT181" s="396"/>
      <c r="DNU181" s="396"/>
      <c r="DNV181" s="396"/>
      <c r="DNW181" s="396"/>
      <c r="DNX181" s="396"/>
      <c r="DNY181" s="396"/>
      <c r="DNZ181" s="396"/>
      <c r="DOA181" s="396"/>
      <c r="DOB181" s="396"/>
      <c r="DOC181" s="396"/>
      <c r="DOD181" s="396"/>
      <c r="DOE181" s="396"/>
      <c r="DOF181" s="396"/>
      <c r="DOG181" s="396"/>
      <c r="DOH181" s="396"/>
      <c r="DOI181" s="396"/>
      <c r="DOJ181" s="396"/>
      <c r="DOK181" s="396"/>
      <c r="DOL181" s="396"/>
      <c r="DOM181" s="396"/>
      <c r="DON181" s="396"/>
      <c r="DOO181" s="396"/>
      <c r="DOP181" s="396"/>
      <c r="DOQ181" s="396"/>
      <c r="DOR181" s="396"/>
      <c r="DOS181" s="396"/>
      <c r="DOT181" s="396"/>
      <c r="DOU181" s="396"/>
      <c r="DOV181" s="396"/>
      <c r="DOW181" s="396"/>
      <c r="DOX181" s="396"/>
      <c r="DOY181" s="396"/>
      <c r="DOZ181" s="396"/>
      <c r="DPA181" s="396"/>
      <c r="DPB181" s="396"/>
      <c r="DPC181" s="396"/>
      <c r="DPD181" s="396"/>
      <c r="DPE181" s="396"/>
      <c r="DPF181" s="396"/>
      <c r="DPG181" s="396"/>
      <c r="DPH181" s="396"/>
      <c r="DPI181" s="396"/>
      <c r="DPJ181" s="396"/>
      <c r="DPK181" s="396"/>
      <c r="DPL181" s="396"/>
      <c r="DPM181" s="396"/>
      <c r="DPN181" s="396"/>
      <c r="DPO181" s="396"/>
      <c r="DPP181" s="396"/>
      <c r="DPQ181" s="396"/>
      <c r="DPR181" s="396"/>
      <c r="DPS181" s="396"/>
      <c r="DPT181" s="396"/>
      <c r="DPU181" s="396"/>
      <c r="DPV181" s="396"/>
      <c r="DPW181" s="396"/>
      <c r="DPX181" s="396"/>
      <c r="DPY181" s="396"/>
      <c r="DPZ181" s="396"/>
      <c r="DQA181" s="396"/>
      <c r="DQB181" s="396"/>
      <c r="DQC181" s="396"/>
      <c r="DQD181" s="396"/>
      <c r="DQE181" s="396"/>
      <c r="DQF181" s="396"/>
      <c r="DQG181" s="396"/>
      <c r="DQH181" s="396"/>
      <c r="DQI181" s="396"/>
      <c r="DQJ181" s="396"/>
      <c r="DQK181" s="396"/>
      <c r="DQL181" s="396"/>
      <c r="DQM181" s="396"/>
      <c r="DQN181" s="396"/>
      <c r="DQO181" s="396"/>
      <c r="DQP181" s="396"/>
      <c r="DQQ181" s="396"/>
      <c r="DQR181" s="396"/>
      <c r="DQS181" s="396"/>
      <c r="DQT181" s="396"/>
      <c r="DQU181" s="396"/>
      <c r="DQV181" s="396"/>
      <c r="DQW181" s="396"/>
      <c r="DQX181" s="396"/>
      <c r="DQY181" s="396"/>
      <c r="DQZ181" s="396"/>
      <c r="DRA181" s="396"/>
      <c r="DRB181" s="396"/>
      <c r="DRC181" s="396"/>
      <c r="DRD181" s="396"/>
      <c r="DRE181" s="396"/>
      <c r="DRF181" s="396"/>
      <c r="DRG181" s="396"/>
      <c r="DRH181" s="396"/>
      <c r="DRI181" s="396"/>
      <c r="DRJ181" s="396"/>
      <c r="DRK181" s="396"/>
      <c r="DRL181" s="396"/>
      <c r="DRM181" s="396"/>
      <c r="DRN181" s="396"/>
      <c r="DRO181" s="396"/>
      <c r="DRP181" s="396"/>
      <c r="DRQ181" s="396"/>
      <c r="DRR181" s="396"/>
      <c r="DRS181" s="396"/>
      <c r="DRT181" s="396"/>
      <c r="DRU181" s="396"/>
      <c r="DRV181" s="396"/>
      <c r="DRW181" s="396"/>
      <c r="DRX181" s="396"/>
      <c r="DRY181" s="396"/>
      <c r="DRZ181" s="396"/>
      <c r="DSA181" s="396"/>
      <c r="DSB181" s="396"/>
      <c r="DSC181" s="396"/>
      <c r="DSD181" s="396"/>
      <c r="DSE181" s="396"/>
      <c r="DSF181" s="396"/>
      <c r="DSG181" s="396"/>
      <c r="DSH181" s="396"/>
      <c r="DSI181" s="396"/>
      <c r="DSJ181" s="396"/>
      <c r="DSK181" s="396"/>
      <c r="DSL181" s="396"/>
      <c r="DSM181" s="396"/>
      <c r="DSN181" s="396"/>
      <c r="DSO181" s="396"/>
      <c r="DSP181" s="396"/>
      <c r="DSQ181" s="396"/>
      <c r="DSR181" s="396"/>
      <c r="DSS181" s="396"/>
      <c r="DST181" s="396"/>
      <c r="DSU181" s="396"/>
      <c r="DSV181" s="396"/>
      <c r="DSW181" s="396"/>
      <c r="DSX181" s="396"/>
      <c r="DSY181" s="396"/>
      <c r="DSZ181" s="396"/>
      <c r="DTA181" s="396"/>
      <c r="DTB181" s="396"/>
      <c r="DTC181" s="396"/>
      <c r="DTD181" s="396"/>
      <c r="DTE181" s="396"/>
      <c r="DTF181" s="396"/>
      <c r="DTG181" s="396"/>
      <c r="DTH181" s="396"/>
      <c r="DTI181" s="396"/>
      <c r="DTJ181" s="396"/>
      <c r="DTK181" s="396"/>
      <c r="DTL181" s="396"/>
      <c r="DTM181" s="396"/>
      <c r="DTN181" s="396"/>
      <c r="DTO181" s="396"/>
      <c r="DTP181" s="396"/>
      <c r="DTQ181" s="396"/>
      <c r="DTR181" s="396"/>
      <c r="DTS181" s="396"/>
      <c r="DTT181" s="396"/>
      <c r="DTU181" s="396"/>
      <c r="DTV181" s="396"/>
      <c r="DTW181" s="396"/>
      <c r="DTX181" s="396"/>
      <c r="DTY181" s="396"/>
      <c r="DTZ181" s="396"/>
      <c r="DUA181" s="396"/>
      <c r="DUB181" s="396"/>
      <c r="DUC181" s="396"/>
      <c r="DUD181" s="396"/>
      <c r="DUE181" s="396"/>
      <c r="DUF181" s="396"/>
      <c r="DUG181" s="396"/>
      <c r="DUH181" s="396"/>
      <c r="DUI181" s="396"/>
      <c r="DUJ181" s="396"/>
      <c r="DUK181" s="396"/>
      <c r="DUL181" s="396"/>
      <c r="DUM181" s="396"/>
      <c r="DUN181" s="396"/>
      <c r="DUO181" s="396"/>
      <c r="DUP181" s="396"/>
      <c r="DUQ181" s="396"/>
      <c r="DUR181" s="396"/>
      <c r="DUS181" s="396"/>
      <c r="DUT181" s="396"/>
      <c r="DUU181" s="396"/>
      <c r="DUV181" s="396"/>
      <c r="DUW181" s="396"/>
      <c r="DUX181" s="396"/>
      <c r="DUY181" s="396"/>
      <c r="DUZ181" s="396"/>
      <c r="DVA181" s="396"/>
      <c r="DVB181" s="396"/>
      <c r="DVC181" s="396"/>
      <c r="DVD181" s="396"/>
      <c r="DVE181" s="396"/>
      <c r="DVF181" s="396"/>
      <c r="DVG181" s="396"/>
      <c r="DVH181" s="396"/>
      <c r="DVI181" s="396"/>
      <c r="DVJ181" s="396"/>
      <c r="DVK181" s="396"/>
      <c r="DVL181" s="396"/>
      <c r="DVM181" s="396"/>
      <c r="DVN181" s="396"/>
      <c r="DVO181" s="396"/>
      <c r="DVP181" s="396"/>
      <c r="DVQ181" s="396"/>
      <c r="DVR181" s="396"/>
      <c r="DVS181" s="396"/>
      <c r="DVT181" s="396"/>
      <c r="DVU181" s="396"/>
      <c r="DVV181" s="396"/>
      <c r="DVW181" s="396"/>
      <c r="DVX181" s="396"/>
      <c r="DVY181" s="396"/>
      <c r="DVZ181" s="396"/>
      <c r="DWA181" s="396"/>
      <c r="DWB181" s="396"/>
      <c r="DWC181" s="396"/>
      <c r="DWD181" s="396"/>
      <c r="DWE181" s="396"/>
      <c r="DWF181" s="396"/>
      <c r="DWG181" s="396"/>
      <c r="DWH181" s="396"/>
      <c r="DWI181" s="396"/>
      <c r="DWJ181" s="396"/>
      <c r="DWK181" s="396"/>
      <c r="DWL181" s="396"/>
      <c r="DWM181" s="396"/>
      <c r="DWN181" s="396"/>
      <c r="DWO181" s="396"/>
      <c r="DWP181" s="396"/>
      <c r="DWQ181" s="396"/>
      <c r="DWR181" s="396"/>
      <c r="DWS181" s="396"/>
      <c r="DWT181" s="396"/>
      <c r="DWU181" s="396"/>
      <c r="DWV181" s="396"/>
      <c r="DWW181" s="396"/>
      <c r="DWX181" s="396"/>
      <c r="DWY181" s="396"/>
      <c r="DWZ181" s="396"/>
      <c r="DXA181" s="396"/>
      <c r="DXB181" s="396"/>
      <c r="DXC181" s="396"/>
      <c r="DXD181" s="396"/>
      <c r="DXE181" s="396"/>
      <c r="DXF181" s="396"/>
      <c r="DXG181" s="396"/>
      <c r="DXH181" s="396"/>
      <c r="DXI181" s="396"/>
      <c r="DXJ181" s="396"/>
      <c r="DXK181" s="396"/>
      <c r="DXL181" s="396"/>
      <c r="DXM181" s="396"/>
      <c r="DXN181" s="396"/>
      <c r="DXO181" s="396"/>
      <c r="DXP181" s="396"/>
      <c r="DXQ181" s="396"/>
      <c r="DXR181" s="396"/>
      <c r="DXS181" s="396"/>
      <c r="DXT181" s="396"/>
      <c r="DXU181" s="396"/>
      <c r="DXV181" s="396"/>
      <c r="DXW181" s="396"/>
      <c r="DXX181" s="396"/>
      <c r="DXY181" s="396"/>
      <c r="DXZ181" s="396"/>
      <c r="DYA181" s="396"/>
      <c r="DYB181" s="396"/>
      <c r="DYC181" s="396"/>
      <c r="DYD181" s="396"/>
      <c r="DYE181" s="396"/>
      <c r="DYF181" s="396"/>
      <c r="DYG181" s="396"/>
      <c r="DYH181" s="396"/>
      <c r="DYI181" s="396"/>
      <c r="DYJ181" s="396"/>
      <c r="DYK181" s="396"/>
      <c r="DYL181" s="396"/>
      <c r="DYM181" s="396"/>
      <c r="DYN181" s="396"/>
      <c r="DYO181" s="396"/>
      <c r="DYP181" s="396"/>
      <c r="DYQ181" s="396"/>
      <c r="DYR181" s="396"/>
      <c r="DYS181" s="396"/>
      <c r="DYT181" s="396"/>
      <c r="DYU181" s="396"/>
      <c r="DYV181" s="396"/>
      <c r="DYW181" s="396"/>
      <c r="DYX181" s="396"/>
      <c r="DYY181" s="396"/>
      <c r="DYZ181" s="396"/>
      <c r="DZA181" s="396"/>
      <c r="DZB181" s="396"/>
      <c r="DZC181" s="396"/>
      <c r="DZD181" s="396"/>
      <c r="DZE181" s="396"/>
      <c r="DZF181" s="396"/>
      <c r="DZG181" s="396"/>
      <c r="DZH181" s="396"/>
      <c r="DZI181" s="396"/>
      <c r="DZJ181" s="396"/>
      <c r="DZK181" s="396"/>
      <c r="DZL181" s="396"/>
      <c r="DZM181" s="396"/>
      <c r="DZN181" s="396"/>
      <c r="DZO181" s="396"/>
      <c r="DZP181" s="396"/>
      <c r="DZQ181" s="396"/>
      <c r="DZR181" s="396"/>
      <c r="DZS181" s="396"/>
      <c r="DZT181" s="396"/>
      <c r="DZU181" s="396"/>
      <c r="DZV181" s="396"/>
      <c r="DZW181" s="396"/>
      <c r="DZX181" s="396"/>
      <c r="DZY181" s="396"/>
      <c r="DZZ181" s="396"/>
      <c r="EAA181" s="396"/>
      <c r="EAB181" s="396"/>
      <c r="EAC181" s="396"/>
      <c r="EAD181" s="396"/>
      <c r="EAE181" s="396"/>
      <c r="EAF181" s="396"/>
      <c r="EAG181" s="396"/>
      <c r="EAH181" s="396"/>
      <c r="EAI181" s="396"/>
      <c r="EAJ181" s="396"/>
      <c r="EAK181" s="396"/>
      <c r="EAL181" s="396"/>
      <c r="EAM181" s="396"/>
      <c r="EAN181" s="396"/>
      <c r="EAO181" s="396"/>
      <c r="EAP181" s="396"/>
      <c r="EAQ181" s="396"/>
      <c r="EAR181" s="396"/>
      <c r="EAS181" s="396"/>
      <c r="EAT181" s="396"/>
      <c r="EAU181" s="396"/>
      <c r="EAV181" s="396"/>
      <c r="EAW181" s="396"/>
      <c r="EAX181" s="396"/>
      <c r="EAY181" s="396"/>
      <c r="EAZ181" s="396"/>
      <c r="EBA181" s="396"/>
      <c r="EBB181" s="396"/>
      <c r="EBC181" s="396"/>
      <c r="EBD181" s="396"/>
      <c r="EBE181" s="396"/>
      <c r="EBF181" s="396"/>
      <c r="EBG181" s="396"/>
      <c r="EBH181" s="396"/>
      <c r="EBI181" s="396"/>
      <c r="EBJ181" s="396"/>
      <c r="EBK181" s="396"/>
      <c r="EBL181" s="396"/>
      <c r="EBM181" s="396"/>
      <c r="EBN181" s="396"/>
      <c r="EBO181" s="396"/>
      <c r="EBP181" s="396"/>
      <c r="EBQ181" s="396"/>
      <c r="EBR181" s="396"/>
      <c r="EBS181" s="396"/>
      <c r="EBT181" s="396"/>
      <c r="EBU181" s="396"/>
      <c r="EBV181" s="396"/>
      <c r="EBW181" s="396"/>
      <c r="EBX181" s="396"/>
      <c r="EBY181" s="396"/>
      <c r="EBZ181" s="396"/>
      <c r="ECA181" s="396"/>
      <c r="ECB181" s="396"/>
      <c r="ECC181" s="396"/>
      <c r="ECD181" s="396"/>
      <c r="ECE181" s="396"/>
      <c r="ECF181" s="396"/>
      <c r="ECG181" s="396"/>
      <c r="ECH181" s="396"/>
      <c r="ECI181" s="396"/>
      <c r="ECJ181" s="396"/>
      <c r="ECK181" s="396"/>
      <c r="ECL181" s="396"/>
      <c r="ECM181" s="396"/>
      <c r="ECN181" s="396"/>
      <c r="ECO181" s="396"/>
      <c r="ECP181" s="396"/>
      <c r="ECQ181" s="396"/>
      <c r="ECR181" s="396"/>
      <c r="ECS181" s="396"/>
      <c r="ECT181" s="396"/>
      <c r="ECU181" s="396"/>
      <c r="ECV181" s="396"/>
      <c r="ECW181" s="396"/>
      <c r="ECX181" s="396"/>
      <c r="ECY181" s="396"/>
      <c r="ECZ181" s="396"/>
      <c r="EDA181" s="396"/>
      <c r="EDB181" s="396"/>
      <c r="EDC181" s="396"/>
      <c r="EDD181" s="396"/>
      <c r="EDE181" s="396"/>
      <c r="EDF181" s="396"/>
      <c r="EDG181" s="396"/>
      <c r="EDH181" s="396"/>
      <c r="EDI181" s="396"/>
      <c r="EDJ181" s="396"/>
      <c r="EDK181" s="396"/>
      <c r="EDL181" s="396"/>
      <c r="EDM181" s="396"/>
      <c r="EDN181" s="396"/>
      <c r="EDO181" s="396"/>
      <c r="EDP181" s="396"/>
      <c r="EDQ181" s="396"/>
      <c r="EDR181" s="396"/>
      <c r="EDS181" s="396"/>
      <c r="EDT181" s="396"/>
      <c r="EDU181" s="396"/>
      <c r="EDV181" s="396"/>
      <c r="EDW181" s="396"/>
      <c r="EDX181" s="396"/>
      <c r="EDY181" s="396"/>
      <c r="EDZ181" s="396"/>
      <c r="EEA181" s="396"/>
      <c r="EEB181" s="396"/>
      <c r="EEC181" s="396"/>
      <c r="EED181" s="396"/>
      <c r="EEE181" s="396"/>
      <c r="EEF181" s="396"/>
      <c r="EEG181" s="396"/>
      <c r="EEH181" s="396"/>
      <c r="EEI181" s="396"/>
      <c r="EEJ181" s="396"/>
      <c r="EEK181" s="396"/>
      <c r="EEL181" s="396"/>
      <c r="EEM181" s="396"/>
      <c r="EEN181" s="396"/>
      <c r="EEO181" s="396"/>
      <c r="EEP181" s="396"/>
      <c r="EEQ181" s="396"/>
      <c r="EER181" s="396"/>
      <c r="EES181" s="396"/>
      <c r="EET181" s="396"/>
      <c r="EEU181" s="396"/>
      <c r="EEV181" s="396"/>
      <c r="EEW181" s="396"/>
      <c r="EEX181" s="396"/>
      <c r="EEY181" s="396"/>
      <c r="EEZ181" s="396"/>
      <c r="EFA181" s="396"/>
      <c r="EFB181" s="396"/>
      <c r="EFC181" s="396"/>
      <c r="EFD181" s="396"/>
      <c r="EFE181" s="396"/>
      <c r="EFF181" s="396"/>
      <c r="EFG181" s="396"/>
      <c r="EFH181" s="396"/>
      <c r="EFI181" s="396"/>
      <c r="EFJ181" s="396"/>
      <c r="EFK181" s="396"/>
      <c r="EFL181" s="396"/>
      <c r="EFM181" s="396"/>
      <c r="EFN181" s="396"/>
      <c r="EFO181" s="396"/>
      <c r="EFP181" s="396"/>
      <c r="EFQ181" s="396"/>
      <c r="EFR181" s="396"/>
      <c r="EFS181" s="396"/>
      <c r="EFT181" s="396"/>
      <c r="EFU181" s="396"/>
      <c r="EFV181" s="396"/>
      <c r="EFW181" s="396"/>
      <c r="EFX181" s="396"/>
      <c r="EFY181" s="396"/>
      <c r="EFZ181" s="396"/>
      <c r="EGA181" s="396"/>
      <c r="EGB181" s="396"/>
      <c r="EGC181" s="396"/>
      <c r="EGD181" s="396"/>
      <c r="EGE181" s="396"/>
      <c r="EGF181" s="396"/>
      <c r="EGG181" s="396"/>
      <c r="EGH181" s="396"/>
      <c r="EGI181" s="396"/>
      <c r="EGJ181" s="396"/>
      <c r="EGK181" s="396"/>
      <c r="EGL181" s="396"/>
      <c r="EGM181" s="396"/>
      <c r="EGN181" s="396"/>
      <c r="EGO181" s="396"/>
      <c r="EGP181" s="396"/>
      <c r="EGQ181" s="396"/>
      <c r="EGR181" s="396"/>
      <c r="EGS181" s="396"/>
      <c r="EGT181" s="396"/>
      <c r="EGU181" s="396"/>
      <c r="EGV181" s="396"/>
      <c r="EGW181" s="396"/>
      <c r="EGX181" s="396"/>
      <c r="EGY181" s="396"/>
      <c r="EGZ181" s="396"/>
      <c r="EHA181" s="396"/>
      <c r="EHB181" s="396"/>
      <c r="EHC181" s="396"/>
      <c r="EHD181" s="396"/>
      <c r="EHE181" s="396"/>
      <c r="EHF181" s="396"/>
      <c r="EHG181" s="396"/>
      <c r="EHH181" s="396"/>
      <c r="EHI181" s="396"/>
      <c r="EHJ181" s="396"/>
      <c r="EHK181" s="396"/>
      <c r="EHL181" s="396"/>
      <c r="EHM181" s="396"/>
      <c r="EHN181" s="396"/>
      <c r="EHO181" s="396"/>
      <c r="EHP181" s="396"/>
      <c r="EHQ181" s="396"/>
      <c r="EHR181" s="396"/>
      <c r="EHS181" s="396"/>
      <c r="EHT181" s="396"/>
      <c r="EHU181" s="396"/>
      <c r="EHV181" s="396"/>
      <c r="EHW181" s="396"/>
      <c r="EHX181" s="396"/>
      <c r="EHY181" s="396"/>
      <c r="EHZ181" s="396"/>
      <c r="EIA181" s="396"/>
      <c r="EIB181" s="396"/>
      <c r="EIC181" s="396"/>
      <c r="EID181" s="396"/>
      <c r="EIE181" s="396"/>
      <c r="EIF181" s="396"/>
      <c r="EIG181" s="396"/>
      <c r="EIH181" s="396"/>
      <c r="EII181" s="396"/>
      <c r="EIJ181" s="396"/>
      <c r="EIK181" s="396"/>
      <c r="EIL181" s="396"/>
      <c r="EIM181" s="396"/>
      <c r="EIN181" s="396"/>
      <c r="EIO181" s="396"/>
      <c r="EIP181" s="396"/>
      <c r="EIQ181" s="396"/>
      <c r="EIR181" s="396"/>
      <c r="EIS181" s="396"/>
      <c r="EIT181" s="396"/>
      <c r="EIU181" s="396"/>
      <c r="EIV181" s="396"/>
      <c r="EIW181" s="396"/>
      <c r="EIX181" s="396"/>
      <c r="EIY181" s="396"/>
      <c r="EIZ181" s="396"/>
      <c r="EJA181" s="396"/>
      <c r="EJB181" s="396"/>
      <c r="EJC181" s="396"/>
      <c r="EJD181" s="396"/>
      <c r="EJE181" s="396"/>
      <c r="EJF181" s="396"/>
      <c r="EJG181" s="396"/>
      <c r="EJH181" s="396"/>
      <c r="EJI181" s="396"/>
      <c r="EJJ181" s="396"/>
      <c r="EJK181" s="396"/>
      <c r="EJL181" s="396"/>
      <c r="EJM181" s="396"/>
      <c r="EJN181" s="396"/>
      <c r="EJO181" s="396"/>
      <c r="EJP181" s="396"/>
      <c r="EJQ181" s="396"/>
      <c r="EJR181" s="396"/>
      <c r="EJS181" s="396"/>
      <c r="EJT181" s="396"/>
      <c r="EJU181" s="396"/>
      <c r="EJV181" s="396"/>
      <c r="EJW181" s="396"/>
      <c r="EJX181" s="396"/>
      <c r="EJY181" s="396"/>
      <c r="EJZ181" s="396"/>
      <c r="EKA181" s="396"/>
      <c r="EKB181" s="396"/>
      <c r="EKC181" s="396"/>
      <c r="EKD181" s="396"/>
      <c r="EKE181" s="396"/>
      <c r="EKF181" s="396"/>
      <c r="EKG181" s="396"/>
      <c r="EKH181" s="396"/>
      <c r="EKI181" s="396"/>
      <c r="EKJ181" s="396"/>
      <c r="EKK181" s="396"/>
      <c r="EKL181" s="396"/>
      <c r="EKM181" s="396"/>
      <c r="EKN181" s="396"/>
      <c r="EKO181" s="396"/>
      <c r="EKP181" s="396"/>
      <c r="EKQ181" s="396"/>
      <c r="EKR181" s="396"/>
      <c r="EKS181" s="396"/>
      <c r="EKT181" s="396"/>
      <c r="EKU181" s="396"/>
      <c r="EKV181" s="396"/>
      <c r="EKW181" s="396"/>
      <c r="EKX181" s="396"/>
      <c r="EKY181" s="396"/>
      <c r="EKZ181" s="396"/>
      <c r="ELA181" s="396"/>
      <c r="ELB181" s="396"/>
      <c r="ELC181" s="396"/>
      <c r="ELD181" s="396"/>
      <c r="ELE181" s="396"/>
      <c r="ELF181" s="396"/>
      <c r="ELG181" s="396"/>
      <c r="ELH181" s="396"/>
      <c r="ELI181" s="396"/>
      <c r="ELJ181" s="396"/>
      <c r="ELK181" s="396"/>
      <c r="ELL181" s="396"/>
      <c r="ELM181" s="396"/>
      <c r="ELN181" s="396"/>
      <c r="ELO181" s="396"/>
      <c r="ELP181" s="396"/>
      <c r="ELQ181" s="396"/>
      <c r="ELR181" s="396"/>
      <c r="ELS181" s="396"/>
      <c r="ELT181" s="396"/>
      <c r="ELU181" s="396"/>
      <c r="ELV181" s="396"/>
      <c r="ELW181" s="396"/>
      <c r="ELX181" s="396"/>
      <c r="ELY181" s="396"/>
      <c r="ELZ181" s="396"/>
      <c r="EMA181" s="396"/>
      <c r="EMB181" s="396"/>
      <c r="EMC181" s="396"/>
      <c r="EMD181" s="396"/>
      <c r="EME181" s="396"/>
      <c r="EMF181" s="396"/>
      <c r="EMG181" s="396"/>
      <c r="EMH181" s="396"/>
      <c r="EMI181" s="396"/>
      <c r="EMJ181" s="396"/>
      <c r="EMK181" s="396"/>
      <c r="EML181" s="396"/>
      <c r="EMM181" s="396"/>
      <c r="EMN181" s="396"/>
      <c r="EMO181" s="396"/>
      <c r="EMP181" s="396"/>
      <c r="EMQ181" s="396"/>
      <c r="EMR181" s="396"/>
      <c r="EMS181" s="396"/>
      <c r="EMT181" s="396"/>
      <c r="EMU181" s="396"/>
      <c r="EMV181" s="396"/>
      <c r="EMW181" s="396"/>
      <c r="EMX181" s="396"/>
      <c r="EMY181" s="396"/>
      <c r="EMZ181" s="396"/>
      <c r="ENA181" s="396"/>
      <c r="ENB181" s="396"/>
      <c r="ENC181" s="396"/>
      <c r="END181" s="396"/>
      <c r="ENE181" s="396"/>
      <c r="ENF181" s="396"/>
      <c r="ENG181" s="396"/>
      <c r="ENH181" s="396"/>
      <c r="ENI181" s="396"/>
      <c r="ENJ181" s="396"/>
      <c r="ENK181" s="396"/>
      <c r="ENL181" s="396"/>
      <c r="ENM181" s="396"/>
      <c r="ENN181" s="396"/>
      <c r="ENO181" s="396"/>
      <c r="ENP181" s="396"/>
      <c r="ENQ181" s="396"/>
      <c r="ENR181" s="396"/>
      <c r="ENS181" s="396"/>
      <c r="ENT181" s="396"/>
      <c r="ENU181" s="396"/>
      <c r="ENV181" s="396"/>
      <c r="ENW181" s="396"/>
      <c r="ENX181" s="396"/>
      <c r="ENY181" s="396"/>
      <c r="ENZ181" s="396"/>
      <c r="EOA181" s="396"/>
      <c r="EOB181" s="396"/>
      <c r="EOC181" s="396"/>
      <c r="EOD181" s="396"/>
      <c r="EOE181" s="396"/>
      <c r="EOF181" s="396"/>
      <c r="EOG181" s="396"/>
      <c r="EOH181" s="396"/>
      <c r="EOI181" s="396"/>
      <c r="EOJ181" s="396"/>
      <c r="EOK181" s="396"/>
      <c r="EOL181" s="396"/>
      <c r="EOM181" s="396"/>
      <c r="EON181" s="396"/>
      <c r="EOO181" s="396"/>
      <c r="EOP181" s="396"/>
      <c r="EOQ181" s="396"/>
      <c r="EOR181" s="396"/>
      <c r="EOS181" s="396"/>
      <c r="EOT181" s="396"/>
      <c r="EOU181" s="396"/>
      <c r="EOV181" s="396"/>
      <c r="EOW181" s="396"/>
      <c r="EOX181" s="396"/>
      <c r="EOY181" s="396"/>
      <c r="EOZ181" s="396"/>
      <c r="EPA181" s="396"/>
      <c r="EPB181" s="396"/>
      <c r="EPC181" s="396"/>
      <c r="EPD181" s="396"/>
      <c r="EPE181" s="396"/>
      <c r="EPF181" s="396"/>
      <c r="EPG181" s="396"/>
      <c r="EPH181" s="396"/>
      <c r="EPI181" s="396"/>
      <c r="EPJ181" s="396"/>
      <c r="EPK181" s="396"/>
      <c r="EPL181" s="396"/>
      <c r="EPM181" s="396"/>
      <c r="EPN181" s="396"/>
      <c r="EPO181" s="396"/>
      <c r="EPP181" s="396"/>
      <c r="EPQ181" s="396"/>
      <c r="EPR181" s="396"/>
      <c r="EPS181" s="396"/>
      <c r="EPT181" s="396"/>
      <c r="EPU181" s="396"/>
      <c r="EPV181" s="396"/>
      <c r="EPW181" s="396"/>
      <c r="EPX181" s="396"/>
      <c r="EPY181" s="396"/>
      <c r="EPZ181" s="396"/>
      <c r="EQA181" s="396"/>
      <c r="EQB181" s="396"/>
      <c r="EQC181" s="396"/>
      <c r="EQD181" s="396"/>
      <c r="EQE181" s="396"/>
      <c r="EQF181" s="396"/>
      <c r="EQG181" s="396"/>
      <c r="EQH181" s="396"/>
      <c r="EQI181" s="396"/>
      <c r="EQJ181" s="396"/>
      <c r="EQK181" s="396"/>
      <c r="EQL181" s="396"/>
      <c r="EQM181" s="396"/>
      <c r="EQN181" s="396"/>
      <c r="EQO181" s="396"/>
      <c r="EQP181" s="396"/>
      <c r="EQQ181" s="396"/>
      <c r="EQR181" s="396"/>
      <c r="EQS181" s="396"/>
      <c r="EQT181" s="396"/>
      <c r="EQU181" s="396"/>
      <c r="EQV181" s="396"/>
      <c r="EQW181" s="396"/>
      <c r="EQX181" s="396"/>
      <c r="EQY181" s="396"/>
      <c r="EQZ181" s="396"/>
      <c r="ERA181" s="396"/>
      <c r="ERB181" s="396"/>
      <c r="ERC181" s="396"/>
      <c r="ERD181" s="396"/>
      <c r="ERE181" s="396"/>
      <c r="ERF181" s="396"/>
      <c r="ERG181" s="396"/>
      <c r="ERH181" s="396"/>
      <c r="ERI181" s="396"/>
      <c r="ERJ181" s="396"/>
      <c r="ERK181" s="396"/>
      <c r="ERL181" s="396"/>
      <c r="ERM181" s="396"/>
      <c r="ERN181" s="396"/>
      <c r="ERO181" s="396"/>
      <c r="ERP181" s="396"/>
      <c r="ERQ181" s="396"/>
      <c r="ERR181" s="396"/>
      <c r="ERS181" s="396"/>
      <c r="ERT181" s="396"/>
      <c r="ERU181" s="396"/>
      <c r="ERV181" s="396"/>
      <c r="ERW181" s="396"/>
      <c r="ERX181" s="396"/>
      <c r="ERY181" s="396"/>
      <c r="ERZ181" s="396"/>
      <c r="ESA181" s="396"/>
      <c r="ESB181" s="396"/>
      <c r="ESC181" s="396"/>
      <c r="ESD181" s="396"/>
      <c r="ESE181" s="396"/>
      <c r="ESF181" s="396"/>
      <c r="ESG181" s="396"/>
      <c r="ESH181" s="396"/>
      <c r="ESI181" s="396"/>
      <c r="ESJ181" s="396"/>
      <c r="ESK181" s="396"/>
      <c r="ESL181" s="396"/>
      <c r="ESM181" s="396"/>
      <c r="ESN181" s="396"/>
      <c r="ESO181" s="396"/>
      <c r="ESP181" s="396"/>
      <c r="ESQ181" s="396"/>
      <c r="ESR181" s="396"/>
      <c r="ESS181" s="396"/>
      <c r="EST181" s="396"/>
      <c r="ESU181" s="396"/>
      <c r="ESV181" s="396"/>
      <c r="ESW181" s="396"/>
      <c r="ESX181" s="396"/>
      <c r="ESY181" s="396"/>
      <c r="ESZ181" s="396"/>
      <c r="ETA181" s="396"/>
      <c r="ETB181" s="396"/>
      <c r="ETC181" s="396"/>
      <c r="ETD181" s="396"/>
      <c r="ETE181" s="396"/>
      <c r="ETF181" s="396"/>
      <c r="ETG181" s="396"/>
      <c r="ETH181" s="396"/>
      <c r="ETI181" s="396"/>
      <c r="ETJ181" s="396"/>
      <c r="ETK181" s="396"/>
      <c r="ETL181" s="396"/>
      <c r="ETM181" s="396"/>
      <c r="ETN181" s="396"/>
      <c r="ETO181" s="396"/>
      <c r="ETP181" s="396"/>
      <c r="ETQ181" s="396"/>
      <c r="ETR181" s="396"/>
      <c r="ETS181" s="396"/>
      <c r="ETT181" s="396"/>
      <c r="ETU181" s="396"/>
      <c r="ETV181" s="396"/>
      <c r="ETW181" s="396"/>
      <c r="ETX181" s="396"/>
      <c r="ETY181" s="396"/>
      <c r="ETZ181" s="396"/>
      <c r="EUA181" s="396"/>
      <c r="EUB181" s="396"/>
      <c r="EUC181" s="396"/>
      <c r="EUD181" s="396"/>
      <c r="EUE181" s="396"/>
      <c r="EUF181" s="396"/>
      <c r="EUG181" s="396"/>
      <c r="EUH181" s="396"/>
      <c r="EUI181" s="396"/>
      <c r="EUJ181" s="396"/>
      <c r="EUK181" s="396"/>
      <c r="EUL181" s="396"/>
      <c r="EUM181" s="396"/>
      <c r="EUN181" s="396"/>
      <c r="EUO181" s="396"/>
      <c r="EUP181" s="396"/>
      <c r="EUQ181" s="396"/>
      <c r="EUR181" s="396"/>
      <c r="EUS181" s="396"/>
      <c r="EUT181" s="396"/>
      <c r="EUU181" s="396"/>
      <c r="EUV181" s="396"/>
      <c r="EUW181" s="396"/>
      <c r="EUX181" s="396"/>
      <c r="EUY181" s="396"/>
      <c r="EUZ181" s="396"/>
      <c r="EVA181" s="396"/>
      <c r="EVB181" s="396"/>
      <c r="EVC181" s="396"/>
      <c r="EVD181" s="396"/>
      <c r="EVE181" s="396"/>
      <c r="EVF181" s="396"/>
      <c r="EVG181" s="396"/>
      <c r="EVH181" s="396"/>
      <c r="EVI181" s="396"/>
      <c r="EVJ181" s="396"/>
      <c r="EVK181" s="396"/>
      <c r="EVL181" s="396"/>
      <c r="EVM181" s="396"/>
      <c r="EVN181" s="396"/>
      <c r="EVO181" s="396"/>
      <c r="EVP181" s="396"/>
      <c r="EVQ181" s="396"/>
      <c r="EVR181" s="396"/>
      <c r="EVS181" s="396"/>
      <c r="EVT181" s="396"/>
      <c r="EVU181" s="396"/>
      <c r="EVV181" s="396"/>
      <c r="EVW181" s="396"/>
      <c r="EVX181" s="396"/>
      <c r="EVY181" s="396"/>
      <c r="EVZ181" s="396"/>
      <c r="EWA181" s="396"/>
      <c r="EWB181" s="396"/>
      <c r="EWC181" s="396"/>
      <c r="EWD181" s="396"/>
      <c r="EWE181" s="396"/>
      <c r="EWF181" s="396"/>
      <c r="EWG181" s="396"/>
      <c r="EWH181" s="396"/>
      <c r="EWI181" s="396"/>
      <c r="EWJ181" s="396"/>
      <c r="EWK181" s="396"/>
      <c r="EWL181" s="396"/>
      <c r="EWM181" s="396"/>
      <c r="EWN181" s="396"/>
      <c r="EWO181" s="396"/>
      <c r="EWP181" s="396"/>
      <c r="EWQ181" s="396"/>
      <c r="EWR181" s="396"/>
      <c r="EWS181" s="396"/>
      <c r="EWT181" s="396"/>
      <c r="EWU181" s="396"/>
      <c r="EWV181" s="396"/>
      <c r="EWW181" s="396"/>
      <c r="EWX181" s="396"/>
      <c r="EWY181" s="396"/>
      <c r="EWZ181" s="396"/>
      <c r="EXA181" s="396"/>
      <c r="EXB181" s="396"/>
      <c r="EXC181" s="396"/>
      <c r="EXD181" s="396"/>
      <c r="EXE181" s="396"/>
      <c r="EXF181" s="396"/>
      <c r="EXG181" s="396"/>
      <c r="EXH181" s="396"/>
      <c r="EXI181" s="396"/>
      <c r="EXJ181" s="396"/>
      <c r="EXK181" s="396"/>
      <c r="EXL181" s="396"/>
      <c r="EXM181" s="396"/>
      <c r="EXN181" s="396"/>
      <c r="EXO181" s="396"/>
      <c r="EXP181" s="396"/>
      <c r="EXQ181" s="396"/>
      <c r="EXR181" s="396"/>
      <c r="EXS181" s="396"/>
      <c r="EXT181" s="396"/>
      <c r="EXU181" s="396"/>
      <c r="EXV181" s="396"/>
      <c r="EXW181" s="396"/>
      <c r="EXX181" s="396"/>
      <c r="EXY181" s="396"/>
      <c r="EXZ181" s="396"/>
      <c r="EYA181" s="396"/>
      <c r="EYB181" s="396"/>
      <c r="EYC181" s="396"/>
      <c r="EYD181" s="396"/>
      <c r="EYE181" s="396"/>
      <c r="EYF181" s="396"/>
      <c r="EYG181" s="396"/>
      <c r="EYH181" s="396"/>
      <c r="EYI181" s="396"/>
      <c r="EYJ181" s="396"/>
      <c r="EYK181" s="396"/>
      <c r="EYL181" s="396"/>
      <c r="EYM181" s="396"/>
      <c r="EYN181" s="396"/>
      <c r="EYO181" s="396"/>
      <c r="EYP181" s="396"/>
      <c r="EYQ181" s="396"/>
      <c r="EYR181" s="396"/>
      <c r="EYS181" s="396"/>
      <c r="EYT181" s="396"/>
      <c r="EYU181" s="396"/>
      <c r="EYV181" s="396"/>
      <c r="EYW181" s="396"/>
      <c r="EYX181" s="396"/>
      <c r="EYY181" s="396"/>
      <c r="EYZ181" s="396"/>
      <c r="EZA181" s="396"/>
      <c r="EZB181" s="396"/>
      <c r="EZC181" s="396"/>
      <c r="EZD181" s="396"/>
      <c r="EZE181" s="396"/>
      <c r="EZF181" s="396"/>
      <c r="EZG181" s="396"/>
      <c r="EZH181" s="396"/>
      <c r="EZI181" s="396"/>
      <c r="EZJ181" s="396"/>
      <c r="EZK181" s="396"/>
      <c r="EZL181" s="396"/>
      <c r="EZM181" s="396"/>
      <c r="EZN181" s="396"/>
      <c r="EZO181" s="396"/>
      <c r="EZP181" s="396"/>
      <c r="EZQ181" s="396"/>
      <c r="EZR181" s="396"/>
      <c r="EZS181" s="396"/>
      <c r="EZT181" s="396"/>
      <c r="EZU181" s="396"/>
      <c r="EZV181" s="396"/>
      <c r="EZW181" s="396"/>
      <c r="EZX181" s="396"/>
      <c r="EZY181" s="396"/>
      <c r="EZZ181" s="396"/>
      <c r="FAA181" s="396"/>
      <c r="FAB181" s="396"/>
      <c r="FAC181" s="396"/>
      <c r="FAD181" s="396"/>
      <c r="FAE181" s="396"/>
      <c r="FAF181" s="396"/>
      <c r="FAG181" s="396"/>
      <c r="FAH181" s="396"/>
      <c r="FAI181" s="396"/>
      <c r="FAJ181" s="396"/>
      <c r="FAK181" s="396"/>
      <c r="FAL181" s="396"/>
      <c r="FAM181" s="396"/>
      <c r="FAN181" s="396"/>
      <c r="FAO181" s="396"/>
      <c r="FAP181" s="396"/>
      <c r="FAQ181" s="396"/>
      <c r="FAR181" s="396"/>
      <c r="FAS181" s="396"/>
      <c r="FAT181" s="396"/>
      <c r="FAU181" s="396"/>
      <c r="FAV181" s="396"/>
      <c r="FAW181" s="396"/>
      <c r="FAX181" s="396"/>
      <c r="FAY181" s="396"/>
      <c r="FAZ181" s="396"/>
      <c r="FBA181" s="396"/>
      <c r="FBB181" s="396"/>
      <c r="FBC181" s="396"/>
      <c r="FBD181" s="396"/>
      <c r="FBE181" s="396"/>
      <c r="FBF181" s="396"/>
      <c r="FBG181" s="396"/>
      <c r="FBH181" s="396"/>
      <c r="FBI181" s="396"/>
      <c r="FBJ181" s="396"/>
      <c r="FBK181" s="396"/>
      <c r="FBL181" s="396"/>
      <c r="FBM181" s="396"/>
      <c r="FBN181" s="396"/>
      <c r="FBO181" s="396"/>
      <c r="FBP181" s="396"/>
      <c r="FBQ181" s="396"/>
      <c r="FBR181" s="396"/>
      <c r="FBS181" s="396"/>
      <c r="FBT181" s="396"/>
      <c r="FBU181" s="396"/>
      <c r="FBV181" s="396"/>
      <c r="FBW181" s="396"/>
      <c r="FBX181" s="396"/>
      <c r="FBY181" s="396"/>
      <c r="FBZ181" s="396"/>
      <c r="FCA181" s="396"/>
      <c r="FCB181" s="396"/>
      <c r="FCC181" s="396"/>
      <c r="FCD181" s="396"/>
      <c r="FCE181" s="396"/>
      <c r="FCF181" s="396"/>
      <c r="FCG181" s="396"/>
      <c r="FCH181" s="396"/>
      <c r="FCI181" s="396"/>
      <c r="FCJ181" s="396"/>
      <c r="FCK181" s="396"/>
      <c r="FCL181" s="396"/>
      <c r="FCM181" s="396"/>
      <c r="FCN181" s="396"/>
      <c r="FCO181" s="396"/>
      <c r="FCP181" s="396"/>
      <c r="FCQ181" s="396"/>
      <c r="FCR181" s="396"/>
      <c r="FCS181" s="396"/>
      <c r="FCT181" s="396"/>
      <c r="FCU181" s="396"/>
      <c r="FCV181" s="396"/>
      <c r="FCW181" s="396"/>
      <c r="FCX181" s="396"/>
      <c r="FCY181" s="396"/>
      <c r="FCZ181" s="396"/>
      <c r="FDA181" s="396"/>
      <c r="FDB181" s="396"/>
      <c r="FDC181" s="396"/>
      <c r="FDD181" s="396"/>
      <c r="FDE181" s="396"/>
      <c r="FDF181" s="396"/>
      <c r="FDG181" s="396"/>
      <c r="FDH181" s="396"/>
      <c r="FDI181" s="396"/>
      <c r="FDJ181" s="396"/>
      <c r="FDK181" s="396"/>
      <c r="FDL181" s="396"/>
      <c r="FDM181" s="396"/>
      <c r="FDN181" s="396"/>
      <c r="FDO181" s="396"/>
      <c r="FDP181" s="396"/>
      <c r="FDQ181" s="396"/>
      <c r="FDR181" s="396"/>
      <c r="FDS181" s="396"/>
      <c r="FDT181" s="396"/>
      <c r="FDU181" s="396"/>
      <c r="FDV181" s="396"/>
      <c r="FDW181" s="396"/>
      <c r="FDX181" s="396"/>
      <c r="FDY181" s="396"/>
      <c r="FDZ181" s="396"/>
      <c r="FEA181" s="396"/>
      <c r="FEB181" s="396"/>
      <c r="FEC181" s="396"/>
      <c r="FED181" s="396"/>
      <c r="FEE181" s="396"/>
      <c r="FEF181" s="396"/>
      <c r="FEG181" s="396"/>
      <c r="FEH181" s="396"/>
      <c r="FEI181" s="396"/>
      <c r="FEJ181" s="396"/>
      <c r="FEK181" s="396"/>
      <c r="FEL181" s="396"/>
      <c r="FEM181" s="396"/>
      <c r="FEN181" s="396"/>
      <c r="FEO181" s="396"/>
      <c r="FEP181" s="396"/>
      <c r="FEQ181" s="396"/>
      <c r="FER181" s="396"/>
      <c r="FES181" s="396"/>
      <c r="FET181" s="396"/>
      <c r="FEU181" s="396"/>
      <c r="FEV181" s="396"/>
      <c r="FEW181" s="396"/>
      <c r="FEX181" s="396"/>
      <c r="FEY181" s="396"/>
      <c r="FEZ181" s="396"/>
      <c r="FFA181" s="396"/>
      <c r="FFB181" s="396"/>
      <c r="FFC181" s="396"/>
      <c r="FFD181" s="396"/>
      <c r="FFE181" s="396"/>
      <c r="FFF181" s="396"/>
      <c r="FFG181" s="396"/>
      <c r="FFH181" s="396"/>
      <c r="FFI181" s="396"/>
      <c r="FFJ181" s="396"/>
      <c r="FFK181" s="396"/>
      <c r="FFL181" s="396"/>
      <c r="FFM181" s="396"/>
      <c r="FFN181" s="396"/>
      <c r="FFO181" s="396"/>
      <c r="FFP181" s="396"/>
      <c r="FFQ181" s="396"/>
      <c r="FFR181" s="396"/>
      <c r="FFS181" s="396"/>
      <c r="FFT181" s="396"/>
      <c r="FFU181" s="396"/>
      <c r="FFV181" s="396"/>
      <c r="FFW181" s="396"/>
      <c r="FFX181" s="396"/>
      <c r="FFY181" s="396"/>
      <c r="FFZ181" s="396"/>
      <c r="FGA181" s="396"/>
      <c r="FGB181" s="396"/>
      <c r="FGC181" s="396"/>
      <c r="FGD181" s="396"/>
      <c r="FGE181" s="396"/>
      <c r="FGF181" s="396"/>
      <c r="FGG181" s="396"/>
      <c r="FGH181" s="396"/>
      <c r="FGI181" s="396"/>
      <c r="FGJ181" s="396"/>
      <c r="FGK181" s="396"/>
      <c r="FGL181" s="396"/>
      <c r="FGM181" s="396"/>
      <c r="FGN181" s="396"/>
      <c r="FGO181" s="396"/>
      <c r="FGP181" s="396"/>
      <c r="FGQ181" s="396"/>
      <c r="FGR181" s="396"/>
      <c r="FGS181" s="396"/>
      <c r="FGT181" s="396"/>
      <c r="FGU181" s="396"/>
      <c r="FGV181" s="396"/>
      <c r="FGW181" s="396"/>
      <c r="FGX181" s="396"/>
      <c r="FGY181" s="396"/>
      <c r="FGZ181" s="396"/>
      <c r="FHA181" s="396"/>
      <c r="FHB181" s="396"/>
      <c r="FHC181" s="396"/>
      <c r="FHD181" s="396"/>
      <c r="FHE181" s="396"/>
      <c r="FHF181" s="396"/>
      <c r="FHG181" s="396"/>
      <c r="FHH181" s="396"/>
      <c r="FHI181" s="396"/>
      <c r="FHJ181" s="396"/>
      <c r="FHK181" s="396"/>
      <c r="FHL181" s="396"/>
      <c r="FHM181" s="396"/>
      <c r="FHN181" s="396"/>
      <c r="FHO181" s="396"/>
      <c r="FHP181" s="396"/>
      <c r="FHQ181" s="396"/>
      <c r="FHR181" s="396"/>
      <c r="FHS181" s="396"/>
      <c r="FHT181" s="396"/>
      <c r="FHU181" s="396"/>
      <c r="FHV181" s="396"/>
      <c r="FHW181" s="396"/>
      <c r="FHX181" s="396"/>
      <c r="FHY181" s="396"/>
      <c r="FHZ181" s="396"/>
      <c r="FIA181" s="396"/>
      <c r="FIB181" s="396"/>
      <c r="FIC181" s="396"/>
      <c r="FID181" s="396"/>
      <c r="FIE181" s="396"/>
      <c r="FIF181" s="396"/>
      <c r="FIG181" s="396"/>
      <c r="FIH181" s="396"/>
      <c r="FII181" s="396"/>
      <c r="FIJ181" s="396"/>
      <c r="FIK181" s="396"/>
      <c r="FIL181" s="396"/>
      <c r="FIM181" s="396"/>
      <c r="FIN181" s="396"/>
      <c r="FIO181" s="396"/>
      <c r="FIP181" s="396"/>
      <c r="FIQ181" s="396"/>
      <c r="FIR181" s="396"/>
      <c r="FIS181" s="396"/>
      <c r="FIT181" s="396"/>
      <c r="FIU181" s="396"/>
      <c r="FIV181" s="396"/>
      <c r="FIW181" s="396"/>
      <c r="FIX181" s="396"/>
      <c r="FIY181" s="396"/>
      <c r="FIZ181" s="396"/>
      <c r="FJA181" s="396"/>
      <c r="FJB181" s="396"/>
      <c r="FJC181" s="396"/>
      <c r="FJD181" s="396"/>
      <c r="FJE181" s="396"/>
      <c r="FJF181" s="396"/>
      <c r="FJG181" s="396"/>
      <c r="FJH181" s="396"/>
      <c r="FJI181" s="396"/>
      <c r="FJJ181" s="396"/>
      <c r="FJK181" s="396"/>
      <c r="FJL181" s="396"/>
      <c r="FJM181" s="396"/>
      <c r="FJN181" s="396"/>
      <c r="FJO181" s="396"/>
      <c r="FJP181" s="396"/>
      <c r="FJQ181" s="396"/>
      <c r="FJR181" s="396"/>
      <c r="FJS181" s="396"/>
      <c r="FJT181" s="396"/>
      <c r="FJU181" s="396"/>
      <c r="FJV181" s="396"/>
      <c r="FJW181" s="396"/>
      <c r="FJX181" s="396"/>
      <c r="FJY181" s="396"/>
      <c r="FJZ181" s="396"/>
      <c r="FKA181" s="396"/>
      <c r="FKB181" s="396"/>
      <c r="FKC181" s="396"/>
      <c r="FKD181" s="396"/>
      <c r="FKE181" s="396"/>
      <c r="FKF181" s="396"/>
      <c r="FKG181" s="396"/>
      <c r="FKH181" s="396"/>
      <c r="FKI181" s="396"/>
      <c r="FKJ181" s="396"/>
      <c r="FKK181" s="396"/>
      <c r="FKL181" s="396"/>
      <c r="FKM181" s="396"/>
      <c r="FKN181" s="396"/>
      <c r="FKO181" s="396"/>
      <c r="FKP181" s="396"/>
      <c r="FKQ181" s="396"/>
      <c r="FKR181" s="396"/>
      <c r="FKS181" s="396"/>
      <c r="FKT181" s="396"/>
      <c r="FKU181" s="396"/>
      <c r="FKV181" s="396"/>
      <c r="FKW181" s="396"/>
      <c r="FKX181" s="396"/>
      <c r="FKY181" s="396"/>
      <c r="FKZ181" s="396"/>
      <c r="FLA181" s="396"/>
      <c r="FLB181" s="396"/>
      <c r="FLC181" s="396"/>
      <c r="FLD181" s="396"/>
      <c r="FLE181" s="396"/>
      <c r="FLF181" s="396"/>
      <c r="FLG181" s="396"/>
      <c r="FLH181" s="396"/>
      <c r="FLI181" s="396"/>
      <c r="FLJ181" s="396"/>
      <c r="FLK181" s="396"/>
      <c r="FLL181" s="396"/>
      <c r="FLM181" s="396"/>
      <c r="FLN181" s="396"/>
      <c r="FLO181" s="396"/>
      <c r="FLP181" s="396"/>
      <c r="FLQ181" s="396"/>
      <c r="FLR181" s="396"/>
      <c r="FLS181" s="396"/>
      <c r="FLT181" s="396"/>
      <c r="FLU181" s="396"/>
      <c r="FLV181" s="396"/>
      <c r="FLW181" s="396"/>
      <c r="FLX181" s="396"/>
      <c r="FLY181" s="396"/>
      <c r="FLZ181" s="396"/>
      <c r="FMA181" s="396"/>
      <c r="FMB181" s="396"/>
      <c r="FMC181" s="396"/>
      <c r="FMD181" s="396"/>
      <c r="FME181" s="396"/>
      <c r="FMF181" s="396"/>
      <c r="FMG181" s="396"/>
      <c r="FMH181" s="396"/>
      <c r="FMI181" s="396"/>
      <c r="FMJ181" s="396"/>
      <c r="FMK181" s="396"/>
      <c r="FML181" s="396"/>
      <c r="FMM181" s="396"/>
      <c r="FMN181" s="396"/>
      <c r="FMO181" s="396"/>
      <c r="FMP181" s="396"/>
      <c r="FMQ181" s="396"/>
      <c r="FMR181" s="396"/>
      <c r="FMS181" s="396"/>
      <c r="FMT181" s="396"/>
      <c r="FMU181" s="396"/>
      <c r="FMV181" s="396"/>
      <c r="FMW181" s="396"/>
      <c r="FMX181" s="396"/>
      <c r="FMY181" s="396"/>
      <c r="FMZ181" s="396"/>
      <c r="FNA181" s="396"/>
      <c r="FNB181" s="396"/>
      <c r="FNC181" s="396"/>
      <c r="FND181" s="396"/>
      <c r="FNE181" s="396"/>
      <c r="FNF181" s="396"/>
      <c r="FNG181" s="396"/>
      <c r="FNH181" s="396"/>
      <c r="FNI181" s="396"/>
      <c r="FNJ181" s="396"/>
      <c r="FNK181" s="396"/>
      <c r="FNL181" s="396"/>
      <c r="FNM181" s="396"/>
      <c r="FNN181" s="396"/>
      <c r="FNO181" s="396"/>
      <c r="FNP181" s="396"/>
      <c r="FNQ181" s="396"/>
      <c r="FNR181" s="396"/>
      <c r="FNS181" s="396"/>
      <c r="FNT181" s="396"/>
      <c r="FNU181" s="396"/>
      <c r="FNV181" s="396"/>
      <c r="FNW181" s="396"/>
      <c r="FNX181" s="396"/>
      <c r="FNY181" s="396"/>
      <c r="FNZ181" s="396"/>
      <c r="FOA181" s="396"/>
      <c r="FOB181" s="396"/>
      <c r="FOC181" s="396"/>
      <c r="FOD181" s="396"/>
      <c r="FOE181" s="396"/>
      <c r="FOF181" s="396"/>
      <c r="FOG181" s="396"/>
      <c r="FOH181" s="396"/>
      <c r="FOI181" s="396"/>
      <c r="FOJ181" s="396"/>
      <c r="FOK181" s="396"/>
      <c r="FOL181" s="396"/>
      <c r="FOM181" s="396"/>
      <c r="FON181" s="396"/>
      <c r="FOO181" s="396"/>
      <c r="FOP181" s="396"/>
      <c r="FOQ181" s="396"/>
      <c r="FOR181" s="396"/>
      <c r="FOS181" s="396"/>
      <c r="FOT181" s="396"/>
      <c r="FOU181" s="396"/>
      <c r="FOV181" s="396"/>
      <c r="FOW181" s="396"/>
      <c r="FOX181" s="396"/>
      <c r="FOY181" s="396"/>
      <c r="FOZ181" s="396"/>
      <c r="FPA181" s="396"/>
      <c r="FPB181" s="396"/>
      <c r="FPC181" s="396"/>
      <c r="FPD181" s="396"/>
      <c r="FPE181" s="396"/>
      <c r="FPF181" s="396"/>
      <c r="FPG181" s="396"/>
      <c r="FPH181" s="396"/>
      <c r="FPI181" s="396"/>
      <c r="FPJ181" s="396"/>
      <c r="FPK181" s="396"/>
      <c r="FPL181" s="396"/>
      <c r="FPM181" s="396"/>
      <c r="FPN181" s="396"/>
      <c r="FPO181" s="396"/>
      <c r="FPP181" s="396"/>
      <c r="FPQ181" s="396"/>
      <c r="FPR181" s="396"/>
      <c r="FPS181" s="396"/>
      <c r="FPT181" s="396"/>
      <c r="FPU181" s="396"/>
      <c r="FPV181" s="396"/>
      <c r="FPW181" s="396"/>
      <c r="FPX181" s="396"/>
      <c r="FPY181" s="396"/>
      <c r="FPZ181" s="396"/>
      <c r="FQA181" s="396"/>
      <c r="FQB181" s="396"/>
      <c r="FQC181" s="396"/>
      <c r="FQD181" s="396"/>
      <c r="FQE181" s="396"/>
      <c r="FQF181" s="396"/>
      <c r="FQG181" s="396"/>
      <c r="FQH181" s="396"/>
      <c r="FQI181" s="396"/>
      <c r="FQJ181" s="396"/>
      <c r="FQK181" s="396"/>
      <c r="FQL181" s="396"/>
      <c r="FQM181" s="396"/>
      <c r="FQN181" s="396"/>
      <c r="FQO181" s="396"/>
      <c r="FQP181" s="396"/>
      <c r="FQQ181" s="396"/>
      <c r="FQR181" s="396"/>
      <c r="FQS181" s="396"/>
      <c r="FQT181" s="396"/>
      <c r="FQU181" s="396"/>
      <c r="FQV181" s="396"/>
      <c r="FQW181" s="396"/>
      <c r="FQX181" s="396"/>
      <c r="FQY181" s="396"/>
      <c r="FQZ181" s="396"/>
      <c r="FRA181" s="396"/>
      <c r="FRB181" s="396"/>
      <c r="FRC181" s="396"/>
      <c r="FRD181" s="396"/>
      <c r="FRE181" s="396"/>
      <c r="FRF181" s="396"/>
      <c r="FRG181" s="396"/>
      <c r="FRH181" s="396"/>
      <c r="FRI181" s="396"/>
      <c r="FRJ181" s="396"/>
      <c r="FRK181" s="396"/>
      <c r="FRL181" s="396"/>
      <c r="FRM181" s="396"/>
      <c r="FRN181" s="396"/>
      <c r="FRO181" s="396"/>
      <c r="FRP181" s="396"/>
      <c r="FRQ181" s="396"/>
      <c r="FRR181" s="396"/>
      <c r="FRS181" s="396"/>
      <c r="FRT181" s="396"/>
      <c r="FRU181" s="396"/>
      <c r="FRV181" s="396"/>
      <c r="FRW181" s="396"/>
      <c r="FRX181" s="396"/>
      <c r="FRY181" s="396"/>
      <c r="FRZ181" s="396"/>
      <c r="FSA181" s="396"/>
      <c r="FSB181" s="396"/>
      <c r="FSC181" s="396"/>
      <c r="FSD181" s="396"/>
      <c r="FSE181" s="396"/>
      <c r="FSF181" s="396"/>
      <c r="FSG181" s="396"/>
      <c r="FSH181" s="396"/>
      <c r="FSI181" s="396"/>
      <c r="FSJ181" s="396"/>
      <c r="FSK181" s="396"/>
      <c r="FSL181" s="396"/>
      <c r="FSM181" s="396"/>
      <c r="FSN181" s="396"/>
      <c r="FSO181" s="396"/>
      <c r="FSP181" s="396"/>
      <c r="FSQ181" s="396"/>
      <c r="FSR181" s="396"/>
      <c r="FSS181" s="396"/>
      <c r="FST181" s="396"/>
      <c r="FSU181" s="396"/>
      <c r="FSV181" s="396"/>
      <c r="FSW181" s="396"/>
      <c r="FSX181" s="396"/>
      <c r="FSY181" s="396"/>
      <c r="FSZ181" s="396"/>
      <c r="FTA181" s="396"/>
      <c r="FTB181" s="396"/>
      <c r="FTC181" s="396"/>
      <c r="FTD181" s="396"/>
      <c r="FTE181" s="396"/>
      <c r="FTF181" s="396"/>
      <c r="FTG181" s="396"/>
      <c r="FTH181" s="396"/>
      <c r="FTI181" s="396"/>
      <c r="FTJ181" s="396"/>
      <c r="FTK181" s="396"/>
      <c r="FTL181" s="396"/>
      <c r="FTM181" s="396"/>
      <c r="FTN181" s="396"/>
      <c r="FTO181" s="396"/>
      <c r="FTP181" s="396"/>
      <c r="FTQ181" s="396"/>
      <c r="FTR181" s="396"/>
      <c r="FTS181" s="396"/>
      <c r="FTT181" s="396"/>
      <c r="FTU181" s="396"/>
      <c r="FTV181" s="396"/>
      <c r="FTW181" s="396"/>
      <c r="FTX181" s="396"/>
      <c r="FTY181" s="396"/>
      <c r="FTZ181" s="396"/>
      <c r="FUA181" s="396"/>
      <c r="FUB181" s="396"/>
      <c r="FUC181" s="396"/>
      <c r="FUD181" s="396"/>
      <c r="FUE181" s="396"/>
      <c r="FUF181" s="396"/>
      <c r="FUG181" s="396"/>
      <c r="FUH181" s="396"/>
      <c r="FUI181" s="396"/>
      <c r="FUJ181" s="396"/>
      <c r="FUK181" s="396"/>
      <c r="FUL181" s="396"/>
      <c r="FUM181" s="396"/>
      <c r="FUN181" s="396"/>
      <c r="FUO181" s="396"/>
      <c r="FUP181" s="396"/>
      <c r="FUQ181" s="396"/>
      <c r="FUR181" s="396"/>
      <c r="FUS181" s="396"/>
      <c r="FUT181" s="396"/>
      <c r="FUU181" s="396"/>
      <c r="FUV181" s="396"/>
      <c r="FUW181" s="396"/>
      <c r="FUX181" s="396"/>
      <c r="FUY181" s="396"/>
      <c r="FUZ181" s="396"/>
      <c r="FVA181" s="396"/>
      <c r="FVB181" s="396"/>
      <c r="FVC181" s="396"/>
      <c r="FVD181" s="396"/>
      <c r="FVE181" s="396"/>
      <c r="FVF181" s="396"/>
      <c r="FVG181" s="396"/>
      <c r="FVH181" s="396"/>
      <c r="FVI181" s="396"/>
      <c r="FVJ181" s="396"/>
      <c r="FVK181" s="396"/>
      <c r="FVL181" s="396"/>
      <c r="FVM181" s="396"/>
      <c r="FVN181" s="396"/>
      <c r="FVO181" s="396"/>
      <c r="FVP181" s="396"/>
      <c r="FVQ181" s="396"/>
      <c r="FVR181" s="396"/>
      <c r="FVS181" s="396"/>
      <c r="FVT181" s="396"/>
      <c r="FVU181" s="396"/>
      <c r="FVV181" s="396"/>
      <c r="FVW181" s="396"/>
      <c r="FVX181" s="396"/>
      <c r="FVY181" s="396"/>
      <c r="FVZ181" s="396"/>
      <c r="FWA181" s="396"/>
      <c r="FWB181" s="396"/>
      <c r="FWC181" s="396"/>
      <c r="FWD181" s="396"/>
      <c r="FWE181" s="396"/>
      <c r="FWF181" s="396"/>
      <c r="FWG181" s="396"/>
      <c r="FWH181" s="396"/>
      <c r="FWI181" s="396"/>
      <c r="FWJ181" s="396"/>
      <c r="FWK181" s="396"/>
      <c r="FWL181" s="396"/>
      <c r="FWM181" s="396"/>
      <c r="FWN181" s="396"/>
      <c r="FWO181" s="396"/>
      <c r="FWP181" s="396"/>
      <c r="FWQ181" s="396"/>
      <c r="FWR181" s="396"/>
      <c r="FWS181" s="396"/>
      <c r="FWT181" s="396"/>
      <c r="FWU181" s="396"/>
      <c r="FWV181" s="396"/>
      <c r="FWW181" s="396"/>
      <c r="FWX181" s="396"/>
      <c r="FWY181" s="396"/>
      <c r="FWZ181" s="396"/>
      <c r="FXA181" s="396"/>
      <c r="FXB181" s="396"/>
      <c r="FXC181" s="396"/>
      <c r="FXD181" s="396"/>
      <c r="FXE181" s="396"/>
      <c r="FXF181" s="396"/>
      <c r="FXG181" s="396"/>
      <c r="FXH181" s="396"/>
      <c r="FXI181" s="396"/>
      <c r="FXJ181" s="396"/>
      <c r="FXK181" s="396"/>
      <c r="FXL181" s="396"/>
      <c r="FXM181" s="396"/>
      <c r="FXN181" s="396"/>
      <c r="FXO181" s="396"/>
      <c r="FXP181" s="396"/>
      <c r="FXQ181" s="396"/>
      <c r="FXR181" s="396"/>
      <c r="FXS181" s="396"/>
      <c r="FXT181" s="396"/>
      <c r="FXU181" s="396"/>
      <c r="FXV181" s="396"/>
      <c r="FXW181" s="396"/>
      <c r="FXX181" s="396"/>
      <c r="FXY181" s="396"/>
      <c r="FXZ181" s="396"/>
      <c r="FYA181" s="396"/>
      <c r="FYB181" s="396"/>
      <c r="FYC181" s="396"/>
      <c r="FYD181" s="396"/>
      <c r="FYE181" s="396"/>
      <c r="FYF181" s="396"/>
      <c r="FYG181" s="396"/>
      <c r="FYH181" s="396"/>
      <c r="FYI181" s="396"/>
      <c r="FYJ181" s="396"/>
      <c r="FYK181" s="396"/>
      <c r="FYL181" s="396"/>
      <c r="FYM181" s="396"/>
      <c r="FYN181" s="396"/>
      <c r="FYO181" s="396"/>
      <c r="FYP181" s="396"/>
      <c r="FYQ181" s="396"/>
      <c r="FYR181" s="396"/>
      <c r="FYS181" s="396"/>
      <c r="FYT181" s="396"/>
      <c r="FYU181" s="396"/>
      <c r="FYV181" s="396"/>
      <c r="FYW181" s="396"/>
      <c r="FYX181" s="396"/>
      <c r="FYY181" s="396"/>
      <c r="FYZ181" s="396"/>
      <c r="FZA181" s="396"/>
      <c r="FZB181" s="396"/>
      <c r="FZC181" s="396"/>
      <c r="FZD181" s="396"/>
      <c r="FZE181" s="396"/>
      <c r="FZF181" s="396"/>
      <c r="FZG181" s="396"/>
      <c r="FZH181" s="396"/>
      <c r="FZI181" s="396"/>
      <c r="FZJ181" s="396"/>
      <c r="FZK181" s="396"/>
      <c r="FZL181" s="396"/>
      <c r="FZM181" s="396"/>
      <c r="FZN181" s="396"/>
      <c r="FZO181" s="396"/>
      <c r="FZP181" s="396"/>
      <c r="FZQ181" s="396"/>
      <c r="FZR181" s="396"/>
      <c r="FZS181" s="396"/>
      <c r="FZT181" s="396"/>
      <c r="FZU181" s="396"/>
      <c r="FZV181" s="396"/>
      <c r="FZW181" s="396"/>
      <c r="FZX181" s="396"/>
      <c r="FZY181" s="396"/>
      <c r="FZZ181" s="396"/>
      <c r="GAA181" s="396"/>
      <c r="GAB181" s="396"/>
      <c r="GAC181" s="396"/>
      <c r="GAD181" s="396"/>
      <c r="GAE181" s="396"/>
      <c r="GAF181" s="396"/>
      <c r="GAG181" s="396"/>
      <c r="GAH181" s="396"/>
      <c r="GAI181" s="396"/>
      <c r="GAJ181" s="396"/>
      <c r="GAK181" s="396"/>
      <c r="GAL181" s="396"/>
      <c r="GAM181" s="396"/>
      <c r="GAN181" s="396"/>
      <c r="GAO181" s="396"/>
      <c r="GAP181" s="396"/>
      <c r="GAQ181" s="396"/>
      <c r="GAR181" s="396"/>
      <c r="GAS181" s="396"/>
      <c r="GAT181" s="396"/>
      <c r="GAU181" s="396"/>
      <c r="GAV181" s="396"/>
      <c r="GAW181" s="396"/>
      <c r="GAX181" s="396"/>
      <c r="GAY181" s="396"/>
      <c r="GAZ181" s="396"/>
      <c r="GBA181" s="396"/>
      <c r="GBB181" s="396"/>
      <c r="GBC181" s="396"/>
      <c r="GBD181" s="396"/>
      <c r="GBE181" s="396"/>
      <c r="GBF181" s="396"/>
      <c r="GBG181" s="396"/>
      <c r="GBH181" s="396"/>
      <c r="GBI181" s="396"/>
      <c r="GBJ181" s="396"/>
      <c r="GBK181" s="396"/>
      <c r="GBL181" s="396"/>
      <c r="GBM181" s="396"/>
      <c r="GBN181" s="396"/>
      <c r="GBO181" s="396"/>
      <c r="GBP181" s="396"/>
      <c r="GBQ181" s="396"/>
      <c r="GBR181" s="396"/>
      <c r="GBS181" s="396"/>
      <c r="GBT181" s="396"/>
      <c r="GBU181" s="396"/>
      <c r="GBV181" s="396"/>
      <c r="GBW181" s="396"/>
      <c r="GBX181" s="396"/>
      <c r="GBY181" s="396"/>
      <c r="GBZ181" s="396"/>
      <c r="GCA181" s="396"/>
      <c r="GCB181" s="396"/>
      <c r="GCC181" s="396"/>
      <c r="GCD181" s="396"/>
      <c r="GCE181" s="396"/>
      <c r="GCF181" s="396"/>
      <c r="GCG181" s="396"/>
      <c r="GCH181" s="396"/>
      <c r="GCI181" s="396"/>
      <c r="GCJ181" s="396"/>
      <c r="GCK181" s="396"/>
      <c r="GCL181" s="396"/>
      <c r="GCM181" s="396"/>
      <c r="GCN181" s="396"/>
      <c r="GCO181" s="396"/>
      <c r="GCP181" s="396"/>
      <c r="GCQ181" s="396"/>
      <c r="GCR181" s="396"/>
      <c r="GCS181" s="396"/>
      <c r="GCT181" s="396"/>
      <c r="GCU181" s="396"/>
      <c r="GCV181" s="396"/>
      <c r="GCW181" s="396"/>
      <c r="GCX181" s="396"/>
      <c r="GCY181" s="396"/>
      <c r="GCZ181" s="396"/>
      <c r="GDA181" s="396"/>
      <c r="GDB181" s="396"/>
      <c r="GDC181" s="396"/>
      <c r="GDD181" s="396"/>
      <c r="GDE181" s="396"/>
      <c r="GDF181" s="396"/>
      <c r="GDG181" s="396"/>
      <c r="GDH181" s="396"/>
      <c r="GDI181" s="396"/>
      <c r="GDJ181" s="396"/>
      <c r="GDK181" s="396"/>
      <c r="GDL181" s="396"/>
      <c r="GDM181" s="396"/>
      <c r="GDN181" s="396"/>
      <c r="GDO181" s="396"/>
      <c r="GDP181" s="396"/>
      <c r="GDQ181" s="396"/>
      <c r="GDR181" s="396"/>
      <c r="GDS181" s="396"/>
      <c r="GDT181" s="396"/>
      <c r="GDU181" s="396"/>
      <c r="GDV181" s="396"/>
      <c r="GDW181" s="396"/>
      <c r="GDX181" s="396"/>
      <c r="GDY181" s="396"/>
      <c r="GDZ181" s="396"/>
      <c r="GEA181" s="396"/>
      <c r="GEB181" s="396"/>
      <c r="GEC181" s="396"/>
      <c r="GED181" s="396"/>
      <c r="GEE181" s="396"/>
      <c r="GEF181" s="396"/>
      <c r="GEG181" s="396"/>
      <c r="GEH181" s="396"/>
      <c r="GEI181" s="396"/>
      <c r="GEJ181" s="396"/>
      <c r="GEK181" s="396"/>
      <c r="GEL181" s="396"/>
      <c r="GEM181" s="396"/>
      <c r="GEN181" s="396"/>
      <c r="GEO181" s="396"/>
      <c r="GEP181" s="396"/>
      <c r="GEQ181" s="396"/>
      <c r="GER181" s="396"/>
      <c r="GES181" s="396"/>
      <c r="GET181" s="396"/>
      <c r="GEU181" s="396"/>
      <c r="GEV181" s="396"/>
      <c r="GEW181" s="396"/>
      <c r="GEX181" s="396"/>
      <c r="GEY181" s="396"/>
      <c r="GEZ181" s="396"/>
      <c r="GFA181" s="396"/>
      <c r="GFB181" s="396"/>
      <c r="GFC181" s="396"/>
      <c r="GFD181" s="396"/>
      <c r="GFE181" s="396"/>
      <c r="GFF181" s="396"/>
      <c r="GFG181" s="396"/>
      <c r="GFH181" s="396"/>
      <c r="GFI181" s="396"/>
      <c r="GFJ181" s="396"/>
      <c r="GFK181" s="396"/>
      <c r="GFL181" s="396"/>
      <c r="GFM181" s="396"/>
      <c r="GFN181" s="396"/>
      <c r="GFO181" s="396"/>
      <c r="GFP181" s="396"/>
      <c r="GFQ181" s="396"/>
      <c r="GFR181" s="396"/>
      <c r="GFS181" s="396"/>
      <c r="GFT181" s="396"/>
      <c r="GFU181" s="396"/>
      <c r="GFV181" s="396"/>
      <c r="GFW181" s="396"/>
      <c r="GFX181" s="396"/>
      <c r="GFY181" s="396"/>
      <c r="GFZ181" s="396"/>
      <c r="GGA181" s="396"/>
      <c r="GGB181" s="396"/>
      <c r="GGC181" s="396"/>
      <c r="GGD181" s="396"/>
      <c r="GGE181" s="396"/>
      <c r="GGF181" s="396"/>
      <c r="GGG181" s="396"/>
      <c r="GGH181" s="396"/>
      <c r="GGI181" s="396"/>
      <c r="GGJ181" s="396"/>
      <c r="GGK181" s="396"/>
      <c r="GGL181" s="396"/>
      <c r="GGM181" s="396"/>
      <c r="GGN181" s="396"/>
      <c r="GGO181" s="396"/>
      <c r="GGP181" s="396"/>
      <c r="GGQ181" s="396"/>
      <c r="GGR181" s="396"/>
      <c r="GGS181" s="396"/>
      <c r="GGT181" s="396"/>
      <c r="GGU181" s="396"/>
      <c r="GGV181" s="396"/>
      <c r="GGW181" s="396"/>
      <c r="GGX181" s="396"/>
      <c r="GGY181" s="396"/>
      <c r="GGZ181" s="396"/>
      <c r="GHA181" s="396"/>
      <c r="GHB181" s="396"/>
      <c r="GHC181" s="396"/>
      <c r="GHD181" s="396"/>
      <c r="GHE181" s="396"/>
      <c r="GHF181" s="396"/>
      <c r="GHG181" s="396"/>
      <c r="GHH181" s="396"/>
      <c r="GHI181" s="396"/>
      <c r="GHJ181" s="396"/>
      <c r="GHK181" s="396"/>
      <c r="GHL181" s="396"/>
      <c r="GHM181" s="396"/>
      <c r="GHN181" s="396"/>
      <c r="GHO181" s="396"/>
      <c r="GHP181" s="396"/>
      <c r="GHQ181" s="396"/>
      <c r="GHR181" s="396"/>
      <c r="GHS181" s="396"/>
      <c r="GHT181" s="396"/>
      <c r="GHU181" s="396"/>
      <c r="GHV181" s="396"/>
      <c r="GHW181" s="396"/>
      <c r="GHX181" s="396"/>
      <c r="GHY181" s="396"/>
      <c r="GHZ181" s="396"/>
      <c r="GIA181" s="396"/>
      <c r="GIB181" s="396"/>
      <c r="GIC181" s="396"/>
      <c r="GID181" s="396"/>
      <c r="GIE181" s="396"/>
      <c r="GIF181" s="396"/>
      <c r="GIG181" s="396"/>
      <c r="GIH181" s="396"/>
      <c r="GII181" s="396"/>
      <c r="GIJ181" s="396"/>
      <c r="GIK181" s="396"/>
      <c r="GIL181" s="396"/>
      <c r="GIM181" s="396"/>
      <c r="GIN181" s="396"/>
      <c r="GIO181" s="396"/>
      <c r="GIP181" s="396"/>
      <c r="GIQ181" s="396"/>
      <c r="GIR181" s="396"/>
      <c r="GIS181" s="396"/>
      <c r="GIT181" s="396"/>
      <c r="GIU181" s="396"/>
      <c r="GIV181" s="396"/>
      <c r="GIW181" s="396"/>
      <c r="GIX181" s="396"/>
      <c r="GIY181" s="396"/>
      <c r="GIZ181" s="396"/>
      <c r="GJA181" s="396"/>
      <c r="GJB181" s="396"/>
      <c r="GJC181" s="396"/>
      <c r="GJD181" s="396"/>
      <c r="GJE181" s="396"/>
      <c r="GJF181" s="396"/>
      <c r="GJG181" s="396"/>
      <c r="GJH181" s="396"/>
      <c r="GJI181" s="396"/>
      <c r="GJJ181" s="396"/>
      <c r="GJK181" s="396"/>
      <c r="GJL181" s="396"/>
      <c r="GJM181" s="396"/>
      <c r="GJN181" s="396"/>
      <c r="GJO181" s="396"/>
      <c r="GJP181" s="396"/>
      <c r="GJQ181" s="396"/>
      <c r="GJR181" s="396"/>
      <c r="GJS181" s="396"/>
      <c r="GJT181" s="396"/>
      <c r="GJU181" s="396"/>
      <c r="GJV181" s="396"/>
      <c r="GJW181" s="396"/>
      <c r="GJX181" s="396"/>
      <c r="GJY181" s="396"/>
      <c r="GJZ181" s="396"/>
      <c r="GKA181" s="396"/>
      <c r="GKB181" s="396"/>
      <c r="GKC181" s="396"/>
      <c r="GKD181" s="396"/>
      <c r="GKE181" s="396"/>
      <c r="GKF181" s="396"/>
      <c r="GKG181" s="396"/>
      <c r="GKH181" s="396"/>
      <c r="GKI181" s="396"/>
      <c r="GKJ181" s="396"/>
      <c r="GKK181" s="396"/>
      <c r="GKL181" s="396"/>
      <c r="GKM181" s="396"/>
      <c r="GKN181" s="396"/>
      <c r="GKO181" s="396"/>
      <c r="GKP181" s="396"/>
      <c r="GKQ181" s="396"/>
      <c r="GKR181" s="396"/>
      <c r="GKS181" s="396"/>
      <c r="GKT181" s="396"/>
      <c r="GKU181" s="396"/>
      <c r="GKV181" s="396"/>
      <c r="GKW181" s="396"/>
      <c r="GKX181" s="396"/>
      <c r="GKY181" s="396"/>
      <c r="GKZ181" s="396"/>
      <c r="GLA181" s="396"/>
      <c r="GLB181" s="396"/>
      <c r="GLC181" s="396"/>
      <c r="GLD181" s="396"/>
      <c r="GLE181" s="396"/>
      <c r="GLF181" s="396"/>
      <c r="GLG181" s="396"/>
      <c r="GLH181" s="396"/>
      <c r="GLI181" s="396"/>
      <c r="GLJ181" s="396"/>
      <c r="GLK181" s="396"/>
      <c r="GLL181" s="396"/>
      <c r="GLM181" s="396"/>
      <c r="GLN181" s="396"/>
      <c r="GLO181" s="396"/>
      <c r="GLP181" s="396"/>
      <c r="GLQ181" s="396"/>
      <c r="GLR181" s="396"/>
      <c r="GLS181" s="396"/>
      <c r="GLT181" s="396"/>
      <c r="GLU181" s="396"/>
      <c r="GLV181" s="396"/>
      <c r="GLW181" s="396"/>
      <c r="GLX181" s="396"/>
      <c r="GLY181" s="396"/>
      <c r="GLZ181" s="396"/>
      <c r="GMA181" s="396"/>
      <c r="GMB181" s="396"/>
      <c r="GMC181" s="396"/>
      <c r="GMD181" s="396"/>
      <c r="GME181" s="396"/>
      <c r="GMF181" s="396"/>
      <c r="GMG181" s="396"/>
      <c r="GMH181" s="396"/>
      <c r="GMI181" s="396"/>
      <c r="GMJ181" s="396"/>
      <c r="GMK181" s="396"/>
      <c r="GML181" s="396"/>
      <c r="GMM181" s="396"/>
      <c r="GMN181" s="396"/>
      <c r="GMO181" s="396"/>
      <c r="GMP181" s="396"/>
      <c r="GMQ181" s="396"/>
      <c r="GMR181" s="396"/>
      <c r="GMS181" s="396"/>
      <c r="GMT181" s="396"/>
      <c r="GMU181" s="396"/>
      <c r="GMV181" s="396"/>
      <c r="GMW181" s="396"/>
      <c r="GMX181" s="396"/>
      <c r="GMY181" s="396"/>
      <c r="GMZ181" s="396"/>
      <c r="GNA181" s="396"/>
      <c r="GNB181" s="396"/>
      <c r="GNC181" s="396"/>
      <c r="GND181" s="396"/>
      <c r="GNE181" s="396"/>
      <c r="GNF181" s="396"/>
      <c r="GNG181" s="396"/>
      <c r="GNH181" s="396"/>
      <c r="GNI181" s="396"/>
      <c r="GNJ181" s="396"/>
      <c r="GNK181" s="396"/>
      <c r="GNL181" s="396"/>
      <c r="GNM181" s="396"/>
      <c r="GNN181" s="396"/>
      <c r="GNO181" s="396"/>
      <c r="GNP181" s="396"/>
      <c r="GNQ181" s="396"/>
      <c r="GNR181" s="396"/>
      <c r="GNS181" s="396"/>
      <c r="GNT181" s="396"/>
      <c r="GNU181" s="396"/>
      <c r="GNV181" s="396"/>
      <c r="GNW181" s="396"/>
      <c r="GNX181" s="396"/>
      <c r="GNY181" s="396"/>
      <c r="GNZ181" s="396"/>
      <c r="GOA181" s="396"/>
      <c r="GOB181" s="396"/>
      <c r="GOC181" s="396"/>
      <c r="GOD181" s="396"/>
      <c r="GOE181" s="396"/>
      <c r="GOF181" s="396"/>
      <c r="GOG181" s="396"/>
      <c r="GOH181" s="396"/>
      <c r="GOI181" s="396"/>
      <c r="GOJ181" s="396"/>
      <c r="GOK181" s="396"/>
      <c r="GOL181" s="396"/>
      <c r="GOM181" s="396"/>
      <c r="GON181" s="396"/>
      <c r="GOO181" s="396"/>
      <c r="GOP181" s="396"/>
      <c r="GOQ181" s="396"/>
      <c r="GOR181" s="396"/>
      <c r="GOS181" s="396"/>
      <c r="GOT181" s="396"/>
      <c r="GOU181" s="396"/>
      <c r="GOV181" s="396"/>
      <c r="GOW181" s="396"/>
      <c r="GOX181" s="396"/>
      <c r="GOY181" s="396"/>
      <c r="GOZ181" s="396"/>
      <c r="GPA181" s="396"/>
      <c r="GPB181" s="396"/>
      <c r="GPC181" s="396"/>
      <c r="GPD181" s="396"/>
      <c r="GPE181" s="396"/>
      <c r="GPF181" s="396"/>
      <c r="GPG181" s="396"/>
      <c r="GPH181" s="396"/>
      <c r="GPI181" s="396"/>
      <c r="GPJ181" s="396"/>
      <c r="GPK181" s="396"/>
      <c r="GPL181" s="396"/>
      <c r="GPM181" s="396"/>
      <c r="GPN181" s="396"/>
      <c r="GPO181" s="396"/>
      <c r="GPP181" s="396"/>
      <c r="GPQ181" s="396"/>
      <c r="GPR181" s="396"/>
      <c r="GPS181" s="396"/>
      <c r="GPT181" s="396"/>
      <c r="GPU181" s="396"/>
      <c r="GPV181" s="396"/>
      <c r="GPW181" s="396"/>
      <c r="GPX181" s="396"/>
      <c r="GPY181" s="396"/>
      <c r="GPZ181" s="396"/>
      <c r="GQA181" s="396"/>
      <c r="GQB181" s="396"/>
      <c r="GQC181" s="396"/>
      <c r="GQD181" s="396"/>
      <c r="GQE181" s="396"/>
      <c r="GQF181" s="396"/>
      <c r="GQG181" s="396"/>
      <c r="GQH181" s="396"/>
      <c r="GQI181" s="396"/>
      <c r="GQJ181" s="396"/>
      <c r="GQK181" s="396"/>
      <c r="GQL181" s="396"/>
      <c r="GQM181" s="396"/>
      <c r="GQN181" s="396"/>
      <c r="GQO181" s="396"/>
      <c r="GQP181" s="396"/>
      <c r="GQQ181" s="396"/>
      <c r="GQR181" s="396"/>
      <c r="GQS181" s="396"/>
      <c r="GQT181" s="396"/>
      <c r="GQU181" s="396"/>
      <c r="GQV181" s="396"/>
      <c r="GQW181" s="396"/>
      <c r="GQX181" s="396"/>
      <c r="GQY181" s="396"/>
      <c r="GQZ181" s="396"/>
      <c r="GRA181" s="396"/>
      <c r="GRB181" s="396"/>
      <c r="GRC181" s="396"/>
      <c r="GRD181" s="396"/>
      <c r="GRE181" s="396"/>
      <c r="GRF181" s="396"/>
      <c r="GRG181" s="396"/>
      <c r="GRH181" s="396"/>
      <c r="GRI181" s="396"/>
      <c r="GRJ181" s="396"/>
      <c r="GRK181" s="396"/>
      <c r="GRL181" s="396"/>
      <c r="GRM181" s="396"/>
      <c r="GRN181" s="396"/>
      <c r="GRO181" s="396"/>
      <c r="GRP181" s="396"/>
      <c r="GRQ181" s="396"/>
      <c r="GRR181" s="396"/>
      <c r="GRS181" s="396"/>
      <c r="GRT181" s="396"/>
      <c r="GRU181" s="396"/>
      <c r="GRV181" s="396"/>
      <c r="GRW181" s="396"/>
      <c r="GRX181" s="396"/>
      <c r="GRY181" s="396"/>
      <c r="GRZ181" s="396"/>
      <c r="GSA181" s="396"/>
      <c r="GSB181" s="396"/>
      <c r="GSC181" s="396"/>
      <c r="GSD181" s="396"/>
      <c r="GSE181" s="396"/>
      <c r="GSF181" s="396"/>
      <c r="GSG181" s="396"/>
      <c r="GSH181" s="396"/>
      <c r="GSI181" s="396"/>
      <c r="GSJ181" s="396"/>
      <c r="GSK181" s="396"/>
      <c r="GSL181" s="396"/>
      <c r="GSM181" s="396"/>
      <c r="GSN181" s="396"/>
      <c r="GSO181" s="396"/>
      <c r="GSP181" s="396"/>
      <c r="GSQ181" s="396"/>
      <c r="GSR181" s="396"/>
      <c r="GSS181" s="396"/>
      <c r="GST181" s="396"/>
      <c r="GSU181" s="396"/>
      <c r="GSV181" s="396"/>
      <c r="GSW181" s="396"/>
      <c r="GSX181" s="396"/>
      <c r="GSY181" s="396"/>
      <c r="GSZ181" s="396"/>
      <c r="GTA181" s="396"/>
      <c r="GTB181" s="396"/>
      <c r="GTC181" s="396"/>
      <c r="GTD181" s="396"/>
      <c r="GTE181" s="396"/>
      <c r="GTF181" s="396"/>
      <c r="GTG181" s="396"/>
      <c r="GTH181" s="396"/>
      <c r="GTI181" s="396"/>
      <c r="GTJ181" s="396"/>
      <c r="GTK181" s="396"/>
      <c r="GTL181" s="396"/>
      <c r="GTM181" s="396"/>
      <c r="GTN181" s="396"/>
      <c r="GTO181" s="396"/>
      <c r="GTP181" s="396"/>
      <c r="GTQ181" s="396"/>
      <c r="GTR181" s="396"/>
      <c r="GTS181" s="396"/>
      <c r="GTT181" s="396"/>
      <c r="GTU181" s="396"/>
      <c r="GTV181" s="396"/>
      <c r="GTW181" s="396"/>
      <c r="GTX181" s="396"/>
      <c r="GTY181" s="396"/>
      <c r="GTZ181" s="396"/>
      <c r="GUA181" s="396"/>
      <c r="GUB181" s="396"/>
      <c r="GUC181" s="396"/>
      <c r="GUD181" s="396"/>
      <c r="GUE181" s="396"/>
      <c r="GUF181" s="396"/>
      <c r="GUG181" s="396"/>
      <c r="GUH181" s="396"/>
      <c r="GUI181" s="396"/>
      <c r="GUJ181" s="396"/>
      <c r="GUK181" s="396"/>
      <c r="GUL181" s="396"/>
      <c r="GUM181" s="396"/>
      <c r="GUN181" s="396"/>
      <c r="GUO181" s="396"/>
      <c r="GUP181" s="396"/>
      <c r="GUQ181" s="396"/>
      <c r="GUR181" s="396"/>
      <c r="GUS181" s="396"/>
      <c r="GUT181" s="396"/>
      <c r="GUU181" s="396"/>
      <c r="GUV181" s="396"/>
      <c r="GUW181" s="396"/>
      <c r="GUX181" s="396"/>
      <c r="GUY181" s="396"/>
      <c r="GUZ181" s="396"/>
      <c r="GVA181" s="396"/>
      <c r="GVB181" s="396"/>
      <c r="GVC181" s="396"/>
      <c r="GVD181" s="396"/>
      <c r="GVE181" s="396"/>
      <c r="GVF181" s="396"/>
      <c r="GVG181" s="396"/>
      <c r="GVH181" s="396"/>
      <c r="GVI181" s="396"/>
      <c r="GVJ181" s="396"/>
      <c r="GVK181" s="396"/>
      <c r="GVL181" s="396"/>
      <c r="GVM181" s="396"/>
      <c r="GVN181" s="396"/>
      <c r="GVO181" s="396"/>
      <c r="GVP181" s="396"/>
      <c r="GVQ181" s="396"/>
      <c r="GVR181" s="396"/>
      <c r="GVS181" s="396"/>
      <c r="GVT181" s="396"/>
      <c r="GVU181" s="396"/>
      <c r="GVV181" s="396"/>
      <c r="GVW181" s="396"/>
      <c r="GVX181" s="396"/>
      <c r="GVY181" s="396"/>
      <c r="GVZ181" s="396"/>
      <c r="GWA181" s="396"/>
      <c r="GWB181" s="396"/>
      <c r="GWC181" s="396"/>
      <c r="GWD181" s="396"/>
      <c r="GWE181" s="396"/>
      <c r="GWF181" s="396"/>
      <c r="GWG181" s="396"/>
      <c r="GWH181" s="396"/>
      <c r="GWI181" s="396"/>
      <c r="GWJ181" s="396"/>
      <c r="GWK181" s="396"/>
      <c r="GWL181" s="396"/>
      <c r="GWM181" s="396"/>
      <c r="GWN181" s="396"/>
      <c r="GWO181" s="396"/>
      <c r="GWP181" s="396"/>
      <c r="GWQ181" s="396"/>
      <c r="GWR181" s="396"/>
      <c r="GWS181" s="396"/>
      <c r="GWT181" s="396"/>
      <c r="GWU181" s="396"/>
      <c r="GWV181" s="396"/>
      <c r="GWW181" s="396"/>
      <c r="GWX181" s="396"/>
      <c r="GWY181" s="396"/>
      <c r="GWZ181" s="396"/>
      <c r="GXA181" s="396"/>
      <c r="GXB181" s="396"/>
      <c r="GXC181" s="396"/>
      <c r="GXD181" s="396"/>
      <c r="GXE181" s="396"/>
      <c r="GXF181" s="396"/>
      <c r="GXG181" s="396"/>
      <c r="GXH181" s="396"/>
      <c r="GXI181" s="396"/>
      <c r="GXJ181" s="396"/>
      <c r="GXK181" s="396"/>
      <c r="GXL181" s="396"/>
      <c r="GXM181" s="396"/>
      <c r="GXN181" s="396"/>
      <c r="GXO181" s="396"/>
      <c r="GXP181" s="396"/>
      <c r="GXQ181" s="396"/>
      <c r="GXR181" s="396"/>
      <c r="GXS181" s="396"/>
      <c r="GXT181" s="396"/>
      <c r="GXU181" s="396"/>
      <c r="GXV181" s="396"/>
      <c r="GXW181" s="396"/>
      <c r="GXX181" s="396"/>
      <c r="GXY181" s="396"/>
      <c r="GXZ181" s="396"/>
      <c r="GYA181" s="396"/>
      <c r="GYB181" s="396"/>
      <c r="GYC181" s="396"/>
      <c r="GYD181" s="396"/>
      <c r="GYE181" s="396"/>
      <c r="GYF181" s="396"/>
      <c r="GYG181" s="396"/>
      <c r="GYH181" s="396"/>
      <c r="GYI181" s="396"/>
      <c r="GYJ181" s="396"/>
      <c r="GYK181" s="396"/>
      <c r="GYL181" s="396"/>
      <c r="GYM181" s="396"/>
      <c r="GYN181" s="396"/>
      <c r="GYO181" s="396"/>
      <c r="GYP181" s="396"/>
      <c r="GYQ181" s="396"/>
      <c r="GYR181" s="396"/>
      <c r="GYS181" s="396"/>
      <c r="GYT181" s="396"/>
      <c r="GYU181" s="396"/>
      <c r="GYV181" s="396"/>
      <c r="GYW181" s="396"/>
      <c r="GYX181" s="396"/>
      <c r="GYY181" s="396"/>
      <c r="GYZ181" s="396"/>
      <c r="GZA181" s="396"/>
      <c r="GZB181" s="396"/>
      <c r="GZC181" s="396"/>
      <c r="GZD181" s="396"/>
      <c r="GZE181" s="396"/>
      <c r="GZF181" s="396"/>
      <c r="GZG181" s="396"/>
      <c r="GZH181" s="396"/>
      <c r="GZI181" s="396"/>
      <c r="GZJ181" s="396"/>
      <c r="GZK181" s="396"/>
      <c r="GZL181" s="396"/>
      <c r="GZM181" s="396"/>
      <c r="GZN181" s="396"/>
      <c r="GZO181" s="396"/>
      <c r="GZP181" s="396"/>
      <c r="GZQ181" s="396"/>
      <c r="GZR181" s="396"/>
      <c r="GZS181" s="396"/>
      <c r="GZT181" s="396"/>
      <c r="GZU181" s="396"/>
      <c r="GZV181" s="396"/>
      <c r="GZW181" s="396"/>
      <c r="GZX181" s="396"/>
      <c r="GZY181" s="396"/>
      <c r="GZZ181" s="396"/>
      <c r="HAA181" s="396"/>
      <c r="HAB181" s="396"/>
      <c r="HAC181" s="396"/>
      <c r="HAD181" s="396"/>
      <c r="HAE181" s="396"/>
      <c r="HAF181" s="396"/>
      <c r="HAG181" s="396"/>
      <c r="HAH181" s="396"/>
      <c r="HAI181" s="396"/>
      <c r="HAJ181" s="396"/>
      <c r="HAK181" s="396"/>
      <c r="HAL181" s="396"/>
      <c r="HAM181" s="396"/>
      <c r="HAN181" s="396"/>
      <c r="HAO181" s="396"/>
      <c r="HAP181" s="396"/>
      <c r="HAQ181" s="396"/>
      <c r="HAR181" s="396"/>
      <c r="HAS181" s="396"/>
      <c r="HAT181" s="396"/>
      <c r="HAU181" s="396"/>
      <c r="HAV181" s="396"/>
      <c r="HAW181" s="396"/>
      <c r="HAX181" s="396"/>
      <c r="HAY181" s="396"/>
      <c r="HAZ181" s="396"/>
      <c r="HBA181" s="396"/>
      <c r="HBB181" s="396"/>
      <c r="HBC181" s="396"/>
      <c r="HBD181" s="396"/>
      <c r="HBE181" s="396"/>
      <c r="HBF181" s="396"/>
      <c r="HBG181" s="396"/>
      <c r="HBH181" s="396"/>
      <c r="HBI181" s="396"/>
      <c r="HBJ181" s="396"/>
      <c r="HBK181" s="396"/>
      <c r="HBL181" s="396"/>
      <c r="HBM181" s="396"/>
      <c r="HBN181" s="396"/>
      <c r="HBO181" s="396"/>
      <c r="HBP181" s="396"/>
      <c r="HBQ181" s="396"/>
      <c r="HBR181" s="396"/>
      <c r="HBS181" s="396"/>
      <c r="HBT181" s="396"/>
      <c r="HBU181" s="396"/>
      <c r="HBV181" s="396"/>
      <c r="HBW181" s="396"/>
      <c r="HBX181" s="396"/>
      <c r="HBY181" s="396"/>
      <c r="HBZ181" s="396"/>
      <c r="HCA181" s="396"/>
      <c r="HCB181" s="396"/>
      <c r="HCC181" s="396"/>
      <c r="HCD181" s="396"/>
      <c r="HCE181" s="396"/>
      <c r="HCF181" s="396"/>
      <c r="HCG181" s="396"/>
      <c r="HCH181" s="396"/>
      <c r="HCI181" s="396"/>
      <c r="HCJ181" s="396"/>
      <c r="HCK181" s="396"/>
      <c r="HCL181" s="396"/>
      <c r="HCM181" s="396"/>
      <c r="HCN181" s="396"/>
      <c r="HCO181" s="396"/>
      <c r="HCP181" s="396"/>
      <c r="HCQ181" s="396"/>
      <c r="HCR181" s="396"/>
      <c r="HCS181" s="396"/>
      <c r="HCT181" s="396"/>
      <c r="HCU181" s="396"/>
      <c r="HCV181" s="396"/>
      <c r="HCW181" s="396"/>
      <c r="HCX181" s="396"/>
      <c r="HCY181" s="396"/>
      <c r="HCZ181" s="396"/>
      <c r="HDA181" s="396"/>
      <c r="HDB181" s="396"/>
      <c r="HDC181" s="396"/>
      <c r="HDD181" s="396"/>
      <c r="HDE181" s="396"/>
      <c r="HDF181" s="396"/>
      <c r="HDG181" s="396"/>
      <c r="HDH181" s="396"/>
      <c r="HDI181" s="396"/>
      <c r="HDJ181" s="396"/>
      <c r="HDK181" s="396"/>
      <c r="HDL181" s="396"/>
      <c r="HDM181" s="396"/>
      <c r="HDN181" s="396"/>
      <c r="HDO181" s="396"/>
      <c r="HDP181" s="396"/>
      <c r="HDQ181" s="396"/>
      <c r="HDR181" s="396"/>
      <c r="HDS181" s="396"/>
      <c r="HDT181" s="396"/>
      <c r="HDU181" s="396"/>
      <c r="HDV181" s="396"/>
      <c r="HDW181" s="396"/>
      <c r="HDX181" s="396"/>
      <c r="HDY181" s="396"/>
      <c r="HDZ181" s="396"/>
      <c r="HEA181" s="396"/>
      <c r="HEB181" s="396"/>
      <c r="HEC181" s="396"/>
      <c r="HED181" s="396"/>
      <c r="HEE181" s="396"/>
      <c r="HEF181" s="396"/>
      <c r="HEG181" s="396"/>
      <c r="HEH181" s="396"/>
      <c r="HEI181" s="396"/>
      <c r="HEJ181" s="396"/>
      <c r="HEK181" s="396"/>
      <c r="HEL181" s="396"/>
      <c r="HEM181" s="396"/>
      <c r="HEN181" s="396"/>
      <c r="HEO181" s="396"/>
      <c r="HEP181" s="396"/>
      <c r="HEQ181" s="396"/>
      <c r="HER181" s="396"/>
      <c r="HES181" s="396"/>
      <c r="HET181" s="396"/>
      <c r="HEU181" s="396"/>
      <c r="HEV181" s="396"/>
      <c r="HEW181" s="396"/>
      <c r="HEX181" s="396"/>
      <c r="HEY181" s="396"/>
      <c r="HEZ181" s="396"/>
      <c r="HFA181" s="396"/>
      <c r="HFB181" s="396"/>
      <c r="HFC181" s="396"/>
      <c r="HFD181" s="396"/>
      <c r="HFE181" s="396"/>
      <c r="HFF181" s="396"/>
      <c r="HFG181" s="396"/>
      <c r="HFH181" s="396"/>
      <c r="HFI181" s="396"/>
      <c r="HFJ181" s="396"/>
      <c r="HFK181" s="396"/>
      <c r="HFL181" s="396"/>
      <c r="HFM181" s="396"/>
      <c r="HFN181" s="396"/>
      <c r="HFO181" s="396"/>
      <c r="HFP181" s="396"/>
      <c r="HFQ181" s="396"/>
      <c r="HFR181" s="396"/>
      <c r="HFS181" s="396"/>
      <c r="HFT181" s="396"/>
      <c r="HFU181" s="396"/>
      <c r="HFV181" s="396"/>
      <c r="HFW181" s="396"/>
      <c r="HFX181" s="396"/>
      <c r="HFY181" s="396"/>
      <c r="HFZ181" s="396"/>
      <c r="HGA181" s="396"/>
      <c r="HGB181" s="396"/>
      <c r="HGC181" s="396"/>
      <c r="HGD181" s="396"/>
      <c r="HGE181" s="396"/>
      <c r="HGF181" s="396"/>
      <c r="HGG181" s="396"/>
      <c r="HGH181" s="396"/>
      <c r="HGI181" s="396"/>
      <c r="HGJ181" s="396"/>
      <c r="HGK181" s="396"/>
      <c r="HGL181" s="396"/>
      <c r="HGM181" s="396"/>
      <c r="HGN181" s="396"/>
      <c r="HGO181" s="396"/>
      <c r="HGP181" s="396"/>
      <c r="HGQ181" s="396"/>
      <c r="HGR181" s="396"/>
      <c r="HGS181" s="396"/>
      <c r="HGT181" s="396"/>
      <c r="HGU181" s="396"/>
      <c r="HGV181" s="396"/>
      <c r="HGW181" s="396"/>
      <c r="HGX181" s="396"/>
      <c r="HGY181" s="396"/>
      <c r="HGZ181" s="396"/>
      <c r="HHA181" s="396"/>
      <c r="HHB181" s="396"/>
      <c r="HHC181" s="396"/>
      <c r="HHD181" s="396"/>
      <c r="HHE181" s="396"/>
      <c r="HHF181" s="396"/>
      <c r="HHG181" s="396"/>
      <c r="HHH181" s="396"/>
      <c r="HHI181" s="396"/>
      <c r="HHJ181" s="396"/>
      <c r="HHK181" s="396"/>
      <c r="HHL181" s="396"/>
      <c r="HHM181" s="396"/>
      <c r="HHN181" s="396"/>
      <c r="HHO181" s="396"/>
      <c r="HHP181" s="396"/>
      <c r="HHQ181" s="396"/>
      <c r="HHR181" s="396"/>
      <c r="HHS181" s="396"/>
      <c r="HHT181" s="396"/>
      <c r="HHU181" s="396"/>
      <c r="HHV181" s="396"/>
      <c r="HHW181" s="396"/>
      <c r="HHX181" s="396"/>
      <c r="HHY181" s="396"/>
      <c r="HHZ181" s="396"/>
      <c r="HIA181" s="396"/>
      <c r="HIB181" s="396"/>
      <c r="HIC181" s="396"/>
      <c r="HID181" s="396"/>
      <c r="HIE181" s="396"/>
      <c r="HIF181" s="396"/>
      <c r="HIG181" s="396"/>
      <c r="HIH181" s="396"/>
      <c r="HII181" s="396"/>
      <c r="HIJ181" s="396"/>
      <c r="HIK181" s="396"/>
      <c r="HIL181" s="396"/>
      <c r="HIM181" s="396"/>
      <c r="HIN181" s="396"/>
      <c r="HIO181" s="396"/>
      <c r="HIP181" s="396"/>
      <c r="HIQ181" s="396"/>
      <c r="HIR181" s="396"/>
      <c r="HIS181" s="396"/>
      <c r="HIT181" s="396"/>
      <c r="HIU181" s="396"/>
      <c r="HIV181" s="396"/>
      <c r="HIW181" s="396"/>
      <c r="HIX181" s="396"/>
      <c r="HIY181" s="396"/>
      <c r="HIZ181" s="396"/>
      <c r="HJA181" s="396"/>
      <c r="HJB181" s="396"/>
      <c r="HJC181" s="396"/>
      <c r="HJD181" s="396"/>
      <c r="HJE181" s="396"/>
      <c r="HJF181" s="396"/>
      <c r="HJG181" s="396"/>
      <c r="HJH181" s="396"/>
      <c r="HJI181" s="396"/>
      <c r="HJJ181" s="396"/>
      <c r="HJK181" s="396"/>
      <c r="HJL181" s="396"/>
      <c r="HJM181" s="396"/>
      <c r="HJN181" s="396"/>
      <c r="HJO181" s="396"/>
      <c r="HJP181" s="396"/>
      <c r="HJQ181" s="396"/>
      <c r="HJR181" s="396"/>
      <c r="HJS181" s="396"/>
      <c r="HJT181" s="396"/>
      <c r="HJU181" s="396"/>
      <c r="HJV181" s="396"/>
      <c r="HJW181" s="396"/>
      <c r="HJX181" s="396"/>
      <c r="HJY181" s="396"/>
      <c r="HJZ181" s="396"/>
      <c r="HKA181" s="396"/>
      <c r="HKB181" s="396"/>
      <c r="HKC181" s="396"/>
      <c r="HKD181" s="396"/>
      <c r="HKE181" s="396"/>
      <c r="HKF181" s="396"/>
      <c r="HKG181" s="396"/>
      <c r="HKH181" s="396"/>
      <c r="HKI181" s="396"/>
      <c r="HKJ181" s="396"/>
      <c r="HKK181" s="396"/>
      <c r="HKL181" s="396"/>
      <c r="HKM181" s="396"/>
      <c r="HKN181" s="396"/>
      <c r="HKO181" s="396"/>
      <c r="HKP181" s="396"/>
      <c r="HKQ181" s="396"/>
      <c r="HKR181" s="396"/>
      <c r="HKS181" s="396"/>
      <c r="HKT181" s="396"/>
      <c r="HKU181" s="396"/>
      <c r="HKV181" s="396"/>
      <c r="HKW181" s="396"/>
      <c r="HKX181" s="396"/>
      <c r="HKY181" s="396"/>
      <c r="HKZ181" s="396"/>
      <c r="HLA181" s="396"/>
      <c r="HLB181" s="396"/>
      <c r="HLC181" s="396"/>
      <c r="HLD181" s="396"/>
      <c r="HLE181" s="396"/>
      <c r="HLF181" s="396"/>
      <c r="HLG181" s="396"/>
      <c r="HLH181" s="396"/>
      <c r="HLI181" s="396"/>
      <c r="HLJ181" s="396"/>
      <c r="HLK181" s="396"/>
      <c r="HLL181" s="396"/>
      <c r="HLM181" s="396"/>
      <c r="HLN181" s="396"/>
      <c r="HLO181" s="396"/>
      <c r="HLP181" s="396"/>
      <c r="HLQ181" s="396"/>
      <c r="HLR181" s="396"/>
      <c r="HLS181" s="396"/>
      <c r="HLT181" s="396"/>
      <c r="HLU181" s="396"/>
      <c r="HLV181" s="396"/>
      <c r="HLW181" s="396"/>
      <c r="HLX181" s="396"/>
      <c r="HLY181" s="396"/>
      <c r="HLZ181" s="396"/>
      <c r="HMA181" s="396"/>
      <c r="HMB181" s="396"/>
      <c r="HMC181" s="396"/>
      <c r="HMD181" s="396"/>
      <c r="HME181" s="396"/>
      <c r="HMF181" s="396"/>
      <c r="HMG181" s="396"/>
      <c r="HMH181" s="396"/>
      <c r="HMI181" s="396"/>
      <c r="HMJ181" s="396"/>
      <c r="HMK181" s="396"/>
      <c r="HML181" s="396"/>
      <c r="HMM181" s="396"/>
      <c r="HMN181" s="396"/>
      <c r="HMO181" s="396"/>
      <c r="HMP181" s="396"/>
      <c r="HMQ181" s="396"/>
      <c r="HMR181" s="396"/>
      <c r="HMS181" s="396"/>
      <c r="HMT181" s="396"/>
      <c r="HMU181" s="396"/>
      <c r="HMV181" s="396"/>
      <c r="HMW181" s="396"/>
      <c r="HMX181" s="396"/>
      <c r="HMY181" s="396"/>
      <c r="HMZ181" s="396"/>
      <c r="HNA181" s="396"/>
      <c r="HNB181" s="396"/>
      <c r="HNC181" s="396"/>
      <c r="HND181" s="396"/>
      <c r="HNE181" s="396"/>
      <c r="HNF181" s="396"/>
      <c r="HNG181" s="396"/>
      <c r="HNH181" s="396"/>
      <c r="HNI181" s="396"/>
      <c r="HNJ181" s="396"/>
      <c r="HNK181" s="396"/>
      <c r="HNL181" s="396"/>
      <c r="HNM181" s="396"/>
      <c r="HNN181" s="396"/>
      <c r="HNO181" s="396"/>
      <c r="HNP181" s="396"/>
      <c r="HNQ181" s="396"/>
      <c r="HNR181" s="396"/>
      <c r="HNS181" s="396"/>
      <c r="HNT181" s="396"/>
      <c r="HNU181" s="396"/>
      <c r="HNV181" s="396"/>
      <c r="HNW181" s="396"/>
      <c r="HNX181" s="396"/>
      <c r="HNY181" s="396"/>
      <c r="HNZ181" s="396"/>
      <c r="HOA181" s="396"/>
      <c r="HOB181" s="396"/>
      <c r="HOC181" s="396"/>
      <c r="HOD181" s="396"/>
      <c r="HOE181" s="396"/>
      <c r="HOF181" s="396"/>
      <c r="HOG181" s="396"/>
      <c r="HOH181" s="396"/>
      <c r="HOI181" s="396"/>
      <c r="HOJ181" s="396"/>
      <c r="HOK181" s="396"/>
      <c r="HOL181" s="396"/>
      <c r="HOM181" s="396"/>
      <c r="HON181" s="396"/>
      <c r="HOO181" s="396"/>
      <c r="HOP181" s="396"/>
      <c r="HOQ181" s="396"/>
      <c r="HOR181" s="396"/>
      <c r="HOS181" s="396"/>
      <c r="HOT181" s="396"/>
      <c r="HOU181" s="396"/>
      <c r="HOV181" s="396"/>
      <c r="HOW181" s="396"/>
      <c r="HOX181" s="396"/>
      <c r="HOY181" s="396"/>
      <c r="HOZ181" s="396"/>
      <c r="HPA181" s="396"/>
      <c r="HPB181" s="396"/>
      <c r="HPC181" s="396"/>
      <c r="HPD181" s="396"/>
      <c r="HPE181" s="396"/>
      <c r="HPF181" s="396"/>
      <c r="HPG181" s="396"/>
      <c r="HPH181" s="396"/>
      <c r="HPI181" s="396"/>
      <c r="HPJ181" s="396"/>
      <c r="HPK181" s="396"/>
      <c r="HPL181" s="396"/>
      <c r="HPM181" s="396"/>
      <c r="HPN181" s="396"/>
      <c r="HPO181" s="396"/>
      <c r="HPP181" s="396"/>
      <c r="HPQ181" s="396"/>
      <c r="HPR181" s="396"/>
      <c r="HPS181" s="396"/>
      <c r="HPT181" s="396"/>
      <c r="HPU181" s="396"/>
      <c r="HPV181" s="396"/>
      <c r="HPW181" s="396"/>
      <c r="HPX181" s="396"/>
      <c r="HPY181" s="396"/>
      <c r="HPZ181" s="396"/>
      <c r="HQA181" s="396"/>
      <c r="HQB181" s="396"/>
      <c r="HQC181" s="396"/>
      <c r="HQD181" s="396"/>
      <c r="HQE181" s="396"/>
      <c r="HQF181" s="396"/>
      <c r="HQG181" s="396"/>
      <c r="HQH181" s="396"/>
      <c r="HQI181" s="396"/>
      <c r="HQJ181" s="396"/>
      <c r="HQK181" s="396"/>
      <c r="HQL181" s="396"/>
      <c r="HQM181" s="396"/>
      <c r="HQN181" s="396"/>
      <c r="HQO181" s="396"/>
      <c r="HQP181" s="396"/>
      <c r="HQQ181" s="396"/>
      <c r="HQR181" s="396"/>
      <c r="HQS181" s="396"/>
      <c r="HQT181" s="396"/>
      <c r="HQU181" s="396"/>
      <c r="HQV181" s="396"/>
      <c r="HQW181" s="396"/>
      <c r="HQX181" s="396"/>
      <c r="HQY181" s="396"/>
      <c r="HQZ181" s="396"/>
      <c r="HRA181" s="396"/>
      <c r="HRB181" s="396"/>
      <c r="HRC181" s="396"/>
      <c r="HRD181" s="396"/>
      <c r="HRE181" s="396"/>
      <c r="HRF181" s="396"/>
      <c r="HRG181" s="396"/>
      <c r="HRH181" s="396"/>
      <c r="HRI181" s="396"/>
      <c r="HRJ181" s="396"/>
      <c r="HRK181" s="396"/>
      <c r="HRL181" s="396"/>
      <c r="HRM181" s="396"/>
      <c r="HRN181" s="396"/>
      <c r="HRO181" s="396"/>
      <c r="HRP181" s="396"/>
      <c r="HRQ181" s="396"/>
      <c r="HRR181" s="396"/>
      <c r="HRS181" s="396"/>
      <c r="HRT181" s="396"/>
      <c r="HRU181" s="396"/>
      <c r="HRV181" s="396"/>
      <c r="HRW181" s="396"/>
      <c r="HRX181" s="396"/>
      <c r="HRY181" s="396"/>
      <c r="HRZ181" s="396"/>
      <c r="HSA181" s="396"/>
      <c r="HSB181" s="396"/>
      <c r="HSC181" s="396"/>
      <c r="HSD181" s="396"/>
      <c r="HSE181" s="396"/>
      <c r="HSF181" s="396"/>
      <c r="HSG181" s="396"/>
      <c r="HSH181" s="396"/>
      <c r="HSI181" s="396"/>
      <c r="HSJ181" s="396"/>
      <c r="HSK181" s="396"/>
      <c r="HSL181" s="396"/>
      <c r="HSM181" s="396"/>
      <c r="HSN181" s="396"/>
      <c r="HSO181" s="396"/>
      <c r="HSP181" s="396"/>
      <c r="HSQ181" s="396"/>
      <c r="HSR181" s="396"/>
      <c r="HSS181" s="396"/>
      <c r="HST181" s="396"/>
      <c r="HSU181" s="396"/>
      <c r="HSV181" s="396"/>
      <c r="HSW181" s="396"/>
      <c r="HSX181" s="396"/>
      <c r="HSY181" s="396"/>
      <c r="HSZ181" s="396"/>
      <c r="HTA181" s="396"/>
      <c r="HTB181" s="396"/>
      <c r="HTC181" s="396"/>
      <c r="HTD181" s="396"/>
      <c r="HTE181" s="396"/>
      <c r="HTF181" s="396"/>
      <c r="HTG181" s="396"/>
      <c r="HTH181" s="396"/>
      <c r="HTI181" s="396"/>
      <c r="HTJ181" s="396"/>
      <c r="HTK181" s="396"/>
      <c r="HTL181" s="396"/>
      <c r="HTM181" s="396"/>
      <c r="HTN181" s="396"/>
      <c r="HTO181" s="396"/>
      <c r="HTP181" s="396"/>
      <c r="HTQ181" s="396"/>
      <c r="HTR181" s="396"/>
      <c r="HTS181" s="396"/>
      <c r="HTT181" s="396"/>
      <c r="HTU181" s="396"/>
      <c r="HTV181" s="396"/>
      <c r="HTW181" s="396"/>
      <c r="HTX181" s="396"/>
      <c r="HTY181" s="396"/>
      <c r="HTZ181" s="396"/>
      <c r="HUA181" s="396"/>
      <c r="HUB181" s="396"/>
      <c r="HUC181" s="396"/>
      <c r="HUD181" s="396"/>
      <c r="HUE181" s="396"/>
      <c r="HUF181" s="396"/>
      <c r="HUG181" s="396"/>
      <c r="HUH181" s="396"/>
      <c r="HUI181" s="396"/>
      <c r="HUJ181" s="396"/>
      <c r="HUK181" s="396"/>
      <c r="HUL181" s="396"/>
      <c r="HUM181" s="396"/>
      <c r="HUN181" s="396"/>
      <c r="HUO181" s="396"/>
      <c r="HUP181" s="396"/>
      <c r="HUQ181" s="396"/>
      <c r="HUR181" s="396"/>
      <c r="HUS181" s="396"/>
      <c r="HUT181" s="396"/>
      <c r="HUU181" s="396"/>
      <c r="HUV181" s="396"/>
      <c r="HUW181" s="396"/>
      <c r="HUX181" s="396"/>
      <c r="HUY181" s="396"/>
      <c r="HUZ181" s="396"/>
      <c r="HVA181" s="396"/>
      <c r="HVB181" s="396"/>
      <c r="HVC181" s="396"/>
      <c r="HVD181" s="396"/>
      <c r="HVE181" s="396"/>
      <c r="HVF181" s="396"/>
      <c r="HVG181" s="396"/>
      <c r="HVH181" s="396"/>
      <c r="HVI181" s="396"/>
      <c r="HVJ181" s="396"/>
      <c r="HVK181" s="396"/>
      <c r="HVL181" s="396"/>
      <c r="HVM181" s="396"/>
      <c r="HVN181" s="396"/>
      <c r="HVO181" s="396"/>
      <c r="HVP181" s="396"/>
      <c r="HVQ181" s="396"/>
      <c r="HVR181" s="396"/>
      <c r="HVS181" s="396"/>
      <c r="HVT181" s="396"/>
      <c r="HVU181" s="396"/>
      <c r="HVV181" s="396"/>
      <c r="HVW181" s="396"/>
      <c r="HVX181" s="396"/>
      <c r="HVY181" s="396"/>
      <c r="HVZ181" s="396"/>
      <c r="HWA181" s="396"/>
      <c r="HWB181" s="396"/>
      <c r="HWC181" s="396"/>
      <c r="HWD181" s="396"/>
      <c r="HWE181" s="396"/>
      <c r="HWF181" s="396"/>
      <c r="HWG181" s="396"/>
      <c r="HWH181" s="396"/>
      <c r="HWI181" s="396"/>
      <c r="HWJ181" s="396"/>
      <c r="HWK181" s="396"/>
      <c r="HWL181" s="396"/>
      <c r="HWM181" s="396"/>
      <c r="HWN181" s="396"/>
      <c r="HWO181" s="396"/>
      <c r="HWP181" s="396"/>
      <c r="HWQ181" s="396"/>
      <c r="HWR181" s="396"/>
      <c r="HWS181" s="396"/>
      <c r="HWT181" s="396"/>
      <c r="HWU181" s="396"/>
      <c r="HWV181" s="396"/>
      <c r="HWW181" s="396"/>
      <c r="HWX181" s="396"/>
      <c r="HWY181" s="396"/>
      <c r="HWZ181" s="396"/>
      <c r="HXA181" s="396"/>
      <c r="HXB181" s="396"/>
      <c r="HXC181" s="396"/>
      <c r="HXD181" s="396"/>
      <c r="HXE181" s="396"/>
      <c r="HXF181" s="396"/>
      <c r="HXG181" s="396"/>
      <c r="HXH181" s="396"/>
      <c r="HXI181" s="396"/>
      <c r="HXJ181" s="396"/>
      <c r="HXK181" s="396"/>
      <c r="HXL181" s="396"/>
      <c r="HXM181" s="396"/>
      <c r="HXN181" s="396"/>
      <c r="HXO181" s="396"/>
      <c r="HXP181" s="396"/>
      <c r="HXQ181" s="396"/>
      <c r="HXR181" s="396"/>
      <c r="HXS181" s="396"/>
      <c r="HXT181" s="396"/>
      <c r="HXU181" s="396"/>
      <c r="HXV181" s="396"/>
      <c r="HXW181" s="396"/>
      <c r="HXX181" s="396"/>
      <c r="HXY181" s="396"/>
      <c r="HXZ181" s="396"/>
      <c r="HYA181" s="396"/>
      <c r="HYB181" s="396"/>
      <c r="HYC181" s="396"/>
      <c r="HYD181" s="396"/>
      <c r="HYE181" s="396"/>
      <c r="HYF181" s="396"/>
      <c r="HYG181" s="396"/>
      <c r="HYH181" s="396"/>
      <c r="HYI181" s="396"/>
      <c r="HYJ181" s="396"/>
      <c r="HYK181" s="396"/>
      <c r="HYL181" s="396"/>
      <c r="HYM181" s="396"/>
      <c r="HYN181" s="396"/>
      <c r="HYO181" s="396"/>
      <c r="HYP181" s="396"/>
      <c r="HYQ181" s="396"/>
      <c r="HYR181" s="396"/>
      <c r="HYS181" s="396"/>
      <c r="HYT181" s="396"/>
      <c r="HYU181" s="396"/>
      <c r="HYV181" s="396"/>
      <c r="HYW181" s="396"/>
      <c r="HYX181" s="396"/>
      <c r="HYY181" s="396"/>
      <c r="HYZ181" s="396"/>
      <c r="HZA181" s="396"/>
      <c r="HZB181" s="396"/>
      <c r="HZC181" s="396"/>
      <c r="HZD181" s="396"/>
      <c r="HZE181" s="396"/>
      <c r="HZF181" s="396"/>
      <c r="HZG181" s="396"/>
      <c r="HZH181" s="396"/>
      <c r="HZI181" s="396"/>
      <c r="HZJ181" s="396"/>
      <c r="HZK181" s="396"/>
      <c r="HZL181" s="396"/>
      <c r="HZM181" s="396"/>
      <c r="HZN181" s="396"/>
      <c r="HZO181" s="396"/>
      <c r="HZP181" s="396"/>
      <c r="HZQ181" s="396"/>
      <c r="HZR181" s="396"/>
      <c r="HZS181" s="396"/>
      <c r="HZT181" s="396"/>
      <c r="HZU181" s="396"/>
      <c r="HZV181" s="396"/>
      <c r="HZW181" s="396"/>
      <c r="HZX181" s="396"/>
      <c r="HZY181" s="396"/>
      <c r="HZZ181" s="396"/>
      <c r="IAA181" s="396"/>
      <c r="IAB181" s="396"/>
      <c r="IAC181" s="396"/>
      <c r="IAD181" s="396"/>
      <c r="IAE181" s="396"/>
      <c r="IAF181" s="396"/>
      <c r="IAG181" s="396"/>
      <c r="IAH181" s="396"/>
      <c r="IAI181" s="396"/>
      <c r="IAJ181" s="396"/>
      <c r="IAK181" s="396"/>
      <c r="IAL181" s="396"/>
      <c r="IAM181" s="396"/>
      <c r="IAN181" s="396"/>
      <c r="IAO181" s="396"/>
      <c r="IAP181" s="396"/>
      <c r="IAQ181" s="396"/>
      <c r="IAR181" s="396"/>
      <c r="IAS181" s="396"/>
      <c r="IAT181" s="396"/>
      <c r="IAU181" s="396"/>
      <c r="IAV181" s="396"/>
      <c r="IAW181" s="396"/>
      <c r="IAX181" s="396"/>
      <c r="IAY181" s="396"/>
      <c r="IAZ181" s="396"/>
      <c r="IBA181" s="396"/>
      <c r="IBB181" s="396"/>
      <c r="IBC181" s="396"/>
      <c r="IBD181" s="396"/>
      <c r="IBE181" s="396"/>
      <c r="IBF181" s="396"/>
      <c r="IBG181" s="396"/>
      <c r="IBH181" s="396"/>
      <c r="IBI181" s="396"/>
      <c r="IBJ181" s="396"/>
      <c r="IBK181" s="396"/>
      <c r="IBL181" s="396"/>
      <c r="IBM181" s="396"/>
      <c r="IBN181" s="396"/>
      <c r="IBO181" s="396"/>
      <c r="IBP181" s="396"/>
      <c r="IBQ181" s="396"/>
      <c r="IBR181" s="396"/>
      <c r="IBS181" s="396"/>
      <c r="IBT181" s="396"/>
      <c r="IBU181" s="396"/>
      <c r="IBV181" s="396"/>
      <c r="IBW181" s="396"/>
      <c r="IBX181" s="396"/>
      <c r="IBY181" s="396"/>
      <c r="IBZ181" s="396"/>
      <c r="ICA181" s="396"/>
      <c r="ICB181" s="396"/>
      <c r="ICC181" s="396"/>
      <c r="ICD181" s="396"/>
      <c r="ICE181" s="396"/>
      <c r="ICF181" s="396"/>
      <c r="ICG181" s="396"/>
      <c r="ICH181" s="396"/>
      <c r="ICI181" s="396"/>
      <c r="ICJ181" s="396"/>
      <c r="ICK181" s="396"/>
      <c r="ICL181" s="396"/>
      <c r="ICM181" s="396"/>
      <c r="ICN181" s="396"/>
      <c r="ICO181" s="396"/>
      <c r="ICP181" s="396"/>
      <c r="ICQ181" s="396"/>
      <c r="ICR181" s="396"/>
      <c r="ICS181" s="396"/>
      <c r="ICT181" s="396"/>
      <c r="ICU181" s="396"/>
      <c r="ICV181" s="396"/>
      <c r="ICW181" s="396"/>
      <c r="ICX181" s="396"/>
      <c r="ICY181" s="396"/>
      <c r="ICZ181" s="396"/>
      <c r="IDA181" s="396"/>
      <c r="IDB181" s="396"/>
      <c r="IDC181" s="396"/>
      <c r="IDD181" s="396"/>
      <c r="IDE181" s="396"/>
      <c r="IDF181" s="396"/>
      <c r="IDG181" s="396"/>
      <c r="IDH181" s="396"/>
      <c r="IDI181" s="396"/>
      <c r="IDJ181" s="396"/>
      <c r="IDK181" s="396"/>
      <c r="IDL181" s="396"/>
      <c r="IDM181" s="396"/>
      <c r="IDN181" s="396"/>
      <c r="IDO181" s="396"/>
      <c r="IDP181" s="396"/>
      <c r="IDQ181" s="396"/>
      <c r="IDR181" s="396"/>
      <c r="IDS181" s="396"/>
      <c r="IDT181" s="396"/>
      <c r="IDU181" s="396"/>
      <c r="IDV181" s="396"/>
      <c r="IDW181" s="396"/>
      <c r="IDX181" s="396"/>
      <c r="IDY181" s="396"/>
      <c r="IDZ181" s="396"/>
      <c r="IEA181" s="396"/>
      <c r="IEB181" s="396"/>
      <c r="IEC181" s="396"/>
      <c r="IED181" s="396"/>
      <c r="IEE181" s="396"/>
      <c r="IEF181" s="396"/>
      <c r="IEG181" s="396"/>
      <c r="IEH181" s="396"/>
      <c r="IEI181" s="396"/>
      <c r="IEJ181" s="396"/>
      <c r="IEK181" s="396"/>
      <c r="IEL181" s="396"/>
      <c r="IEM181" s="396"/>
      <c r="IEN181" s="396"/>
      <c r="IEO181" s="396"/>
      <c r="IEP181" s="396"/>
      <c r="IEQ181" s="396"/>
      <c r="IER181" s="396"/>
      <c r="IES181" s="396"/>
      <c r="IET181" s="396"/>
      <c r="IEU181" s="396"/>
      <c r="IEV181" s="396"/>
      <c r="IEW181" s="396"/>
      <c r="IEX181" s="396"/>
      <c r="IEY181" s="396"/>
      <c r="IEZ181" s="396"/>
      <c r="IFA181" s="396"/>
      <c r="IFB181" s="396"/>
      <c r="IFC181" s="396"/>
      <c r="IFD181" s="396"/>
      <c r="IFE181" s="396"/>
      <c r="IFF181" s="396"/>
      <c r="IFG181" s="396"/>
      <c r="IFH181" s="396"/>
      <c r="IFI181" s="396"/>
      <c r="IFJ181" s="396"/>
      <c r="IFK181" s="396"/>
      <c r="IFL181" s="396"/>
      <c r="IFM181" s="396"/>
      <c r="IFN181" s="396"/>
      <c r="IFO181" s="396"/>
      <c r="IFP181" s="396"/>
      <c r="IFQ181" s="396"/>
      <c r="IFR181" s="396"/>
      <c r="IFS181" s="396"/>
      <c r="IFT181" s="396"/>
      <c r="IFU181" s="396"/>
      <c r="IFV181" s="396"/>
      <c r="IFW181" s="396"/>
      <c r="IFX181" s="396"/>
      <c r="IFY181" s="396"/>
      <c r="IFZ181" s="396"/>
      <c r="IGA181" s="396"/>
      <c r="IGB181" s="396"/>
      <c r="IGC181" s="396"/>
      <c r="IGD181" s="396"/>
      <c r="IGE181" s="396"/>
      <c r="IGF181" s="396"/>
      <c r="IGG181" s="396"/>
      <c r="IGH181" s="396"/>
      <c r="IGI181" s="396"/>
      <c r="IGJ181" s="396"/>
      <c r="IGK181" s="396"/>
      <c r="IGL181" s="396"/>
      <c r="IGM181" s="396"/>
      <c r="IGN181" s="396"/>
      <c r="IGO181" s="396"/>
      <c r="IGP181" s="396"/>
      <c r="IGQ181" s="396"/>
      <c r="IGR181" s="396"/>
      <c r="IGS181" s="396"/>
      <c r="IGT181" s="396"/>
      <c r="IGU181" s="396"/>
      <c r="IGV181" s="396"/>
      <c r="IGW181" s="396"/>
      <c r="IGX181" s="396"/>
      <c r="IGY181" s="396"/>
      <c r="IGZ181" s="396"/>
      <c r="IHA181" s="396"/>
      <c r="IHB181" s="396"/>
      <c r="IHC181" s="396"/>
      <c r="IHD181" s="396"/>
      <c r="IHE181" s="396"/>
      <c r="IHF181" s="396"/>
      <c r="IHG181" s="396"/>
      <c r="IHH181" s="396"/>
      <c r="IHI181" s="396"/>
      <c r="IHJ181" s="396"/>
      <c r="IHK181" s="396"/>
      <c r="IHL181" s="396"/>
      <c r="IHM181" s="396"/>
      <c r="IHN181" s="396"/>
      <c r="IHO181" s="396"/>
      <c r="IHP181" s="396"/>
      <c r="IHQ181" s="396"/>
      <c r="IHR181" s="396"/>
      <c r="IHS181" s="396"/>
      <c r="IHT181" s="396"/>
      <c r="IHU181" s="396"/>
      <c r="IHV181" s="396"/>
      <c r="IHW181" s="396"/>
      <c r="IHX181" s="396"/>
      <c r="IHY181" s="396"/>
      <c r="IHZ181" s="396"/>
      <c r="IIA181" s="396"/>
      <c r="IIB181" s="396"/>
      <c r="IIC181" s="396"/>
      <c r="IID181" s="396"/>
      <c r="IIE181" s="396"/>
      <c r="IIF181" s="396"/>
      <c r="IIG181" s="396"/>
      <c r="IIH181" s="396"/>
      <c r="III181" s="396"/>
      <c r="IIJ181" s="396"/>
      <c r="IIK181" s="396"/>
      <c r="IIL181" s="396"/>
      <c r="IIM181" s="396"/>
      <c r="IIN181" s="396"/>
      <c r="IIO181" s="396"/>
      <c r="IIP181" s="396"/>
      <c r="IIQ181" s="396"/>
      <c r="IIR181" s="396"/>
      <c r="IIS181" s="396"/>
      <c r="IIT181" s="396"/>
      <c r="IIU181" s="396"/>
      <c r="IIV181" s="396"/>
      <c r="IIW181" s="396"/>
      <c r="IIX181" s="396"/>
      <c r="IIY181" s="396"/>
      <c r="IIZ181" s="396"/>
      <c r="IJA181" s="396"/>
      <c r="IJB181" s="396"/>
      <c r="IJC181" s="396"/>
      <c r="IJD181" s="396"/>
      <c r="IJE181" s="396"/>
      <c r="IJF181" s="396"/>
      <c r="IJG181" s="396"/>
      <c r="IJH181" s="396"/>
      <c r="IJI181" s="396"/>
      <c r="IJJ181" s="396"/>
      <c r="IJK181" s="396"/>
      <c r="IJL181" s="396"/>
      <c r="IJM181" s="396"/>
      <c r="IJN181" s="396"/>
      <c r="IJO181" s="396"/>
      <c r="IJP181" s="396"/>
      <c r="IJQ181" s="396"/>
      <c r="IJR181" s="396"/>
      <c r="IJS181" s="396"/>
      <c r="IJT181" s="396"/>
      <c r="IJU181" s="396"/>
      <c r="IJV181" s="396"/>
      <c r="IJW181" s="396"/>
      <c r="IJX181" s="396"/>
      <c r="IJY181" s="396"/>
      <c r="IJZ181" s="396"/>
      <c r="IKA181" s="396"/>
      <c r="IKB181" s="396"/>
      <c r="IKC181" s="396"/>
      <c r="IKD181" s="396"/>
      <c r="IKE181" s="396"/>
      <c r="IKF181" s="396"/>
      <c r="IKG181" s="396"/>
      <c r="IKH181" s="396"/>
      <c r="IKI181" s="396"/>
      <c r="IKJ181" s="396"/>
      <c r="IKK181" s="396"/>
      <c r="IKL181" s="396"/>
      <c r="IKM181" s="396"/>
      <c r="IKN181" s="396"/>
      <c r="IKO181" s="396"/>
      <c r="IKP181" s="396"/>
      <c r="IKQ181" s="396"/>
      <c r="IKR181" s="396"/>
      <c r="IKS181" s="396"/>
      <c r="IKT181" s="396"/>
      <c r="IKU181" s="396"/>
      <c r="IKV181" s="396"/>
      <c r="IKW181" s="396"/>
      <c r="IKX181" s="396"/>
      <c r="IKY181" s="396"/>
      <c r="IKZ181" s="396"/>
      <c r="ILA181" s="396"/>
      <c r="ILB181" s="396"/>
      <c r="ILC181" s="396"/>
      <c r="ILD181" s="396"/>
      <c r="ILE181" s="396"/>
      <c r="ILF181" s="396"/>
      <c r="ILG181" s="396"/>
      <c r="ILH181" s="396"/>
      <c r="ILI181" s="396"/>
      <c r="ILJ181" s="396"/>
      <c r="ILK181" s="396"/>
      <c r="ILL181" s="396"/>
      <c r="ILM181" s="396"/>
      <c r="ILN181" s="396"/>
      <c r="ILO181" s="396"/>
      <c r="ILP181" s="396"/>
      <c r="ILQ181" s="396"/>
      <c r="ILR181" s="396"/>
      <c r="ILS181" s="396"/>
      <c r="ILT181" s="396"/>
      <c r="ILU181" s="396"/>
      <c r="ILV181" s="396"/>
      <c r="ILW181" s="396"/>
      <c r="ILX181" s="396"/>
      <c r="ILY181" s="396"/>
      <c r="ILZ181" s="396"/>
      <c r="IMA181" s="396"/>
      <c r="IMB181" s="396"/>
      <c r="IMC181" s="396"/>
      <c r="IMD181" s="396"/>
      <c r="IME181" s="396"/>
      <c r="IMF181" s="396"/>
      <c r="IMG181" s="396"/>
      <c r="IMH181" s="396"/>
      <c r="IMI181" s="396"/>
      <c r="IMJ181" s="396"/>
      <c r="IMK181" s="396"/>
      <c r="IML181" s="396"/>
      <c r="IMM181" s="396"/>
      <c r="IMN181" s="396"/>
      <c r="IMO181" s="396"/>
      <c r="IMP181" s="396"/>
      <c r="IMQ181" s="396"/>
      <c r="IMR181" s="396"/>
      <c r="IMS181" s="396"/>
      <c r="IMT181" s="396"/>
      <c r="IMU181" s="396"/>
      <c r="IMV181" s="396"/>
      <c r="IMW181" s="396"/>
      <c r="IMX181" s="396"/>
      <c r="IMY181" s="396"/>
      <c r="IMZ181" s="396"/>
      <c r="INA181" s="396"/>
      <c r="INB181" s="396"/>
      <c r="INC181" s="396"/>
      <c r="IND181" s="396"/>
      <c r="INE181" s="396"/>
      <c r="INF181" s="396"/>
      <c r="ING181" s="396"/>
      <c r="INH181" s="396"/>
      <c r="INI181" s="396"/>
      <c r="INJ181" s="396"/>
      <c r="INK181" s="396"/>
      <c r="INL181" s="396"/>
      <c r="INM181" s="396"/>
      <c r="INN181" s="396"/>
      <c r="INO181" s="396"/>
      <c r="INP181" s="396"/>
      <c r="INQ181" s="396"/>
      <c r="INR181" s="396"/>
      <c r="INS181" s="396"/>
      <c r="INT181" s="396"/>
      <c r="INU181" s="396"/>
      <c r="INV181" s="396"/>
      <c r="INW181" s="396"/>
      <c r="INX181" s="396"/>
      <c r="INY181" s="396"/>
      <c r="INZ181" s="396"/>
      <c r="IOA181" s="396"/>
      <c r="IOB181" s="396"/>
      <c r="IOC181" s="396"/>
      <c r="IOD181" s="396"/>
      <c r="IOE181" s="396"/>
      <c r="IOF181" s="396"/>
      <c r="IOG181" s="396"/>
      <c r="IOH181" s="396"/>
      <c r="IOI181" s="396"/>
      <c r="IOJ181" s="396"/>
      <c r="IOK181" s="396"/>
      <c r="IOL181" s="396"/>
      <c r="IOM181" s="396"/>
      <c r="ION181" s="396"/>
      <c r="IOO181" s="396"/>
      <c r="IOP181" s="396"/>
      <c r="IOQ181" s="396"/>
      <c r="IOR181" s="396"/>
      <c r="IOS181" s="396"/>
      <c r="IOT181" s="396"/>
      <c r="IOU181" s="396"/>
      <c r="IOV181" s="396"/>
      <c r="IOW181" s="396"/>
      <c r="IOX181" s="396"/>
      <c r="IOY181" s="396"/>
      <c r="IOZ181" s="396"/>
      <c r="IPA181" s="396"/>
      <c r="IPB181" s="396"/>
      <c r="IPC181" s="396"/>
      <c r="IPD181" s="396"/>
      <c r="IPE181" s="396"/>
      <c r="IPF181" s="396"/>
      <c r="IPG181" s="396"/>
      <c r="IPH181" s="396"/>
      <c r="IPI181" s="396"/>
      <c r="IPJ181" s="396"/>
      <c r="IPK181" s="396"/>
      <c r="IPL181" s="396"/>
      <c r="IPM181" s="396"/>
      <c r="IPN181" s="396"/>
      <c r="IPO181" s="396"/>
      <c r="IPP181" s="396"/>
      <c r="IPQ181" s="396"/>
      <c r="IPR181" s="396"/>
      <c r="IPS181" s="396"/>
      <c r="IPT181" s="396"/>
      <c r="IPU181" s="396"/>
      <c r="IPV181" s="396"/>
      <c r="IPW181" s="396"/>
      <c r="IPX181" s="396"/>
      <c r="IPY181" s="396"/>
      <c r="IPZ181" s="396"/>
      <c r="IQA181" s="396"/>
      <c r="IQB181" s="396"/>
      <c r="IQC181" s="396"/>
      <c r="IQD181" s="396"/>
      <c r="IQE181" s="396"/>
      <c r="IQF181" s="396"/>
      <c r="IQG181" s="396"/>
      <c r="IQH181" s="396"/>
      <c r="IQI181" s="396"/>
      <c r="IQJ181" s="396"/>
      <c r="IQK181" s="396"/>
      <c r="IQL181" s="396"/>
      <c r="IQM181" s="396"/>
      <c r="IQN181" s="396"/>
      <c r="IQO181" s="396"/>
      <c r="IQP181" s="396"/>
      <c r="IQQ181" s="396"/>
      <c r="IQR181" s="396"/>
      <c r="IQS181" s="396"/>
      <c r="IQT181" s="396"/>
      <c r="IQU181" s="396"/>
      <c r="IQV181" s="396"/>
      <c r="IQW181" s="396"/>
      <c r="IQX181" s="396"/>
      <c r="IQY181" s="396"/>
      <c r="IQZ181" s="396"/>
      <c r="IRA181" s="396"/>
      <c r="IRB181" s="396"/>
      <c r="IRC181" s="396"/>
      <c r="IRD181" s="396"/>
      <c r="IRE181" s="396"/>
      <c r="IRF181" s="396"/>
      <c r="IRG181" s="396"/>
      <c r="IRH181" s="396"/>
      <c r="IRI181" s="396"/>
      <c r="IRJ181" s="396"/>
      <c r="IRK181" s="396"/>
      <c r="IRL181" s="396"/>
      <c r="IRM181" s="396"/>
      <c r="IRN181" s="396"/>
      <c r="IRO181" s="396"/>
      <c r="IRP181" s="396"/>
      <c r="IRQ181" s="396"/>
      <c r="IRR181" s="396"/>
      <c r="IRS181" s="396"/>
      <c r="IRT181" s="396"/>
      <c r="IRU181" s="396"/>
      <c r="IRV181" s="396"/>
      <c r="IRW181" s="396"/>
      <c r="IRX181" s="396"/>
      <c r="IRY181" s="396"/>
      <c r="IRZ181" s="396"/>
      <c r="ISA181" s="396"/>
      <c r="ISB181" s="396"/>
      <c r="ISC181" s="396"/>
      <c r="ISD181" s="396"/>
      <c r="ISE181" s="396"/>
      <c r="ISF181" s="396"/>
      <c r="ISG181" s="396"/>
      <c r="ISH181" s="396"/>
      <c r="ISI181" s="396"/>
      <c r="ISJ181" s="396"/>
      <c r="ISK181" s="396"/>
      <c r="ISL181" s="396"/>
      <c r="ISM181" s="396"/>
      <c r="ISN181" s="396"/>
      <c r="ISO181" s="396"/>
      <c r="ISP181" s="396"/>
      <c r="ISQ181" s="396"/>
      <c r="ISR181" s="396"/>
      <c r="ISS181" s="396"/>
      <c r="IST181" s="396"/>
      <c r="ISU181" s="396"/>
      <c r="ISV181" s="396"/>
      <c r="ISW181" s="396"/>
      <c r="ISX181" s="396"/>
      <c r="ISY181" s="396"/>
      <c r="ISZ181" s="396"/>
      <c r="ITA181" s="396"/>
      <c r="ITB181" s="396"/>
      <c r="ITC181" s="396"/>
      <c r="ITD181" s="396"/>
      <c r="ITE181" s="396"/>
      <c r="ITF181" s="396"/>
      <c r="ITG181" s="396"/>
      <c r="ITH181" s="396"/>
      <c r="ITI181" s="396"/>
      <c r="ITJ181" s="396"/>
      <c r="ITK181" s="396"/>
      <c r="ITL181" s="396"/>
      <c r="ITM181" s="396"/>
      <c r="ITN181" s="396"/>
      <c r="ITO181" s="396"/>
      <c r="ITP181" s="396"/>
      <c r="ITQ181" s="396"/>
      <c r="ITR181" s="396"/>
      <c r="ITS181" s="396"/>
      <c r="ITT181" s="396"/>
      <c r="ITU181" s="396"/>
      <c r="ITV181" s="396"/>
      <c r="ITW181" s="396"/>
      <c r="ITX181" s="396"/>
      <c r="ITY181" s="396"/>
      <c r="ITZ181" s="396"/>
      <c r="IUA181" s="396"/>
      <c r="IUB181" s="396"/>
      <c r="IUC181" s="396"/>
      <c r="IUD181" s="396"/>
      <c r="IUE181" s="396"/>
      <c r="IUF181" s="396"/>
      <c r="IUG181" s="396"/>
      <c r="IUH181" s="396"/>
      <c r="IUI181" s="396"/>
      <c r="IUJ181" s="396"/>
      <c r="IUK181" s="396"/>
      <c r="IUL181" s="396"/>
      <c r="IUM181" s="396"/>
      <c r="IUN181" s="396"/>
      <c r="IUO181" s="396"/>
      <c r="IUP181" s="396"/>
      <c r="IUQ181" s="396"/>
      <c r="IUR181" s="396"/>
      <c r="IUS181" s="396"/>
      <c r="IUT181" s="396"/>
      <c r="IUU181" s="396"/>
      <c r="IUV181" s="396"/>
      <c r="IUW181" s="396"/>
      <c r="IUX181" s="396"/>
      <c r="IUY181" s="396"/>
      <c r="IUZ181" s="396"/>
      <c r="IVA181" s="396"/>
      <c r="IVB181" s="396"/>
      <c r="IVC181" s="396"/>
      <c r="IVD181" s="396"/>
      <c r="IVE181" s="396"/>
      <c r="IVF181" s="396"/>
      <c r="IVG181" s="396"/>
      <c r="IVH181" s="396"/>
      <c r="IVI181" s="396"/>
      <c r="IVJ181" s="396"/>
      <c r="IVK181" s="396"/>
      <c r="IVL181" s="396"/>
      <c r="IVM181" s="396"/>
      <c r="IVN181" s="396"/>
      <c r="IVO181" s="396"/>
      <c r="IVP181" s="396"/>
      <c r="IVQ181" s="396"/>
      <c r="IVR181" s="396"/>
      <c r="IVS181" s="396"/>
      <c r="IVT181" s="396"/>
      <c r="IVU181" s="396"/>
      <c r="IVV181" s="396"/>
      <c r="IVW181" s="396"/>
      <c r="IVX181" s="396"/>
      <c r="IVY181" s="396"/>
      <c r="IVZ181" s="396"/>
      <c r="IWA181" s="396"/>
      <c r="IWB181" s="396"/>
      <c r="IWC181" s="396"/>
      <c r="IWD181" s="396"/>
      <c r="IWE181" s="396"/>
      <c r="IWF181" s="396"/>
      <c r="IWG181" s="396"/>
      <c r="IWH181" s="396"/>
      <c r="IWI181" s="396"/>
      <c r="IWJ181" s="396"/>
      <c r="IWK181" s="396"/>
      <c r="IWL181" s="396"/>
      <c r="IWM181" s="396"/>
      <c r="IWN181" s="396"/>
      <c r="IWO181" s="396"/>
      <c r="IWP181" s="396"/>
      <c r="IWQ181" s="396"/>
      <c r="IWR181" s="396"/>
      <c r="IWS181" s="396"/>
      <c r="IWT181" s="396"/>
      <c r="IWU181" s="396"/>
      <c r="IWV181" s="396"/>
      <c r="IWW181" s="396"/>
      <c r="IWX181" s="396"/>
      <c r="IWY181" s="396"/>
      <c r="IWZ181" s="396"/>
      <c r="IXA181" s="396"/>
      <c r="IXB181" s="396"/>
      <c r="IXC181" s="396"/>
      <c r="IXD181" s="396"/>
      <c r="IXE181" s="396"/>
      <c r="IXF181" s="396"/>
      <c r="IXG181" s="396"/>
      <c r="IXH181" s="396"/>
      <c r="IXI181" s="396"/>
      <c r="IXJ181" s="396"/>
      <c r="IXK181" s="396"/>
      <c r="IXL181" s="396"/>
      <c r="IXM181" s="396"/>
      <c r="IXN181" s="396"/>
      <c r="IXO181" s="396"/>
      <c r="IXP181" s="396"/>
      <c r="IXQ181" s="396"/>
      <c r="IXR181" s="396"/>
      <c r="IXS181" s="396"/>
      <c r="IXT181" s="396"/>
      <c r="IXU181" s="396"/>
      <c r="IXV181" s="396"/>
      <c r="IXW181" s="396"/>
      <c r="IXX181" s="396"/>
      <c r="IXY181" s="396"/>
      <c r="IXZ181" s="396"/>
      <c r="IYA181" s="396"/>
      <c r="IYB181" s="396"/>
      <c r="IYC181" s="396"/>
      <c r="IYD181" s="396"/>
      <c r="IYE181" s="396"/>
      <c r="IYF181" s="396"/>
      <c r="IYG181" s="396"/>
      <c r="IYH181" s="396"/>
      <c r="IYI181" s="396"/>
      <c r="IYJ181" s="396"/>
      <c r="IYK181" s="396"/>
      <c r="IYL181" s="396"/>
      <c r="IYM181" s="396"/>
      <c r="IYN181" s="396"/>
      <c r="IYO181" s="396"/>
      <c r="IYP181" s="396"/>
      <c r="IYQ181" s="396"/>
      <c r="IYR181" s="396"/>
      <c r="IYS181" s="396"/>
      <c r="IYT181" s="396"/>
      <c r="IYU181" s="396"/>
      <c r="IYV181" s="396"/>
      <c r="IYW181" s="396"/>
      <c r="IYX181" s="396"/>
      <c r="IYY181" s="396"/>
      <c r="IYZ181" s="396"/>
      <c r="IZA181" s="396"/>
      <c r="IZB181" s="396"/>
      <c r="IZC181" s="396"/>
      <c r="IZD181" s="396"/>
      <c r="IZE181" s="396"/>
      <c r="IZF181" s="396"/>
      <c r="IZG181" s="396"/>
      <c r="IZH181" s="396"/>
      <c r="IZI181" s="396"/>
      <c r="IZJ181" s="396"/>
      <c r="IZK181" s="396"/>
      <c r="IZL181" s="396"/>
      <c r="IZM181" s="396"/>
      <c r="IZN181" s="396"/>
      <c r="IZO181" s="396"/>
      <c r="IZP181" s="396"/>
      <c r="IZQ181" s="396"/>
      <c r="IZR181" s="396"/>
      <c r="IZS181" s="396"/>
      <c r="IZT181" s="396"/>
      <c r="IZU181" s="396"/>
      <c r="IZV181" s="396"/>
      <c r="IZW181" s="396"/>
      <c r="IZX181" s="396"/>
      <c r="IZY181" s="396"/>
      <c r="IZZ181" s="396"/>
      <c r="JAA181" s="396"/>
      <c r="JAB181" s="396"/>
      <c r="JAC181" s="396"/>
      <c r="JAD181" s="396"/>
      <c r="JAE181" s="396"/>
      <c r="JAF181" s="396"/>
      <c r="JAG181" s="396"/>
      <c r="JAH181" s="396"/>
      <c r="JAI181" s="396"/>
      <c r="JAJ181" s="396"/>
      <c r="JAK181" s="396"/>
      <c r="JAL181" s="396"/>
      <c r="JAM181" s="396"/>
      <c r="JAN181" s="396"/>
      <c r="JAO181" s="396"/>
      <c r="JAP181" s="396"/>
      <c r="JAQ181" s="396"/>
      <c r="JAR181" s="396"/>
      <c r="JAS181" s="396"/>
      <c r="JAT181" s="396"/>
      <c r="JAU181" s="396"/>
      <c r="JAV181" s="396"/>
      <c r="JAW181" s="396"/>
      <c r="JAX181" s="396"/>
      <c r="JAY181" s="396"/>
      <c r="JAZ181" s="396"/>
      <c r="JBA181" s="396"/>
      <c r="JBB181" s="396"/>
      <c r="JBC181" s="396"/>
      <c r="JBD181" s="396"/>
      <c r="JBE181" s="396"/>
      <c r="JBF181" s="396"/>
      <c r="JBG181" s="396"/>
      <c r="JBH181" s="396"/>
      <c r="JBI181" s="396"/>
      <c r="JBJ181" s="396"/>
      <c r="JBK181" s="396"/>
      <c r="JBL181" s="396"/>
      <c r="JBM181" s="396"/>
      <c r="JBN181" s="396"/>
      <c r="JBO181" s="396"/>
      <c r="JBP181" s="396"/>
      <c r="JBQ181" s="396"/>
      <c r="JBR181" s="396"/>
      <c r="JBS181" s="396"/>
      <c r="JBT181" s="396"/>
      <c r="JBU181" s="396"/>
      <c r="JBV181" s="396"/>
      <c r="JBW181" s="396"/>
      <c r="JBX181" s="396"/>
      <c r="JBY181" s="396"/>
      <c r="JBZ181" s="396"/>
      <c r="JCA181" s="396"/>
      <c r="JCB181" s="396"/>
      <c r="JCC181" s="396"/>
      <c r="JCD181" s="396"/>
      <c r="JCE181" s="396"/>
      <c r="JCF181" s="396"/>
      <c r="JCG181" s="396"/>
      <c r="JCH181" s="396"/>
      <c r="JCI181" s="396"/>
      <c r="JCJ181" s="396"/>
      <c r="JCK181" s="396"/>
      <c r="JCL181" s="396"/>
      <c r="JCM181" s="396"/>
      <c r="JCN181" s="396"/>
      <c r="JCO181" s="396"/>
      <c r="JCP181" s="396"/>
      <c r="JCQ181" s="396"/>
      <c r="JCR181" s="396"/>
      <c r="JCS181" s="396"/>
      <c r="JCT181" s="396"/>
      <c r="JCU181" s="396"/>
      <c r="JCV181" s="396"/>
      <c r="JCW181" s="396"/>
      <c r="JCX181" s="396"/>
      <c r="JCY181" s="396"/>
      <c r="JCZ181" s="396"/>
      <c r="JDA181" s="396"/>
      <c r="JDB181" s="396"/>
      <c r="JDC181" s="396"/>
      <c r="JDD181" s="396"/>
      <c r="JDE181" s="396"/>
      <c r="JDF181" s="396"/>
      <c r="JDG181" s="396"/>
      <c r="JDH181" s="396"/>
      <c r="JDI181" s="396"/>
      <c r="JDJ181" s="396"/>
      <c r="JDK181" s="396"/>
      <c r="JDL181" s="396"/>
      <c r="JDM181" s="396"/>
      <c r="JDN181" s="396"/>
      <c r="JDO181" s="396"/>
      <c r="JDP181" s="396"/>
      <c r="JDQ181" s="396"/>
      <c r="JDR181" s="396"/>
      <c r="JDS181" s="396"/>
      <c r="JDT181" s="396"/>
      <c r="JDU181" s="396"/>
      <c r="JDV181" s="396"/>
      <c r="JDW181" s="396"/>
      <c r="JDX181" s="396"/>
      <c r="JDY181" s="396"/>
      <c r="JDZ181" s="396"/>
      <c r="JEA181" s="396"/>
      <c r="JEB181" s="396"/>
      <c r="JEC181" s="396"/>
      <c r="JED181" s="396"/>
      <c r="JEE181" s="396"/>
      <c r="JEF181" s="396"/>
      <c r="JEG181" s="396"/>
      <c r="JEH181" s="396"/>
      <c r="JEI181" s="396"/>
      <c r="JEJ181" s="396"/>
      <c r="JEK181" s="396"/>
      <c r="JEL181" s="396"/>
      <c r="JEM181" s="396"/>
      <c r="JEN181" s="396"/>
      <c r="JEO181" s="396"/>
      <c r="JEP181" s="396"/>
      <c r="JEQ181" s="396"/>
      <c r="JER181" s="396"/>
      <c r="JES181" s="396"/>
      <c r="JET181" s="396"/>
      <c r="JEU181" s="396"/>
      <c r="JEV181" s="396"/>
      <c r="JEW181" s="396"/>
      <c r="JEX181" s="396"/>
      <c r="JEY181" s="396"/>
      <c r="JEZ181" s="396"/>
      <c r="JFA181" s="396"/>
      <c r="JFB181" s="396"/>
      <c r="JFC181" s="396"/>
      <c r="JFD181" s="396"/>
      <c r="JFE181" s="396"/>
      <c r="JFF181" s="396"/>
      <c r="JFG181" s="396"/>
      <c r="JFH181" s="396"/>
      <c r="JFI181" s="396"/>
      <c r="JFJ181" s="396"/>
      <c r="JFK181" s="396"/>
      <c r="JFL181" s="396"/>
      <c r="JFM181" s="396"/>
      <c r="JFN181" s="396"/>
      <c r="JFO181" s="396"/>
      <c r="JFP181" s="396"/>
      <c r="JFQ181" s="396"/>
      <c r="JFR181" s="396"/>
      <c r="JFS181" s="396"/>
      <c r="JFT181" s="396"/>
      <c r="JFU181" s="396"/>
      <c r="JFV181" s="396"/>
      <c r="JFW181" s="396"/>
      <c r="JFX181" s="396"/>
      <c r="JFY181" s="396"/>
      <c r="JFZ181" s="396"/>
      <c r="JGA181" s="396"/>
      <c r="JGB181" s="396"/>
      <c r="JGC181" s="396"/>
      <c r="JGD181" s="396"/>
      <c r="JGE181" s="396"/>
      <c r="JGF181" s="396"/>
      <c r="JGG181" s="396"/>
      <c r="JGH181" s="396"/>
      <c r="JGI181" s="396"/>
      <c r="JGJ181" s="396"/>
      <c r="JGK181" s="396"/>
      <c r="JGL181" s="396"/>
      <c r="JGM181" s="396"/>
      <c r="JGN181" s="396"/>
      <c r="JGO181" s="396"/>
      <c r="JGP181" s="396"/>
      <c r="JGQ181" s="396"/>
      <c r="JGR181" s="396"/>
      <c r="JGS181" s="396"/>
      <c r="JGT181" s="396"/>
      <c r="JGU181" s="396"/>
      <c r="JGV181" s="396"/>
      <c r="JGW181" s="396"/>
      <c r="JGX181" s="396"/>
      <c r="JGY181" s="396"/>
      <c r="JGZ181" s="396"/>
      <c r="JHA181" s="396"/>
      <c r="JHB181" s="396"/>
      <c r="JHC181" s="396"/>
      <c r="JHD181" s="396"/>
      <c r="JHE181" s="396"/>
      <c r="JHF181" s="396"/>
      <c r="JHG181" s="396"/>
      <c r="JHH181" s="396"/>
      <c r="JHI181" s="396"/>
      <c r="JHJ181" s="396"/>
      <c r="JHK181" s="396"/>
      <c r="JHL181" s="396"/>
      <c r="JHM181" s="396"/>
      <c r="JHN181" s="396"/>
      <c r="JHO181" s="396"/>
      <c r="JHP181" s="396"/>
      <c r="JHQ181" s="396"/>
      <c r="JHR181" s="396"/>
      <c r="JHS181" s="396"/>
      <c r="JHT181" s="396"/>
      <c r="JHU181" s="396"/>
      <c r="JHV181" s="396"/>
      <c r="JHW181" s="396"/>
      <c r="JHX181" s="396"/>
      <c r="JHY181" s="396"/>
      <c r="JHZ181" s="396"/>
      <c r="JIA181" s="396"/>
      <c r="JIB181" s="396"/>
      <c r="JIC181" s="396"/>
      <c r="JID181" s="396"/>
      <c r="JIE181" s="396"/>
      <c r="JIF181" s="396"/>
      <c r="JIG181" s="396"/>
      <c r="JIH181" s="396"/>
      <c r="JII181" s="396"/>
      <c r="JIJ181" s="396"/>
      <c r="JIK181" s="396"/>
      <c r="JIL181" s="396"/>
      <c r="JIM181" s="396"/>
      <c r="JIN181" s="396"/>
      <c r="JIO181" s="396"/>
      <c r="JIP181" s="396"/>
      <c r="JIQ181" s="396"/>
      <c r="JIR181" s="396"/>
      <c r="JIS181" s="396"/>
      <c r="JIT181" s="396"/>
      <c r="JIU181" s="396"/>
      <c r="JIV181" s="396"/>
      <c r="JIW181" s="396"/>
      <c r="JIX181" s="396"/>
      <c r="JIY181" s="396"/>
      <c r="JIZ181" s="396"/>
      <c r="JJA181" s="396"/>
      <c r="JJB181" s="396"/>
      <c r="JJC181" s="396"/>
      <c r="JJD181" s="396"/>
      <c r="JJE181" s="396"/>
      <c r="JJF181" s="396"/>
      <c r="JJG181" s="396"/>
      <c r="JJH181" s="396"/>
      <c r="JJI181" s="396"/>
      <c r="JJJ181" s="396"/>
      <c r="JJK181" s="396"/>
      <c r="JJL181" s="396"/>
      <c r="JJM181" s="396"/>
      <c r="JJN181" s="396"/>
      <c r="JJO181" s="396"/>
      <c r="JJP181" s="396"/>
      <c r="JJQ181" s="396"/>
      <c r="JJR181" s="396"/>
      <c r="JJS181" s="396"/>
      <c r="JJT181" s="396"/>
      <c r="JJU181" s="396"/>
      <c r="JJV181" s="396"/>
      <c r="JJW181" s="396"/>
      <c r="JJX181" s="396"/>
      <c r="JJY181" s="396"/>
      <c r="JJZ181" s="396"/>
      <c r="JKA181" s="396"/>
      <c r="JKB181" s="396"/>
      <c r="JKC181" s="396"/>
      <c r="JKD181" s="396"/>
      <c r="JKE181" s="396"/>
      <c r="JKF181" s="396"/>
      <c r="JKG181" s="396"/>
      <c r="JKH181" s="396"/>
      <c r="JKI181" s="396"/>
      <c r="JKJ181" s="396"/>
      <c r="JKK181" s="396"/>
      <c r="JKL181" s="396"/>
      <c r="JKM181" s="396"/>
      <c r="JKN181" s="396"/>
      <c r="JKO181" s="396"/>
      <c r="JKP181" s="396"/>
      <c r="JKQ181" s="396"/>
      <c r="JKR181" s="396"/>
      <c r="JKS181" s="396"/>
      <c r="JKT181" s="396"/>
      <c r="JKU181" s="396"/>
      <c r="JKV181" s="396"/>
      <c r="JKW181" s="396"/>
      <c r="JKX181" s="396"/>
      <c r="JKY181" s="396"/>
      <c r="JKZ181" s="396"/>
      <c r="JLA181" s="396"/>
      <c r="JLB181" s="396"/>
      <c r="JLC181" s="396"/>
      <c r="JLD181" s="396"/>
      <c r="JLE181" s="396"/>
      <c r="JLF181" s="396"/>
      <c r="JLG181" s="396"/>
      <c r="JLH181" s="396"/>
      <c r="JLI181" s="396"/>
      <c r="JLJ181" s="396"/>
      <c r="JLK181" s="396"/>
      <c r="JLL181" s="396"/>
      <c r="JLM181" s="396"/>
      <c r="JLN181" s="396"/>
      <c r="JLO181" s="396"/>
      <c r="JLP181" s="396"/>
      <c r="JLQ181" s="396"/>
      <c r="JLR181" s="396"/>
      <c r="JLS181" s="396"/>
      <c r="JLT181" s="396"/>
      <c r="JLU181" s="396"/>
      <c r="JLV181" s="396"/>
      <c r="JLW181" s="396"/>
      <c r="JLX181" s="396"/>
      <c r="JLY181" s="396"/>
      <c r="JLZ181" s="396"/>
      <c r="JMA181" s="396"/>
      <c r="JMB181" s="396"/>
      <c r="JMC181" s="396"/>
      <c r="JMD181" s="396"/>
      <c r="JME181" s="396"/>
      <c r="JMF181" s="396"/>
      <c r="JMG181" s="396"/>
      <c r="JMH181" s="396"/>
      <c r="JMI181" s="396"/>
      <c r="JMJ181" s="396"/>
      <c r="JMK181" s="396"/>
      <c r="JML181" s="396"/>
      <c r="JMM181" s="396"/>
      <c r="JMN181" s="396"/>
      <c r="JMO181" s="396"/>
      <c r="JMP181" s="396"/>
      <c r="JMQ181" s="396"/>
      <c r="JMR181" s="396"/>
      <c r="JMS181" s="396"/>
      <c r="JMT181" s="396"/>
      <c r="JMU181" s="396"/>
      <c r="JMV181" s="396"/>
      <c r="JMW181" s="396"/>
      <c r="JMX181" s="396"/>
      <c r="JMY181" s="396"/>
      <c r="JMZ181" s="396"/>
      <c r="JNA181" s="396"/>
      <c r="JNB181" s="396"/>
      <c r="JNC181" s="396"/>
      <c r="JND181" s="396"/>
      <c r="JNE181" s="396"/>
      <c r="JNF181" s="396"/>
      <c r="JNG181" s="396"/>
      <c r="JNH181" s="396"/>
      <c r="JNI181" s="396"/>
      <c r="JNJ181" s="396"/>
      <c r="JNK181" s="396"/>
      <c r="JNL181" s="396"/>
      <c r="JNM181" s="396"/>
      <c r="JNN181" s="396"/>
      <c r="JNO181" s="396"/>
      <c r="JNP181" s="396"/>
      <c r="JNQ181" s="396"/>
      <c r="JNR181" s="396"/>
      <c r="JNS181" s="396"/>
      <c r="JNT181" s="396"/>
      <c r="JNU181" s="396"/>
      <c r="JNV181" s="396"/>
      <c r="JNW181" s="396"/>
      <c r="JNX181" s="396"/>
      <c r="JNY181" s="396"/>
      <c r="JNZ181" s="396"/>
      <c r="JOA181" s="396"/>
      <c r="JOB181" s="396"/>
      <c r="JOC181" s="396"/>
      <c r="JOD181" s="396"/>
      <c r="JOE181" s="396"/>
      <c r="JOF181" s="396"/>
      <c r="JOG181" s="396"/>
      <c r="JOH181" s="396"/>
      <c r="JOI181" s="396"/>
      <c r="JOJ181" s="396"/>
      <c r="JOK181" s="396"/>
      <c r="JOL181" s="396"/>
      <c r="JOM181" s="396"/>
      <c r="JON181" s="396"/>
      <c r="JOO181" s="396"/>
      <c r="JOP181" s="396"/>
      <c r="JOQ181" s="396"/>
      <c r="JOR181" s="396"/>
      <c r="JOS181" s="396"/>
      <c r="JOT181" s="396"/>
      <c r="JOU181" s="396"/>
      <c r="JOV181" s="396"/>
      <c r="JOW181" s="396"/>
      <c r="JOX181" s="396"/>
      <c r="JOY181" s="396"/>
      <c r="JOZ181" s="396"/>
      <c r="JPA181" s="396"/>
      <c r="JPB181" s="396"/>
      <c r="JPC181" s="396"/>
      <c r="JPD181" s="396"/>
      <c r="JPE181" s="396"/>
      <c r="JPF181" s="396"/>
      <c r="JPG181" s="396"/>
      <c r="JPH181" s="396"/>
      <c r="JPI181" s="396"/>
      <c r="JPJ181" s="396"/>
      <c r="JPK181" s="396"/>
      <c r="JPL181" s="396"/>
      <c r="JPM181" s="396"/>
      <c r="JPN181" s="396"/>
      <c r="JPO181" s="396"/>
      <c r="JPP181" s="396"/>
      <c r="JPQ181" s="396"/>
      <c r="JPR181" s="396"/>
      <c r="JPS181" s="396"/>
      <c r="JPT181" s="396"/>
      <c r="JPU181" s="396"/>
      <c r="JPV181" s="396"/>
      <c r="JPW181" s="396"/>
      <c r="JPX181" s="396"/>
      <c r="JPY181" s="396"/>
      <c r="JPZ181" s="396"/>
      <c r="JQA181" s="396"/>
      <c r="JQB181" s="396"/>
      <c r="JQC181" s="396"/>
      <c r="JQD181" s="396"/>
      <c r="JQE181" s="396"/>
      <c r="JQF181" s="396"/>
      <c r="JQG181" s="396"/>
      <c r="JQH181" s="396"/>
      <c r="JQI181" s="396"/>
      <c r="JQJ181" s="396"/>
      <c r="JQK181" s="396"/>
      <c r="JQL181" s="396"/>
      <c r="JQM181" s="396"/>
      <c r="JQN181" s="396"/>
      <c r="JQO181" s="396"/>
      <c r="JQP181" s="396"/>
      <c r="JQQ181" s="396"/>
      <c r="JQR181" s="396"/>
      <c r="JQS181" s="396"/>
      <c r="JQT181" s="396"/>
      <c r="JQU181" s="396"/>
      <c r="JQV181" s="396"/>
      <c r="JQW181" s="396"/>
      <c r="JQX181" s="396"/>
      <c r="JQY181" s="396"/>
      <c r="JQZ181" s="396"/>
      <c r="JRA181" s="396"/>
      <c r="JRB181" s="396"/>
      <c r="JRC181" s="396"/>
      <c r="JRD181" s="396"/>
      <c r="JRE181" s="396"/>
      <c r="JRF181" s="396"/>
      <c r="JRG181" s="396"/>
      <c r="JRH181" s="396"/>
      <c r="JRI181" s="396"/>
      <c r="JRJ181" s="396"/>
      <c r="JRK181" s="396"/>
      <c r="JRL181" s="396"/>
      <c r="JRM181" s="396"/>
      <c r="JRN181" s="396"/>
      <c r="JRO181" s="396"/>
      <c r="JRP181" s="396"/>
      <c r="JRQ181" s="396"/>
      <c r="JRR181" s="396"/>
      <c r="JRS181" s="396"/>
      <c r="JRT181" s="396"/>
      <c r="JRU181" s="396"/>
      <c r="JRV181" s="396"/>
      <c r="JRW181" s="396"/>
      <c r="JRX181" s="396"/>
      <c r="JRY181" s="396"/>
      <c r="JRZ181" s="396"/>
      <c r="JSA181" s="396"/>
      <c r="JSB181" s="396"/>
      <c r="JSC181" s="396"/>
      <c r="JSD181" s="396"/>
      <c r="JSE181" s="396"/>
      <c r="JSF181" s="396"/>
      <c r="JSG181" s="396"/>
      <c r="JSH181" s="396"/>
      <c r="JSI181" s="396"/>
      <c r="JSJ181" s="396"/>
      <c r="JSK181" s="396"/>
      <c r="JSL181" s="396"/>
      <c r="JSM181" s="396"/>
      <c r="JSN181" s="396"/>
      <c r="JSO181" s="396"/>
      <c r="JSP181" s="396"/>
      <c r="JSQ181" s="396"/>
      <c r="JSR181" s="396"/>
      <c r="JSS181" s="396"/>
      <c r="JST181" s="396"/>
      <c r="JSU181" s="396"/>
      <c r="JSV181" s="396"/>
      <c r="JSW181" s="396"/>
      <c r="JSX181" s="396"/>
      <c r="JSY181" s="396"/>
      <c r="JSZ181" s="396"/>
      <c r="JTA181" s="396"/>
      <c r="JTB181" s="396"/>
      <c r="JTC181" s="396"/>
      <c r="JTD181" s="396"/>
      <c r="JTE181" s="396"/>
      <c r="JTF181" s="396"/>
      <c r="JTG181" s="396"/>
      <c r="JTH181" s="396"/>
      <c r="JTI181" s="396"/>
      <c r="JTJ181" s="396"/>
      <c r="JTK181" s="396"/>
      <c r="JTL181" s="396"/>
      <c r="JTM181" s="396"/>
      <c r="JTN181" s="396"/>
      <c r="JTO181" s="396"/>
      <c r="JTP181" s="396"/>
      <c r="JTQ181" s="396"/>
      <c r="JTR181" s="396"/>
      <c r="JTS181" s="396"/>
      <c r="JTT181" s="396"/>
      <c r="JTU181" s="396"/>
      <c r="JTV181" s="396"/>
      <c r="JTW181" s="396"/>
      <c r="JTX181" s="396"/>
      <c r="JTY181" s="396"/>
      <c r="JTZ181" s="396"/>
      <c r="JUA181" s="396"/>
      <c r="JUB181" s="396"/>
      <c r="JUC181" s="396"/>
      <c r="JUD181" s="396"/>
      <c r="JUE181" s="396"/>
      <c r="JUF181" s="396"/>
      <c r="JUG181" s="396"/>
      <c r="JUH181" s="396"/>
      <c r="JUI181" s="396"/>
      <c r="JUJ181" s="396"/>
      <c r="JUK181" s="396"/>
      <c r="JUL181" s="396"/>
      <c r="JUM181" s="396"/>
      <c r="JUN181" s="396"/>
      <c r="JUO181" s="396"/>
      <c r="JUP181" s="396"/>
      <c r="JUQ181" s="396"/>
      <c r="JUR181" s="396"/>
      <c r="JUS181" s="396"/>
      <c r="JUT181" s="396"/>
      <c r="JUU181" s="396"/>
      <c r="JUV181" s="396"/>
      <c r="JUW181" s="396"/>
      <c r="JUX181" s="396"/>
      <c r="JUY181" s="396"/>
      <c r="JUZ181" s="396"/>
      <c r="JVA181" s="396"/>
      <c r="JVB181" s="396"/>
      <c r="JVC181" s="396"/>
      <c r="JVD181" s="396"/>
      <c r="JVE181" s="396"/>
      <c r="JVF181" s="396"/>
      <c r="JVG181" s="396"/>
      <c r="JVH181" s="396"/>
      <c r="JVI181" s="396"/>
      <c r="JVJ181" s="396"/>
      <c r="JVK181" s="396"/>
      <c r="JVL181" s="396"/>
      <c r="JVM181" s="396"/>
      <c r="JVN181" s="396"/>
      <c r="JVO181" s="396"/>
      <c r="JVP181" s="396"/>
      <c r="JVQ181" s="396"/>
      <c r="JVR181" s="396"/>
      <c r="JVS181" s="396"/>
      <c r="JVT181" s="396"/>
      <c r="JVU181" s="396"/>
      <c r="JVV181" s="396"/>
      <c r="JVW181" s="396"/>
      <c r="JVX181" s="396"/>
      <c r="JVY181" s="396"/>
      <c r="JVZ181" s="396"/>
      <c r="JWA181" s="396"/>
      <c r="JWB181" s="396"/>
      <c r="JWC181" s="396"/>
      <c r="JWD181" s="396"/>
      <c r="JWE181" s="396"/>
      <c r="JWF181" s="396"/>
      <c r="JWG181" s="396"/>
      <c r="JWH181" s="396"/>
      <c r="JWI181" s="396"/>
      <c r="JWJ181" s="396"/>
      <c r="JWK181" s="396"/>
      <c r="JWL181" s="396"/>
      <c r="JWM181" s="396"/>
      <c r="JWN181" s="396"/>
      <c r="JWO181" s="396"/>
      <c r="JWP181" s="396"/>
      <c r="JWQ181" s="396"/>
      <c r="JWR181" s="396"/>
      <c r="JWS181" s="396"/>
      <c r="JWT181" s="396"/>
      <c r="JWU181" s="396"/>
      <c r="JWV181" s="396"/>
      <c r="JWW181" s="396"/>
      <c r="JWX181" s="396"/>
      <c r="JWY181" s="396"/>
      <c r="JWZ181" s="396"/>
      <c r="JXA181" s="396"/>
      <c r="JXB181" s="396"/>
      <c r="JXC181" s="396"/>
      <c r="JXD181" s="396"/>
      <c r="JXE181" s="396"/>
      <c r="JXF181" s="396"/>
      <c r="JXG181" s="396"/>
      <c r="JXH181" s="396"/>
      <c r="JXI181" s="396"/>
      <c r="JXJ181" s="396"/>
      <c r="JXK181" s="396"/>
      <c r="JXL181" s="396"/>
      <c r="JXM181" s="396"/>
      <c r="JXN181" s="396"/>
      <c r="JXO181" s="396"/>
      <c r="JXP181" s="396"/>
      <c r="JXQ181" s="396"/>
      <c r="JXR181" s="396"/>
      <c r="JXS181" s="396"/>
      <c r="JXT181" s="396"/>
      <c r="JXU181" s="396"/>
      <c r="JXV181" s="396"/>
      <c r="JXW181" s="396"/>
      <c r="JXX181" s="396"/>
      <c r="JXY181" s="396"/>
      <c r="JXZ181" s="396"/>
      <c r="JYA181" s="396"/>
      <c r="JYB181" s="396"/>
      <c r="JYC181" s="396"/>
      <c r="JYD181" s="396"/>
      <c r="JYE181" s="396"/>
      <c r="JYF181" s="396"/>
      <c r="JYG181" s="396"/>
      <c r="JYH181" s="396"/>
      <c r="JYI181" s="396"/>
      <c r="JYJ181" s="396"/>
      <c r="JYK181" s="396"/>
      <c r="JYL181" s="396"/>
      <c r="JYM181" s="396"/>
      <c r="JYN181" s="396"/>
      <c r="JYO181" s="396"/>
      <c r="JYP181" s="396"/>
      <c r="JYQ181" s="396"/>
      <c r="JYR181" s="396"/>
      <c r="JYS181" s="396"/>
      <c r="JYT181" s="396"/>
      <c r="JYU181" s="396"/>
      <c r="JYV181" s="396"/>
      <c r="JYW181" s="396"/>
      <c r="JYX181" s="396"/>
      <c r="JYY181" s="396"/>
      <c r="JYZ181" s="396"/>
      <c r="JZA181" s="396"/>
      <c r="JZB181" s="396"/>
      <c r="JZC181" s="396"/>
      <c r="JZD181" s="396"/>
      <c r="JZE181" s="396"/>
      <c r="JZF181" s="396"/>
      <c r="JZG181" s="396"/>
      <c r="JZH181" s="396"/>
      <c r="JZI181" s="396"/>
      <c r="JZJ181" s="396"/>
      <c r="JZK181" s="396"/>
      <c r="JZL181" s="396"/>
      <c r="JZM181" s="396"/>
      <c r="JZN181" s="396"/>
      <c r="JZO181" s="396"/>
      <c r="JZP181" s="396"/>
      <c r="JZQ181" s="396"/>
      <c r="JZR181" s="396"/>
      <c r="JZS181" s="396"/>
      <c r="JZT181" s="396"/>
      <c r="JZU181" s="396"/>
      <c r="JZV181" s="396"/>
      <c r="JZW181" s="396"/>
      <c r="JZX181" s="396"/>
      <c r="JZY181" s="396"/>
      <c r="JZZ181" s="396"/>
      <c r="KAA181" s="396"/>
      <c r="KAB181" s="396"/>
      <c r="KAC181" s="396"/>
      <c r="KAD181" s="396"/>
      <c r="KAE181" s="396"/>
      <c r="KAF181" s="396"/>
      <c r="KAG181" s="396"/>
      <c r="KAH181" s="396"/>
      <c r="KAI181" s="396"/>
      <c r="KAJ181" s="396"/>
      <c r="KAK181" s="396"/>
      <c r="KAL181" s="396"/>
      <c r="KAM181" s="396"/>
      <c r="KAN181" s="396"/>
      <c r="KAO181" s="396"/>
      <c r="KAP181" s="396"/>
      <c r="KAQ181" s="396"/>
      <c r="KAR181" s="396"/>
      <c r="KAS181" s="396"/>
      <c r="KAT181" s="396"/>
      <c r="KAU181" s="396"/>
      <c r="KAV181" s="396"/>
      <c r="KAW181" s="396"/>
      <c r="KAX181" s="396"/>
      <c r="KAY181" s="396"/>
      <c r="KAZ181" s="396"/>
      <c r="KBA181" s="396"/>
      <c r="KBB181" s="396"/>
      <c r="KBC181" s="396"/>
      <c r="KBD181" s="396"/>
      <c r="KBE181" s="396"/>
      <c r="KBF181" s="396"/>
      <c r="KBG181" s="396"/>
      <c r="KBH181" s="396"/>
      <c r="KBI181" s="396"/>
      <c r="KBJ181" s="396"/>
      <c r="KBK181" s="396"/>
      <c r="KBL181" s="396"/>
      <c r="KBM181" s="396"/>
      <c r="KBN181" s="396"/>
      <c r="KBO181" s="396"/>
      <c r="KBP181" s="396"/>
      <c r="KBQ181" s="396"/>
      <c r="KBR181" s="396"/>
      <c r="KBS181" s="396"/>
      <c r="KBT181" s="396"/>
      <c r="KBU181" s="396"/>
      <c r="KBV181" s="396"/>
      <c r="KBW181" s="396"/>
      <c r="KBX181" s="396"/>
      <c r="KBY181" s="396"/>
      <c r="KBZ181" s="396"/>
      <c r="KCA181" s="396"/>
      <c r="KCB181" s="396"/>
      <c r="KCC181" s="396"/>
      <c r="KCD181" s="396"/>
      <c r="KCE181" s="396"/>
      <c r="KCF181" s="396"/>
      <c r="KCG181" s="396"/>
      <c r="KCH181" s="396"/>
      <c r="KCI181" s="396"/>
      <c r="KCJ181" s="396"/>
      <c r="KCK181" s="396"/>
      <c r="KCL181" s="396"/>
      <c r="KCM181" s="396"/>
      <c r="KCN181" s="396"/>
      <c r="KCO181" s="396"/>
      <c r="KCP181" s="396"/>
      <c r="KCQ181" s="396"/>
      <c r="KCR181" s="396"/>
      <c r="KCS181" s="396"/>
      <c r="KCT181" s="396"/>
      <c r="KCU181" s="396"/>
      <c r="KCV181" s="396"/>
      <c r="KCW181" s="396"/>
      <c r="KCX181" s="396"/>
      <c r="KCY181" s="396"/>
      <c r="KCZ181" s="396"/>
      <c r="KDA181" s="396"/>
      <c r="KDB181" s="396"/>
      <c r="KDC181" s="396"/>
      <c r="KDD181" s="396"/>
      <c r="KDE181" s="396"/>
      <c r="KDF181" s="396"/>
      <c r="KDG181" s="396"/>
      <c r="KDH181" s="396"/>
      <c r="KDI181" s="396"/>
      <c r="KDJ181" s="396"/>
      <c r="KDK181" s="396"/>
      <c r="KDL181" s="396"/>
      <c r="KDM181" s="396"/>
      <c r="KDN181" s="396"/>
      <c r="KDO181" s="396"/>
      <c r="KDP181" s="396"/>
      <c r="KDQ181" s="396"/>
      <c r="KDR181" s="396"/>
      <c r="KDS181" s="396"/>
      <c r="KDT181" s="396"/>
      <c r="KDU181" s="396"/>
      <c r="KDV181" s="396"/>
      <c r="KDW181" s="396"/>
      <c r="KDX181" s="396"/>
      <c r="KDY181" s="396"/>
      <c r="KDZ181" s="396"/>
      <c r="KEA181" s="396"/>
      <c r="KEB181" s="396"/>
      <c r="KEC181" s="396"/>
      <c r="KED181" s="396"/>
      <c r="KEE181" s="396"/>
      <c r="KEF181" s="396"/>
      <c r="KEG181" s="396"/>
      <c r="KEH181" s="396"/>
      <c r="KEI181" s="396"/>
      <c r="KEJ181" s="396"/>
      <c r="KEK181" s="396"/>
      <c r="KEL181" s="396"/>
      <c r="KEM181" s="396"/>
      <c r="KEN181" s="396"/>
      <c r="KEO181" s="396"/>
      <c r="KEP181" s="396"/>
      <c r="KEQ181" s="396"/>
      <c r="KER181" s="396"/>
      <c r="KES181" s="396"/>
      <c r="KET181" s="396"/>
      <c r="KEU181" s="396"/>
      <c r="KEV181" s="396"/>
      <c r="KEW181" s="396"/>
      <c r="KEX181" s="396"/>
      <c r="KEY181" s="396"/>
      <c r="KEZ181" s="396"/>
      <c r="KFA181" s="396"/>
      <c r="KFB181" s="396"/>
      <c r="KFC181" s="396"/>
      <c r="KFD181" s="396"/>
      <c r="KFE181" s="396"/>
      <c r="KFF181" s="396"/>
      <c r="KFG181" s="396"/>
      <c r="KFH181" s="396"/>
      <c r="KFI181" s="396"/>
      <c r="KFJ181" s="396"/>
      <c r="KFK181" s="396"/>
      <c r="KFL181" s="396"/>
      <c r="KFM181" s="396"/>
      <c r="KFN181" s="396"/>
      <c r="KFO181" s="396"/>
      <c r="KFP181" s="396"/>
      <c r="KFQ181" s="396"/>
      <c r="KFR181" s="396"/>
      <c r="KFS181" s="396"/>
      <c r="KFT181" s="396"/>
      <c r="KFU181" s="396"/>
      <c r="KFV181" s="396"/>
      <c r="KFW181" s="396"/>
      <c r="KFX181" s="396"/>
      <c r="KFY181" s="396"/>
      <c r="KFZ181" s="396"/>
      <c r="KGA181" s="396"/>
      <c r="KGB181" s="396"/>
      <c r="KGC181" s="396"/>
      <c r="KGD181" s="396"/>
      <c r="KGE181" s="396"/>
      <c r="KGF181" s="396"/>
      <c r="KGG181" s="396"/>
      <c r="KGH181" s="396"/>
      <c r="KGI181" s="396"/>
      <c r="KGJ181" s="396"/>
      <c r="KGK181" s="396"/>
      <c r="KGL181" s="396"/>
      <c r="KGM181" s="396"/>
      <c r="KGN181" s="396"/>
      <c r="KGO181" s="396"/>
      <c r="KGP181" s="396"/>
      <c r="KGQ181" s="396"/>
      <c r="KGR181" s="396"/>
      <c r="KGS181" s="396"/>
      <c r="KGT181" s="396"/>
      <c r="KGU181" s="396"/>
      <c r="KGV181" s="396"/>
      <c r="KGW181" s="396"/>
      <c r="KGX181" s="396"/>
      <c r="KGY181" s="396"/>
      <c r="KGZ181" s="396"/>
      <c r="KHA181" s="396"/>
      <c r="KHB181" s="396"/>
      <c r="KHC181" s="396"/>
      <c r="KHD181" s="396"/>
      <c r="KHE181" s="396"/>
      <c r="KHF181" s="396"/>
      <c r="KHG181" s="396"/>
      <c r="KHH181" s="396"/>
      <c r="KHI181" s="396"/>
      <c r="KHJ181" s="396"/>
      <c r="KHK181" s="396"/>
      <c r="KHL181" s="396"/>
      <c r="KHM181" s="396"/>
      <c r="KHN181" s="396"/>
      <c r="KHO181" s="396"/>
      <c r="KHP181" s="396"/>
      <c r="KHQ181" s="396"/>
      <c r="KHR181" s="396"/>
      <c r="KHS181" s="396"/>
      <c r="KHT181" s="396"/>
      <c r="KHU181" s="396"/>
      <c r="KHV181" s="396"/>
      <c r="KHW181" s="396"/>
      <c r="KHX181" s="396"/>
      <c r="KHY181" s="396"/>
      <c r="KHZ181" s="396"/>
      <c r="KIA181" s="396"/>
      <c r="KIB181" s="396"/>
      <c r="KIC181" s="396"/>
      <c r="KID181" s="396"/>
      <c r="KIE181" s="396"/>
      <c r="KIF181" s="396"/>
      <c r="KIG181" s="396"/>
      <c r="KIH181" s="396"/>
      <c r="KII181" s="396"/>
      <c r="KIJ181" s="396"/>
      <c r="KIK181" s="396"/>
      <c r="KIL181" s="396"/>
      <c r="KIM181" s="396"/>
      <c r="KIN181" s="396"/>
      <c r="KIO181" s="396"/>
      <c r="KIP181" s="396"/>
      <c r="KIQ181" s="396"/>
      <c r="KIR181" s="396"/>
      <c r="KIS181" s="396"/>
      <c r="KIT181" s="396"/>
      <c r="KIU181" s="396"/>
      <c r="KIV181" s="396"/>
      <c r="KIW181" s="396"/>
      <c r="KIX181" s="396"/>
      <c r="KIY181" s="396"/>
      <c r="KIZ181" s="396"/>
      <c r="KJA181" s="396"/>
      <c r="KJB181" s="396"/>
      <c r="KJC181" s="396"/>
      <c r="KJD181" s="396"/>
      <c r="KJE181" s="396"/>
      <c r="KJF181" s="396"/>
      <c r="KJG181" s="396"/>
      <c r="KJH181" s="396"/>
      <c r="KJI181" s="396"/>
      <c r="KJJ181" s="396"/>
      <c r="KJK181" s="396"/>
      <c r="KJL181" s="396"/>
      <c r="KJM181" s="396"/>
      <c r="KJN181" s="396"/>
      <c r="KJO181" s="396"/>
      <c r="KJP181" s="396"/>
      <c r="KJQ181" s="396"/>
      <c r="KJR181" s="396"/>
      <c r="KJS181" s="396"/>
      <c r="KJT181" s="396"/>
      <c r="KJU181" s="396"/>
      <c r="KJV181" s="396"/>
      <c r="KJW181" s="396"/>
      <c r="KJX181" s="396"/>
      <c r="KJY181" s="396"/>
      <c r="KJZ181" s="396"/>
      <c r="KKA181" s="396"/>
      <c r="KKB181" s="396"/>
      <c r="KKC181" s="396"/>
      <c r="KKD181" s="396"/>
      <c r="KKE181" s="396"/>
      <c r="KKF181" s="396"/>
      <c r="KKG181" s="396"/>
      <c r="KKH181" s="396"/>
      <c r="KKI181" s="396"/>
      <c r="KKJ181" s="396"/>
      <c r="KKK181" s="396"/>
      <c r="KKL181" s="396"/>
      <c r="KKM181" s="396"/>
      <c r="KKN181" s="396"/>
      <c r="KKO181" s="396"/>
      <c r="KKP181" s="396"/>
      <c r="KKQ181" s="396"/>
      <c r="KKR181" s="396"/>
      <c r="KKS181" s="396"/>
      <c r="KKT181" s="396"/>
      <c r="KKU181" s="396"/>
      <c r="KKV181" s="396"/>
      <c r="KKW181" s="396"/>
      <c r="KKX181" s="396"/>
      <c r="KKY181" s="396"/>
      <c r="KKZ181" s="396"/>
      <c r="KLA181" s="396"/>
      <c r="KLB181" s="396"/>
      <c r="KLC181" s="396"/>
      <c r="KLD181" s="396"/>
      <c r="KLE181" s="396"/>
      <c r="KLF181" s="396"/>
      <c r="KLG181" s="396"/>
      <c r="KLH181" s="396"/>
      <c r="KLI181" s="396"/>
      <c r="KLJ181" s="396"/>
      <c r="KLK181" s="396"/>
      <c r="KLL181" s="396"/>
      <c r="KLM181" s="396"/>
      <c r="KLN181" s="396"/>
      <c r="KLO181" s="396"/>
      <c r="KLP181" s="396"/>
      <c r="KLQ181" s="396"/>
      <c r="KLR181" s="396"/>
      <c r="KLS181" s="396"/>
      <c r="KLT181" s="396"/>
      <c r="KLU181" s="396"/>
      <c r="KLV181" s="396"/>
      <c r="KLW181" s="396"/>
      <c r="KLX181" s="396"/>
      <c r="KLY181" s="396"/>
      <c r="KLZ181" s="396"/>
      <c r="KMA181" s="396"/>
      <c r="KMB181" s="396"/>
      <c r="KMC181" s="396"/>
      <c r="KMD181" s="396"/>
      <c r="KME181" s="396"/>
      <c r="KMF181" s="396"/>
      <c r="KMG181" s="396"/>
      <c r="KMH181" s="396"/>
      <c r="KMI181" s="396"/>
      <c r="KMJ181" s="396"/>
      <c r="KMK181" s="396"/>
      <c r="KML181" s="396"/>
      <c r="KMM181" s="396"/>
      <c r="KMN181" s="396"/>
      <c r="KMO181" s="396"/>
      <c r="KMP181" s="396"/>
      <c r="KMQ181" s="396"/>
      <c r="KMR181" s="396"/>
      <c r="KMS181" s="396"/>
      <c r="KMT181" s="396"/>
      <c r="KMU181" s="396"/>
      <c r="KMV181" s="396"/>
      <c r="KMW181" s="396"/>
      <c r="KMX181" s="396"/>
      <c r="KMY181" s="396"/>
      <c r="KMZ181" s="396"/>
      <c r="KNA181" s="396"/>
      <c r="KNB181" s="396"/>
      <c r="KNC181" s="396"/>
      <c r="KND181" s="396"/>
      <c r="KNE181" s="396"/>
      <c r="KNF181" s="396"/>
      <c r="KNG181" s="396"/>
      <c r="KNH181" s="396"/>
      <c r="KNI181" s="396"/>
      <c r="KNJ181" s="396"/>
      <c r="KNK181" s="396"/>
      <c r="KNL181" s="396"/>
      <c r="KNM181" s="396"/>
      <c r="KNN181" s="396"/>
      <c r="KNO181" s="396"/>
      <c r="KNP181" s="396"/>
      <c r="KNQ181" s="396"/>
      <c r="KNR181" s="396"/>
      <c r="KNS181" s="396"/>
      <c r="KNT181" s="396"/>
      <c r="KNU181" s="396"/>
      <c r="KNV181" s="396"/>
      <c r="KNW181" s="396"/>
      <c r="KNX181" s="396"/>
      <c r="KNY181" s="396"/>
      <c r="KNZ181" s="396"/>
      <c r="KOA181" s="396"/>
      <c r="KOB181" s="396"/>
      <c r="KOC181" s="396"/>
      <c r="KOD181" s="396"/>
      <c r="KOE181" s="396"/>
      <c r="KOF181" s="396"/>
      <c r="KOG181" s="396"/>
      <c r="KOH181" s="396"/>
      <c r="KOI181" s="396"/>
      <c r="KOJ181" s="396"/>
      <c r="KOK181" s="396"/>
      <c r="KOL181" s="396"/>
      <c r="KOM181" s="396"/>
      <c r="KON181" s="396"/>
      <c r="KOO181" s="396"/>
      <c r="KOP181" s="396"/>
      <c r="KOQ181" s="396"/>
      <c r="KOR181" s="396"/>
      <c r="KOS181" s="396"/>
      <c r="KOT181" s="396"/>
      <c r="KOU181" s="396"/>
      <c r="KOV181" s="396"/>
      <c r="KOW181" s="396"/>
      <c r="KOX181" s="396"/>
      <c r="KOY181" s="396"/>
      <c r="KOZ181" s="396"/>
      <c r="KPA181" s="396"/>
      <c r="KPB181" s="396"/>
      <c r="KPC181" s="396"/>
      <c r="KPD181" s="396"/>
      <c r="KPE181" s="396"/>
      <c r="KPF181" s="396"/>
      <c r="KPG181" s="396"/>
      <c r="KPH181" s="396"/>
      <c r="KPI181" s="396"/>
      <c r="KPJ181" s="396"/>
      <c r="KPK181" s="396"/>
      <c r="KPL181" s="396"/>
      <c r="KPM181" s="396"/>
      <c r="KPN181" s="396"/>
      <c r="KPO181" s="396"/>
      <c r="KPP181" s="396"/>
      <c r="KPQ181" s="396"/>
      <c r="KPR181" s="396"/>
      <c r="KPS181" s="396"/>
      <c r="KPT181" s="396"/>
      <c r="KPU181" s="396"/>
      <c r="KPV181" s="396"/>
      <c r="KPW181" s="396"/>
      <c r="KPX181" s="396"/>
      <c r="KPY181" s="396"/>
      <c r="KPZ181" s="396"/>
      <c r="KQA181" s="396"/>
      <c r="KQB181" s="396"/>
      <c r="KQC181" s="396"/>
      <c r="KQD181" s="396"/>
      <c r="KQE181" s="396"/>
      <c r="KQF181" s="396"/>
      <c r="KQG181" s="396"/>
      <c r="KQH181" s="396"/>
      <c r="KQI181" s="396"/>
      <c r="KQJ181" s="396"/>
      <c r="KQK181" s="396"/>
      <c r="KQL181" s="396"/>
      <c r="KQM181" s="396"/>
      <c r="KQN181" s="396"/>
      <c r="KQO181" s="396"/>
      <c r="KQP181" s="396"/>
      <c r="KQQ181" s="396"/>
      <c r="KQR181" s="396"/>
      <c r="KQS181" s="396"/>
      <c r="KQT181" s="396"/>
      <c r="KQU181" s="396"/>
      <c r="KQV181" s="396"/>
      <c r="KQW181" s="396"/>
      <c r="KQX181" s="396"/>
      <c r="KQY181" s="396"/>
      <c r="KQZ181" s="396"/>
      <c r="KRA181" s="396"/>
      <c r="KRB181" s="396"/>
      <c r="KRC181" s="396"/>
      <c r="KRD181" s="396"/>
      <c r="KRE181" s="396"/>
      <c r="KRF181" s="396"/>
      <c r="KRG181" s="396"/>
      <c r="KRH181" s="396"/>
      <c r="KRI181" s="396"/>
      <c r="KRJ181" s="396"/>
      <c r="KRK181" s="396"/>
      <c r="KRL181" s="396"/>
      <c r="KRM181" s="396"/>
      <c r="KRN181" s="396"/>
      <c r="KRO181" s="396"/>
      <c r="KRP181" s="396"/>
      <c r="KRQ181" s="396"/>
      <c r="KRR181" s="396"/>
      <c r="KRS181" s="396"/>
      <c r="KRT181" s="396"/>
      <c r="KRU181" s="396"/>
      <c r="KRV181" s="396"/>
      <c r="KRW181" s="396"/>
      <c r="KRX181" s="396"/>
      <c r="KRY181" s="396"/>
      <c r="KRZ181" s="396"/>
      <c r="KSA181" s="396"/>
      <c r="KSB181" s="396"/>
      <c r="KSC181" s="396"/>
      <c r="KSD181" s="396"/>
      <c r="KSE181" s="396"/>
      <c r="KSF181" s="396"/>
      <c r="KSG181" s="396"/>
      <c r="KSH181" s="396"/>
      <c r="KSI181" s="396"/>
      <c r="KSJ181" s="396"/>
      <c r="KSK181" s="396"/>
      <c r="KSL181" s="396"/>
      <c r="KSM181" s="396"/>
      <c r="KSN181" s="396"/>
      <c r="KSO181" s="396"/>
      <c r="KSP181" s="396"/>
      <c r="KSQ181" s="396"/>
      <c r="KSR181" s="396"/>
      <c r="KSS181" s="396"/>
      <c r="KST181" s="396"/>
      <c r="KSU181" s="396"/>
      <c r="KSV181" s="396"/>
      <c r="KSW181" s="396"/>
      <c r="KSX181" s="396"/>
      <c r="KSY181" s="396"/>
      <c r="KSZ181" s="396"/>
      <c r="KTA181" s="396"/>
      <c r="KTB181" s="396"/>
      <c r="KTC181" s="396"/>
      <c r="KTD181" s="396"/>
      <c r="KTE181" s="396"/>
      <c r="KTF181" s="396"/>
      <c r="KTG181" s="396"/>
      <c r="KTH181" s="396"/>
      <c r="KTI181" s="396"/>
      <c r="KTJ181" s="396"/>
      <c r="KTK181" s="396"/>
      <c r="KTL181" s="396"/>
      <c r="KTM181" s="396"/>
      <c r="KTN181" s="396"/>
      <c r="KTO181" s="396"/>
      <c r="KTP181" s="396"/>
      <c r="KTQ181" s="396"/>
      <c r="KTR181" s="396"/>
      <c r="KTS181" s="396"/>
      <c r="KTT181" s="396"/>
      <c r="KTU181" s="396"/>
      <c r="KTV181" s="396"/>
      <c r="KTW181" s="396"/>
      <c r="KTX181" s="396"/>
      <c r="KTY181" s="396"/>
      <c r="KTZ181" s="396"/>
      <c r="KUA181" s="396"/>
      <c r="KUB181" s="396"/>
      <c r="KUC181" s="396"/>
      <c r="KUD181" s="396"/>
      <c r="KUE181" s="396"/>
      <c r="KUF181" s="396"/>
      <c r="KUG181" s="396"/>
      <c r="KUH181" s="396"/>
      <c r="KUI181" s="396"/>
      <c r="KUJ181" s="396"/>
      <c r="KUK181" s="396"/>
      <c r="KUL181" s="396"/>
      <c r="KUM181" s="396"/>
      <c r="KUN181" s="396"/>
      <c r="KUO181" s="396"/>
      <c r="KUP181" s="396"/>
      <c r="KUQ181" s="396"/>
      <c r="KUR181" s="396"/>
      <c r="KUS181" s="396"/>
      <c r="KUT181" s="396"/>
      <c r="KUU181" s="396"/>
      <c r="KUV181" s="396"/>
      <c r="KUW181" s="396"/>
      <c r="KUX181" s="396"/>
      <c r="KUY181" s="396"/>
      <c r="KUZ181" s="396"/>
      <c r="KVA181" s="396"/>
      <c r="KVB181" s="396"/>
      <c r="KVC181" s="396"/>
      <c r="KVD181" s="396"/>
      <c r="KVE181" s="396"/>
      <c r="KVF181" s="396"/>
      <c r="KVG181" s="396"/>
      <c r="KVH181" s="396"/>
      <c r="KVI181" s="396"/>
      <c r="KVJ181" s="396"/>
      <c r="KVK181" s="396"/>
      <c r="KVL181" s="396"/>
      <c r="KVM181" s="396"/>
      <c r="KVN181" s="396"/>
      <c r="KVO181" s="396"/>
      <c r="KVP181" s="396"/>
      <c r="KVQ181" s="396"/>
      <c r="KVR181" s="396"/>
      <c r="KVS181" s="396"/>
      <c r="KVT181" s="396"/>
      <c r="KVU181" s="396"/>
      <c r="KVV181" s="396"/>
      <c r="KVW181" s="396"/>
      <c r="KVX181" s="396"/>
      <c r="KVY181" s="396"/>
      <c r="KVZ181" s="396"/>
      <c r="KWA181" s="396"/>
      <c r="KWB181" s="396"/>
      <c r="KWC181" s="396"/>
      <c r="KWD181" s="396"/>
      <c r="KWE181" s="396"/>
      <c r="KWF181" s="396"/>
      <c r="KWG181" s="396"/>
      <c r="KWH181" s="396"/>
      <c r="KWI181" s="396"/>
      <c r="KWJ181" s="396"/>
      <c r="KWK181" s="396"/>
      <c r="KWL181" s="396"/>
      <c r="KWM181" s="396"/>
      <c r="KWN181" s="396"/>
      <c r="KWO181" s="396"/>
      <c r="KWP181" s="396"/>
      <c r="KWQ181" s="396"/>
      <c r="KWR181" s="396"/>
      <c r="KWS181" s="396"/>
      <c r="KWT181" s="396"/>
      <c r="KWU181" s="396"/>
      <c r="KWV181" s="396"/>
      <c r="KWW181" s="396"/>
      <c r="KWX181" s="396"/>
      <c r="KWY181" s="396"/>
      <c r="KWZ181" s="396"/>
      <c r="KXA181" s="396"/>
      <c r="KXB181" s="396"/>
      <c r="KXC181" s="396"/>
      <c r="KXD181" s="396"/>
      <c r="KXE181" s="396"/>
      <c r="KXF181" s="396"/>
      <c r="KXG181" s="396"/>
      <c r="KXH181" s="396"/>
      <c r="KXI181" s="396"/>
      <c r="KXJ181" s="396"/>
      <c r="KXK181" s="396"/>
      <c r="KXL181" s="396"/>
      <c r="KXM181" s="396"/>
      <c r="KXN181" s="396"/>
      <c r="KXO181" s="396"/>
      <c r="KXP181" s="396"/>
      <c r="KXQ181" s="396"/>
      <c r="KXR181" s="396"/>
      <c r="KXS181" s="396"/>
      <c r="KXT181" s="396"/>
      <c r="KXU181" s="396"/>
      <c r="KXV181" s="396"/>
      <c r="KXW181" s="396"/>
      <c r="KXX181" s="396"/>
      <c r="KXY181" s="396"/>
      <c r="KXZ181" s="396"/>
      <c r="KYA181" s="396"/>
      <c r="KYB181" s="396"/>
      <c r="KYC181" s="396"/>
      <c r="KYD181" s="396"/>
      <c r="KYE181" s="396"/>
      <c r="KYF181" s="396"/>
      <c r="KYG181" s="396"/>
      <c r="KYH181" s="396"/>
      <c r="KYI181" s="396"/>
      <c r="KYJ181" s="396"/>
      <c r="KYK181" s="396"/>
      <c r="KYL181" s="396"/>
      <c r="KYM181" s="396"/>
      <c r="KYN181" s="396"/>
      <c r="KYO181" s="396"/>
      <c r="KYP181" s="396"/>
      <c r="KYQ181" s="396"/>
      <c r="KYR181" s="396"/>
      <c r="KYS181" s="396"/>
      <c r="KYT181" s="396"/>
      <c r="KYU181" s="396"/>
      <c r="KYV181" s="396"/>
      <c r="KYW181" s="396"/>
      <c r="KYX181" s="396"/>
      <c r="KYY181" s="396"/>
      <c r="KYZ181" s="396"/>
      <c r="KZA181" s="396"/>
      <c r="KZB181" s="396"/>
      <c r="KZC181" s="396"/>
      <c r="KZD181" s="396"/>
      <c r="KZE181" s="396"/>
      <c r="KZF181" s="396"/>
      <c r="KZG181" s="396"/>
      <c r="KZH181" s="396"/>
      <c r="KZI181" s="396"/>
      <c r="KZJ181" s="396"/>
      <c r="KZK181" s="396"/>
      <c r="KZL181" s="396"/>
      <c r="KZM181" s="396"/>
      <c r="KZN181" s="396"/>
      <c r="KZO181" s="396"/>
      <c r="KZP181" s="396"/>
      <c r="KZQ181" s="396"/>
      <c r="KZR181" s="396"/>
      <c r="KZS181" s="396"/>
      <c r="KZT181" s="396"/>
      <c r="KZU181" s="396"/>
      <c r="KZV181" s="396"/>
      <c r="KZW181" s="396"/>
      <c r="KZX181" s="396"/>
      <c r="KZY181" s="396"/>
      <c r="KZZ181" s="396"/>
      <c r="LAA181" s="396"/>
      <c r="LAB181" s="396"/>
      <c r="LAC181" s="396"/>
      <c r="LAD181" s="396"/>
      <c r="LAE181" s="396"/>
      <c r="LAF181" s="396"/>
      <c r="LAG181" s="396"/>
      <c r="LAH181" s="396"/>
      <c r="LAI181" s="396"/>
      <c r="LAJ181" s="396"/>
      <c r="LAK181" s="396"/>
      <c r="LAL181" s="396"/>
      <c r="LAM181" s="396"/>
      <c r="LAN181" s="396"/>
      <c r="LAO181" s="396"/>
      <c r="LAP181" s="396"/>
      <c r="LAQ181" s="396"/>
      <c r="LAR181" s="396"/>
      <c r="LAS181" s="396"/>
      <c r="LAT181" s="396"/>
      <c r="LAU181" s="396"/>
      <c r="LAV181" s="396"/>
      <c r="LAW181" s="396"/>
      <c r="LAX181" s="396"/>
      <c r="LAY181" s="396"/>
      <c r="LAZ181" s="396"/>
      <c r="LBA181" s="396"/>
      <c r="LBB181" s="396"/>
      <c r="LBC181" s="396"/>
      <c r="LBD181" s="396"/>
      <c r="LBE181" s="396"/>
      <c r="LBF181" s="396"/>
      <c r="LBG181" s="396"/>
      <c r="LBH181" s="396"/>
      <c r="LBI181" s="396"/>
      <c r="LBJ181" s="396"/>
      <c r="LBK181" s="396"/>
      <c r="LBL181" s="396"/>
      <c r="LBM181" s="396"/>
      <c r="LBN181" s="396"/>
      <c r="LBO181" s="396"/>
      <c r="LBP181" s="396"/>
      <c r="LBQ181" s="396"/>
      <c r="LBR181" s="396"/>
      <c r="LBS181" s="396"/>
      <c r="LBT181" s="396"/>
      <c r="LBU181" s="396"/>
      <c r="LBV181" s="396"/>
      <c r="LBW181" s="396"/>
      <c r="LBX181" s="396"/>
      <c r="LBY181" s="396"/>
      <c r="LBZ181" s="396"/>
      <c r="LCA181" s="396"/>
      <c r="LCB181" s="396"/>
      <c r="LCC181" s="396"/>
      <c r="LCD181" s="396"/>
      <c r="LCE181" s="396"/>
      <c r="LCF181" s="396"/>
      <c r="LCG181" s="396"/>
      <c r="LCH181" s="396"/>
      <c r="LCI181" s="396"/>
      <c r="LCJ181" s="396"/>
      <c r="LCK181" s="396"/>
      <c r="LCL181" s="396"/>
      <c r="LCM181" s="396"/>
      <c r="LCN181" s="396"/>
      <c r="LCO181" s="396"/>
      <c r="LCP181" s="396"/>
      <c r="LCQ181" s="396"/>
      <c r="LCR181" s="396"/>
      <c r="LCS181" s="396"/>
      <c r="LCT181" s="396"/>
      <c r="LCU181" s="396"/>
      <c r="LCV181" s="396"/>
      <c r="LCW181" s="396"/>
      <c r="LCX181" s="396"/>
      <c r="LCY181" s="396"/>
      <c r="LCZ181" s="396"/>
      <c r="LDA181" s="396"/>
      <c r="LDB181" s="396"/>
      <c r="LDC181" s="396"/>
      <c r="LDD181" s="396"/>
      <c r="LDE181" s="396"/>
      <c r="LDF181" s="396"/>
      <c r="LDG181" s="396"/>
      <c r="LDH181" s="396"/>
      <c r="LDI181" s="396"/>
      <c r="LDJ181" s="396"/>
      <c r="LDK181" s="396"/>
      <c r="LDL181" s="396"/>
      <c r="LDM181" s="396"/>
      <c r="LDN181" s="396"/>
      <c r="LDO181" s="396"/>
      <c r="LDP181" s="396"/>
      <c r="LDQ181" s="396"/>
      <c r="LDR181" s="396"/>
      <c r="LDS181" s="396"/>
      <c r="LDT181" s="396"/>
      <c r="LDU181" s="396"/>
      <c r="LDV181" s="396"/>
      <c r="LDW181" s="396"/>
      <c r="LDX181" s="396"/>
      <c r="LDY181" s="396"/>
      <c r="LDZ181" s="396"/>
      <c r="LEA181" s="396"/>
      <c r="LEB181" s="396"/>
      <c r="LEC181" s="396"/>
      <c r="LED181" s="396"/>
      <c r="LEE181" s="396"/>
      <c r="LEF181" s="396"/>
      <c r="LEG181" s="396"/>
      <c r="LEH181" s="396"/>
      <c r="LEI181" s="396"/>
      <c r="LEJ181" s="396"/>
      <c r="LEK181" s="396"/>
      <c r="LEL181" s="396"/>
      <c r="LEM181" s="396"/>
      <c r="LEN181" s="396"/>
      <c r="LEO181" s="396"/>
      <c r="LEP181" s="396"/>
      <c r="LEQ181" s="396"/>
      <c r="LER181" s="396"/>
      <c r="LES181" s="396"/>
      <c r="LET181" s="396"/>
      <c r="LEU181" s="396"/>
      <c r="LEV181" s="396"/>
      <c r="LEW181" s="396"/>
      <c r="LEX181" s="396"/>
      <c r="LEY181" s="396"/>
      <c r="LEZ181" s="396"/>
      <c r="LFA181" s="396"/>
      <c r="LFB181" s="396"/>
      <c r="LFC181" s="396"/>
      <c r="LFD181" s="396"/>
      <c r="LFE181" s="396"/>
      <c r="LFF181" s="396"/>
      <c r="LFG181" s="396"/>
      <c r="LFH181" s="396"/>
      <c r="LFI181" s="396"/>
      <c r="LFJ181" s="396"/>
      <c r="LFK181" s="396"/>
      <c r="LFL181" s="396"/>
      <c r="LFM181" s="396"/>
      <c r="LFN181" s="396"/>
      <c r="LFO181" s="396"/>
      <c r="LFP181" s="396"/>
      <c r="LFQ181" s="396"/>
      <c r="LFR181" s="396"/>
      <c r="LFS181" s="396"/>
      <c r="LFT181" s="396"/>
      <c r="LFU181" s="396"/>
      <c r="LFV181" s="396"/>
      <c r="LFW181" s="396"/>
      <c r="LFX181" s="396"/>
      <c r="LFY181" s="396"/>
      <c r="LFZ181" s="396"/>
      <c r="LGA181" s="396"/>
      <c r="LGB181" s="396"/>
      <c r="LGC181" s="396"/>
      <c r="LGD181" s="396"/>
      <c r="LGE181" s="396"/>
      <c r="LGF181" s="396"/>
      <c r="LGG181" s="396"/>
      <c r="LGH181" s="396"/>
      <c r="LGI181" s="396"/>
      <c r="LGJ181" s="396"/>
      <c r="LGK181" s="396"/>
      <c r="LGL181" s="396"/>
      <c r="LGM181" s="396"/>
      <c r="LGN181" s="396"/>
      <c r="LGO181" s="396"/>
      <c r="LGP181" s="396"/>
      <c r="LGQ181" s="396"/>
      <c r="LGR181" s="396"/>
      <c r="LGS181" s="396"/>
      <c r="LGT181" s="396"/>
      <c r="LGU181" s="396"/>
      <c r="LGV181" s="396"/>
      <c r="LGW181" s="396"/>
      <c r="LGX181" s="396"/>
      <c r="LGY181" s="396"/>
      <c r="LGZ181" s="396"/>
      <c r="LHA181" s="396"/>
      <c r="LHB181" s="396"/>
      <c r="LHC181" s="396"/>
      <c r="LHD181" s="396"/>
      <c r="LHE181" s="396"/>
      <c r="LHF181" s="396"/>
      <c r="LHG181" s="396"/>
      <c r="LHH181" s="396"/>
      <c r="LHI181" s="396"/>
      <c r="LHJ181" s="396"/>
      <c r="LHK181" s="396"/>
      <c r="LHL181" s="396"/>
      <c r="LHM181" s="396"/>
      <c r="LHN181" s="396"/>
      <c r="LHO181" s="396"/>
      <c r="LHP181" s="396"/>
      <c r="LHQ181" s="396"/>
      <c r="LHR181" s="396"/>
      <c r="LHS181" s="396"/>
      <c r="LHT181" s="396"/>
      <c r="LHU181" s="396"/>
      <c r="LHV181" s="396"/>
      <c r="LHW181" s="396"/>
      <c r="LHX181" s="396"/>
      <c r="LHY181" s="396"/>
      <c r="LHZ181" s="396"/>
      <c r="LIA181" s="396"/>
      <c r="LIB181" s="396"/>
      <c r="LIC181" s="396"/>
      <c r="LID181" s="396"/>
      <c r="LIE181" s="396"/>
      <c r="LIF181" s="396"/>
      <c r="LIG181" s="396"/>
      <c r="LIH181" s="396"/>
      <c r="LII181" s="396"/>
      <c r="LIJ181" s="396"/>
      <c r="LIK181" s="396"/>
      <c r="LIL181" s="396"/>
      <c r="LIM181" s="396"/>
      <c r="LIN181" s="396"/>
      <c r="LIO181" s="396"/>
      <c r="LIP181" s="396"/>
      <c r="LIQ181" s="396"/>
      <c r="LIR181" s="396"/>
      <c r="LIS181" s="396"/>
      <c r="LIT181" s="396"/>
      <c r="LIU181" s="396"/>
      <c r="LIV181" s="396"/>
      <c r="LIW181" s="396"/>
      <c r="LIX181" s="396"/>
      <c r="LIY181" s="396"/>
      <c r="LIZ181" s="396"/>
      <c r="LJA181" s="396"/>
      <c r="LJB181" s="396"/>
      <c r="LJC181" s="396"/>
      <c r="LJD181" s="396"/>
      <c r="LJE181" s="396"/>
      <c r="LJF181" s="396"/>
      <c r="LJG181" s="396"/>
      <c r="LJH181" s="396"/>
      <c r="LJI181" s="396"/>
      <c r="LJJ181" s="396"/>
      <c r="LJK181" s="396"/>
      <c r="LJL181" s="396"/>
      <c r="LJM181" s="396"/>
      <c r="LJN181" s="396"/>
      <c r="LJO181" s="396"/>
      <c r="LJP181" s="396"/>
      <c r="LJQ181" s="396"/>
      <c r="LJR181" s="396"/>
      <c r="LJS181" s="396"/>
      <c r="LJT181" s="396"/>
      <c r="LJU181" s="396"/>
      <c r="LJV181" s="396"/>
      <c r="LJW181" s="396"/>
      <c r="LJX181" s="396"/>
      <c r="LJY181" s="396"/>
      <c r="LJZ181" s="396"/>
      <c r="LKA181" s="396"/>
      <c r="LKB181" s="396"/>
      <c r="LKC181" s="396"/>
      <c r="LKD181" s="396"/>
      <c r="LKE181" s="396"/>
      <c r="LKF181" s="396"/>
      <c r="LKG181" s="396"/>
      <c r="LKH181" s="396"/>
      <c r="LKI181" s="396"/>
      <c r="LKJ181" s="396"/>
      <c r="LKK181" s="396"/>
      <c r="LKL181" s="396"/>
      <c r="LKM181" s="396"/>
      <c r="LKN181" s="396"/>
      <c r="LKO181" s="396"/>
      <c r="LKP181" s="396"/>
      <c r="LKQ181" s="396"/>
      <c r="LKR181" s="396"/>
      <c r="LKS181" s="396"/>
      <c r="LKT181" s="396"/>
      <c r="LKU181" s="396"/>
      <c r="LKV181" s="396"/>
      <c r="LKW181" s="396"/>
      <c r="LKX181" s="396"/>
      <c r="LKY181" s="396"/>
      <c r="LKZ181" s="396"/>
      <c r="LLA181" s="396"/>
      <c r="LLB181" s="396"/>
      <c r="LLC181" s="396"/>
      <c r="LLD181" s="396"/>
      <c r="LLE181" s="396"/>
      <c r="LLF181" s="396"/>
      <c r="LLG181" s="396"/>
      <c r="LLH181" s="396"/>
      <c r="LLI181" s="396"/>
      <c r="LLJ181" s="396"/>
      <c r="LLK181" s="396"/>
      <c r="LLL181" s="396"/>
      <c r="LLM181" s="396"/>
      <c r="LLN181" s="396"/>
      <c r="LLO181" s="396"/>
      <c r="LLP181" s="396"/>
      <c r="LLQ181" s="396"/>
      <c r="LLR181" s="396"/>
      <c r="LLS181" s="396"/>
      <c r="LLT181" s="396"/>
      <c r="LLU181" s="396"/>
      <c r="LLV181" s="396"/>
      <c r="LLW181" s="396"/>
      <c r="LLX181" s="396"/>
      <c r="LLY181" s="396"/>
      <c r="LLZ181" s="396"/>
      <c r="LMA181" s="396"/>
      <c r="LMB181" s="396"/>
      <c r="LMC181" s="396"/>
      <c r="LMD181" s="396"/>
      <c r="LME181" s="396"/>
      <c r="LMF181" s="396"/>
      <c r="LMG181" s="396"/>
      <c r="LMH181" s="396"/>
      <c r="LMI181" s="396"/>
      <c r="LMJ181" s="396"/>
      <c r="LMK181" s="396"/>
      <c r="LML181" s="396"/>
      <c r="LMM181" s="396"/>
      <c r="LMN181" s="396"/>
      <c r="LMO181" s="396"/>
      <c r="LMP181" s="396"/>
      <c r="LMQ181" s="396"/>
      <c r="LMR181" s="396"/>
      <c r="LMS181" s="396"/>
      <c r="LMT181" s="396"/>
      <c r="LMU181" s="396"/>
      <c r="LMV181" s="396"/>
      <c r="LMW181" s="396"/>
      <c r="LMX181" s="396"/>
      <c r="LMY181" s="396"/>
      <c r="LMZ181" s="396"/>
      <c r="LNA181" s="396"/>
      <c r="LNB181" s="396"/>
      <c r="LNC181" s="396"/>
      <c r="LND181" s="396"/>
      <c r="LNE181" s="396"/>
      <c r="LNF181" s="396"/>
      <c r="LNG181" s="396"/>
      <c r="LNH181" s="396"/>
      <c r="LNI181" s="396"/>
      <c r="LNJ181" s="396"/>
      <c r="LNK181" s="396"/>
      <c r="LNL181" s="396"/>
      <c r="LNM181" s="396"/>
      <c r="LNN181" s="396"/>
      <c r="LNO181" s="396"/>
      <c r="LNP181" s="396"/>
      <c r="LNQ181" s="396"/>
      <c r="LNR181" s="396"/>
      <c r="LNS181" s="396"/>
      <c r="LNT181" s="396"/>
      <c r="LNU181" s="396"/>
      <c r="LNV181" s="396"/>
      <c r="LNW181" s="396"/>
      <c r="LNX181" s="396"/>
      <c r="LNY181" s="396"/>
      <c r="LNZ181" s="396"/>
      <c r="LOA181" s="396"/>
      <c r="LOB181" s="396"/>
      <c r="LOC181" s="396"/>
      <c r="LOD181" s="396"/>
      <c r="LOE181" s="396"/>
      <c r="LOF181" s="396"/>
      <c r="LOG181" s="396"/>
      <c r="LOH181" s="396"/>
      <c r="LOI181" s="396"/>
      <c r="LOJ181" s="396"/>
      <c r="LOK181" s="396"/>
      <c r="LOL181" s="396"/>
      <c r="LOM181" s="396"/>
      <c r="LON181" s="396"/>
      <c r="LOO181" s="396"/>
      <c r="LOP181" s="396"/>
      <c r="LOQ181" s="396"/>
      <c r="LOR181" s="396"/>
      <c r="LOS181" s="396"/>
      <c r="LOT181" s="396"/>
      <c r="LOU181" s="396"/>
      <c r="LOV181" s="396"/>
      <c r="LOW181" s="396"/>
      <c r="LOX181" s="396"/>
      <c r="LOY181" s="396"/>
      <c r="LOZ181" s="396"/>
      <c r="LPA181" s="396"/>
      <c r="LPB181" s="396"/>
      <c r="LPC181" s="396"/>
      <c r="LPD181" s="396"/>
      <c r="LPE181" s="396"/>
      <c r="LPF181" s="396"/>
      <c r="LPG181" s="396"/>
      <c r="LPH181" s="396"/>
      <c r="LPI181" s="396"/>
      <c r="LPJ181" s="396"/>
      <c r="LPK181" s="396"/>
      <c r="LPL181" s="396"/>
      <c r="LPM181" s="396"/>
      <c r="LPN181" s="396"/>
      <c r="LPO181" s="396"/>
      <c r="LPP181" s="396"/>
      <c r="LPQ181" s="396"/>
      <c r="LPR181" s="396"/>
      <c r="LPS181" s="396"/>
      <c r="LPT181" s="396"/>
      <c r="LPU181" s="396"/>
      <c r="LPV181" s="396"/>
      <c r="LPW181" s="396"/>
      <c r="LPX181" s="396"/>
      <c r="LPY181" s="396"/>
      <c r="LPZ181" s="396"/>
      <c r="LQA181" s="396"/>
      <c r="LQB181" s="396"/>
      <c r="LQC181" s="396"/>
      <c r="LQD181" s="396"/>
      <c r="LQE181" s="396"/>
      <c r="LQF181" s="396"/>
      <c r="LQG181" s="396"/>
      <c r="LQH181" s="396"/>
      <c r="LQI181" s="396"/>
      <c r="LQJ181" s="396"/>
      <c r="LQK181" s="396"/>
      <c r="LQL181" s="396"/>
      <c r="LQM181" s="396"/>
      <c r="LQN181" s="396"/>
      <c r="LQO181" s="396"/>
      <c r="LQP181" s="396"/>
      <c r="LQQ181" s="396"/>
      <c r="LQR181" s="396"/>
      <c r="LQS181" s="396"/>
      <c r="LQT181" s="396"/>
      <c r="LQU181" s="396"/>
      <c r="LQV181" s="396"/>
      <c r="LQW181" s="396"/>
      <c r="LQX181" s="396"/>
      <c r="LQY181" s="396"/>
      <c r="LQZ181" s="396"/>
      <c r="LRA181" s="396"/>
      <c r="LRB181" s="396"/>
      <c r="LRC181" s="396"/>
      <c r="LRD181" s="396"/>
      <c r="LRE181" s="396"/>
      <c r="LRF181" s="396"/>
      <c r="LRG181" s="396"/>
      <c r="LRH181" s="396"/>
      <c r="LRI181" s="396"/>
      <c r="LRJ181" s="396"/>
      <c r="LRK181" s="396"/>
      <c r="LRL181" s="396"/>
      <c r="LRM181" s="396"/>
      <c r="LRN181" s="396"/>
      <c r="LRO181" s="396"/>
      <c r="LRP181" s="396"/>
      <c r="LRQ181" s="396"/>
      <c r="LRR181" s="396"/>
      <c r="LRS181" s="396"/>
      <c r="LRT181" s="396"/>
      <c r="LRU181" s="396"/>
      <c r="LRV181" s="396"/>
      <c r="LRW181" s="396"/>
      <c r="LRX181" s="396"/>
      <c r="LRY181" s="396"/>
      <c r="LRZ181" s="396"/>
      <c r="LSA181" s="396"/>
      <c r="LSB181" s="396"/>
      <c r="LSC181" s="396"/>
      <c r="LSD181" s="396"/>
      <c r="LSE181" s="396"/>
      <c r="LSF181" s="396"/>
      <c r="LSG181" s="396"/>
      <c r="LSH181" s="396"/>
      <c r="LSI181" s="396"/>
      <c r="LSJ181" s="396"/>
      <c r="LSK181" s="396"/>
      <c r="LSL181" s="396"/>
      <c r="LSM181" s="396"/>
      <c r="LSN181" s="396"/>
      <c r="LSO181" s="396"/>
      <c r="LSP181" s="396"/>
      <c r="LSQ181" s="396"/>
      <c r="LSR181" s="396"/>
      <c r="LSS181" s="396"/>
      <c r="LST181" s="396"/>
      <c r="LSU181" s="396"/>
      <c r="LSV181" s="396"/>
      <c r="LSW181" s="396"/>
      <c r="LSX181" s="396"/>
      <c r="LSY181" s="396"/>
      <c r="LSZ181" s="396"/>
      <c r="LTA181" s="396"/>
      <c r="LTB181" s="396"/>
      <c r="LTC181" s="396"/>
      <c r="LTD181" s="396"/>
      <c r="LTE181" s="396"/>
      <c r="LTF181" s="396"/>
      <c r="LTG181" s="396"/>
      <c r="LTH181" s="396"/>
      <c r="LTI181" s="396"/>
      <c r="LTJ181" s="396"/>
      <c r="LTK181" s="396"/>
      <c r="LTL181" s="396"/>
      <c r="LTM181" s="396"/>
      <c r="LTN181" s="396"/>
      <c r="LTO181" s="396"/>
      <c r="LTP181" s="396"/>
      <c r="LTQ181" s="396"/>
      <c r="LTR181" s="396"/>
      <c r="LTS181" s="396"/>
      <c r="LTT181" s="396"/>
      <c r="LTU181" s="396"/>
      <c r="LTV181" s="396"/>
      <c r="LTW181" s="396"/>
      <c r="LTX181" s="396"/>
      <c r="LTY181" s="396"/>
      <c r="LTZ181" s="396"/>
      <c r="LUA181" s="396"/>
      <c r="LUB181" s="396"/>
      <c r="LUC181" s="396"/>
      <c r="LUD181" s="396"/>
      <c r="LUE181" s="396"/>
      <c r="LUF181" s="396"/>
      <c r="LUG181" s="396"/>
      <c r="LUH181" s="396"/>
      <c r="LUI181" s="396"/>
      <c r="LUJ181" s="396"/>
      <c r="LUK181" s="396"/>
      <c r="LUL181" s="396"/>
      <c r="LUM181" s="396"/>
      <c r="LUN181" s="396"/>
      <c r="LUO181" s="396"/>
      <c r="LUP181" s="396"/>
      <c r="LUQ181" s="396"/>
      <c r="LUR181" s="396"/>
      <c r="LUS181" s="396"/>
      <c r="LUT181" s="396"/>
      <c r="LUU181" s="396"/>
      <c r="LUV181" s="396"/>
      <c r="LUW181" s="396"/>
      <c r="LUX181" s="396"/>
      <c r="LUY181" s="396"/>
      <c r="LUZ181" s="396"/>
      <c r="LVA181" s="396"/>
      <c r="LVB181" s="396"/>
      <c r="LVC181" s="396"/>
      <c r="LVD181" s="396"/>
      <c r="LVE181" s="396"/>
      <c r="LVF181" s="396"/>
      <c r="LVG181" s="396"/>
      <c r="LVH181" s="396"/>
      <c r="LVI181" s="396"/>
      <c r="LVJ181" s="396"/>
      <c r="LVK181" s="396"/>
      <c r="LVL181" s="396"/>
      <c r="LVM181" s="396"/>
      <c r="LVN181" s="396"/>
      <c r="LVO181" s="396"/>
      <c r="LVP181" s="396"/>
      <c r="LVQ181" s="396"/>
      <c r="LVR181" s="396"/>
      <c r="LVS181" s="396"/>
      <c r="LVT181" s="396"/>
      <c r="LVU181" s="396"/>
      <c r="LVV181" s="396"/>
      <c r="LVW181" s="396"/>
      <c r="LVX181" s="396"/>
      <c r="LVY181" s="396"/>
      <c r="LVZ181" s="396"/>
      <c r="LWA181" s="396"/>
      <c r="LWB181" s="396"/>
      <c r="LWC181" s="396"/>
      <c r="LWD181" s="396"/>
      <c r="LWE181" s="396"/>
      <c r="LWF181" s="396"/>
      <c r="LWG181" s="396"/>
      <c r="LWH181" s="396"/>
      <c r="LWI181" s="396"/>
      <c r="LWJ181" s="396"/>
      <c r="LWK181" s="396"/>
      <c r="LWL181" s="396"/>
      <c r="LWM181" s="396"/>
      <c r="LWN181" s="396"/>
      <c r="LWO181" s="396"/>
      <c r="LWP181" s="396"/>
      <c r="LWQ181" s="396"/>
      <c r="LWR181" s="396"/>
      <c r="LWS181" s="396"/>
      <c r="LWT181" s="396"/>
      <c r="LWU181" s="396"/>
      <c r="LWV181" s="396"/>
      <c r="LWW181" s="396"/>
      <c r="LWX181" s="396"/>
      <c r="LWY181" s="396"/>
      <c r="LWZ181" s="396"/>
      <c r="LXA181" s="396"/>
      <c r="LXB181" s="396"/>
      <c r="LXC181" s="396"/>
      <c r="LXD181" s="396"/>
      <c r="LXE181" s="396"/>
      <c r="LXF181" s="396"/>
      <c r="LXG181" s="396"/>
      <c r="LXH181" s="396"/>
      <c r="LXI181" s="396"/>
      <c r="LXJ181" s="396"/>
      <c r="LXK181" s="396"/>
      <c r="LXL181" s="396"/>
      <c r="LXM181" s="396"/>
      <c r="LXN181" s="396"/>
      <c r="LXO181" s="396"/>
      <c r="LXP181" s="396"/>
      <c r="LXQ181" s="396"/>
      <c r="LXR181" s="396"/>
      <c r="LXS181" s="396"/>
      <c r="LXT181" s="396"/>
      <c r="LXU181" s="396"/>
      <c r="LXV181" s="396"/>
      <c r="LXW181" s="396"/>
      <c r="LXX181" s="396"/>
      <c r="LXY181" s="396"/>
      <c r="LXZ181" s="396"/>
      <c r="LYA181" s="396"/>
      <c r="LYB181" s="396"/>
      <c r="LYC181" s="396"/>
      <c r="LYD181" s="396"/>
      <c r="LYE181" s="396"/>
      <c r="LYF181" s="396"/>
      <c r="LYG181" s="396"/>
      <c r="LYH181" s="396"/>
      <c r="LYI181" s="396"/>
      <c r="LYJ181" s="396"/>
      <c r="LYK181" s="396"/>
      <c r="LYL181" s="396"/>
      <c r="LYM181" s="396"/>
      <c r="LYN181" s="396"/>
      <c r="LYO181" s="396"/>
      <c r="LYP181" s="396"/>
      <c r="LYQ181" s="396"/>
      <c r="LYR181" s="396"/>
      <c r="LYS181" s="396"/>
      <c r="LYT181" s="396"/>
      <c r="LYU181" s="396"/>
      <c r="LYV181" s="396"/>
      <c r="LYW181" s="396"/>
      <c r="LYX181" s="396"/>
      <c r="LYY181" s="396"/>
      <c r="LYZ181" s="396"/>
      <c r="LZA181" s="396"/>
      <c r="LZB181" s="396"/>
      <c r="LZC181" s="396"/>
      <c r="LZD181" s="396"/>
      <c r="LZE181" s="396"/>
      <c r="LZF181" s="396"/>
      <c r="LZG181" s="396"/>
      <c r="LZH181" s="396"/>
      <c r="LZI181" s="396"/>
      <c r="LZJ181" s="396"/>
      <c r="LZK181" s="396"/>
      <c r="LZL181" s="396"/>
      <c r="LZM181" s="396"/>
      <c r="LZN181" s="396"/>
      <c r="LZO181" s="396"/>
      <c r="LZP181" s="396"/>
      <c r="LZQ181" s="396"/>
      <c r="LZR181" s="396"/>
      <c r="LZS181" s="396"/>
      <c r="LZT181" s="396"/>
      <c r="LZU181" s="396"/>
      <c r="LZV181" s="396"/>
      <c r="LZW181" s="396"/>
      <c r="LZX181" s="396"/>
      <c r="LZY181" s="396"/>
      <c r="LZZ181" s="396"/>
      <c r="MAA181" s="396"/>
      <c r="MAB181" s="396"/>
      <c r="MAC181" s="396"/>
      <c r="MAD181" s="396"/>
      <c r="MAE181" s="396"/>
      <c r="MAF181" s="396"/>
      <c r="MAG181" s="396"/>
      <c r="MAH181" s="396"/>
      <c r="MAI181" s="396"/>
      <c r="MAJ181" s="396"/>
      <c r="MAK181" s="396"/>
      <c r="MAL181" s="396"/>
      <c r="MAM181" s="396"/>
      <c r="MAN181" s="396"/>
      <c r="MAO181" s="396"/>
      <c r="MAP181" s="396"/>
      <c r="MAQ181" s="396"/>
      <c r="MAR181" s="396"/>
      <c r="MAS181" s="396"/>
      <c r="MAT181" s="396"/>
      <c r="MAU181" s="396"/>
      <c r="MAV181" s="396"/>
      <c r="MAW181" s="396"/>
      <c r="MAX181" s="396"/>
      <c r="MAY181" s="396"/>
      <c r="MAZ181" s="396"/>
      <c r="MBA181" s="396"/>
      <c r="MBB181" s="396"/>
      <c r="MBC181" s="396"/>
      <c r="MBD181" s="396"/>
      <c r="MBE181" s="396"/>
      <c r="MBF181" s="396"/>
      <c r="MBG181" s="396"/>
      <c r="MBH181" s="396"/>
      <c r="MBI181" s="396"/>
      <c r="MBJ181" s="396"/>
      <c r="MBK181" s="396"/>
      <c r="MBL181" s="396"/>
      <c r="MBM181" s="396"/>
      <c r="MBN181" s="396"/>
      <c r="MBO181" s="396"/>
      <c r="MBP181" s="396"/>
      <c r="MBQ181" s="396"/>
      <c r="MBR181" s="396"/>
      <c r="MBS181" s="396"/>
      <c r="MBT181" s="396"/>
      <c r="MBU181" s="396"/>
      <c r="MBV181" s="396"/>
      <c r="MBW181" s="396"/>
      <c r="MBX181" s="396"/>
      <c r="MBY181" s="396"/>
      <c r="MBZ181" s="396"/>
      <c r="MCA181" s="396"/>
      <c r="MCB181" s="396"/>
      <c r="MCC181" s="396"/>
      <c r="MCD181" s="396"/>
      <c r="MCE181" s="396"/>
      <c r="MCF181" s="396"/>
      <c r="MCG181" s="396"/>
      <c r="MCH181" s="396"/>
      <c r="MCI181" s="396"/>
      <c r="MCJ181" s="396"/>
      <c r="MCK181" s="396"/>
      <c r="MCL181" s="396"/>
      <c r="MCM181" s="396"/>
      <c r="MCN181" s="396"/>
      <c r="MCO181" s="396"/>
      <c r="MCP181" s="396"/>
      <c r="MCQ181" s="396"/>
      <c r="MCR181" s="396"/>
      <c r="MCS181" s="396"/>
      <c r="MCT181" s="396"/>
      <c r="MCU181" s="396"/>
      <c r="MCV181" s="396"/>
      <c r="MCW181" s="396"/>
      <c r="MCX181" s="396"/>
      <c r="MCY181" s="396"/>
      <c r="MCZ181" s="396"/>
      <c r="MDA181" s="396"/>
      <c r="MDB181" s="396"/>
      <c r="MDC181" s="396"/>
      <c r="MDD181" s="396"/>
      <c r="MDE181" s="396"/>
      <c r="MDF181" s="396"/>
      <c r="MDG181" s="396"/>
      <c r="MDH181" s="396"/>
      <c r="MDI181" s="396"/>
      <c r="MDJ181" s="396"/>
      <c r="MDK181" s="396"/>
      <c r="MDL181" s="396"/>
      <c r="MDM181" s="396"/>
      <c r="MDN181" s="396"/>
      <c r="MDO181" s="396"/>
      <c r="MDP181" s="396"/>
      <c r="MDQ181" s="396"/>
      <c r="MDR181" s="396"/>
      <c r="MDS181" s="396"/>
      <c r="MDT181" s="396"/>
      <c r="MDU181" s="396"/>
      <c r="MDV181" s="396"/>
      <c r="MDW181" s="396"/>
      <c r="MDX181" s="396"/>
      <c r="MDY181" s="396"/>
      <c r="MDZ181" s="396"/>
      <c r="MEA181" s="396"/>
      <c r="MEB181" s="396"/>
      <c r="MEC181" s="396"/>
      <c r="MED181" s="396"/>
      <c r="MEE181" s="396"/>
      <c r="MEF181" s="396"/>
      <c r="MEG181" s="396"/>
      <c r="MEH181" s="396"/>
      <c r="MEI181" s="396"/>
      <c r="MEJ181" s="396"/>
      <c r="MEK181" s="396"/>
      <c r="MEL181" s="396"/>
      <c r="MEM181" s="396"/>
      <c r="MEN181" s="396"/>
      <c r="MEO181" s="396"/>
      <c r="MEP181" s="396"/>
      <c r="MEQ181" s="396"/>
      <c r="MER181" s="396"/>
      <c r="MES181" s="396"/>
      <c r="MET181" s="396"/>
      <c r="MEU181" s="396"/>
      <c r="MEV181" s="396"/>
      <c r="MEW181" s="396"/>
      <c r="MEX181" s="396"/>
      <c r="MEY181" s="396"/>
      <c r="MEZ181" s="396"/>
      <c r="MFA181" s="396"/>
      <c r="MFB181" s="396"/>
      <c r="MFC181" s="396"/>
      <c r="MFD181" s="396"/>
      <c r="MFE181" s="396"/>
      <c r="MFF181" s="396"/>
      <c r="MFG181" s="396"/>
      <c r="MFH181" s="396"/>
      <c r="MFI181" s="396"/>
      <c r="MFJ181" s="396"/>
      <c r="MFK181" s="396"/>
      <c r="MFL181" s="396"/>
      <c r="MFM181" s="396"/>
      <c r="MFN181" s="396"/>
      <c r="MFO181" s="396"/>
      <c r="MFP181" s="396"/>
      <c r="MFQ181" s="396"/>
      <c r="MFR181" s="396"/>
      <c r="MFS181" s="396"/>
      <c r="MFT181" s="396"/>
      <c r="MFU181" s="396"/>
      <c r="MFV181" s="396"/>
      <c r="MFW181" s="396"/>
      <c r="MFX181" s="396"/>
      <c r="MFY181" s="396"/>
      <c r="MFZ181" s="396"/>
      <c r="MGA181" s="396"/>
      <c r="MGB181" s="396"/>
      <c r="MGC181" s="396"/>
      <c r="MGD181" s="396"/>
      <c r="MGE181" s="396"/>
      <c r="MGF181" s="396"/>
      <c r="MGG181" s="396"/>
      <c r="MGH181" s="396"/>
      <c r="MGI181" s="396"/>
      <c r="MGJ181" s="396"/>
      <c r="MGK181" s="396"/>
      <c r="MGL181" s="396"/>
      <c r="MGM181" s="396"/>
      <c r="MGN181" s="396"/>
      <c r="MGO181" s="396"/>
      <c r="MGP181" s="396"/>
      <c r="MGQ181" s="396"/>
      <c r="MGR181" s="396"/>
      <c r="MGS181" s="396"/>
      <c r="MGT181" s="396"/>
      <c r="MGU181" s="396"/>
      <c r="MGV181" s="396"/>
      <c r="MGW181" s="396"/>
      <c r="MGX181" s="396"/>
      <c r="MGY181" s="396"/>
      <c r="MGZ181" s="396"/>
      <c r="MHA181" s="396"/>
      <c r="MHB181" s="396"/>
      <c r="MHC181" s="396"/>
      <c r="MHD181" s="396"/>
      <c r="MHE181" s="396"/>
      <c r="MHF181" s="396"/>
      <c r="MHG181" s="396"/>
      <c r="MHH181" s="396"/>
      <c r="MHI181" s="396"/>
      <c r="MHJ181" s="396"/>
      <c r="MHK181" s="396"/>
      <c r="MHL181" s="396"/>
      <c r="MHM181" s="396"/>
      <c r="MHN181" s="396"/>
      <c r="MHO181" s="396"/>
      <c r="MHP181" s="396"/>
      <c r="MHQ181" s="396"/>
      <c r="MHR181" s="396"/>
      <c r="MHS181" s="396"/>
      <c r="MHT181" s="396"/>
      <c r="MHU181" s="396"/>
      <c r="MHV181" s="396"/>
      <c r="MHW181" s="396"/>
      <c r="MHX181" s="396"/>
      <c r="MHY181" s="396"/>
      <c r="MHZ181" s="396"/>
      <c r="MIA181" s="396"/>
      <c r="MIB181" s="396"/>
      <c r="MIC181" s="396"/>
      <c r="MID181" s="396"/>
      <c r="MIE181" s="396"/>
      <c r="MIF181" s="396"/>
      <c r="MIG181" s="396"/>
      <c r="MIH181" s="396"/>
      <c r="MII181" s="396"/>
      <c r="MIJ181" s="396"/>
      <c r="MIK181" s="396"/>
      <c r="MIL181" s="396"/>
      <c r="MIM181" s="396"/>
      <c r="MIN181" s="396"/>
      <c r="MIO181" s="396"/>
      <c r="MIP181" s="396"/>
      <c r="MIQ181" s="396"/>
      <c r="MIR181" s="396"/>
      <c r="MIS181" s="396"/>
      <c r="MIT181" s="396"/>
      <c r="MIU181" s="396"/>
      <c r="MIV181" s="396"/>
      <c r="MIW181" s="396"/>
      <c r="MIX181" s="396"/>
      <c r="MIY181" s="396"/>
      <c r="MIZ181" s="396"/>
      <c r="MJA181" s="396"/>
      <c r="MJB181" s="396"/>
      <c r="MJC181" s="396"/>
      <c r="MJD181" s="396"/>
      <c r="MJE181" s="396"/>
      <c r="MJF181" s="396"/>
      <c r="MJG181" s="396"/>
      <c r="MJH181" s="396"/>
      <c r="MJI181" s="396"/>
      <c r="MJJ181" s="396"/>
      <c r="MJK181" s="396"/>
      <c r="MJL181" s="396"/>
      <c r="MJM181" s="396"/>
      <c r="MJN181" s="396"/>
      <c r="MJO181" s="396"/>
      <c r="MJP181" s="396"/>
      <c r="MJQ181" s="396"/>
      <c r="MJR181" s="396"/>
      <c r="MJS181" s="396"/>
      <c r="MJT181" s="396"/>
      <c r="MJU181" s="396"/>
      <c r="MJV181" s="396"/>
      <c r="MJW181" s="396"/>
      <c r="MJX181" s="396"/>
      <c r="MJY181" s="396"/>
      <c r="MJZ181" s="396"/>
      <c r="MKA181" s="396"/>
      <c r="MKB181" s="396"/>
      <c r="MKC181" s="396"/>
      <c r="MKD181" s="396"/>
      <c r="MKE181" s="396"/>
      <c r="MKF181" s="396"/>
      <c r="MKG181" s="396"/>
      <c r="MKH181" s="396"/>
      <c r="MKI181" s="396"/>
      <c r="MKJ181" s="396"/>
      <c r="MKK181" s="396"/>
      <c r="MKL181" s="396"/>
      <c r="MKM181" s="396"/>
      <c r="MKN181" s="396"/>
      <c r="MKO181" s="396"/>
      <c r="MKP181" s="396"/>
      <c r="MKQ181" s="396"/>
      <c r="MKR181" s="396"/>
      <c r="MKS181" s="396"/>
      <c r="MKT181" s="396"/>
      <c r="MKU181" s="396"/>
      <c r="MKV181" s="396"/>
      <c r="MKW181" s="396"/>
      <c r="MKX181" s="396"/>
      <c r="MKY181" s="396"/>
      <c r="MKZ181" s="396"/>
      <c r="MLA181" s="396"/>
      <c r="MLB181" s="396"/>
      <c r="MLC181" s="396"/>
      <c r="MLD181" s="396"/>
      <c r="MLE181" s="396"/>
      <c r="MLF181" s="396"/>
      <c r="MLG181" s="396"/>
      <c r="MLH181" s="396"/>
      <c r="MLI181" s="396"/>
      <c r="MLJ181" s="396"/>
      <c r="MLK181" s="396"/>
      <c r="MLL181" s="396"/>
      <c r="MLM181" s="396"/>
      <c r="MLN181" s="396"/>
      <c r="MLO181" s="396"/>
      <c r="MLP181" s="396"/>
      <c r="MLQ181" s="396"/>
      <c r="MLR181" s="396"/>
      <c r="MLS181" s="396"/>
      <c r="MLT181" s="396"/>
      <c r="MLU181" s="396"/>
      <c r="MLV181" s="396"/>
      <c r="MLW181" s="396"/>
      <c r="MLX181" s="396"/>
      <c r="MLY181" s="396"/>
      <c r="MLZ181" s="396"/>
      <c r="MMA181" s="396"/>
      <c r="MMB181" s="396"/>
      <c r="MMC181" s="396"/>
      <c r="MMD181" s="396"/>
      <c r="MME181" s="396"/>
      <c r="MMF181" s="396"/>
      <c r="MMG181" s="396"/>
      <c r="MMH181" s="396"/>
      <c r="MMI181" s="396"/>
      <c r="MMJ181" s="396"/>
      <c r="MMK181" s="396"/>
      <c r="MML181" s="396"/>
      <c r="MMM181" s="396"/>
      <c r="MMN181" s="396"/>
      <c r="MMO181" s="396"/>
      <c r="MMP181" s="396"/>
      <c r="MMQ181" s="396"/>
      <c r="MMR181" s="396"/>
      <c r="MMS181" s="396"/>
      <c r="MMT181" s="396"/>
      <c r="MMU181" s="396"/>
      <c r="MMV181" s="396"/>
      <c r="MMW181" s="396"/>
      <c r="MMX181" s="396"/>
      <c r="MMY181" s="396"/>
      <c r="MMZ181" s="396"/>
      <c r="MNA181" s="396"/>
      <c r="MNB181" s="396"/>
      <c r="MNC181" s="396"/>
      <c r="MND181" s="396"/>
      <c r="MNE181" s="396"/>
      <c r="MNF181" s="396"/>
      <c r="MNG181" s="396"/>
      <c r="MNH181" s="396"/>
      <c r="MNI181" s="396"/>
      <c r="MNJ181" s="396"/>
      <c r="MNK181" s="396"/>
      <c r="MNL181" s="396"/>
      <c r="MNM181" s="396"/>
      <c r="MNN181" s="396"/>
      <c r="MNO181" s="396"/>
      <c r="MNP181" s="396"/>
      <c r="MNQ181" s="396"/>
      <c r="MNR181" s="396"/>
      <c r="MNS181" s="396"/>
      <c r="MNT181" s="396"/>
      <c r="MNU181" s="396"/>
      <c r="MNV181" s="396"/>
      <c r="MNW181" s="396"/>
      <c r="MNX181" s="396"/>
      <c r="MNY181" s="396"/>
      <c r="MNZ181" s="396"/>
      <c r="MOA181" s="396"/>
      <c r="MOB181" s="396"/>
      <c r="MOC181" s="396"/>
      <c r="MOD181" s="396"/>
      <c r="MOE181" s="396"/>
      <c r="MOF181" s="396"/>
      <c r="MOG181" s="396"/>
      <c r="MOH181" s="396"/>
      <c r="MOI181" s="396"/>
      <c r="MOJ181" s="396"/>
      <c r="MOK181" s="396"/>
      <c r="MOL181" s="396"/>
      <c r="MOM181" s="396"/>
      <c r="MON181" s="396"/>
      <c r="MOO181" s="396"/>
      <c r="MOP181" s="396"/>
      <c r="MOQ181" s="396"/>
      <c r="MOR181" s="396"/>
      <c r="MOS181" s="396"/>
      <c r="MOT181" s="396"/>
      <c r="MOU181" s="396"/>
      <c r="MOV181" s="396"/>
      <c r="MOW181" s="396"/>
      <c r="MOX181" s="396"/>
      <c r="MOY181" s="396"/>
      <c r="MOZ181" s="396"/>
      <c r="MPA181" s="396"/>
      <c r="MPB181" s="396"/>
      <c r="MPC181" s="396"/>
      <c r="MPD181" s="396"/>
      <c r="MPE181" s="396"/>
      <c r="MPF181" s="396"/>
      <c r="MPG181" s="396"/>
      <c r="MPH181" s="396"/>
      <c r="MPI181" s="396"/>
      <c r="MPJ181" s="396"/>
      <c r="MPK181" s="396"/>
      <c r="MPL181" s="396"/>
      <c r="MPM181" s="396"/>
      <c r="MPN181" s="396"/>
      <c r="MPO181" s="396"/>
      <c r="MPP181" s="396"/>
      <c r="MPQ181" s="396"/>
      <c r="MPR181" s="396"/>
      <c r="MPS181" s="396"/>
      <c r="MPT181" s="396"/>
      <c r="MPU181" s="396"/>
      <c r="MPV181" s="396"/>
      <c r="MPW181" s="396"/>
      <c r="MPX181" s="396"/>
      <c r="MPY181" s="396"/>
      <c r="MPZ181" s="396"/>
      <c r="MQA181" s="396"/>
      <c r="MQB181" s="396"/>
      <c r="MQC181" s="396"/>
      <c r="MQD181" s="396"/>
      <c r="MQE181" s="396"/>
      <c r="MQF181" s="396"/>
      <c r="MQG181" s="396"/>
      <c r="MQH181" s="396"/>
      <c r="MQI181" s="396"/>
      <c r="MQJ181" s="396"/>
      <c r="MQK181" s="396"/>
      <c r="MQL181" s="396"/>
      <c r="MQM181" s="396"/>
      <c r="MQN181" s="396"/>
      <c r="MQO181" s="396"/>
      <c r="MQP181" s="396"/>
      <c r="MQQ181" s="396"/>
      <c r="MQR181" s="396"/>
      <c r="MQS181" s="396"/>
      <c r="MQT181" s="396"/>
      <c r="MQU181" s="396"/>
      <c r="MQV181" s="396"/>
      <c r="MQW181" s="396"/>
      <c r="MQX181" s="396"/>
      <c r="MQY181" s="396"/>
      <c r="MQZ181" s="396"/>
      <c r="MRA181" s="396"/>
      <c r="MRB181" s="396"/>
      <c r="MRC181" s="396"/>
      <c r="MRD181" s="396"/>
      <c r="MRE181" s="396"/>
      <c r="MRF181" s="396"/>
      <c r="MRG181" s="396"/>
      <c r="MRH181" s="396"/>
      <c r="MRI181" s="396"/>
      <c r="MRJ181" s="396"/>
      <c r="MRK181" s="396"/>
      <c r="MRL181" s="396"/>
      <c r="MRM181" s="396"/>
      <c r="MRN181" s="396"/>
      <c r="MRO181" s="396"/>
      <c r="MRP181" s="396"/>
      <c r="MRQ181" s="396"/>
      <c r="MRR181" s="396"/>
      <c r="MRS181" s="396"/>
      <c r="MRT181" s="396"/>
      <c r="MRU181" s="396"/>
      <c r="MRV181" s="396"/>
      <c r="MRW181" s="396"/>
      <c r="MRX181" s="396"/>
      <c r="MRY181" s="396"/>
      <c r="MRZ181" s="396"/>
      <c r="MSA181" s="396"/>
      <c r="MSB181" s="396"/>
      <c r="MSC181" s="396"/>
      <c r="MSD181" s="396"/>
      <c r="MSE181" s="396"/>
      <c r="MSF181" s="396"/>
      <c r="MSG181" s="396"/>
      <c r="MSH181" s="396"/>
      <c r="MSI181" s="396"/>
      <c r="MSJ181" s="396"/>
      <c r="MSK181" s="396"/>
      <c r="MSL181" s="396"/>
      <c r="MSM181" s="396"/>
      <c r="MSN181" s="396"/>
      <c r="MSO181" s="396"/>
      <c r="MSP181" s="396"/>
      <c r="MSQ181" s="396"/>
      <c r="MSR181" s="396"/>
      <c r="MSS181" s="396"/>
      <c r="MST181" s="396"/>
      <c r="MSU181" s="396"/>
      <c r="MSV181" s="396"/>
      <c r="MSW181" s="396"/>
      <c r="MSX181" s="396"/>
      <c r="MSY181" s="396"/>
      <c r="MSZ181" s="396"/>
      <c r="MTA181" s="396"/>
      <c r="MTB181" s="396"/>
      <c r="MTC181" s="396"/>
      <c r="MTD181" s="396"/>
      <c r="MTE181" s="396"/>
      <c r="MTF181" s="396"/>
      <c r="MTG181" s="396"/>
      <c r="MTH181" s="396"/>
      <c r="MTI181" s="396"/>
      <c r="MTJ181" s="396"/>
      <c r="MTK181" s="396"/>
      <c r="MTL181" s="396"/>
      <c r="MTM181" s="396"/>
      <c r="MTN181" s="396"/>
      <c r="MTO181" s="396"/>
      <c r="MTP181" s="396"/>
      <c r="MTQ181" s="396"/>
      <c r="MTR181" s="396"/>
      <c r="MTS181" s="396"/>
      <c r="MTT181" s="396"/>
      <c r="MTU181" s="396"/>
      <c r="MTV181" s="396"/>
      <c r="MTW181" s="396"/>
      <c r="MTX181" s="396"/>
      <c r="MTY181" s="396"/>
      <c r="MTZ181" s="396"/>
      <c r="MUA181" s="396"/>
      <c r="MUB181" s="396"/>
      <c r="MUC181" s="396"/>
      <c r="MUD181" s="396"/>
      <c r="MUE181" s="396"/>
      <c r="MUF181" s="396"/>
      <c r="MUG181" s="396"/>
      <c r="MUH181" s="396"/>
      <c r="MUI181" s="396"/>
      <c r="MUJ181" s="396"/>
      <c r="MUK181" s="396"/>
      <c r="MUL181" s="396"/>
      <c r="MUM181" s="396"/>
      <c r="MUN181" s="396"/>
      <c r="MUO181" s="396"/>
      <c r="MUP181" s="396"/>
      <c r="MUQ181" s="396"/>
      <c r="MUR181" s="396"/>
      <c r="MUS181" s="396"/>
      <c r="MUT181" s="396"/>
      <c r="MUU181" s="396"/>
      <c r="MUV181" s="396"/>
      <c r="MUW181" s="396"/>
      <c r="MUX181" s="396"/>
      <c r="MUY181" s="396"/>
      <c r="MUZ181" s="396"/>
      <c r="MVA181" s="396"/>
      <c r="MVB181" s="396"/>
      <c r="MVC181" s="396"/>
      <c r="MVD181" s="396"/>
      <c r="MVE181" s="396"/>
      <c r="MVF181" s="396"/>
      <c r="MVG181" s="396"/>
      <c r="MVH181" s="396"/>
      <c r="MVI181" s="396"/>
      <c r="MVJ181" s="396"/>
      <c r="MVK181" s="396"/>
      <c r="MVL181" s="396"/>
      <c r="MVM181" s="396"/>
      <c r="MVN181" s="396"/>
      <c r="MVO181" s="396"/>
      <c r="MVP181" s="396"/>
      <c r="MVQ181" s="396"/>
      <c r="MVR181" s="396"/>
      <c r="MVS181" s="396"/>
      <c r="MVT181" s="396"/>
      <c r="MVU181" s="396"/>
      <c r="MVV181" s="396"/>
      <c r="MVW181" s="396"/>
      <c r="MVX181" s="396"/>
      <c r="MVY181" s="396"/>
      <c r="MVZ181" s="396"/>
      <c r="MWA181" s="396"/>
      <c r="MWB181" s="396"/>
      <c r="MWC181" s="396"/>
      <c r="MWD181" s="396"/>
      <c r="MWE181" s="396"/>
      <c r="MWF181" s="396"/>
      <c r="MWG181" s="396"/>
      <c r="MWH181" s="396"/>
      <c r="MWI181" s="396"/>
      <c r="MWJ181" s="396"/>
      <c r="MWK181" s="396"/>
      <c r="MWL181" s="396"/>
      <c r="MWM181" s="396"/>
      <c r="MWN181" s="396"/>
      <c r="MWO181" s="396"/>
      <c r="MWP181" s="396"/>
      <c r="MWQ181" s="396"/>
      <c r="MWR181" s="396"/>
      <c r="MWS181" s="396"/>
      <c r="MWT181" s="396"/>
      <c r="MWU181" s="396"/>
      <c r="MWV181" s="396"/>
      <c r="MWW181" s="396"/>
      <c r="MWX181" s="396"/>
      <c r="MWY181" s="396"/>
      <c r="MWZ181" s="396"/>
      <c r="MXA181" s="396"/>
      <c r="MXB181" s="396"/>
      <c r="MXC181" s="396"/>
      <c r="MXD181" s="396"/>
      <c r="MXE181" s="396"/>
      <c r="MXF181" s="396"/>
      <c r="MXG181" s="396"/>
      <c r="MXH181" s="396"/>
      <c r="MXI181" s="396"/>
      <c r="MXJ181" s="396"/>
      <c r="MXK181" s="396"/>
      <c r="MXL181" s="396"/>
      <c r="MXM181" s="396"/>
      <c r="MXN181" s="396"/>
      <c r="MXO181" s="396"/>
      <c r="MXP181" s="396"/>
      <c r="MXQ181" s="396"/>
      <c r="MXR181" s="396"/>
      <c r="MXS181" s="396"/>
      <c r="MXT181" s="396"/>
      <c r="MXU181" s="396"/>
      <c r="MXV181" s="396"/>
      <c r="MXW181" s="396"/>
      <c r="MXX181" s="396"/>
      <c r="MXY181" s="396"/>
      <c r="MXZ181" s="396"/>
      <c r="MYA181" s="396"/>
      <c r="MYB181" s="396"/>
      <c r="MYC181" s="396"/>
      <c r="MYD181" s="396"/>
      <c r="MYE181" s="396"/>
      <c r="MYF181" s="396"/>
      <c r="MYG181" s="396"/>
      <c r="MYH181" s="396"/>
      <c r="MYI181" s="396"/>
      <c r="MYJ181" s="396"/>
      <c r="MYK181" s="396"/>
      <c r="MYL181" s="396"/>
      <c r="MYM181" s="396"/>
      <c r="MYN181" s="396"/>
      <c r="MYO181" s="396"/>
      <c r="MYP181" s="396"/>
      <c r="MYQ181" s="396"/>
      <c r="MYR181" s="396"/>
      <c r="MYS181" s="396"/>
      <c r="MYT181" s="396"/>
      <c r="MYU181" s="396"/>
      <c r="MYV181" s="396"/>
      <c r="MYW181" s="396"/>
      <c r="MYX181" s="396"/>
      <c r="MYY181" s="396"/>
      <c r="MYZ181" s="396"/>
      <c r="MZA181" s="396"/>
      <c r="MZB181" s="396"/>
      <c r="MZC181" s="396"/>
      <c r="MZD181" s="396"/>
      <c r="MZE181" s="396"/>
      <c r="MZF181" s="396"/>
      <c r="MZG181" s="396"/>
      <c r="MZH181" s="396"/>
      <c r="MZI181" s="396"/>
      <c r="MZJ181" s="396"/>
      <c r="MZK181" s="396"/>
      <c r="MZL181" s="396"/>
      <c r="MZM181" s="396"/>
      <c r="MZN181" s="396"/>
      <c r="MZO181" s="396"/>
      <c r="MZP181" s="396"/>
      <c r="MZQ181" s="396"/>
      <c r="MZR181" s="396"/>
      <c r="MZS181" s="396"/>
      <c r="MZT181" s="396"/>
      <c r="MZU181" s="396"/>
      <c r="MZV181" s="396"/>
      <c r="MZW181" s="396"/>
      <c r="MZX181" s="396"/>
      <c r="MZY181" s="396"/>
      <c r="MZZ181" s="396"/>
      <c r="NAA181" s="396"/>
      <c r="NAB181" s="396"/>
      <c r="NAC181" s="396"/>
      <c r="NAD181" s="396"/>
      <c r="NAE181" s="396"/>
      <c r="NAF181" s="396"/>
      <c r="NAG181" s="396"/>
      <c r="NAH181" s="396"/>
      <c r="NAI181" s="396"/>
      <c r="NAJ181" s="396"/>
      <c r="NAK181" s="396"/>
      <c r="NAL181" s="396"/>
      <c r="NAM181" s="396"/>
      <c r="NAN181" s="396"/>
      <c r="NAO181" s="396"/>
      <c r="NAP181" s="396"/>
      <c r="NAQ181" s="396"/>
      <c r="NAR181" s="396"/>
      <c r="NAS181" s="396"/>
      <c r="NAT181" s="396"/>
      <c r="NAU181" s="396"/>
      <c r="NAV181" s="396"/>
      <c r="NAW181" s="396"/>
      <c r="NAX181" s="396"/>
      <c r="NAY181" s="396"/>
      <c r="NAZ181" s="396"/>
      <c r="NBA181" s="396"/>
      <c r="NBB181" s="396"/>
      <c r="NBC181" s="396"/>
      <c r="NBD181" s="396"/>
      <c r="NBE181" s="396"/>
      <c r="NBF181" s="396"/>
      <c r="NBG181" s="396"/>
      <c r="NBH181" s="396"/>
      <c r="NBI181" s="396"/>
      <c r="NBJ181" s="396"/>
      <c r="NBK181" s="396"/>
      <c r="NBL181" s="396"/>
      <c r="NBM181" s="396"/>
      <c r="NBN181" s="396"/>
      <c r="NBO181" s="396"/>
      <c r="NBP181" s="396"/>
      <c r="NBQ181" s="396"/>
      <c r="NBR181" s="396"/>
      <c r="NBS181" s="396"/>
      <c r="NBT181" s="396"/>
      <c r="NBU181" s="396"/>
      <c r="NBV181" s="396"/>
      <c r="NBW181" s="396"/>
      <c r="NBX181" s="396"/>
      <c r="NBY181" s="396"/>
      <c r="NBZ181" s="396"/>
      <c r="NCA181" s="396"/>
      <c r="NCB181" s="396"/>
      <c r="NCC181" s="396"/>
      <c r="NCD181" s="396"/>
      <c r="NCE181" s="396"/>
      <c r="NCF181" s="396"/>
      <c r="NCG181" s="396"/>
      <c r="NCH181" s="396"/>
      <c r="NCI181" s="396"/>
      <c r="NCJ181" s="396"/>
      <c r="NCK181" s="396"/>
      <c r="NCL181" s="396"/>
      <c r="NCM181" s="396"/>
      <c r="NCN181" s="396"/>
      <c r="NCO181" s="396"/>
      <c r="NCP181" s="396"/>
      <c r="NCQ181" s="396"/>
      <c r="NCR181" s="396"/>
      <c r="NCS181" s="396"/>
      <c r="NCT181" s="396"/>
      <c r="NCU181" s="396"/>
      <c r="NCV181" s="396"/>
      <c r="NCW181" s="396"/>
      <c r="NCX181" s="396"/>
      <c r="NCY181" s="396"/>
      <c r="NCZ181" s="396"/>
      <c r="NDA181" s="396"/>
      <c r="NDB181" s="396"/>
      <c r="NDC181" s="396"/>
      <c r="NDD181" s="396"/>
      <c r="NDE181" s="396"/>
      <c r="NDF181" s="396"/>
      <c r="NDG181" s="396"/>
      <c r="NDH181" s="396"/>
      <c r="NDI181" s="396"/>
      <c r="NDJ181" s="396"/>
      <c r="NDK181" s="396"/>
      <c r="NDL181" s="396"/>
      <c r="NDM181" s="396"/>
      <c r="NDN181" s="396"/>
      <c r="NDO181" s="396"/>
      <c r="NDP181" s="396"/>
      <c r="NDQ181" s="396"/>
      <c r="NDR181" s="396"/>
      <c r="NDS181" s="396"/>
      <c r="NDT181" s="396"/>
      <c r="NDU181" s="396"/>
      <c r="NDV181" s="396"/>
      <c r="NDW181" s="396"/>
      <c r="NDX181" s="396"/>
      <c r="NDY181" s="396"/>
      <c r="NDZ181" s="396"/>
      <c r="NEA181" s="396"/>
      <c r="NEB181" s="396"/>
      <c r="NEC181" s="396"/>
      <c r="NED181" s="396"/>
      <c r="NEE181" s="396"/>
      <c r="NEF181" s="396"/>
      <c r="NEG181" s="396"/>
      <c r="NEH181" s="396"/>
      <c r="NEI181" s="396"/>
      <c r="NEJ181" s="396"/>
      <c r="NEK181" s="396"/>
      <c r="NEL181" s="396"/>
      <c r="NEM181" s="396"/>
      <c r="NEN181" s="396"/>
      <c r="NEO181" s="396"/>
      <c r="NEP181" s="396"/>
      <c r="NEQ181" s="396"/>
      <c r="NER181" s="396"/>
      <c r="NES181" s="396"/>
      <c r="NET181" s="396"/>
      <c r="NEU181" s="396"/>
      <c r="NEV181" s="396"/>
      <c r="NEW181" s="396"/>
      <c r="NEX181" s="396"/>
      <c r="NEY181" s="396"/>
      <c r="NEZ181" s="396"/>
      <c r="NFA181" s="396"/>
      <c r="NFB181" s="396"/>
      <c r="NFC181" s="396"/>
      <c r="NFD181" s="396"/>
      <c r="NFE181" s="396"/>
      <c r="NFF181" s="396"/>
      <c r="NFG181" s="396"/>
      <c r="NFH181" s="396"/>
      <c r="NFI181" s="396"/>
      <c r="NFJ181" s="396"/>
      <c r="NFK181" s="396"/>
      <c r="NFL181" s="396"/>
      <c r="NFM181" s="396"/>
      <c r="NFN181" s="396"/>
      <c r="NFO181" s="396"/>
      <c r="NFP181" s="396"/>
      <c r="NFQ181" s="396"/>
      <c r="NFR181" s="396"/>
      <c r="NFS181" s="396"/>
      <c r="NFT181" s="396"/>
      <c r="NFU181" s="396"/>
      <c r="NFV181" s="396"/>
      <c r="NFW181" s="396"/>
      <c r="NFX181" s="396"/>
      <c r="NFY181" s="396"/>
      <c r="NFZ181" s="396"/>
      <c r="NGA181" s="396"/>
      <c r="NGB181" s="396"/>
      <c r="NGC181" s="396"/>
      <c r="NGD181" s="396"/>
      <c r="NGE181" s="396"/>
      <c r="NGF181" s="396"/>
      <c r="NGG181" s="396"/>
      <c r="NGH181" s="396"/>
      <c r="NGI181" s="396"/>
      <c r="NGJ181" s="396"/>
      <c r="NGK181" s="396"/>
      <c r="NGL181" s="396"/>
      <c r="NGM181" s="396"/>
      <c r="NGN181" s="396"/>
      <c r="NGO181" s="396"/>
      <c r="NGP181" s="396"/>
      <c r="NGQ181" s="396"/>
      <c r="NGR181" s="396"/>
      <c r="NGS181" s="396"/>
      <c r="NGT181" s="396"/>
      <c r="NGU181" s="396"/>
      <c r="NGV181" s="396"/>
      <c r="NGW181" s="396"/>
      <c r="NGX181" s="396"/>
      <c r="NGY181" s="396"/>
      <c r="NGZ181" s="396"/>
      <c r="NHA181" s="396"/>
      <c r="NHB181" s="396"/>
      <c r="NHC181" s="396"/>
      <c r="NHD181" s="396"/>
      <c r="NHE181" s="396"/>
      <c r="NHF181" s="396"/>
      <c r="NHG181" s="396"/>
      <c r="NHH181" s="396"/>
      <c r="NHI181" s="396"/>
      <c r="NHJ181" s="396"/>
      <c r="NHK181" s="396"/>
      <c r="NHL181" s="396"/>
      <c r="NHM181" s="396"/>
      <c r="NHN181" s="396"/>
      <c r="NHO181" s="396"/>
      <c r="NHP181" s="396"/>
      <c r="NHQ181" s="396"/>
      <c r="NHR181" s="396"/>
      <c r="NHS181" s="396"/>
      <c r="NHT181" s="396"/>
      <c r="NHU181" s="396"/>
      <c r="NHV181" s="396"/>
      <c r="NHW181" s="396"/>
      <c r="NHX181" s="396"/>
      <c r="NHY181" s="396"/>
      <c r="NHZ181" s="396"/>
      <c r="NIA181" s="396"/>
      <c r="NIB181" s="396"/>
      <c r="NIC181" s="396"/>
      <c r="NID181" s="396"/>
      <c r="NIE181" s="396"/>
      <c r="NIF181" s="396"/>
      <c r="NIG181" s="396"/>
      <c r="NIH181" s="396"/>
      <c r="NII181" s="396"/>
      <c r="NIJ181" s="396"/>
      <c r="NIK181" s="396"/>
      <c r="NIL181" s="396"/>
      <c r="NIM181" s="396"/>
      <c r="NIN181" s="396"/>
      <c r="NIO181" s="396"/>
      <c r="NIP181" s="396"/>
      <c r="NIQ181" s="396"/>
      <c r="NIR181" s="396"/>
      <c r="NIS181" s="396"/>
      <c r="NIT181" s="396"/>
      <c r="NIU181" s="396"/>
      <c r="NIV181" s="396"/>
      <c r="NIW181" s="396"/>
      <c r="NIX181" s="396"/>
      <c r="NIY181" s="396"/>
      <c r="NIZ181" s="396"/>
      <c r="NJA181" s="396"/>
      <c r="NJB181" s="396"/>
      <c r="NJC181" s="396"/>
      <c r="NJD181" s="396"/>
      <c r="NJE181" s="396"/>
      <c r="NJF181" s="396"/>
      <c r="NJG181" s="396"/>
      <c r="NJH181" s="396"/>
      <c r="NJI181" s="396"/>
      <c r="NJJ181" s="396"/>
      <c r="NJK181" s="396"/>
      <c r="NJL181" s="396"/>
      <c r="NJM181" s="396"/>
      <c r="NJN181" s="396"/>
      <c r="NJO181" s="396"/>
      <c r="NJP181" s="396"/>
      <c r="NJQ181" s="396"/>
      <c r="NJR181" s="396"/>
      <c r="NJS181" s="396"/>
      <c r="NJT181" s="396"/>
      <c r="NJU181" s="396"/>
      <c r="NJV181" s="396"/>
      <c r="NJW181" s="396"/>
      <c r="NJX181" s="396"/>
      <c r="NJY181" s="396"/>
      <c r="NJZ181" s="396"/>
      <c r="NKA181" s="396"/>
      <c r="NKB181" s="396"/>
      <c r="NKC181" s="396"/>
      <c r="NKD181" s="396"/>
      <c r="NKE181" s="396"/>
      <c r="NKF181" s="396"/>
      <c r="NKG181" s="396"/>
      <c r="NKH181" s="396"/>
      <c r="NKI181" s="396"/>
      <c r="NKJ181" s="396"/>
      <c r="NKK181" s="396"/>
      <c r="NKL181" s="396"/>
      <c r="NKM181" s="396"/>
      <c r="NKN181" s="396"/>
      <c r="NKO181" s="396"/>
      <c r="NKP181" s="396"/>
      <c r="NKQ181" s="396"/>
      <c r="NKR181" s="396"/>
      <c r="NKS181" s="396"/>
      <c r="NKT181" s="396"/>
      <c r="NKU181" s="396"/>
      <c r="NKV181" s="396"/>
      <c r="NKW181" s="396"/>
      <c r="NKX181" s="396"/>
      <c r="NKY181" s="396"/>
      <c r="NKZ181" s="396"/>
      <c r="NLA181" s="396"/>
      <c r="NLB181" s="396"/>
      <c r="NLC181" s="396"/>
      <c r="NLD181" s="396"/>
      <c r="NLE181" s="396"/>
      <c r="NLF181" s="396"/>
      <c r="NLG181" s="396"/>
      <c r="NLH181" s="396"/>
      <c r="NLI181" s="396"/>
      <c r="NLJ181" s="396"/>
      <c r="NLK181" s="396"/>
      <c r="NLL181" s="396"/>
      <c r="NLM181" s="396"/>
      <c r="NLN181" s="396"/>
      <c r="NLO181" s="396"/>
      <c r="NLP181" s="396"/>
      <c r="NLQ181" s="396"/>
      <c r="NLR181" s="396"/>
      <c r="NLS181" s="396"/>
      <c r="NLT181" s="396"/>
      <c r="NLU181" s="396"/>
      <c r="NLV181" s="396"/>
      <c r="NLW181" s="396"/>
      <c r="NLX181" s="396"/>
      <c r="NLY181" s="396"/>
      <c r="NLZ181" s="396"/>
      <c r="NMA181" s="396"/>
      <c r="NMB181" s="396"/>
      <c r="NMC181" s="396"/>
      <c r="NMD181" s="396"/>
      <c r="NME181" s="396"/>
      <c r="NMF181" s="396"/>
      <c r="NMG181" s="396"/>
      <c r="NMH181" s="396"/>
      <c r="NMI181" s="396"/>
      <c r="NMJ181" s="396"/>
      <c r="NMK181" s="396"/>
      <c r="NML181" s="396"/>
      <c r="NMM181" s="396"/>
      <c r="NMN181" s="396"/>
      <c r="NMO181" s="396"/>
      <c r="NMP181" s="396"/>
      <c r="NMQ181" s="396"/>
      <c r="NMR181" s="396"/>
      <c r="NMS181" s="396"/>
      <c r="NMT181" s="396"/>
      <c r="NMU181" s="396"/>
      <c r="NMV181" s="396"/>
      <c r="NMW181" s="396"/>
      <c r="NMX181" s="396"/>
      <c r="NMY181" s="396"/>
      <c r="NMZ181" s="396"/>
      <c r="NNA181" s="396"/>
      <c r="NNB181" s="396"/>
      <c r="NNC181" s="396"/>
      <c r="NND181" s="396"/>
      <c r="NNE181" s="396"/>
      <c r="NNF181" s="396"/>
      <c r="NNG181" s="396"/>
      <c r="NNH181" s="396"/>
      <c r="NNI181" s="396"/>
      <c r="NNJ181" s="396"/>
      <c r="NNK181" s="396"/>
      <c r="NNL181" s="396"/>
      <c r="NNM181" s="396"/>
      <c r="NNN181" s="396"/>
      <c r="NNO181" s="396"/>
      <c r="NNP181" s="396"/>
      <c r="NNQ181" s="396"/>
      <c r="NNR181" s="396"/>
      <c r="NNS181" s="396"/>
      <c r="NNT181" s="396"/>
      <c r="NNU181" s="396"/>
      <c r="NNV181" s="396"/>
      <c r="NNW181" s="396"/>
      <c r="NNX181" s="396"/>
      <c r="NNY181" s="396"/>
      <c r="NNZ181" s="396"/>
      <c r="NOA181" s="396"/>
      <c r="NOB181" s="396"/>
      <c r="NOC181" s="396"/>
      <c r="NOD181" s="396"/>
      <c r="NOE181" s="396"/>
      <c r="NOF181" s="396"/>
      <c r="NOG181" s="396"/>
      <c r="NOH181" s="396"/>
      <c r="NOI181" s="396"/>
      <c r="NOJ181" s="396"/>
      <c r="NOK181" s="396"/>
      <c r="NOL181" s="396"/>
      <c r="NOM181" s="396"/>
      <c r="NON181" s="396"/>
      <c r="NOO181" s="396"/>
      <c r="NOP181" s="396"/>
      <c r="NOQ181" s="396"/>
      <c r="NOR181" s="396"/>
      <c r="NOS181" s="396"/>
      <c r="NOT181" s="396"/>
      <c r="NOU181" s="396"/>
      <c r="NOV181" s="396"/>
      <c r="NOW181" s="396"/>
      <c r="NOX181" s="396"/>
      <c r="NOY181" s="396"/>
      <c r="NOZ181" s="396"/>
      <c r="NPA181" s="396"/>
      <c r="NPB181" s="396"/>
      <c r="NPC181" s="396"/>
      <c r="NPD181" s="396"/>
      <c r="NPE181" s="396"/>
      <c r="NPF181" s="396"/>
      <c r="NPG181" s="396"/>
      <c r="NPH181" s="396"/>
      <c r="NPI181" s="396"/>
      <c r="NPJ181" s="396"/>
      <c r="NPK181" s="396"/>
      <c r="NPL181" s="396"/>
      <c r="NPM181" s="396"/>
      <c r="NPN181" s="396"/>
      <c r="NPO181" s="396"/>
      <c r="NPP181" s="396"/>
      <c r="NPQ181" s="396"/>
      <c r="NPR181" s="396"/>
      <c r="NPS181" s="396"/>
      <c r="NPT181" s="396"/>
      <c r="NPU181" s="396"/>
      <c r="NPV181" s="396"/>
      <c r="NPW181" s="396"/>
      <c r="NPX181" s="396"/>
      <c r="NPY181" s="396"/>
      <c r="NPZ181" s="396"/>
      <c r="NQA181" s="396"/>
      <c r="NQB181" s="396"/>
      <c r="NQC181" s="396"/>
      <c r="NQD181" s="396"/>
      <c r="NQE181" s="396"/>
      <c r="NQF181" s="396"/>
      <c r="NQG181" s="396"/>
      <c r="NQH181" s="396"/>
      <c r="NQI181" s="396"/>
      <c r="NQJ181" s="396"/>
      <c r="NQK181" s="396"/>
      <c r="NQL181" s="396"/>
      <c r="NQM181" s="396"/>
      <c r="NQN181" s="396"/>
      <c r="NQO181" s="396"/>
      <c r="NQP181" s="396"/>
      <c r="NQQ181" s="396"/>
      <c r="NQR181" s="396"/>
      <c r="NQS181" s="396"/>
      <c r="NQT181" s="396"/>
      <c r="NQU181" s="396"/>
      <c r="NQV181" s="396"/>
      <c r="NQW181" s="396"/>
      <c r="NQX181" s="396"/>
      <c r="NQY181" s="396"/>
      <c r="NQZ181" s="396"/>
      <c r="NRA181" s="396"/>
      <c r="NRB181" s="396"/>
      <c r="NRC181" s="396"/>
      <c r="NRD181" s="396"/>
      <c r="NRE181" s="396"/>
      <c r="NRF181" s="396"/>
      <c r="NRG181" s="396"/>
      <c r="NRH181" s="396"/>
      <c r="NRI181" s="396"/>
      <c r="NRJ181" s="396"/>
      <c r="NRK181" s="396"/>
      <c r="NRL181" s="396"/>
      <c r="NRM181" s="396"/>
      <c r="NRN181" s="396"/>
      <c r="NRO181" s="396"/>
      <c r="NRP181" s="396"/>
      <c r="NRQ181" s="396"/>
      <c r="NRR181" s="396"/>
      <c r="NRS181" s="396"/>
      <c r="NRT181" s="396"/>
      <c r="NRU181" s="396"/>
      <c r="NRV181" s="396"/>
      <c r="NRW181" s="396"/>
      <c r="NRX181" s="396"/>
      <c r="NRY181" s="396"/>
      <c r="NRZ181" s="396"/>
      <c r="NSA181" s="396"/>
      <c r="NSB181" s="396"/>
      <c r="NSC181" s="396"/>
      <c r="NSD181" s="396"/>
      <c r="NSE181" s="396"/>
      <c r="NSF181" s="396"/>
      <c r="NSG181" s="396"/>
      <c r="NSH181" s="396"/>
      <c r="NSI181" s="396"/>
      <c r="NSJ181" s="396"/>
      <c r="NSK181" s="396"/>
      <c r="NSL181" s="396"/>
      <c r="NSM181" s="396"/>
      <c r="NSN181" s="396"/>
      <c r="NSO181" s="396"/>
      <c r="NSP181" s="396"/>
      <c r="NSQ181" s="396"/>
      <c r="NSR181" s="396"/>
      <c r="NSS181" s="396"/>
      <c r="NST181" s="396"/>
      <c r="NSU181" s="396"/>
      <c r="NSV181" s="396"/>
      <c r="NSW181" s="396"/>
      <c r="NSX181" s="396"/>
      <c r="NSY181" s="396"/>
      <c r="NSZ181" s="396"/>
      <c r="NTA181" s="396"/>
      <c r="NTB181" s="396"/>
      <c r="NTC181" s="396"/>
      <c r="NTD181" s="396"/>
      <c r="NTE181" s="396"/>
      <c r="NTF181" s="396"/>
      <c r="NTG181" s="396"/>
      <c r="NTH181" s="396"/>
      <c r="NTI181" s="396"/>
      <c r="NTJ181" s="396"/>
      <c r="NTK181" s="396"/>
      <c r="NTL181" s="396"/>
      <c r="NTM181" s="396"/>
      <c r="NTN181" s="396"/>
      <c r="NTO181" s="396"/>
      <c r="NTP181" s="396"/>
      <c r="NTQ181" s="396"/>
      <c r="NTR181" s="396"/>
      <c r="NTS181" s="396"/>
      <c r="NTT181" s="396"/>
      <c r="NTU181" s="396"/>
      <c r="NTV181" s="396"/>
      <c r="NTW181" s="396"/>
      <c r="NTX181" s="396"/>
      <c r="NTY181" s="396"/>
      <c r="NTZ181" s="396"/>
      <c r="NUA181" s="396"/>
      <c r="NUB181" s="396"/>
      <c r="NUC181" s="396"/>
      <c r="NUD181" s="396"/>
      <c r="NUE181" s="396"/>
      <c r="NUF181" s="396"/>
      <c r="NUG181" s="396"/>
      <c r="NUH181" s="396"/>
      <c r="NUI181" s="396"/>
      <c r="NUJ181" s="396"/>
      <c r="NUK181" s="396"/>
      <c r="NUL181" s="396"/>
      <c r="NUM181" s="396"/>
      <c r="NUN181" s="396"/>
      <c r="NUO181" s="396"/>
      <c r="NUP181" s="396"/>
      <c r="NUQ181" s="396"/>
      <c r="NUR181" s="396"/>
      <c r="NUS181" s="396"/>
      <c r="NUT181" s="396"/>
      <c r="NUU181" s="396"/>
      <c r="NUV181" s="396"/>
      <c r="NUW181" s="396"/>
      <c r="NUX181" s="396"/>
      <c r="NUY181" s="396"/>
      <c r="NUZ181" s="396"/>
      <c r="NVA181" s="396"/>
      <c r="NVB181" s="396"/>
      <c r="NVC181" s="396"/>
      <c r="NVD181" s="396"/>
      <c r="NVE181" s="396"/>
      <c r="NVF181" s="396"/>
      <c r="NVG181" s="396"/>
      <c r="NVH181" s="396"/>
      <c r="NVI181" s="396"/>
      <c r="NVJ181" s="396"/>
      <c r="NVK181" s="396"/>
      <c r="NVL181" s="396"/>
      <c r="NVM181" s="396"/>
      <c r="NVN181" s="396"/>
      <c r="NVO181" s="396"/>
      <c r="NVP181" s="396"/>
      <c r="NVQ181" s="396"/>
      <c r="NVR181" s="396"/>
      <c r="NVS181" s="396"/>
      <c r="NVT181" s="396"/>
      <c r="NVU181" s="396"/>
      <c r="NVV181" s="396"/>
      <c r="NVW181" s="396"/>
      <c r="NVX181" s="396"/>
      <c r="NVY181" s="396"/>
      <c r="NVZ181" s="396"/>
      <c r="NWA181" s="396"/>
      <c r="NWB181" s="396"/>
      <c r="NWC181" s="396"/>
      <c r="NWD181" s="396"/>
      <c r="NWE181" s="396"/>
      <c r="NWF181" s="396"/>
      <c r="NWG181" s="396"/>
      <c r="NWH181" s="396"/>
      <c r="NWI181" s="396"/>
      <c r="NWJ181" s="396"/>
      <c r="NWK181" s="396"/>
      <c r="NWL181" s="396"/>
      <c r="NWM181" s="396"/>
      <c r="NWN181" s="396"/>
      <c r="NWO181" s="396"/>
      <c r="NWP181" s="396"/>
      <c r="NWQ181" s="396"/>
      <c r="NWR181" s="396"/>
      <c r="NWS181" s="396"/>
      <c r="NWT181" s="396"/>
      <c r="NWU181" s="396"/>
      <c r="NWV181" s="396"/>
      <c r="NWW181" s="396"/>
      <c r="NWX181" s="396"/>
      <c r="NWY181" s="396"/>
      <c r="NWZ181" s="396"/>
      <c r="NXA181" s="396"/>
      <c r="NXB181" s="396"/>
      <c r="NXC181" s="396"/>
      <c r="NXD181" s="396"/>
      <c r="NXE181" s="396"/>
      <c r="NXF181" s="396"/>
      <c r="NXG181" s="396"/>
      <c r="NXH181" s="396"/>
      <c r="NXI181" s="396"/>
      <c r="NXJ181" s="396"/>
      <c r="NXK181" s="396"/>
      <c r="NXL181" s="396"/>
      <c r="NXM181" s="396"/>
      <c r="NXN181" s="396"/>
      <c r="NXO181" s="396"/>
      <c r="NXP181" s="396"/>
      <c r="NXQ181" s="396"/>
      <c r="NXR181" s="396"/>
      <c r="NXS181" s="396"/>
      <c r="NXT181" s="396"/>
      <c r="NXU181" s="396"/>
      <c r="NXV181" s="396"/>
      <c r="NXW181" s="396"/>
      <c r="NXX181" s="396"/>
      <c r="NXY181" s="396"/>
      <c r="NXZ181" s="396"/>
      <c r="NYA181" s="396"/>
      <c r="NYB181" s="396"/>
      <c r="NYC181" s="396"/>
      <c r="NYD181" s="396"/>
      <c r="NYE181" s="396"/>
      <c r="NYF181" s="396"/>
      <c r="NYG181" s="396"/>
      <c r="NYH181" s="396"/>
      <c r="NYI181" s="396"/>
      <c r="NYJ181" s="396"/>
      <c r="NYK181" s="396"/>
      <c r="NYL181" s="396"/>
      <c r="NYM181" s="396"/>
      <c r="NYN181" s="396"/>
      <c r="NYO181" s="396"/>
      <c r="NYP181" s="396"/>
      <c r="NYQ181" s="396"/>
      <c r="NYR181" s="396"/>
      <c r="NYS181" s="396"/>
      <c r="NYT181" s="396"/>
      <c r="NYU181" s="396"/>
      <c r="NYV181" s="396"/>
      <c r="NYW181" s="396"/>
      <c r="NYX181" s="396"/>
      <c r="NYY181" s="396"/>
      <c r="NYZ181" s="396"/>
      <c r="NZA181" s="396"/>
      <c r="NZB181" s="396"/>
      <c r="NZC181" s="396"/>
      <c r="NZD181" s="396"/>
      <c r="NZE181" s="396"/>
      <c r="NZF181" s="396"/>
      <c r="NZG181" s="396"/>
      <c r="NZH181" s="396"/>
      <c r="NZI181" s="396"/>
      <c r="NZJ181" s="396"/>
      <c r="NZK181" s="396"/>
      <c r="NZL181" s="396"/>
      <c r="NZM181" s="396"/>
      <c r="NZN181" s="396"/>
      <c r="NZO181" s="396"/>
      <c r="NZP181" s="396"/>
      <c r="NZQ181" s="396"/>
      <c r="NZR181" s="396"/>
      <c r="NZS181" s="396"/>
      <c r="NZT181" s="396"/>
      <c r="NZU181" s="396"/>
      <c r="NZV181" s="396"/>
      <c r="NZW181" s="396"/>
      <c r="NZX181" s="396"/>
      <c r="NZY181" s="396"/>
      <c r="NZZ181" s="396"/>
      <c r="OAA181" s="396"/>
      <c r="OAB181" s="396"/>
      <c r="OAC181" s="396"/>
      <c r="OAD181" s="396"/>
      <c r="OAE181" s="396"/>
      <c r="OAF181" s="396"/>
      <c r="OAG181" s="396"/>
      <c r="OAH181" s="396"/>
      <c r="OAI181" s="396"/>
      <c r="OAJ181" s="396"/>
      <c r="OAK181" s="396"/>
      <c r="OAL181" s="396"/>
      <c r="OAM181" s="396"/>
      <c r="OAN181" s="396"/>
      <c r="OAO181" s="396"/>
      <c r="OAP181" s="396"/>
      <c r="OAQ181" s="396"/>
      <c r="OAR181" s="396"/>
      <c r="OAS181" s="396"/>
      <c r="OAT181" s="396"/>
      <c r="OAU181" s="396"/>
      <c r="OAV181" s="396"/>
      <c r="OAW181" s="396"/>
      <c r="OAX181" s="396"/>
      <c r="OAY181" s="396"/>
      <c r="OAZ181" s="396"/>
      <c r="OBA181" s="396"/>
      <c r="OBB181" s="396"/>
      <c r="OBC181" s="396"/>
      <c r="OBD181" s="396"/>
      <c r="OBE181" s="396"/>
      <c r="OBF181" s="396"/>
      <c r="OBG181" s="396"/>
      <c r="OBH181" s="396"/>
      <c r="OBI181" s="396"/>
      <c r="OBJ181" s="396"/>
      <c r="OBK181" s="396"/>
      <c r="OBL181" s="396"/>
      <c r="OBM181" s="396"/>
      <c r="OBN181" s="396"/>
      <c r="OBO181" s="396"/>
      <c r="OBP181" s="396"/>
      <c r="OBQ181" s="396"/>
      <c r="OBR181" s="396"/>
      <c r="OBS181" s="396"/>
      <c r="OBT181" s="396"/>
      <c r="OBU181" s="396"/>
      <c r="OBV181" s="396"/>
      <c r="OBW181" s="396"/>
      <c r="OBX181" s="396"/>
      <c r="OBY181" s="396"/>
      <c r="OBZ181" s="396"/>
      <c r="OCA181" s="396"/>
      <c r="OCB181" s="396"/>
      <c r="OCC181" s="396"/>
      <c r="OCD181" s="396"/>
      <c r="OCE181" s="396"/>
      <c r="OCF181" s="396"/>
      <c r="OCG181" s="396"/>
      <c r="OCH181" s="396"/>
      <c r="OCI181" s="396"/>
      <c r="OCJ181" s="396"/>
      <c r="OCK181" s="396"/>
      <c r="OCL181" s="396"/>
      <c r="OCM181" s="396"/>
      <c r="OCN181" s="396"/>
      <c r="OCO181" s="396"/>
      <c r="OCP181" s="396"/>
      <c r="OCQ181" s="396"/>
      <c r="OCR181" s="396"/>
      <c r="OCS181" s="396"/>
      <c r="OCT181" s="396"/>
      <c r="OCU181" s="396"/>
      <c r="OCV181" s="396"/>
      <c r="OCW181" s="396"/>
      <c r="OCX181" s="396"/>
      <c r="OCY181" s="396"/>
      <c r="OCZ181" s="396"/>
      <c r="ODA181" s="396"/>
      <c r="ODB181" s="396"/>
      <c r="ODC181" s="396"/>
      <c r="ODD181" s="396"/>
      <c r="ODE181" s="396"/>
      <c r="ODF181" s="396"/>
      <c r="ODG181" s="396"/>
      <c r="ODH181" s="396"/>
      <c r="ODI181" s="396"/>
      <c r="ODJ181" s="396"/>
      <c r="ODK181" s="396"/>
      <c r="ODL181" s="396"/>
      <c r="ODM181" s="396"/>
      <c r="ODN181" s="396"/>
      <c r="ODO181" s="396"/>
      <c r="ODP181" s="396"/>
      <c r="ODQ181" s="396"/>
      <c r="ODR181" s="396"/>
      <c r="ODS181" s="396"/>
      <c r="ODT181" s="396"/>
      <c r="ODU181" s="396"/>
      <c r="ODV181" s="396"/>
      <c r="ODW181" s="396"/>
      <c r="ODX181" s="396"/>
      <c r="ODY181" s="396"/>
      <c r="ODZ181" s="396"/>
      <c r="OEA181" s="396"/>
      <c r="OEB181" s="396"/>
      <c r="OEC181" s="396"/>
      <c r="OED181" s="396"/>
      <c r="OEE181" s="396"/>
      <c r="OEF181" s="396"/>
      <c r="OEG181" s="396"/>
      <c r="OEH181" s="396"/>
      <c r="OEI181" s="396"/>
      <c r="OEJ181" s="396"/>
      <c r="OEK181" s="396"/>
      <c r="OEL181" s="396"/>
      <c r="OEM181" s="396"/>
      <c r="OEN181" s="396"/>
      <c r="OEO181" s="396"/>
      <c r="OEP181" s="396"/>
      <c r="OEQ181" s="396"/>
      <c r="OER181" s="396"/>
      <c r="OES181" s="396"/>
      <c r="OET181" s="396"/>
      <c r="OEU181" s="396"/>
      <c r="OEV181" s="396"/>
      <c r="OEW181" s="396"/>
      <c r="OEX181" s="396"/>
      <c r="OEY181" s="396"/>
      <c r="OEZ181" s="396"/>
      <c r="OFA181" s="396"/>
      <c r="OFB181" s="396"/>
      <c r="OFC181" s="396"/>
      <c r="OFD181" s="396"/>
      <c r="OFE181" s="396"/>
      <c r="OFF181" s="396"/>
      <c r="OFG181" s="396"/>
      <c r="OFH181" s="396"/>
      <c r="OFI181" s="396"/>
      <c r="OFJ181" s="396"/>
      <c r="OFK181" s="396"/>
      <c r="OFL181" s="396"/>
      <c r="OFM181" s="396"/>
      <c r="OFN181" s="396"/>
      <c r="OFO181" s="396"/>
      <c r="OFP181" s="396"/>
      <c r="OFQ181" s="396"/>
      <c r="OFR181" s="396"/>
      <c r="OFS181" s="396"/>
      <c r="OFT181" s="396"/>
      <c r="OFU181" s="396"/>
      <c r="OFV181" s="396"/>
      <c r="OFW181" s="396"/>
      <c r="OFX181" s="396"/>
      <c r="OFY181" s="396"/>
      <c r="OFZ181" s="396"/>
      <c r="OGA181" s="396"/>
      <c r="OGB181" s="396"/>
      <c r="OGC181" s="396"/>
      <c r="OGD181" s="396"/>
      <c r="OGE181" s="396"/>
      <c r="OGF181" s="396"/>
      <c r="OGG181" s="396"/>
      <c r="OGH181" s="396"/>
      <c r="OGI181" s="396"/>
      <c r="OGJ181" s="396"/>
      <c r="OGK181" s="396"/>
      <c r="OGL181" s="396"/>
      <c r="OGM181" s="396"/>
      <c r="OGN181" s="396"/>
      <c r="OGO181" s="396"/>
      <c r="OGP181" s="396"/>
      <c r="OGQ181" s="396"/>
      <c r="OGR181" s="396"/>
      <c r="OGS181" s="396"/>
      <c r="OGT181" s="396"/>
      <c r="OGU181" s="396"/>
      <c r="OGV181" s="396"/>
      <c r="OGW181" s="396"/>
      <c r="OGX181" s="396"/>
      <c r="OGY181" s="396"/>
      <c r="OGZ181" s="396"/>
      <c r="OHA181" s="396"/>
      <c r="OHB181" s="396"/>
      <c r="OHC181" s="396"/>
      <c r="OHD181" s="396"/>
      <c r="OHE181" s="396"/>
      <c r="OHF181" s="396"/>
      <c r="OHG181" s="396"/>
      <c r="OHH181" s="396"/>
      <c r="OHI181" s="396"/>
      <c r="OHJ181" s="396"/>
      <c r="OHK181" s="396"/>
      <c r="OHL181" s="396"/>
      <c r="OHM181" s="396"/>
      <c r="OHN181" s="396"/>
      <c r="OHO181" s="396"/>
      <c r="OHP181" s="396"/>
      <c r="OHQ181" s="396"/>
      <c r="OHR181" s="396"/>
      <c r="OHS181" s="396"/>
      <c r="OHT181" s="396"/>
      <c r="OHU181" s="396"/>
      <c r="OHV181" s="396"/>
      <c r="OHW181" s="396"/>
      <c r="OHX181" s="396"/>
      <c r="OHY181" s="396"/>
      <c r="OHZ181" s="396"/>
      <c r="OIA181" s="396"/>
      <c r="OIB181" s="396"/>
      <c r="OIC181" s="396"/>
      <c r="OID181" s="396"/>
      <c r="OIE181" s="396"/>
      <c r="OIF181" s="396"/>
      <c r="OIG181" s="396"/>
      <c r="OIH181" s="396"/>
      <c r="OII181" s="396"/>
      <c r="OIJ181" s="396"/>
      <c r="OIK181" s="396"/>
      <c r="OIL181" s="396"/>
      <c r="OIM181" s="396"/>
      <c r="OIN181" s="396"/>
      <c r="OIO181" s="396"/>
      <c r="OIP181" s="396"/>
      <c r="OIQ181" s="396"/>
      <c r="OIR181" s="396"/>
      <c r="OIS181" s="396"/>
      <c r="OIT181" s="396"/>
      <c r="OIU181" s="396"/>
      <c r="OIV181" s="396"/>
      <c r="OIW181" s="396"/>
      <c r="OIX181" s="396"/>
      <c r="OIY181" s="396"/>
      <c r="OIZ181" s="396"/>
      <c r="OJA181" s="396"/>
      <c r="OJB181" s="396"/>
      <c r="OJC181" s="396"/>
      <c r="OJD181" s="396"/>
      <c r="OJE181" s="396"/>
      <c r="OJF181" s="396"/>
      <c r="OJG181" s="396"/>
      <c r="OJH181" s="396"/>
      <c r="OJI181" s="396"/>
      <c r="OJJ181" s="396"/>
      <c r="OJK181" s="396"/>
      <c r="OJL181" s="396"/>
      <c r="OJM181" s="396"/>
      <c r="OJN181" s="396"/>
      <c r="OJO181" s="396"/>
      <c r="OJP181" s="396"/>
      <c r="OJQ181" s="396"/>
      <c r="OJR181" s="396"/>
      <c r="OJS181" s="396"/>
      <c r="OJT181" s="396"/>
      <c r="OJU181" s="396"/>
      <c r="OJV181" s="396"/>
      <c r="OJW181" s="396"/>
      <c r="OJX181" s="396"/>
      <c r="OJY181" s="396"/>
      <c r="OJZ181" s="396"/>
      <c r="OKA181" s="396"/>
      <c r="OKB181" s="396"/>
      <c r="OKC181" s="396"/>
      <c r="OKD181" s="396"/>
      <c r="OKE181" s="396"/>
      <c r="OKF181" s="396"/>
      <c r="OKG181" s="396"/>
      <c r="OKH181" s="396"/>
      <c r="OKI181" s="396"/>
      <c r="OKJ181" s="396"/>
      <c r="OKK181" s="396"/>
      <c r="OKL181" s="396"/>
      <c r="OKM181" s="396"/>
      <c r="OKN181" s="396"/>
      <c r="OKO181" s="396"/>
      <c r="OKP181" s="396"/>
      <c r="OKQ181" s="396"/>
      <c r="OKR181" s="396"/>
      <c r="OKS181" s="396"/>
      <c r="OKT181" s="396"/>
      <c r="OKU181" s="396"/>
      <c r="OKV181" s="396"/>
      <c r="OKW181" s="396"/>
      <c r="OKX181" s="396"/>
      <c r="OKY181" s="396"/>
      <c r="OKZ181" s="396"/>
      <c r="OLA181" s="396"/>
      <c r="OLB181" s="396"/>
      <c r="OLC181" s="396"/>
      <c r="OLD181" s="396"/>
      <c r="OLE181" s="396"/>
      <c r="OLF181" s="396"/>
      <c r="OLG181" s="396"/>
      <c r="OLH181" s="396"/>
      <c r="OLI181" s="396"/>
      <c r="OLJ181" s="396"/>
      <c r="OLK181" s="396"/>
      <c r="OLL181" s="396"/>
      <c r="OLM181" s="396"/>
      <c r="OLN181" s="396"/>
      <c r="OLO181" s="396"/>
      <c r="OLP181" s="396"/>
      <c r="OLQ181" s="396"/>
      <c r="OLR181" s="396"/>
      <c r="OLS181" s="396"/>
      <c r="OLT181" s="396"/>
      <c r="OLU181" s="396"/>
      <c r="OLV181" s="396"/>
      <c r="OLW181" s="396"/>
      <c r="OLX181" s="396"/>
      <c r="OLY181" s="396"/>
      <c r="OLZ181" s="396"/>
      <c r="OMA181" s="396"/>
      <c r="OMB181" s="396"/>
      <c r="OMC181" s="396"/>
      <c r="OMD181" s="396"/>
      <c r="OME181" s="396"/>
      <c r="OMF181" s="396"/>
      <c r="OMG181" s="396"/>
      <c r="OMH181" s="396"/>
      <c r="OMI181" s="396"/>
      <c r="OMJ181" s="396"/>
      <c r="OMK181" s="396"/>
      <c r="OML181" s="396"/>
      <c r="OMM181" s="396"/>
      <c r="OMN181" s="396"/>
      <c r="OMO181" s="396"/>
      <c r="OMP181" s="396"/>
      <c r="OMQ181" s="396"/>
      <c r="OMR181" s="396"/>
      <c r="OMS181" s="396"/>
      <c r="OMT181" s="396"/>
      <c r="OMU181" s="396"/>
      <c r="OMV181" s="396"/>
      <c r="OMW181" s="396"/>
      <c r="OMX181" s="396"/>
      <c r="OMY181" s="396"/>
      <c r="OMZ181" s="396"/>
      <c r="ONA181" s="396"/>
      <c r="ONB181" s="396"/>
      <c r="ONC181" s="396"/>
      <c r="OND181" s="396"/>
      <c r="ONE181" s="396"/>
      <c r="ONF181" s="396"/>
      <c r="ONG181" s="396"/>
      <c r="ONH181" s="396"/>
      <c r="ONI181" s="396"/>
      <c r="ONJ181" s="396"/>
      <c r="ONK181" s="396"/>
      <c r="ONL181" s="396"/>
      <c r="ONM181" s="396"/>
      <c r="ONN181" s="396"/>
      <c r="ONO181" s="396"/>
      <c r="ONP181" s="396"/>
      <c r="ONQ181" s="396"/>
      <c r="ONR181" s="396"/>
      <c r="ONS181" s="396"/>
      <c r="ONT181" s="396"/>
      <c r="ONU181" s="396"/>
      <c r="ONV181" s="396"/>
      <c r="ONW181" s="396"/>
      <c r="ONX181" s="396"/>
      <c r="ONY181" s="396"/>
      <c r="ONZ181" s="396"/>
      <c r="OOA181" s="396"/>
      <c r="OOB181" s="396"/>
      <c r="OOC181" s="396"/>
      <c r="OOD181" s="396"/>
      <c r="OOE181" s="396"/>
      <c r="OOF181" s="396"/>
      <c r="OOG181" s="396"/>
      <c r="OOH181" s="396"/>
      <c r="OOI181" s="396"/>
      <c r="OOJ181" s="396"/>
      <c r="OOK181" s="396"/>
      <c r="OOL181" s="396"/>
      <c r="OOM181" s="396"/>
      <c r="OON181" s="396"/>
      <c r="OOO181" s="396"/>
      <c r="OOP181" s="396"/>
      <c r="OOQ181" s="396"/>
      <c r="OOR181" s="396"/>
      <c r="OOS181" s="396"/>
      <c r="OOT181" s="396"/>
      <c r="OOU181" s="396"/>
      <c r="OOV181" s="396"/>
      <c r="OOW181" s="396"/>
      <c r="OOX181" s="396"/>
      <c r="OOY181" s="396"/>
      <c r="OOZ181" s="396"/>
      <c r="OPA181" s="396"/>
      <c r="OPB181" s="396"/>
      <c r="OPC181" s="396"/>
      <c r="OPD181" s="396"/>
      <c r="OPE181" s="396"/>
      <c r="OPF181" s="396"/>
      <c r="OPG181" s="396"/>
      <c r="OPH181" s="396"/>
      <c r="OPI181" s="396"/>
      <c r="OPJ181" s="396"/>
      <c r="OPK181" s="396"/>
      <c r="OPL181" s="396"/>
      <c r="OPM181" s="396"/>
      <c r="OPN181" s="396"/>
      <c r="OPO181" s="396"/>
      <c r="OPP181" s="396"/>
      <c r="OPQ181" s="396"/>
      <c r="OPR181" s="396"/>
      <c r="OPS181" s="396"/>
      <c r="OPT181" s="396"/>
      <c r="OPU181" s="396"/>
      <c r="OPV181" s="396"/>
      <c r="OPW181" s="396"/>
      <c r="OPX181" s="396"/>
      <c r="OPY181" s="396"/>
      <c r="OPZ181" s="396"/>
      <c r="OQA181" s="396"/>
      <c r="OQB181" s="396"/>
      <c r="OQC181" s="396"/>
      <c r="OQD181" s="396"/>
      <c r="OQE181" s="396"/>
      <c r="OQF181" s="396"/>
      <c r="OQG181" s="396"/>
      <c r="OQH181" s="396"/>
      <c r="OQI181" s="396"/>
      <c r="OQJ181" s="396"/>
      <c r="OQK181" s="396"/>
      <c r="OQL181" s="396"/>
      <c r="OQM181" s="396"/>
      <c r="OQN181" s="396"/>
      <c r="OQO181" s="396"/>
      <c r="OQP181" s="396"/>
      <c r="OQQ181" s="396"/>
      <c r="OQR181" s="396"/>
      <c r="OQS181" s="396"/>
      <c r="OQT181" s="396"/>
      <c r="OQU181" s="396"/>
      <c r="OQV181" s="396"/>
      <c r="OQW181" s="396"/>
      <c r="OQX181" s="396"/>
      <c r="OQY181" s="396"/>
      <c r="OQZ181" s="396"/>
      <c r="ORA181" s="396"/>
      <c r="ORB181" s="396"/>
      <c r="ORC181" s="396"/>
      <c r="ORD181" s="396"/>
      <c r="ORE181" s="396"/>
      <c r="ORF181" s="396"/>
      <c r="ORG181" s="396"/>
      <c r="ORH181" s="396"/>
      <c r="ORI181" s="396"/>
      <c r="ORJ181" s="396"/>
      <c r="ORK181" s="396"/>
      <c r="ORL181" s="396"/>
      <c r="ORM181" s="396"/>
      <c r="ORN181" s="396"/>
      <c r="ORO181" s="396"/>
      <c r="ORP181" s="396"/>
      <c r="ORQ181" s="396"/>
      <c r="ORR181" s="396"/>
      <c r="ORS181" s="396"/>
      <c r="ORT181" s="396"/>
      <c r="ORU181" s="396"/>
      <c r="ORV181" s="396"/>
      <c r="ORW181" s="396"/>
      <c r="ORX181" s="396"/>
      <c r="ORY181" s="396"/>
      <c r="ORZ181" s="396"/>
      <c r="OSA181" s="396"/>
      <c r="OSB181" s="396"/>
      <c r="OSC181" s="396"/>
      <c r="OSD181" s="396"/>
      <c r="OSE181" s="396"/>
      <c r="OSF181" s="396"/>
      <c r="OSG181" s="396"/>
      <c r="OSH181" s="396"/>
      <c r="OSI181" s="396"/>
      <c r="OSJ181" s="396"/>
      <c r="OSK181" s="396"/>
      <c r="OSL181" s="396"/>
      <c r="OSM181" s="396"/>
      <c r="OSN181" s="396"/>
      <c r="OSO181" s="396"/>
      <c r="OSP181" s="396"/>
      <c r="OSQ181" s="396"/>
      <c r="OSR181" s="396"/>
      <c r="OSS181" s="396"/>
      <c r="OST181" s="396"/>
      <c r="OSU181" s="396"/>
      <c r="OSV181" s="396"/>
      <c r="OSW181" s="396"/>
      <c r="OSX181" s="396"/>
      <c r="OSY181" s="396"/>
      <c r="OSZ181" s="396"/>
      <c r="OTA181" s="396"/>
      <c r="OTB181" s="396"/>
      <c r="OTC181" s="396"/>
      <c r="OTD181" s="396"/>
      <c r="OTE181" s="396"/>
      <c r="OTF181" s="396"/>
      <c r="OTG181" s="396"/>
      <c r="OTH181" s="396"/>
      <c r="OTI181" s="396"/>
      <c r="OTJ181" s="396"/>
      <c r="OTK181" s="396"/>
      <c r="OTL181" s="396"/>
      <c r="OTM181" s="396"/>
      <c r="OTN181" s="396"/>
      <c r="OTO181" s="396"/>
      <c r="OTP181" s="396"/>
      <c r="OTQ181" s="396"/>
      <c r="OTR181" s="396"/>
      <c r="OTS181" s="396"/>
      <c r="OTT181" s="396"/>
      <c r="OTU181" s="396"/>
      <c r="OTV181" s="396"/>
      <c r="OTW181" s="396"/>
      <c r="OTX181" s="396"/>
      <c r="OTY181" s="396"/>
      <c r="OTZ181" s="396"/>
      <c r="OUA181" s="396"/>
      <c r="OUB181" s="396"/>
      <c r="OUC181" s="396"/>
      <c r="OUD181" s="396"/>
      <c r="OUE181" s="396"/>
      <c r="OUF181" s="396"/>
      <c r="OUG181" s="396"/>
      <c r="OUH181" s="396"/>
      <c r="OUI181" s="396"/>
      <c r="OUJ181" s="396"/>
      <c r="OUK181" s="396"/>
      <c r="OUL181" s="396"/>
      <c r="OUM181" s="396"/>
      <c r="OUN181" s="396"/>
      <c r="OUO181" s="396"/>
      <c r="OUP181" s="396"/>
      <c r="OUQ181" s="396"/>
      <c r="OUR181" s="396"/>
      <c r="OUS181" s="396"/>
      <c r="OUT181" s="396"/>
      <c r="OUU181" s="396"/>
      <c r="OUV181" s="396"/>
      <c r="OUW181" s="396"/>
      <c r="OUX181" s="396"/>
      <c r="OUY181" s="396"/>
      <c r="OUZ181" s="396"/>
      <c r="OVA181" s="396"/>
      <c r="OVB181" s="396"/>
      <c r="OVC181" s="396"/>
      <c r="OVD181" s="396"/>
      <c r="OVE181" s="396"/>
      <c r="OVF181" s="396"/>
      <c r="OVG181" s="396"/>
      <c r="OVH181" s="396"/>
      <c r="OVI181" s="396"/>
      <c r="OVJ181" s="396"/>
      <c r="OVK181" s="396"/>
      <c r="OVL181" s="396"/>
      <c r="OVM181" s="396"/>
      <c r="OVN181" s="396"/>
      <c r="OVO181" s="396"/>
      <c r="OVP181" s="396"/>
      <c r="OVQ181" s="396"/>
      <c r="OVR181" s="396"/>
      <c r="OVS181" s="396"/>
      <c r="OVT181" s="396"/>
      <c r="OVU181" s="396"/>
      <c r="OVV181" s="396"/>
      <c r="OVW181" s="396"/>
      <c r="OVX181" s="396"/>
      <c r="OVY181" s="396"/>
      <c r="OVZ181" s="396"/>
      <c r="OWA181" s="396"/>
      <c r="OWB181" s="396"/>
      <c r="OWC181" s="396"/>
      <c r="OWD181" s="396"/>
      <c r="OWE181" s="396"/>
      <c r="OWF181" s="396"/>
      <c r="OWG181" s="396"/>
      <c r="OWH181" s="396"/>
      <c r="OWI181" s="396"/>
      <c r="OWJ181" s="396"/>
      <c r="OWK181" s="396"/>
      <c r="OWL181" s="396"/>
      <c r="OWM181" s="396"/>
      <c r="OWN181" s="396"/>
      <c r="OWO181" s="396"/>
      <c r="OWP181" s="396"/>
      <c r="OWQ181" s="396"/>
      <c r="OWR181" s="396"/>
      <c r="OWS181" s="396"/>
      <c r="OWT181" s="396"/>
      <c r="OWU181" s="396"/>
      <c r="OWV181" s="396"/>
      <c r="OWW181" s="396"/>
      <c r="OWX181" s="396"/>
      <c r="OWY181" s="396"/>
      <c r="OWZ181" s="396"/>
      <c r="OXA181" s="396"/>
      <c r="OXB181" s="396"/>
      <c r="OXC181" s="396"/>
      <c r="OXD181" s="396"/>
      <c r="OXE181" s="396"/>
      <c r="OXF181" s="396"/>
      <c r="OXG181" s="396"/>
      <c r="OXH181" s="396"/>
      <c r="OXI181" s="396"/>
      <c r="OXJ181" s="396"/>
      <c r="OXK181" s="396"/>
      <c r="OXL181" s="396"/>
      <c r="OXM181" s="396"/>
      <c r="OXN181" s="396"/>
      <c r="OXO181" s="396"/>
      <c r="OXP181" s="396"/>
      <c r="OXQ181" s="396"/>
      <c r="OXR181" s="396"/>
      <c r="OXS181" s="396"/>
      <c r="OXT181" s="396"/>
      <c r="OXU181" s="396"/>
      <c r="OXV181" s="396"/>
      <c r="OXW181" s="396"/>
      <c r="OXX181" s="396"/>
      <c r="OXY181" s="396"/>
      <c r="OXZ181" s="396"/>
      <c r="OYA181" s="396"/>
      <c r="OYB181" s="396"/>
      <c r="OYC181" s="396"/>
      <c r="OYD181" s="396"/>
      <c r="OYE181" s="396"/>
      <c r="OYF181" s="396"/>
      <c r="OYG181" s="396"/>
      <c r="OYH181" s="396"/>
      <c r="OYI181" s="396"/>
      <c r="OYJ181" s="396"/>
      <c r="OYK181" s="396"/>
      <c r="OYL181" s="396"/>
      <c r="OYM181" s="396"/>
      <c r="OYN181" s="396"/>
      <c r="OYO181" s="396"/>
      <c r="OYP181" s="396"/>
      <c r="OYQ181" s="396"/>
      <c r="OYR181" s="396"/>
      <c r="OYS181" s="396"/>
      <c r="OYT181" s="396"/>
      <c r="OYU181" s="396"/>
      <c r="OYV181" s="396"/>
      <c r="OYW181" s="396"/>
      <c r="OYX181" s="396"/>
      <c r="OYY181" s="396"/>
      <c r="OYZ181" s="396"/>
      <c r="OZA181" s="396"/>
      <c r="OZB181" s="396"/>
      <c r="OZC181" s="396"/>
      <c r="OZD181" s="396"/>
      <c r="OZE181" s="396"/>
      <c r="OZF181" s="396"/>
      <c r="OZG181" s="396"/>
      <c r="OZH181" s="396"/>
      <c r="OZI181" s="396"/>
      <c r="OZJ181" s="396"/>
      <c r="OZK181" s="396"/>
      <c r="OZL181" s="396"/>
      <c r="OZM181" s="396"/>
      <c r="OZN181" s="396"/>
      <c r="OZO181" s="396"/>
      <c r="OZP181" s="396"/>
      <c r="OZQ181" s="396"/>
      <c r="OZR181" s="396"/>
      <c r="OZS181" s="396"/>
      <c r="OZT181" s="396"/>
      <c r="OZU181" s="396"/>
      <c r="OZV181" s="396"/>
      <c r="OZW181" s="396"/>
      <c r="OZX181" s="396"/>
      <c r="OZY181" s="396"/>
      <c r="OZZ181" s="396"/>
      <c r="PAA181" s="396"/>
      <c r="PAB181" s="396"/>
      <c r="PAC181" s="396"/>
      <c r="PAD181" s="396"/>
      <c r="PAE181" s="396"/>
      <c r="PAF181" s="396"/>
      <c r="PAG181" s="396"/>
      <c r="PAH181" s="396"/>
      <c r="PAI181" s="396"/>
      <c r="PAJ181" s="396"/>
      <c r="PAK181" s="396"/>
      <c r="PAL181" s="396"/>
      <c r="PAM181" s="396"/>
      <c r="PAN181" s="396"/>
      <c r="PAO181" s="396"/>
      <c r="PAP181" s="396"/>
      <c r="PAQ181" s="396"/>
      <c r="PAR181" s="396"/>
      <c r="PAS181" s="396"/>
      <c r="PAT181" s="396"/>
      <c r="PAU181" s="396"/>
      <c r="PAV181" s="396"/>
      <c r="PAW181" s="396"/>
      <c r="PAX181" s="396"/>
      <c r="PAY181" s="396"/>
      <c r="PAZ181" s="396"/>
      <c r="PBA181" s="396"/>
      <c r="PBB181" s="396"/>
      <c r="PBC181" s="396"/>
      <c r="PBD181" s="396"/>
      <c r="PBE181" s="396"/>
      <c r="PBF181" s="396"/>
      <c r="PBG181" s="396"/>
      <c r="PBH181" s="396"/>
      <c r="PBI181" s="396"/>
      <c r="PBJ181" s="396"/>
      <c r="PBK181" s="396"/>
      <c r="PBL181" s="396"/>
      <c r="PBM181" s="396"/>
      <c r="PBN181" s="396"/>
      <c r="PBO181" s="396"/>
      <c r="PBP181" s="396"/>
      <c r="PBQ181" s="396"/>
      <c r="PBR181" s="396"/>
      <c r="PBS181" s="396"/>
      <c r="PBT181" s="396"/>
      <c r="PBU181" s="396"/>
      <c r="PBV181" s="396"/>
      <c r="PBW181" s="396"/>
      <c r="PBX181" s="396"/>
      <c r="PBY181" s="396"/>
      <c r="PBZ181" s="396"/>
      <c r="PCA181" s="396"/>
      <c r="PCB181" s="396"/>
      <c r="PCC181" s="396"/>
      <c r="PCD181" s="396"/>
      <c r="PCE181" s="396"/>
      <c r="PCF181" s="396"/>
      <c r="PCG181" s="396"/>
      <c r="PCH181" s="396"/>
      <c r="PCI181" s="396"/>
      <c r="PCJ181" s="396"/>
      <c r="PCK181" s="396"/>
      <c r="PCL181" s="396"/>
      <c r="PCM181" s="396"/>
      <c r="PCN181" s="396"/>
      <c r="PCO181" s="396"/>
      <c r="PCP181" s="396"/>
      <c r="PCQ181" s="396"/>
      <c r="PCR181" s="396"/>
      <c r="PCS181" s="396"/>
      <c r="PCT181" s="396"/>
      <c r="PCU181" s="396"/>
      <c r="PCV181" s="396"/>
      <c r="PCW181" s="396"/>
      <c r="PCX181" s="396"/>
      <c r="PCY181" s="396"/>
      <c r="PCZ181" s="396"/>
      <c r="PDA181" s="396"/>
      <c r="PDB181" s="396"/>
      <c r="PDC181" s="396"/>
      <c r="PDD181" s="396"/>
      <c r="PDE181" s="396"/>
      <c r="PDF181" s="396"/>
      <c r="PDG181" s="396"/>
      <c r="PDH181" s="396"/>
      <c r="PDI181" s="396"/>
      <c r="PDJ181" s="396"/>
      <c r="PDK181" s="396"/>
      <c r="PDL181" s="396"/>
      <c r="PDM181" s="396"/>
      <c r="PDN181" s="396"/>
      <c r="PDO181" s="396"/>
      <c r="PDP181" s="396"/>
      <c r="PDQ181" s="396"/>
      <c r="PDR181" s="396"/>
      <c r="PDS181" s="396"/>
      <c r="PDT181" s="396"/>
      <c r="PDU181" s="396"/>
      <c r="PDV181" s="396"/>
      <c r="PDW181" s="396"/>
      <c r="PDX181" s="396"/>
      <c r="PDY181" s="396"/>
      <c r="PDZ181" s="396"/>
      <c r="PEA181" s="396"/>
      <c r="PEB181" s="396"/>
      <c r="PEC181" s="396"/>
      <c r="PED181" s="396"/>
      <c r="PEE181" s="396"/>
      <c r="PEF181" s="396"/>
      <c r="PEG181" s="396"/>
      <c r="PEH181" s="396"/>
      <c r="PEI181" s="396"/>
      <c r="PEJ181" s="396"/>
      <c r="PEK181" s="396"/>
      <c r="PEL181" s="396"/>
      <c r="PEM181" s="396"/>
      <c r="PEN181" s="396"/>
      <c r="PEO181" s="396"/>
      <c r="PEP181" s="396"/>
      <c r="PEQ181" s="396"/>
      <c r="PER181" s="396"/>
      <c r="PES181" s="396"/>
      <c r="PET181" s="396"/>
      <c r="PEU181" s="396"/>
      <c r="PEV181" s="396"/>
      <c r="PEW181" s="396"/>
      <c r="PEX181" s="396"/>
      <c r="PEY181" s="396"/>
      <c r="PEZ181" s="396"/>
      <c r="PFA181" s="396"/>
      <c r="PFB181" s="396"/>
      <c r="PFC181" s="396"/>
      <c r="PFD181" s="396"/>
      <c r="PFE181" s="396"/>
      <c r="PFF181" s="396"/>
      <c r="PFG181" s="396"/>
      <c r="PFH181" s="396"/>
      <c r="PFI181" s="396"/>
      <c r="PFJ181" s="396"/>
      <c r="PFK181" s="396"/>
      <c r="PFL181" s="396"/>
      <c r="PFM181" s="396"/>
      <c r="PFN181" s="396"/>
      <c r="PFO181" s="396"/>
      <c r="PFP181" s="396"/>
      <c r="PFQ181" s="396"/>
      <c r="PFR181" s="396"/>
      <c r="PFS181" s="396"/>
      <c r="PFT181" s="396"/>
      <c r="PFU181" s="396"/>
      <c r="PFV181" s="396"/>
      <c r="PFW181" s="396"/>
      <c r="PFX181" s="396"/>
      <c r="PFY181" s="396"/>
      <c r="PFZ181" s="396"/>
      <c r="PGA181" s="396"/>
      <c r="PGB181" s="396"/>
      <c r="PGC181" s="396"/>
      <c r="PGD181" s="396"/>
      <c r="PGE181" s="396"/>
      <c r="PGF181" s="396"/>
      <c r="PGG181" s="396"/>
      <c r="PGH181" s="396"/>
      <c r="PGI181" s="396"/>
      <c r="PGJ181" s="396"/>
      <c r="PGK181" s="396"/>
      <c r="PGL181" s="396"/>
      <c r="PGM181" s="396"/>
      <c r="PGN181" s="396"/>
      <c r="PGO181" s="396"/>
      <c r="PGP181" s="396"/>
      <c r="PGQ181" s="396"/>
      <c r="PGR181" s="396"/>
      <c r="PGS181" s="396"/>
      <c r="PGT181" s="396"/>
      <c r="PGU181" s="396"/>
      <c r="PGV181" s="396"/>
      <c r="PGW181" s="396"/>
      <c r="PGX181" s="396"/>
      <c r="PGY181" s="396"/>
      <c r="PGZ181" s="396"/>
      <c r="PHA181" s="396"/>
      <c r="PHB181" s="396"/>
      <c r="PHC181" s="396"/>
      <c r="PHD181" s="396"/>
      <c r="PHE181" s="396"/>
      <c r="PHF181" s="396"/>
      <c r="PHG181" s="396"/>
      <c r="PHH181" s="396"/>
      <c r="PHI181" s="396"/>
      <c r="PHJ181" s="396"/>
      <c r="PHK181" s="396"/>
      <c r="PHL181" s="396"/>
      <c r="PHM181" s="396"/>
      <c r="PHN181" s="396"/>
      <c r="PHO181" s="396"/>
      <c r="PHP181" s="396"/>
      <c r="PHQ181" s="396"/>
      <c r="PHR181" s="396"/>
      <c r="PHS181" s="396"/>
      <c r="PHT181" s="396"/>
      <c r="PHU181" s="396"/>
      <c r="PHV181" s="396"/>
      <c r="PHW181" s="396"/>
      <c r="PHX181" s="396"/>
      <c r="PHY181" s="396"/>
      <c r="PHZ181" s="396"/>
      <c r="PIA181" s="396"/>
      <c r="PIB181" s="396"/>
      <c r="PIC181" s="396"/>
      <c r="PID181" s="396"/>
      <c r="PIE181" s="396"/>
      <c r="PIF181" s="396"/>
      <c r="PIG181" s="396"/>
      <c r="PIH181" s="396"/>
      <c r="PII181" s="396"/>
      <c r="PIJ181" s="396"/>
      <c r="PIK181" s="396"/>
      <c r="PIL181" s="396"/>
      <c r="PIM181" s="396"/>
      <c r="PIN181" s="396"/>
      <c r="PIO181" s="396"/>
      <c r="PIP181" s="396"/>
      <c r="PIQ181" s="396"/>
      <c r="PIR181" s="396"/>
      <c r="PIS181" s="396"/>
      <c r="PIT181" s="396"/>
      <c r="PIU181" s="396"/>
      <c r="PIV181" s="396"/>
      <c r="PIW181" s="396"/>
      <c r="PIX181" s="396"/>
      <c r="PIY181" s="396"/>
      <c r="PIZ181" s="396"/>
      <c r="PJA181" s="396"/>
      <c r="PJB181" s="396"/>
      <c r="PJC181" s="396"/>
      <c r="PJD181" s="396"/>
      <c r="PJE181" s="396"/>
      <c r="PJF181" s="396"/>
      <c r="PJG181" s="396"/>
      <c r="PJH181" s="396"/>
      <c r="PJI181" s="396"/>
      <c r="PJJ181" s="396"/>
      <c r="PJK181" s="396"/>
      <c r="PJL181" s="396"/>
      <c r="PJM181" s="396"/>
      <c r="PJN181" s="396"/>
      <c r="PJO181" s="396"/>
      <c r="PJP181" s="396"/>
      <c r="PJQ181" s="396"/>
      <c r="PJR181" s="396"/>
      <c r="PJS181" s="396"/>
      <c r="PJT181" s="396"/>
      <c r="PJU181" s="396"/>
      <c r="PJV181" s="396"/>
      <c r="PJW181" s="396"/>
      <c r="PJX181" s="396"/>
      <c r="PJY181" s="396"/>
      <c r="PJZ181" s="396"/>
      <c r="PKA181" s="396"/>
      <c r="PKB181" s="396"/>
      <c r="PKC181" s="396"/>
      <c r="PKD181" s="396"/>
      <c r="PKE181" s="396"/>
      <c r="PKF181" s="396"/>
      <c r="PKG181" s="396"/>
      <c r="PKH181" s="396"/>
      <c r="PKI181" s="396"/>
      <c r="PKJ181" s="396"/>
      <c r="PKK181" s="396"/>
      <c r="PKL181" s="396"/>
      <c r="PKM181" s="396"/>
      <c r="PKN181" s="396"/>
      <c r="PKO181" s="396"/>
      <c r="PKP181" s="396"/>
      <c r="PKQ181" s="396"/>
      <c r="PKR181" s="396"/>
      <c r="PKS181" s="396"/>
      <c r="PKT181" s="396"/>
      <c r="PKU181" s="396"/>
      <c r="PKV181" s="396"/>
      <c r="PKW181" s="396"/>
      <c r="PKX181" s="396"/>
      <c r="PKY181" s="396"/>
      <c r="PKZ181" s="396"/>
      <c r="PLA181" s="396"/>
      <c r="PLB181" s="396"/>
      <c r="PLC181" s="396"/>
      <c r="PLD181" s="396"/>
      <c r="PLE181" s="396"/>
      <c r="PLF181" s="396"/>
      <c r="PLG181" s="396"/>
      <c r="PLH181" s="396"/>
      <c r="PLI181" s="396"/>
      <c r="PLJ181" s="396"/>
      <c r="PLK181" s="396"/>
      <c r="PLL181" s="396"/>
      <c r="PLM181" s="396"/>
      <c r="PLN181" s="396"/>
      <c r="PLO181" s="396"/>
      <c r="PLP181" s="396"/>
      <c r="PLQ181" s="396"/>
      <c r="PLR181" s="396"/>
      <c r="PLS181" s="396"/>
      <c r="PLT181" s="396"/>
      <c r="PLU181" s="396"/>
      <c r="PLV181" s="396"/>
      <c r="PLW181" s="396"/>
      <c r="PLX181" s="396"/>
      <c r="PLY181" s="396"/>
      <c r="PLZ181" s="396"/>
      <c r="PMA181" s="396"/>
      <c r="PMB181" s="396"/>
      <c r="PMC181" s="396"/>
      <c r="PMD181" s="396"/>
      <c r="PME181" s="396"/>
      <c r="PMF181" s="396"/>
      <c r="PMG181" s="396"/>
      <c r="PMH181" s="396"/>
      <c r="PMI181" s="396"/>
      <c r="PMJ181" s="396"/>
      <c r="PMK181" s="396"/>
      <c r="PML181" s="396"/>
      <c r="PMM181" s="396"/>
      <c r="PMN181" s="396"/>
      <c r="PMO181" s="396"/>
      <c r="PMP181" s="396"/>
      <c r="PMQ181" s="396"/>
      <c r="PMR181" s="396"/>
      <c r="PMS181" s="396"/>
      <c r="PMT181" s="396"/>
      <c r="PMU181" s="396"/>
      <c r="PMV181" s="396"/>
      <c r="PMW181" s="396"/>
      <c r="PMX181" s="396"/>
      <c r="PMY181" s="396"/>
      <c r="PMZ181" s="396"/>
      <c r="PNA181" s="396"/>
      <c r="PNB181" s="396"/>
      <c r="PNC181" s="396"/>
      <c r="PND181" s="396"/>
      <c r="PNE181" s="396"/>
      <c r="PNF181" s="396"/>
      <c r="PNG181" s="396"/>
      <c r="PNH181" s="396"/>
      <c r="PNI181" s="396"/>
      <c r="PNJ181" s="396"/>
      <c r="PNK181" s="396"/>
      <c r="PNL181" s="396"/>
      <c r="PNM181" s="396"/>
      <c r="PNN181" s="396"/>
      <c r="PNO181" s="396"/>
      <c r="PNP181" s="396"/>
      <c r="PNQ181" s="396"/>
      <c r="PNR181" s="396"/>
      <c r="PNS181" s="396"/>
      <c r="PNT181" s="396"/>
      <c r="PNU181" s="396"/>
      <c r="PNV181" s="396"/>
      <c r="PNW181" s="396"/>
      <c r="PNX181" s="396"/>
      <c r="PNY181" s="396"/>
      <c r="PNZ181" s="396"/>
      <c r="POA181" s="396"/>
      <c r="POB181" s="396"/>
      <c r="POC181" s="396"/>
      <c r="POD181" s="396"/>
      <c r="POE181" s="396"/>
      <c r="POF181" s="396"/>
      <c r="POG181" s="396"/>
      <c r="POH181" s="396"/>
      <c r="POI181" s="396"/>
      <c r="POJ181" s="396"/>
      <c r="POK181" s="396"/>
      <c r="POL181" s="396"/>
      <c r="POM181" s="396"/>
      <c r="PON181" s="396"/>
      <c r="POO181" s="396"/>
      <c r="POP181" s="396"/>
      <c r="POQ181" s="396"/>
      <c r="POR181" s="396"/>
      <c r="POS181" s="396"/>
      <c r="POT181" s="396"/>
      <c r="POU181" s="396"/>
      <c r="POV181" s="396"/>
      <c r="POW181" s="396"/>
      <c r="POX181" s="396"/>
      <c r="POY181" s="396"/>
      <c r="POZ181" s="396"/>
      <c r="PPA181" s="396"/>
      <c r="PPB181" s="396"/>
      <c r="PPC181" s="396"/>
      <c r="PPD181" s="396"/>
      <c r="PPE181" s="396"/>
      <c r="PPF181" s="396"/>
      <c r="PPG181" s="396"/>
      <c r="PPH181" s="396"/>
      <c r="PPI181" s="396"/>
      <c r="PPJ181" s="396"/>
      <c r="PPK181" s="396"/>
      <c r="PPL181" s="396"/>
      <c r="PPM181" s="396"/>
      <c r="PPN181" s="396"/>
      <c r="PPO181" s="396"/>
      <c r="PPP181" s="396"/>
      <c r="PPQ181" s="396"/>
      <c r="PPR181" s="396"/>
      <c r="PPS181" s="396"/>
      <c r="PPT181" s="396"/>
      <c r="PPU181" s="396"/>
      <c r="PPV181" s="396"/>
      <c r="PPW181" s="396"/>
      <c r="PPX181" s="396"/>
      <c r="PPY181" s="396"/>
      <c r="PPZ181" s="396"/>
      <c r="PQA181" s="396"/>
      <c r="PQB181" s="396"/>
      <c r="PQC181" s="396"/>
      <c r="PQD181" s="396"/>
      <c r="PQE181" s="396"/>
      <c r="PQF181" s="396"/>
      <c r="PQG181" s="396"/>
      <c r="PQH181" s="396"/>
      <c r="PQI181" s="396"/>
      <c r="PQJ181" s="396"/>
      <c r="PQK181" s="396"/>
      <c r="PQL181" s="396"/>
      <c r="PQM181" s="396"/>
      <c r="PQN181" s="396"/>
      <c r="PQO181" s="396"/>
      <c r="PQP181" s="396"/>
      <c r="PQQ181" s="396"/>
      <c r="PQR181" s="396"/>
      <c r="PQS181" s="396"/>
      <c r="PQT181" s="396"/>
      <c r="PQU181" s="396"/>
      <c r="PQV181" s="396"/>
      <c r="PQW181" s="396"/>
      <c r="PQX181" s="396"/>
      <c r="PQY181" s="396"/>
      <c r="PQZ181" s="396"/>
      <c r="PRA181" s="396"/>
      <c r="PRB181" s="396"/>
      <c r="PRC181" s="396"/>
      <c r="PRD181" s="396"/>
      <c r="PRE181" s="396"/>
      <c r="PRF181" s="396"/>
      <c r="PRG181" s="396"/>
      <c r="PRH181" s="396"/>
      <c r="PRI181" s="396"/>
      <c r="PRJ181" s="396"/>
      <c r="PRK181" s="396"/>
      <c r="PRL181" s="396"/>
      <c r="PRM181" s="396"/>
      <c r="PRN181" s="396"/>
      <c r="PRO181" s="396"/>
      <c r="PRP181" s="396"/>
      <c r="PRQ181" s="396"/>
      <c r="PRR181" s="396"/>
      <c r="PRS181" s="396"/>
      <c r="PRT181" s="396"/>
      <c r="PRU181" s="396"/>
      <c r="PRV181" s="396"/>
      <c r="PRW181" s="396"/>
      <c r="PRX181" s="396"/>
      <c r="PRY181" s="396"/>
      <c r="PRZ181" s="396"/>
      <c r="PSA181" s="396"/>
      <c r="PSB181" s="396"/>
      <c r="PSC181" s="396"/>
      <c r="PSD181" s="396"/>
      <c r="PSE181" s="396"/>
      <c r="PSF181" s="396"/>
      <c r="PSG181" s="396"/>
      <c r="PSH181" s="396"/>
      <c r="PSI181" s="396"/>
      <c r="PSJ181" s="396"/>
      <c r="PSK181" s="396"/>
      <c r="PSL181" s="396"/>
      <c r="PSM181" s="396"/>
      <c r="PSN181" s="396"/>
      <c r="PSO181" s="396"/>
      <c r="PSP181" s="396"/>
      <c r="PSQ181" s="396"/>
      <c r="PSR181" s="396"/>
      <c r="PSS181" s="396"/>
      <c r="PST181" s="396"/>
      <c r="PSU181" s="396"/>
      <c r="PSV181" s="396"/>
      <c r="PSW181" s="396"/>
      <c r="PSX181" s="396"/>
      <c r="PSY181" s="396"/>
      <c r="PSZ181" s="396"/>
      <c r="PTA181" s="396"/>
      <c r="PTB181" s="396"/>
      <c r="PTC181" s="396"/>
      <c r="PTD181" s="396"/>
      <c r="PTE181" s="396"/>
      <c r="PTF181" s="396"/>
      <c r="PTG181" s="396"/>
      <c r="PTH181" s="396"/>
      <c r="PTI181" s="396"/>
      <c r="PTJ181" s="396"/>
      <c r="PTK181" s="396"/>
      <c r="PTL181" s="396"/>
      <c r="PTM181" s="396"/>
      <c r="PTN181" s="396"/>
      <c r="PTO181" s="396"/>
      <c r="PTP181" s="396"/>
      <c r="PTQ181" s="396"/>
      <c r="PTR181" s="396"/>
      <c r="PTS181" s="396"/>
      <c r="PTT181" s="396"/>
      <c r="PTU181" s="396"/>
      <c r="PTV181" s="396"/>
      <c r="PTW181" s="396"/>
      <c r="PTX181" s="396"/>
      <c r="PTY181" s="396"/>
      <c r="PTZ181" s="396"/>
      <c r="PUA181" s="396"/>
      <c r="PUB181" s="396"/>
      <c r="PUC181" s="396"/>
      <c r="PUD181" s="396"/>
      <c r="PUE181" s="396"/>
      <c r="PUF181" s="396"/>
      <c r="PUG181" s="396"/>
      <c r="PUH181" s="396"/>
      <c r="PUI181" s="396"/>
      <c r="PUJ181" s="396"/>
      <c r="PUK181" s="396"/>
      <c r="PUL181" s="396"/>
      <c r="PUM181" s="396"/>
      <c r="PUN181" s="396"/>
      <c r="PUO181" s="396"/>
      <c r="PUP181" s="396"/>
      <c r="PUQ181" s="396"/>
      <c r="PUR181" s="396"/>
      <c r="PUS181" s="396"/>
      <c r="PUT181" s="396"/>
      <c r="PUU181" s="396"/>
      <c r="PUV181" s="396"/>
      <c r="PUW181" s="396"/>
      <c r="PUX181" s="396"/>
      <c r="PUY181" s="396"/>
      <c r="PUZ181" s="396"/>
      <c r="PVA181" s="396"/>
      <c r="PVB181" s="396"/>
      <c r="PVC181" s="396"/>
      <c r="PVD181" s="396"/>
      <c r="PVE181" s="396"/>
      <c r="PVF181" s="396"/>
      <c r="PVG181" s="396"/>
      <c r="PVH181" s="396"/>
      <c r="PVI181" s="396"/>
      <c r="PVJ181" s="396"/>
      <c r="PVK181" s="396"/>
      <c r="PVL181" s="396"/>
      <c r="PVM181" s="396"/>
      <c r="PVN181" s="396"/>
      <c r="PVO181" s="396"/>
      <c r="PVP181" s="396"/>
      <c r="PVQ181" s="396"/>
      <c r="PVR181" s="396"/>
      <c r="PVS181" s="396"/>
      <c r="PVT181" s="396"/>
      <c r="PVU181" s="396"/>
      <c r="PVV181" s="396"/>
      <c r="PVW181" s="396"/>
      <c r="PVX181" s="396"/>
      <c r="PVY181" s="396"/>
      <c r="PVZ181" s="396"/>
      <c r="PWA181" s="396"/>
      <c r="PWB181" s="396"/>
      <c r="PWC181" s="396"/>
      <c r="PWD181" s="396"/>
      <c r="PWE181" s="396"/>
      <c r="PWF181" s="396"/>
      <c r="PWG181" s="396"/>
      <c r="PWH181" s="396"/>
      <c r="PWI181" s="396"/>
      <c r="PWJ181" s="396"/>
      <c r="PWK181" s="396"/>
      <c r="PWL181" s="396"/>
      <c r="PWM181" s="396"/>
      <c r="PWN181" s="396"/>
      <c r="PWO181" s="396"/>
      <c r="PWP181" s="396"/>
      <c r="PWQ181" s="396"/>
      <c r="PWR181" s="396"/>
      <c r="PWS181" s="396"/>
      <c r="PWT181" s="396"/>
      <c r="PWU181" s="396"/>
      <c r="PWV181" s="396"/>
      <c r="PWW181" s="396"/>
      <c r="PWX181" s="396"/>
      <c r="PWY181" s="396"/>
      <c r="PWZ181" s="396"/>
      <c r="PXA181" s="396"/>
      <c r="PXB181" s="396"/>
      <c r="PXC181" s="396"/>
      <c r="PXD181" s="396"/>
      <c r="PXE181" s="396"/>
      <c r="PXF181" s="396"/>
      <c r="PXG181" s="396"/>
      <c r="PXH181" s="396"/>
      <c r="PXI181" s="396"/>
      <c r="PXJ181" s="396"/>
      <c r="PXK181" s="396"/>
      <c r="PXL181" s="396"/>
      <c r="PXM181" s="396"/>
      <c r="PXN181" s="396"/>
      <c r="PXO181" s="396"/>
      <c r="PXP181" s="396"/>
      <c r="PXQ181" s="396"/>
      <c r="PXR181" s="396"/>
      <c r="PXS181" s="396"/>
      <c r="PXT181" s="396"/>
      <c r="PXU181" s="396"/>
      <c r="PXV181" s="396"/>
      <c r="PXW181" s="396"/>
      <c r="PXX181" s="396"/>
      <c r="PXY181" s="396"/>
      <c r="PXZ181" s="396"/>
      <c r="PYA181" s="396"/>
      <c r="PYB181" s="396"/>
      <c r="PYC181" s="396"/>
      <c r="PYD181" s="396"/>
      <c r="PYE181" s="396"/>
      <c r="PYF181" s="396"/>
      <c r="PYG181" s="396"/>
      <c r="PYH181" s="396"/>
      <c r="PYI181" s="396"/>
      <c r="PYJ181" s="396"/>
      <c r="PYK181" s="396"/>
      <c r="PYL181" s="396"/>
      <c r="PYM181" s="396"/>
      <c r="PYN181" s="396"/>
      <c r="PYO181" s="396"/>
      <c r="PYP181" s="396"/>
      <c r="PYQ181" s="396"/>
      <c r="PYR181" s="396"/>
      <c r="PYS181" s="396"/>
      <c r="PYT181" s="396"/>
      <c r="PYU181" s="396"/>
      <c r="PYV181" s="396"/>
      <c r="PYW181" s="396"/>
      <c r="PYX181" s="396"/>
      <c r="PYY181" s="396"/>
      <c r="PYZ181" s="396"/>
      <c r="PZA181" s="396"/>
      <c r="PZB181" s="396"/>
      <c r="PZC181" s="396"/>
      <c r="PZD181" s="396"/>
      <c r="PZE181" s="396"/>
      <c r="PZF181" s="396"/>
      <c r="PZG181" s="396"/>
      <c r="PZH181" s="396"/>
      <c r="PZI181" s="396"/>
      <c r="PZJ181" s="396"/>
      <c r="PZK181" s="396"/>
      <c r="PZL181" s="396"/>
      <c r="PZM181" s="396"/>
      <c r="PZN181" s="396"/>
      <c r="PZO181" s="396"/>
      <c r="PZP181" s="396"/>
      <c r="PZQ181" s="396"/>
      <c r="PZR181" s="396"/>
      <c r="PZS181" s="396"/>
      <c r="PZT181" s="396"/>
      <c r="PZU181" s="396"/>
      <c r="PZV181" s="396"/>
      <c r="PZW181" s="396"/>
      <c r="PZX181" s="396"/>
      <c r="PZY181" s="396"/>
      <c r="PZZ181" s="396"/>
      <c r="QAA181" s="396"/>
      <c r="QAB181" s="396"/>
      <c r="QAC181" s="396"/>
      <c r="QAD181" s="396"/>
      <c r="QAE181" s="396"/>
      <c r="QAF181" s="396"/>
      <c r="QAG181" s="396"/>
      <c r="QAH181" s="396"/>
      <c r="QAI181" s="396"/>
      <c r="QAJ181" s="396"/>
      <c r="QAK181" s="396"/>
      <c r="QAL181" s="396"/>
      <c r="QAM181" s="396"/>
      <c r="QAN181" s="396"/>
      <c r="QAO181" s="396"/>
      <c r="QAP181" s="396"/>
      <c r="QAQ181" s="396"/>
      <c r="QAR181" s="396"/>
      <c r="QAS181" s="396"/>
      <c r="QAT181" s="396"/>
      <c r="QAU181" s="396"/>
      <c r="QAV181" s="396"/>
      <c r="QAW181" s="396"/>
      <c r="QAX181" s="396"/>
      <c r="QAY181" s="396"/>
      <c r="QAZ181" s="396"/>
      <c r="QBA181" s="396"/>
      <c r="QBB181" s="396"/>
      <c r="QBC181" s="396"/>
      <c r="QBD181" s="396"/>
      <c r="QBE181" s="396"/>
      <c r="QBF181" s="396"/>
      <c r="QBG181" s="396"/>
      <c r="QBH181" s="396"/>
      <c r="QBI181" s="396"/>
      <c r="QBJ181" s="396"/>
      <c r="QBK181" s="396"/>
      <c r="QBL181" s="396"/>
      <c r="QBM181" s="396"/>
      <c r="QBN181" s="396"/>
      <c r="QBO181" s="396"/>
      <c r="QBP181" s="396"/>
      <c r="QBQ181" s="396"/>
      <c r="QBR181" s="396"/>
      <c r="QBS181" s="396"/>
      <c r="QBT181" s="396"/>
      <c r="QBU181" s="396"/>
      <c r="QBV181" s="396"/>
      <c r="QBW181" s="396"/>
      <c r="QBX181" s="396"/>
      <c r="QBY181" s="396"/>
      <c r="QBZ181" s="396"/>
      <c r="QCA181" s="396"/>
      <c r="QCB181" s="396"/>
      <c r="QCC181" s="396"/>
      <c r="QCD181" s="396"/>
      <c r="QCE181" s="396"/>
      <c r="QCF181" s="396"/>
      <c r="QCG181" s="396"/>
      <c r="QCH181" s="396"/>
      <c r="QCI181" s="396"/>
      <c r="QCJ181" s="396"/>
      <c r="QCK181" s="396"/>
      <c r="QCL181" s="396"/>
      <c r="QCM181" s="396"/>
      <c r="QCN181" s="396"/>
      <c r="QCO181" s="396"/>
      <c r="QCP181" s="396"/>
      <c r="QCQ181" s="396"/>
      <c r="QCR181" s="396"/>
      <c r="QCS181" s="396"/>
      <c r="QCT181" s="396"/>
      <c r="QCU181" s="396"/>
      <c r="QCV181" s="396"/>
      <c r="QCW181" s="396"/>
      <c r="QCX181" s="396"/>
      <c r="QCY181" s="396"/>
      <c r="QCZ181" s="396"/>
      <c r="QDA181" s="396"/>
      <c r="QDB181" s="396"/>
      <c r="QDC181" s="396"/>
      <c r="QDD181" s="396"/>
      <c r="QDE181" s="396"/>
      <c r="QDF181" s="396"/>
      <c r="QDG181" s="396"/>
      <c r="QDH181" s="396"/>
      <c r="QDI181" s="396"/>
      <c r="QDJ181" s="396"/>
      <c r="QDK181" s="396"/>
      <c r="QDL181" s="396"/>
      <c r="QDM181" s="396"/>
      <c r="QDN181" s="396"/>
      <c r="QDO181" s="396"/>
      <c r="QDP181" s="396"/>
      <c r="QDQ181" s="396"/>
      <c r="QDR181" s="396"/>
      <c r="QDS181" s="396"/>
      <c r="QDT181" s="396"/>
      <c r="QDU181" s="396"/>
      <c r="QDV181" s="396"/>
      <c r="QDW181" s="396"/>
      <c r="QDX181" s="396"/>
      <c r="QDY181" s="396"/>
      <c r="QDZ181" s="396"/>
      <c r="QEA181" s="396"/>
      <c r="QEB181" s="396"/>
      <c r="QEC181" s="396"/>
      <c r="QED181" s="396"/>
      <c r="QEE181" s="396"/>
      <c r="QEF181" s="396"/>
      <c r="QEG181" s="396"/>
      <c r="QEH181" s="396"/>
      <c r="QEI181" s="396"/>
      <c r="QEJ181" s="396"/>
      <c r="QEK181" s="396"/>
      <c r="QEL181" s="396"/>
      <c r="QEM181" s="396"/>
      <c r="QEN181" s="396"/>
      <c r="QEO181" s="396"/>
      <c r="QEP181" s="396"/>
      <c r="QEQ181" s="396"/>
      <c r="QER181" s="396"/>
      <c r="QES181" s="396"/>
      <c r="QET181" s="396"/>
      <c r="QEU181" s="396"/>
      <c r="QEV181" s="396"/>
      <c r="QEW181" s="396"/>
      <c r="QEX181" s="396"/>
      <c r="QEY181" s="396"/>
      <c r="QEZ181" s="396"/>
      <c r="QFA181" s="396"/>
      <c r="QFB181" s="396"/>
      <c r="QFC181" s="396"/>
      <c r="QFD181" s="396"/>
      <c r="QFE181" s="396"/>
      <c r="QFF181" s="396"/>
      <c r="QFG181" s="396"/>
      <c r="QFH181" s="396"/>
      <c r="QFI181" s="396"/>
      <c r="QFJ181" s="396"/>
      <c r="QFK181" s="396"/>
      <c r="QFL181" s="396"/>
      <c r="QFM181" s="396"/>
      <c r="QFN181" s="396"/>
      <c r="QFO181" s="396"/>
      <c r="QFP181" s="396"/>
      <c r="QFQ181" s="396"/>
      <c r="QFR181" s="396"/>
      <c r="QFS181" s="396"/>
      <c r="QFT181" s="396"/>
      <c r="QFU181" s="396"/>
      <c r="QFV181" s="396"/>
      <c r="QFW181" s="396"/>
      <c r="QFX181" s="396"/>
      <c r="QFY181" s="396"/>
      <c r="QFZ181" s="396"/>
      <c r="QGA181" s="396"/>
      <c r="QGB181" s="396"/>
      <c r="QGC181" s="396"/>
      <c r="QGD181" s="396"/>
      <c r="QGE181" s="396"/>
      <c r="QGF181" s="396"/>
      <c r="QGG181" s="396"/>
      <c r="QGH181" s="396"/>
      <c r="QGI181" s="396"/>
      <c r="QGJ181" s="396"/>
      <c r="QGK181" s="396"/>
      <c r="QGL181" s="396"/>
      <c r="QGM181" s="396"/>
      <c r="QGN181" s="396"/>
      <c r="QGO181" s="396"/>
      <c r="QGP181" s="396"/>
      <c r="QGQ181" s="396"/>
      <c r="QGR181" s="396"/>
      <c r="QGS181" s="396"/>
      <c r="QGT181" s="396"/>
      <c r="QGU181" s="396"/>
      <c r="QGV181" s="396"/>
      <c r="QGW181" s="396"/>
      <c r="QGX181" s="396"/>
      <c r="QGY181" s="396"/>
      <c r="QGZ181" s="396"/>
      <c r="QHA181" s="396"/>
      <c r="QHB181" s="396"/>
      <c r="QHC181" s="396"/>
      <c r="QHD181" s="396"/>
      <c r="QHE181" s="396"/>
      <c r="QHF181" s="396"/>
      <c r="QHG181" s="396"/>
      <c r="QHH181" s="396"/>
      <c r="QHI181" s="396"/>
      <c r="QHJ181" s="396"/>
      <c r="QHK181" s="396"/>
      <c r="QHL181" s="396"/>
      <c r="QHM181" s="396"/>
      <c r="QHN181" s="396"/>
      <c r="QHO181" s="396"/>
      <c r="QHP181" s="396"/>
      <c r="QHQ181" s="396"/>
      <c r="QHR181" s="396"/>
      <c r="QHS181" s="396"/>
      <c r="QHT181" s="396"/>
      <c r="QHU181" s="396"/>
      <c r="QHV181" s="396"/>
      <c r="QHW181" s="396"/>
      <c r="QHX181" s="396"/>
      <c r="QHY181" s="396"/>
      <c r="QHZ181" s="396"/>
      <c r="QIA181" s="396"/>
      <c r="QIB181" s="396"/>
      <c r="QIC181" s="396"/>
      <c r="QID181" s="396"/>
      <c r="QIE181" s="396"/>
      <c r="QIF181" s="396"/>
      <c r="QIG181" s="396"/>
      <c r="QIH181" s="396"/>
      <c r="QII181" s="396"/>
      <c r="QIJ181" s="396"/>
      <c r="QIK181" s="396"/>
      <c r="QIL181" s="396"/>
      <c r="QIM181" s="396"/>
      <c r="QIN181" s="396"/>
      <c r="QIO181" s="396"/>
      <c r="QIP181" s="396"/>
      <c r="QIQ181" s="396"/>
      <c r="QIR181" s="396"/>
      <c r="QIS181" s="396"/>
      <c r="QIT181" s="396"/>
      <c r="QIU181" s="396"/>
      <c r="QIV181" s="396"/>
      <c r="QIW181" s="396"/>
      <c r="QIX181" s="396"/>
      <c r="QIY181" s="396"/>
      <c r="QIZ181" s="396"/>
      <c r="QJA181" s="396"/>
      <c r="QJB181" s="396"/>
      <c r="QJC181" s="396"/>
      <c r="QJD181" s="396"/>
      <c r="QJE181" s="396"/>
      <c r="QJF181" s="396"/>
      <c r="QJG181" s="396"/>
      <c r="QJH181" s="396"/>
      <c r="QJI181" s="396"/>
      <c r="QJJ181" s="396"/>
      <c r="QJK181" s="396"/>
      <c r="QJL181" s="396"/>
      <c r="QJM181" s="396"/>
      <c r="QJN181" s="396"/>
      <c r="QJO181" s="396"/>
      <c r="QJP181" s="396"/>
      <c r="QJQ181" s="396"/>
      <c r="QJR181" s="396"/>
      <c r="QJS181" s="396"/>
      <c r="QJT181" s="396"/>
      <c r="QJU181" s="396"/>
      <c r="QJV181" s="396"/>
      <c r="QJW181" s="396"/>
      <c r="QJX181" s="396"/>
      <c r="QJY181" s="396"/>
      <c r="QJZ181" s="396"/>
      <c r="QKA181" s="396"/>
      <c r="QKB181" s="396"/>
      <c r="QKC181" s="396"/>
      <c r="QKD181" s="396"/>
      <c r="QKE181" s="396"/>
      <c r="QKF181" s="396"/>
      <c r="QKG181" s="396"/>
      <c r="QKH181" s="396"/>
      <c r="QKI181" s="396"/>
      <c r="QKJ181" s="396"/>
      <c r="QKK181" s="396"/>
      <c r="QKL181" s="396"/>
      <c r="QKM181" s="396"/>
      <c r="QKN181" s="396"/>
      <c r="QKO181" s="396"/>
      <c r="QKP181" s="396"/>
      <c r="QKQ181" s="396"/>
      <c r="QKR181" s="396"/>
      <c r="QKS181" s="396"/>
      <c r="QKT181" s="396"/>
      <c r="QKU181" s="396"/>
      <c r="QKV181" s="396"/>
      <c r="QKW181" s="396"/>
      <c r="QKX181" s="396"/>
      <c r="QKY181" s="396"/>
      <c r="QKZ181" s="396"/>
      <c r="QLA181" s="396"/>
      <c r="QLB181" s="396"/>
      <c r="QLC181" s="396"/>
      <c r="QLD181" s="396"/>
      <c r="QLE181" s="396"/>
      <c r="QLF181" s="396"/>
      <c r="QLG181" s="396"/>
      <c r="QLH181" s="396"/>
      <c r="QLI181" s="396"/>
      <c r="QLJ181" s="396"/>
      <c r="QLK181" s="396"/>
      <c r="QLL181" s="396"/>
      <c r="QLM181" s="396"/>
      <c r="QLN181" s="396"/>
      <c r="QLO181" s="396"/>
      <c r="QLP181" s="396"/>
      <c r="QLQ181" s="396"/>
      <c r="QLR181" s="396"/>
      <c r="QLS181" s="396"/>
      <c r="QLT181" s="396"/>
      <c r="QLU181" s="396"/>
      <c r="QLV181" s="396"/>
      <c r="QLW181" s="396"/>
      <c r="QLX181" s="396"/>
      <c r="QLY181" s="396"/>
      <c r="QLZ181" s="396"/>
      <c r="QMA181" s="396"/>
      <c r="QMB181" s="396"/>
      <c r="QMC181" s="396"/>
      <c r="QMD181" s="396"/>
      <c r="QME181" s="396"/>
      <c r="QMF181" s="396"/>
      <c r="QMG181" s="396"/>
      <c r="QMH181" s="396"/>
      <c r="QMI181" s="396"/>
      <c r="QMJ181" s="396"/>
      <c r="QMK181" s="396"/>
      <c r="QML181" s="396"/>
      <c r="QMM181" s="396"/>
      <c r="QMN181" s="396"/>
      <c r="QMO181" s="396"/>
      <c r="QMP181" s="396"/>
      <c r="QMQ181" s="396"/>
      <c r="QMR181" s="396"/>
      <c r="QMS181" s="396"/>
      <c r="QMT181" s="396"/>
      <c r="QMU181" s="396"/>
      <c r="QMV181" s="396"/>
      <c r="QMW181" s="396"/>
      <c r="QMX181" s="396"/>
      <c r="QMY181" s="396"/>
      <c r="QMZ181" s="396"/>
      <c r="QNA181" s="396"/>
      <c r="QNB181" s="396"/>
      <c r="QNC181" s="396"/>
      <c r="QND181" s="396"/>
      <c r="QNE181" s="396"/>
      <c r="QNF181" s="396"/>
      <c r="QNG181" s="396"/>
      <c r="QNH181" s="396"/>
      <c r="QNI181" s="396"/>
      <c r="QNJ181" s="396"/>
      <c r="QNK181" s="396"/>
      <c r="QNL181" s="396"/>
      <c r="QNM181" s="396"/>
      <c r="QNN181" s="396"/>
      <c r="QNO181" s="396"/>
      <c r="QNP181" s="396"/>
      <c r="QNQ181" s="396"/>
      <c r="QNR181" s="396"/>
      <c r="QNS181" s="396"/>
      <c r="QNT181" s="396"/>
      <c r="QNU181" s="396"/>
      <c r="QNV181" s="396"/>
      <c r="QNW181" s="396"/>
      <c r="QNX181" s="396"/>
      <c r="QNY181" s="396"/>
      <c r="QNZ181" s="396"/>
      <c r="QOA181" s="396"/>
      <c r="QOB181" s="396"/>
      <c r="QOC181" s="396"/>
      <c r="QOD181" s="396"/>
      <c r="QOE181" s="396"/>
      <c r="QOF181" s="396"/>
      <c r="QOG181" s="396"/>
      <c r="QOH181" s="396"/>
      <c r="QOI181" s="396"/>
      <c r="QOJ181" s="396"/>
      <c r="QOK181" s="396"/>
      <c r="QOL181" s="396"/>
      <c r="QOM181" s="396"/>
      <c r="QON181" s="396"/>
      <c r="QOO181" s="396"/>
      <c r="QOP181" s="396"/>
      <c r="QOQ181" s="396"/>
      <c r="QOR181" s="396"/>
      <c r="QOS181" s="396"/>
      <c r="QOT181" s="396"/>
      <c r="QOU181" s="396"/>
      <c r="QOV181" s="396"/>
      <c r="QOW181" s="396"/>
      <c r="QOX181" s="396"/>
      <c r="QOY181" s="396"/>
      <c r="QOZ181" s="396"/>
      <c r="QPA181" s="396"/>
      <c r="QPB181" s="396"/>
      <c r="QPC181" s="396"/>
      <c r="QPD181" s="396"/>
      <c r="QPE181" s="396"/>
      <c r="QPF181" s="396"/>
      <c r="QPG181" s="396"/>
      <c r="QPH181" s="396"/>
      <c r="QPI181" s="396"/>
      <c r="QPJ181" s="396"/>
      <c r="QPK181" s="396"/>
      <c r="QPL181" s="396"/>
      <c r="QPM181" s="396"/>
      <c r="QPN181" s="396"/>
      <c r="QPO181" s="396"/>
      <c r="QPP181" s="396"/>
      <c r="QPQ181" s="396"/>
      <c r="QPR181" s="396"/>
      <c r="QPS181" s="396"/>
      <c r="QPT181" s="396"/>
      <c r="QPU181" s="396"/>
      <c r="QPV181" s="396"/>
      <c r="QPW181" s="396"/>
      <c r="QPX181" s="396"/>
      <c r="QPY181" s="396"/>
      <c r="QPZ181" s="396"/>
      <c r="QQA181" s="396"/>
      <c r="QQB181" s="396"/>
      <c r="QQC181" s="396"/>
      <c r="QQD181" s="396"/>
      <c r="QQE181" s="396"/>
      <c r="QQF181" s="396"/>
      <c r="QQG181" s="396"/>
      <c r="QQH181" s="396"/>
      <c r="QQI181" s="396"/>
      <c r="QQJ181" s="396"/>
      <c r="QQK181" s="396"/>
      <c r="QQL181" s="396"/>
      <c r="QQM181" s="396"/>
      <c r="QQN181" s="396"/>
      <c r="QQO181" s="396"/>
      <c r="QQP181" s="396"/>
      <c r="QQQ181" s="396"/>
      <c r="QQR181" s="396"/>
      <c r="QQS181" s="396"/>
      <c r="QQT181" s="396"/>
      <c r="QQU181" s="396"/>
      <c r="QQV181" s="396"/>
      <c r="QQW181" s="396"/>
      <c r="QQX181" s="396"/>
      <c r="QQY181" s="396"/>
      <c r="QQZ181" s="396"/>
      <c r="QRA181" s="396"/>
      <c r="QRB181" s="396"/>
      <c r="QRC181" s="396"/>
      <c r="QRD181" s="396"/>
      <c r="QRE181" s="396"/>
      <c r="QRF181" s="396"/>
      <c r="QRG181" s="396"/>
      <c r="QRH181" s="396"/>
      <c r="QRI181" s="396"/>
      <c r="QRJ181" s="396"/>
      <c r="QRK181" s="396"/>
      <c r="QRL181" s="396"/>
      <c r="QRM181" s="396"/>
      <c r="QRN181" s="396"/>
      <c r="QRO181" s="396"/>
      <c r="QRP181" s="396"/>
      <c r="QRQ181" s="396"/>
      <c r="QRR181" s="396"/>
      <c r="QRS181" s="396"/>
      <c r="QRT181" s="396"/>
      <c r="QRU181" s="396"/>
      <c r="QRV181" s="396"/>
      <c r="QRW181" s="396"/>
      <c r="QRX181" s="396"/>
      <c r="QRY181" s="396"/>
      <c r="QRZ181" s="396"/>
      <c r="QSA181" s="396"/>
      <c r="QSB181" s="396"/>
      <c r="QSC181" s="396"/>
      <c r="QSD181" s="396"/>
      <c r="QSE181" s="396"/>
      <c r="QSF181" s="396"/>
      <c r="QSG181" s="396"/>
      <c r="QSH181" s="396"/>
      <c r="QSI181" s="396"/>
      <c r="QSJ181" s="396"/>
      <c r="QSK181" s="396"/>
      <c r="QSL181" s="396"/>
      <c r="QSM181" s="396"/>
      <c r="QSN181" s="396"/>
      <c r="QSO181" s="396"/>
      <c r="QSP181" s="396"/>
      <c r="QSQ181" s="396"/>
      <c r="QSR181" s="396"/>
      <c r="QSS181" s="396"/>
      <c r="QST181" s="396"/>
      <c r="QSU181" s="396"/>
      <c r="QSV181" s="396"/>
      <c r="QSW181" s="396"/>
      <c r="QSX181" s="396"/>
      <c r="QSY181" s="396"/>
      <c r="QSZ181" s="396"/>
      <c r="QTA181" s="396"/>
      <c r="QTB181" s="396"/>
      <c r="QTC181" s="396"/>
      <c r="QTD181" s="396"/>
      <c r="QTE181" s="396"/>
      <c r="QTF181" s="396"/>
      <c r="QTG181" s="396"/>
      <c r="QTH181" s="396"/>
      <c r="QTI181" s="396"/>
      <c r="QTJ181" s="396"/>
      <c r="QTK181" s="396"/>
      <c r="QTL181" s="396"/>
      <c r="QTM181" s="396"/>
      <c r="QTN181" s="396"/>
      <c r="QTO181" s="396"/>
      <c r="QTP181" s="396"/>
      <c r="QTQ181" s="396"/>
      <c r="QTR181" s="396"/>
      <c r="QTS181" s="396"/>
      <c r="QTT181" s="396"/>
      <c r="QTU181" s="396"/>
      <c r="QTV181" s="396"/>
      <c r="QTW181" s="396"/>
      <c r="QTX181" s="396"/>
      <c r="QTY181" s="396"/>
      <c r="QTZ181" s="396"/>
      <c r="QUA181" s="396"/>
      <c r="QUB181" s="396"/>
      <c r="QUC181" s="396"/>
      <c r="QUD181" s="396"/>
      <c r="QUE181" s="396"/>
      <c r="QUF181" s="396"/>
      <c r="QUG181" s="396"/>
      <c r="QUH181" s="396"/>
      <c r="QUI181" s="396"/>
      <c r="QUJ181" s="396"/>
      <c r="QUK181" s="396"/>
      <c r="QUL181" s="396"/>
      <c r="QUM181" s="396"/>
      <c r="QUN181" s="396"/>
      <c r="QUO181" s="396"/>
      <c r="QUP181" s="396"/>
      <c r="QUQ181" s="396"/>
      <c r="QUR181" s="396"/>
      <c r="QUS181" s="396"/>
      <c r="QUT181" s="396"/>
      <c r="QUU181" s="396"/>
      <c r="QUV181" s="396"/>
      <c r="QUW181" s="396"/>
      <c r="QUX181" s="396"/>
      <c r="QUY181" s="396"/>
      <c r="QUZ181" s="396"/>
      <c r="QVA181" s="396"/>
      <c r="QVB181" s="396"/>
      <c r="QVC181" s="396"/>
      <c r="QVD181" s="396"/>
      <c r="QVE181" s="396"/>
      <c r="QVF181" s="396"/>
      <c r="QVG181" s="396"/>
      <c r="QVH181" s="396"/>
      <c r="QVI181" s="396"/>
      <c r="QVJ181" s="396"/>
      <c r="QVK181" s="396"/>
      <c r="QVL181" s="396"/>
      <c r="QVM181" s="396"/>
      <c r="QVN181" s="396"/>
      <c r="QVO181" s="396"/>
      <c r="QVP181" s="396"/>
      <c r="QVQ181" s="396"/>
      <c r="QVR181" s="396"/>
      <c r="QVS181" s="396"/>
      <c r="QVT181" s="396"/>
      <c r="QVU181" s="396"/>
      <c r="QVV181" s="396"/>
      <c r="QVW181" s="396"/>
      <c r="QVX181" s="396"/>
      <c r="QVY181" s="396"/>
      <c r="QVZ181" s="396"/>
      <c r="QWA181" s="396"/>
      <c r="QWB181" s="396"/>
      <c r="QWC181" s="396"/>
      <c r="QWD181" s="396"/>
      <c r="QWE181" s="396"/>
      <c r="QWF181" s="396"/>
      <c r="QWG181" s="396"/>
      <c r="QWH181" s="396"/>
      <c r="QWI181" s="396"/>
      <c r="QWJ181" s="396"/>
      <c r="QWK181" s="396"/>
      <c r="QWL181" s="396"/>
      <c r="QWM181" s="396"/>
      <c r="QWN181" s="396"/>
      <c r="QWO181" s="396"/>
      <c r="QWP181" s="396"/>
      <c r="QWQ181" s="396"/>
      <c r="QWR181" s="396"/>
      <c r="QWS181" s="396"/>
      <c r="QWT181" s="396"/>
      <c r="QWU181" s="396"/>
      <c r="QWV181" s="396"/>
      <c r="QWW181" s="396"/>
      <c r="QWX181" s="396"/>
      <c r="QWY181" s="396"/>
      <c r="QWZ181" s="396"/>
      <c r="QXA181" s="396"/>
      <c r="QXB181" s="396"/>
      <c r="QXC181" s="396"/>
      <c r="QXD181" s="396"/>
      <c r="QXE181" s="396"/>
      <c r="QXF181" s="396"/>
      <c r="QXG181" s="396"/>
      <c r="QXH181" s="396"/>
      <c r="QXI181" s="396"/>
      <c r="QXJ181" s="396"/>
      <c r="QXK181" s="396"/>
      <c r="QXL181" s="396"/>
      <c r="QXM181" s="396"/>
      <c r="QXN181" s="396"/>
      <c r="QXO181" s="396"/>
      <c r="QXP181" s="396"/>
      <c r="QXQ181" s="396"/>
      <c r="QXR181" s="396"/>
      <c r="QXS181" s="396"/>
      <c r="QXT181" s="396"/>
      <c r="QXU181" s="396"/>
      <c r="QXV181" s="396"/>
      <c r="QXW181" s="396"/>
      <c r="QXX181" s="396"/>
      <c r="QXY181" s="396"/>
      <c r="QXZ181" s="396"/>
      <c r="QYA181" s="396"/>
      <c r="QYB181" s="396"/>
      <c r="QYC181" s="396"/>
      <c r="QYD181" s="396"/>
      <c r="QYE181" s="396"/>
      <c r="QYF181" s="396"/>
      <c r="QYG181" s="396"/>
      <c r="QYH181" s="396"/>
      <c r="QYI181" s="396"/>
      <c r="QYJ181" s="396"/>
      <c r="QYK181" s="396"/>
      <c r="QYL181" s="396"/>
      <c r="QYM181" s="396"/>
      <c r="QYN181" s="396"/>
      <c r="QYO181" s="396"/>
      <c r="QYP181" s="396"/>
      <c r="QYQ181" s="396"/>
      <c r="QYR181" s="396"/>
      <c r="QYS181" s="396"/>
      <c r="QYT181" s="396"/>
      <c r="QYU181" s="396"/>
      <c r="QYV181" s="396"/>
      <c r="QYW181" s="396"/>
      <c r="QYX181" s="396"/>
      <c r="QYY181" s="396"/>
      <c r="QYZ181" s="396"/>
      <c r="QZA181" s="396"/>
      <c r="QZB181" s="396"/>
      <c r="QZC181" s="396"/>
      <c r="QZD181" s="396"/>
      <c r="QZE181" s="396"/>
      <c r="QZF181" s="396"/>
      <c r="QZG181" s="396"/>
      <c r="QZH181" s="396"/>
      <c r="QZI181" s="396"/>
      <c r="QZJ181" s="396"/>
      <c r="QZK181" s="396"/>
      <c r="QZL181" s="396"/>
      <c r="QZM181" s="396"/>
      <c r="QZN181" s="396"/>
      <c r="QZO181" s="396"/>
      <c r="QZP181" s="396"/>
      <c r="QZQ181" s="396"/>
      <c r="QZR181" s="396"/>
      <c r="QZS181" s="396"/>
      <c r="QZT181" s="396"/>
      <c r="QZU181" s="396"/>
      <c r="QZV181" s="396"/>
      <c r="QZW181" s="396"/>
      <c r="QZX181" s="396"/>
      <c r="QZY181" s="396"/>
      <c r="QZZ181" s="396"/>
      <c r="RAA181" s="396"/>
      <c r="RAB181" s="396"/>
      <c r="RAC181" s="396"/>
      <c r="RAD181" s="396"/>
      <c r="RAE181" s="396"/>
      <c r="RAF181" s="396"/>
      <c r="RAG181" s="396"/>
      <c r="RAH181" s="396"/>
      <c r="RAI181" s="396"/>
      <c r="RAJ181" s="396"/>
      <c r="RAK181" s="396"/>
      <c r="RAL181" s="396"/>
      <c r="RAM181" s="396"/>
      <c r="RAN181" s="396"/>
      <c r="RAO181" s="396"/>
      <c r="RAP181" s="396"/>
      <c r="RAQ181" s="396"/>
      <c r="RAR181" s="396"/>
      <c r="RAS181" s="396"/>
      <c r="RAT181" s="396"/>
      <c r="RAU181" s="396"/>
      <c r="RAV181" s="396"/>
      <c r="RAW181" s="396"/>
      <c r="RAX181" s="396"/>
      <c r="RAY181" s="396"/>
      <c r="RAZ181" s="396"/>
      <c r="RBA181" s="396"/>
      <c r="RBB181" s="396"/>
      <c r="RBC181" s="396"/>
      <c r="RBD181" s="396"/>
      <c r="RBE181" s="396"/>
      <c r="RBF181" s="396"/>
      <c r="RBG181" s="396"/>
      <c r="RBH181" s="396"/>
      <c r="RBI181" s="396"/>
      <c r="RBJ181" s="396"/>
      <c r="RBK181" s="396"/>
      <c r="RBL181" s="396"/>
      <c r="RBM181" s="396"/>
      <c r="RBN181" s="396"/>
      <c r="RBO181" s="396"/>
      <c r="RBP181" s="396"/>
      <c r="RBQ181" s="396"/>
      <c r="RBR181" s="396"/>
      <c r="RBS181" s="396"/>
      <c r="RBT181" s="396"/>
      <c r="RBU181" s="396"/>
      <c r="RBV181" s="396"/>
      <c r="RBW181" s="396"/>
      <c r="RBX181" s="396"/>
      <c r="RBY181" s="396"/>
      <c r="RBZ181" s="396"/>
      <c r="RCA181" s="396"/>
      <c r="RCB181" s="396"/>
      <c r="RCC181" s="396"/>
      <c r="RCD181" s="396"/>
      <c r="RCE181" s="396"/>
      <c r="RCF181" s="396"/>
      <c r="RCG181" s="396"/>
      <c r="RCH181" s="396"/>
      <c r="RCI181" s="396"/>
      <c r="RCJ181" s="396"/>
      <c r="RCK181" s="396"/>
      <c r="RCL181" s="396"/>
      <c r="RCM181" s="396"/>
      <c r="RCN181" s="396"/>
      <c r="RCO181" s="396"/>
      <c r="RCP181" s="396"/>
      <c r="RCQ181" s="396"/>
      <c r="RCR181" s="396"/>
      <c r="RCS181" s="396"/>
      <c r="RCT181" s="396"/>
      <c r="RCU181" s="396"/>
      <c r="RCV181" s="396"/>
      <c r="RCW181" s="396"/>
      <c r="RCX181" s="396"/>
      <c r="RCY181" s="396"/>
      <c r="RCZ181" s="396"/>
      <c r="RDA181" s="396"/>
      <c r="RDB181" s="396"/>
      <c r="RDC181" s="396"/>
      <c r="RDD181" s="396"/>
      <c r="RDE181" s="396"/>
      <c r="RDF181" s="396"/>
      <c r="RDG181" s="396"/>
      <c r="RDH181" s="396"/>
      <c r="RDI181" s="396"/>
      <c r="RDJ181" s="396"/>
      <c r="RDK181" s="396"/>
      <c r="RDL181" s="396"/>
      <c r="RDM181" s="396"/>
      <c r="RDN181" s="396"/>
      <c r="RDO181" s="396"/>
      <c r="RDP181" s="396"/>
      <c r="RDQ181" s="396"/>
      <c r="RDR181" s="396"/>
      <c r="RDS181" s="396"/>
      <c r="RDT181" s="396"/>
      <c r="RDU181" s="396"/>
      <c r="RDV181" s="396"/>
      <c r="RDW181" s="396"/>
      <c r="RDX181" s="396"/>
      <c r="RDY181" s="396"/>
      <c r="RDZ181" s="396"/>
      <c r="REA181" s="396"/>
      <c r="REB181" s="396"/>
      <c r="REC181" s="396"/>
      <c r="RED181" s="396"/>
      <c r="REE181" s="396"/>
      <c r="REF181" s="396"/>
      <c r="REG181" s="396"/>
      <c r="REH181" s="396"/>
      <c r="REI181" s="396"/>
      <c r="REJ181" s="396"/>
      <c r="REK181" s="396"/>
      <c r="REL181" s="396"/>
      <c r="REM181" s="396"/>
      <c r="REN181" s="396"/>
      <c r="REO181" s="396"/>
      <c r="REP181" s="396"/>
      <c r="REQ181" s="396"/>
      <c r="RER181" s="396"/>
      <c r="RES181" s="396"/>
      <c r="RET181" s="396"/>
      <c r="REU181" s="396"/>
      <c r="REV181" s="396"/>
      <c r="REW181" s="396"/>
      <c r="REX181" s="396"/>
      <c r="REY181" s="396"/>
      <c r="REZ181" s="396"/>
      <c r="RFA181" s="396"/>
      <c r="RFB181" s="396"/>
      <c r="RFC181" s="396"/>
      <c r="RFD181" s="396"/>
      <c r="RFE181" s="396"/>
      <c r="RFF181" s="396"/>
      <c r="RFG181" s="396"/>
      <c r="RFH181" s="396"/>
      <c r="RFI181" s="396"/>
      <c r="RFJ181" s="396"/>
      <c r="RFK181" s="396"/>
      <c r="RFL181" s="396"/>
      <c r="RFM181" s="396"/>
      <c r="RFN181" s="396"/>
      <c r="RFO181" s="396"/>
      <c r="RFP181" s="396"/>
      <c r="RFQ181" s="396"/>
      <c r="RFR181" s="396"/>
      <c r="RFS181" s="396"/>
      <c r="RFT181" s="396"/>
      <c r="RFU181" s="396"/>
      <c r="RFV181" s="396"/>
      <c r="RFW181" s="396"/>
      <c r="RFX181" s="396"/>
      <c r="RFY181" s="396"/>
      <c r="RFZ181" s="396"/>
      <c r="RGA181" s="396"/>
      <c r="RGB181" s="396"/>
      <c r="RGC181" s="396"/>
      <c r="RGD181" s="396"/>
      <c r="RGE181" s="396"/>
      <c r="RGF181" s="396"/>
      <c r="RGG181" s="396"/>
      <c r="RGH181" s="396"/>
      <c r="RGI181" s="396"/>
      <c r="RGJ181" s="396"/>
      <c r="RGK181" s="396"/>
      <c r="RGL181" s="396"/>
      <c r="RGM181" s="396"/>
      <c r="RGN181" s="396"/>
      <c r="RGO181" s="396"/>
      <c r="RGP181" s="396"/>
      <c r="RGQ181" s="396"/>
      <c r="RGR181" s="396"/>
      <c r="RGS181" s="396"/>
      <c r="RGT181" s="396"/>
      <c r="RGU181" s="396"/>
      <c r="RGV181" s="396"/>
      <c r="RGW181" s="396"/>
      <c r="RGX181" s="396"/>
      <c r="RGY181" s="396"/>
      <c r="RGZ181" s="396"/>
      <c r="RHA181" s="396"/>
      <c r="RHB181" s="396"/>
      <c r="RHC181" s="396"/>
      <c r="RHD181" s="396"/>
      <c r="RHE181" s="396"/>
      <c r="RHF181" s="396"/>
      <c r="RHG181" s="396"/>
      <c r="RHH181" s="396"/>
      <c r="RHI181" s="396"/>
      <c r="RHJ181" s="396"/>
      <c r="RHK181" s="396"/>
      <c r="RHL181" s="396"/>
      <c r="RHM181" s="396"/>
      <c r="RHN181" s="396"/>
      <c r="RHO181" s="396"/>
      <c r="RHP181" s="396"/>
      <c r="RHQ181" s="396"/>
      <c r="RHR181" s="396"/>
      <c r="RHS181" s="396"/>
      <c r="RHT181" s="396"/>
      <c r="RHU181" s="396"/>
      <c r="RHV181" s="396"/>
      <c r="RHW181" s="396"/>
      <c r="RHX181" s="396"/>
      <c r="RHY181" s="396"/>
      <c r="RHZ181" s="396"/>
      <c r="RIA181" s="396"/>
      <c r="RIB181" s="396"/>
      <c r="RIC181" s="396"/>
      <c r="RID181" s="396"/>
      <c r="RIE181" s="396"/>
      <c r="RIF181" s="396"/>
      <c r="RIG181" s="396"/>
      <c r="RIH181" s="396"/>
      <c r="RII181" s="396"/>
      <c r="RIJ181" s="396"/>
      <c r="RIK181" s="396"/>
      <c r="RIL181" s="396"/>
      <c r="RIM181" s="396"/>
      <c r="RIN181" s="396"/>
      <c r="RIO181" s="396"/>
      <c r="RIP181" s="396"/>
      <c r="RIQ181" s="396"/>
      <c r="RIR181" s="396"/>
      <c r="RIS181" s="396"/>
      <c r="RIT181" s="396"/>
      <c r="RIU181" s="396"/>
      <c r="RIV181" s="396"/>
      <c r="RIW181" s="396"/>
      <c r="RIX181" s="396"/>
      <c r="RIY181" s="396"/>
      <c r="RIZ181" s="396"/>
      <c r="RJA181" s="396"/>
      <c r="RJB181" s="396"/>
      <c r="RJC181" s="396"/>
      <c r="RJD181" s="396"/>
      <c r="RJE181" s="396"/>
      <c r="RJF181" s="396"/>
      <c r="RJG181" s="396"/>
      <c r="RJH181" s="396"/>
      <c r="RJI181" s="396"/>
      <c r="RJJ181" s="396"/>
      <c r="RJK181" s="396"/>
      <c r="RJL181" s="396"/>
      <c r="RJM181" s="396"/>
      <c r="RJN181" s="396"/>
      <c r="RJO181" s="396"/>
      <c r="RJP181" s="396"/>
      <c r="RJQ181" s="396"/>
      <c r="RJR181" s="396"/>
      <c r="RJS181" s="396"/>
      <c r="RJT181" s="396"/>
      <c r="RJU181" s="396"/>
      <c r="RJV181" s="396"/>
      <c r="RJW181" s="396"/>
      <c r="RJX181" s="396"/>
      <c r="RJY181" s="396"/>
      <c r="RJZ181" s="396"/>
      <c r="RKA181" s="396"/>
      <c r="RKB181" s="396"/>
      <c r="RKC181" s="396"/>
      <c r="RKD181" s="396"/>
      <c r="RKE181" s="396"/>
      <c r="RKF181" s="396"/>
      <c r="RKG181" s="396"/>
      <c r="RKH181" s="396"/>
      <c r="RKI181" s="396"/>
      <c r="RKJ181" s="396"/>
      <c r="RKK181" s="396"/>
      <c r="RKL181" s="396"/>
      <c r="RKM181" s="396"/>
      <c r="RKN181" s="396"/>
      <c r="RKO181" s="396"/>
      <c r="RKP181" s="396"/>
      <c r="RKQ181" s="396"/>
      <c r="RKR181" s="396"/>
      <c r="RKS181" s="396"/>
      <c r="RKT181" s="396"/>
      <c r="RKU181" s="396"/>
      <c r="RKV181" s="396"/>
      <c r="RKW181" s="396"/>
      <c r="RKX181" s="396"/>
      <c r="RKY181" s="396"/>
      <c r="RKZ181" s="396"/>
      <c r="RLA181" s="396"/>
      <c r="RLB181" s="396"/>
      <c r="RLC181" s="396"/>
      <c r="RLD181" s="396"/>
      <c r="RLE181" s="396"/>
      <c r="RLF181" s="396"/>
      <c r="RLG181" s="396"/>
      <c r="RLH181" s="396"/>
      <c r="RLI181" s="396"/>
      <c r="RLJ181" s="396"/>
      <c r="RLK181" s="396"/>
      <c r="RLL181" s="396"/>
      <c r="RLM181" s="396"/>
      <c r="RLN181" s="396"/>
      <c r="RLO181" s="396"/>
      <c r="RLP181" s="396"/>
      <c r="RLQ181" s="396"/>
      <c r="RLR181" s="396"/>
      <c r="RLS181" s="396"/>
      <c r="RLT181" s="396"/>
      <c r="RLU181" s="396"/>
      <c r="RLV181" s="396"/>
      <c r="RLW181" s="396"/>
      <c r="RLX181" s="396"/>
      <c r="RLY181" s="396"/>
      <c r="RLZ181" s="396"/>
      <c r="RMA181" s="396"/>
      <c r="RMB181" s="396"/>
      <c r="RMC181" s="396"/>
      <c r="RMD181" s="396"/>
      <c r="RME181" s="396"/>
      <c r="RMF181" s="396"/>
      <c r="RMG181" s="396"/>
      <c r="RMH181" s="396"/>
      <c r="RMI181" s="396"/>
      <c r="RMJ181" s="396"/>
      <c r="RMK181" s="396"/>
      <c r="RML181" s="396"/>
      <c r="RMM181" s="396"/>
      <c r="RMN181" s="396"/>
      <c r="RMO181" s="396"/>
      <c r="RMP181" s="396"/>
      <c r="RMQ181" s="396"/>
      <c r="RMR181" s="396"/>
      <c r="RMS181" s="396"/>
      <c r="RMT181" s="396"/>
      <c r="RMU181" s="396"/>
      <c r="RMV181" s="396"/>
      <c r="RMW181" s="396"/>
      <c r="RMX181" s="396"/>
      <c r="RMY181" s="396"/>
      <c r="RMZ181" s="396"/>
      <c r="RNA181" s="396"/>
      <c r="RNB181" s="396"/>
      <c r="RNC181" s="396"/>
      <c r="RND181" s="396"/>
      <c r="RNE181" s="396"/>
      <c r="RNF181" s="396"/>
      <c r="RNG181" s="396"/>
      <c r="RNH181" s="396"/>
      <c r="RNI181" s="396"/>
      <c r="RNJ181" s="396"/>
      <c r="RNK181" s="396"/>
      <c r="RNL181" s="396"/>
      <c r="RNM181" s="396"/>
      <c r="RNN181" s="396"/>
      <c r="RNO181" s="396"/>
      <c r="RNP181" s="396"/>
      <c r="RNQ181" s="396"/>
      <c r="RNR181" s="396"/>
      <c r="RNS181" s="396"/>
      <c r="RNT181" s="396"/>
      <c r="RNU181" s="396"/>
      <c r="RNV181" s="396"/>
      <c r="RNW181" s="396"/>
      <c r="RNX181" s="396"/>
      <c r="RNY181" s="396"/>
      <c r="RNZ181" s="396"/>
      <c r="ROA181" s="396"/>
      <c r="ROB181" s="396"/>
      <c r="ROC181" s="396"/>
      <c r="ROD181" s="396"/>
      <c r="ROE181" s="396"/>
      <c r="ROF181" s="396"/>
      <c r="ROG181" s="396"/>
      <c r="ROH181" s="396"/>
      <c r="ROI181" s="396"/>
      <c r="ROJ181" s="396"/>
      <c r="ROK181" s="396"/>
      <c r="ROL181" s="396"/>
      <c r="ROM181" s="396"/>
      <c r="RON181" s="396"/>
      <c r="ROO181" s="396"/>
      <c r="ROP181" s="396"/>
      <c r="ROQ181" s="396"/>
      <c r="ROR181" s="396"/>
      <c r="ROS181" s="396"/>
      <c r="ROT181" s="396"/>
      <c r="ROU181" s="396"/>
      <c r="ROV181" s="396"/>
      <c r="ROW181" s="396"/>
      <c r="ROX181" s="396"/>
      <c r="ROY181" s="396"/>
      <c r="ROZ181" s="396"/>
      <c r="RPA181" s="396"/>
      <c r="RPB181" s="396"/>
      <c r="RPC181" s="396"/>
      <c r="RPD181" s="396"/>
      <c r="RPE181" s="396"/>
      <c r="RPF181" s="396"/>
      <c r="RPG181" s="396"/>
      <c r="RPH181" s="396"/>
      <c r="RPI181" s="396"/>
      <c r="RPJ181" s="396"/>
      <c r="RPK181" s="396"/>
      <c r="RPL181" s="396"/>
      <c r="RPM181" s="396"/>
      <c r="RPN181" s="396"/>
      <c r="RPO181" s="396"/>
      <c r="RPP181" s="396"/>
      <c r="RPQ181" s="396"/>
      <c r="RPR181" s="396"/>
      <c r="RPS181" s="396"/>
      <c r="RPT181" s="396"/>
      <c r="RPU181" s="396"/>
      <c r="RPV181" s="396"/>
      <c r="RPW181" s="396"/>
      <c r="RPX181" s="396"/>
      <c r="RPY181" s="396"/>
      <c r="RPZ181" s="396"/>
      <c r="RQA181" s="396"/>
      <c r="RQB181" s="396"/>
      <c r="RQC181" s="396"/>
      <c r="RQD181" s="396"/>
      <c r="RQE181" s="396"/>
      <c r="RQF181" s="396"/>
      <c r="RQG181" s="396"/>
      <c r="RQH181" s="396"/>
      <c r="RQI181" s="396"/>
      <c r="RQJ181" s="396"/>
      <c r="RQK181" s="396"/>
      <c r="RQL181" s="396"/>
      <c r="RQM181" s="396"/>
      <c r="RQN181" s="396"/>
      <c r="RQO181" s="396"/>
      <c r="RQP181" s="396"/>
      <c r="RQQ181" s="396"/>
      <c r="RQR181" s="396"/>
      <c r="RQS181" s="396"/>
      <c r="RQT181" s="396"/>
      <c r="RQU181" s="396"/>
      <c r="RQV181" s="396"/>
      <c r="RQW181" s="396"/>
      <c r="RQX181" s="396"/>
      <c r="RQY181" s="396"/>
      <c r="RQZ181" s="396"/>
      <c r="RRA181" s="396"/>
      <c r="RRB181" s="396"/>
      <c r="RRC181" s="396"/>
      <c r="RRD181" s="396"/>
      <c r="RRE181" s="396"/>
      <c r="RRF181" s="396"/>
      <c r="RRG181" s="396"/>
      <c r="RRH181" s="396"/>
      <c r="RRI181" s="396"/>
      <c r="RRJ181" s="396"/>
      <c r="RRK181" s="396"/>
      <c r="RRL181" s="396"/>
      <c r="RRM181" s="396"/>
      <c r="RRN181" s="396"/>
      <c r="RRO181" s="396"/>
      <c r="RRP181" s="396"/>
      <c r="RRQ181" s="396"/>
      <c r="RRR181" s="396"/>
      <c r="RRS181" s="396"/>
      <c r="RRT181" s="396"/>
      <c r="RRU181" s="396"/>
      <c r="RRV181" s="396"/>
      <c r="RRW181" s="396"/>
      <c r="RRX181" s="396"/>
      <c r="RRY181" s="396"/>
      <c r="RRZ181" s="396"/>
      <c r="RSA181" s="396"/>
      <c r="RSB181" s="396"/>
      <c r="RSC181" s="396"/>
      <c r="RSD181" s="396"/>
      <c r="RSE181" s="396"/>
      <c r="RSF181" s="396"/>
      <c r="RSG181" s="396"/>
      <c r="RSH181" s="396"/>
      <c r="RSI181" s="396"/>
      <c r="RSJ181" s="396"/>
      <c r="RSK181" s="396"/>
      <c r="RSL181" s="396"/>
      <c r="RSM181" s="396"/>
      <c r="RSN181" s="396"/>
      <c r="RSO181" s="396"/>
      <c r="RSP181" s="396"/>
      <c r="RSQ181" s="396"/>
      <c r="RSR181" s="396"/>
      <c r="RSS181" s="396"/>
      <c r="RST181" s="396"/>
      <c r="RSU181" s="396"/>
      <c r="RSV181" s="396"/>
      <c r="RSW181" s="396"/>
      <c r="RSX181" s="396"/>
      <c r="RSY181" s="396"/>
      <c r="RSZ181" s="396"/>
      <c r="RTA181" s="396"/>
      <c r="RTB181" s="396"/>
      <c r="RTC181" s="396"/>
      <c r="RTD181" s="396"/>
      <c r="RTE181" s="396"/>
      <c r="RTF181" s="396"/>
      <c r="RTG181" s="396"/>
      <c r="RTH181" s="396"/>
      <c r="RTI181" s="396"/>
      <c r="RTJ181" s="396"/>
      <c r="RTK181" s="396"/>
      <c r="RTL181" s="396"/>
      <c r="RTM181" s="396"/>
      <c r="RTN181" s="396"/>
      <c r="RTO181" s="396"/>
      <c r="RTP181" s="396"/>
      <c r="RTQ181" s="396"/>
      <c r="RTR181" s="396"/>
      <c r="RTS181" s="396"/>
      <c r="RTT181" s="396"/>
      <c r="RTU181" s="396"/>
      <c r="RTV181" s="396"/>
      <c r="RTW181" s="396"/>
      <c r="RTX181" s="396"/>
      <c r="RTY181" s="396"/>
      <c r="RTZ181" s="396"/>
      <c r="RUA181" s="396"/>
      <c r="RUB181" s="396"/>
      <c r="RUC181" s="396"/>
      <c r="RUD181" s="396"/>
      <c r="RUE181" s="396"/>
      <c r="RUF181" s="396"/>
      <c r="RUG181" s="396"/>
      <c r="RUH181" s="396"/>
      <c r="RUI181" s="396"/>
      <c r="RUJ181" s="396"/>
      <c r="RUK181" s="396"/>
      <c r="RUL181" s="396"/>
      <c r="RUM181" s="396"/>
      <c r="RUN181" s="396"/>
      <c r="RUO181" s="396"/>
      <c r="RUP181" s="396"/>
      <c r="RUQ181" s="396"/>
      <c r="RUR181" s="396"/>
      <c r="RUS181" s="396"/>
      <c r="RUT181" s="396"/>
      <c r="RUU181" s="396"/>
      <c r="RUV181" s="396"/>
      <c r="RUW181" s="396"/>
      <c r="RUX181" s="396"/>
      <c r="RUY181" s="396"/>
      <c r="RUZ181" s="396"/>
      <c r="RVA181" s="396"/>
      <c r="RVB181" s="396"/>
      <c r="RVC181" s="396"/>
      <c r="RVD181" s="396"/>
      <c r="RVE181" s="396"/>
      <c r="RVF181" s="396"/>
      <c r="RVG181" s="396"/>
      <c r="RVH181" s="396"/>
      <c r="RVI181" s="396"/>
      <c r="RVJ181" s="396"/>
      <c r="RVK181" s="396"/>
      <c r="RVL181" s="396"/>
      <c r="RVM181" s="396"/>
      <c r="RVN181" s="396"/>
      <c r="RVO181" s="396"/>
      <c r="RVP181" s="396"/>
      <c r="RVQ181" s="396"/>
      <c r="RVR181" s="396"/>
      <c r="RVS181" s="396"/>
      <c r="RVT181" s="396"/>
      <c r="RVU181" s="396"/>
      <c r="RVV181" s="396"/>
      <c r="RVW181" s="396"/>
      <c r="RVX181" s="396"/>
      <c r="RVY181" s="396"/>
      <c r="RVZ181" s="396"/>
      <c r="RWA181" s="396"/>
      <c r="RWB181" s="396"/>
      <c r="RWC181" s="396"/>
      <c r="RWD181" s="396"/>
      <c r="RWE181" s="396"/>
      <c r="RWF181" s="396"/>
      <c r="RWG181" s="396"/>
      <c r="RWH181" s="396"/>
      <c r="RWI181" s="396"/>
      <c r="RWJ181" s="396"/>
      <c r="RWK181" s="396"/>
      <c r="RWL181" s="396"/>
      <c r="RWM181" s="396"/>
      <c r="RWN181" s="396"/>
      <c r="RWO181" s="396"/>
      <c r="RWP181" s="396"/>
      <c r="RWQ181" s="396"/>
      <c r="RWR181" s="396"/>
      <c r="RWS181" s="396"/>
      <c r="RWT181" s="396"/>
      <c r="RWU181" s="396"/>
      <c r="RWV181" s="396"/>
      <c r="RWW181" s="396"/>
      <c r="RWX181" s="396"/>
      <c r="RWY181" s="396"/>
      <c r="RWZ181" s="396"/>
      <c r="RXA181" s="396"/>
      <c r="RXB181" s="396"/>
      <c r="RXC181" s="396"/>
      <c r="RXD181" s="396"/>
      <c r="RXE181" s="396"/>
      <c r="RXF181" s="396"/>
      <c r="RXG181" s="396"/>
      <c r="RXH181" s="396"/>
      <c r="RXI181" s="396"/>
      <c r="RXJ181" s="396"/>
      <c r="RXK181" s="396"/>
      <c r="RXL181" s="396"/>
      <c r="RXM181" s="396"/>
      <c r="RXN181" s="396"/>
      <c r="RXO181" s="396"/>
      <c r="RXP181" s="396"/>
      <c r="RXQ181" s="396"/>
      <c r="RXR181" s="396"/>
      <c r="RXS181" s="396"/>
      <c r="RXT181" s="396"/>
      <c r="RXU181" s="396"/>
      <c r="RXV181" s="396"/>
      <c r="RXW181" s="396"/>
      <c r="RXX181" s="396"/>
      <c r="RXY181" s="396"/>
      <c r="RXZ181" s="396"/>
      <c r="RYA181" s="396"/>
      <c r="RYB181" s="396"/>
      <c r="RYC181" s="396"/>
      <c r="RYD181" s="396"/>
      <c r="RYE181" s="396"/>
      <c r="RYF181" s="396"/>
      <c r="RYG181" s="396"/>
      <c r="RYH181" s="396"/>
      <c r="RYI181" s="396"/>
      <c r="RYJ181" s="396"/>
      <c r="RYK181" s="396"/>
      <c r="RYL181" s="396"/>
      <c r="RYM181" s="396"/>
      <c r="RYN181" s="396"/>
      <c r="RYO181" s="396"/>
      <c r="RYP181" s="396"/>
      <c r="RYQ181" s="396"/>
      <c r="RYR181" s="396"/>
      <c r="RYS181" s="396"/>
      <c r="RYT181" s="396"/>
      <c r="RYU181" s="396"/>
      <c r="RYV181" s="396"/>
      <c r="RYW181" s="396"/>
      <c r="RYX181" s="396"/>
      <c r="RYY181" s="396"/>
      <c r="RYZ181" s="396"/>
      <c r="RZA181" s="396"/>
      <c r="RZB181" s="396"/>
      <c r="RZC181" s="396"/>
      <c r="RZD181" s="396"/>
      <c r="RZE181" s="396"/>
      <c r="RZF181" s="396"/>
      <c r="RZG181" s="396"/>
      <c r="RZH181" s="396"/>
      <c r="RZI181" s="396"/>
      <c r="RZJ181" s="396"/>
      <c r="RZK181" s="396"/>
      <c r="RZL181" s="396"/>
      <c r="RZM181" s="396"/>
      <c r="RZN181" s="396"/>
      <c r="RZO181" s="396"/>
      <c r="RZP181" s="396"/>
      <c r="RZQ181" s="396"/>
      <c r="RZR181" s="396"/>
      <c r="RZS181" s="396"/>
      <c r="RZT181" s="396"/>
      <c r="RZU181" s="396"/>
      <c r="RZV181" s="396"/>
      <c r="RZW181" s="396"/>
      <c r="RZX181" s="396"/>
      <c r="RZY181" s="396"/>
      <c r="RZZ181" s="396"/>
      <c r="SAA181" s="396"/>
      <c r="SAB181" s="396"/>
      <c r="SAC181" s="396"/>
      <c r="SAD181" s="396"/>
      <c r="SAE181" s="396"/>
      <c r="SAF181" s="396"/>
      <c r="SAG181" s="396"/>
      <c r="SAH181" s="396"/>
      <c r="SAI181" s="396"/>
      <c r="SAJ181" s="396"/>
      <c r="SAK181" s="396"/>
      <c r="SAL181" s="396"/>
      <c r="SAM181" s="396"/>
      <c r="SAN181" s="396"/>
      <c r="SAO181" s="396"/>
      <c r="SAP181" s="396"/>
      <c r="SAQ181" s="396"/>
      <c r="SAR181" s="396"/>
      <c r="SAS181" s="396"/>
      <c r="SAT181" s="396"/>
      <c r="SAU181" s="396"/>
      <c r="SAV181" s="396"/>
      <c r="SAW181" s="396"/>
      <c r="SAX181" s="396"/>
      <c r="SAY181" s="396"/>
      <c r="SAZ181" s="396"/>
      <c r="SBA181" s="396"/>
      <c r="SBB181" s="396"/>
      <c r="SBC181" s="396"/>
      <c r="SBD181" s="396"/>
      <c r="SBE181" s="396"/>
      <c r="SBF181" s="396"/>
      <c r="SBG181" s="396"/>
      <c r="SBH181" s="396"/>
      <c r="SBI181" s="396"/>
      <c r="SBJ181" s="396"/>
      <c r="SBK181" s="396"/>
      <c r="SBL181" s="396"/>
      <c r="SBM181" s="396"/>
      <c r="SBN181" s="396"/>
      <c r="SBO181" s="396"/>
      <c r="SBP181" s="396"/>
      <c r="SBQ181" s="396"/>
      <c r="SBR181" s="396"/>
      <c r="SBS181" s="396"/>
      <c r="SBT181" s="396"/>
      <c r="SBU181" s="396"/>
      <c r="SBV181" s="396"/>
      <c r="SBW181" s="396"/>
      <c r="SBX181" s="396"/>
      <c r="SBY181" s="396"/>
      <c r="SBZ181" s="396"/>
      <c r="SCA181" s="396"/>
      <c r="SCB181" s="396"/>
      <c r="SCC181" s="396"/>
      <c r="SCD181" s="396"/>
      <c r="SCE181" s="396"/>
      <c r="SCF181" s="396"/>
      <c r="SCG181" s="396"/>
      <c r="SCH181" s="396"/>
      <c r="SCI181" s="396"/>
      <c r="SCJ181" s="396"/>
      <c r="SCK181" s="396"/>
      <c r="SCL181" s="396"/>
      <c r="SCM181" s="396"/>
      <c r="SCN181" s="396"/>
      <c r="SCO181" s="396"/>
      <c r="SCP181" s="396"/>
      <c r="SCQ181" s="396"/>
      <c r="SCR181" s="396"/>
      <c r="SCS181" s="396"/>
      <c r="SCT181" s="396"/>
      <c r="SCU181" s="396"/>
      <c r="SCV181" s="396"/>
      <c r="SCW181" s="396"/>
      <c r="SCX181" s="396"/>
      <c r="SCY181" s="396"/>
      <c r="SCZ181" s="396"/>
      <c r="SDA181" s="396"/>
      <c r="SDB181" s="396"/>
      <c r="SDC181" s="396"/>
      <c r="SDD181" s="396"/>
      <c r="SDE181" s="396"/>
      <c r="SDF181" s="396"/>
      <c r="SDG181" s="396"/>
      <c r="SDH181" s="396"/>
      <c r="SDI181" s="396"/>
      <c r="SDJ181" s="396"/>
      <c r="SDK181" s="396"/>
      <c r="SDL181" s="396"/>
      <c r="SDM181" s="396"/>
      <c r="SDN181" s="396"/>
      <c r="SDO181" s="396"/>
      <c r="SDP181" s="396"/>
      <c r="SDQ181" s="396"/>
      <c r="SDR181" s="396"/>
      <c r="SDS181" s="396"/>
      <c r="SDT181" s="396"/>
      <c r="SDU181" s="396"/>
      <c r="SDV181" s="396"/>
      <c r="SDW181" s="396"/>
      <c r="SDX181" s="396"/>
      <c r="SDY181" s="396"/>
      <c r="SDZ181" s="396"/>
      <c r="SEA181" s="396"/>
      <c r="SEB181" s="396"/>
      <c r="SEC181" s="396"/>
      <c r="SED181" s="396"/>
      <c r="SEE181" s="396"/>
      <c r="SEF181" s="396"/>
      <c r="SEG181" s="396"/>
      <c r="SEH181" s="396"/>
      <c r="SEI181" s="396"/>
      <c r="SEJ181" s="396"/>
      <c r="SEK181" s="396"/>
      <c r="SEL181" s="396"/>
      <c r="SEM181" s="396"/>
      <c r="SEN181" s="396"/>
      <c r="SEO181" s="396"/>
      <c r="SEP181" s="396"/>
      <c r="SEQ181" s="396"/>
      <c r="SER181" s="396"/>
      <c r="SES181" s="396"/>
      <c r="SET181" s="396"/>
      <c r="SEU181" s="396"/>
      <c r="SEV181" s="396"/>
      <c r="SEW181" s="396"/>
      <c r="SEX181" s="396"/>
      <c r="SEY181" s="396"/>
      <c r="SEZ181" s="396"/>
      <c r="SFA181" s="396"/>
      <c r="SFB181" s="396"/>
      <c r="SFC181" s="396"/>
      <c r="SFD181" s="396"/>
      <c r="SFE181" s="396"/>
      <c r="SFF181" s="396"/>
      <c r="SFG181" s="396"/>
      <c r="SFH181" s="396"/>
      <c r="SFI181" s="396"/>
      <c r="SFJ181" s="396"/>
      <c r="SFK181" s="396"/>
      <c r="SFL181" s="396"/>
      <c r="SFM181" s="396"/>
      <c r="SFN181" s="396"/>
      <c r="SFO181" s="396"/>
      <c r="SFP181" s="396"/>
      <c r="SFQ181" s="396"/>
      <c r="SFR181" s="396"/>
      <c r="SFS181" s="396"/>
      <c r="SFT181" s="396"/>
      <c r="SFU181" s="396"/>
      <c r="SFV181" s="396"/>
      <c r="SFW181" s="396"/>
      <c r="SFX181" s="396"/>
      <c r="SFY181" s="396"/>
      <c r="SFZ181" s="396"/>
      <c r="SGA181" s="396"/>
      <c r="SGB181" s="396"/>
      <c r="SGC181" s="396"/>
      <c r="SGD181" s="396"/>
      <c r="SGE181" s="396"/>
      <c r="SGF181" s="396"/>
      <c r="SGG181" s="396"/>
      <c r="SGH181" s="396"/>
      <c r="SGI181" s="396"/>
      <c r="SGJ181" s="396"/>
      <c r="SGK181" s="396"/>
      <c r="SGL181" s="396"/>
      <c r="SGM181" s="396"/>
      <c r="SGN181" s="396"/>
      <c r="SGO181" s="396"/>
      <c r="SGP181" s="396"/>
      <c r="SGQ181" s="396"/>
      <c r="SGR181" s="396"/>
      <c r="SGS181" s="396"/>
      <c r="SGT181" s="396"/>
      <c r="SGU181" s="396"/>
      <c r="SGV181" s="396"/>
      <c r="SGW181" s="396"/>
      <c r="SGX181" s="396"/>
      <c r="SGY181" s="396"/>
      <c r="SGZ181" s="396"/>
      <c r="SHA181" s="396"/>
      <c r="SHB181" s="396"/>
      <c r="SHC181" s="396"/>
      <c r="SHD181" s="396"/>
      <c r="SHE181" s="396"/>
      <c r="SHF181" s="396"/>
      <c r="SHG181" s="396"/>
      <c r="SHH181" s="396"/>
      <c r="SHI181" s="396"/>
      <c r="SHJ181" s="396"/>
      <c r="SHK181" s="396"/>
      <c r="SHL181" s="396"/>
      <c r="SHM181" s="396"/>
      <c r="SHN181" s="396"/>
      <c r="SHO181" s="396"/>
      <c r="SHP181" s="396"/>
      <c r="SHQ181" s="396"/>
      <c r="SHR181" s="396"/>
      <c r="SHS181" s="396"/>
      <c r="SHT181" s="396"/>
      <c r="SHU181" s="396"/>
      <c r="SHV181" s="396"/>
      <c r="SHW181" s="396"/>
      <c r="SHX181" s="396"/>
      <c r="SHY181" s="396"/>
      <c r="SHZ181" s="396"/>
      <c r="SIA181" s="396"/>
      <c r="SIB181" s="396"/>
      <c r="SIC181" s="396"/>
      <c r="SID181" s="396"/>
      <c r="SIE181" s="396"/>
      <c r="SIF181" s="396"/>
      <c r="SIG181" s="396"/>
      <c r="SIH181" s="396"/>
      <c r="SII181" s="396"/>
      <c r="SIJ181" s="396"/>
      <c r="SIK181" s="396"/>
      <c r="SIL181" s="396"/>
      <c r="SIM181" s="396"/>
      <c r="SIN181" s="396"/>
      <c r="SIO181" s="396"/>
      <c r="SIP181" s="396"/>
      <c r="SIQ181" s="396"/>
      <c r="SIR181" s="396"/>
      <c r="SIS181" s="396"/>
      <c r="SIT181" s="396"/>
      <c r="SIU181" s="396"/>
      <c r="SIV181" s="396"/>
      <c r="SIW181" s="396"/>
      <c r="SIX181" s="396"/>
      <c r="SIY181" s="396"/>
      <c r="SIZ181" s="396"/>
      <c r="SJA181" s="396"/>
      <c r="SJB181" s="396"/>
      <c r="SJC181" s="396"/>
      <c r="SJD181" s="396"/>
      <c r="SJE181" s="396"/>
      <c r="SJF181" s="396"/>
      <c r="SJG181" s="396"/>
      <c r="SJH181" s="396"/>
      <c r="SJI181" s="396"/>
      <c r="SJJ181" s="396"/>
      <c r="SJK181" s="396"/>
      <c r="SJL181" s="396"/>
      <c r="SJM181" s="396"/>
      <c r="SJN181" s="396"/>
      <c r="SJO181" s="396"/>
      <c r="SJP181" s="396"/>
      <c r="SJQ181" s="396"/>
      <c r="SJR181" s="396"/>
      <c r="SJS181" s="396"/>
      <c r="SJT181" s="396"/>
      <c r="SJU181" s="396"/>
      <c r="SJV181" s="396"/>
      <c r="SJW181" s="396"/>
      <c r="SJX181" s="396"/>
      <c r="SJY181" s="396"/>
      <c r="SJZ181" s="396"/>
      <c r="SKA181" s="396"/>
      <c r="SKB181" s="396"/>
      <c r="SKC181" s="396"/>
      <c r="SKD181" s="396"/>
      <c r="SKE181" s="396"/>
      <c r="SKF181" s="396"/>
      <c r="SKG181" s="396"/>
      <c r="SKH181" s="396"/>
      <c r="SKI181" s="396"/>
      <c r="SKJ181" s="396"/>
      <c r="SKK181" s="396"/>
      <c r="SKL181" s="396"/>
      <c r="SKM181" s="396"/>
      <c r="SKN181" s="396"/>
      <c r="SKO181" s="396"/>
      <c r="SKP181" s="396"/>
      <c r="SKQ181" s="396"/>
      <c r="SKR181" s="396"/>
      <c r="SKS181" s="396"/>
      <c r="SKT181" s="396"/>
      <c r="SKU181" s="396"/>
      <c r="SKV181" s="396"/>
      <c r="SKW181" s="396"/>
      <c r="SKX181" s="396"/>
      <c r="SKY181" s="396"/>
      <c r="SKZ181" s="396"/>
      <c r="SLA181" s="396"/>
      <c r="SLB181" s="396"/>
      <c r="SLC181" s="396"/>
      <c r="SLD181" s="396"/>
      <c r="SLE181" s="396"/>
      <c r="SLF181" s="396"/>
      <c r="SLG181" s="396"/>
      <c r="SLH181" s="396"/>
      <c r="SLI181" s="396"/>
      <c r="SLJ181" s="396"/>
      <c r="SLK181" s="396"/>
      <c r="SLL181" s="396"/>
      <c r="SLM181" s="396"/>
      <c r="SLN181" s="396"/>
      <c r="SLO181" s="396"/>
      <c r="SLP181" s="396"/>
      <c r="SLQ181" s="396"/>
      <c r="SLR181" s="396"/>
      <c r="SLS181" s="396"/>
      <c r="SLT181" s="396"/>
      <c r="SLU181" s="396"/>
      <c r="SLV181" s="396"/>
      <c r="SLW181" s="396"/>
      <c r="SLX181" s="396"/>
      <c r="SLY181" s="396"/>
      <c r="SLZ181" s="396"/>
      <c r="SMA181" s="396"/>
      <c r="SMB181" s="396"/>
      <c r="SMC181" s="396"/>
      <c r="SMD181" s="396"/>
      <c r="SME181" s="396"/>
      <c r="SMF181" s="396"/>
      <c r="SMG181" s="396"/>
      <c r="SMH181" s="396"/>
      <c r="SMI181" s="396"/>
      <c r="SMJ181" s="396"/>
      <c r="SMK181" s="396"/>
      <c r="SML181" s="396"/>
      <c r="SMM181" s="396"/>
      <c r="SMN181" s="396"/>
      <c r="SMO181" s="396"/>
      <c r="SMP181" s="396"/>
      <c r="SMQ181" s="396"/>
      <c r="SMR181" s="396"/>
      <c r="SMS181" s="396"/>
      <c r="SMT181" s="396"/>
      <c r="SMU181" s="396"/>
      <c r="SMV181" s="396"/>
      <c r="SMW181" s="396"/>
      <c r="SMX181" s="396"/>
      <c r="SMY181" s="396"/>
      <c r="SMZ181" s="396"/>
      <c r="SNA181" s="396"/>
      <c r="SNB181" s="396"/>
      <c r="SNC181" s="396"/>
      <c r="SND181" s="396"/>
      <c r="SNE181" s="396"/>
      <c r="SNF181" s="396"/>
      <c r="SNG181" s="396"/>
      <c r="SNH181" s="396"/>
      <c r="SNI181" s="396"/>
      <c r="SNJ181" s="396"/>
      <c r="SNK181" s="396"/>
      <c r="SNL181" s="396"/>
      <c r="SNM181" s="396"/>
      <c r="SNN181" s="396"/>
      <c r="SNO181" s="396"/>
      <c r="SNP181" s="396"/>
      <c r="SNQ181" s="396"/>
      <c r="SNR181" s="396"/>
      <c r="SNS181" s="396"/>
      <c r="SNT181" s="396"/>
      <c r="SNU181" s="396"/>
      <c r="SNV181" s="396"/>
      <c r="SNW181" s="396"/>
      <c r="SNX181" s="396"/>
      <c r="SNY181" s="396"/>
      <c r="SNZ181" s="396"/>
      <c r="SOA181" s="396"/>
      <c r="SOB181" s="396"/>
      <c r="SOC181" s="396"/>
      <c r="SOD181" s="396"/>
      <c r="SOE181" s="396"/>
      <c r="SOF181" s="396"/>
      <c r="SOG181" s="396"/>
      <c r="SOH181" s="396"/>
      <c r="SOI181" s="396"/>
      <c r="SOJ181" s="396"/>
      <c r="SOK181" s="396"/>
      <c r="SOL181" s="396"/>
      <c r="SOM181" s="396"/>
      <c r="SON181" s="396"/>
      <c r="SOO181" s="396"/>
      <c r="SOP181" s="396"/>
      <c r="SOQ181" s="396"/>
      <c r="SOR181" s="396"/>
      <c r="SOS181" s="396"/>
      <c r="SOT181" s="396"/>
      <c r="SOU181" s="396"/>
      <c r="SOV181" s="396"/>
      <c r="SOW181" s="396"/>
      <c r="SOX181" s="396"/>
      <c r="SOY181" s="396"/>
      <c r="SOZ181" s="396"/>
      <c r="SPA181" s="396"/>
      <c r="SPB181" s="396"/>
      <c r="SPC181" s="396"/>
      <c r="SPD181" s="396"/>
      <c r="SPE181" s="396"/>
      <c r="SPF181" s="396"/>
      <c r="SPG181" s="396"/>
      <c r="SPH181" s="396"/>
      <c r="SPI181" s="396"/>
      <c r="SPJ181" s="396"/>
      <c r="SPK181" s="396"/>
      <c r="SPL181" s="396"/>
      <c r="SPM181" s="396"/>
      <c r="SPN181" s="396"/>
      <c r="SPO181" s="396"/>
      <c r="SPP181" s="396"/>
      <c r="SPQ181" s="396"/>
      <c r="SPR181" s="396"/>
      <c r="SPS181" s="396"/>
      <c r="SPT181" s="396"/>
      <c r="SPU181" s="396"/>
      <c r="SPV181" s="396"/>
      <c r="SPW181" s="396"/>
      <c r="SPX181" s="396"/>
      <c r="SPY181" s="396"/>
      <c r="SPZ181" s="396"/>
      <c r="SQA181" s="396"/>
      <c r="SQB181" s="396"/>
      <c r="SQC181" s="396"/>
      <c r="SQD181" s="396"/>
      <c r="SQE181" s="396"/>
      <c r="SQF181" s="396"/>
      <c r="SQG181" s="396"/>
      <c r="SQH181" s="396"/>
      <c r="SQI181" s="396"/>
      <c r="SQJ181" s="396"/>
      <c r="SQK181" s="396"/>
      <c r="SQL181" s="396"/>
      <c r="SQM181" s="396"/>
      <c r="SQN181" s="396"/>
      <c r="SQO181" s="396"/>
      <c r="SQP181" s="396"/>
      <c r="SQQ181" s="396"/>
      <c r="SQR181" s="396"/>
      <c r="SQS181" s="396"/>
      <c r="SQT181" s="396"/>
      <c r="SQU181" s="396"/>
      <c r="SQV181" s="396"/>
      <c r="SQW181" s="396"/>
      <c r="SQX181" s="396"/>
      <c r="SQY181" s="396"/>
      <c r="SQZ181" s="396"/>
      <c r="SRA181" s="396"/>
      <c r="SRB181" s="396"/>
      <c r="SRC181" s="396"/>
      <c r="SRD181" s="396"/>
      <c r="SRE181" s="396"/>
      <c r="SRF181" s="396"/>
      <c r="SRG181" s="396"/>
      <c r="SRH181" s="396"/>
      <c r="SRI181" s="396"/>
      <c r="SRJ181" s="396"/>
      <c r="SRK181" s="396"/>
      <c r="SRL181" s="396"/>
      <c r="SRM181" s="396"/>
      <c r="SRN181" s="396"/>
      <c r="SRO181" s="396"/>
      <c r="SRP181" s="396"/>
      <c r="SRQ181" s="396"/>
      <c r="SRR181" s="396"/>
      <c r="SRS181" s="396"/>
      <c r="SRT181" s="396"/>
      <c r="SRU181" s="396"/>
      <c r="SRV181" s="396"/>
      <c r="SRW181" s="396"/>
      <c r="SRX181" s="396"/>
      <c r="SRY181" s="396"/>
      <c r="SRZ181" s="396"/>
      <c r="SSA181" s="396"/>
      <c r="SSB181" s="396"/>
      <c r="SSC181" s="396"/>
      <c r="SSD181" s="396"/>
      <c r="SSE181" s="396"/>
      <c r="SSF181" s="396"/>
      <c r="SSG181" s="396"/>
      <c r="SSH181" s="396"/>
      <c r="SSI181" s="396"/>
      <c r="SSJ181" s="396"/>
      <c r="SSK181" s="396"/>
      <c r="SSL181" s="396"/>
      <c r="SSM181" s="396"/>
      <c r="SSN181" s="396"/>
      <c r="SSO181" s="396"/>
      <c r="SSP181" s="396"/>
      <c r="SSQ181" s="396"/>
      <c r="SSR181" s="396"/>
      <c r="SSS181" s="396"/>
      <c r="SST181" s="396"/>
      <c r="SSU181" s="396"/>
      <c r="SSV181" s="396"/>
      <c r="SSW181" s="396"/>
      <c r="SSX181" s="396"/>
      <c r="SSY181" s="396"/>
      <c r="SSZ181" s="396"/>
      <c r="STA181" s="396"/>
      <c r="STB181" s="396"/>
      <c r="STC181" s="396"/>
      <c r="STD181" s="396"/>
      <c r="STE181" s="396"/>
      <c r="STF181" s="396"/>
      <c r="STG181" s="396"/>
      <c r="STH181" s="396"/>
      <c r="STI181" s="396"/>
      <c r="STJ181" s="396"/>
      <c r="STK181" s="396"/>
      <c r="STL181" s="396"/>
      <c r="STM181" s="396"/>
      <c r="STN181" s="396"/>
      <c r="STO181" s="396"/>
      <c r="STP181" s="396"/>
      <c r="STQ181" s="396"/>
      <c r="STR181" s="396"/>
      <c r="STS181" s="396"/>
      <c r="STT181" s="396"/>
      <c r="STU181" s="396"/>
      <c r="STV181" s="396"/>
      <c r="STW181" s="396"/>
      <c r="STX181" s="396"/>
      <c r="STY181" s="396"/>
      <c r="STZ181" s="396"/>
      <c r="SUA181" s="396"/>
      <c r="SUB181" s="396"/>
      <c r="SUC181" s="396"/>
      <c r="SUD181" s="396"/>
      <c r="SUE181" s="396"/>
      <c r="SUF181" s="396"/>
      <c r="SUG181" s="396"/>
      <c r="SUH181" s="396"/>
      <c r="SUI181" s="396"/>
      <c r="SUJ181" s="396"/>
      <c r="SUK181" s="396"/>
      <c r="SUL181" s="396"/>
      <c r="SUM181" s="396"/>
      <c r="SUN181" s="396"/>
      <c r="SUO181" s="396"/>
      <c r="SUP181" s="396"/>
      <c r="SUQ181" s="396"/>
      <c r="SUR181" s="396"/>
      <c r="SUS181" s="396"/>
      <c r="SUT181" s="396"/>
      <c r="SUU181" s="396"/>
      <c r="SUV181" s="396"/>
      <c r="SUW181" s="396"/>
      <c r="SUX181" s="396"/>
      <c r="SUY181" s="396"/>
      <c r="SUZ181" s="396"/>
      <c r="SVA181" s="396"/>
      <c r="SVB181" s="396"/>
      <c r="SVC181" s="396"/>
      <c r="SVD181" s="396"/>
      <c r="SVE181" s="396"/>
      <c r="SVF181" s="396"/>
      <c r="SVG181" s="396"/>
      <c r="SVH181" s="396"/>
      <c r="SVI181" s="396"/>
      <c r="SVJ181" s="396"/>
      <c r="SVK181" s="396"/>
      <c r="SVL181" s="396"/>
      <c r="SVM181" s="396"/>
      <c r="SVN181" s="396"/>
      <c r="SVO181" s="396"/>
      <c r="SVP181" s="396"/>
      <c r="SVQ181" s="396"/>
      <c r="SVR181" s="396"/>
      <c r="SVS181" s="396"/>
      <c r="SVT181" s="396"/>
      <c r="SVU181" s="396"/>
      <c r="SVV181" s="396"/>
      <c r="SVW181" s="396"/>
      <c r="SVX181" s="396"/>
      <c r="SVY181" s="396"/>
      <c r="SVZ181" s="396"/>
      <c r="SWA181" s="396"/>
      <c r="SWB181" s="396"/>
      <c r="SWC181" s="396"/>
      <c r="SWD181" s="396"/>
      <c r="SWE181" s="396"/>
      <c r="SWF181" s="396"/>
      <c r="SWG181" s="396"/>
      <c r="SWH181" s="396"/>
      <c r="SWI181" s="396"/>
      <c r="SWJ181" s="396"/>
      <c r="SWK181" s="396"/>
      <c r="SWL181" s="396"/>
      <c r="SWM181" s="396"/>
      <c r="SWN181" s="396"/>
      <c r="SWO181" s="396"/>
      <c r="SWP181" s="396"/>
      <c r="SWQ181" s="396"/>
      <c r="SWR181" s="396"/>
      <c r="SWS181" s="396"/>
      <c r="SWT181" s="396"/>
      <c r="SWU181" s="396"/>
      <c r="SWV181" s="396"/>
      <c r="SWW181" s="396"/>
      <c r="SWX181" s="396"/>
      <c r="SWY181" s="396"/>
      <c r="SWZ181" s="396"/>
      <c r="SXA181" s="396"/>
      <c r="SXB181" s="396"/>
      <c r="SXC181" s="396"/>
      <c r="SXD181" s="396"/>
      <c r="SXE181" s="396"/>
      <c r="SXF181" s="396"/>
      <c r="SXG181" s="396"/>
      <c r="SXH181" s="396"/>
      <c r="SXI181" s="396"/>
      <c r="SXJ181" s="396"/>
      <c r="SXK181" s="396"/>
      <c r="SXL181" s="396"/>
      <c r="SXM181" s="396"/>
      <c r="SXN181" s="396"/>
      <c r="SXO181" s="396"/>
      <c r="SXP181" s="396"/>
      <c r="SXQ181" s="396"/>
      <c r="SXR181" s="396"/>
      <c r="SXS181" s="396"/>
      <c r="SXT181" s="396"/>
      <c r="SXU181" s="396"/>
      <c r="SXV181" s="396"/>
      <c r="SXW181" s="396"/>
      <c r="SXX181" s="396"/>
      <c r="SXY181" s="396"/>
      <c r="SXZ181" s="396"/>
      <c r="SYA181" s="396"/>
      <c r="SYB181" s="396"/>
      <c r="SYC181" s="396"/>
      <c r="SYD181" s="396"/>
      <c r="SYE181" s="396"/>
      <c r="SYF181" s="396"/>
      <c r="SYG181" s="396"/>
      <c r="SYH181" s="396"/>
      <c r="SYI181" s="396"/>
      <c r="SYJ181" s="396"/>
      <c r="SYK181" s="396"/>
      <c r="SYL181" s="396"/>
      <c r="SYM181" s="396"/>
      <c r="SYN181" s="396"/>
      <c r="SYO181" s="396"/>
      <c r="SYP181" s="396"/>
      <c r="SYQ181" s="396"/>
      <c r="SYR181" s="396"/>
      <c r="SYS181" s="396"/>
      <c r="SYT181" s="396"/>
      <c r="SYU181" s="396"/>
      <c r="SYV181" s="396"/>
      <c r="SYW181" s="396"/>
      <c r="SYX181" s="396"/>
      <c r="SYY181" s="396"/>
      <c r="SYZ181" s="396"/>
      <c r="SZA181" s="396"/>
      <c r="SZB181" s="396"/>
      <c r="SZC181" s="396"/>
      <c r="SZD181" s="396"/>
      <c r="SZE181" s="396"/>
      <c r="SZF181" s="396"/>
      <c r="SZG181" s="396"/>
      <c r="SZH181" s="396"/>
      <c r="SZI181" s="396"/>
      <c r="SZJ181" s="396"/>
      <c r="SZK181" s="396"/>
      <c r="SZL181" s="396"/>
      <c r="SZM181" s="396"/>
      <c r="SZN181" s="396"/>
      <c r="SZO181" s="396"/>
      <c r="SZP181" s="396"/>
      <c r="SZQ181" s="396"/>
      <c r="SZR181" s="396"/>
      <c r="SZS181" s="396"/>
      <c r="SZT181" s="396"/>
      <c r="SZU181" s="396"/>
      <c r="SZV181" s="396"/>
      <c r="SZW181" s="396"/>
      <c r="SZX181" s="396"/>
      <c r="SZY181" s="396"/>
      <c r="SZZ181" s="396"/>
      <c r="TAA181" s="396"/>
      <c r="TAB181" s="396"/>
      <c r="TAC181" s="396"/>
      <c r="TAD181" s="396"/>
      <c r="TAE181" s="396"/>
      <c r="TAF181" s="396"/>
      <c r="TAG181" s="396"/>
      <c r="TAH181" s="396"/>
      <c r="TAI181" s="396"/>
      <c r="TAJ181" s="396"/>
      <c r="TAK181" s="396"/>
      <c r="TAL181" s="396"/>
      <c r="TAM181" s="396"/>
      <c r="TAN181" s="396"/>
      <c r="TAO181" s="396"/>
      <c r="TAP181" s="396"/>
      <c r="TAQ181" s="396"/>
      <c r="TAR181" s="396"/>
      <c r="TAS181" s="396"/>
      <c r="TAT181" s="396"/>
      <c r="TAU181" s="396"/>
      <c r="TAV181" s="396"/>
      <c r="TAW181" s="396"/>
      <c r="TAX181" s="396"/>
      <c r="TAY181" s="396"/>
      <c r="TAZ181" s="396"/>
      <c r="TBA181" s="396"/>
      <c r="TBB181" s="396"/>
      <c r="TBC181" s="396"/>
      <c r="TBD181" s="396"/>
      <c r="TBE181" s="396"/>
      <c r="TBF181" s="396"/>
      <c r="TBG181" s="396"/>
      <c r="TBH181" s="396"/>
      <c r="TBI181" s="396"/>
      <c r="TBJ181" s="396"/>
      <c r="TBK181" s="396"/>
      <c r="TBL181" s="396"/>
      <c r="TBM181" s="396"/>
      <c r="TBN181" s="396"/>
      <c r="TBO181" s="396"/>
      <c r="TBP181" s="396"/>
      <c r="TBQ181" s="396"/>
      <c r="TBR181" s="396"/>
      <c r="TBS181" s="396"/>
      <c r="TBT181" s="396"/>
      <c r="TBU181" s="396"/>
      <c r="TBV181" s="396"/>
      <c r="TBW181" s="396"/>
      <c r="TBX181" s="396"/>
      <c r="TBY181" s="396"/>
      <c r="TBZ181" s="396"/>
      <c r="TCA181" s="396"/>
      <c r="TCB181" s="396"/>
      <c r="TCC181" s="396"/>
      <c r="TCD181" s="396"/>
      <c r="TCE181" s="396"/>
      <c r="TCF181" s="396"/>
      <c r="TCG181" s="396"/>
      <c r="TCH181" s="396"/>
      <c r="TCI181" s="396"/>
      <c r="TCJ181" s="396"/>
      <c r="TCK181" s="396"/>
      <c r="TCL181" s="396"/>
      <c r="TCM181" s="396"/>
      <c r="TCN181" s="396"/>
      <c r="TCO181" s="396"/>
      <c r="TCP181" s="396"/>
      <c r="TCQ181" s="396"/>
      <c r="TCR181" s="396"/>
      <c r="TCS181" s="396"/>
      <c r="TCT181" s="396"/>
      <c r="TCU181" s="396"/>
      <c r="TCV181" s="396"/>
      <c r="TCW181" s="396"/>
      <c r="TCX181" s="396"/>
      <c r="TCY181" s="396"/>
      <c r="TCZ181" s="396"/>
      <c r="TDA181" s="396"/>
      <c r="TDB181" s="396"/>
      <c r="TDC181" s="396"/>
      <c r="TDD181" s="396"/>
      <c r="TDE181" s="396"/>
      <c r="TDF181" s="396"/>
      <c r="TDG181" s="396"/>
      <c r="TDH181" s="396"/>
      <c r="TDI181" s="396"/>
      <c r="TDJ181" s="396"/>
      <c r="TDK181" s="396"/>
      <c r="TDL181" s="396"/>
      <c r="TDM181" s="396"/>
      <c r="TDN181" s="396"/>
      <c r="TDO181" s="396"/>
      <c r="TDP181" s="396"/>
      <c r="TDQ181" s="396"/>
      <c r="TDR181" s="396"/>
      <c r="TDS181" s="396"/>
      <c r="TDT181" s="396"/>
      <c r="TDU181" s="396"/>
      <c r="TDV181" s="396"/>
      <c r="TDW181" s="396"/>
      <c r="TDX181" s="396"/>
      <c r="TDY181" s="396"/>
      <c r="TDZ181" s="396"/>
      <c r="TEA181" s="396"/>
      <c r="TEB181" s="396"/>
      <c r="TEC181" s="396"/>
      <c r="TED181" s="396"/>
      <c r="TEE181" s="396"/>
      <c r="TEF181" s="396"/>
      <c r="TEG181" s="396"/>
      <c r="TEH181" s="396"/>
      <c r="TEI181" s="396"/>
      <c r="TEJ181" s="396"/>
      <c r="TEK181" s="396"/>
      <c r="TEL181" s="396"/>
      <c r="TEM181" s="396"/>
      <c r="TEN181" s="396"/>
      <c r="TEO181" s="396"/>
      <c r="TEP181" s="396"/>
      <c r="TEQ181" s="396"/>
      <c r="TER181" s="396"/>
      <c r="TES181" s="396"/>
      <c r="TET181" s="396"/>
      <c r="TEU181" s="396"/>
      <c r="TEV181" s="396"/>
      <c r="TEW181" s="396"/>
      <c r="TEX181" s="396"/>
      <c r="TEY181" s="396"/>
      <c r="TEZ181" s="396"/>
      <c r="TFA181" s="396"/>
      <c r="TFB181" s="396"/>
      <c r="TFC181" s="396"/>
      <c r="TFD181" s="396"/>
      <c r="TFE181" s="396"/>
      <c r="TFF181" s="396"/>
      <c r="TFG181" s="396"/>
      <c r="TFH181" s="396"/>
      <c r="TFI181" s="396"/>
      <c r="TFJ181" s="396"/>
      <c r="TFK181" s="396"/>
      <c r="TFL181" s="396"/>
      <c r="TFM181" s="396"/>
      <c r="TFN181" s="396"/>
      <c r="TFO181" s="396"/>
      <c r="TFP181" s="396"/>
      <c r="TFQ181" s="396"/>
      <c r="TFR181" s="396"/>
      <c r="TFS181" s="396"/>
      <c r="TFT181" s="396"/>
      <c r="TFU181" s="396"/>
      <c r="TFV181" s="396"/>
      <c r="TFW181" s="396"/>
      <c r="TFX181" s="396"/>
      <c r="TFY181" s="396"/>
      <c r="TFZ181" s="396"/>
      <c r="TGA181" s="396"/>
      <c r="TGB181" s="396"/>
      <c r="TGC181" s="396"/>
      <c r="TGD181" s="396"/>
      <c r="TGE181" s="396"/>
      <c r="TGF181" s="396"/>
      <c r="TGG181" s="396"/>
      <c r="TGH181" s="396"/>
      <c r="TGI181" s="396"/>
      <c r="TGJ181" s="396"/>
      <c r="TGK181" s="396"/>
      <c r="TGL181" s="396"/>
      <c r="TGM181" s="396"/>
      <c r="TGN181" s="396"/>
      <c r="TGO181" s="396"/>
      <c r="TGP181" s="396"/>
      <c r="TGQ181" s="396"/>
      <c r="TGR181" s="396"/>
      <c r="TGS181" s="396"/>
      <c r="TGT181" s="396"/>
      <c r="TGU181" s="396"/>
      <c r="TGV181" s="396"/>
      <c r="TGW181" s="396"/>
      <c r="TGX181" s="396"/>
      <c r="TGY181" s="396"/>
      <c r="TGZ181" s="396"/>
      <c r="THA181" s="396"/>
      <c r="THB181" s="396"/>
      <c r="THC181" s="396"/>
      <c r="THD181" s="396"/>
      <c r="THE181" s="396"/>
      <c r="THF181" s="396"/>
      <c r="THG181" s="396"/>
      <c r="THH181" s="396"/>
      <c r="THI181" s="396"/>
      <c r="THJ181" s="396"/>
      <c r="THK181" s="396"/>
      <c r="THL181" s="396"/>
      <c r="THM181" s="396"/>
      <c r="THN181" s="396"/>
      <c r="THO181" s="396"/>
      <c r="THP181" s="396"/>
      <c r="THQ181" s="396"/>
      <c r="THR181" s="396"/>
      <c r="THS181" s="396"/>
      <c r="THT181" s="396"/>
      <c r="THU181" s="396"/>
      <c r="THV181" s="396"/>
      <c r="THW181" s="396"/>
      <c r="THX181" s="396"/>
      <c r="THY181" s="396"/>
      <c r="THZ181" s="396"/>
      <c r="TIA181" s="396"/>
      <c r="TIB181" s="396"/>
      <c r="TIC181" s="396"/>
      <c r="TID181" s="396"/>
      <c r="TIE181" s="396"/>
      <c r="TIF181" s="396"/>
      <c r="TIG181" s="396"/>
      <c r="TIH181" s="396"/>
      <c r="TII181" s="396"/>
      <c r="TIJ181" s="396"/>
      <c r="TIK181" s="396"/>
      <c r="TIL181" s="396"/>
      <c r="TIM181" s="396"/>
      <c r="TIN181" s="396"/>
      <c r="TIO181" s="396"/>
      <c r="TIP181" s="396"/>
      <c r="TIQ181" s="396"/>
      <c r="TIR181" s="396"/>
      <c r="TIS181" s="396"/>
      <c r="TIT181" s="396"/>
      <c r="TIU181" s="396"/>
      <c r="TIV181" s="396"/>
      <c r="TIW181" s="396"/>
      <c r="TIX181" s="396"/>
      <c r="TIY181" s="396"/>
      <c r="TIZ181" s="396"/>
      <c r="TJA181" s="396"/>
      <c r="TJB181" s="396"/>
      <c r="TJC181" s="396"/>
      <c r="TJD181" s="396"/>
      <c r="TJE181" s="396"/>
      <c r="TJF181" s="396"/>
      <c r="TJG181" s="396"/>
      <c r="TJH181" s="396"/>
      <c r="TJI181" s="396"/>
      <c r="TJJ181" s="396"/>
      <c r="TJK181" s="396"/>
      <c r="TJL181" s="396"/>
      <c r="TJM181" s="396"/>
      <c r="TJN181" s="396"/>
      <c r="TJO181" s="396"/>
      <c r="TJP181" s="396"/>
      <c r="TJQ181" s="396"/>
      <c r="TJR181" s="396"/>
      <c r="TJS181" s="396"/>
      <c r="TJT181" s="396"/>
      <c r="TJU181" s="396"/>
      <c r="TJV181" s="396"/>
      <c r="TJW181" s="396"/>
      <c r="TJX181" s="396"/>
      <c r="TJY181" s="396"/>
      <c r="TJZ181" s="396"/>
      <c r="TKA181" s="396"/>
      <c r="TKB181" s="396"/>
      <c r="TKC181" s="396"/>
      <c r="TKD181" s="396"/>
      <c r="TKE181" s="396"/>
      <c r="TKF181" s="396"/>
      <c r="TKG181" s="396"/>
      <c r="TKH181" s="396"/>
      <c r="TKI181" s="396"/>
      <c r="TKJ181" s="396"/>
      <c r="TKK181" s="396"/>
      <c r="TKL181" s="396"/>
      <c r="TKM181" s="396"/>
      <c r="TKN181" s="396"/>
      <c r="TKO181" s="396"/>
      <c r="TKP181" s="396"/>
      <c r="TKQ181" s="396"/>
      <c r="TKR181" s="396"/>
      <c r="TKS181" s="396"/>
      <c r="TKT181" s="396"/>
      <c r="TKU181" s="396"/>
      <c r="TKV181" s="396"/>
      <c r="TKW181" s="396"/>
      <c r="TKX181" s="396"/>
      <c r="TKY181" s="396"/>
      <c r="TKZ181" s="396"/>
      <c r="TLA181" s="396"/>
      <c r="TLB181" s="396"/>
      <c r="TLC181" s="396"/>
      <c r="TLD181" s="396"/>
      <c r="TLE181" s="396"/>
      <c r="TLF181" s="396"/>
      <c r="TLG181" s="396"/>
      <c r="TLH181" s="396"/>
      <c r="TLI181" s="396"/>
      <c r="TLJ181" s="396"/>
      <c r="TLK181" s="396"/>
      <c r="TLL181" s="396"/>
      <c r="TLM181" s="396"/>
      <c r="TLN181" s="396"/>
      <c r="TLO181" s="396"/>
      <c r="TLP181" s="396"/>
      <c r="TLQ181" s="396"/>
      <c r="TLR181" s="396"/>
      <c r="TLS181" s="396"/>
      <c r="TLT181" s="396"/>
      <c r="TLU181" s="396"/>
      <c r="TLV181" s="396"/>
      <c r="TLW181" s="396"/>
      <c r="TLX181" s="396"/>
      <c r="TLY181" s="396"/>
      <c r="TLZ181" s="396"/>
      <c r="TMA181" s="396"/>
      <c r="TMB181" s="396"/>
      <c r="TMC181" s="396"/>
      <c r="TMD181" s="396"/>
      <c r="TME181" s="396"/>
      <c r="TMF181" s="396"/>
      <c r="TMG181" s="396"/>
      <c r="TMH181" s="396"/>
      <c r="TMI181" s="396"/>
      <c r="TMJ181" s="396"/>
      <c r="TMK181" s="396"/>
      <c r="TML181" s="396"/>
      <c r="TMM181" s="396"/>
      <c r="TMN181" s="396"/>
      <c r="TMO181" s="396"/>
      <c r="TMP181" s="396"/>
      <c r="TMQ181" s="396"/>
      <c r="TMR181" s="396"/>
      <c r="TMS181" s="396"/>
      <c r="TMT181" s="396"/>
      <c r="TMU181" s="396"/>
      <c r="TMV181" s="396"/>
      <c r="TMW181" s="396"/>
      <c r="TMX181" s="396"/>
      <c r="TMY181" s="396"/>
      <c r="TMZ181" s="396"/>
      <c r="TNA181" s="396"/>
      <c r="TNB181" s="396"/>
      <c r="TNC181" s="396"/>
      <c r="TND181" s="396"/>
      <c r="TNE181" s="396"/>
      <c r="TNF181" s="396"/>
      <c r="TNG181" s="396"/>
      <c r="TNH181" s="396"/>
      <c r="TNI181" s="396"/>
      <c r="TNJ181" s="396"/>
      <c r="TNK181" s="396"/>
      <c r="TNL181" s="396"/>
      <c r="TNM181" s="396"/>
      <c r="TNN181" s="396"/>
      <c r="TNO181" s="396"/>
      <c r="TNP181" s="396"/>
      <c r="TNQ181" s="396"/>
      <c r="TNR181" s="396"/>
      <c r="TNS181" s="396"/>
      <c r="TNT181" s="396"/>
      <c r="TNU181" s="396"/>
      <c r="TNV181" s="396"/>
      <c r="TNW181" s="396"/>
      <c r="TNX181" s="396"/>
      <c r="TNY181" s="396"/>
      <c r="TNZ181" s="396"/>
      <c r="TOA181" s="396"/>
      <c r="TOB181" s="396"/>
      <c r="TOC181" s="396"/>
      <c r="TOD181" s="396"/>
      <c r="TOE181" s="396"/>
      <c r="TOF181" s="396"/>
      <c r="TOG181" s="396"/>
      <c r="TOH181" s="396"/>
      <c r="TOI181" s="396"/>
      <c r="TOJ181" s="396"/>
      <c r="TOK181" s="396"/>
      <c r="TOL181" s="396"/>
      <c r="TOM181" s="396"/>
      <c r="TON181" s="396"/>
      <c r="TOO181" s="396"/>
      <c r="TOP181" s="396"/>
      <c r="TOQ181" s="396"/>
      <c r="TOR181" s="396"/>
      <c r="TOS181" s="396"/>
      <c r="TOT181" s="396"/>
      <c r="TOU181" s="396"/>
      <c r="TOV181" s="396"/>
      <c r="TOW181" s="396"/>
      <c r="TOX181" s="396"/>
      <c r="TOY181" s="396"/>
      <c r="TOZ181" s="396"/>
      <c r="TPA181" s="396"/>
      <c r="TPB181" s="396"/>
      <c r="TPC181" s="396"/>
      <c r="TPD181" s="396"/>
      <c r="TPE181" s="396"/>
      <c r="TPF181" s="396"/>
      <c r="TPG181" s="396"/>
      <c r="TPH181" s="396"/>
      <c r="TPI181" s="396"/>
      <c r="TPJ181" s="396"/>
      <c r="TPK181" s="396"/>
      <c r="TPL181" s="396"/>
      <c r="TPM181" s="396"/>
      <c r="TPN181" s="396"/>
      <c r="TPO181" s="396"/>
      <c r="TPP181" s="396"/>
      <c r="TPQ181" s="396"/>
      <c r="TPR181" s="396"/>
      <c r="TPS181" s="396"/>
      <c r="TPT181" s="396"/>
      <c r="TPU181" s="396"/>
      <c r="TPV181" s="396"/>
      <c r="TPW181" s="396"/>
      <c r="TPX181" s="396"/>
      <c r="TPY181" s="396"/>
      <c r="TPZ181" s="396"/>
      <c r="TQA181" s="396"/>
      <c r="TQB181" s="396"/>
      <c r="TQC181" s="396"/>
      <c r="TQD181" s="396"/>
      <c r="TQE181" s="396"/>
      <c r="TQF181" s="396"/>
      <c r="TQG181" s="396"/>
      <c r="TQH181" s="396"/>
      <c r="TQI181" s="396"/>
      <c r="TQJ181" s="396"/>
      <c r="TQK181" s="396"/>
      <c r="TQL181" s="396"/>
      <c r="TQM181" s="396"/>
      <c r="TQN181" s="396"/>
      <c r="TQO181" s="396"/>
      <c r="TQP181" s="396"/>
      <c r="TQQ181" s="396"/>
      <c r="TQR181" s="396"/>
      <c r="TQS181" s="396"/>
      <c r="TQT181" s="396"/>
      <c r="TQU181" s="396"/>
      <c r="TQV181" s="396"/>
      <c r="TQW181" s="396"/>
      <c r="TQX181" s="396"/>
      <c r="TQY181" s="396"/>
      <c r="TQZ181" s="396"/>
      <c r="TRA181" s="396"/>
      <c r="TRB181" s="396"/>
      <c r="TRC181" s="396"/>
      <c r="TRD181" s="396"/>
      <c r="TRE181" s="396"/>
      <c r="TRF181" s="396"/>
      <c r="TRG181" s="396"/>
      <c r="TRH181" s="396"/>
      <c r="TRI181" s="396"/>
      <c r="TRJ181" s="396"/>
      <c r="TRK181" s="396"/>
      <c r="TRL181" s="396"/>
      <c r="TRM181" s="396"/>
      <c r="TRN181" s="396"/>
      <c r="TRO181" s="396"/>
      <c r="TRP181" s="396"/>
      <c r="TRQ181" s="396"/>
      <c r="TRR181" s="396"/>
      <c r="TRS181" s="396"/>
      <c r="TRT181" s="396"/>
      <c r="TRU181" s="396"/>
      <c r="TRV181" s="396"/>
      <c r="TRW181" s="396"/>
      <c r="TRX181" s="396"/>
      <c r="TRY181" s="396"/>
      <c r="TRZ181" s="396"/>
      <c r="TSA181" s="396"/>
      <c r="TSB181" s="396"/>
      <c r="TSC181" s="396"/>
      <c r="TSD181" s="396"/>
      <c r="TSE181" s="396"/>
      <c r="TSF181" s="396"/>
      <c r="TSG181" s="396"/>
      <c r="TSH181" s="396"/>
      <c r="TSI181" s="396"/>
      <c r="TSJ181" s="396"/>
      <c r="TSK181" s="396"/>
      <c r="TSL181" s="396"/>
      <c r="TSM181" s="396"/>
      <c r="TSN181" s="396"/>
      <c r="TSO181" s="396"/>
      <c r="TSP181" s="396"/>
      <c r="TSQ181" s="396"/>
      <c r="TSR181" s="396"/>
      <c r="TSS181" s="396"/>
      <c r="TST181" s="396"/>
      <c r="TSU181" s="396"/>
      <c r="TSV181" s="396"/>
      <c r="TSW181" s="396"/>
      <c r="TSX181" s="396"/>
      <c r="TSY181" s="396"/>
      <c r="TSZ181" s="396"/>
      <c r="TTA181" s="396"/>
      <c r="TTB181" s="396"/>
      <c r="TTC181" s="396"/>
      <c r="TTD181" s="396"/>
      <c r="TTE181" s="396"/>
      <c r="TTF181" s="396"/>
      <c r="TTG181" s="396"/>
      <c r="TTH181" s="396"/>
      <c r="TTI181" s="396"/>
      <c r="TTJ181" s="396"/>
      <c r="TTK181" s="396"/>
      <c r="TTL181" s="396"/>
      <c r="TTM181" s="396"/>
      <c r="TTN181" s="396"/>
      <c r="TTO181" s="396"/>
      <c r="TTP181" s="396"/>
      <c r="TTQ181" s="396"/>
      <c r="TTR181" s="396"/>
      <c r="TTS181" s="396"/>
      <c r="TTT181" s="396"/>
      <c r="TTU181" s="396"/>
      <c r="TTV181" s="396"/>
      <c r="TTW181" s="396"/>
      <c r="TTX181" s="396"/>
      <c r="TTY181" s="396"/>
      <c r="TTZ181" s="396"/>
      <c r="TUA181" s="396"/>
      <c r="TUB181" s="396"/>
      <c r="TUC181" s="396"/>
      <c r="TUD181" s="396"/>
      <c r="TUE181" s="396"/>
      <c r="TUF181" s="396"/>
      <c r="TUG181" s="396"/>
      <c r="TUH181" s="396"/>
      <c r="TUI181" s="396"/>
      <c r="TUJ181" s="396"/>
      <c r="TUK181" s="396"/>
      <c r="TUL181" s="396"/>
      <c r="TUM181" s="396"/>
      <c r="TUN181" s="396"/>
      <c r="TUO181" s="396"/>
      <c r="TUP181" s="396"/>
      <c r="TUQ181" s="396"/>
      <c r="TUR181" s="396"/>
      <c r="TUS181" s="396"/>
      <c r="TUT181" s="396"/>
      <c r="TUU181" s="396"/>
      <c r="TUV181" s="396"/>
      <c r="TUW181" s="396"/>
      <c r="TUX181" s="396"/>
      <c r="TUY181" s="396"/>
      <c r="TUZ181" s="396"/>
      <c r="TVA181" s="396"/>
      <c r="TVB181" s="396"/>
      <c r="TVC181" s="396"/>
      <c r="TVD181" s="396"/>
      <c r="TVE181" s="396"/>
      <c r="TVF181" s="396"/>
      <c r="TVG181" s="396"/>
      <c r="TVH181" s="396"/>
      <c r="TVI181" s="396"/>
      <c r="TVJ181" s="396"/>
      <c r="TVK181" s="396"/>
      <c r="TVL181" s="396"/>
      <c r="TVM181" s="396"/>
      <c r="TVN181" s="396"/>
      <c r="TVO181" s="396"/>
      <c r="TVP181" s="396"/>
      <c r="TVQ181" s="396"/>
      <c r="TVR181" s="396"/>
      <c r="TVS181" s="396"/>
      <c r="TVT181" s="396"/>
      <c r="TVU181" s="396"/>
      <c r="TVV181" s="396"/>
      <c r="TVW181" s="396"/>
      <c r="TVX181" s="396"/>
      <c r="TVY181" s="396"/>
      <c r="TVZ181" s="396"/>
      <c r="TWA181" s="396"/>
      <c r="TWB181" s="396"/>
      <c r="TWC181" s="396"/>
      <c r="TWD181" s="396"/>
      <c r="TWE181" s="396"/>
      <c r="TWF181" s="396"/>
      <c r="TWG181" s="396"/>
      <c r="TWH181" s="396"/>
      <c r="TWI181" s="396"/>
      <c r="TWJ181" s="396"/>
      <c r="TWK181" s="396"/>
      <c r="TWL181" s="396"/>
      <c r="TWM181" s="396"/>
      <c r="TWN181" s="396"/>
      <c r="TWO181" s="396"/>
      <c r="TWP181" s="396"/>
      <c r="TWQ181" s="396"/>
      <c r="TWR181" s="396"/>
      <c r="TWS181" s="396"/>
      <c r="TWT181" s="396"/>
      <c r="TWU181" s="396"/>
      <c r="TWV181" s="396"/>
      <c r="TWW181" s="396"/>
      <c r="TWX181" s="396"/>
      <c r="TWY181" s="396"/>
      <c r="TWZ181" s="396"/>
      <c r="TXA181" s="396"/>
      <c r="TXB181" s="396"/>
      <c r="TXC181" s="396"/>
      <c r="TXD181" s="396"/>
      <c r="TXE181" s="396"/>
      <c r="TXF181" s="396"/>
      <c r="TXG181" s="396"/>
      <c r="TXH181" s="396"/>
      <c r="TXI181" s="396"/>
      <c r="TXJ181" s="396"/>
      <c r="TXK181" s="396"/>
      <c r="TXL181" s="396"/>
      <c r="TXM181" s="396"/>
      <c r="TXN181" s="396"/>
      <c r="TXO181" s="396"/>
      <c r="TXP181" s="396"/>
      <c r="TXQ181" s="396"/>
      <c r="TXR181" s="396"/>
      <c r="TXS181" s="396"/>
      <c r="TXT181" s="396"/>
      <c r="TXU181" s="396"/>
      <c r="TXV181" s="396"/>
      <c r="TXW181" s="396"/>
      <c r="TXX181" s="396"/>
      <c r="TXY181" s="396"/>
      <c r="TXZ181" s="396"/>
      <c r="TYA181" s="396"/>
      <c r="TYB181" s="396"/>
      <c r="TYC181" s="396"/>
      <c r="TYD181" s="396"/>
      <c r="TYE181" s="396"/>
      <c r="TYF181" s="396"/>
      <c r="TYG181" s="396"/>
      <c r="TYH181" s="396"/>
      <c r="TYI181" s="396"/>
      <c r="TYJ181" s="396"/>
      <c r="TYK181" s="396"/>
      <c r="TYL181" s="396"/>
      <c r="TYM181" s="396"/>
      <c r="TYN181" s="396"/>
      <c r="TYO181" s="396"/>
      <c r="TYP181" s="396"/>
      <c r="TYQ181" s="396"/>
      <c r="TYR181" s="396"/>
      <c r="TYS181" s="396"/>
      <c r="TYT181" s="396"/>
      <c r="TYU181" s="396"/>
      <c r="TYV181" s="396"/>
      <c r="TYW181" s="396"/>
      <c r="TYX181" s="396"/>
      <c r="TYY181" s="396"/>
      <c r="TYZ181" s="396"/>
      <c r="TZA181" s="396"/>
      <c r="TZB181" s="396"/>
      <c r="TZC181" s="396"/>
      <c r="TZD181" s="396"/>
      <c r="TZE181" s="396"/>
      <c r="TZF181" s="396"/>
      <c r="TZG181" s="396"/>
      <c r="TZH181" s="396"/>
      <c r="TZI181" s="396"/>
      <c r="TZJ181" s="396"/>
      <c r="TZK181" s="396"/>
      <c r="TZL181" s="396"/>
      <c r="TZM181" s="396"/>
      <c r="TZN181" s="396"/>
      <c r="TZO181" s="396"/>
      <c r="TZP181" s="396"/>
      <c r="TZQ181" s="396"/>
      <c r="TZR181" s="396"/>
      <c r="TZS181" s="396"/>
      <c r="TZT181" s="396"/>
      <c r="TZU181" s="396"/>
      <c r="TZV181" s="396"/>
      <c r="TZW181" s="396"/>
      <c r="TZX181" s="396"/>
      <c r="TZY181" s="396"/>
      <c r="TZZ181" s="396"/>
      <c r="UAA181" s="396"/>
      <c r="UAB181" s="396"/>
      <c r="UAC181" s="396"/>
      <c r="UAD181" s="396"/>
      <c r="UAE181" s="396"/>
      <c r="UAF181" s="396"/>
      <c r="UAG181" s="396"/>
      <c r="UAH181" s="396"/>
      <c r="UAI181" s="396"/>
      <c r="UAJ181" s="396"/>
      <c r="UAK181" s="396"/>
      <c r="UAL181" s="396"/>
      <c r="UAM181" s="396"/>
      <c r="UAN181" s="396"/>
      <c r="UAO181" s="396"/>
      <c r="UAP181" s="396"/>
      <c r="UAQ181" s="396"/>
      <c r="UAR181" s="396"/>
      <c r="UAS181" s="396"/>
      <c r="UAT181" s="396"/>
      <c r="UAU181" s="396"/>
      <c r="UAV181" s="396"/>
      <c r="UAW181" s="396"/>
      <c r="UAX181" s="396"/>
      <c r="UAY181" s="396"/>
      <c r="UAZ181" s="396"/>
      <c r="UBA181" s="396"/>
      <c r="UBB181" s="396"/>
      <c r="UBC181" s="396"/>
      <c r="UBD181" s="396"/>
      <c r="UBE181" s="396"/>
      <c r="UBF181" s="396"/>
      <c r="UBG181" s="396"/>
      <c r="UBH181" s="396"/>
      <c r="UBI181" s="396"/>
      <c r="UBJ181" s="396"/>
      <c r="UBK181" s="396"/>
      <c r="UBL181" s="396"/>
      <c r="UBM181" s="396"/>
      <c r="UBN181" s="396"/>
      <c r="UBO181" s="396"/>
      <c r="UBP181" s="396"/>
      <c r="UBQ181" s="396"/>
      <c r="UBR181" s="396"/>
      <c r="UBS181" s="396"/>
      <c r="UBT181" s="396"/>
      <c r="UBU181" s="396"/>
      <c r="UBV181" s="396"/>
      <c r="UBW181" s="396"/>
      <c r="UBX181" s="396"/>
      <c r="UBY181" s="396"/>
      <c r="UBZ181" s="396"/>
      <c r="UCA181" s="396"/>
      <c r="UCB181" s="396"/>
      <c r="UCC181" s="396"/>
      <c r="UCD181" s="396"/>
      <c r="UCE181" s="396"/>
      <c r="UCF181" s="396"/>
      <c r="UCG181" s="396"/>
      <c r="UCH181" s="396"/>
      <c r="UCI181" s="396"/>
      <c r="UCJ181" s="396"/>
      <c r="UCK181" s="396"/>
      <c r="UCL181" s="396"/>
      <c r="UCM181" s="396"/>
      <c r="UCN181" s="396"/>
      <c r="UCO181" s="396"/>
      <c r="UCP181" s="396"/>
      <c r="UCQ181" s="396"/>
      <c r="UCR181" s="396"/>
      <c r="UCS181" s="396"/>
      <c r="UCT181" s="396"/>
      <c r="UCU181" s="396"/>
      <c r="UCV181" s="396"/>
      <c r="UCW181" s="396"/>
      <c r="UCX181" s="396"/>
      <c r="UCY181" s="396"/>
      <c r="UCZ181" s="396"/>
      <c r="UDA181" s="396"/>
      <c r="UDB181" s="396"/>
      <c r="UDC181" s="396"/>
      <c r="UDD181" s="396"/>
      <c r="UDE181" s="396"/>
      <c r="UDF181" s="396"/>
      <c r="UDG181" s="396"/>
      <c r="UDH181" s="396"/>
      <c r="UDI181" s="396"/>
      <c r="UDJ181" s="396"/>
      <c r="UDK181" s="396"/>
      <c r="UDL181" s="396"/>
      <c r="UDM181" s="396"/>
      <c r="UDN181" s="396"/>
      <c r="UDO181" s="396"/>
      <c r="UDP181" s="396"/>
      <c r="UDQ181" s="396"/>
      <c r="UDR181" s="396"/>
      <c r="UDS181" s="396"/>
      <c r="UDT181" s="396"/>
      <c r="UDU181" s="396"/>
      <c r="UDV181" s="396"/>
      <c r="UDW181" s="396"/>
      <c r="UDX181" s="396"/>
      <c r="UDY181" s="396"/>
      <c r="UDZ181" s="396"/>
      <c r="UEA181" s="396"/>
      <c r="UEB181" s="396"/>
      <c r="UEC181" s="396"/>
      <c r="UED181" s="396"/>
      <c r="UEE181" s="396"/>
      <c r="UEF181" s="396"/>
      <c r="UEG181" s="396"/>
      <c r="UEH181" s="396"/>
      <c r="UEI181" s="396"/>
      <c r="UEJ181" s="396"/>
      <c r="UEK181" s="396"/>
      <c r="UEL181" s="396"/>
      <c r="UEM181" s="396"/>
      <c r="UEN181" s="396"/>
      <c r="UEO181" s="396"/>
      <c r="UEP181" s="396"/>
      <c r="UEQ181" s="396"/>
      <c r="UER181" s="396"/>
      <c r="UES181" s="396"/>
      <c r="UET181" s="396"/>
      <c r="UEU181" s="396"/>
      <c r="UEV181" s="396"/>
      <c r="UEW181" s="396"/>
      <c r="UEX181" s="396"/>
      <c r="UEY181" s="396"/>
      <c r="UEZ181" s="396"/>
      <c r="UFA181" s="396"/>
      <c r="UFB181" s="396"/>
      <c r="UFC181" s="396"/>
      <c r="UFD181" s="396"/>
      <c r="UFE181" s="396"/>
      <c r="UFF181" s="396"/>
      <c r="UFG181" s="396"/>
      <c r="UFH181" s="396"/>
      <c r="UFI181" s="396"/>
      <c r="UFJ181" s="396"/>
      <c r="UFK181" s="396"/>
      <c r="UFL181" s="396"/>
      <c r="UFM181" s="396"/>
      <c r="UFN181" s="396"/>
      <c r="UFO181" s="396"/>
      <c r="UFP181" s="396"/>
      <c r="UFQ181" s="396"/>
      <c r="UFR181" s="396"/>
      <c r="UFS181" s="396"/>
      <c r="UFT181" s="396"/>
      <c r="UFU181" s="396"/>
      <c r="UFV181" s="396"/>
      <c r="UFW181" s="396"/>
      <c r="UFX181" s="396"/>
      <c r="UFY181" s="396"/>
      <c r="UFZ181" s="396"/>
      <c r="UGA181" s="396"/>
      <c r="UGB181" s="396"/>
      <c r="UGC181" s="396"/>
      <c r="UGD181" s="396"/>
      <c r="UGE181" s="396"/>
      <c r="UGF181" s="396"/>
      <c r="UGG181" s="396"/>
      <c r="UGH181" s="396"/>
      <c r="UGI181" s="396"/>
      <c r="UGJ181" s="396"/>
      <c r="UGK181" s="396"/>
      <c r="UGL181" s="396"/>
      <c r="UGM181" s="396"/>
      <c r="UGN181" s="396"/>
      <c r="UGO181" s="396"/>
      <c r="UGP181" s="396"/>
      <c r="UGQ181" s="396"/>
      <c r="UGR181" s="396"/>
      <c r="UGS181" s="396"/>
      <c r="UGT181" s="396"/>
      <c r="UGU181" s="396"/>
      <c r="UGV181" s="396"/>
      <c r="UGW181" s="396"/>
      <c r="UGX181" s="396"/>
      <c r="UGY181" s="396"/>
      <c r="UGZ181" s="396"/>
      <c r="UHA181" s="396"/>
      <c r="UHB181" s="396"/>
      <c r="UHC181" s="396"/>
      <c r="UHD181" s="396"/>
      <c r="UHE181" s="396"/>
      <c r="UHF181" s="396"/>
      <c r="UHG181" s="396"/>
      <c r="UHH181" s="396"/>
      <c r="UHI181" s="396"/>
      <c r="UHJ181" s="396"/>
      <c r="UHK181" s="396"/>
      <c r="UHL181" s="396"/>
      <c r="UHM181" s="396"/>
      <c r="UHN181" s="396"/>
      <c r="UHO181" s="396"/>
      <c r="UHP181" s="396"/>
      <c r="UHQ181" s="396"/>
      <c r="UHR181" s="396"/>
      <c r="UHS181" s="396"/>
      <c r="UHT181" s="396"/>
      <c r="UHU181" s="396"/>
      <c r="UHV181" s="396"/>
      <c r="UHW181" s="396"/>
      <c r="UHX181" s="396"/>
      <c r="UHY181" s="396"/>
      <c r="UHZ181" s="396"/>
      <c r="UIA181" s="396"/>
      <c r="UIB181" s="396"/>
      <c r="UIC181" s="396"/>
      <c r="UID181" s="396"/>
      <c r="UIE181" s="396"/>
      <c r="UIF181" s="396"/>
      <c r="UIG181" s="396"/>
      <c r="UIH181" s="396"/>
      <c r="UII181" s="396"/>
      <c r="UIJ181" s="396"/>
      <c r="UIK181" s="396"/>
      <c r="UIL181" s="396"/>
      <c r="UIM181" s="396"/>
      <c r="UIN181" s="396"/>
      <c r="UIO181" s="396"/>
      <c r="UIP181" s="396"/>
      <c r="UIQ181" s="396"/>
      <c r="UIR181" s="396"/>
      <c r="UIS181" s="396"/>
      <c r="UIT181" s="396"/>
      <c r="UIU181" s="396"/>
      <c r="UIV181" s="396"/>
      <c r="UIW181" s="396"/>
      <c r="UIX181" s="396"/>
      <c r="UIY181" s="396"/>
      <c r="UIZ181" s="396"/>
      <c r="UJA181" s="396"/>
      <c r="UJB181" s="396"/>
      <c r="UJC181" s="396"/>
      <c r="UJD181" s="396"/>
      <c r="UJE181" s="396"/>
      <c r="UJF181" s="396"/>
      <c r="UJG181" s="396"/>
      <c r="UJH181" s="396"/>
      <c r="UJI181" s="396"/>
      <c r="UJJ181" s="396"/>
      <c r="UJK181" s="396"/>
      <c r="UJL181" s="396"/>
      <c r="UJM181" s="396"/>
      <c r="UJN181" s="396"/>
      <c r="UJO181" s="396"/>
      <c r="UJP181" s="396"/>
      <c r="UJQ181" s="396"/>
      <c r="UJR181" s="396"/>
      <c r="UJS181" s="396"/>
      <c r="UJT181" s="396"/>
      <c r="UJU181" s="396"/>
      <c r="UJV181" s="396"/>
      <c r="UJW181" s="396"/>
      <c r="UJX181" s="396"/>
      <c r="UJY181" s="396"/>
      <c r="UJZ181" s="396"/>
      <c r="UKA181" s="396"/>
      <c r="UKB181" s="396"/>
      <c r="UKC181" s="396"/>
      <c r="UKD181" s="396"/>
      <c r="UKE181" s="396"/>
      <c r="UKF181" s="396"/>
      <c r="UKG181" s="396"/>
      <c r="UKH181" s="396"/>
      <c r="UKI181" s="396"/>
      <c r="UKJ181" s="396"/>
      <c r="UKK181" s="396"/>
      <c r="UKL181" s="396"/>
      <c r="UKM181" s="396"/>
      <c r="UKN181" s="396"/>
      <c r="UKO181" s="396"/>
      <c r="UKP181" s="396"/>
      <c r="UKQ181" s="396"/>
      <c r="UKR181" s="396"/>
      <c r="UKS181" s="396"/>
      <c r="UKT181" s="396"/>
      <c r="UKU181" s="396"/>
      <c r="UKV181" s="396"/>
      <c r="UKW181" s="396"/>
      <c r="UKX181" s="396"/>
      <c r="UKY181" s="396"/>
      <c r="UKZ181" s="396"/>
      <c r="ULA181" s="396"/>
      <c r="ULB181" s="396"/>
      <c r="ULC181" s="396"/>
      <c r="ULD181" s="396"/>
      <c r="ULE181" s="396"/>
      <c r="ULF181" s="396"/>
      <c r="ULG181" s="396"/>
      <c r="ULH181" s="396"/>
      <c r="ULI181" s="396"/>
      <c r="ULJ181" s="396"/>
      <c r="ULK181" s="396"/>
      <c r="ULL181" s="396"/>
      <c r="ULM181" s="396"/>
      <c r="ULN181" s="396"/>
      <c r="ULO181" s="396"/>
      <c r="ULP181" s="396"/>
      <c r="ULQ181" s="396"/>
      <c r="ULR181" s="396"/>
      <c r="ULS181" s="396"/>
      <c r="ULT181" s="396"/>
      <c r="ULU181" s="396"/>
      <c r="ULV181" s="396"/>
      <c r="ULW181" s="396"/>
      <c r="ULX181" s="396"/>
      <c r="ULY181" s="396"/>
      <c r="ULZ181" s="396"/>
      <c r="UMA181" s="396"/>
      <c r="UMB181" s="396"/>
      <c r="UMC181" s="396"/>
      <c r="UMD181" s="396"/>
      <c r="UME181" s="396"/>
      <c r="UMF181" s="396"/>
      <c r="UMG181" s="396"/>
      <c r="UMH181" s="396"/>
      <c r="UMI181" s="396"/>
      <c r="UMJ181" s="396"/>
      <c r="UMK181" s="396"/>
      <c r="UML181" s="396"/>
      <c r="UMM181" s="396"/>
      <c r="UMN181" s="396"/>
      <c r="UMO181" s="396"/>
      <c r="UMP181" s="396"/>
      <c r="UMQ181" s="396"/>
      <c r="UMR181" s="396"/>
      <c r="UMS181" s="396"/>
      <c r="UMT181" s="396"/>
      <c r="UMU181" s="396"/>
      <c r="UMV181" s="396"/>
      <c r="UMW181" s="396"/>
      <c r="UMX181" s="396"/>
      <c r="UMY181" s="396"/>
      <c r="UMZ181" s="396"/>
      <c r="UNA181" s="396"/>
      <c r="UNB181" s="396"/>
      <c r="UNC181" s="396"/>
      <c r="UND181" s="396"/>
      <c r="UNE181" s="396"/>
      <c r="UNF181" s="396"/>
      <c r="UNG181" s="396"/>
      <c r="UNH181" s="396"/>
      <c r="UNI181" s="396"/>
      <c r="UNJ181" s="396"/>
      <c r="UNK181" s="396"/>
      <c r="UNL181" s="396"/>
      <c r="UNM181" s="396"/>
      <c r="UNN181" s="396"/>
      <c r="UNO181" s="396"/>
      <c r="UNP181" s="396"/>
      <c r="UNQ181" s="396"/>
      <c r="UNR181" s="396"/>
      <c r="UNS181" s="396"/>
      <c r="UNT181" s="396"/>
      <c r="UNU181" s="396"/>
      <c r="UNV181" s="396"/>
      <c r="UNW181" s="396"/>
      <c r="UNX181" s="396"/>
      <c r="UNY181" s="396"/>
      <c r="UNZ181" s="396"/>
      <c r="UOA181" s="396"/>
      <c r="UOB181" s="396"/>
      <c r="UOC181" s="396"/>
      <c r="UOD181" s="396"/>
      <c r="UOE181" s="396"/>
      <c r="UOF181" s="396"/>
      <c r="UOG181" s="396"/>
      <c r="UOH181" s="396"/>
      <c r="UOI181" s="396"/>
      <c r="UOJ181" s="396"/>
      <c r="UOK181" s="396"/>
      <c r="UOL181" s="396"/>
      <c r="UOM181" s="396"/>
      <c r="UON181" s="396"/>
      <c r="UOO181" s="396"/>
      <c r="UOP181" s="396"/>
      <c r="UOQ181" s="396"/>
      <c r="UOR181" s="396"/>
      <c r="UOS181" s="396"/>
      <c r="UOT181" s="396"/>
      <c r="UOU181" s="396"/>
      <c r="UOV181" s="396"/>
      <c r="UOW181" s="396"/>
      <c r="UOX181" s="396"/>
      <c r="UOY181" s="396"/>
      <c r="UOZ181" s="396"/>
      <c r="UPA181" s="396"/>
      <c r="UPB181" s="396"/>
      <c r="UPC181" s="396"/>
      <c r="UPD181" s="396"/>
      <c r="UPE181" s="396"/>
      <c r="UPF181" s="396"/>
      <c r="UPG181" s="396"/>
      <c r="UPH181" s="396"/>
      <c r="UPI181" s="396"/>
      <c r="UPJ181" s="396"/>
      <c r="UPK181" s="396"/>
      <c r="UPL181" s="396"/>
      <c r="UPM181" s="396"/>
      <c r="UPN181" s="396"/>
      <c r="UPO181" s="396"/>
      <c r="UPP181" s="396"/>
      <c r="UPQ181" s="396"/>
      <c r="UPR181" s="396"/>
      <c r="UPS181" s="396"/>
      <c r="UPT181" s="396"/>
      <c r="UPU181" s="396"/>
      <c r="UPV181" s="396"/>
      <c r="UPW181" s="396"/>
      <c r="UPX181" s="396"/>
      <c r="UPY181" s="396"/>
      <c r="UPZ181" s="396"/>
      <c r="UQA181" s="396"/>
      <c r="UQB181" s="396"/>
      <c r="UQC181" s="396"/>
      <c r="UQD181" s="396"/>
      <c r="UQE181" s="396"/>
      <c r="UQF181" s="396"/>
      <c r="UQG181" s="396"/>
      <c r="UQH181" s="396"/>
      <c r="UQI181" s="396"/>
      <c r="UQJ181" s="396"/>
      <c r="UQK181" s="396"/>
      <c r="UQL181" s="396"/>
      <c r="UQM181" s="396"/>
      <c r="UQN181" s="396"/>
      <c r="UQO181" s="396"/>
      <c r="UQP181" s="396"/>
      <c r="UQQ181" s="396"/>
      <c r="UQR181" s="396"/>
      <c r="UQS181" s="396"/>
      <c r="UQT181" s="396"/>
      <c r="UQU181" s="396"/>
      <c r="UQV181" s="396"/>
      <c r="UQW181" s="396"/>
      <c r="UQX181" s="396"/>
      <c r="UQY181" s="396"/>
      <c r="UQZ181" s="396"/>
      <c r="URA181" s="396"/>
      <c r="URB181" s="396"/>
      <c r="URC181" s="396"/>
      <c r="URD181" s="396"/>
      <c r="URE181" s="396"/>
      <c r="URF181" s="396"/>
      <c r="URG181" s="396"/>
      <c r="URH181" s="396"/>
      <c r="URI181" s="396"/>
      <c r="URJ181" s="396"/>
      <c r="URK181" s="396"/>
      <c r="URL181" s="396"/>
      <c r="URM181" s="396"/>
      <c r="URN181" s="396"/>
      <c r="URO181" s="396"/>
      <c r="URP181" s="396"/>
      <c r="URQ181" s="396"/>
      <c r="URR181" s="396"/>
      <c r="URS181" s="396"/>
      <c r="URT181" s="396"/>
      <c r="URU181" s="396"/>
      <c r="URV181" s="396"/>
      <c r="URW181" s="396"/>
      <c r="URX181" s="396"/>
      <c r="URY181" s="396"/>
      <c r="URZ181" s="396"/>
      <c r="USA181" s="396"/>
      <c r="USB181" s="396"/>
      <c r="USC181" s="396"/>
      <c r="USD181" s="396"/>
      <c r="USE181" s="396"/>
      <c r="USF181" s="396"/>
      <c r="USG181" s="396"/>
      <c r="USH181" s="396"/>
      <c r="USI181" s="396"/>
      <c r="USJ181" s="396"/>
      <c r="USK181" s="396"/>
      <c r="USL181" s="396"/>
      <c r="USM181" s="396"/>
      <c r="USN181" s="396"/>
      <c r="USO181" s="396"/>
      <c r="USP181" s="396"/>
      <c r="USQ181" s="396"/>
      <c r="USR181" s="396"/>
      <c r="USS181" s="396"/>
      <c r="UST181" s="396"/>
      <c r="USU181" s="396"/>
      <c r="USV181" s="396"/>
      <c r="USW181" s="396"/>
      <c r="USX181" s="396"/>
      <c r="USY181" s="396"/>
      <c r="USZ181" s="396"/>
      <c r="UTA181" s="396"/>
      <c r="UTB181" s="396"/>
      <c r="UTC181" s="396"/>
      <c r="UTD181" s="396"/>
      <c r="UTE181" s="396"/>
      <c r="UTF181" s="396"/>
      <c r="UTG181" s="396"/>
      <c r="UTH181" s="396"/>
      <c r="UTI181" s="396"/>
      <c r="UTJ181" s="396"/>
      <c r="UTK181" s="396"/>
      <c r="UTL181" s="396"/>
      <c r="UTM181" s="396"/>
      <c r="UTN181" s="396"/>
      <c r="UTO181" s="396"/>
      <c r="UTP181" s="396"/>
      <c r="UTQ181" s="396"/>
      <c r="UTR181" s="396"/>
      <c r="UTS181" s="396"/>
      <c r="UTT181" s="396"/>
      <c r="UTU181" s="396"/>
      <c r="UTV181" s="396"/>
      <c r="UTW181" s="396"/>
      <c r="UTX181" s="396"/>
      <c r="UTY181" s="396"/>
      <c r="UTZ181" s="396"/>
      <c r="UUA181" s="396"/>
      <c r="UUB181" s="396"/>
      <c r="UUC181" s="396"/>
      <c r="UUD181" s="396"/>
      <c r="UUE181" s="396"/>
      <c r="UUF181" s="396"/>
      <c r="UUG181" s="396"/>
      <c r="UUH181" s="396"/>
      <c r="UUI181" s="396"/>
      <c r="UUJ181" s="396"/>
      <c r="UUK181" s="396"/>
      <c r="UUL181" s="396"/>
      <c r="UUM181" s="396"/>
      <c r="UUN181" s="396"/>
      <c r="UUO181" s="396"/>
      <c r="UUP181" s="396"/>
      <c r="UUQ181" s="396"/>
      <c r="UUR181" s="396"/>
      <c r="UUS181" s="396"/>
      <c r="UUT181" s="396"/>
      <c r="UUU181" s="396"/>
      <c r="UUV181" s="396"/>
      <c r="UUW181" s="396"/>
      <c r="UUX181" s="396"/>
      <c r="UUY181" s="396"/>
      <c r="UUZ181" s="396"/>
      <c r="UVA181" s="396"/>
      <c r="UVB181" s="396"/>
      <c r="UVC181" s="396"/>
      <c r="UVD181" s="396"/>
      <c r="UVE181" s="396"/>
      <c r="UVF181" s="396"/>
      <c r="UVG181" s="396"/>
      <c r="UVH181" s="396"/>
      <c r="UVI181" s="396"/>
      <c r="UVJ181" s="396"/>
      <c r="UVK181" s="396"/>
      <c r="UVL181" s="396"/>
      <c r="UVM181" s="396"/>
      <c r="UVN181" s="396"/>
      <c r="UVO181" s="396"/>
      <c r="UVP181" s="396"/>
      <c r="UVQ181" s="396"/>
      <c r="UVR181" s="396"/>
      <c r="UVS181" s="396"/>
      <c r="UVT181" s="396"/>
      <c r="UVU181" s="396"/>
      <c r="UVV181" s="396"/>
      <c r="UVW181" s="396"/>
      <c r="UVX181" s="396"/>
      <c r="UVY181" s="396"/>
      <c r="UVZ181" s="396"/>
      <c r="UWA181" s="396"/>
      <c r="UWB181" s="396"/>
      <c r="UWC181" s="396"/>
      <c r="UWD181" s="396"/>
      <c r="UWE181" s="396"/>
      <c r="UWF181" s="396"/>
      <c r="UWG181" s="396"/>
      <c r="UWH181" s="396"/>
      <c r="UWI181" s="396"/>
      <c r="UWJ181" s="396"/>
      <c r="UWK181" s="396"/>
      <c r="UWL181" s="396"/>
      <c r="UWM181" s="396"/>
      <c r="UWN181" s="396"/>
      <c r="UWO181" s="396"/>
      <c r="UWP181" s="396"/>
      <c r="UWQ181" s="396"/>
      <c r="UWR181" s="396"/>
      <c r="UWS181" s="396"/>
      <c r="UWT181" s="396"/>
      <c r="UWU181" s="396"/>
      <c r="UWV181" s="396"/>
      <c r="UWW181" s="396"/>
      <c r="UWX181" s="396"/>
      <c r="UWY181" s="396"/>
      <c r="UWZ181" s="396"/>
      <c r="UXA181" s="396"/>
      <c r="UXB181" s="396"/>
      <c r="UXC181" s="396"/>
      <c r="UXD181" s="396"/>
      <c r="UXE181" s="396"/>
      <c r="UXF181" s="396"/>
      <c r="UXG181" s="396"/>
      <c r="UXH181" s="396"/>
      <c r="UXI181" s="396"/>
      <c r="UXJ181" s="396"/>
      <c r="UXK181" s="396"/>
      <c r="UXL181" s="396"/>
      <c r="UXM181" s="396"/>
      <c r="UXN181" s="396"/>
      <c r="UXO181" s="396"/>
      <c r="UXP181" s="396"/>
      <c r="UXQ181" s="396"/>
      <c r="UXR181" s="396"/>
      <c r="UXS181" s="396"/>
      <c r="UXT181" s="396"/>
      <c r="UXU181" s="396"/>
      <c r="UXV181" s="396"/>
      <c r="UXW181" s="396"/>
      <c r="UXX181" s="396"/>
      <c r="UXY181" s="396"/>
      <c r="UXZ181" s="396"/>
      <c r="UYA181" s="396"/>
      <c r="UYB181" s="396"/>
      <c r="UYC181" s="396"/>
      <c r="UYD181" s="396"/>
      <c r="UYE181" s="396"/>
      <c r="UYF181" s="396"/>
      <c r="UYG181" s="396"/>
      <c r="UYH181" s="396"/>
      <c r="UYI181" s="396"/>
      <c r="UYJ181" s="396"/>
      <c r="UYK181" s="396"/>
      <c r="UYL181" s="396"/>
      <c r="UYM181" s="396"/>
      <c r="UYN181" s="396"/>
      <c r="UYO181" s="396"/>
      <c r="UYP181" s="396"/>
      <c r="UYQ181" s="396"/>
      <c r="UYR181" s="396"/>
      <c r="UYS181" s="396"/>
      <c r="UYT181" s="396"/>
      <c r="UYU181" s="396"/>
      <c r="UYV181" s="396"/>
      <c r="UYW181" s="396"/>
      <c r="UYX181" s="396"/>
      <c r="UYY181" s="396"/>
      <c r="UYZ181" s="396"/>
      <c r="UZA181" s="396"/>
      <c r="UZB181" s="396"/>
      <c r="UZC181" s="396"/>
      <c r="UZD181" s="396"/>
      <c r="UZE181" s="396"/>
      <c r="UZF181" s="396"/>
      <c r="UZG181" s="396"/>
      <c r="UZH181" s="396"/>
      <c r="UZI181" s="396"/>
      <c r="UZJ181" s="396"/>
      <c r="UZK181" s="396"/>
      <c r="UZL181" s="396"/>
      <c r="UZM181" s="396"/>
      <c r="UZN181" s="396"/>
      <c r="UZO181" s="396"/>
      <c r="UZP181" s="396"/>
      <c r="UZQ181" s="396"/>
      <c r="UZR181" s="396"/>
      <c r="UZS181" s="396"/>
      <c r="UZT181" s="396"/>
      <c r="UZU181" s="396"/>
      <c r="UZV181" s="396"/>
      <c r="UZW181" s="396"/>
      <c r="UZX181" s="396"/>
      <c r="UZY181" s="396"/>
      <c r="UZZ181" s="396"/>
      <c r="VAA181" s="396"/>
      <c r="VAB181" s="396"/>
      <c r="VAC181" s="396"/>
      <c r="VAD181" s="396"/>
      <c r="VAE181" s="396"/>
      <c r="VAF181" s="396"/>
      <c r="VAG181" s="396"/>
      <c r="VAH181" s="396"/>
      <c r="VAI181" s="396"/>
      <c r="VAJ181" s="396"/>
      <c r="VAK181" s="396"/>
      <c r="VAL181" s="396"/>
      <c r="VAM181" s="396"/>
      <c r="VAN181" s="396"/>
      <c r="VAO181" s="396"/>
      <c r="VAP181" s="396"/>
      <c r="VAQ181" s="396"/>
      <c r="VAR181" s="396"/>
      <c r="VAS181" s="396"/>
      <c r="VAT181" s="396"/>
      <c r="VAU181" s="396"/>
      <c r="VAV181" s="396"/>
      <c r="VAW181" s="396"/>
      <c r="VAX181" s="396"/>
      <c r="VAY181" s="396"/>
      <c r="VAZ181" s="396"/>
      <c r="VBA181" s="396"/>
      <c r="VBB181" s="396"/>
      <c r="VBC181" s="396"/>
      <c r="VBD181" s="396"/>
      <c r="VBE181" s="396"/>
      <c r="VBF181" s="396"/>
      <c r="VBG181" s="396"/>
      <c r="VBH181" s="396"/>
      <c r="VBI181" s="396"/>
      <c r="VBJ181" s="396"/>
      <c r="VBK181" s="396"/>
      <c r="VBL181" s="396"/>
      <c r="VBM181" s="396"/>
      <c r="VBN181" s="396"/>
      <c r="VBO181" s="396"/>
      <c r="VBP181" s="396"/>
      <c r="VBQ181" s="396"/>
      <c r="VBR181" s="396"/>
      <c r="VBS181" s="396"/>
      <c r="VBT181" s="396"/>
      <c r="VBU181" s="396"/>
      <c r="VBV181" s="396"/>
      <c r="VBW181" s="396"/>
      <c r="VBX181" s="396"/>
      <c r="VBY181" s="396"/>
      <c r="VBZ181" s="396"/>
      <c r="VCA181" s="396"/>
      <c r="VCB181" s="396"/>
      <c r="VCC181" s="396"/>
      <c r="VCD181" s="396"/>
      <c r="VCE181" s="396"/>
      <c r="VCF181" s="396"/>
      <c r="VCG181" s="396"/>
      <c r="VCH181" s="396"/>
      <c r="VCI181" s="396"/>
      <c r="VCJ181" s="396"/>
      <c r="VCK181" s="396"/>
      <c r="VCL181" s="396"/>
      <c r="VCM181" s="396"/>
      <c r="VCN181" s="396"/>
      <c r="VCO181" s="396"/>
      <c r="VCP181" s="396"/>
      <c r="VCQ181" s="396"/>
      <c r="VCR181" s="396"/>
      <c r="VCS181" s="396"/>
      <c r="VCT181" s="396"/>
      <c r="VCU181" s="396"/>
      <c r="VCV181" s="396"/>
      <c r="VCW181" s="396"/>
      <c r="VCX181" s="396"/>
      <c r="VCY181" s="396"/>
      <c r="VCZ181" s="396"/>
      <c r="VDA181" s="396"/>
      <c r="VDB181" s="396"/>
      <c r="VDC181" s="396"/>
      <c r="VDD181" s="396"/>
      <c r="VDE181" s="396"/>
      <c r="VDF181" s="396"/>
      <c r="VDG181" s="396"/>
      <c r="VDH181" s="396"/>
      <c r="VDI181" s="396"/>
      <c r="VDJ181" s="396"/>
      <c r="VDK181" s="396"/>
      <c r="VDL181" s="396"/>
      <c r="VDM181" s="396"/>
      <c r="VDN181" s="396"/>
      <c r="VDO181" s="396"/>
      <c r="VDP181" s="396"/>
      <c r="VDQ181" s="396"/>
      <c r="VDR181" s="396"/>
      <c r="VDS181" s="396"/>
      <c r="VDT181" s="396"/>
      <c r="VDU181" s="396"/>
      <c r="VDV181" s="396"/>
      <c r="VDW181" s="396"/>
      <c r="VDX181" s="396"/>
      <c r="VDY181" s="396"/>
      <c r="VDZ181" s="396"/>
      <c r="VEA181" s="396"/>
      <c r="VEB181" s="396"/>
      <c r="VEC181" s="396"/>
      <c r="VED181" s="396"/>
      <c r="VEE181" s="396"/>
      <c r="VEF181" s="396"/>
      <c r="VEG181" s="396"/>
      <c r="VEH181" s="396"/>
      <c r="VEI181" s="396"/>
      <c r="VEJ181" s="396"/>
      <c r="VEK181" s="396"/>
      <c r="VEL181" s="396"/>
      <c r="VEM181" s="396"/>
      <c r="VEN181" s="396"/>
      <c r="VEO181" s="396"/>
      <c r="VEP181" s="396"/>
      <c r="VEQ181" s="396"/>
      <c r="VER181" s="396"/>
      <c r="VES181" s="396"/>
      <c r="VET181" s="396"/>
      <c r="VEU181" s="396"/>
      <c r="VEV181" s="396"/>
      <c r="VEW181" s="396"/>
      <c r="VEX181" s="396"/>
      <c r="VEY181" s="396"/>
      <c r="VEZ181" s="396"/>
      <c r="VFA181" s="396"/>
      <c r="VFB181" s="396"/>
      <c r="VFC181" s="396"/>
      <c r="VFD181" s="396"/>
      <c r="VFE181" s="396"/>
      <c r="VFF181" s="396"/>
      <c r="VFG181" s="396"/>
      <c r="VFH181" s="396"/>
      <c r="VFI181" s="396"/>
      <c r="VFJ181" s="396"/>
      <c r="VFK181" s="396"/>
      <c r="VFL181" s="396"/>
      <c r="VFM181" s="396"/>
      <c r="VFN181" s="396"/>
      <c r="VFO181" s="396"/>
      <c r="VFP181" s="396"/>
      <c r="VFQ181" s="396"/>
      <c r="VFR181" s="396"/>
      <c r="VFS181" s="396"/>
      <c r="VFT181" s="396"/>
      <c r="VFU181" s="396"/>
      <c r="VFV181" s="396"/>
      <c r="VFW181" s="396"/>
      <c r="VFX181" s="396"/>
      <c r="VFY181" s="396"/>
      <c r="VFZ181" s="396"/>
      <c r="VGA181" s="396"/>
      <c r="VGB181" s="396"/>
      <c r="VGC181" s="396"/>
      <c r="VGD181" s="396"/>
      <c r="VGE181" s="396"/>
      <c r="VGF181" s="396"/>
      <c r="VGG181" s="396"/>
      <c r="VGH181" s="396"/>
      <c r="VGI181" s="396"/>
      <c r="VGJ181" s="396"/>
      <c r="VGK181" s="396"/>
      <c r="VGL181" s="396"/>
      <c r="VGM181" s="396"/>
      <c r="VGN181" s="396"/>
      <c r="VGO181" s="396"/>
      <c r="VGP181" s="396"/>
      <c r="VGQ181" s="396"/>
      <c r="VGR181" s="396"/>
      <c r="VGS181" s="396"/>
      <c r="VGT181" s="396"/>
      <c r="VGU181" s="396"/>
      <c r="VGV181" s="396"/>
      <c r="VGW181" s="396"/>
      <c r="VGX181" s="396"/>
      <c r="VGY181" s="396"/>
      <c r="VGZ181" s="396"/>
      <c r="VHA181" s="396"/>
      <c r="VHB181" s="396"/>
      <c r="VHC181" s="396"/>
      <c r="VHD181" s="396"/>
      <c r="VHE181" s="396"/>
      <c r="VHF181" s="396"/>
      <c r="VHG181" s="396"/>
      <c r="VHH181" s="396"/>
      <c r="VHI181" s="396"/>
      <c r="VHJ181" s="396"/>
      <c r="VHK181" s="396"/>
      <c r="VHL181" s="396"/>
      <c r="VHM181" s="396"/>
      <c r="VHN181" s="396"/>
      <c r="VHO181" s="396"/>
      <c r="VHP181" s="396"/>
      <c r="VHQ181" s="396"/>
      <c r="VHR181" s="396"/>
      <c r="VHS181" s="396"/>
      <c r="VHT181" s="396"/>
      <c r="VHU181" s="396"/>
      <c r="VHV181" s="396"/>
      <c r="VHW181" s="396"/>
      <c r="VHX181" s="396"/>
      <c r="VHY181" s="396"/>
      <c r="VHZ181" s="396"/>
      <c r="VIA181" s="396"/>
      <c r="VIB181" s="396"/>
      <c r="VIC181" s="396"/>
      <c r="VID181" s="396"/>
      <c r="VIE181" s="396"/>
      <c r="VIF181" s="396"/>
      <c r="VIG181" s="396"/>
      <c r="VIH181" s="396"/>
      <c r="VII181" s="396"/>
      <c r="VIJ181" s="396"/>
      <c r="VIK181" s="396"/>
      <c r="VIL181" s="396"/>
      <c r="VIM181" s="396"/>
      <c r="VIN181" s="396"/>
      <c r="VIO181" s="396"/>
      <c r="VIP181" s="396"/>
      <c r="VIQ181" s="396"/>
      <c r="VIR181" s="396"/>
      <c r="VIS181" s="396"/>
      <c r="VIT181" s="396"/>
      <c r="VIU181" s="396"/>
      <c r="VIV181" s="396"/>
      <c r="VIW181" s="396"/>
      <c r="VIX181" s="396"/>
      <c r="VIY181" s="396"/>
      <c r="VIZ181" s="396"/>
      <c r="VJA181" s="396"/>
      <c r="VJB181" s="396"/>
      <c r="VJC181" s="396"/>
      <c r="VJD181" s="396"/>
      <c r="VJE181" s="396"/>
      <c r="VJF181" s="396"/>
      <c r="VJG181" s="396"/>
      <c r="VJH181" s="396"/>
      <c r="VJI181" s="396"/>
      <c r="VJJ181" s="396"/>
      <c r="VJK181" s="396"/>
      <c r="VJL181" s="396"/>
      <c r="VJM181" s="396"/>
      <c r="VJN181" s="396"/>
      <c r="VJO181" s="396"/>
      <c r="VJP181" s="396"/>
      <c r="VJQ181" s="396"/>
      <c r="VJR181" s="396"/>
      <c r="VJS181" s="396"/>
      <c r="VJT181" s="396"/>
      <c r="VJU181" s="396"/>
      <c r="VJV181" s="396"/>
      <c r="VJW181" s="396"/>
      <c r="VJX181" s="396"/>
      <c r="VJY181" s="396"/>
      <c r="VJZ181" s="396"/>
      <c r="VKA181" s="396"/>
      <c r="VKB181" s="396"/>
      <c r="VKC181" s="396"/>
      <c r="VKD181" s="396"/>
      <c r="VKE181" s="396"/>
      <c r="VKF181" s="396"/>
      <c r="VKG181" s="396"/>
      <c r="VKH181" s="396"/>
      <c r="VKI181" s="396"/>
      <c r="VKJ181" s="396"/>
      <c r="VKK181" s="396"/>
      <c r="VKL181" s="396"/>
      <c r="VKM181" s="396"/>
      <c r="VKN181" s="396"/>
      <c r="VKO181" s="396"/>
      <c r="VKP181" s="396"/>
      <c r="VKQ181" s="396"/>
      <c r="VKR181" s="396"/>
      <c r="VKS181" s="396"/>
      <c r="VKT181" s="396"/>
      <c r="VKU181" s="396"/>
      <c r="VKV181" s="396"/>
      <c r="VKW181" s="396"/>
      <c r="VKX181" s="396"/>
      <c r="VKY181" s="396"/>
      <c r="VKZ181" s="396"/>
      <c r="VLA181" s="396"/>
      <c r="VLB181" s="396"/>
      <c r="VLC181" s="396"/>
      <c r="VLD181" s="396"/>
      <c r="VLE181" s="396"/>
      <c r="VLF181" s="396"/>
      <c r="VLG181" s="396"/>
      <c r="VLH181" s="396"/>
      <c r="VLI181" s="396"/>
      <c r="VLJ181" s="396"/>
      <c r="VLK181" s="396"/>
      <c r="VLL181" s="396"/>
      <c r="VLM181" s="396"/>
      <c r="VLN181" s="396"/>
      <c r="VLO181" s="396"/>
      <c r="VLP181" s="396"/>
      <c r="VLQ181" s="396"/>
      <c r="VLR181" s="396"/>
      <c r="VLS181" s="396"/>
      <c r="VLT181" s="396"/>
      <c r="VLU181" s="396"/>
      <c r="VLV181" s="396"/>
      <c r="VLW181" s="396"/>
      <c r="VLX181" s="396"/>
      <c r="VLY181" s="396"/>
      <c r="VLZ181" s="396"/>
      <c r="VMA181" s="396"/>
      <c r="VMB181" s="396"/>
      <c r="VMC181" s="396"/>
      <c r="VMD181" s="396"/>
      <c r="VME181" s="396"/>
      <c r="VMF181" s="396"/>
      <c r="VMG181" s="396"/>
      <c r="VMH181" s="396"/>
      <c r="VMI181" s="396"/>
      <c r="VMJ181" s="396"/>
      <c r="VMK181" s="396"/>
      <c r="VML181" s="396"/>
      <c r="VMM181" s="396"/>
      <c r="VMN181" s="396"/>
      <c r="VMO181" s="396"/>
      <c r="VMP181" s="396"/>
      <c r="VMQ181" s="396"/>
      <c r="VMR181" s="396"/>
      <c r="VMS181" s="396"/>
      <c r="VMT181" s="396"/>
      <c r="VMU181" s="396"/>
      <c r="VMV181" s="396"/>
      <c r="VMW181" s="396"/>
      <c r="VMX181" s="396"/>
      <c r="VMY181" s="396"/>
      <c r="VMZ181" s="396"/>
      <c r="VNA181" s="396"/>
      <c r="VNB181" s="396"/>
      <c r="VNC181" s="396"/>
      <c r="VND181" s="396"/>
      <c r="VNE181" s="396"/>
      <c r="VNF181" s="396"/>
      <c r="VNG181" s="396"/>
      <c r="VNH181" s="396"/>
      <c r="VNI181" s="396"/>
      <c r="VNJ181" s="396"/>
      <c r="VNK181" s="396"/>
      <c r="VNL181" s="396"/>
      <c r="VNM181" s="396"/>
      <c r="VNN181" s="396"/>
      <c r="VNO181" s="396"/>
      <c r="VNP181" s="396"/>
      <c r="VNQ181" s="396"/>
      <c r="VNR181" s="396"/>
      <c r="VNS181" s="396"/>
      <c r="VNT181" s="396"/>
      <c r="VNU181" s="396"/>
      <c r="VNV181" s="396"/>
      <c r="VNW181" s="396"/>
      <c r="VNX181" s="396"/>
      <c r="VNY181" s="396"/>
      <c r="VNZ181" s="396"/>
      <c r="VOA181" s="396"/>
      <c r="VOB181" s="396"/>
      <c r="VOC181" s="396"/>
      <c r="VOD181" s="396"/>
      <c r="VOE181" s="396"/>
      <c r="VOF181" s="396"/>
      <c r="VOG181" s="396"/>
      <c r="VOH181" s="396"/>
      <c r="VOI181" s="396"/>
      <c r="VOJ181" s="396"/>
      <c r="VOK181" s="396"/>
      <c r="VOL181" s="396"/>
      <c r="VOM181" s="396"/>
      <c r="VON181" s="396"/>
      <c r="VOO181" s="396"/>
      <c r="VOP181" s="396"/>
      <c r="VOQ181" s="396"/>
      <c r="VOR181" s="396"/>
      <c r="VOS181" s="396"/>
      <c r="VOT181" s="396"/>
      <c r="VOU181" s="396"/>
      <c r="VOV181" s="396"/>
      <c r="VOW181" s="396"/>
      <c r="VOX181" s="396"/>
      <c r="VOY181" s="396"/>
      <c r="VOZ181" s="396"/>
      <c r="VPA181" s="396"/>
      <c r="VPB181" s="396"/>
      <c r="VPC181" s="396"/>
      <c r="VPD181" s="396"/>
      <c r="VPE181" s="396"/>
      <c r="VPF181" s="396"/>
      <c r="VPG181" s="396"/>
      <c r="VPH181" s="396"/>
      <c r="VPI181" s="396"/>
      <c r="VPJ181" s="396"/>
      <c r="VPK181" s="396"/>
      <c r="VPL181" s="396"/>
      <c r="VPM181" s="396"/>
      <c r="VPN181" s="396"/>
      <c r="VPO181" s="396"/>
      <c r="VPP181" s="396"/>
      <c r="VPQ181" s="396"/>
      <c r="VPR181" s="396"/>
      <c r="VPS181" s="396"/>
      <c r="VPT181" s="396"/>
      <c r="VPU181" s="396"/>
      <c r="VPV181" s="396"/>
      <c r="VPW181" s="396"/>
      <c r="VPX181" s="396"/>
      <c r="VPY181" s="396"/>
      <c r="VPZ181" s="396"/>
      <c r="VQA181" s="396"/>
      <c r="VQB181" s="396"/>
      <c r="VQC181" s="396"/>
      <c r="VQD181" s="396"/>
      <c r="VQE181" s="396"/>
      <c r="VQF181" s="396"/>
      <c r="VQG181" s="396"/>
      <c r="VQH181" s="396"/>
      <c r="VQI181" s="396"/>
      <c r="VQJ181" s="396"/>
      <c r="VQK181" s="396"/>
      <c r="VQL181" s="396"/>
      <c r="VQM181" s="396"/>
      <c r="VQN181" s="396"/>
      <c r="VQO181" s="396"/>
      <c r="VQP181" s="396"/>
      <c r="VQQ181" s="396"/>
      <c r="VQR181" s="396"/>
      <c r="VQS181" s="396"/>
      <c r="VQT181" s="396"/>
      <c r="VQU181" s="396"/>
      <c r="VQV181" s="396"/>
      <c r="VQW181" s="396"/>
      <c r="VQX181" s="396"/>
      <c r="VQY181" s="396"/>
      <c r="VQZ181" s="396"/>
      <c r="VRA181" s="396"/>
      <c r="VRB181" s="396"/>
      <c r="VRC181" s="396"/>
      <c r="VRD181" s="396"/>
      <c r="VRE181" s="396"/>
      <c r="VRF181" s="396"/>
      <c r="VRG181" s="396"/>
      <c r="VRH181" s="396"/>
      <c r="VRI181" s="396"/>
      <c r="VRJ181" s="396"/>
      <c r="VRK181" s="396"/>
      <c r="VRL181" s="396"/>
      <c r="VRM181" s="396"/>
      <c r="VRN181" s="396"/>
      <c r="VRO181" s="396"/>
      <c r="VRP181" s="396"/>
      <c r="VRQ181" s="396"/>
      <c r="VRR181" s="396"/>
      <c r="VRS181" s="396"/>
      <c r="VRT181" s="396"/>
      <c r="VRU181" s="396"/>
      <c r="VRV181" s="396"/>
      <c r="VRW181" s="396"/>
      <c r="VRX181" s="396"/>
      <c r="VRY181" s="396"/>
      <c r="VRZ181" s="396"/>
      <c r="VSA181" s="396"/>
      <c r="VSB181" s="396"/>
      <c r="VSC181" s="396"/>
      <c r="VSD181" s="396"/>
      <c r="VSE181" s="396"/>
      <c r="VSF181" s="396"/>
      <c r="VSG181" s="396"/>
      <c r="VSH181" s="396"/>
      <c r="VSI181" s="396"/>
      <c r="VSJ181" s="396"/>
      <c r="VSK181" s="396"/>
      <c r="VSL181" s="396"/>
      <c r="VSM181" s="396"/>
      <c r="VSN181" s="396"/>
      <c r="VSO181" s="396"/>
      <c r="VSP181" s="396"/>
      <c r="VSQ181" s="396"/>
      <c r="VSR181" s="396"/>
      <c r="VSS181" s="396"/>
      <c r="VST181" s="396"/>
      <c r="VSU181" s="396"/>
      <c r="VSV181" s="396"/>
      <c r="VSW181" s="396"/>
      <c r="VSX181" s="396"/>
      <c r="VSY181" s="396"/>
      <c r="VSZ181" s="396"/>
      <c r="VTA181" s="396"/>
      <c r="VTB181" s="396"/>
      <c r="VTC181" s="396"/>
      <c r="VTD181" s="396"/>
      <c r="VTE181" s="396"/>
      <c r="VTF181" s="396"/>
      <c r="VTG181" s="396"/>
      <c r="VTH181" s="396"/>
      <c r="VTI181" s="396"/>
      <c r="VTJ181" s="396"/>
      <c r="VTK181" s="396"/>
      <c r="VTL181" s="396"/>
      <c r="VTM181" s="396"/>
      <c r="VTN181" s="396"/>
      <c r="VTO181" s="396"/>
      <c r="VTP181" s="396"/>
      <c r="VTQ181" s="396"/>
      <c r="VTR181" s="396"/>
      <c r="VTS181" s="396"/>
      <c r="VTT181" s="396"/>
      <c r="VTU181" s="396"/>
      <c r="VTV181" s="396"/>
      <c r="VTW181" s="396"/>
      <c r="VTX181" s="396"/>
      <c r="VTY181" s="396"/>
      <c r="VTZ181" s="396"/>
      <c r="VUA181" s="396"/>
      <c r="VUB181" s="396"/>
      <c r="VUC181" s="396"/>
      <c r="VUD181" s="396"/>
      <c r="VUE181" s="396"/>
      <c r="VUF181" s="396"/>
      <c r="VUG181" s="396"/>
      <c r="VUH181" s="396"/>
      <c r="VUI181" s="396"/>
      <c r="VUJ181" s="396"/>
      <c r="VUK181" s="396"/>
      <c r="VUL181" s="396"/>
      <c r="VUM181" s="396"/>
      <c r="VUN181" s="396"/>
      <c r="VUO181" s="396"/>
      <c r="VUP181" s="396"/>
      <c r="VUQ181" s="396"/>
      <c r="VUR181" s="396"/>
      <c r="VUS181" s="396"/>
      <c r="VUT181" s="396"/>
      <c r="VUU181" s="396"/>
      <c r="VUV181" s="396"/>
      <c r="VUW181" s="396"/>
      <c r="VUX181" s="396"/>
      <c r="VUY181" s="396"/>
      <c r="VUZ181" s="396"/>
      <c r="VVA181" s="396"/>
      <c r="VVB181" s="396"/>
      <c r="VVC181" s="396"/>
      <c r="VVD181" s="396"/>
      <c r="VVE181" s="396"/>
      <c r="VVF181" s="396"/>
      <c r="VVG181" s="396"/>
      <c r="VVH181" s="396"/>
      <c r="VVI181" s="396"/>
      <c r="VVJ181" s="396"/>
      <c r="VVK181" s="396"/>
      <c r="VVL181" s="396"/>
      <c r="VVM181" s="396"/>
      <c r="VVN181" s="396"/>
      <c r="VVO181" s="396"/>
      <c r="VVP181" s="396"/>
      <c r="VVQ181" s="396"/>
      <c r="VVR181" s="396"/>
      <c r="VVS181" s="396"/>
      <c r="VVT181" s="396"/>
      <c r="VVU181" s="396"/>
      <c r="VVV181" s="396"/>
      <c r="VVW181" s="396"/>
      <c r="VVX181" s="396"/>
      <c r="VVY181" s="396"/>
      <c r="VVZ181" s="396"/>
      <c r="VWA181" s="396"/>
      <c r="VWB181" s="396"/>
      <c r="VWC181" s="396"/>
      <c r="VWD181" s="396"/>
      <c r="VWE181" s="396"/>
      <c r="VWF181" s="396"/>
      <c r="VWG181" s="396"/>
      <c r="VWH181" s="396"/>
      <c r="VWI181" s="396"/>
      <c r="VWJ181" s="396"/>
      <c r="VWK181" s="396"/>
      <c r="VWL181" s="396"/>
      <c r="VWM181" s="396"/>
      <c r="VWN181" s="396"/>
      <c r="VWO181" s="396"/>
      <c r="VWP181" s="396"/>
      <c r="VWQ181" s="396"/>
      <c r="VWR181" s="396"/>
      <c r="VWS181" s="396"/>
      <c r="VWT181" s="396"/>
      <c r="VWU181" s="396"/>
      <c r="VWV181" s="396"/>
      <c r="VWW181" s="396"/>
      <c r="VWX181" s="396"/>
      <c r="VWY181" s="396"/>
      <c r="VWZ181" s="396"/>
      <c r="VXA181" s="396"/>
      <c r="VXB181" s="396"/>
      <c r="VXC181" s="396"/>
      <c r="VXD181" s="396"/>
      <c r="VXE181" s="396"/>
      <c r="VXF181" s="396"/>
      <c r="VXG181" s="396"/>
      <c r="VXH181" s="396"/>
      <c r="VXI181" s="396"/>
      <c r="VXJ181" s="396"/>
      <c r="VXK181" s="396"/>
      <c r="VXL181" s="396"/>
      <c r="VXM181" s="396"/>
      <c r="VXN181" s="396"/>
      <c r="VXO181" s="396"/>
      <c r="VXP181" s="396"/>
      <c r="VXQ181" s="396"/>
      <c r="VXR181" s="396"/>
      <c r="VXS181" s="396"/>
      <c r="VXT181" s="396"/>
      <c r="VXU181" s="396"/>
      <c r="VXV181" s="396"/>
      <c r="VXW181" s="396"/>
      <c r="VXX181" s="396"/>
      <c r="VXY181" s="396"/>
      <c r="VXZ181" s="396"/>
      <c r="VYA181" s="396"/>
      <c r="VYB181" s="396"/>
      <c r="VYC181" s="396"/>
      <c r="VYD181" s="396"/>
      <c r="VYE181" s="396"/>
      <c r="VYF181" s="396"/>
      <c r="VYG181" s="396"/>
      <c r="VYH181" s="396"/>
      <c r="VYI181" s="396"/>
      <c r="VYJ181" s="396"/>
      <c r="VYK181" s="396"/>
      <c r="VYL181" s="396"/>
      <c r="VYM181" s="396"/>
      <c r="VYN181" s="396"/>
      <c r="VYO181" s="396"/>
      <c r="VYP181" s="396"/>
      <c r="VYQ181" s="396"/>
      <c r="VYR181" s="396"/>
      <c r="VYS181" s="396"/>
      <c r="VYT181" s="396"/>
      <c r="VYU181" s="396"/>
      <c r="VYV181" s="396"/>
      <c r="VYW181" s="396"/>
      <c r="VYX181" s="396"/>
      <c r="VYY181" s="396"/>
      <c r="VYZ181" s="396"/>
      <c r="VZA181" s="396"/>
      <c r="VZB181" s="396"/>
      <c r="VZC181" s="396"/>
      <c r="VZD181" s="396"/>
      <c r="VZE181" s="396"/>
      <c r="VZF181" s="396"/>
      <c r="VZG181" s="396"/>
      <c r="VZH181" s="396"/>
      <c r="VZI181" s="396"/>
      <c r="VZJ181" s="396"/>
      <c r="VZK181" s="396"/>
      <c r="VZL181" s="396"/>
      <c r="VZM181" s="396"/>
      <c r="VZN181" s="396"/>
      <c r="VZO181" s="396"/>
      <c r="VZP181" s="396"/>
      <c r="VZQ181" s="396"/>
      <c r="VZR181" s="396"/>
      <c r="VZS181" s="396"/>
      <c r="VZT181" s="396"/>
      <c r="VZU181" s="396"/>
      <c r="VZV181" s="396"/>
      <c r="VZW181" s="396"/>
      <c r="VZX181" s="396"/>
      <c r="VZY181" s="396"/>
      <c r="VZZ181" s="396"/>
      <c r="WAA181" s="396"/>
      <c r="WAB181" s="396"/>
      <c r="WAC181" s="396"/>
      <c r="WAD181" s="396"/>
      <c r="WAE181" s="396"/>
      <c r="WAF181" s="396"/>
      <c r="WAG181" s="396"/>
      <c r="WAH181" s="396"/>
      <c r="WAI181" s="396"/>
      <c r="WAJ181" s="396"/>
      <c r="WAK181" s="396"/>
      <c r="WAL181" s="396"/>
      <c r="WAM181" s="396"/>
      <c r="WAN181" s="396"/>
      <c r="WAO181" s="396"/>
      <c r="WAP181" s="396"/>
      <c r="WAQ181" s="396"/>
      <c r="WAR181" s="396"/>
      <c r="WAS181" s="396"/>
      <c r="WAT181" s="396"/>
      <c r="WAU181" s="396"/>
      <c r="WAV181" s="396"/>
      <c r="WAW181" s="396"/>
      <c r="WAX181" s="396"/>
      <c r="WAY181" s="396"/>
      <c r="WAZ181" s="396"/>
      <c r="WBA181" s="396"/>
      <c r="WBB181" s="396"/>
      <c r="WBC181" s="396"/>
      <c r="WBD181" s="396"/>
      <c r="WBE181" s="396"/>
      <c r="WBF181" s="396"/>
      <c r="WBG181" s="396"/>
      <c r="WBH181" s="396"/>
      <c r="WBI181" s="396"/>
      <c r="WBJ181" s="396"/>
      <c r="WBK181" s="396"/>
      <c r="WBL181" s="396"/>
      <c r="WBM181" s="396"/>
      <c r="WBN181" s="396"/>
      <c r="WBO181" s="396"/>
      <c r="WBP181" s="396"/>
      <c r="WBQ181" s="396"/>
      <c r="WBR181" s="396"/>
      <c r="WBS181" s="396"/>
      <c r="WBT181" s="396"/>
      <c r="WBU181" s="396"/>
      <c r="WBV181" s="396"/>
      <c r="WBW181" s="396"/>
      <c r="WBX181" s="396"/>
      <c r="WBY181" s="396"/>
      <c r="WBZ181" s="396"/>
      <c r="WCA181" s="396"/>
      <c r="WCB181" s="396"/>
      <c r="WCC181" s="396"/>
      <c r="WCD181" s="396"/>
      <c r="WCE181" s="396"/>
      <c r="WCF181" s="396"/>
      <c r="WCG181" s="396"/>
      <c r="WCH181" s="396"/>
      <c r="WCI181" s="396"/>
      <c r="WCJ181" s="396"/>
      <c r="WCK181" s="396"/>
      <c r="WCL181" s="396"/>
      <c r="WCM181" s="396"/>
      <c r="WCN181" s="396"/>
      <c r="WCO181" s="396"/>
      <c r="WCP181" s="396"/>
      <c r="WCQ181" s="396"/>
      <c r="WCR181" s="396"/>
      <c r="WCS181" s="396"/>
      <c r="WCT181" s="396"/>
      <c r="WCU181" s="396"/>
      <c r="WCV181" s="396"/>
      <c r="WCW181" s="396"/>
      <c r="WCX181" s="396"/>
      <c r="WCY181" s="396"/>
      <c r="WCZ181" s="396"/>
      <c r="WDA181" s="396"/>
      <c r="WDB181" s="396"/>
      <c r="WDC181" s="396"/>
      <c r="WDD181" s="396"/>
      <c r="WDE181" s="396"/>
      <c r="WDF181" s="396"/>
      <c r="WDG181" s="396"/>
      <c r="WDH181" s="396"/>
      <c r="WDI181" s="396"/>
      <c r="WDJ181" s="396"/>
      <c r="WDK181" s="396"/>
      <c r="WDL181" s="396"/>
      <c r="WDM181" s="396"/>
      <c r="WDN181" s="396"/>
      <c r="WDO181" s="396"/>
      <c r="WDP181" s="396"/>
      <c r="WDQ181" s="396"/>
      <c r="WDR181" s="396"/>
      <c r="WDS181" s="396"/>
      <c r="WDT181" s="396"/>
      <c r="WDU181" s="396"/>
      <c r="WDV181" s="396"/>
      <c r="WDW181" s="396"/>
      <c r="WDX181" s="396"/>
      <c r="WDY181" s="396"/>
      <c r="WDZ181" s="396"/>
      <c r="WEA181" s="396"/>
      <c r="WEB181" s="396"/>
      <c r="WEC181" s="396"/>
      <c r="WED181" s="396"/>
      <c r="WEE181" s="396"/>
      <c r="WEF181" s="396"/>
      <c r="WEG181" s="396"/>
      <c r="WEH181" s="396"/>
      <c r="WEI181" s="396"/>
      <c r="WEJ181" s="396"/>
      <c r="WEK181" s="396"/>
      <c r="WEL181" s="396"/>
      <c r="WEM181" s="396"/>
      <c r="WEN181" s="396"/>
      <c r="WEO181" s="396"/>
      <c r="WEP181" s="396"/>
      <c r="WEQ181" s="396"/>
      <c r="WER181" s="396"/>
      <c r="WES181" s="396"/>
      <c r="WET181" s="396"/>
      <c r="WEU181" s="396"/>
      <c r="WEV181" s="396"/>
      <c r="WEW181" s="396"/>
      <c r="WEX181" s="396"/>
      <c r="WEY181" s="396"/>
      <c r="WEZ181" s="396"/>
      <c r="WFA181" s="396"/>
      <c r="WFB181" s="396"/>
      <c r="WFC181" s="396"/>
      <c r="WFD181" s="396"/>
      <c r="WFE181" s="396"/>
      <c r="WFF181" s="396"/>
      <c r="WFG181" s="396"/>
      <c r="WFH181" s="396"/>
      <c r="WFI181" s="396"/>
      <c r="WFJ181" s="396"/>
      <c r="WFK181" s="396"/>
      <c r="WFL181" s="396"/>
      <c r="WFM181" s="396"/>
      <c r="WFN181" s="396"/>
      <c r="WFO181" s="396"/>
      <c r="WFP181" s="396"/>
      <c r="WFQ181" s="396"/>
      <c r="WFR181" s="396"/>
      <c r="WFS181" s="396"/>
      <c r="WFT181" s="396"/>
      <c r="WFU181" s="396"/>
      <c r="WFV181" s="396"/>
      <c r="WFW181" s="396"/>
      <c r="WFX181" s="396"/>
      <c r="WFY181" s="396"/>
      <c r="WFZ181" s="396"/>
      <c r="WGA181" s="396"/>
      <c r="WGB181" s="396"/>
      <c r="WGC181" s="396"/>
      <c r="WGD181" s="396"/>
      <c r="WGE181" s="396"/>
      <c r="WGF181" s="396"/>
      <c r="WGG181" s="396"/>
      <c r="WGH181" s="396"/>
      <c r="WGI181" s="396"/>
      <c r="WGJ181" s="396"/>
      <c r="WGK181" s="396"/>
      <c r="WGL181" s="396"/>
      <c r="WGM181" s="396"/>
      <c r="WGN181" s="396"/>
      <c r="WGO181" s="396"/>
      <c r="WGP181" s="396"/>
      <c r="WGQ181" s="396"/>
      <c r="WGR181" s="396"/>
      <c r="WGS181" s="396"/>
      <c r="WGT181" s="396"/>
      <c r="WGU181" s="396"/>
      <c r="WGV181" s="396"/>
      <c r="WGW181" s="396"/>
      <c r="WGX181" s="396"/>
      <c r="WGY181" s="396"/>
      <c r="WGZ181" s="396"/>
      <c r="WHA181" s="396"/>
      <c r="WHB181" s="396"/>
      <c r="WHC181" s="396"/>
      <c r="WHD181" s="396"/>
      <c r="WHE181" s="396"/>
      <c r="WHF181" s="396"/>
      <c r="WHG181" s="396"/>
      <c r="WHH181" s="396"/>
      <c r="WHI181" s="396"/>
      <c r="WHJ181" s="396"/>
      <c r="WHK181" s="396"/>
      <c r="WHL181" s="396"/>
      <c r="WHM181" s="396"/>
      <c r="WHN181" s="396"/>
      <c r="WHO181" s="396"/>
      <c r="WHP181" s="396"/>
      <c r="WHQ181" s="396"/>
      <c r="WHR181" s="396"/>
      <c r="WHS181" s="396"/>
      <c r="WHT181" s="396"/>
      <c r="WHU181" s="396"/>
      <c r="WHV181" s="396"/>
      <c r="WHW181" s="396"/>
      <c r="WHX181" s="396"/>
      <c r="WHY181" s="396"/>
      <c r="WHZ181" s="396"/>
      <c r="WIA181" s="396"/>
      <c r="WIB181" s="396"/>
      <c r="WIC181" s="396"/>
      <c r="WID181" s="396"/>
      <c r="WIE181" s="396"/>
      <c r="WIF181" s="396"/>
      <c r="WIG181" s="396"/>
      <c r="WIH181" s="396"/>
      <c r="WII181" s="396"/>
      <c r="WIJ181" s="396"/>
      <c r="WIK181" s="396"/>
      <c r="WIL181" s="396"/>
      <c r="WIM181" s="396"/>
      <c r="WIN181" s="396"/>
      <c r="WIO181" s="396"/>
      <c r="WIP181" s="396"/>
      <c r="WIQ181" s="396"/>
      <c r="WIR181" s="396"/>
      <c r="WIS181" s="396"/>
      <c r="WIT181" s="396"/>
      <c r="WIU181" s="396"/>
      <c r="WIV181" s="396"/>
      <c r="WIW181" s="396"/>
      <c r="WIX181" s="396"/>
      <c r="WIY181" s="396"/>
      <c r="WIZ181" s="396"/>
      <c r="WJA181" s="396"/>
      <c r="WJB181" s="396"/>
      <c r="WJC181" s="396"/>
      <c r="WJD181" s="396"/>
      <c r="WJE181" s="396"/>
      <c r="WJF181" s="396"/>
      <c r="WJG181" s="396"/>
      <c r="WJH181" s="396"/>
      <c r="WJI181" s="396"/>
      <c r="WJJ181" s="396"/>
      <c r="WJK181" s="396"/>
      <c r="WJL181" s="396"/>
      <c r="WJM181" s="396"/>
      <c r="WJN181" s="396"/>
      <c r="WJO181" s="396"/>
      <c r="WJP181" s="396"/>
      <c r="WJQ181" s="396"/>
      <c r="WJR181" s="396"/>
      <c r="WJS181" s="396"/>
      <c r="WJT181" s="396"/>
      <c r="WJU181" s="396"/>
      <c r="WJV181" s="396"/>
      <c r="WJW181" s="396"/>
      <c r="WJX181" s="396"/>
      <c r="WJY181" s="396"/>
      <c r="WJZ181" s="396"/>
      <c r="WKA181" s="396"/>
      <c r="WKB181" s="396"/>
      <c r="WKC181" s="396"/>
      <c r="WKD181" s="396"/>
      <c r="WKE181" s="396"/>
      <c r="WKF181" s="396"/>
      <c r="WKG181" s="396"/>
      <c r="WKH181" s="396"/>
      <c r="WKI181" s="396"/>
      <c r="WKJ181" s="396"/>
      <c r="WKK181" s="396"/>
      <c r="WKL181" s="396"/>
      <c r="WKM181" s="396"/>
      <c r="WKN181" s="396"/>
      <c r="WKO181" s="396"/>
      <c r="WKP181" s="396"/>
      <c r="WKQ181" s="396"/>
      <c r="WKR181" s="396"/>
      <c r="WKS181" s="396"/>
      <c r="WKT181" s="396"/>
      <c r="WKU181" s="396"/>
      <c r="WKV181" s="396"/>
      <c r="WKW181" s="396"/>
      <c r="WKX181" s="396"/>
      <c r="WKY181" s="396"/>
      <c r="WKZ181" s="396"/>
      <c r="WLA181" s="396"/>
      <c r="WLB181" s="396"/>
      <c r="WLC181" s="396"/>
      <c r="WLD181" s="396"/>
      <c r="WLE181" s="396"/>
      <c r="WLF181" s="396"/>
      <c r="WLG181" s="396"/>
      <c r="WLH181" s="396"/>
      <c r="WLI181" s="396"/>
      <c r="WLJ181" s="396"/>
      <c r="WLK181" s="396"/>
      <c r="WLL181" s="396"/>
      <c r="WLM181" s="396"/>
      <c r="WLN181" s="396"/>
      <c r="WLO181" s="396"/>
      <c r="WLP181" s="396"/>
      <c r="WLQ181" s="396"/>
      <c r="WLR181" s="396"/>
      <c r="WLS181" s="396"/>
      <c r="WLT181" s="396"/>
      <c r="WLU181" s="396"/>
      <c r="WLV181" s="396"/>
      <c r="WLW181" s="396"/>
      <c r="WLX181" s="396"/>
      <c r="WLY181" s="396"/>
      <c r="WLZ181" s="396"/>
      <c r="WMA181" s="396"/>
      <c r="WMB181" s="396"/>
      <c r="WMC181" s="396"/>
      <c r="WMD181" s="396"/>
      <c r="WME181" s="396"/>
      <c r="WMF181" s="396"/>
      <c r="WMG181" s="396"/>
      <c r="WMH181" s="396"/>
      <c r="WMI181" s="396"/>
      <c r="WMJ181" s="396"/>
      <c r="WMK181" s="396"/>
      <c r="WML181" s="396"/>
      <c r="WMM181" s="396"/>
      <c r="WMN181" s="396"/>
      <c r="WMO181" s="396"/>
      <c r="WMP181" s="396"/>
      <c r="WMQ181" s="396"/>
      <c r="WMR181" s="396"/>
      <c r="WMS181" s="396"/>
      <c r="WMT181" s="396"/>
      <c r="WMU181" s="396"/>
      <c r="WMV181" s="396"/>
      <c r="WMW181" s="396"/>
      <c r="WMX181" s="396"/>
      <c r="WMY181" s="396"/>
      <c r="WMZ181" s="396"/>
      <c r="WNA181" s="396"/>
      <c r="WNB181" s="396"/>
      <c r="WNC181" s="396"/>
      <c r="WND181" s="396"/>
      <c r="WNE181" s="396"/>
      <c r="WNF181" s="396"/>
      <c r="WNG181" s="396"/>
      <c r="WNH181" s="396"/>
      <c r="WNI181" s="396"/>
      <c r="WNJ181" s="396"/>
      <c r="WNK181" s="396"/>
      <c r="WNL181" s="396"/>
      <c r="WNM181" s="396"/>
      <c r="WNN181" s="396"/>
      <c r="WNO181" s="396"/>
      <c r="WNP181" s="396"/>
      <c r="WNQ181" s="396"/>
      <c r="WNR181" s="396"/>
      <c r="WNS181" s="396"/>
      <c r="WNT181" s="396"/>
      <c r="WNU181" s="396"/>
      <c r="WNV181" s="396"/>
      <c r="WNW181" s="396"/>
      <c r="WNX181" s="396"/>
      <c r="WNY181" s="396"/>
      <c r="WNZ181" s="396"/>
      <c r="WOA181" s="396"/>
      <c r="WOB181" s="396"/>
      <c r="WOC181" s="396"/>
      <c r="WOD181" s="396"/>
      <c r="WOE181" s="396"/>
      <c r="WOF181" s="396"/>
      <c r="WOG181" s="396"/>
      <c r="WOH181" s="396"/>
      <c r="WOI181" s="396"/>
      <c r="WOJ181" s="396"/>
      <c r="WOK181" s="396"/>
      <c r="WOL181" s="396"/>
      <c r="WOM181" s="396"/>
      <c r="WON181" s="396"/>
      <c r="WOO181" s="396"/>
      <c r="WOP181" s="396"/>
      <c r="WOQ181" s="396"/>
      <c r="WOR181" s="396"/>
      <c r="WOS181" s="396"/>
      <c r="WOT181" s="396"/>
      <c r="WOU181" s="396"/>
      <c r="WOV181" s="396"/>
      <c r="WOW181" s="396"/>
      <c r="WOX181" s="396"/>
      <c r="WOY181" s="396"/>
      <c r="WOZ181" s="396"/>
      <c r="WPA181" s="396"/>
      <c r="WPB181" s="396"/>
      <c r="WPC181" s="396"/>
      <c r="WPD181" s="396"/>
      <c r="WPE181" s="396"/>
      <c r="WPF181" s="396"/>
      <c r="WPG181" s="396"/>
      <c r="WPH181" s="396"/>
      <c r="WPI181" s="396"/>
      <c r="WPJ181" s="396"/>
      <c r="WPK181" s="396"/>
      <c r="WPL181" s="396"/>
      <c r="WPM181" s="396"/>
      <c r="WPN181" s="396"/>
      <c r="WPO181" s="396"/>
      <c r="WPP181" s="396"/>
      <c r="WPQ181" s="396"/>
      <c r="WPR181" s="396"/>
      <c r="WPS181" s="396"/>
      <c r="WPT181" s="396"/>
      <c r="WPU181" s="396"/>
      <c r="WPV181" s="396"/>
      <c r="WPW181" s="396"/>
      <c r="WPX181" s="396"/>
      <c r="WPY181" s="396"/>
      <c r="WPZ181" s="396"/>
      <c r="WQA181" s="396"/>
      <c r="WQB181" s="396"/>
      <c r="WQC181" s="396"/>
      <c r="WQD181" s="396"/>
      <c r="WQE181" s="396"/>
      <c r="WQF181" s="396"/>
      <c r="WQG181" s="396"/>
      <c r="WQH181" s="396"/>
      <c r="WQI181" s="396"/>
      <c r="WQJ181" s="396"/>
      <c r="WQK181" s="396"/>
      <c r="WQL181" s="396"/>
      <c r="WQM181" s="396"/>
      <c r="WQN181" s="396"/>
      <c r="WQO181" s="396"/>
      <c r="WQP181" s="396"/>
      <c r="WQQ181" s="396"/>
      <c r="WQR181" s="396"/>
      <c r="WQS181" s="396"/>
      <c r="WQT181" s="396"/>
      <c r="WQU181" s="396"/>
      <c r="WQV181" s="396"/>
      <c r="WQW181" s="396"/>
      <c r="WQX181" s="396"/>
      <c r="WQY181" s="396"/>
      <c r="WQZ181" s="396"/>
      <c r="WRA181" s="396"/>
      <c r="WRB181" s="396"/>
      <c r="WRC181" s="396"/>
      <c r="WRD181" s="396"/>
      <c r="WRE181" s="396"/>
      <c r="WRF181" s="396"/>
      <c r="WRG181" s="396"/>
      <c r="WRH181" s="396"/>
      <c r="WRI181" s="396"/>
      <c r="WRJ181" s="396"/>
      <c r="WRK181" s="396"/>
      <c r="WRL181" s="396"/>
      <c r="WRM181" s="396"/>
      <c r="WRN181" s="396"/>
      <c r="WRO181" s="396"/>
      <c r="WRP181" s="396"/>
      <c r="WRQ181" s="396"/>
      <c r="WRR181" s="396"/>
      <c r="WRS181" s="396"/>
      <c r="WRT181" s="396"/>
      <c r="WRU181" s="396"/>
      <c r="WRV181" s="396"/>
      <c r="WRW181" s="396"/>
      <c r="WRX181" s="396"/>
      <c r="WRY181" s="396"/>
      <c r="WRZ181" s="396"/>
      <c r="WSA181" s="396"/>
      <c r="WSB181" s="396"/>
      <c r="WSC181" s="396"/>
      <c r="WSD181" s="396"/>
      <c r="WSE181" s="396"/>
      <c r="WSF181" s="396"/>
      <c r="WSG181" s="396"/>
      <c r="WSH181" s="396"/>
      <c r="WSI181" s="396"/>
      <c r="WSJ181" s="396"/>
      <c r="WSK181" s="396"/>
      <c r="WSL181" s="396"/>
      <c r="WSM181" s="396"/>
      <c r="WSN181" s="396"/>
      <c r="WSO181" s="396"/>
      <c r="WSP181" s="396"/>
      <c r="WSQ181" s="396"/>
      <c r="WSR181" s="396"/>
      <c r="WSS181" s="396"/>
      <c r="WST181" s="396"/>
      <c r="WSU181" s="396"/>
      <c r="WSV181" s="396"/>
      <c r="WSW181" s="396"/>
      <c r="WSX181" s="396"/>
      <c r="WSY181" s="396"/>
      <c r="WSZ181" s="396"/>
      <c r="WTA181" s="396"/>
      <c r="WTB181" s="396"/>
      <c r="WTC181" s="396"/>
      <c r="WTD181" s="396"/>
      <c r="WTE181" s="396"/>
      <c r="WTF181" s="396"/>
      <c r="WTG181" s="396"/>
      <c r="WTH181" s="396"/>
      <c r="WTI181" s="396"/>
      <c r="WTJ181" s="396"/>
      <c r="WTK181" s="396"/>
      <c r="WTL181" s="396"/>
      <c r="WTM181" s="396"/>
      <c r="WTN181" s="396"/>
      <c r="WTO181" s="396"/>
      <c r="WTP181" s="396"/>
      <c r="WTQ181" s="396"/>
      <c r="WTR181" s="396"/>
      <c r="WTS181" s="396"/>
      <c r="WTT181" s="396"/>
      <c r="WTU181" s="396"/>
      <c r="WTV181" s="396"/>
      <c r="WTW181" s="396"/>
      <c r="WTX181" s="396"/>
      <c r="WTY181" s="396"/>
      <c r="WTZ181" s="396"/>
      <c r="WUA181" s="396"/>
      <c r="WUB181" s="396"/>
      <c r="WUC181" s="396"/>
      <c r="WUD181" s="396"/>
      <c r="WUE181" s="396"/>
      <c r="WUF181" s="396"/>
      <c r="WUG181" s="396"/>
      <c r="WUH181" s="396"/>
      <c r="WUI181" s="396"/>
      <c r="WUJ181" s="396"/>
      <c r="WUK181" s="396"/>
      <c r="WUL181" s="396"/>
      <c r="WUM181" s="396"/>
      <c r="WUN181" s="396"/>
      <c r="WUO181" s="396"/>
      <c r="WUP181" s="396"/>
      <c r="WUQ181" s="396"/>
      <c r="WUR181" s="396"/>
      <c r="WUS181" s="396"/>
      <c r="WUT181" s="396"/>
      <c r="WUU181" s="396"/>
      <c r="WUV181" s="396"/>
      <c r="WUW181" s="396"/>
      <c r="WUX181" s="396"/>
      <c r="WUY181" s="396"/>
      <c r="WUZ181" s="396"/>
      <c r="WVA181" s="396"/>
      <c r="WVB181" s="396"/>
      <c r="WVC181" s="396"/>
      <c r="WVD181" s="396"/>
      <c r="WVE181" s="396"/>
      <c r="WVF181" s="396"/>
      <c r="WVG181" s="396"/>
      <c r="WVH181" s="396"/>
      <c r="WVI181" s="396"/>
      <c r="WVJ181" s="396"/>
      <c r="WVK181" s="396"/>
      <c r="WVL181" s="396"/>
      <c r="WVM181" s="396"/>
      <c r="WVN181" s="396"/>
      <c r="WVO181" s="396"/>
      <c r="WVP181" s="396"/>
      <c r="WVQ181" s="396"/>
      <c r="WVR181" s="396"/>
      <c r="WVS181" s="396"/>
      <c r="WVT181" s="396"/>
      <c r="WVU181" s="396"/>
      <c r="WVV181" s="396"/>
      <c r="WVW181" s="396"/>
      <c r="WVX181" s="396"/>
      <c r="WVY181" s="396"/>
      <c r="WVZ181" s="396"/>
      <c r="WWA181" s="396"/>
      <c r="WWB181" s="396"/>
      <c r="WWC181" s="396"/>
      <c r="WWD181" s="396"/>
      <c r="WWE181" s="396"/>
      <c r="WWF181" s="396"/>
      <c r="WWG181" s="396"/>
      <c r="WWH181" s="396"/>
      <c r="WWI181" s="396"/>
      <c r="WWJ181" s="396"/>
      <c r="WWK181" s="396"/>
      <c r="WWL181" s="396"/>
      <c r="WWM181" s="396"/>
      <c r="WWN181" s="396"/>
      <c r="WWO181" s="396"/>
      <c r="WWP181" s="396"/>
      <c r="WWQ181" s="396"/>
      <c r="WWR181" s="396"/>
      <c r="WWS181" s="396"/>
      <c r="WWT181" s="396"/>
      <c r="WWU181" s="396"/>
      <c r="WWV181" s="396"/>
      <c r="WWW181" s="396"/>
      <c r="WWX181" s="396"/>
      <c r="WWY181" s="396"/>
      <c r="WWZ181" s="396"/>
      <c r="WXA181" s="396"/>
      <c r="WXB181" s="396"/>
      <c r="WXC181" s="396"/>
      <c r="WXD181" s="396"/>
      <c r="WXE181" s="396"/>
      <c r="WXF181" s="396"/>
      <c r="WXG181" s="396"/>
      <c r="WXH181" s="396"/>
      <c r="WXI181" s="396"/>
      <c r="WXJ181" s="396"/>
      <c r="WXK181" s="396"/>
      <c r="WXL181" s="396"/>
      <c r="WXM181" s="396"/>
      <c r="WXN181" s="396"/>
      <c r="WXO181" s="396"/>
      <c r="WXP181" s="396"/>
      <c r="WXQ181" s="396"/>
      <c r="WXR181" s="396"/>
      <c r="WXS181" s="396"/>
      <c r="WXT181" s="396"/>
      <c r="WXU181" s="396"/>
      <c r="WXV181" s="396"/>
      <c r="WXW181" s="396"/>
      <c r="WXX181" s="396"/>
      <c r="WXY181" s="396"/>
      <c r="WXZ181" s="396"/>
      <c r="WYA181" s="396"/>
      <c r="WYB181" s="396"/>
      <c r="WYC181" s="396"/>
      <c r="WYD181" s="396"/>
      <c r="WYE181" s="396"/>
      <c r="WYF181" s="396"/>
      <c r="WYG181" s="396"/>
      <c r="WYH181" s="396"/>
      <c r="WYI181" s="396"/>
      <c r="WYJ181" s="396"/>
      <c r="WYK181" s="396"/>
      <c r="WYL181" s="396"/>
      <c r="WYM181" s="396"/>
      <c r="WYN181" s="396"/>
      <c r="WYO181" s="396"/>
      <c r="WYP181" s="396"/>
      <c r="WYQ181" s="396"/>
      <c r="WYR181" s="396"/>
      <c r="WYS181" s="396"/>
      <c r="WYT181" s="396"/>
      <c r="WYU181" s="396"/>
      <c r="WYV181" s="396"/>
      <c r="WYW181" s="396"/>
      <c r="WYX181" s="396"/>
      <c r="WYY181" s="396"/>
      <c r="WYZ181" s="396"/>
      <c r="WZA181" s="396"/>
      <c r="WZB181" s="396"/>
      <c r="WZC181" s="396"/>
      <c r="WZD181" s="396"/>
      <c r="WZE181" s="396"/>
      <c r="WZF181" s="396"/>
      <c r="WZG181" s="396"/>
      <c r="WZH181" s="396"/>
      <c r="WZI181" s="396"/>
      <c r="WZJ181" s="396"/>
      <c r="WZK181" s="396"/>
      <c r="WZL181" s="396"/>
      <c r="WZM181" s="396"/>
      <c r="WZN181" s="396"/>
      <c r="WZO181" s="396"/>
      <c r="WZP181" s="396"/>
      <c r="WZQ181" s="396"/>
      <c r="WZR181" s="396"/>
      <c r="WZS181" s="396"/>
      <c r="WZT181" s="396"/>
      <c r="WZU181" s="396"/>
      <c r="WZV181" s="396"/>
      <c r="WZW181" s="396"/>
      <c r="WZX181" s="396"/>
      <c r="WZY181" s="396"/>
      <c r="WZZ181" s="396"/>
      <c r="XAA181" s="396"/>
      <c r="XAB181" s="396"/>
      <c r="XAC181" s="396"/>
      <c r="XAD181" s="396"/>
      <c r="XAE181" s="396"/>
      <c r="XAF181" s="396"/>
      <c r="XAG181" s="396"/>
      <c r="XAH181" s="396"/>
      <c r="XAI181" s="396"/>
      <c r="XAJ181" s="396"/>
      <c r="XAK181" s="396"/>
      <c r="XAL181" s="396"/>
      <c r="XAM181" s="396"/>
      <c r="XAN181" s="396"/>
      <c r="XAO181" s="396"/>
      <c r="XAP181" s="396"/>
      <c r="XAQ181" s="396"/>
      <c r="XAR181" s="396"/>
      <c r="XAS181" s="396"/>
      <c r="XAT181" s="396"/>
      <c r="XAU181" s="396"/>
      <c r="XAV181" s="396"/>
      <c r="XAW181" s="396"/>
      <c r="XAX181" s="396"/>
      <c r="XAY181" s="396"/>
      <c r="XAZ181" s="396"/>
      <c r="XBA181" s="396"/>
      <c r="XBB181" s="396"/>
      <c r="XBC181" s="396"/>
      <c r="XBD181" s="396"/>
      <c r="XBE181" s="396"/>
      <c r="XBF181" s="396"/>
      <c r="XBG181" s="396"/>
      <c r="XBH181" s="396"/>
      <c r="XBI181" s="396"/>
      <c r="XBJ181" s="396"/>
      <c r="XBK181" s="396"/>
      <c r="XBL181" s="396"/>
      <c r="XBM181" s="396"/>
      <c r="XBN181" s="396"/>
      <c r="XBO181" s="396"/>
      <c r="XBP181" s="396"/>
      <c r="XBQ181" s="396"/>
      <c r="XBR181" s="396"/>
      <c r="XBS181" s="396"/>
      <c r="XBT181" s="396"/>
      <c r="XBU181" s="396"/>
      <c r="XBV181" s="396"/>
      <c r="XBW181" s="396"/>
      <c r="XBX181" s="396"/>
      <c r="XBY181" s="396"/>
      <c r="XBZ181" s="396"/>
      <c r="XCA181" s="396"/>
      <c r="XCB181" s="396"/>
      <c r="XCC181" s="396"/>
      <c r="XCD181" s="396"/>
      <c r="XCE181" s="396"/>
      <c r="XCF181" s="396"/>
      <c r="XCG181" s="396"/>
      <c r="XCH181" s="396"/>
      <c r="XCI181" s="396"/>
      <c r="XCJ181" s="396"/>
      <c r="XCK181" s="396"/>
      <c r="XCL181" s="396"/>
      <c r="XCM181" s="396"/>
      <c r="XCN181" s="396"/>
      <c r="XCO181" s="396"/>
      <c r="XCP181" s="396"/>
      <c r="XCQ181" s="396"/>
      <c r="XCR181" s="396"/>
      <c r="XCS181" s="396"/>
      <c r="XCT181" s="396"/>
      <c r="XCU181" s="396"/>
      <c r="XCV181" s="396"/>
      <c r="XCW181" s="396"/>
      <c r="XCX181" s="396"/>
      <c r="XCY181" s="396"/>
      <c r="XCZ181" s="396"/>
      <c r="XDA181" s="396"/>
      <c r="XDB181" s="396"/>
      <c r="XDC181" s="396"/>
      <c r="XDD181" s="396"/>
      <c r="XDE181" s="396"/>
      <c r="XDF181" s="396"/>
      <c r="XDG181" s="396"/>
      <c r="XDH181" s="396"/>
      <c r="XDI181" s="396"/>
      <c r="XDJ181" s="396"/>
      <c r="XDK181" s="396"/>
      <c r="XDL181" s="396"/>
      <c r="XDM181" s="396"/>
      <c r="XDN181" s="396"/>
      <c r="XDO181" s="396"/>
      <c r="XDP181" s="396"/>
      <c r="XDQ181" s="396"/>
      <c r="XDR181" s="396"/>
      <c r="XDS181" s="396"/>
      <c r="XDT181" s="396"/>
      <c r="XDU181" s="396"/>
      <c r="XDV181" s="396"/>
      <c r="XDW181" s="396"/>
      <c r="XDX181" s="396"/>
      <c r="XDY181" s="396"/>
      <c r="XDZ181" s="396"/>
      <c r="XEA181" s="396"/>
      <c r="XEB181" s="396"/>
      <c r="XEC181" s="396"/>
      <c r="XEE181" s="396"/>
      <c r="XEF181" s="125"/>
      <c r="XEG181" s="369"/>
      <c r="XEH181" s="272"/>
      <c r="XEI181" s="273"/>
      <c r="XEJ181" s="272"/>
      <c r="XEK181" s="272"/>
      <c r="XEL181" s="272"/>
      <c r="XEM181" s="272"/>
      <c r="XEN181" s="133"/>
      <c r="XEO181" s="114"/>
      <c r="XEP181" s="114"/>
    </row>
    <row r="182" spans="1:16370" s="387" customFormat="1" ht="93.6">
      <c r="A182" s="387" t="s">
        <v>56</v>
      </c>
      <c r="C182" s="286" t="s">
        <v>2951</v>
      </c>
      <c r="D182" s="414" t="s">
        <v>2952</v>
      </c>
      <c r="E182" s="398"/>
      <c r="F182" s="409">
        <f>F183</f>
        <v>0.98</v>
      </c>
      <c r="G182" s="409">
        <f t="shared" ref="G182:K183" si="93">G183</f>
        <v>0</v>
      </c>
      <c r="H182" s="409">
        <f t="shared" si="93"/>
        <v>0.98</v>
      </c>
      <c r="I182" s="409">
        <f t="shared" si="93"/>
        <v>0.16</v>
      </c>
      <c r="J182" s="409">
        <f t="shared" si="93"/>
        <v>0.03</v>
      </c>
      <c r="K182" s="409">
        <f t="shared" si="93"/>
        <v>0.79</v>
      </c>
      <c r="L182" s="114"/>
      <c r="M182" s="114">
        <f t="shared" si="62"/>
        <v>0.98</v>
      </c>
      <c r="N182" s="410">
        <f t="shared" si="63"/>
        <v>0</v>
      </c>
      <c r="O182" s="411">
        <f t="shared" si="64"/>
        <v>0</v>
      </c>
      <c r="P182" s="412"/>
      <c r="Q182" s="412"/>
      <c r="R182" s="412"/>
      <c r="S182" s="412"/>
      <c r="T182" s="412"/>
      <c r="U182" s="412"/>
      <c r="V182" s="412"/>
      <c r="W182" s="412"/>
      <c r="X182" s="412"/>
      <c r="Y182" s="411">
        <f t="shared" si="65"/>
        <v>0</v>
      </c>
      <c r="Z182" s="412"/>
      <c r="AA182" s="412"/>
      <c r="AB182" s="412"/>
      <c r="AC182" s="412"/>
      <c r="AD182" s="412"/>
      <c r="AE182" s="412"/>
      <c r="AF182" s="412"/>
      <c r="AG182" s="412"/>
      <c r="AH182" s="412"/>
      <c r="AI182" s="412"/>
      <c r="AJ182" s="412"/>
      <c r="AK182" s="412"/>
      <c r="AL182" s="412"/>
      <c r="AM182" s="412"/>
      <c r="AN182" s="412"/>
      <c r="AO182" s="412"/>
      <c r="AP182" s="412"/>
      <c r="AQ182" s="412"/>
      <c r="AR182" s="412"/>
      <c r="AS182" s="412"/>
      <c r="AT182" s="412"/>
      <c r="AU182" s="412"/>
      <c r="AV182" s="412"/>
      <c r="AW182" s="411">
        <f t="shared" si="66"/>
        <v>0</v>
      </c>
      <c r="AX182" s="412"/>
      <c r="AY182" s="412"/>
      <c r="AZ182" s="398"/>
      <c r="BA182" s="398"/>
      <c r="BB182" s="401"/>
      <c r="BC182" s="401"/>
      <c r="BD182" s="401">
        <f t="shared" si="67"/>
        <v>0</v>
      </c>
      <c r="BE182" s="401"/>
      <c r="BF182" s="401"/>
      <c r="BG182" s="401"/>
      <c r="BH182" s="401">
        <f t="shared" si="68"/>
        <v>0</v>
      </c>
      <c r="BI182" s="401"/>
      <c r="BJ182" s="401"/>
      <c r="BK182" s="401"/>
      <c r="BL182" s="114"/>
      <c r="BM182" s="398"/>
      <c r="BN182" s="398"/>
      <c r="BO182" s="398"/>
      <c r="BP182" s="398"/>
      <c r="BQ182" s="114"/>
      <c r="BR182" s="398"/>
      <c r="BS182" s="398"/>
      <c r="BT182" s="398"/>
      <c r="BU182" s="398"/>
      <c r="BV182" s="413"/>
      <c r="BW182" s="397"/>
      <c r="BX182" s="397"/>
    </row>
    <row r="183" spans="1:16370" s="387" customFormat="1">
      <c r="A183" s="387" t="s">
        <v>56</v>
      </c>
      <c r="C183" s="397" t="s">
        <v>1264</v>
      </c>
      <c r="D183" s="417" t="s">
        <v>1240</v>
      </c>
      <c r="E183" s="397"/>
      <c r="F183" s="409">
        <f>F184</f>
        <v>0.98</v>
      </c>
      <c r="G183" s="409">
        <f t="shared" si="93"/>
        <v>0</v>
      </c>
      <c r="H183" s="409">
        <f t="shared" si="93"/>
        <v>0.98</v>
      </c>
      <c r="I183" s="409">
        <f t="shared" si="93"/>
        <v>0.16</v>
      </c>
      <c r="J183" s="409">
        <f t="shared" si="93"/>
        <v>0.03</v>
      </c>
      <c r="K183" s="409">
        <f t="shared" si="93"/>
        <v>0.79</v>
      </c>
      <c r="L183" s="114"/>
      <c r="M183" s="114">
        <f t="shared" si="62"/>
        <v>0.98</v>
      </c>
      <c r="N183" s="410">
        <f t="shared" si="63"/>
        <v>0</v>
      </c>
      <c r="O183" s="411">
        <f t="shared" si="64"/>
        <v>0</v>
      </c>
      <c r="P183" s="412"/>
      <c r="Q183" s="412"/>
      <c r="R183" s="412"/>
      <c r="S183" s="412"/>
      <c r="T183" s="412"/>
      <c r="U183" s="412"/>
      <c r="V183" s="412"/>
      <c r="W183" s="412"/>
      <c r="X183" s="412"/>
      <c r="Y183" s="411">
        <f t="shared" si="65"/>
        <v>0</v>
      </c>
      <c r="Z183" s="412"/>
      <c r="AA183" s="412"/>
      <c r="AB183" s="412"/>
      <c r="AC183" s="412"/>
      <c r="AD183" s="412"/>
      <c r="AE183" s="412"/>
      <c r="AF183" s="412"/>
      <c r="AG183" s="412"/>
      <c r="AH183" s="412"/>
      <c r="AI183" s="412"/>
      <c r="AJ183" s="412"/>
      <c r="AK183" s="412"/>
      <c r="AL183" s="412"/>
      <c r="AM183" s="412"/>
      <c r="AN183" s="412"/>
      <c r="AO183" s="412"/>
      <c r="AP183" s="412"/>
      <c r="AQ183" s="412"/>
      <c r="AR183" s="412"/>
      <c r="AS183" s="412"/>
      <c r="AT183" s="412"/>
      <c r="AU183" s="412"/>
      <c r="AV183" s="412"/>
      <c r="AW183" s="411">
        <f t="shared" si="66"/>
        <v>0</v>
      </c>
      <c r="AX183" s="412"/>
      <c r="AY183" s="412"/>
      <c r="AZ183" s="398"/>
      <c r="BA183" s="397"/>
      <c r="BB183" s="399"/>
      <c r="BC183" s="399"/>
      <c r="BD183" s="401">
        <f t="shared" si="67"/>
        <v>0</v>
      </c>
      <c r="BE183" s="399"/>
      <c r="BF183" s="399"/>
      <c r="BG183" s="399"/>
      <c r="BH183" s="401">
        <f t="shared" si="68"/>
        <v>0</v>
      </c>
      <c r="BI183" s="399"/>
      <c r="BJ183" s="399"/>
      <c r="BK183" s="399"/>
      <c r="BL183" s="114">
        <v>0</v>
      </c>
      <c r="BM183" s="397"/>
      <c r="BN183" s="397"/>
      <c r="BO183" s="397"/>
      <c r="BP183" s="397"/>
      <c r="BQ183" s="114"/>
      <c r="BR183" s="397"/>
      <c r="BS183" s="397"/>
      <c r="BT183" s="397"/>
      <c r="BU183" s="397"/>
      <c r="BV183" s="418"/>
      <c r="BW183" s="397"/>
      <c r="BX183" s="397"/>
    </row>
    <row r="184" spans="1:16370" s="387" customFormat="1" ht="187.2">
      <c r="A184" s="387" t="s">
        <v>44</v>
      </c>
      <c r="B184" s="396"/>
      <c r="C184" s="125">
        <v>117</v>
      </c>
      <c r="D184" s="447" t="s">
        <v>2281</v>
      </c>
      <c r="E184" s="465"/>
      <c r="F184" s="273">
        <v>0.98</v>
      </c>
      <c r="G184" s="272"/>
      <c r="H184" s="272">
        <v>0.98</v>
      </c>
      <c r="I184" s="272">
        <f>O184</f>
        <v>0.16</v>
      </c>
      <c r="J184" s="272">
        <f>Y184</f>
        <v>0.03</v>
      </c>
      <c r="K184" s="272">
        <f>AW184</f>
        <v>0.79</v>
      </c>
      <c r="L184" s="114" t="s">
        <v>2282</v>
      </c>
      <c r="M184" s="114">
        <f t="shared" si="62"/>
        <v>0</v>
      </c>
      <c r="N184" s="410">
        <f t="shared" si="63"/>
        <v>0.98</v>
      </c>
      <c r="O184" s="411">
        <f t="shared" si="64"/>
        <v>0.16</v>
      </c>
      <c r="P184" s="114"/>
      <c r="Q184" s="114"/>
      <c r="R184" s="114">
        <v>0.06</v>
      </c>
      <c r="S184" s="114">
        <v>0.1</v>
      </c>
      <c r="T184" s="125"/>
      <c r="U184" s="125"/>
      <c r="V184" s="466"/>
      <c r="W184" s="466"/>
      <c r="X184" s="466"/>
      <c r="Y184" s="411">
        <f t="shared" si="65"/>
        <v>0.03</v>
      </c>
      <c r="Z184" s="466"/>
      <c r="AA184" s="466"/>
      <c r="AB184" s="466"/>
      <c r="AC184" s="466"/>
      <c r="AD184" s="466"/>
      <c r="AE184" s="466"/>
      <c r="AF184" s="466">
        <v>0.03</v>
      </c>
      <c r="AG184" s="466"/>
      <c r="AH184" s="466"/>
      <c r="AI184" s="466"/>
      <c r="AJ184" s="466"/>
      <c r="AK184" s="466"/>
      <c r="AL184" s="466"/>
      <c r="AM184" s="466"/>
      <c r="AN184" s="466"/>
      <c r="AO184" s="466"/>
      <c r="AP184" s="466"/>
      <c r="AQ184" s="466"/>
      <c r="AR184" s="466"/>
      <c r="AS184" s="466"/>
      <c r="AT184" s="466"/>
      <c r="AU184" s="466"/>
      <c r="AV184" s="466"/>
      <c r="AW184" s="411">
        <f t="shared" si="66"/>
        <v>0.79</v>
      </c>
      <c r="AX184" s="466">
        <v>0.79</v>
      </c>
      <c r="AY184" s="466"/>
      <c r="AZ184" s="125" t="s">
        <v>194</v>
      </c>
      <c r="BA184" s="125" t="s">
        <v>3208</v>
      </c>
      <c r="BB184" s="467"/>
      <c r="BC184" s="467"/>
      <c r="BD184" s="401">
        <f t="shared" si="67"/>
        <v>0</v>
      </c>
      <c r="BE184" s="467"/>
      <c r="BF184" s="467"/>
      <c r="BG184" s="467"/>
      <c r="BH184" s="401">
        <f t="shared" si="68"/>
        <v>0</v>
      </c>
      <c r="BI184" s="467"/>
      <c r="BJ184" s="467"/>
      <c r="BK184" s="467"/>
      <c r="BL184" s="125" t="s">
        <v>3209</v>
      </c>
      <c r="BM184" s="466"/>
      <c r="BN184" s="125" t="s">
        <v>2735</v>
      </c>
      <c r="BO184" s="125" t="s">
        <v>3168</v>
      </c>
      <c r="BP184" s="125" t="s">
        <v>72</v>
      </c>
      <c r="BQ184" s="125" t="s">
        <v>72</v>
      </c>
      <c r="BR184" s="396"/>
      <c r="BS184" s="396"/>
      <c r="BT184" s="396"/>
      <c r="BU184" s="396"/>
      <c r="BV184" s="396"/>
      <c r="BW184" s="396"/>
      <c r="BX184" s="396"/>
      <c r="BY184" s="396"/>
      <c r="BZ184" s="396"/>
      <c r="CA184" s="396"/>
      <c r="CB184" s="396"/>
      <c r="CC184" s="396"/>
      <c r="CD184" s="396"/>
      <c r="CE184" s="396"/>
      <c r="CF184" s="396"/>
      <c r="CG184" s="396"/>
      <c r="CH184" s="396"/>
      <c r="CI184" s="396"/>
      <c r="CJ184" s="396"/>
      <c r="CK184" s="396"/>
      <c r="CL184" s="396"/>
      <c r="CM184" s="396"/>
      <c r="CN184" s="396"/>
      <c r="CO184" s="396"/>
      <c r="CP184" s="396"/>
      <c r="CQ184" s="396"/>
      <c r="CR184" s="396"/>
      <c r="CS184" s="396"/>
      <c r="CT184" s="396"/>
      <c r="CU184" s="396"/>
      <c r="CV184" s="396"/>
      <c r="CW184" s="396"/>
      <c r="CX184" s="396"/>
      <c r="CY184" s="396"/>
      <c r="CZ184" s="396"/>
      <c r="DA184" s="396"/>
      <c r="DB184" s="396"/>
      <c r="DC184" s="396"/>
      <c r="DD184" s="396"/>
      <c r="DE184" s="396"/>
      <c r="DF184" s="396"/>
      <c r="DG184" s="396"/>
      <c r="DH184" s="396"/>
      <c r="DI184" s="396"/>
      <c r="DJ184" s="396"/>
      <c r="DK184" s="396"/>
      <c r="DL184" s="396"/>
      <c r="DM184" s="396"/>
      <c r="DN184" s="396"/>
      <c r="DO184" s="396"/>
      <c r="DP184" s="396"/>
      <c r="DQ184" s="396"/>
      <c r="DR184" s="396"/>
      <c r="DS184" s="396"/>
      <c r="DT184" s="396"/>
      <c r="DU184" s="396"/>
      <c r="DV184" s="396"/>
      <c r="DW184" s="396"/>
      <c r="DX184" s="396"/>
      <c r="DY184" s="396"/>
      <c r="DZ184" s="396"/>
      <c r="EA184" s="396"/>
      <c r="EB184" s="396"/>
      <c r="EC184" s="396"/>
      <c r="ED184" s="396"/>
      <c r="EE184" s="396"/>
      <c r="EF184" s="396"/>
      <c r="EG184" s="396"/>
      <c r="EH184" s="396"/>
      <c r="EI184" s="396"/>
      <c r="EJ184" s="396"/>
      <c r="EK184" s="396"/>
      <c r="EL184" s="396"/>
      <c r="EM184" s="396"/>
      <c r="EN184" s="396"/>
      <c r="EO184" s="396"/>
      <c r="EP184" s="396"/>
      <c r="EQ184" s="396"/>
      <c r="ER184" s="396"/>
      <c r="ES184" s="396"/>
      <c r="ET184" s="396"/>
      <c r="EU184" s="396"/>
      <c r="EV184" s="396"/>
      <c r="EW184" s="396"/>
      <c r="EX184" s="396"/>
      <c r="EY184" s="396"/>
      <c r="EZ184" s="396"/>
      <c r="FA184" s="396"/>
      <c r="FB184" s="396"/>
      <c r="FC184" s="396"/>
      <c r="FD184" s="396"/>
      <c r="FE184" s="396"/>
      <c r="FF184" s="396"/>
      <c r="FG184" s="396"/>
      <c r="FH184" s="396"/>
      <c r="FI184" s="396"/>
      <c r="FJ184" s="396"/>
      <c r="FK184" s="396"/>
      <c r="FL184" s="396"/>
      <c r="FM184" s="396"/>
      <c r="FN184" s="396"/>
      <c r="FO184" s="396"/>
      <c r="FP184" s="396"/>
      <c r="FQ184" s="396"/>
      <c r="FR184" s="396"/>
      <c r="FS184" s="396"/>
      <c r="FT184" s="396"/>
      <c r="FU184" s="396"/>
      <c r="FV184" s="396"/>
      <c r="FW184" s="396"/>
      <c r="FX184" s="396"/>
      <c r="FY184" s="396"/>
      <c r="FZ184" s="396"/>
      <c r="GA184" s="396"/>
      <c r="GB184" s="396"/>
      <c r="GC184" s="396"/>
      <c r="GD184" s="396"/>
      <c r="GE184" s="396"/>
      <c r="GF184" s="396"/>
      <c r="GG184" s="396"/>
      <c r="GH184" s="396"/>
      <c r="GI184" s="396"/>
      <c r="GJ184" s="396"/>
      <c r="GK184" s="396"/>
      <c r="GL184" s="396"/>
      <c r="GM184" s="396"/>
      <c r="GN184" s="396"/>
      <c r="GO184" s="396"/>
      <c r="GP184" s="396"/>
      <c r="GQ184" s="396"/>
      <c r="GR184" s="396"/>
      <c r="GS184" s="396"/>
      <c r="GT184" s="396"/>
      <c r="GU184" s="396"/>
      <c r="GV184" s="396"/>
      <c r="GW184" s="396"/>
      <c r="GX184" s="396"/>
      <c r="GY184" s="396"/>
      <c r="GZ184" s="396"/>
      <c r="HA184" s="396"/>
      <c r="HB184" s="396"/>
      <c r="HC184" s="396"/>
      <c r="HD184" s="396"/>
      <c r="HE184" s="396"/>
      <c r="HF184" s="396"/>
      <c r="HG184" s="396"/>
      <c r="HH184" s="396"/>
      <c r="HI184" s="396"/>
      <c r="HJ184" s="396"/>
      <c r="HK184" s="396"/>
      <c r="HL184" s="396"/>
      <c r="HM184" s="396"/>
      <c r="HN184" s="396"/>
      <c r="HO184" s="396"/>
      <c r="HP184" s="396"/>
      <c r="HQ184" s="396"/>
      <c r="HR184" s="396"/>
      <c r="HS184" s="396"/>
      <c r="HT184" s="396"/>
      <c r="HU184" s="396"/>
      <c r="HV184" s="396"/>
      <c r="HW184" s="396"/>
      <c r="HX184" s="396"/>
      <c r="HY184" s="396"/>
      <c r="HZ184" s="396"/>
      <c r="IA184" s="396"/>
      <c r="IB184" s="396"/>
      <c r="IC184" s="396"/>
      <c r="ID184" s="396"/>
      <c r="IE184" s="396"/>
      <c r="IF184" s="396"/>
      <c r="IG184" s="396"/>
      <c r="IH184" s="396"/>
      <c r="II184" s="396"/>
      <c r="IJ184" s="396"/>
      <c r="IK184" s="396"/>
      <c r="IL184" s="396"/>
      <c r="IM184" s="396"/>
      <c r="IN184" s="396"/>
      <c r="IO184" s="396"/>
      <c r="IP184" s="396"/>
      <c r="IQ184" s="396"/>
      <c r="IR184" s="396"/>
      <c r="IS184" s="396"/>
      <c r="IT184" s="396"/>
      <c r="IU184" s="396"/>
      <c r="IV184" s="396"/>
      <c r="IW184" s="396"/>
      <c r="IX184" s="396"/>
      <c r="IY184" s="396"/>
      <c r="IZ184" s="396"/>
      <c r="JA184" s="396"/>
      <c r="JB184" s="396"/>
      <c r="JC184" s="396"/>
      <c r="JD184" s="396"/>
      <c r="JE184" s="396"/>
      <c r="JF184" s="396"/>
      <c r="JG184" s="396"/>
      <c r="JH184" s="396"/>
      <c r="JI184" s="396"/>
      <c r="JJ184" s="396"/>
      <c r="JK184" s="396"/>
      <c r="JL184" s="396"/>
      <c r="JM184" s="396"/>
      <c r="JN184" s="396"/>
      <c r="JO184" s="396"/>
      <c r="JP184" s="396"/>
      <c r="JQ184" s="396"/>
      <c r="JR184" s="396"/>
      <c r="JS184" s="396"/>
      <c r="JT184" s="396"/>
      <c r="JU184" s="396"/>
      <c r="JV184" s="396"/>
      <c r="JW184" s="396"/>
      <c r="JX184" s="396"/>
      <c r="JY184" s="396"/>
      <c r="JZ184" s="396"/>
      <c r="KA184" s="396"/>
      <c r="KB184" s="396"/>
      <c r="KC184" s="396"/>
      <c r="KD184" s="396"/>
      <c r="KE184" s="396"/>
      <c r="KF184" s="396"/>
      <c r="KG184" s="396"/>
      <c r="KH184" s="396"/>
      <c r="KI184" s="396"/>
      <c r="KJ184" s="396"/>
      <c r="KK184" s="396"/>
      <c r="KL184" s="396"/>
      <c r="KM184" s="396"/>
      <c r="KN184" s="396"/>
      <c r="KO184" s="396"/>
      <c r="KP184" s="396"/>
      <c r="KQ184" s="396"/>
      <c r="KR184" s="396"/>
      <c r="KS184" s="396"/>
      <c r="KT184" s="396"/>
      <c r="KU184" s="396"/>
      <c r="KV184" s="396"/>
      <c r="KW184" s="396"/>
      <c r="KX184" s="396"/>
      <c r="KY184" s="396"/>
      <c r="KZ184" s="396"/>
      <c r="LA184" s="396"/>
      <c r="LB184" s="396"/>
      <c r="LC184" s="396"/>
      <c r="LD184" s="396"/>
      <c r="LE184" s="396"/>
      <c r="LF184" s="396"/>
      <c r="LG184" s="396"/>
      <c r="LH184" s="396"/>
      <c r="LI184" s="396"/>
      <c r="LJ184" s="396"/>
      <c r="LK184" s="396"/>
      <c r="LL184" s="396"/>
      <c r="LM184" s="396"/>
      <c r="LN184" s="396"/>
      <c r="LO184" s="396"/>
      <c r="LP184" s="396"/>
      <c r="LQ184" s="396"/>
      <c r="LR184" s="396"/>
      <c r="LS184" s="396"/>
      <c r="LT184" s="396"/>
      <c r="LU184" s="396"/>
      <c r="LV184" s="396"/>
      <c r="LW184" s="396"/>
      <c r="LX184" s="396"/>
      <c r="LY184" s="396"/>
      <c r="LZ184" s="396"/>
      <c r="MA184" s="396"/>
      <c r="MB184" s="396"/>
      <c r="MC184" s="396"/>
      <c r="MD184" s="396"/>
      <c r="ME184" s="396"/>
      <c r="MF184" s="396"/>
      <c r="MG184" s="396"/>
      <c r="MH184" s="396"/>
      <c r="MI184" s="396"/>
      <c r="MJ184" s="396"/>
      <c r="MK184" s="396"/>
      <c r="ML184" s="396"/>
      <c r="MM184" s="396"/>
      <c r="MN184" s="396"/>
      <c r="MO184" s="396"/>
      <c r="MP184" s="396"/>
      <c r="MQ184" s="396"/>
      <c r="MR184" s="396"/>
      <c r="MS184" s="396"/>
      <c r="MT184" s="396"/>
      <c r="MU184" s="396"/>
      <c r="MV184" s="396"/>
      <c r="MW184" s="396"/>
      <c r="MX184" s="396"/>
      <c r="MY184" s="396"/>
      <c r="MZ184" s="396"/>
      <c r="NA184" s="396"/>
      <c r="NB184" s="396"/>
      <c r="NC184" s="396"/>
      <c r="ND184" s="396"/>
      <c r="NE184" s="396"/>
      <c r="NF184" s="396"/>
      <c r="NG184" s="396"/>
      <c r="NH184" s="396"/>
      <c r="NI184" s="396"/>
      <c r="NJ184" s="396"/>
      <c r="NK184" s="396"/>
      <c r="NL184" s="396"/>
      <c r="NM184" s="396"/>
      <c r="NN184" s="396"/>
      <c r="NO184" s="396"/>
      <c r="NP184" s="396"/>
      <c r="NQ184" s="396"/>
      <c r="NR184" s="396"/>
      <c r="NS184" s="396"/>
      <c r="NT184" s="396"/>
      <c r="NU184" s="396"/>
      <c r="NV184" s="396"/>
      <c r="NW184" s="396"/>
      <c r="NX184" s="396"/>
      <c r="NY184" s="396"/>
      <c r="NZ184" s="396"/>
      <c r="OA184" s="396"/>
      <c r="OB184" s="396"/>
      <c r="OC184" s="396"/>
      <c r="OD184" s="396"/>
      <c r="OE184" s="396"/>
      <c r="OF184" s="396"/>
      <c r="OG184" s="396"/>
      <c r="OH184" s="396"/>
      <c r="OI184" s="396"/>
      <c r="OJ184" s="396"/>
      <c r="OK184" s="396"/>
      <c r="OL184" s="396"/>
      <c r="OM184" s="396"/>
      <c r="ON184" s="396"/>
      <c r="OO184" s="396"/>
      <c r="OP184" s="396"/>
      <c r="OQ184" s="396"/>
      <c r="OR184" s="396"/>
      <c r="OS184" s="396"/>
      <c r="OT184" s="396"/>
      <c r="OU184" s="396"/>
      <c r="OV184" s="396"/>
      <c r="OW184" s="396"/>
      <c r="OX184" s="396"/>
      <c r="OY184" s="396"/>
      <c r="OZ184" s="396"/>
      <c r="PA184" s="396"/>
      <c r="PB184" s="396"/>
      <c r="PC184" s="396"/>
      <c r="PD184" s="396"/>
      <c r="PE184" s="396"/>
      <c r="PF184" s="396"/>
      <c r="PG184" s="396"/>
      <c r="PH184" s="396"/>
      <c r="PI184" s="396"/>
      <c r="PJ184" s="396"/>
      <c r="PK184" s="396"/>
      <c r="PL184" s="396"/>
      <c r="PM184" s="396"/>
      <c r="PN184" s="396"/>
      <c r="PO184" s="396"/>
      <c r="PP184" s="396"/>
      <c r="PQ184" s="396"/>
      <c r="PR184" s="396"/>
      <c r="PS184" s="396"/>
      <c r="PT184" s="396"/>
      <c r="PU184" s="396"/>
      <c r="PV184" s="396"/>
      <c r="PW184" s="396"/>
      <c r="PX184" s="396"/>
      <c r="PY184" s="396"/>
      <c r="PZ184" s="396"/>
      <c r="QA184" s="396"/>
      <c r="QB184" s="396"/>
      <c r="QC184" s="396"/>
      <c r="QD184" s="396"/>
      <c r="QE184" s="396"/>
      <c r="QF184" s="396"/>
      <c r="QG184" s="396"/>
      <c r="QH184" s="396"/>
      <c r="QI184" s="396"/>
      <c r="QJ184" s="396"/>
      <c r="QK184" s="396"/>
      <c r="QL184" s="396"/>
      <c r="QM184" s="396"/>
      <c r="QN184" s="396"/>
      <c r="QO184" s="396"/>
      <c r="QP184" s="396"/>
      <c r="QQ184" s="396"/>
      <c r="QR184" s="396"/>
      <c r="QS184" s="396"/>
      <c r="QT184" s="396"/>
      <c r="QU184" s="396"/>
      <c r="QV184" s="396"/>
      <c r="QW184" s="396"/>
      <c r="QX184" s="396"/>
      <c r="QY184" s="396"/>
      <c r="QZ184" s="396"/>
      <c r="RA184" s="396"/>
      <c r="RB184" s="396"/>
      <c r="RC184" s="396"/>
      <c r="RD184" s="396"/>
      <c r="RE184" s="396"/>
      <c r="RF184" s="396"/>
      <c r="RG184" s="396"/>
      <c r="RH184" s="396"/>
      <c r="RI184" s="396"/>
      <c r="RJ184" s="396"/>
      <c r="RK184" s="396"/>
      <c r="RL184" s="396"/>
      <c r="RM184" s="396"/>
      <c r="RN184" s="396"/>
      <c r="RO184" s="396"/>
      <c r="RP184" s="396"/>
      <c r="RQ184" s="396"/>
      <c r="RR184" s="396"/>
      <c r="RS184" s="396"/>
      <c r="RT184" s="396"/>
      <c r="RU184" s="396"/>
      <c r="RV184" s="396"/>
      <c r="RW184" s="396"/>
      <c r="RX184" s="396"/>
      <c r="RY184" s="396"/>
      <c r="RZ184" s="396"/>
      <c r="SA184" s="396"/>
      <c r="SB184" s="396"/>
      <c r="SC184" s="396"/>
      <c r="SD184" s="396"/>
      <c r="SE184" s="396"/>
      <c r="SF184" s="396"/>
      <c r="SG184" s="396"/>
      <c r="SH184" s="396"/>
      <c r="SI184" s="396"/>
      <c r="SJ184" s="396"/>
      <c r="SK184" s="396"/>
      <c r="SL184" s="396"/>
      <c r="SM184" s="396"/>
      <c r="SN184" s="396"/>
      <c r="SO184" s="396"/>
      <c r="SP184" s="396"/>
      <c r="SQ184" s="396"/>
      <c r="SR184" s="396"/>
      <c r="SS184" s="396"/>
      <c r="ST184" s="396"/>
      <c r="SU184" s="396"/>
      <c r="SV184" s="396"/>
      <c r="SW184" s="396"/>
      <c r="SX184" s="396"/>
      <c r="SY184" s="396"/>
      <c r="SZ184" s="396"/>
      <c r="TA184" s="396"/>
      <c r="TB184" s="396"/>
      <c r="TC184" s="396"/>
      <c r="TD184" s="396"/>
      <c r="TE184" s="396"/>
      <c r="TF184" s="396"/>
      <c r="TG184" s="396"/>
      <c r="TH184" s="396"/>
      <c r="TI184" s="396"/>
      <c r="TJ184" s="396"/>
      <c r="TK184" s="396"/>
      <c r="TL184" s="396"/>
      <c r="TM184" s="396"/>
      <c r="TN184" s="396"/>
      <c r="TO184" s="396"/>
      <c r="TP184" s="396"/>
      <c r="TQ184" s="396"/>
      <c r="TR184" s="396"/>
      <c r="TS184" s="396"/>
      <c r="TT184" s="396"/>
      <c r="TU184" s="396"/>
      <c r="TV184" s="396"/>
      <c r="TW184" s="396"/>
      <c r="TX184" s="396"/>
      <c r="TY184" s="396"/>
      <c r="TZ184" s="396"/>
      <c r="UA184" s="396"/>
      <c r="UB184" s="396"/>
      <c r="UC184" s="396"/>
      <c r="UD184" s="396"/>
      <c r="UE184" s="396"/>
      <c r="UF184" s="396"/>
      <c r="UG184" s="396"/>
      <c r="UH184" s="396"/>
      <c r="UI184" s="396"/>
      <c r="UJ184" s="396"/>
      <c r="UK184" s="396"/>
      <c r="UL184" s="396"/>
      <c r="UM184" s="396"/>
      <c r="UN184" s="396"/>
      <c r="UO184" s="396"/>
      <c r="UP184" s="396"/>
      <c r="UQ184" s="396"/>
      <c r="UR184" s="396"/>
      <c r="US184" s="396"/>
      <c r="UT184" s="396"/>
      <c r="UU184" s="396"/>
      <c r="UV184" s="396"/>
      <c r="UW184" s="396"/>
      <c r="UX184" s="396"/>
      <c r="UY184" s="396"/>
      <c r="UZ184" s="396"/>
      <c r="VA184" s="396"/>
      <c r="VB184" s="396"/>
      <c r="VC184" s="396"/>
      <c r="VD184" s="396"/>
      <c r="VE184" s="396"/>
      <c r="VF184" s="396"/>
      <c r="VG184" s="396"/>
      <c r="VH184" s="396"/>
      <c r="VI184" s="396"/>
      <c r="VJ184" s="396"/>
      <c r="VK184" s="396"/>
      <c r="VL184" s="396"/>
      <c r="VM184" s="396"/>
      <c r="VN184" s="396"/>
      <c r="VO184" s="396"/>
      <c r="VP184" s="396"/>
      <c r="VQ184" s="396"/>
      <c r="VR184" s="396"/>
      <c r="VS184" s="396"/>
      <c r="VT184" s="396"/>
      <c r="VU184" s="396"/>
      <c r="VV184" s="396"/>
      <c r="VW184" s="396"/>
      <c r="VX184" s="396"/>
      <c r="VY184" s="396"/>
      <c r="VZ184" s="396"/>
      <c r="WA184" s="396"/>
      <c r="WB184" s="396"/>
      <c r="WC184" s="396"/>
      <c r="WD184" s="396"/>
      <c r="WE184" s="396"/>
      <c r="WF184" s="396"/>
      <c r="WG184" s="396"/>
      <c r="WH184" s="396"/>
      <c r="WI184" s="396"/>
      <c r="WJ184" s="396"/>
      <c r="WK184" s="396"/>
      <c r="WL184" s="396"/>
      <c r="WM184" s="396"/>
      <c r="WN184" s="396"/>
      <c r="WO184" s="396"/>
      <c r="WP184" s="396"/>
      <c r="WQ184" s="396"/>
      <c r="WR184" s="396"/>
      <c r="WS184" s="396"/>
      <c r="WT184" s="396"/>
      <c r="WU184" s="396"/>
      <c r="WV184" s="396"/>
      <c r="WW184" s="396"/>
      <c r="WX184" s="396"/>
      <c r="WY184" s="396"/>
      <c r="WZ184" s="396"/>
      <c r="XA184" s="396"/>
      <c r="XB184" s="396"/>
      <c r="XC184" s="396"/>
      <c r="XD184" s="396"/>
      <c r="XE184" s="396"/>
      <c r="XF184" s="396"/>
      <c r="XG184" s="396"/>
      <c r="XH184" s="396"/>
      <c r="XI184" s="396"/>
      <c r="XJ184" s="396"/>
      <c r="XK184" s="396"/>
      <c r="XL184" s="396"/>
      <c r="XM184" s="396"/>
      <c r="XN184" s="396"/>
      <c r="XO184" s="396"/>
      <c r="XP184" s="396"/>
      <c r="XQ184" s="396"/>
      <c r="XR184" s="396"/>
      <c r="XS184" s="396"/>
      <c r="XT184" s="396"/>
      <c r="XU184" s="396"/>
      <c r="XV184" s="396"/>
      <c r="XW184" s="396"/>
      <c r="XX184" s="396"/>
      <c r="XY184" s="396"/>
      <c r="XZ184" s="396"/>
      <c r="YA184" s="396"/>
      <c r="YB184" s="396"/>
      <c r="YC184" s="396"/>
      <c r="YD184" s="396"/>
      <c r="YE184" s="396"/>
      <c r="YF184" s="396"/>
      <c r="YG184" s="396"/>
      <c r="YH184" s="396"/>
      <c r="YI184" s="396"/>
      <c r="YJ184" s="396"/>
      <c r="YK184" s="396"/>
      <c r="YL184" s="396"/>
      <c r="YM184" s="396"/>
      <c r="YN184" s="396"/>
      <c r="YO184" s="396"/>
      <c r="YP184" s="396"/>
      <c r="YQ184" s="396"/>
      <c r="YR184" s="396"/>
      <c r="YS184" s="396"/>
      <c r="YT184" s="396"/>
      <c r="YU184" s="396"/>
      <c r="YV184" s="396"/>
      <c r="YW184" s="396"/>
      <c r="YX184" s="396"/>
      <c r="YY184" s="396"/>
      <c r="YZ184" s="396"/>
      <c r="ZA184" s="396"/>
      <c r="ZB184" s="396"/>
      <c r="ZC184" s="396"/>
      <c r="ZD184" s="396"/>
      <c r="ZE184" s="396"/>
      <c r="ZF184" s="396"/>
      <c r="ZG184" s="396"/>
      <c r="ZH184" s="396"/>
      <c r="ZI184" s="396"/>
      <c r="ZJ184" s="396"/>
      <c r="ZK184" s="396"/>
      <c r="ZL184" s="396"/>
      <c r="ZM184" s="396"/>
      <c r="ZN184" s="396"/>
      <c r="ZO184" s="396"/>
      <c r="ZP184" s="396"/>
      <c r="ZQ184" s="396"/>
      <c r="ZR184" s="396"/>
      <c r="ZS184" s="396"/>
      <c r="ZT184" s="396"/>
      <c r="ZU184" s="396"/>
      <c r="ZV184" s="396"/>
      <c r="ZW184" s="396"/>
      <c r="ZX184" s="396"/>
      <c r="ZY184" s="396"/>
      <c r="ZZ184" s="396"/>
      <c r="AAA184" s="396"/>
      <c r="AAB184" s="396"/>
      <c r="AAC184" s="396"/>
      <c r="AAD184" s="396"/>
      <c r="AAE184" s="396"/>
      <c r="AAF184" s="396"/>
      <c r="AAG184" s="396"/>
      <c r="AAH184" s="396"/>
      <c r="AAI184" s="396"/>
      <c r="AAJ184" s="396"/>
      <c r="AAK184" s="396"/>
      <c r="AAL184" s="396"/>
      <c r="AAM184" s="396"/>
      <c r="AAN184" s="396"/>
      <c r="AAO184" s="396"/>
      <c r="AAP184" s="396"/>
      <c r="AAQ184" s="396"/>
      <c r="AAR184" s="396"/>
      <c r="AAS184" s="396"/>
      <c r="AAT184" s="396"/>
      <c r="AAU184" s="396"/>
      <c r="AAV184" s="396"/>
      <c r="AAW184" s="396"/>
      <c r="AAX184" s="396"/>
      <c r="AAY184" s="396"/>
      <c r="AAZ184" s="396"/>
      <c r="ABA184" s="396"/>
      <c r="ABB184" s="396"/>
      <c r="ABC184" s="396"/>
      <c r="ABD184" s="396"/>
      <c r="ABE184" s="396"/>
      <c r="ABF184" s="396"/>
      <c r="ABG184" s="396"/>
      <c r="ABH184" s="396"/>
      <c r="ABI184" s="396"/>
      <c r="ABJ184" s="396"/>
      <c r="ABK184" s="396"/>
      <c r="ABL184" s="396"/>
      <c r="ABM184" s="396"/>
      <c r="ABN184" s="396"/>
      <c r="ABO184" s="396"/>
      <c r="ABP184" s="396"/>
      <c r="ABQ184" s="396"/>
      <c r="ABR184" s="396"/>
      <c r="ABS184" s="396"/>
      <c r="ABT184" s="396"/>
      <c r="ABU184" s="396"/>
      <c r="ABV184" s="396"/>
      <c r="ABW184" s="396"/>
      <c r="ABX184" s="396"/>
      <c r="ABY184" s="396"/>
      <c r="ABZ184" s="396"/>
      <c r="ACA184" s="396"/>
      <c r="ACB184" s="396"/>
      <c r="ACC184" s="396"/>
      <c r="ACD184" s="396"/>
      <c r="ACE184" s="396"/>
      <c r="ACF184" s="396"/>
      <c r="ACG184" s="396"/>
      <c r="ACH184" s="396"/>
      <c r="ACI184" s="396"/>
      <c r="ACJ184" s="396"/>
      <c r="ACK184" s="396"/>
      <c r="ACL184" s="396"/>
      <c r="ACM184" s="396"/>
      <c r="ACN184" s="396"/>
      <c r="ACO184" s="396"/>
      <c r="ACP184" s="396"/>
      <c r="ACQ184" s="396"/>
      <c r="ACR184" s="396"/>
      <c r="ACS184" s="396"/>
      <c r="ACT184" s="396"/>
      <c r="ACU184" s="396"/>
      <c r="ACV184" s="396"/>
      <c r="ACW184" s="396"/>
      <c r="ACX184" s="396"/>
      <c r="ACY184" s="396"/>
      <c r="ACZ184" s="396"/>
      <c r="ADA184" s="396"/>
      <c r="ADB184" s="396"/>
      <c r="ADC184" s="396"/>
      <c r="ADD184" s="396"/>
      <c r="ADE184" s="396"/>
      <c r="ADF184" s="396"/>
      <c r="ADG184" s="396"/>
      <c r="ADH184" s="396"/>
      <c r="ADI184" s="396"/>
      <c r="ADJ184" s="396"/>
      <c r="ADK184" s="396"/>
      <c r="ADL184" s="396"/>
      <c r="ADM184" s="396"/>
      <c r="ADN184" s="396"/>
      <c r="ADO184" s="396"/>
      <c r="ADP184" s="396"/>
      <c r="ADQ184" s="396"/>
      <c r="ADR184" s="396"/>
      <c r="ADS184" s="396"/>
      <c r="ADT184" s="396"/>
      <c r="ADU184" s="396"/>
      <c r="ADV184" s="396"/>
      <c r="ADW184" s="396"/>
      <c r="ADX184" s="396"/>
      <c r="ADY184" s="396"/>
      <c r="ADZ184" s="396"/>
      <c r="AEA184" s="396"/>
      <c r="AEB184" s="396"/>
      <c r="AEC184" s="396"/>
      <c r="AED184" s="396"/>
      <c r="AEE184" s="396"/>
      <c r="AEF184" s="396"/>
      <c r="AEG184" s="396"/>
      <c r="AEH184" s="396"/>
      <c r="AEI184" s="396"/>
      <c r="AEJ184" s="396"/>
      <c r="AEK184" s="396"/>
      <c r="AEL184" s="396"/>
      <c r="AEM184" s="396"/>
      <c r="AEN184" s="396"/>
      <c r="AEO184" s="396"/>
      <c r="AEP184" s="396"/>
      <c r="AEQ184" s="396"/>
      <c r="AER184" s="396"/>
      <c r="AES184" s="396"/>
      <c r="AET184" s="396"/>
      <c r="AEU184" s="396"/>
      <c r="AEV184" s="396"/>
      <c r="AEW184" s="396"/>
      <c r="AEX184" s="396"/>
      <c r="AEY184" s="396"/>
      <c r="AEZ184" s="396"/>
      <c r="AFA184" s="396"/>
      <c r="AFB184" s="396"/>
      <c r="AFC184" s="396"/>
      <c r="AFD184" s="396"/>
      <c r="AFE184" s="396"/>
      <c r="AFF184" s="396"/>
      <c r="AFG184" s="396"/>
      <c r="AFH184" s="396"/>
      <c r="AFI184" s="396"/>
      <c r="AFJ184" s="396"/>
      <c r="AFK184" s="396"/>
      <c r="AFL184" s="396"/>
      <c r="AFM184" s="396"/>
      <c r="AFN184" s="396"/>
      <c r="AFO184" s="396"/>
      <c r="AFP184" s="396"/>
      <c r="AFQ184" s="396"/>
      <c r="AFR184" s="396"/>
      <c r="AFS184" s="396"/>
      <c r="AFT184" s="396"/>
      <c r="AFU184" s="396"/>
      <c r="AFV184" s="396"/>
      <c r="AFW184" s="396"/>
      <c r="AFX184" s="396"/>
      <c r="AFY184" s="396"/>
      <c r="AFZ184" s="396"/>
      <c r="AGA184" s="396"/>
      <c r="AGB184" s="396"/>
      <c r="AGC184" s="396"/>
      <c r="AGD184" s="396"/>
      <c r="AGE184" s="396"/>
      <c r="AGF184" s="396"/>
      <c r="AGG184" s="396"/>
      <c r="AGH184" s="396"/>
      <c r="AGI184" s="396"/>
      <c r="AGJ184" s="396"/>
      <c r="AGK184" s="396"/>
      <c r="AGL184" s="396"/>
      <c r="AGM184" s="396"/>
      <c r="AGN184" s="396"/>
      <c r="AGO184" s="396"/>
      <c r="AGP184" s="396"/>
      <c r="AGQ184" s="396"/>
      <c r="AGR184" s="396"/>
      <c r="AGS184" s="396"/>
      <c r="AGT184" s="396"/>
      <c r="AGU184" s="396"/>
      <c r="AGV184" s="396"/>
      <c r="AGW184" s="396"/>
      <c r="AGX184" s="396"/>
      <c r="AGY184" s="396"/>
      <c r="AGZ184" s="396"/>
      <c r="AHA184" s="396"/>
      <c r="AHB184" s="396"/>
      <c r="AHC184" s="396"/>
      <c r="AHD184" s="396"/>
      <c r="AHE184" s="396"/>
      <c r="AHF184" s="396"/>
      <c r="AHG184" s="396"/>
      <c r="AHH184" s="396"/>
      <c r="AHI184" s="396"/>
      <c r="AHJ184" s="396"/>
      <c r="AHK184" s="396"/>
      <c r="AHL184" s="396"/>
      <c r="AHM184" s="396"/>
      <c r="AHN184" s="396"/>
      <c r="AHO184" s="396"/>
      <c r="AHP184" s="396"/>
      <c r="AHQ184" s="396"/>
      <c r="AHR184" s="396"/>
      <c r="AHS184" s="396"/>
      <c r="AHT184" s="396"/>
      <c r="AHU184" s="396"/>
      <c r="AHV184" s="396"/>
      <c r="AHW184" s="396"/>
      <c r="AHX184" s="396"/>
      <c r="AHY184" s="396"/>
      <c r="AHZ184" s="396"/>
      <c r="AIA184" s="396"/>
      <c r="AIB184" s="396"/>
      <c r="AIC184" s="396"/>
      <c r="AID184" s="396"/>
      <c r="AIE184" s="396"/>
      <c r="AIF184" s="396"/>
      <c r="AIG184" s="396"/>
      <c r="AIH184" s="396"/>
      <c r="AII184" s="396"/>
      <c r="AIJ184" s="396"/>
      <c r="AIK184" s="396"/>
      <c r="AIL184" s="396"/>
      <c r="AIM184" s="396"/>
      <c r="AIN184" s="396"/>
      <c r="AIO184" s="396"/>
      <c r="AIP184" s="396"/>
      <c r="AIQ184" s="396"/>
      <c r="AIR184" s="396"/>
      <c r="AIS184" s="396"/>
      <c r="AIT184" s="396"/>
      <c r="AIU184" s="396"/>
      <c r="AIV184" s="396"/>
      <c r="AIW184" s="396"/>
      <c r="AIX184" s="396"/>
      <c r="AIY184" s="396"/>
      <c r="AIZ184" s="396"/>
      <c r="AJA184" s="396"/>
      <c r="AJB184" s="396"/>
      <c r="AJC184" s="396"/>
      <c r="AJD184" s="396"/>
      <c r="AJE184" s="396"/>
      <c r="AJF184" s="396"/>
      <c r="AJG184" s="396"/>
      <c r="AJH184" s="396"/>
      <c r="AJI184" s="396"/>
      <c r="AJJ184" s="396"/>
      <c r="AJK184" s="396"/>
      <c r="AJL184" s="396"/>
      <c r="AJM184" s="396"/>
      <c r="AJN184" s="396"/>
      <c r="AJO184" s="396"/>
      <c r="AJP184" s="396"/>
      <c r="AJQ184" s="396"/>
      <c r="AJR184" s="396"/>
      <c r="AJS184" s="396"/>
      <c r="AJT184" s="396"/>
      <c r="AJU184" s="396"/>
      <c r="AJV184" s="396"/>
      <c r="AJW184" s="396"/>
      <c r="AJX184" s="396"/>
      <c r="AJY184" s="396"/>
      <c r="AJZ184" s="396"/>
      <c r="AKA184" s="396"/>
      <c r="AKB184" s="396"/>
      <c r="AKC184" s="396"/>
      <c r="AKD184" s="396"/>
      <c r="AKE184" s="396"/>
      <c r="AKF184" s="396"/>
      <c r="AKG184" s="396"/>
      <c r="AKH184" s="396"/>
      <c r="AKI184" s="396"/>
      <c r="AKJ184" s="396"/>
      <c r="AKK184" s="396"/>
      <c r="AKL184" s="396"/>
      <c r="AKM184" s="396"/>
      <c r="AKN184" s="396"/>
      <c r="AKO184" s="396"/>
      <c r="AKP184" s="396"/>
      <c r="AKQ184" s="396"/>
      <c r="AKR184" s="396"/>
      <c r="AKS184" s="396"/>
      <c r="AKT184" s="396"/>
      <c r="AKU184" s="396"/>
      <c r="AKV184" s="396"/>
      <c r="AKW184" s="396"/>
      <c r="AKX184" s="396"/>
      <c r="AKY184" s="396"/>
      <c r="AKZ184" s="396"/>
      <c r="ALA184" s="396"/>
      <c r="ALB184" s="396"/>
      <c r="ALC184" s="396"/>
      <c r="ALD184" s="396"/>
      <c r="ALE184" s="396"/>
      <c r="ALF184" s="396"/>
      <c r="ALG184" s="396"/>
      <c r="ALH184" s="396"/>
      <c r="ALI184" s="396"/>
      <c r="ALJ184" s="396"/>
      <c r="ALK184" s="396"/>
      <c r="ALL184" s="396"/>
      <c r="ALM184" s="396"/>
      <c r="ALN184" s="396"/>
      <c r="ALO184" s="396"/>
      <c r="ALP184" s="396"/>
      <c r="ALQ184" s="396"/>
      <c r="ALR184" s="396"/>
      <c r="ALS184" s="396"/>
      <c r="ALT184" s="396"/>
      <c r="ALU184" s="396"/>
      <c r="ALV184" s="396"/>
      <c r="ALW184" s="396"/>
      <c r="ALX184" s="396"/>
      <c r="ALY184" s="396"/>
      <c r="ALZ184" s="396"/>
      <c r="AMA184" s="396"/>
      <c r="AMB184" s="396"/>
      <c r="AMC184" s="396"/>
      <c r="AMD184" s="396"/>
      <c r="AME184" s="396"/>
      <c r="AMF184" s="396"/>
      <c r="AMG184" s="396"/>
      <c r="AMH184" s="396"/>
      <c r="AMI184" s="396"/>
      <c r="AMJ184" s="396"/>
      <c r="AMK184" s="396"/>
      <c r="AML184" s="396"/>
      <c r="AMM184" s="396"/>
      <c r="AMN184" s="396"/>
      <c r="AMO184" s="396"/>
      <c r="AMP184" s="396"/>
      <c r="AMQ184" s="396"/>
      <c r="AMR184" s="396"/>
      <c r="AMS184" s="396"/>
      <c r="AMT184" s="396"/>
      <c r="AMU184" s="396"/>
      <c r="AMV184" s="396"/>
      <c r="AMW184" s="396"/>
      <c r="AMX184" s="396"/>
      <c r="AMY184" s="396"/>
      <c r="AMZ184" s="396"/>
      <c r="ANA184" s="396"/>
      <c r="ANB184" s="396"/>
      <c r="ANC184" s="396"/>
      <c r="AND184" s="396"/>
      <c r="ANE184" s="396"/>
      <c r="ANF184" s="396"/>
      <c r="ANG184" s="396"/>
      <c r="ANH184" s="396"/>
      <c r="ANI184" s="396"/>
      <c r="ANJ184" s="396"/>
      <c r="ANK184" s="396"/>
      <c r="ANL184" s="396"/>
      <c r="ANM184" s="396"/>
      <c r="ANN184" s="396"/>
      <c r="ANO184" s="396"/>
      <c r="ANP184" s="396"/>
      <c r="ANQ184" s="396"/>
      <c r="ANR184" s="396"/>
      <c r="ANS184" s="396"/>
      <c r="ANT184" s="396"/>
      <c r="ANU184" s="396"/>
      <c r="ANV184" s="396"/>
      <c r="ANW184" s="396"/>
      <c r="ANX184" s="396"/>
      <c r="ANY184" s="396"/>
      <c r="ANZ184" s="396"/>
      <c r="AOA184" s="396"/>
      <c r="AOB184" s="396"/>
      <c r="AOC184" s="396"/>
      <c r="AOD184" s="396"/>
      <c r="AOE184" s="396"/>
      <c r="AOF184" s="396"/>
      <c r="AOG184" s="396"/>
      <c r="AOH184" s="396"/>
      <c r="AOI184" s="396"/>
      <c r="AOJ184" s="396"/>
      <c r="AOK184" s="396"/>
      <c r="AOL184" s="396"/>
      <c r="AOM184" s="396"/>
      <c r="AON184" s="396"/>
      <c r="AOO184" s="396"/>
      <c r="AOP184" s="396"/>
      <c r="AOQ184" s="396"/>
      <c r="AOR184" s="396"/>
      <c r="AOS184" s="396"/>
      <c r="AOT184" s="396"/>
      <c r="AOU184" s="396"/>
      <c r="AOV184" s="396"/>
      <c r="AOW184" s="396"/>
      <c r="AOX184" s="396"/>
      <c r="AOY184" s="396"/>
      <c r="AOZ184" s="396"/>
      <c r="APA184" s="396"/>
      <c r="APB184" s="396"/>
      <c r="APC184" s="396"/>
      <c r="APD184" s="396"/>
      <c r="APE184" s="396"/>
      <c r="APF184" s="396"/>
      <c r="APG184" s="396"/>
      <c r="APH184" s="396"/>
      <c r="API184" s="396"/>
      <c r="APJ184" s="396"/>
      <c r="APK184" s="396"/>
      <c r="APL184" s="396"/>
      <c r="APM184" s="396"/>
      <c r="APN184" s="396"/>
      <c r="APO184" s="396"/>
      <c r="APP184" s="396"/>
      <c r="APQ184" s="396"/>
      <c r="APR184" s="396"/>
      <c r="APS184" s="396"/>
      <c r="APT184" s="396"/>
      <c r="APU184" s="396"/>
      <c r="APV184" s="396"/>
      <c r="APW184" s="396"/>
      <c r="APX184" s="396"/>
      <c r="APY184" s="396"/>
      <c r="APZ184" s="396"/>
      <c r="AQA184" s="396"/>
      <c r="AQB184" s="396"/>
      <c r="AQC184" s="396"/>
      <c r="AQD184" s="396"/>
      <c r="AQE184" s="396"/>
      <c r="AQF184" s="396"/>
      <c r="AQG184" s="396"/>
      <c r="AQH184" s="396"/>
      <c r="AQI184" s="396"/>
      <c r="AQJ184" s="396"/>
      <c r="AQK184" s="396"/>
      <c r="AQL184" s="396"/>
      <c r="AQM184" s="396"/>
      <c r="AQN184" s="396"/>
      <c r="AQO184" s="396"/>
      <c r="AQP184" s="396"/>
      <c r="AQQ184" s="396"/>
      <c r="AQR184" s="396"/>
      <c r="AQS184" s="396"/>
      <c r="AQT184" s="396"/>
      <c r="AQU184" s="396"/>
      <c r="AQV184" s="396"/>
      <c r="AQW184" s="396"/>
      <c r="AQX184" s="396"/>
      <c r="AQY184" s="396"/>
      <c r="AQZ184" s="396"/>
      <c r="ARA184" s="396"/>
      <c r="ARB184" s="396"/>
      <c r="ARC184" s="396"/>
      <c r="ARD184" s="396"/>
      <c r="ARE184" s="396"/>
      <c r="ARF184" s="396"/>
      <c r="ARG184" s="396"/>
      <c r="ARH184" s="396"/>
      <c r="ARI184" s="396"/>
      <c r="ARJ184" s="396"/>
      <c r="ARK184" s="396"/>
      <c r="ARL184" s="396"/>
      <c r="ARM184" s="396"/>
      <c r="ARN184" s="396"/>
      <c r="ARO184" s="396"/>
      <c r="ARP184" s="396"/>
      <c r="ARQ184" s="396"/>
      <c r="ARR184" s="396"/>
      <c r="ARS184" s="396"/>
      <c r="ART184" s="396"/>
      <c r="ARU184" s="396"/>
      <c r="ARV184" s="396"/>
      <c r="ARW184" s="396"/>
      <c r="ARX184" s="396"/>
      <c r="ARY184" s="396"/>
      <c r="ARZ184" s="396"/>
      <c r="ASA184" s="396"/>
      <c r="ASB184" s="396"/>
      <c r="ASC184" s="396"/>
      <c r="ASD184" s="396"/>
      <c r="ASE184" s="396"/>
      <c r="ASF184" s="396"/>
      <c r="ASG184" s="396"/>
      <c r="ASH184" s="396"/>
      <c r="ASI184" s="396"/>
      <c r="ASJ184" s="396"/>
      <c r="ASK184" s="396"/>
      <c r="ASL184" s="396"/>
      <c r="ASM184" s="396"/>
      <c r="ASN184" s="396"/>
      <c r="ASO184" s="396"/>
      <c r="ASP184" s="396"/>
      <c r="ASQ184" s="396"/>
      <c r="ASR184" s="396"/>
      <c r="ASS184" s="396"/>
      <c r="AST184" s="396"/>
      <c r="ASU184" s="396"/>
      <c r="ASV184" s="396"/>
      <c r="ASW184" s="396"/>
      <c r="ASX184" s="396"/>
      <c r="ASY184" s="396"/>
      <c r="ASZ184" s="396"/>
      <c r="ATA184" s="396"/>
      <c r="ATB184" s="396"/>
      <c r="ATC184" s="396"/>
      <c r="ATD184" s="396"/>
      <c r="ATE184" s="396"/>
      <c r="ATF184" s="396"/>
      <c r="ATG184" s="396"/>
      <c r="ATH184" s="396"/>
      <c r="ATI184" s="396"/>
      <c r="ATJ184" s="396"/>
      <c r="ATK184" s="396"/>
      <c r="ATL184" s="396"/>
      <c r="ATM184" s="396"/>
      <c r="ATN184" s="396"/>
      <c r="ATO184" s="396"/>
      <c r="ATP184" s="396"/>
      <c r="ATQ184" s="396"/>
      <c r="ATR184" s="396"/>
      <c r="ATS184" s="396"/>
      <c r="ATT184" s="396"/>
      <c r="ATU184" s="396"/>
      <c r="ATV184" s="396"/>
      <c r="ATW184" s="396"/>
      <c r="ATX184" s="396"/>
      <c r="ATY184" s="396"/>
      <c r="ATZ184" s="396"/>
      <c r="AUA184" s="396"/>
      <c r="AUB184" s="396"/>
      <c r="AUC184" s="396"/>
      <c r="AUD184" s="396"/>
      <c r="AUE184" s="396"/>
      <c r="AUF184" s="396"/>
      <c r="AUG184" s="396"/>
      <c r="AUH184" s="396"/>
      <c r="AUI184" s="396"/>
      <c r="AUJ184" s="396"/>
      <c r="AUK184" s="396"/>
      <c r="AUL184" s="396"/>
      <c r="AUM184" s="396"/>
      <c r="AUN184" s="396"/>
      <c r="AUO184" s="396"/>
      <c r="AUP184" s="396"/>
      <c r="AUQ184" s="396"/>
      <c r="AUR184" s="396"/>
      <c r="AUS184" s="396"/>
      <c r="AUT184" s="396"/>
      <c r="AUU184" s="396"/>
      <c r="AUV184" s="396"/>
      <c r="AUW184" s="396"/>
      <c r="AUX184" s="396"/>
      <c r="AUY184" s="396"/>
      <c r="AUZ184" s="396"/>
      <c r="AVA184" s="396"/>
      <c r="AVB184" s="396"/>
      <c r="AVC184" s="396"/>
      <c r="AVD184" s="396"/>
      <c r="AVE184" s="396"/>
      <c r="AVF184" s="396"/>
      <c r="AVG184" s="396"/>
      <c r="AVH184" s="396"/>
      <c r="AVI184" s="396"/>
      <c r="AVJ184" s="396"/>
      <c r="AVK184" s="396"/>
      <c r="AVL184" s="396"/>
      <c r="AVM184" s="396"/>
      <c r="AVN184" s="396"/>
      <c r="AVO184" s="396"/>
      <c r="AVP184" s="396"/>
      <c r="AVQ184" s="396"/>
      <c r="AVR184" s="396"/>
      <c r="AVS184" s="396"/>
      <c r="AVT184" s="396"/>
      <c r="AVU184" s="396"/>
      <c r="AVV184" s="396"/>
      <c r="AVW184" s="396"/>
      <c r="AVX184" s="396"/>
      <c r="AVY184" s="396"/>
      <c r="AVZ184" s="396"/>
      <c r="AWA184" s="396"/>
      <c r="AWB184" s="396"/>
      <c r="AWC184" s="396"/>
      <c r="AWD184" s="396"/>
      <c r="AWE184" s="396"/>
      <c r="AWF184" s="396"/>
      <c r="AWG184" s="396"/>
      <c r="AWH184" s="396"/>
      <c r="AWI184" s="396"/>
      <c r="AWJ184" s="396"/>
      <c r="AWK184" s="396"/>
      <c r="AWL184" s="396"/>
      <c r="AWM184" s="396"/>
      <c r="AWN184" s="396"/>
      <c r="AWO184" s="396"/>
      <c r="AWP184" s="396"/>
      <c r="AWQ184" s="396"/>
      <c r="AWR184" s="396"/>
      <c r="AWS184" s="396"/>
      <c r="AWT184" s="396"/>
      <c r="AWU184" s="396"/>
      <c r="AWV184" s="396"/>
      <c r="AWW184" s="396"/>
      <c r="AWX184" s="396"/>
      <c r="AWY184" s="396"/>
      <c r="AWZ184" s="396"/>
      <c r="AXA184" s="396"/>
      <c r="AXB184" s="396"/>
      <c r="AXC184" s="396"/>
      <c r="AXD184" s="396"/>
      <c r="AXE184" s="396"/>
      <c r="AXF184" s="396"/>
      <c r="AXG184" s="396"/>
      <c r="AXH184" s="396"/>
      <c r="AXI184" s="396"/>
      <c r="AXJ184" s="396"/>
      <c r="AXK184" s="396"/>
      <c r="AXL184" s="396"/>
      <c r="AXM184" s="396"/>
      <c r="AXN184" s="396"/>
      <c r="AXO184" s="396"/>
      <c r="AXP184" s="396"/>
      <c r="AXQ184" s="396"/>
      <c r="AXR184" s="396"/>
      <c r="AXS184" s="396"/>
      <c r="AXT184" s="396"/>
      <c r="AXU184" s="396"/>
      <c r="AXV184" s="396"/>
      <c r="AXW184" s="396"/>
      <c r="AXX184" s="396"/>
      <c r="AXY184" s="396"/>
      <c r="AXZ184" s="396"/>
      <c r="AYA184" s="396"/>
      <c r="AYB184" s="396"/>
      <c r="AYC184" s="396"/>
      <c r="AYD184" s="396"/>
      <c r="AYE184" s="396"/>
      <c r="AYF184" s="396"/>
      <c r="AYG184" s="396"/>
      <c r="AYH184" s="396"/>
      <c r="AYI184" s="396"/>
      <c r="AYJ184" s="396"/>
      <c r="AYK184" s="396"/>
      <c r="AYL184" s="396"/>
      <c r="AYM184" s="396"/>
      <c r="AYN184" s="396"/>
      <c r="AYO184" s="396"/>
      <c r="AYP184" s="396"/>
      <c r="AYQ184" s="396"/>
      <c r="AYR184" s="396"/>
      <c r="AYS184" s="396"/>
      <c r="AYT184" s="396"/>
      <c r="AYU184" s="396"/>
      <c r="AYV184" s="396"/>
      <c r="AYW184" s="396"/>
      <c r="AYX184" s="396"/>
      <c r="AYY184" s="396"/>
      <c r="AYZ184" s="396"/>
      <c r="AZA184" s="396"/>
      <c r="AZB184" s="396"/>
      <c r="AZC184" s="396"/>
      <c r="AZD184" s="396"/>
      <c r="AZE184" s="396"/>
      <c r="AZF184" s="396"/>
      <c r="AZG184" s="396"/>
      <c r="AZH184" s="396"/>
      <c r="AZI184" s="396"/>
      <c r="AZJ184" s="396"/>
      <c r="AZK184" s="396"/>
      <c r="AZL184" s="396"/>
      <c r="AZM184" s="396"/>
      <c r="AZN184" s="396"/>
      <c r="AZO184" s="396"/>
      <c r="AZP184" s="396"/>
      <c r="AZQ184" s="396"/>
      <c r="AZR184" s="396"/>
      <c r="AZS184" s="396"/>
      <c r="AZT184" s="396"/>
      <c r="AZU184" s="396"/>
      <c r="AZV184" s="396"/>
      <c r="AZW184" s="396"/>
      <c r="AZX184" s="396"/>
      <c r="AZY184" s="396"/>
      <c r="AZZ184" s="396"/>
      <c r="BAA184" s="396"/>
      <c r="BAB184" s="396"/>
      <c r="BAC184" s="396"/>
      <c r="BAD184" s="396"/>
      <c r="BAE184" s="396"/>
      <c r="BAF184" s="396"/>
      <c r="BAG184" s="396"/>
      <c r="BAH184" s="396"/>
      <c r="BAI184" s="396"/>
      <c r="BAJ184" s="396"/>
      <c r="BAK184" s="396"/>
      <c r="BAL184" s="396"/>
      <c r="BAM184" s="396"/>
      <c r="BAN184" s="396"/>
      <c r="BAO184" s="396"/>
      <c r="BAP184" s="396"/>
      <c r="BAQ184" s="396"/>
      <c r="BAR184" s="396"/>
      <c r="BAS184" s="396"/>
      <c r="BAT184" s="396"/>
      <c r="BAU184" s="396"/>
      <c r="BAV184" s="396"/>
      <c r="BAW184" s="396"/>
      <c r="BAX184" s="396"/>
      <c r="BAY184" s="396"/>
      <c r="BAZ184" s="396"/>
      <c r="BBA184" s="396"/>
      <c r="BBB184" s="396"/>
      <c r="BBC184" s="396"/>
      <c r="BBD184" s="396"/>
      <c r="BBE184" s="396"/>
      <c r="BBF184" s="396"/>
      <c r="BBG184" s="396"/>
      <c r="BBH184" s="396"/>
      <c r="BBI184" s="396"/>
      <c r="BBJ184" s="396"/>
      <c r="BBK184" s="396"/>
      <c r="BBL184" s="396"/>
      <c r="BBM184" s="396"/>
      <c r="BBN184" s="396"/>
      <c r="BBO184" s="396"/>
      <c r="BBP184" s="396"/>
      <c r="BBQ184" s="396"/>
      <c r="BBR184" s="396"/>
      <c r="BBS184" s="396"/>
      <c r="BBT184" s="396"/>
      <c r="BBU184" s="396"/>
      <c r="BBV184" s="396"/>
      <c r="BBW184" s="396"/>
      <c r="BBX184" s="396"/>
      <c r="BBY184" s="396"/>
      <c r="BBZ184" s="396"/>
      <c r="BCA184" s="396"/>
      <c r="BCB184" s="396"/>
      <c r="BCC184" s="396"/>
      <c r="BCD184" s="396"/>
      <c r="BCE184" s="396"/>
      <c r="BCF184" s="396"/>
      <c r="BCG184" s="396"/>
      <c r="BCH184" s="396"/>
      <c r="BCI184" s="396"/>
      <c r="BCJ184" s="396"/>
      <c r="BCK184" s="396"/>
      <c r="BCL184" s="396"/>
      <c r="BCM184" s="396"/>
      <c r="BCN184" s="396"/>
      <c r="BCO184" s="396"/>
      <c r="BCP184" s="396"/>
      <c r="BCQ184" s="396"/>
      <c r="BCR184" s="396"/>
      <c r="BCS184" s="396"/>
      <c r="BCT184" s="396"/>
      <c r="BCU184" s="396"/>
      <c r="BCV184" s="396"/>
      <c r="BCW184" s="396"/>
      <c r="BCX184" s="396"/>
      <c r="BCY184" s="396"/>
      <c r="BCZ184" s="396"/>
      <c r="BDA184" s="396"/>
      <c r="BDB184" s="396"/>
      <c r="BDC184" s="396"/>
      <c r="BDD184" s="396"/>
      <c r="BDE184" s="396"/>
      <c r="BDF184" s="396"/>
      <c r="BDG184" s="396"/>
      <c r="BDH184" s="396"/>
      <c r="BDI184" s="396"/>
      <c r="BDJ184" s="396"/>
      <c r="BDK184" s="396"/>
      <c r="BDL184" s="396"/>
      <c r="BDM184" s="396"/>
      <c r="BDN184" s="396"/>
      <c r="BDO184" s="396"/>
      <c r="BDP184" s="396"/>
      <c r="BDQ184" s="396"/>
      <c r="BDR184" s="396"/>
      <c r="BDS184" s="396"/>
      <c r="BDT184" s="396"/>
      <c r="BDU184" s="396"/>
      <c r="BDV184" s="396"/>
      <c r="BDW184" s="396"/>
      <c r="BDX184" s="396"/>
      <c r="BDY184" s="396"/>
      <c r="BDZ184" s="396"/>
      <c r="BEA184" s="396"/>
      <c r="BEB184" s="396"/>
      <c r="BEC184" s="396"/>
      <c r="BED184" s="396"/>
      <c r="BEE184" s="396"/>
      <c r="BEF184" s="396"/>
      <c r="BEG184" s="396"/>
      <c r="BEH184" s="396"/>
      <c r="BEI184" s="396"/>
      <c r="BEJ184" s="396"/>
      <c r="BEK184" s="396"/>
      <c r="BEL184" s="396"/>
      <c r="BEM184" s="396"/>
      <c r="BEN184" s="396"/>
      <c r="BEO184" s="396"/>
      <c r="BEP184" s="396"/>
      <c r="BEQ184" s="396"/>
      <c r="BER184" s="396"/>
      <c r="BES184" s="396"/>
      <c r="BET184" s="396"/>
      <c r="BEU184" s="396"/>
      <c r="BEV184" s="396"/>
      <c r="BEW184" s="396"/>
      <c r="BEX184" s="396"/>
      <c r="BEY184" s="396"/>
      <c r="BEZ184" s="396"/>
      <c r="BFA184" s="396"/>
      <c r="BFB184" s="396"/>
      <c r="BFC184" s="396"/>
      <c r="BFD184" s="396"/>
      <c r="BFE184" s="396"/>
      <c r="BFF184" s="396"/>
      <c r="BFG184" s="396"/>
      <c r="BFH184" s="396"/>
      <c r="BFI184" s="396"/>
      <c r="BFJ184" s="396"/>
      <c r="BFK184" s="396"/>
      <c r="BFL184" s="396"/>
      <c r="BFM184" s="396"/>
      <c r="BFN184" s="396"/>
      <c r="BFO184" s="396"/>
      <c r="BFP184" s="396"/>
      <c r="BFQ184" s="396"/>
      <c r="BFR184" s="396"/>
      <c r="BFS184" s="396"/>
      <c r="BFT184" s="396"/>
      <c r="BFU184" s="396"/>
      <c r="BFV184" s="396"/>
      <c r="BFW184" s="396"/>
      <c r="BFX184" s="396"/>
      <c r="BFY184" s="396"/>
      <c r="BFZ184" s="396"/>
      <c r="BGA184" s="396"/>
      <c r="BGB184" s="396"/>
      <c r="BGC184" s="396"/>
      <c r="BGD184" s="396"/>
      <c r="BGE184" s="396"/>
      <c r="BGF184" s="396"/>
      <c r="BGG184" s="396"/>
      <c r="BGH184" s="396"/>
      <c r="BGI184" s="396"/>
      <c r="BGJ184" s="396"/>
      <c r="BGK184" s="396"/>
      <c r="BGL184" s="396"/>
      <c r="BGM184" s="396"/>
      <c r="BGN184" s="396"/>
      <c r="BGO184" s="396"/>
      <c r="BGP184" s="396"/>
      <c r="BGQ184" s="396"/>
      <c r="BGR184" s="396"/>
      <c r="BGS184" s="396"/>
      <c r="BGT184" s="396"/>
      <c r="BGU184" s="396"/>
      <c r="BGV184" s="396"/>
      <c r="BGW184" s="396"/>
      <c r="BGX184" s="396"/>
      <c r="BGY184" s="396"/>
      <c r="BGZ184" s="396"/>
      <c r="BHA184" s="396"/>
      <c r="BHB184" s="396"/>
      <c r="BHC184" s="396"/>
      <c r="BHD184" s="396"/>
      <c r="BHE184" s="396"/>
      <c r="BHF184" s="396"/>
      <c r="BHG184" s="396"/>
      <c r="BHH184" s="396"/>
      <c r="BHI184" s="396"/>
      <c r="BHJ184" s="396"/>
      <c r="BHK184" s="396"/>
      <c r="BHL184" s="396"/>
      <c r="BHM184" s="396"/>
      <c r="BHN184" s="396"/>
      <c r="BHO184" s="396"/>
      <c r="BHP184" s="396"/>
      <c r="BHQ184" s="396"/>
      <c r="BHR184" s="396"/>
      <c r="BHS184" s="396"/>
      <c r="BHT184" s="396"/>
      <c r="BHU184" s="396"/>
      <c r="BHV184" s="396"/>
      <c r="BHW184" s="396"/>
      <c r="BHX184" s="396"/>
      <c r="BHY184" s="396"/>
      <c r="BHZ184" s="396"/>
      <c r="BIA184" s="396"/>
      <c r="BIB184" s="396"/>
      <c r="BIC184" s="396"/>
      <c r="BID184" s="396"/>
      <c r="BIE184" s="396"/>
      <c r="BIF184" s="396"/>
      <c r="BIG184" s="396"/>
      <c r="BIH184" s="396"/>
      <c r="BII184" s="396"/>
      <c r="BIJ184" s="396"/>
      <c r="BIK184" s="396"/>
      <c r="BIL184" s="396"/>
      <c r="BIM184" s="396"/>
      <c r="BIN184" s="396"/>
      <c r="BIO184" s="396"/>
      <c r="BIP184" s="396"/>
      <c r="BIQ184" s="396"/>
      <c r="BIR184" s="396"/>
      <c r="BIS184" s="396"/>
      <c r="BIT184" s="396"/>
      <c r="BIU184" s="396"/>
      <c r="BIV184" s="396"/>
      <c r="BIW184" s="396"/>
      <c r="BIX184" s="396"/>
      <c r="BIY184" s="396"/>
      <c r="BIZ184" s="396"/>
      <c r="BJA184" s="396"/>
      <c r="BJB184" s="396"/>
      <c r="BJC184" s="396"/>
      <c r="BJD184" s="396"/>
      <c r="BJE184" s="396"/>
      <c r="BJF184" s="396"/>
      <c r="BJG184" s="396"/>
      <c r="BJH184" s="396"/>
      <c r="BJI184" s="396"/>
      <c r="BJJ184" s="396"/>
      <c r="BJK184" s="396"/>
      <c r="BJL184" s="396"/>
      <c r="BJM184" s="396"/>
      <c r="BJN184" s="396"/>
      <c r="BJO184" s="396"/>
      <c r="BJP184" s="396"/>
      <c r="BJQ184" s="396"/>
      <c r="BJR184" s="396"/>
      <c r="BJS184" s="396"/>
      <c r="BJT184" s="396"/>
      <c r="BJU184" s="396"/>
      <c r="BJV184" s="396"/>
      <c r="BJW184" s="396"/>
      <c r="BJX184" s="396"/>
      <c r="BJY184" s="396"/>
      <c r="BJZ184" s="396"/>
      <c r="BKA184" s="396"/>
      <c r="BKB184" s="396"/>
      <c r="BKC184" s="396"/>
      <c r="BKD184" s="396"/>
      <c r="BKE184" s="396"/>
      <c r="BKF184" s="396"/>
      <c r="BKG184" s="396"/>
      <c r="BKH184" s="396"/>
      <c r="BKI184" s="396"/>
      <c r="BKJ184" s="396"/>
      <c r="BKK184" s="396"/>
      <c r="BKL184" s="396"/>
      <c r="BKM184" s="396"/>
      <c r="BKN184" s="396"/>
      <c r="BKO184" s="396"/>
      <c r="BKP184" s="396"/>
      <c r="BKQ184" s="396"/>
      <c r="BKR184" s="396"/>
      <c r="BKS184" s="396"/>
      <c r="BKT184" s="396"/>
      <c r="BKU184" s="396"/>
      <c r="BKV184" s="396"/>
      <c r="BKW184" s="396"/>
      <c r="BKX184" s="396"/>
      <c r="BKY184" s="396"/>
      <c r="BKZ184" s="396"/>
      <c r="BLA184" s="396"/>
      <c r="BLB184" s="396"/>
      <c r="BLC184" s="396"/>
      <c r="BLD184" s="396"/>
      <c r="BLE184" s="396"/>
      <c r="BLF184" s="396"/>
      <c r="BLG184" s="396"/>
      <c r="BLH184" s="396"/>
      <c r="BLI184" s="396"/>
      <c r="BLJ184" s="396"/>
      <c r="BLK184" s="396"/>
      <c r="BLL184" s="396"/>
      <c r="BLM184" s="396"/>
      <c r="BLN184" s="396"/>
      <c r="BLO184" s="396"/>
      <c r="BLP184" s="396"/>
      <c r="BLQ184" s="396"/>
      <c r="BLR184" s="396"/>
      <c r="BLS184" s="396"/>
      <c r="BLT184" s="396"/>
      <c r="BLU184" s="396"/>
      <c r="BLV184" s="396"/>
      <c r="BLW184" s="396"/>
      <c r="BLX184" s="396"/>
      <c r="BLY184" s="396"/>
      <c r="BLZ184" s="396"/>
      <c r="BMA184" s="396"/>
      <c r="BMB184" s="396"/>
      <c r="BMC184" s="396"/>
      <c r="BMD184" s="396"/>
      <c r="BME184" s="396"/>
      <c r="BMF184" s="396"/>
      <c r="BMG184" s="396"/>
      <c r="BMH184" s="396"/>
      <c r="BMI184" s="396"/>
      <c r="BMJ184" s="396"/>
      <c r="BMK184" s="396"/>
      <c r="BML184" s="396"/>
      <c r="BMM184" s="396"/>
      <c r="BMN184" s="396"/>
      <c r="BMO184" s="396"/>
      <c r="BMP184" s="396"/>
      <c r="BMQ184" s="396"/>
      <c r="BMR184" s="396"/>
      <c r="BMS184" s="396"/>
      <c r="BMT184" s="396"/>
      <c r="BMU184" s="396"/>
      <c r="BMV184" s="396"/>
      <c r="BMW184" s="396"/>
      <c r="BMX184" s="396"/>
      <c r="BMY184" s="396"/>
      <c r="BMZ184" s="396"/>
      <c r="BNA184" s="396"/>
      <c r="BNB184" s="396"/>
      <c r="BNC184" s="396"/>
      <c r="BND184" s="396"/>
      <c r="BNE184" s="396"/>
      <c r="BNF184" s="396"/>
      <c r="BNG184" s="396"/>
      <c r="BNH184" s="396"/>
      <c r="BNI184" s="396"/>
      <c r="BNJ184" s="396"/>
      <c r="BNK184" s="396"/>
      <c r="BNL184" s="396"/>
      <c r="BNM184" s="396"/>
      <c r="BNN184" s="396"/>
      <c r="BNO184" s="396"/>
      <c r="BNP184" s="396"/>
      <c r="BNQ184" s="396"/>
      <c r="BNR184" s="396"/>
      <c r="BNS184" s="396"/>
      <c r="BNT184" s="396"/>
      <c r="BNU184" s="396"/>
      <c r="BNV184" s="396"/>
      <c r="BNW184" s="396"/>
      <c r="BNX184" s="396"/>
      <c r="BNY184" s="396"/>
      <c r="BNZ184" s="396"/>
      <c r="BOA184" s="396"/>
      <c r="BOB184" s="396"/>
      <c r="BOC184" s="396"/>
      <c r="BOD184" s="396"/>
      <c r="BOE184" s="396"/>
      <c r="BOF184" s="396"/>
      <c r="BOG184" s="396"/>
      <c r="BOH184" s="396"/>
      <c r="BOI184" s="396"/>
      <c r="BOJ184" s="396"/>
      <c r="BOK184" s="396"/>
      <c r="BOL184" s="396"/>
      <c r="BOM184" s="396"/>
      <c r="BON184" s="396"/>
      <c r="BOO184" s="396"/>
      <c r="BOP184" s="396"/>
      <c r="BOQ184" s="396"/>
      <c r="BOR184" s="396"/>
      <c r="BOS184" s="396"/>
      <c r="BOT184" s="396"/>
      <c r="BOU184" s="396"/>
      <c r="BOV184" s="396"/>
      <c r="BOW184" s="396"/>
      <c r="BOX184" s="396"/>
      <c r="BOY184" s="396"/>
      <c r="BOZ184" s="396"/>
      <c r="BPA184" s="396"/>
      <c r="BPB184" s="396"/>
      <c r="BPC184" s="396"/>
      <c r="BPD184" s="396"/>
      <c r="BPE184" s="396"/>
      <c r="BPF184" s="396"/>
      <c r="BPG184" s="396"/>
      <c r="BPH184" s="396"/>
      <c r="BPI184" s="396"/>
      <c r="BPJ184" s="396"/>
      <c r="BPK184" s="396"/>
      <c r="BPL184" s="396"/>
      <c r="BPM184" s="396"/>
      <c r="BPN184" s="396"/>
      <c r="BPO184" s="396"/>
      <c r="BPP184" s="396"/>
      <c r="BPQ184" s="396"/>
      <c r="BPR184" s="396"/>
      <c r="BPS184" s="396"/>
      <c r="BPT184" s="396"/>
      <c r="BPU184" s="396"/>
      <c r="BPV184" s="396"/>
      <c r="BPW184" s="396"/>
      <c r="BPX184" s="396"/>
      <c r="BPY184" s="396"/>
      <c r="BPZ184" s="396"/>
      <c r="BQA184" s="396"/>
      <c r="BQB184" s="396"/>
      <c r="BQC184" s="396"/>
      <c r="BQD184" s="396"/>
      <c r="BQE184" s="396"/>
      <c r="BQF184" s="396"/>
      <c r="BQG184" s="396"/>
      <c r="BQH184" s="396"/>
      <c r="BQI184" s="396"/>
      <c r="BQJ184" s="396"/>
      <c r="BQK184" s="396"/>
      <c r="BQL184" s="396"/>
      <c r="BQM184" s="396"/>
      <c r="BQN184" s="396"/>
      <c r="BQO184" s="396"/>
      <c r="BQP184" s="396"/>
      <c r="BQQ184" s="396"/>
      <c r="BQR184" s="396"/>
      <c r="BQS184" s="396"/>
      <c r="BQT184" s="396"/>
      <c r="BQU184" s="396"/>
      <c r="BQV184" s="396"/>
      <c r="BQW184" s="396"/>
      <c r="BQX184" s="396"/>
      <c r="BQY184" s="396"/>
      <c r="BQZ184" s="396"/>
      <c r="BRA184" s="396"/>
      <c r="BRB184" s="396"/>
      <c r="BRC184" s="396"/>
      <c r="BRD184" s="396"/>
      <c r="BRE184" s="396"/>
      <c r="BRF184" s="396"/>
      <c r="BRG184" s="396"/>
      <c r="BRH184" s="396"/>
      <c r="BRI184" s="396"/>
      <c r="BRJ184" s="396"/>
      <c r="BRK184" s="396"/>
      <c r="BRL184" s="396"/>
      <c r="BRM184" s="396"/>
      <c r="BRN184" s="396"/>
      <c r="BRO184" s="396"/>
      <c r="BRP184" s="396"/>
      <c r="BRQ184" s="396"/>
      <c r="BRR184" s="396"/>
      <c r="BRS184" s="396"/>
      <c r="BRT184" s="396"/>
      <c r="BRU184" s="396"/>
      <c r="BRV184" s="396"/>
      <c r="BRW184" s="396"/>
      <c r="BRX184" s="396"/>
      <c r="BRY184" s="396"/>
      <c r="BRZ184" s="396"/>
      <c r="BSA184" s="396"/>
      <c r="BSB184" s="396"/>
      <c r="BSC184" s="396"/>
      <c r="BSD184" s="396"/>
      <c r="BSE184" s="396"/>
      <c r="BSF184" s="396"/>
      <c r="BSG184" s="396"/>
      <c r="BSH184" s="396"/>
      <c r="BSI184" s="396"/>
      <c r="BSJ184" s="396"/>
      <c r="BSK184" s="396"/>
      <c r="BSL184" s="396"/>
      <c r="BSM184" s="396"/>
      <c r="BSN184" s="396"/>
      <c r="BSO184" s="396"/>
      <c r="BSP184" s="396"/>
      <c r="BSQ184" s="396"/>
      <c r="BSR184" s="396"/>
      <c r="BSS184" s="396"/>
      <c r="BST184" s="396"/>
      <c r="BSU184" s="396"/>
      <c r="BSV184" s="396"/>
      <c r="BSW184" s="396"/>
      <c r="BSX184" s="396"/>
      <c r="BSY184" s="396"/>
      <c r="BSZ184" s="396"/>
      <c r="BTA184" s="396"/>
      <c r="BTB184" s="396"/>
      <c r="BTC184" s="396"/>
      <c r="BTD184" s="396"/>
      <c r="BTE184" s="396"/>
      <c r="BTF184" s="396"/>
      <c r="BTG184" s="396"/>
      <c r="BTH184" s="396"/>
      <c r="BTI184" s="396"/>
      <c r="BTJ184" s="396"/>
      <c r="BTK184" s="396"/>
      <c r="BTL184" s="396"/>
      <c r="BTM184" s="396"/>
      <c r="BTN184" s="396"/>
      <c r="BTO184" s="396"/>
      <c r="BTP184" s="396"/>
      <c r="BTQ184" s="396"/>
      <c r="BTR184" s="396"/>
      <c r="BTS184" s="396"/>
      <c r="BTT184" s="396"/>
      <c r="BTU184" s="396"/>
      <c r="BTV184" s="396"/>
      <c r="BTW184" s="396"/>
      <c r="BTX184" s="396"/>
      <c r="BTY184" s="396"/>
      <c r="BTZ184" s="396"/>
      <c r="BUA184" s="396"/>
      <c r="BUB184" s="396"/>
      <c r="BUC184" s="396"/>
      <c r="BUD184" s="396"/>
      <c r="BUE184" s="396"/>
      <c r="BUF184" s="396"/>
      <c r="BUG184" s="396"/>
      <c r="BUH184" s="396"/>
      <c r="BUI184" s="396"/>
      <c r="BUJ184" s="396"/>
      <c r="BUK184" s="396"/>
      <c r="BUL184" s="396"/>
      <c r="BUM184" s="396"/>
      <c r="BUN184" s="396"/>
      <c r="BUO184" s="396"/>
      <c r="BUP184" s="396"/>
      <c r="BUQ184" s="396"/>
      <c r="BUR184" s="396"/>
      <c r="BUS184" s="396"/>
      <c r="BUT184" s="396"/>
      <c r="BUU184" s="396"/>
      <c r="BUV184" s="396"/>
      <c r="BUW184" s="396"/>
      <c r="BUX184" s="396"/>
      <c r="BUY184" s="396"/>
      <c r="BUZ184" s="396"/>
      <c r="BVA184" s="396"/>
      <c r="BVB184" s="396"/>
      <c r="BVC184" s="396"/>
      <c r="BVD184" s="396"/>
      <c r="BVE184" s="396"/>
      <c r="BVF184" s="396"/>
      <c r="BVG184" s="396"/>
      <c r="BVH184" s="396"/>
      <c r="BVI184" s="396"/>
      <c r="BVJ184" s="396"/>
      <c r="BVK184" s="396"/>
      <c r="BVL184" s="396"/>
      <c r="BVM184" s="396"/>
      <c r="BVN184" s="396"/>
      <c r="BVO184" s="396"/>
      <c r="BVP184" s="396"/>
      <c r="BVQ184" s="396"/>
      <c r="BVR184" s="396"/>
      <c r="BVS184" s="396"/>
      <c r="BVT184" s="396"/>
      <c r="BVU184" s="396"/>
      <c r="BVV184" s="396"/>
      <c r="BVW184" s="396"/>
      <c r="BVX184" s="396"/>
      <c r="BVY184" s="396"/>
      <c r="BVZ184" s="396"/>
      <c r="BWA184" s="396"/>
      <c r="BWB184" s="396"/>
      <c r="BWC184" s="396"/>
      <c r="BWD184" s="396"/>
      <c r="BWE184" s="396"/>
      <c r="BWF184" s="396"/>
      <c r="BWG184" s="396"/>
      <c r="BWH184" s="396"/>
      <c r="BWI184" s="396"/>
      <c r="BWJ184" s="396"/>
      <c r="BWK184" s="396"/>
      <c r="BWL184" s="396"/>
      <c r="BWM184" s="396"/>
      <c r="BWN184" s="396"/>
      <c r="BWO184" s="396"/>
      <c r="BWP184" s="396"/>
      <c r="BWQ184" s="396"/>
      <c r="BWR184" s="396"/>
      <c r="BWS184" s="396"/>
      <c r="BWT184" s="396"/>
      <c r="BWU184" s="396"/>
      <c r="BWV184" s="396"/>
      <c r="BWW184" s="396"/>
      <c r="BWX184" s="396"/>
      <c r="BWY184" s="396"/>
      <c r="BWZ184" s="396"/>
      <c r="BXA184" s="396"/>
      <c r="BXB184" s="396"/>
      <c r="BXC184" s="396"/>
      <c r="BXD184" s="396"/>
      <c r="BXE184" s="396"/>
      <c r="BXF184" s="396"/>
      <c r="BXG184" s="396"/>
      <c r="BXH184" s="396"/>
      <c r="BXI184" s="396"/>
      <c r="BXJ184" s="396"/>
      <c r="BXK184" s="396"/>
      <c r="BXL184" s="396"/>
      <c r="BXM184" s="396"/>
      <c r="BXN184" s="396"/>
      <c r="BXO184" s="396"/>
      <c r="BXP184" s="396"/>
      <c r="BXQ184" s="396"/>
      <c r="BXR184" s="396"/>
      <c r="BXS184" s="396"/>
      <c r="BXT184" s="396"/>
      <c r="BXU184" s="396"/>
      <c r="BXV184" s="396"/>
      <c r="BXW184" s="396"/>
      <c r="BXX184" s="396"/>
      <c r="BXY184" s="396"/>
      <c r="BXZ184" s="396"/>
      <c r="BYA184" s="396"/>
      <c r="BYB184" s="396"/>
      <c r="BYC184" s="396"/>
      <c r="BYD184" s="396"/>
      <c r="BYE184" s="396"/>
      <c r="BYF184" s="396"/>
      <c r="BYG184" s="396"/>
      <c r="BYH184" s="396"/>
      <c r="BYI184" s="396"/>
      <c r="BYJ184" s="396"/>
      <c r="BYK184" s="396"/>
      <c r="BYL184" s="396"/>
      <c r="BYM184" s="396"/>
      <c r="BYN184" s="396"/>
      <c r="BYO184" s="396"/>
      <c r="BYP184" s="396"/>
      <c r="BYQ184" s="396"/>
      <c r="BYR184" s="396"/>
      <c r="BYS184" s="396"/>
      <c r="BYT184" s="396"/>
      <c r="BYU184" s="396"/>
      <c r="BYV184" s="396"/>
      <c r="BYW184" s="396"/>
      <c r="BYX184" s="396"/>
      <c r="BYY184" s="396"/>
      <c r="BYZ184" s="396"/>
      <c r="BZA184" s="396"/>
      <c r="BZB184" s="396"/>
      <c r="BZC184" s="396"/>
      <c r="BZD184" s="396"/>
      <c r="BZE184" s="396"/>
      <c r="BZF184" s="396"/>
      <c r="BZG184" s="396"/>
      <c r="BZH184" s="396"/>
      <c r="BZI184" s="396"/>
      <c r="BZJ184" s="396"/>
      <c r="BZK184" s="396"/>
      <c r="BZL184" s="396"/>
      <c r="BZM184" s="396"/>
      <c r="BZN184" s="396"/>
      <c r="BZO184" s="396"/>
      <c r="BZP184" s="396"/>
      <c r="BZQ184" s="396"/>
      <c r="BZR184" s="396"/>
      <c r="BZS184" s="396"/>
      <c r="BZT184" s="396"/>
      <c r="BZU184" s="396"/>
      <c r="BZV184" s="396"/>
      <c r="BZW184" s="396"/>
      <c r="BZX184" s="396"/>
      <c r="BZY184" s="396"/>
      <c r="BZZ184" s="396"/>
      <c r="CAA184" s="396"/>
      <c r="CAB184" s="396"/>
      <c r="CAC184" s="396"/>
      <c r="CAD184" s="396"/>
      <c r="CAE184" s="396"/>
      <c r="CAF184" s="396"/>
      <c r="CAG184" s="396"/>
      <c r="CAH184" s="396"/>
      <c r="CAI184" s="396"/>
      <c r="CAJ184" s="396"/>
      <c r="CAK184" s="396"/>
      <c r="CAL184" s="396"/>
      <c r="CAM184" s="396"/>
      <c r="CAN184" s="396"/>
      <c r="CAO184" s="396"/>
      <c r="CAP184" s="396"/>
      <c r="CAQ184" s="396"/>
      <c r="CAR184" s="396"/>
      <c r="CAS184" s="396"/>
      <c r="CAT184" s="396"/>
      <c r="CAU184" s="396"/>
      <c r="CAV184" s="396"/>
      <c r="CAW184" s="396"/>
      <c r="CAX184" s="396"/>
      <c r="CAY184" s="396"/>
      <c r="CAZ184" s="396"/>
      <c r="CBA184" s="396"/>
      <c r="CBB184" s="396"/>
      <c r="CBC184" s="396"/>
      <c r="CBD184" s="396"/>
      <c r="CBE184" s="396"/>
      <c r="CBF184" s="396"/>
      <c r="CBG184" s="396"/>
      <c r="CBH184" s="396"/>
      <c r="CBI184" s="396"/>
      <c r="CBJ184" s="396"/>
      <c r="CBK184" s="396"/>
      <c r="CBL184" s="396"/>
      <c r="CBM184" s="396"/>
      <c r="CBN184" s="396"/>
      <c r="CBO184" s="396"/>
      <c r="CBP184" s="396"/>
      <c r="CBQ184" s="396"/>
      <c r="CBR184" s="396"/>
      <c r="CBS184" s="396"/>
      <c r="CBT184" s="396"/>
      <c r="CBU184" s="396"/>
      <c r="CBV184" s="396"/>
      <c r="CBW184" s="396"/>
      <c r="CBX184" s="396"/>
      <c r="CBY184" s="396"/>
      <c r="CBZ184" s="396"/>
      <c r="CCA184" s="396"/>
      <c r="CCB184" s="396"/>
      <c r="CCC184" s="396"/>
      <c r="CCD184" s="396"/>
      <c r="CCE184" s="396"/>
      <c r="CCF184" s="396"/>
      <c r="CCG184" s="396"/>
      <c r="CCH184" s="396"/>
      <c r="CCI184" s="396"/>
      <c r="CCJ184" s="396"/>
      <c r="CCK184" s="396"/>
      <c r="CCL184" s="396"/>
      <c r="CCM184" s="396"/>
      <c r="CCN184" s="396"/>
      <c r="CCO184" s="396"/>
      <c r="CCP184" s="396"/>
      <c r="CCQ184" s="396"/>
      <c r="CCR184" s="396"/>
      <c r="CCS184" s="396"/>
      <c r="CCT184" s="396"/>
      <c r="CCU184" s="396"/>
      <c r="CCV184" s="396"/>
      <c r="CCW184" s="396"/>
      <c r="CCX184" s="396"/>
      <c r="CCY184" s="396"/>
      <c r="CCZ184" s="396"/>
      <c r="CDA184" s="396"/>
      <c r="CDB184" s="396"/>
      <c r="CDC184" s="396"/>
      <c r="CDD184" s="396"/>
      <c r="CDE184" s="396"/>
      <c r="CDF184" s="396"/>
      <c r="CDG184" s="396"/>
      <c r="CDH184" s="396"/>
      <c r="CDI184" s="396"/>
      <c r="CDJ184" s="396"/>
      <c r="CDK184" s="396"/>
      <c r="CDL184" s="396"/>
      <c r="CDM184" s="396"/>
      <c r="CDN184" s="396"/>
      <c r="CDO184" s="396"/>
      <c r="CDP184" s="396"/>
      <c r="CDQ184" s="396"/>
      <c r="CDR184" s="396"/>
      <c r="CDS184" s="396"/>
      <c r="CDT184" s="396"/>
      <c r="CDU184" s="396"/>
      <c r="CDV184" s="396"/>
      <c r="CDW184" s="396"/>
      <c r="CDX184" s="396"/>
      <c r="CDY184" s="396"/>
      <c r="CDZ184" s="396"/>
      <c r="CEA184" s="396"/>
      <c r="CEB184" s="396"/>
      <c r="CEC184" s="396"/>
      <c r="CED184" s="396"/>
      <c r="CEE184" s="396"/>
      <c r="CEF184" s="396"/>
      <c r="CEG184" s="396"/>
      <c r="CEH184" s="396"/>
      <c r="CEI184" s="396"/>
      <c r="CEJ184" s="396"/>
      <c r="CEK184" s="396"/>
      <c r="CEL184" s="396"/>
      <c r="CEM184" s="396"/>
      <c r="CEN184" s="396"/>
      <c r="CEO184" s="396"/>
      <c r="CEP184" s="396"/>
      <c r="CEQ184" s="396"/>
      <c r="CER184" s="396"/>
      <c r="CES184" s="396"/>
      <c r="CET184" s="396"/>
      <c r="CEU184" s="396"/>
      <c r="CEV184" s="396"/>
      <c r="CEW184" s="396"/>
      <c r="CEX184" s="396"/>
      <c r="CEY184" s="396"/>
      <c r="CEZ184" s="396"/>
      <c r="CFA184" s="396"/>
      <c r="CFB184" s="396"/>
      <c r="CFC184" s="396"/>
      <c r="CFD184" s="396"/>
      <c r="CFE184" s="396"/>
      <c r="CFF184" s="396"/>
      <c r="CFG184" s="396"/>
      <c r="CFH184" s="396"/>
      <c r="CFI184" s="396"/>
      <c r="CFJ184" s="396"/>
      <c r="CFK184" s="396"/>
      <c r="CFL184" s="396"/>
      <c r="CFM184" s="396"/>
      <c r="CFN184" s="396"/>
      <c r="CFO184" s="396"/>
      <c r="CFP184" s="396"/>
      <c r="CFQ184" s="396"/>
      <c r="CFR184" s="396"/>
      <c r="CFS184" s="396"/>
      <c r="CFT184" s="396"/>
      <c r="CFU184" s="396"/>
      <c r="CFV184" s="396"/>
      <c r="CFW184" s="396"/>
      <c r="CFX184" s="396"/>
      <c r="CFY184" s="396"/>
      <c r="CFZ184" s="396"/>
      <c r="CGA184" s="396"/>
      <c r="CGB184" s="396"/>
      <c r="CGC184" s="396"/>
      <c r="CGD184" s="396"/>
      <c r="CGE184" s="396"/>
      <c r="CGF184" s="396"/>
      <c r="CGG184" s="396"/>
      <c r="CGH184" s="396"/>
      <c r="CGI184" s="396"/>
      <c r="CGJ184" s="396"/>
      <c r="CGK184" s="396"/>
      <c r="CGL184" s="396"/>
      <c r="CGM184" s="396"/>
      <c r="CGN184" s="396"/>
      <c r="CGO184" s="396"/>
      <c r="CGP184" s="396"/>
      <c r="CGQ184" s="396"/>
      <c r="CGR184" s="396"/>
      <c r="CGS184" s="396"/>
      <c r="CGT184" s="396"/>
      <c r="CGU184" s="396"/>
      <c r="CGV184" s="396"/>
      <c r="CGW184" s="396"/>
      <c r="CGX184" s="396"/>
      <c r="CGY184" s="396"/>
      <c r="CGZ184" s="396"/>
      <c r="CHA184" s="396"/>
      <c r="CHB184" s="396"/>
      <c r="CHC184" s="396"/>
      <c r="CHD184" s="396"/>
      <c r="CHE184" s="396"/>
      <c r="CHF184" s="396"/>
      <c r="CHG184" s="396"/>
      <c r="CHH184" s="396"/>
      <c r="CHI184" s="396"/>
      <c r="CHJ184" s="396"/>
      <c r="CHK184" s="396"/>
      <c r="CHL184" s="396"/>
      <c r="CHM184" s="396"/>
      <c r="CHN184" s="396"/>
      <c r="CHO184" s="396"/>
      <c r="CHP184" s="396"/>
      <c r="CHQ184" s="396"/>
      <c r="CHR184" s="396"/>
      <c r="CHS184" s="396"/>
      <c r="CHT184" s="396"/>
      <c r="CHU184" s="396"/>
      <c r="CHV184" s="396"/>
      <c r="CHW184" s="396"/>
      <c r="CHX184" s="396"/>
      <c r="CHY184" s="396"/>
      <c r="CHZ184" s="396"/>
      <c r="CIA184" s="396"/>
      <c r="CIB184" s="396"/>
      <c r="CIC184" s="396"/>
      <c r="CID184" s="396"/>
      <c r="CIE184" s="396"/>
      <c r="CIF184" s="396"/>
      <c r="CIG184" s="396"/>
      <c r="CIH184" s="396"/>
      <c r="CII184" s="396"/>
      <c r="CIJ184" s="396"/>
      <c r="CIK184" s="396"/>
      <c r="CIL184" s="396"/>
      <c r="CIM184" s="396"/>
      <c r="CIN184" s="396"/>
      <c r="CIO184" s="396"/>
      <c r="CIP184" s="396"/>
      <c r="CIQ184" s="396"/>
      <c r="CIR184" s="396"/>
      <c r="CIS184" s="396"/>
      <c r="CIT184" s="396"/>
      <c r="CIU184" s="396"/>
      <c r="CIV184" s="396"/>
      <c r="CIW184" s="396"/>
      <c r="CIX184" s="396"/>
      <c r="CIY184" s="396"/>
      <c r="CIZ184" s="396"/>
      <c r="CJA184" s="396"/>
      <c r="CJB184" s="396"/>
      <c r="CJC184" s="396"/>
      <c r="CJD184" s="396"/>
      <c r="CJE184" s="396"/>
      <c r="CJF184" s="396"/>
      <c r="CJG184" s="396"/>
      <c r="CJH184" s="396"/>
      <c r="CJI184" s="396"/>
      <c r="CJJ184" s="396"/>
      <c r="CJK184" s="396"/>
      <c r="CJL184" s="396"/>
      <c r="CJM184" s="396"/>
      <c r="CJN184" s="396"/>
      <c r="CJO184" s="396"/>
      <c r="CJP184" s="396"/>
      <c r="CJQ184" s="396"/>
      <c r="CJR184" s="396"/>
      <c r="CJS184" s="396"/>
      <c r="CJT184" s="396"/>
      <c r="CJU184" s="396"/>
      <c r="CJV184" s="396"/>
      <c r="CJW184" s="396"/>
      <c r="CJX184" s="396"/>
      <c r="CJY184" s="396"/>
      <c r="CJZ184" s="396"/>
      <c r="CKA184" s="396"/>
      <c r="CKB184" s="396"/>
      <c r="CKC184" s="396"/>
      <c r="CKD184" s="396"/>
      <c r="CKE184" s="396"/>
      <c r="CKF184" s="396"/>
      <c r="CKG184" s="396"/>
      <c r="CKH184" s="396"/>
      <c r="CKI184" s="396"/>
      <c r="CKJ184" s="396"/>
      <c r="CKK184" s="396"/>
      <c r="CKL184" s="396"/>
      <c r="CKM184" s="396"/>
      <c r="CKN184" s="396"/>
      <c r="CKO184" s="396"/>
      <c r="CKP184" s="396"/>
      <c r="CKQ184" s="396"/>
      <c r="CKR184" s="396"/>
      <c r="CKS184" s="396"/>
      <c r="CKT184" s="396"/>
      <c r="CKU184" s="396"/>
      <c r="CKV184" s="396"/>
      <c r="CKW184" s="396"/>
      <c r="CKX184" s="396"/>
      <c r="CKY184" s="396"/>
      <c r="CKZ184" s="396"/>
      <c r="CLA184" s="396"/>
      <c r="CLB184" s="396"/>
      <c r="CLC184" s="396"/>
      <c r="CLD184" s="396"/>
      <c r="CLE184" s="396"/>
      <c r="CLF184" s="396"/>
      <c r="CLG184" s="396"/>
      <c r="CLH184" s="396"/>
      <c r="CLI184" s="396"/>
      <c r="CLJ184" s="396"/>
      <c r="CLK184" s="396"/>
      <c r="CLL184" s="396"/>
      <c r="CLM184" s="396"/>
      <c r="CLN184" s="396"/>
      <c r="CLO184" s="396"/>
      <c r="CLP184" s="396"/>
      <c r="CLQ184" s="396"/>
      <c r="CLR184" s="396"/>
      <c r="CLS184" s="396"/>
      <c r="CLT184" s="396"/>
      <c r="CLU184" s="396"/>
      <c r="CLV184" s="396"/>
      <c r="CLW184" s="396"/>
      <c r="CLX184" s="396"/>
      <c r="CLY184" s="396"/>
      <c r="CLZ184" s="396"/>
      <c r="CMA184" s="396"/>
      <c r="CMB184" s="396"/>
      <c r="CMC184" s="396"/>
      <c r="CMD184" s="396"/>
      <c r="CME184" s="396"/>
      <c r="CMF184" s="396"/>
      <c r="CMG184" s="396"/>
      <c r="CMH184" s="396"/>
      <c r="CMI184" s="396"/>
      <c r="CMJ184" s="396"/>
      <c r="CMK184" s="396"/>
      <c r="CML184" s="396"/>
      <c r="CMM184" s="396"/>
      <c r="CMN184" s="396"/>
      <c r="CMO184" s="396"/>
      <c r="CMP184" s="396"/>
      <c r="CMQ184" s="396"/>
      <c r="CMR184" s="396"/>
      <c r="CMS184" s="396"/>
      <c r="CMT184" s="396"/>
      <c r="CMU184" s="396"/>
      <c r="CMV184" s="396"/>
      <c r="CMW184" s="396"/>
      <c r="CMX184" s="396"/>
      <c r="CMY184" s="396"/>
      <c r="CMZ184" s="396"/>
      <c r="CNA184" s="396"/>
      <c r="CNB184" s="396"/>
      <c r="CNC184" s="396"/>
      <c r="CND184" s="396"/>
      <c r="CNE184" s="396"/>
      <c r="CNF184" s="396"/>
      <c r="CNG184" s="396"/>
      <c r="CNH184" s="396"/>
      <c r="CNI184" s="396"/>
      <c r="CNJ184" s="396"/>
      <c r="CNK184" s="396"/>
      <c r="CNL184" s="396"/>
      <c r="CNM184" s="396"/>
      <c r="CNN184" s="396"/>
      <c r="CNO184" s="396"/>
      <c r="CNP184" s="396"/>
      <c r="CNQ184" s="396"/>
      <c r="CNR184" s="396"/>
      <c r="CNS184" s="396"/>
      <c r="CNT184" s="396"/>
      <c r="CNU184" s="396"/>
      <c r="CNV184" s="396"/>
      <c r="CNW184" s="396"/>
      <c r="CNX184" s="396"/>
      <c r="CNY184" s="396"/>
      <c r="CNZ184" s="396"/>
      <c r="COA184" s="396"/>
      <c r="COB184" s="396"/>
      <c r="COC184" s="396"/>
      <c r="COD184" s="396"/>
      <c r="COE184" s="396"/>
      <c r="COF184" s="396"/>
      <c r="COG184" s="396"/>
      <c r="COH184" s="396"/>
      <c r="COI184" s="396"/>
      <c r="COJ184" s="396"/>
      <c r="COK184" s="396"/>
      <c r="COL184" s="396"/>
      <c r="COM184" s="396"/>
      <c r="CON184" s="396"/>
      <c r="COO184" s="396"/>
      <c r="COP184" s="396"/>
      <c r="COQ184" s="396"/>
      <c r="COR184" s="396"/>
      <c r="COS184" s="396"/>
      <c r="COT184" s="396"/>
      <c r="COU184" s="396"/>
      <c r="COV184" s="396"/>
      <c r="COW184" s="396"/>
      <c r="COX184" s="396"/>
      <c r="COY184" s="396"/>
      <c r="COZ184" s="396"/>
      <c r="CPA184" s="396"/>
      <c r="CPB184" s="396"/>
      <c r="CPC184" s="396"/>
      <c r="CPD184" s="396"/>
      <c r="CPE184" s="396"/>
      <c r="CPF184" s="396"/>
      <c r="CPG184" s="396"/>
      <c r="CPH184" s="396"/>
      <c r="CPI184" s="396"/>
      <c r="CPJ184" s="396"/>
      <c r="CPK184" s="396"/>
      <c r="CPL184" s="396"/>
      <c r="CPM184" s="396"/>
      <c r="CPN184" s="396"/>
      <c r="CPO184" s="396"/>
      <c r="CPP184" s="396"/>
      <c r="CPQ184" s="396"/>
      <c r="CPR184" s="396"/>
      <c r="CPS184" s="396"/>
      <c r="CPT184" s="396"/>
      <c r="CPU184" s="396"/>
      <c r="CPV184" s="396"/>
      <c r="CPW184" s="396"/>
      <c r="CPX184" s="396"/>
      <c r="CPY184" s="396"/>
      <c r="CPZ184" s="396"/>
      <c r="CQA184" s="396"/>
      <c r="CQB184" s="396"/>
      <c r="CQC184" s="396"/>
      <c r="CQD184" s="396"/>
      <c r="CQE184" s="396"/>
      <c r="CQF184" s="396"/>
      <c r="CQG184" s="396"/>
      <c r="CQH184" s="396"/>
      <c r="CQI184" s="396"/>
      <c r="CQJ184" s="396"/>
      <c r="CQK184" s="396"/>
      <c r="CQL184" s="396"/>
      <c r="CQM184" s="396"/>
      <c r="CQN184" s="396"/>
      <c r="CQO184" s="396"/>
      <c r="CQP184" s="396"/>
      <c r="CQQ184" s="396"/>
      <c r="CQR184" s="396"/>
      <c r="CQS184" s="396"/>
      <c r="CQT184" s="396"/>
      <c r="CQU184" s="396"/>
      <c r="CQV184" s="396"/>
      <c r="CQW184" s="396"/>
      <c r="CQX184" s="396"/>
      <c r="CQY184" s="396"/>
      <c r="CQZ184" s="396"/>
      <c r="CRA184" s="396"/>
      <c r="CRB184" s="396"/>
      <c r="CRC184" s="396"/>
      <c r="CRD184" s="396"/>
      <c r="CRE184" s="396"/>
      <c r="CRF184" s="396"/>
      <c r="CRG184" s="396"/>
      <c r="CRH184" s="396"/>
      <c r="CRI184" s="396"/>
      <c r="CRJ184" s="396"/>
      <c r="CRK184" s="396"/>
      <c r="CRL184" s="396"/>
      <c r="CRM184" s="396"/>
      <c r="CRN184" s="396"/>
      <c r="CRO184" s="396"/>
      <c r="CRP184" s="396"/>
      <c r="CRQ184" s="396"/>
      <c r="CRR184" s="396"/>
      <c r="CRS184" s="396"/>
      <c r="CRT184" s="396"/>
      <c r="CRU184" s="396"/>
      <c r="CRV184" s="396"/>
      <c r="CRW184" s="396"/>
      <c r="CRX184" s="396"/>
      <c r="CRY184" s="396"/>
      <c r="CRZ184" s="396"/>
      <c r="CSA184" s="396"/>
      <c r="CSB184" s="396"/>
      <c r="CSC184" s="396"/>
      <c r="CSD184" s="396"/>
      <c r="CSE184" s="396"/>
      <c r="CSF184" s="396"/>
      <c r="CSG184" s="396"/>
      <c r="CSH184" s="396"/>
      <c r="CSI184" s="396"/>
      <c r="CSJ184" s="396"/>
      <c r="CSK184" s="396"/>
      <c r="CSL184" s="396"/>
      <c r="CSM184" s="396"/>
      <c r="CSN184" s="396"/>
      <c r="CSO184" s="396"/>
      <c r="CSP184" s="396"/>
      <c r="CSQ184" s="396"/>
      <c r="CSR184" s="396"/>
      <c r="CSS184" s="396"/>
      <c r="CST184" s="396"/>
      <c r="CSU184" s="396"/>
      <c r="CSV184" s="396"/>
      <c r="CSW184" s="396"/>
      <c r="CSX184" s="396"/>
      <c r="CSY184" s="396"/>
      <c r="CSZ184" s="396"/>
      <c r="CTA184" s="396"/>
      <c r="CTB184" s="396"/>
      <c r="CTC184" s="396"/>
      <c r="CTD184" s="396"/>
      <c r="CTE184" s="396"/>
      <c r="CTF184" s="396"/>
      <c r="CTG184" s="396"/>
      <c r="CTH184" s="396"/>
      <c r="CTI184" s="396"/>
      <c r="CTJ184" s="396"/>
      <c r="CTK184" s="396"/>
      <c r="CTL184" s="396"/>
      <c r="CTM184" s="396"/>
      <c r="CTN184" s="396"/>
      <c r="CTO184" s="396"/>
      <c r="CTP184" s="396"/>
      <c r="CTQ184" s="396"/>
      <c r="CTR184" s="396"/>
      <c r="CTS184" s="396"/>
      <c r="CTT184" s="396"/>
      <c r="CTU184" s="396"/>
      <c r="CTV184" s="396"/>
      <c r="CTW184" s="396"/>
      <c r="CTX184" s="396"/>
      <c r="CTY184" s="396"/>
      <c r="CTZ184" s="396"/>
      <c r="CUA184" s="396"/>
      <c r="CUB184" s="396"/>
      <c r="CUC184" s="396"/>
      <c r="CUD184" s="396"/>
      <c r="CUE184" s="396"/>
      <c r="CUF184" s="396"/>
      <c r="CUG184" s="396"/>
      <c r="CUH184" s="396"/>
      <c r="CUI184" s="396"/>
      <c r="CUJ184" s="396"/>
      <c r="CUK184" s="396"/>
      <c r="CUL184" s="396"/>
      <c r="CUM184" s="396"/>
      <c r="CUN184" s="396"/>
      <c r="CUO184" s="396"/>
      <c r="CUP184" s="396"/>
      <c r="CUQ184" s="396"/>
      <c r="CUR184" s="396"/>
      <c r="CUS184" s="396"/>
      <c r="CUT184" s="396"/>
      <c r="CUU184" s="396"/>
      <c r="CUV184" s="396"/>
      <c r="CUW184" s="396"/>
      <c r="CUX184" s="396"/>
      <c r="CUY184" s="396"/>
      <c r="CUZ184" s="396"/>
      <c r="CVA184" s="396"/>
      <c r="CVB184" s="396"/>
      <c r="CVC184" s="396"/>
      <c r="CVD184" s="396"/>
      <c r="CVE184" s="396"/>
      <c r="CVF184" s="396"/>
      <c r="CVG184" s="396"/>
      <c r="CVH184" s="396"/>
      <c r="CVI184" s="396"/>
      <c r="CVJ184" s="396"/>
      <c r="CVK184" s="396"/>
      <c r="CVL184" s="396"/>
      <c r="CVM184" s="396"/>
      <c r="CVN184" s="396"/>
      <c r="CVO184" s="396"/>
      <c r="CVP184" s="396"/>
      <c r="CVQ184" s="396"/>
      <c r="CVR184" s="396"/>
      <c r="CVS184" s="396"/>
      <c r="CVT184" s="396"/>
      <c r="CVU184" s="396"/>
      <c r="CVV184" s="396"/>
      <c r="CVW184" s="396"/>
      <c r="CVX184" s="396"/>
      <c r="CVY184" s="396"/>
      <c r="CVZ184" s="396"/>
      <c r="CWA184" s="396"/>
      <c r="CWB184" s="396"/>
      <c r="CWC184" s="396"/>
      <c r="CWD184" s="396"/>
      <c r="CWE184" s="396"/>
      <c r="CWF184" s="396"/>
      <c r="CWG184" s="396"/>
      <c r="CWH184" s="396"/>
      <c r="CWI184" s="396"/>
      <c r="CWJ184" s="396"/>
      <c r="CWK184" s="396"/>
      <c r="CWL184" s="396"/>
      <c r="CWM184" s="396"/>
      <c r="CWN184" s="396"/>
      <c r="CWO184" s="396"/>
      <c r="CWP184" s="396"/>
      <c r="CWQ184" s="396"/>
      <c r="CWR184" s="396"/>
      <c r="CWS184" s="396"/>
      <c r="CWT184" s="396"/>
      <c r="CWU184" s="396"/>
      <c r="CWV184" s="396"/>
      <c r="CWW184" s="396"/>
      <c r="CWX184" s="396"/>
      <c r="CWY184" s="396"/>
      <c r="CWZ184" s="396"/>
      <c r="CXA184" s="396"/>
      <c r="CXB184" s="396"/>
      <c r="CXC184" s="396"/>
      <c r="CXD184" s="396"/>
      <c r="CXE184" s="396"/>
      <c r="CXF184" s="396"/>
      <c r="CXG184" s="396"/>
      <c r="CXH184" s="396"/>
      <c r="CXI184" s="396"/>
      <c r="CXJ184" s="396"/>
      <c r="CXK184" s="396"/>
      <c r="CXL184" s="396"/>
      <c r="CXM184" s="396"/>
      <c r="CXN184" s="396"/>
      <c r="CXO184" s="396"/>
      <c r="CXP184" s="396"/>
      <c r="CXQ184" s="396"/>
      <c r="CXR184" s="396"/>
      <c r="CXS184" s="396"/>
      <c r="CXT184" s="396"/>
      <c r="CXU184" s="396"/>
      <c r="CXV184" s="396"/>
      <c r="CXW184" s="396"/>
      <c r="CXX184" s="396"/>
      <c r="CXY184" s="396"/>
      <c r="CXZ184" s="396"/>
      <c r="CYA184" s="396"/>
      <c r="CYB184" s="396"/>
      <c r="CYC184" s="396"/>
      <c r="CYD184" s="396"/>
      <c r="CYE184" s="396"/>
      <c r="CYF184" s="396"/>
      <c r="CYG184" s="396"/>
      <c r="CYH184" s="396"/>
      <c r="CYI184" s="396"/>
      <c r="CYJ184" s="396"/>
      <c r="CYK184" s="396"/>
      <c r="CYL184" s="396"/>
      <c r="CYM184" s="396"/>
      <c r="CYN184" s="396"/>
      <c r="CYO184" s="396"/>
      <c r="CYP184" s="396"/>
      <c r="CYQ184" s="396"/>
      <c r="CYR184" s="396"/>
      <c r="CYS184" s="396"/>
      <c r="CYT184" s="396"/>
      <c r="CYU184" s="396"/>
      <c r="CYV184" s="396"/>
      <c r="CYW184" s="396"/>
      <c r="CYX184" s="396"/>
      <c r="CYY184" s="396"/>
      <c r="CYZ184" s="396"/>
      <c r="CZA184" s="396"/>
      <c r="CZB184" s="396"/>
      <c r="CZC184" s="396"/>
      <c r="CZD184" s="396"/>
      <c r="CZE184" s="396"/>
      <c r="CZF184" s="396"/>
      <c r="CZG184" s="396"/>
      <c r="CZH184" s="396"/>
      <c r="CZI184" s="396"/>
      <c r="CZJ184" s="396"/>
      <c r="CZK184" s="396"/>
      <c r="CZL184" s="396"/>
      <c r="CZM184" s="396"/>
      <c r="CZN184" s="396"/>
      <c r="CZO184" s="396"/>
      <c r="CZP184" s="396"/>
      <c r="CZQ184" s="396"/>
      <c r="CZR184" s="396"/>
      <c r="CZS184" s="396"/>
      <c r="CZT184" s="396"/>
      <c r="CZU184" s="396"/>
      <c r="CZV184" s="396"/>
      <c r="CZW184" s="396"/>
      <c r="CZX184" s="396"/>
      <c r="CZY184" s="396"/>
      <c r="CZZ184" s="396"/>
      <c r="DAA184" s="396"/>
      <c r="DAB184" s="396"/>
      <c r="DAC184" s="396"/>
      <c r="DAD184" s="396"/>
      <c r="DAE184" s="396"/>
      <c r="DAF184" s="396"/>
      <c r="DAG184" s="396"/>
      <c r="DAH184" s="396"/>
      <c r="DAI184" s="396"/>
      <c r="DAJ184" s="396"/>
      <c r="DAK184" s="396"/>
      <c r="DAL184" s="396"/>
      <c r="DAM184" s="396"/>
      <c r="DAN184" s="396"/>
      <c r="DAO184" s="396"/>
      <c r="DAP184" s="396"/>
      <c r="DAQ184" s="396"/>
      <c r="DAR184" s="396"/>
      <c r="DAS184" s="396"/>
      <c r="DAT184" s="396"/>
      <c r="DAU184" s="396"/>
      <c r="DAV184" s="396"/>
      <c r="DAW184" s="396"/>
      <c r="DAX184" s="396"/>
      <c r="DAY184" s="396"/>
      <c r="DAZ184" s="396"/>
      <c r="DBA184" s="396"/>
      <c r="DBB184" s="396"/>
      <c r="DBC184" s="396"/>
      <c r="DBD184" s="396"/>
      <c r="DBE184" s="396"/>
      <c r="DBF184" s="396"/>
      <c r="DBG184" s="396"/>
      <c r="DBH184" s="396"/>
      <c r="DBI184" s="396"/>
      <c r="DBJ184" s="396"/>
      <c r="DBK184" s="396"/>
      <c r="DBL184" s="396"/>
      <c r="DBM184" s="396"/>
      <c r="DBN184" s="396"/>
      <c r="DBO184" s="396"/>
      <c r="DBP184" s="396"/>
      <c r="DBQ184" s="396"/>
      <c r="DBR184" s="396"/>
      <c r="DBS184" s="396"/>
      <c r="DBT184" s="396"/>
      <c r="DBU184" s="396"/>
      <c r="DBV184" s="396"/>
      <c r="DBW184" s="396"/>
      <c r="DBX184" s="396"/>
      <c r="DBY184" s="396"/>
      <c r="DBZ184" s="396"/>
      <c r="DCA184" s="396"/>
      <c r="DCB184" s="396"/>
      <c r="DCC184" s="396"/>
      <c r="DCD184" s="396"/>
      <c r="DCE184" s="396"/>
      <c r="DCF184" s="396"/>
      <c r="DCG184" s="396"/>
      <c r="DCH184" s="396"/>
      <c r="DCI184" s="396"/>
      <c r="DCJ184" s="396"/>
      <c r="DCK184" s="396"/>
      <c r="DCL184" s="396"/>
      <c r="DCM184" s="396"/>
      <c r="DCN184" s="396"/>
      <c r="DCO184" s="396"/>
      <c r="DCP184" s="396"/>
      <c r="DCQ184" s="396"/>
      <c r="DCR184" s="396"/>
      <c r="DCS184" s="396"/>
      <c r="DCT184" s="396"/>
      <c r="DCU184" s="396"/>
      <c r="DCV184" s="396"/>
      <c r="DCW184" s="396"/>
      <c r="DCX184" s="396"/>
      <c r="DCY184" s="396"/>
      <c r="DCZ184" s="396"/>
      <c r="DDA184" s="396"/>
      <c r="DDB184" s="396"/>
      <c r="DDC184" s="396"/>
      <c r="DDD184" s="396"/>
      <c r="DDE184" s="396"/>
      <c r="DDF184" s="396"/>
      <c r="DDG184" s="396"/>
      <c r="DDH184" s="396"/>
      <c r="DDI184" s="396"/>
      <c r="DDJ184" s="396"/>
      <c r="DDK184" s="396"/>
      <c r="DDL184" s="396"/>
      <c r="DDM184" s="396"/>
      <c r="DDN184" s="396"/>
      <c r="DDO184" s="396"/>
      <c r="DDP184" s="396"/>
      <c r="DDQ184" s="396"/>
      <c r="DDR184" s="396"/>
      <c r="DDS184" s="396"/>
      <c r="DDT184" s="396"/>
      <c r="DDU184" s="396"/>
      <c r="DDV184" s="396"/>
      <c r="DDW184" s="396"/>
      <c r="DDX184" s="396"/>
      <c r="DDY184" s="396"/>
      <c r="DDZ184" s="396"/>
      <c r="DEA184" s="396"/>
      <c r="DEB184" s="396"/>
      <c r="DEC184" s="396"/>
      <c r="DED184" s="396"/>
      <c r="DEE184" s="396"/>
      <c r="DEF184" s="396"/>
      <c r="DEG184" s="396"/>
      <c r="DEH184" s="396"/>
      <c r="DEI184" s="396"/>
      <c r="DEJ184" s="396"/>
      <c r="DEK184" s="396"/>
      <c r="DEL184" s="396"/>
      <c r="DEM184" s="396"/>
      <c r="DEN184" s="396"/>
      <c r="DEO184" s="396"/>
      <c r="DEP184" s="396"/>
      <c r="DEQ184" s="396"/>
      <c r="DER184" s="396"/>
      <c r="DES184" s="396"/>
      <c r="DET184" s="396"/>
      <c r="DEU184" s="396"/>
      <c r="DEV184" s="396"/>
      <c r="DEW184" s="396"/>
      <c r="DEX184" s="396"/>
      <c r="DEY184" s="396"/>
      <c r="DEZ184" s="396"/>
      <c r="DFA184" s="396"/>
      <c r="DFB184" s="396"/>
      <c r="DFC184" s="396"/>
      <c r="DFD184" s="396"/>
      <c r="DFE184" s="396"/>
      <c r="DFF184" s="396"/>
      <c r="DFG184" s="396"/>
      <c r="DFH184" s="396"/>
      <c r="DFI184" s="396"/>
      <c r="DFJ184" s="396"/>
      <c r="DFK184" s="396"/>
      <c r="DFL184" s="396"/>
      <c r="DFM184" s="396"/>
      <c r="DFN184" s="396"/>
      <c r="DFO184" s="396"/>
      <c r="DFP184" s="396"/>
      <c r="DFQ184" s="396"/>
      <c r="DFR184" s="396"/>
      <c r="DFS184" s="396"/>
      <c r="DFT184" s="396"/>
      <c r="DFU184" s="396"/>
      <c r="DFV184" s="396"/>
      <c r="DFW184" s="396"/>
      <c r="DFX184" s="396"/>
      <c r="DFY184" s="396"/>
      <c r="DFZ184" s="396"/>
      <c r="DGA184" s="396"/>
      <c r="DGB184" s="396"/>
      <c r="DGC184" s="396"/>
      <c r="DGD184" s="396"/>
      <c r="DGE184" s="396"/>
      <c r="DGF184" s="396"/>
      <c r="DGG184" s="396"/>
      <c r="DGH184" s="396"/>
      <c r="DGI184" s="396"/>
      <c r="DGJ184" s="396"/>
      <c r="DGK184" s="396"/>
      <c r="DGL184" s="396"/>
      <c r="DGM184" s="396"/>
      <c r="DGN184" s="396"/>
      <c r="DGO184" s="396"/>
      <c r="DGP184" s="396"/>
      <c r="DGQ184" s="396"/>
      <c r="DGR184" s="396"/>
      <c r="DGS184" s="396"/>
      <c r="DGT184" s="396"/>
      <c r="DGU184" s="396"/>
      <c r="DGV184" s="396"/>
      <c r="DGW184" s="396"/>
      <c r="DGX184" s="396"/>
      <c r="DGY184" s="396"/>
      <c r="DGZ184" s="396"/>
      <c r="DHA184" s="396"/>
      <c r="DHB184" s="396"/>
      <c r="DHC184" s="396"/>
      <c r="DHD184" s="396"/>
      <c r="DHE184" s="396"/>
      <c r="DHF184" s="396"/>
      <c r="DHG184" s="396"/>
      <c r="DHH184" s="396"/>
      <c r="DHI184" s="396"/>
      <c r="DHJ184" s="396"/>
      <c r="DHK184" s="396"/>
      <c r="DHL184" s="396"/>
      <c r="DHM184" s="396"/>
      <c r="DHN184" s="396"/>
      <c r="DHO184" s="396"/>
      <c r="DHP184" s="396"/>
      <c r="DHQ184" s="396"/>
      <c r="DHR184" s="396"/>
      <c r="DHS184" s="396"/>
      <c r="DHT184" s="396"/>
      <c r="DHU184" s="396"/>
      <c r="DHV184" s="396"/>
      <c r="DHW184" s="396"/>
      <c r="DHX184" s="396"/>
      <c r="DHY184" s="396"/>
      <c r="DHZ184" s="396"/>
      <c r="DIA184" s="396"/>
      <c r="DIB184" s="396"/>
      <c r="DIC184" s="396"/>
      <c r="DID184" s="396"/>
      <c r="DIE184" s="396"/>
      <c r="DIF184" s="396"/>
      <c r="DIG184" s="396"/>
      <c r="DIH184" s="396"/>
      <c r="DII184" s="396"/>
      <c r="DIJ184" s="396"/>
      <c r="DIK184" s="396"/>
      <c r="DIL184" s="396"/>
      <c r="DIM184" s="396"/>
      <c r="DIN184" s="396"/>
      <c r="DIO184" s="396"/>
      <c r="DIP184" s="396"/>
      <c r="DIQ184" s="396"/>
      <c r="DIR184" s="396"/>
      <c r="DIS184" s="396"/>
      <c r="DIT184" s="396"/>
      <c r="DIU184" s="396"/>
      <c r="DIV184" s="396"/>
      <c r="DIW184" s="396"/>
      <c r="DIX184" s="396"/>
      <c r="DIY184" s="396"/>
      <c r="DIZ184" s="396"/>
      <c r="DJA184" s="396"/>
      <c r="DJB184" s="396"/>
      <c r="DJC184" s="396"/>
      <c r="DJD184" s="396"/>
      <c r="DJE184" s="396"/>
      <c r="DJF184" s="396"/>
      <c r="DJG184" s="396"/>
      <c r="DJH184" s="396"/>
      <c r="DJI184" s="396"/>
      <c r="DJJ184" s="396"/>
      <c r="DJK184" s="396"/>
      <c r="DJL184" s="396"/>
      <c r="DJM184" s="396"/>
      <c r="DJN184" s="396"/>
      <c r="DJO184" s="396"/>
      <c r="DJP184" s="396"/>
      <c r="DJQ184" s="396"/>
      <c r="DJR184" s="396"/>
      <c r="DJS184" s="396"/>
      <c r="DJT184" s="396"/>
      <c r="DJU184" s="396"/>
      <c r="DJV184" s="396"/>
      <c r="DJW184" s="396"/>
      <c r="DJX184" s="396"/>
      <c r="DJY184" s="396"/>
      <c r="DJZ184" s="396"/>
      <c r="DKA184" s="396"/>
      <c r="DKB184" s="396"/>
      <c r="DKC184" s="396"/>
      <c r="DKD184" s="396"/>
      <c r="DKE184" s="396"/>
      <c r="DKF184" s="396"/>
      <c r="DKG184" s="396"/>
      <c r="DKH184" s="396"/>
      <c r="DKI184" s="396"/>
      <c r="DKJ184" s="396"/>
      <c r="DKK184" s="396"/>
      <c r="DKL184" s="396"/>
      <c r="DKM184" s="396"/>
      <c r="DKN184" s="396"/>
      <c r="DKO184" s="396"/>
      <c r="DKP184" s="396"/>
      <c r="DKQ184" s="396"/>
      <c r="DKR184" s="396"/>
      <c r="DKS184" s="396"/>
      <c r="DKT184" s="396"/>
      <c r="DKU184" s="396"/>
      <c r="DKV184" s="396"/>
      <c r="DKW184" s="396"/>
      <c r="DKX184" s="396"/>
      <c r="DKY184" s="396"/>
      <c r="DKZ184" s="396"/>
      <c r="DLA184" s="396"/>
      <c r="DLB184" s="396"/>
      <c r="DLC184" s="396"/>
      <c r="DLD184" s="396"/>
      <c r="DLE184" s="396"/>
      <c r="DLF184" s="396"/>
      <c r="DLG184" s="396"/>
      <c r="DLH184" s="396"/>
      <c r="DLI184" s="396"/>
      <c r="DLJ184" s="396"/>
      <c r="DLK184" s="396"/>
      <c r="DLL184" s="396"/>
      <c r="DLM184" s="396"/>
      <c r="DLN184" s="396"/>
      <c r="DLO184" s="396"/>
      <c r="DLP184" s="396"/>
      <c r="DLQ184" s="396"/>
      <c r="DLR184" s="396"/>
      <c r="DLS184" s="396"/>
      <c r="DLT184" s="396"/>
      <c r="DLU184" s="396"/>
      <c r="DLV184" s="396"/>
      <c r="DLW184" s="396"/>
      <c r="DLX184" s="396"/>
      <c r="DLY184" s="396"/>
      <c r="DLZ184" s="396"/>
      <c r="DMA184" s="396"/>
      <c r="DMB184" s="396"/>
      <c r="DMC184" s="396"/>
      <c r="DMD184" s="396"/>
      <c r="DME184" s="396"/>
      <c r="DMF184" s="396"/>
      <c r="DMG184" s="396"/>
      <c r="DMH184" s="396"/>
      <c r="DMI184" s="396"/>
      <c r="DMJ184" s="396"/>
      <c r="DMK184" s="396"/>
      <c r="DML184" s="396"/>
      <c r="DMM184" s="396"/>
      <c r="DMN184" s="396"/>
      <c r="DMO184" s="396"/>
      <c r="DMP184" s="396"/>
      <c r="DMQ184" s="396"/>
      <c r="DMR184" s="396"/>
      <c r="DMS184" s="396"/>
      <c r="DMT184" s="396"/>
      <c r="DMU184" s="396"/>
      <c r="DMV184" s="396"/>
      <c r="DMW184" s="396"/>
      <c r="DMX184" s="396"/>
      <c r="DMY184" s="396"/>
      <c r="DMZ184" s="396"/>
      <c r="DNA184" s="396"/>
      <c r="DNB184" s="396"/>
      <c r="DNC184" s="396"/>
      <c r="DND184" s="396"/>
      <c r="DNE184" s="396"/>
      <c r="DNF184" s="396"/>
      <c r="DNG184" s="396"/>
      <c r="DNH184" s="396"/>
      <c r="DNI184" s="396"/>
      <c r="DNJ184" s="396"/>
      <c r="DNK184" s="396"/>
      <c r="DNL184" s="396"/>
      <c r="DNM184" s="396"/>
      <c r="DNN184" s="396"/>
      <c r="DNO184" s="396"/>
      <c r="DNP184" s="396"/>
      <c r="DNQ184" s="396"/>
      <c r="DNR184" s="396"/>
      <c r="DNS184" s="396"/>
      <c r="DNT184" s="396"/>
      <c r="DNU184" s="396"/>
      <c r="DNV184" s="396"/>
      <c r="DNW184" s="396"/>
      <c r="DNX184" s="396"/>
      <c r="DNY184" s="396"/>
      <c r="DNZ184" s="396"/>
      <c r="DOA184" s="396"/>
      <c r="DOB184" s="396"/>
      <c r="DOC184" s="396"/>
      <c r="DOD184" s="396"/>
      <c r="DOE184" s="396"/>
      <c r="DOF184" s="396"/>
      <c r="DOG184" s="396"/>
      <c r="DOH184" s="396"/>
      <c r="DOI184" s="396"/>
      <c r="DOJ184" s="396"/>
      <c r="DOK184" s="396"/>
      <c r="DOL184" s="396"/>
      <c r="DOM184" s="396"/>
      <c r="DON184" s="396"/>
      <c r="DOO184" s="396"/>
      <c r="DOP184" s="396"/>
      <c r="DOQ184" s="396"/>
      <c r="DOR184" s="396"/>
      <c r="DOS184" s="396"/>
      <c r="DOT184" s="396"/>
      <c r="DOU184" s="396"/>
      <c r="DOV184" s="396"/>
      <c r="DOW184" s="396"/>
      <c r="DOX184" s="396"/>
      <c r="DOY184" s="396"/>
      <c r="DOZ184" s="396"/>
      <c r="DPA184" s="396"/>
      <c r="DPB184" s="396"/>
      <c r="DPC184" s="396"/>
      <c r="DPD184" s="396"/>
      <c r="DPE184" s="396"/>
      <c r="DPF184" s="396"/>
      <c r="DPG184" s="396"/>
      <c r="DPH184" s="396"/>
      <c r="DPI184" s="396"/>
      <c r="DPJ184" s="396"/>
      <c r="DPK184" s="396"/>
      <c r="DPL184" s="396"/>
      <c r="DPM184" s="396"/>
      <c r="DPN184" s="396"/>
      <c r="DPO184" s="396"/>
      <c r="DPP184" s="396"/>
      <c r="DPQ184" s="396"/>
      <c r="DPR184" s="396"/>
      <c r="DPS184" s="396"/>
      <c r="DPT184" s="396"/>
      <c r="DPU184" s="396"/>
      <c r="DPV184" s="396"/>
      <c r="DPW184" s="396"/>
      <c r="DPX184" s="396"/>
      <c r="DPY184" s="396"/>
      <c r="DPZ184" s="396"/>
      <c r="DQA184" s="396"/>
      <c r="DQB184" s="396"/>
      <c r="DQC184" s="396"/>
      <c r="DQD184" s="396"/>
      <c r="DQE184" s="396"/>
      <c r="DQF184" s="396"/>
      <c r="DQG184" s="396"/>
      <c r="DQH184" s="396"/>
      <c r="DQI184" s="396"/>
      <c r="DQJ184" s="396"/>
      <c r="DQK184" s="396"/>
      <c r="DQL184" s="396"/>
      <c r="DQM184" s="396"/>
      <c r="DQN184" s="396"/>
      <c r="DQO184" s="396"/>
      <c r="DQP184" s="396"/>
      <c r="DQQ184" s="396"/>
      <c r="DQR184" s="396"/>
      <c r="DQS184" s="396"/>
      <c r="DQT184" s="396"/>
      <c r="DQU184" s="396"/>
      <c r="DQV184" s="396"/>
      <c r="DQW184" s="396"/>
      <c r="DQX184" s="396"/>
      <c r="DQY184" s="396"/>
      <c r="DQZ184" s="396"/>
      <c r="DRA184" s="396"/>
      <c r="DRB184" s="396"/>
      <c r="DRC184" s="396"/>
      <c r="DRD184" s="396"/>
      <c r="DRE184" s="396"/>
      <c r="DRF184" s="396"/>
      <c r="DRG184" s="396"/>
      <c r="DRH184" s="396"/>
      <c r="DRI184" s="396"/>
      <c r="DRJ184" s="396"/>
      <c r="DRK184" s="396"/>
      <c r="DRL184" s="396"/>
      <c r="DRM184" s="396"/>
      <c r="DRN184" s="396"/>
      <c r="DRO184" s="396"/>
      <c r="DRP184" s="396"/>
      <c r="DRQ184" s="396"/>
      <c r="DRR184" s="396"/>
      <c r="DRS184" s="396"/>
      <c r="DRT184" s="396"/>
      <c r="DRU184" s="396"/>
      <c r="DRV184" s="396"/>
      <c r="DRW184" s="396"/>
      <c r="DRX184" s="396"/>
      <c r="DRY184" s="396"/>
      <c r="DRZ184" s="396"/>
      <c r="DSA184" s="396"/>
      <c r="DSB184" s="396"/>
      <c r="DSC184" s="396"/>
      <c r="DSD184" s="396"/>
      <c r="DSE184" s="396"/>
      <c r="DSF184" s="396"/>
      <c r="DSG184" s="396"/>
      <c r="DSH184" s="396"/>
      <c r="DSI184" s="396"/>
      <c r="DSJ184" s="396"/>
      <c r="DSK184" s="396"/>
      <c r="DSL184" s="396"/>
      <c r="DSM184" s="396"/>
      <c r="DSN184" s="396"/>
      <c r="DSO184" s="396"/>
      <c r="DSP184" s="396"/>
      <c r="DSQ184" s="396"/>
      <c r="DSR184" s="396"/>
      <c r="DSS184" s="396"/>
      <c r="DST184" s="396"/>
      <c r="DSU184" s="396"/>
      <c r="DSV184" s="396"/>
      <c r="DSW184" s="396"/>
      <c r="DSX184" s="396"/>
      <c r="DSY184" s="396"/>
      <c r="DSZ184" s="396"/>
      <c r="DTA184" s="396"/>
      <c r="DTB184" s="396"/>
      <c r="DTC184" s="396"/>
      <c r="DTD184" s="396"/>
      <c r="DTE184" s="396"/>
      <c r="DTF184" s="396"/>
      <c r="DTG184" s="396"/>
      <c r="DTH184" s="396"/>
      <c r="DTI184" s="396"/>
      <c r="DTJ184" s="396"/>
      <c r="DTK184" s="396"/>
      <c r="DTL184" s="396"/>
      <c r="DTM184" s="396"/>
      <c r="DTN184" s="396"/>
      <c r="DTO184" s="396"/>
      <c r="DTP184" s="396"/>
      <c r="DTQ184" s="396"/>
      <c r="DTR184" s="396"/>
      <c r="DTS184" s="396"/>
      <c r="DTT184" s="396"/>
      <c r="DTU184" s="396"/>
      <c r="DTV184" s="396"/>
      <c r="DTW184" s="396"/>
      <c r="DTX184" s="396"/>
      <c r="DTY184" s="396"/>
      <c r="DTZ184" s="396"/>
      <c r="DUA184" s="396"/>
      <c r="DUB184" s="396"/>
      <c r="DUC184" s="396"/>
      <c r="DUD184" s="396"/>
      <c r="DUE184" s="396"/>
      <c r="DUF184" s="396"/>
      <c r="DUG184" s="396"/>
      <c r="DUH184" s="396"/>
      <c r="DUI184" s="396"/>
      <c r="DUJ184" s="396"/>
      <c r="DUK184" s="396"/>
      <c r="DUL184" s="396"/>
      <c r="DUM184" s="396"/>
      <c r="DUN184" s="396"/>
      <c r="DUO184" s="396"/>
      <c r="DUP184" s="396"/>
      <c r="DUQ184" s="396"/>
      <c r="DUR184" s="396"/>
      <c r="DUS184" s="396"/>
      <c r="DUT184" s="396"/>
      <c r="DUU184" s="396"/>
      <c r="DUV184" s="396"/>
      <c r="DUW184" s="396"/>
      <c r="DUX184" s="396"/>
      <c r="DUY184" s="396"/>
      <c r="DUZ184" s="396"/>
      <c r="DVA184" s="396"/>
      <c r="DVB184" s="396"/>
      <c r="DVC184" s="396"/>
      <c r="DVD184" s="396"/>
      <c r="DVE184" s="396"/>
      <c r="DVF184" s="396"/>
      <c r="DVG184" s="396"/>
      <c r="DVH184" s="396"/>
      <c r="DVI184" s="396"/>
      <c r="DVJ184" s="396"/>
      <c r="DVK184" s="396"/>
      <c r="DVL184" s="396"/>
      <c r="DVM184" s="396"/>
      <c r="DVN184" s="396"/>
      <c r="DVO184" s="396"/>
      <c r="DVP184" s="396"/>
      <c r="DVQ184" s="396"/>
      <c r="DVR184" s="396"/>
      <c r="DVS184" s="396"/>
      <c r="DVT184" s="396"/>
      <c r="DVU184" s="396"/>
      <c r="DVV184" s="396"/>
      <c r="DVW184" s="396"/>
      <c r="DVX184" s="396"/>
      <c r="DVY184" s="396"/>
      <c r="DVZ184" s="396"/>
      <c r="DWA184" s="396"/>
      <c r="DWB184" s="396"/>
      <c r="DWC184" s="396"/>
      <c r="DWD184" s="396"/>
      <c r="DWE184" s="396"/>
      <c r="DWF184" s="396"/>
      <c r="DWG184" s="396"/>
      <c r="DWH184" s="396"/>
      <c r="DWI184" s="396"/>
      <c r="DWJ184" s="396"/>
      <c r="DWK184" s="396"/>
      <c r="DWL184" s="396"/>
      <c r="DWM184" s="396"/>
      <c r="DWN184" s="396"/>
      <c r="DWO184" s="396"/>
      <c r="DWP184" s="396"/>
      <c r="DWQ184" s="396"/>
      <c r="DWR184" s="396"/>
      <c r="DWS184" s="396"/>
      <c r="DWT184" s="396"/>
      <c r="DWU184" s="396"/>
      <c r="DWV184" s="396"/>
      <c r="DWW184" s="396"/>
      <c r="DWX184" s="396"/>
      <c r="DWY184" s="396"/>
      <c r="DWZ184" s="396"/>
      <c r="DXA184" s="396"/>
      <c r="DXB184" s="396"/>
      <c r="DXC184" s="396"/>
      <c r="DXD184" s="396"/>
      <c r="DXE184" s="396"/>
      <c r="DXF184" s="396"/>
      <c r="DXG184" s="396"/>
      <c r="DXH184" s="396"/>
      <c r="DXI184" s="396"/>
      <c r="DXJ184" s="396"/>
      <c r="DXK184" s="396"/>
      <c r="DXL184" s="396"/>
      <c r="DXM184" s="396"/>
      <c r="DXN184" s="396"/>
      <c r="DXO184" s="396"/>
      <c r="DXP184" s="396"/>
      <c r="DXQ184" s="396"/>
      <c r="DXR184" s="396"/>
      <c r="DXS184" s="396"/>
      <c r="DXT184" s="396"/>
      <c r="DXU184" s="396"/>
      <c r="DXV184" s="396"/>
      <c r="DXW184" s="396"/>
      <c r="DXX184" s="396"/>
      <c r="DXY184" s="396"/>
      <c r="DXZ184" s="396"/>
      <c r="DYA184" s="396"/>
      <c r="DYB184" s="396"/>
      <c r="DYC184" s="396"/>
      <c r="DYD184" s="396"/>
      <c r="DYE184" s="396"/>
      <c r="DYF184" s="396"/>
      <c r="DYG184" s="396"/>
      <c r="DYH184" s="396"/>
      <c r="DYI184" s="396"/>
      <c r="DYJ184" s="396"/>
      <c r="DYK184" s="396"/>
      <c r="DYL184" s="396"/>
      <c r="DYM184" s="396"/>
      <c r="DYN184" s="396"/>
      <c r="DYO184" s="396"/>
      <c r="DYP184" s="396"/>
      <c r="DYQ184" s="396"/>
      <c r="DYR184" s="396"/>
      <c r="DYS184" s="396"/>
      <c r="DYT184" s="396"/>
      <c r="DYU184" s="396"/>
      <c r="DYV184" s="396"/>
      <c r="DYW184" s="396"/>
      <c r="DYX184" s="396"/>
      <c r="DYY184" s="396"/>
      <c r="DYZ184" s="396"/>
      <c r="DZA184" s="396"/>
      <c r="DZB184" s="396"/>
      <c r="DZC184" s="396"/>
      <c r="DZD184" s="396"/>
      <c r="DZE184" s="396"/>
      <c r="DZF184" s="396"/>
      <c r="DZG184" s="396"/>
      <c r="DZH184" s="396"/>
      <c r="DZI184" s="396"/>
      <c r="DZJ184" s="396"/>
      <c r="DZK184" s="396"/>
      <c r="DZL184" s="396"/>
      <c r="DZM184" s="396"/>
      <c r="DZN184" s="396"/>
      <c r="DZO184" s="396"/>
      <c r="DZP184" s="396"/>
      <c r="DZQ184" s="396"/>
      <c r="DZR184" s="396"/>
      <c r="DZS184" s="396"/>
      <c r="DZT184" s="396"/>
      <c r="DZU184" s="396"/>
      <c r="DZV184" s="396"/>
      <c r="DZW184" s="396"/>
      <c r="DZX184" s="396"/>
      <c r="DZY184" s="396"/>
      <c r="DZZ184" s="396"/>
      <c r="EAA184" s="396"/>
      <c r="EAB184" s="396"/>
      <c r="EAC184" s="396"/>
      <c r="EAD184" s="396"/>
      <c r="EAE184" s="396"/>
      <c r="EAF184" s="396"/>
      <c r="EAG184" s="396"/>
      <c r="EAH184" s="396"/>
      <c r="EAI184" s="396"/>
      <c r="EAJ184" s="396"/>
      <c r="EAK184" s="396"/>
      <c r="EAL184" s="396"/>
      <c r="EAM184" s="396"/>
      <c r="EAN184" s="396"/>
      <c r="EAO184" s="396"/>
      <c r="EAP184" s="396"/>
      <c r="EAQ184" s="396"/>
      <c r="EAR184" s="396"/>
      <c r="EAS184" s="396"/>
      <c r="EAT184" s="396"/>
      <c r="EAU184" s="396"/>
      <c r="EAV184" s="396"/>
      <c r="EAW184" s="396"/>
      <c r="EAX184" s="396"/>
      <c r="EAY184" s="396"/>
      <c r="EAZ184" s="396"/>
      <c r="EBA184" s="396"/>
      <c r="EBB184" s="396"/>
      <c r="EBC184" s="396"/>
      <c r="EBD184" s="396"/>
      <c r="EBE184" s="396"/>
      <c r="EBF184" s="396"/>
      <c r="EBG184" s="396"/>
      <c r="EBH184" s="396"/>
      <c r="EBI184" s="396"/>
      <c r="EBJ184" s="396"/>
      <c r="EBK184" s="396"/>
      <c r="EBL184" s="396"/>
      <c r="EBM184" s="396"/>
      <c r="EBN184" s="396"/>
      <c r="EBO184" s="396"/>
      <c r="EBP184" s="396"/>
      <c r="EBQ184" s="396"/>
      <c r="EBR184" s="396"/>
      <c r="EBS184" s="396"/>
      <c r="EBT184" s="396"/>
      <c r="EBU184" s="396"/>
      <c r="EBV184" s="396"/>
      <c r="EBW184" s="396"/>
      <c r="EBX184" s="396"/>
      <c r="EBY184" s="396"/>
      <c r="EBZ184" s="396"/>
      <c r="ECA184" s="396"/>
      <c r="ECB184" s="396"/>
      <c r="ECC184" s="396"/>
      <c r="ECD184" s="396"/>
      <c r="ECE184" s="396"/>
      <c r="ECF184" s="396"/>
      <c r="ECG184" s="396"/>
      <c r="ECH184" s="396"/>
      <c r="ECI184" s="396"/>
      <c r="ECJ184" s="396"/>
      <c r="ECK184" s="396"/>
      <c r="ECL184" s="396"/>
      <c r="ECM184" s="396"/>
      <c r="ECN184" s="396"/>
      <c r="ECO184" s="396"/>
      <c r="ECP184" s="396"/>
      <c r="ECQ184" s="396"/>
      <c r="ECR184" s="396"/>
      <c r="ECS184" s="396"/>
      <c r="ECT184" s="396"/>
      <c r="ECU184" s="396"/>
      <c r="ECV184" s="396"/>
      <c r="ECW184" s="396"/>
      <c r="ECX184" s="396"/>
      <c r="ECY184" s="396"/>
      <c r="ECZ184" s="396"/>
      <c r="EDA184" s="396"/>
      <c r="EDB184" s="396"/>
      <c r="EDC184" s="396"/>
      <c r="EDD184" s="396"/>
      <c r="EDE184" s="396"/>
      <c r="EDF184" s="396"/>
      <c r="EDG184" s="396"/>
      <c r="EDH184" s="396"/>
      <c r="EDI184" s="396"/>
      <c r="EDJ184" s="396"/>
      <c r="EDK184" s="396"/>
      <c r="EDL184" s="396"/>
      <c r="EDM184" s="396"/>
      <c r="EDN184" s="396"/>
      <c r="EDO184" s="396"/>
      <c r="EDP184" s="396"/>
      <c r="EDQ184" s="396"/>
      <c r="EDR184" s="396"/>
      <c r="EDS184" s="396"/>
      <c r="EDT184" s="396"/>
      <c r="EDU184" s="396"/>
      <c r="EDV184" s="396"/>
      <c r="EDW184" s="396"/>
      <c r="EDX184" s="396"/>
      <c r="EDY184" s="396"/>
      <c r="EDZ184" s="396"/>
      <c r="EEA184" s="396"/>
      <c r="EEB184" s="396"/>
      <c r="EEC184" s="396"/>
      <c r="EED184" s="396"/>
      <c r="EEE184" s="396"/>
      <c r="EEF184" s="396"/>
      <c r="EEG184" s="396"/>
      <c r="EEH184" s="396"/>
      <c r="EEI184" s="396"/>
      <c r="EEJ184" s="396"/>
      <c r="EEK184" s="396"/>
      <c r="EEL184" s="396"/>
      <c r="EEM184" s="396"/>
      <c r="EEN184" s="396"/>
      <c r="EEO184" s="396"/>
      <c r="EEP184" s="396"/>
      <c r="EEQ184" s="396"/>
      <c r="EER184" s="396"/>
      <c r="EES184" s="396"/>
      <c r="EET184" s="396"/>
      <c r="EEU184" s="396"/>
      <c r="EEV184" s="396"/>
      <c r="EEW184" s="396"/>
      <c r="EEX184" s="396"/>
      <c r="EEY184" s="396"/>
      <c r="EEZ184" s="396"/>
      <c r="EFA184" s="396"/>
      <c r="EFB184" s="396"/>
      <c r="EFC184" s="396"/>
      <c r="EFD184" s="396"/>
      <c r="EFE184" s="396"/>
      <c r="EFF184" s="396"/>
      <c r="EFG184" s="396"/>
      <c r="EFH184" s="396"/>
      <c r="EFI184" s="396"/>
      <c r="EFJ184" s="396"/>
      <c r="EFK184" s="396"/>
      <c r="EFL184" s="396"/>
      <c r="EFM184" s="396"/>
      <c r="EFN184" s="396"/>
      <c r="EFO184" s="396"/>
      <c r="EFP184" s="396"/>
      <c r="EFQ184" s="396"/>
      <c r="EFR184" s="396"/>
      <c r="EFS184" s="396"/>
      <c r="EFT184" s="396"/>
      <c r="EFU184" s="396"/>
      <c r="EFV184" s="396"/>
      <c r="EFW184" s="396"/>
      <c r="EFX184" s="396"/>
      <c r="EFY184" s="396"/>
      <c r="EFZ184" s="396"/>
      <c r="EGA184" s="396"/>
      <c r="EGB184" s="396"/>
      <c r="EGC184" s="396"/>
      <c r="EGD184" s="396"/>
      <c r="EGE184" s="396"/>
      <c r="EGF184" s="396"/>
      <c r="EGG184" s="396"/>
      <c r="EGH184" s="396"/>
      <c r="EGI184" s="396"/>
      <c r="EGJ184" s="396"/>
      <c r="EGK184" s="396"/>
      <c r="EGL184" s="396"/>
      <c r="EGM184" s="396"/>
      <c r="EGN184" s="396"/>
      <c r="EGO184" s="396"/>
      <c r="EGP184" s="396"/>
      <c r="EGQ184" s="396"/>
      <c r="EGR184" s="396"/>
      <c r="EGS184" s="396"/>
      <c r="EGT184" s="396"/>
      <c r="EGU184" s="396"/>
      <c r="EGV184" s="396"/>
      <c r="EGW184" s="396"/>
      <c r="EGX184" s="396"/>
      <c r="EGY184" s="396"/>
      <c r="EGZ184" s="396"/>
      <c r="EHA184" s="396"/>
      <c r="EHB184" s="396"/>
      <c r="EHC184" s="396"/>
      <c r="EHD184" s="396"/>
      <c r="EHE184" s="396"/>
      <c r="EHF184" s="396"/>
      <c r="EHG184" s="396"/>
      <c r="EHH184" s="396"/>
      <c r="EHI184" s="396"/>
      <c r="EHJ184" s="396"/>
      <c r="EHK184" s="396"/>
      <c r="EHL184" s="396"/>
      <c r="EHM184" s="396"/>
      <c r="EHN184" s="396"/>
      <c r="EHO184" s="396"/>
      <c r="EHP184" s="396"/>
      <c r="EHQ184" s="396"/>
      <c r="EHR184" s="396"/>
      <c r="EHS184" s="396"/>
      <c r="EHT184" s="396"/>
      <c r="EHU184" s="396"/>
      <c r="EHV184" s="396"/>
      <c r="EHW184" s="396"/>
      <c r="EHX184" s="396"/>
      <c r="EHY184" s="396"/>
      <c r="EHZ184" s="396"/>
      <c r="EIA184" s="396"/>
      <c r="EIB184" s="396"/>
      <c r="EIC184" s="396"/>
      <c r="EID184" s="396"/>
      <c r="EIE184" s="396"/>
      <c r="EIF184" s="396"/>
      <c r="EIG184" s="396"/>
      <c r="EIH184" s="396"/>
      <c r="EII184" s="396"/>
      <c r="EIJ184" s="396"/>
      <c r="EIK184" s="396"/>
      <c r="EIL184" s="396"/>
      <c r="EIM184" s="396"/>
      <c r="EIN184" s="396"/>
      <c r="EIO184" s="396"/>
      <c r="EIP184" s="396"/>
      <c r="EIQ184" s="396"/>
      <c r="EIR184" s="396"/>
      <c r="EIS184" s="396"/>
      <c r="EIT184" s="396"/>
      <c r="EIU184" s="396"/>
      <c r="EIV184" s="396"/>
      <c r="EIW184" s="396"/>
      <c r="EIX184" s="396"/>
      <c r="EIY184" s="396"/>
      <c r="EIZ184" s="396"/>
      <c r="EJA184" s="396"/>
      <c r="EJB184" s="396"/>
      <c r="EJC184" s="396"/>
      <c r="EJD184" s="396"/>
      <c r="EJE184" s="396"/>
      <c r="EJF184" s="396"/>
      <c r="EJG184" s="396"/>
      <c r="EJH184" s="396"/>
      <c r="EJI184" s="396"/>
      <c r="EJJ184" s="396"/>
      <c r="EJK184" s="396"/>
      <c r="EJL184" s="396"/>
      <c r="EJM184" s="396"/>
      <c r="EJN184" s="396"/>
      <c r="EJO184" s="396"/>
      <c r="EJP184" s="396"/>
      <c r="EJQ184" s="396"/>
      <c r="EJR184" s="396"/>
      <c r="EJS184" s="396"/>
      <c r="EJT184" s="396"/>
      <c r="EJU184" s="396"/>
      <c r="EJV184" s="396"/>
      <c r="EJW184" s="396"/>
      <c r="EJX184" s="396"/>
      <c r="EJY184" s="396"/>
      <c r="EJZ184" s="396"/>
      <c r="EKA184" s="396"/>
      <c r="EKB184" s="396"/>
      <c r="EKC184" s="396"/>
      <c r="EKD184" s="396"/>
      <c r="EKE184" s="396"/>
      <c r="EKF184" s="396"/>
      <c r="EKG184" s="396"/>
      <c r="EKH184" s="396"/>
      <c r="EKI184" s="396"/>
      <c r="EKJ184" s="396"/>
      <c r="EKK184" s="396"/>
      <c r="EKL184" s="396"/>
      <c r="EKM184" s="396"/>
      <c r="EKN184" s="396"/>
      <c r="EKO184" s="396"/>
      <c r="EKP184" s="396"/>
      <c r="EKQ184" s="396"/>
      <c r="EKR184" s="396"/>
      <c r="EKS184" s="396"/>
      <c r="EKT184" s="396"/>
      <c r="EKU184" s="396"/>
      <c r="EKV184" s="396"/>
      <c r="EKW184" s="396"/>
      <c r="EKX184" s="396"/>
      <c r="EKY184" s="396"/>
      <c r="EKZ184" s="396"/>
      <c r="ELA184" s="396"/>
      <c r="ELB184" s="396"/>
      <c r="ELC184" s="396"/>
      <c r="ELD184" s="396"/>
      <c r="ELE184" s="396"/>
      <c r="ELF184" s="396"/>
      <c r="ELG184" s="396"/>
      <c r="ELH184" s="396"/>
      <c r="ELI184" s="396"/>
      <c r="ELJ184" s="396"/>
      <c r="ELK184" s="396"/>
      <c r="ELL184" s="396"/>
      <c r="ELM184" s="396"/>
      <c r="ELN184" s="396"/>
      <c r="ELO184" s="396"/>
      <c r="ELP184" s="396"/>
      <c r="ELQ184" s="396"/>
      <c r="ELR184" s="396"/>
      <c r="ELS184" s="396"/>
      <c r="ELT184" s="396"/>
      <c r="ELU184" s="396"/>
      <c r="ELV184" s="396"/>
      <c r="ELW184" s="396"/>
      <c r="ELX184" s="396"/>
      <c r="ELY184" s="396"/>
      <c r="ELZ184" s="396"/>
      <c r="EMA184" s="396"/>
      <c r="EMB184" s="396"/>
      <c r="EMC184" s="396"/>
      <c r="EMD184" s="396"/>
      <c r="EME184" s="396"/>
      <c r="EMF184" s="396"/>
      <c r="EMG184" s="396"/>
      <c r="EMH184" s="396"/>
      <c r="EMI184" s="396"/>
      <c r="EMJ184" s="396"/>
      <c r="EMK184" s="396"/>
      <c r="EML184" s="396"/>
      <c r="EMM184" s="396"/>
      <c r="EMN184" s="396"/>
      <c r="EMO184" s="396"/>
      <c r="EMP184" s="396"/>
      <c r="EMQ184" s="396"/>
      <c r="EMR184" s="396"/>
      <c r="EMS184" s="396"/>
      <c r="EMT184" s="396"/>
      <c r="EMU184" s="396"/>
      <c r="EMV184" s="396"/>
      <c r="EMW184" s="396"/>
      <c r="EMX184" s="396"/>
      <c r="EMY184" s="396"/>
      <c r="EMZ184" s="396"/>
      <c r="ENA184" s="396"/>
      <c r="ENB184" s="396"/>
      <c r="ENC184" s="396"/>
      <c r="END184" s="396"/>
      <c r="ENE184" s="396"/>
      <c r="ENF184" s="396"/>
      <c r="ENG184" s="396"/>
      <c r="ENH184" s="396"/>
      <c r="ENI184" s="396"/>
      <c r="ENJ184" s="396"/>
      <c r="ENK184" s="396"/>
      <c r="ENL184" s="396"/>
      <c r="ENM184" s="396"/>
      <c r="ENN184" s="396"/>
      <c r="ENO184" s="396"/>
      <c r="ENP184" s="396"/>
      <c r="ENQ184" s="396"/>
      <c r="ENR184" s="396"/>
      <c r="ENS184" s="396"/>
      <c r="ENT184" s="396"/>
      <c r="ENU184" s="396"/>
      <c r="ENV184" s="396"/>
      <c r="ENW184" s="396"/>
      <c r="ENX184" s="396"/>
      <c r="ENY184" s="396"/>
      <c r="ENZ184" s="396"/>
      <c r="EOA184" s="396"/>
      <c r="EOB184" s="396"/>
      <c r="EOC184" s="396"/>
      <c r="EOD184" s="396"/>
      <c r="EOE184" s="396"/>
      <c r="EOF184" s="396"/>
      <c r="EOG184" s="396"/>
      <c r="EOH184" s="396"/>
      <c r="EOI184" s="396"/>
      <c r="EOJ184" s="396"/>
      <c r="EOK184" s="396"/>
      <c r="EOL184" s="396"/>
      <c r="EOM184" s="396"/>
      <c r="EON184" s="396"/>
      <c r="EOO184" s="396"/>
      <c r="EOP184" s="396"/>
      <c r="EOQ184" s="396"/>
      <c r="EOR184" s="396"/>
      <c r="EOS184" s="396"/>
      <c r="EOT184" s="396"/>
      <c r="EOU184" s="396"/>
      <c r="EOV184" s="396"/>
      <c r="EOW184" s="396"/>
      <c r="EOX184" s="396"/>
      <c r="EOY184" s="396"/>
      <c r="EOZ184" s="396"/>
      <c r="EPA184" s="396"/>
      <c r="EPB184" s="396"/>
      <c r="EPC184" s="396"/>
      <c r="EPD184" s="396"/>
      <c r="EPE184" s="396"/>
      <c r="EPF184" s="396"/>
      <c r="EPG184" s="396"/>
      <c r="EPH184" s="396"/>
      <c r="EPI184" s="396"/>
      <c r="EPJ184" s="396"/>
      <c r="EPK184" s="396"/>
      <c r="EPL184" s="396"/>
      <c r="EPM184" s="396"/>
      <c r="EPN184" s="396"/>
      <c r="EPO184" s="396"/>
      <c r="EPP184" s="396"/>
      <c r="EPQ184" s="396"/>
      <c r="EPR184" s="396"/>
      <c r="EPS184" s="396"/>
      <c r="EPT184" s="396"/>
      <c r="EPU184" s="396"/>
      <c r="EPV184" s="396"/>
      <c r="EPW184" s="396"/>
      <c r="EPX184" s="396"/>
      <c r="EPY184" s="396"/>
      <c r="EPZ184" s="396"/>
      <c r="EQA184" s="396"/>
      <c r="EQB184" s="396"/>
      <c r="EQC184" s="396"/>
      <c r="EQD184" s="396"/>
      <c r="EQE184" s="396"/>
      <c r="EQF184" s="396"/>
      <c r="EQG184" s="396"/>
      <c r="EQH184" s="396"/>
      <c r="EQI184" s="396"/>
      <c r="EQJ184" s="396"/>
      <c r="EQK184" s="396"/>
      <c r="EQL184" s="396"/>
      <c r="EQM184" s="396"/>
      <c r="EQN184" s="396"/>
      <c r="EQO184" s="396"/>
      <c r="EQP184" s="396"/>
      <c r="EQQ184" s="396"/>
      <c r="EQR184" s="396"/>
      <c r="EQS184" s="396"/>
      <c r="EQT184" s="396"/>
      <c r="EQU184" s="396"/>
      <c r="EQV184" s="396"/>
      <c r="EQW184" s="396"/>
      <c r="EQX184" s="396"/>
      <c r="EQY184" s="396"/>
      <c r="EQZ184" s="396"/>
      <c r="ERA184" s="396"/>
      <c r="ERB184" s="396"/>
      <c r="ERC184" s="396"/>
      <c r="ERD184" s="396"/>
      <c r="ERE184" s="396"/>
      <c r="ERF184" s="396"/>
      <c r="ERG184" s="396"/>
      <c r="ERH184" s="396"/>
      <c r="ERI184" s="396"/>
      <c r="ERJ184" s="396"/>
      <c r="ERK184" s="396"/>
      <c r="ERL184" s="396"/>
      <c r="ERM184" s="396"/>
      <c r="ERN184" s="396"/>
      <c r="ERO184" s="396"/>
      <c r="ERP184" s="396"/>
      <c r="ERQ184" s="396"/>
      <c r="ERR184" s="396"/>
      <c r="ERS184" s="396"/>
      <c r="ERT184" s="396"/>
      <c r="ERU184" s="396"/>
      <c r="ERV184" s="396"/>
      <c r="ERW184" s="396"/>
      <c r="ERX184" s="396"/>
      <c r="ERY184" s="396"/>
      <c r="ERZ184" s="396"/>
      <c r="ESA184" s="396"/>
      <c r="ESB184" s="396"/>
      <c r="ESC184" s="396"/>
      <c r="ESD184" s="396"/>
      <c r="ESE184" s="396"/>
      <c r="ESF184" s="396"/>
      <c r="ESG184" s="396"/>
      <c r="ESH184" s="396"/>
      <c r="ESI184" s="396"/>
      <c r="ESJ184" s="396"/>
      <c r="ESK184" s="396"/>
      <c r="ESL184" s="396"/>
      <c r="ESM184" s="396"/>
      <c r="ESN184" s="396"/>
      <c r="ESO184" s="396"/>
      <c r="ESP184" s="396"/>
      <c r="ESQ184" s="396"/>
      <c r="ESR184" s="396"/>
      <c r="ESS184" s="396"/>
      <c r="EST184" s="396"/>
      <c r="ESU184" s="396"/>
      <c r="ESV184" s="396"/>
      <c r="ESW184" s="396"/>
      <c r="ESX184" s="396"/>
      <c r="ESY184" s="396"/>
      <c r="ESZ184" s="396"/>
      <c r="ETA184" s="396"/>
      <c r="ETB184" s="396"/>
      <c r="ETC184" s="396"/>
      <c r="ETD184" s="396"/>
      <c r="ETE184" s="396"/>
      <c r="ETF184" s="396"/>
      <c r="ETG184" s="396"/>
      <c r="ETH184" s="396"/>
      <c r="ETI184" s="396"/>
      <c r="ETJ184" s="396"/>
      <c r="ETK184" s="396"/>
      <c r="ETL184" s="396"/>
      <c r="ETM184" s="396"/>
      <c r="ETN184" s="396"/>
      <c r="ETO184" s="396"/>
      <c r="ETP184" s="396"/>
      <c r="ETQ184" s="396"/>
      <c r="ETR184" s="396"/>
      <c r="ETS184" s="396"/>
      <c r="ETT184" s="396"/>
      <c r="ETU184" s="396"/>
      <c r="ETV184" s="396"/>
      <c r="ETW184" s="396"/>
      <c r="ETX184" s="396"/>
      <c r="ETY184" s="396"/>
      <c r="ETZ184" s="396"/>
      <c r="EUA184" s="396"/>
      <c r="EUB184" s="396"/>
      <c r="EUC184" s="396"/>
      <c r="EUD184" s="396"/>
      <c r="EUE184" s="396"/>
      <c r="EUF184" s="396"/>
      <c r="EUG184" s="396"/>
      <c r="EUH184" s="396"/>
      <c r="EUI184" s="396"/>
      <c r="EUJ184" s="396"/>
      <c r="EUK184" s="396"/>
      <c r="EUL184" s="396"/>
      <c r="EUM184" s="396"/>
      <c r="EUN184" s="396"/>
      <c r="EUO184" s="396"/>
      <c r="EUP184" s="396"/>
      <c r="EUQ184" s="396"/>
      <c r="EUR184" s="396"/>
      <c r="EUS184" s="396"/>
      <c r="EUT184" s="396"/>
      <c r="EUU184" s="396"/>
      <c r="EUV184" s="396"/>
      <c r="EUW184" s="396"/>
      <c r="EUX184" s="396"/>
      <c r="EUY184" s="396"/>
      <c r="EUZ184" s="396"/>
      <c r="EVA184" s="396"/>
      <c r="EVB184" s="396"/>
      <c r="EVC184" s="396"/>
      <c r="EVD184" s="396"/>
      <c r="EVE184" s="396"/>
      <c r="EVF184" s="396"/>
      <c r="EVG184" s="396"/>
      <c r="EVH184" s="396"/>
      <c r="EVI184" s="396"/>
      <c r="EVJ184" s="396"/>
      <c r="EVK184" s="396"/>
      <c r="EVL184" s="396"/>
      <c r="EVM184" s="396"/>
      <c r="EVN184" s="396"/>
      <c r="EVO184" s="396"/>
      <c r="EVP184" s="396"/>
      <c r="EVQ184" s="396"/>
      <c r="EVR184" s="396"/>
      <c r="EVS184" s="396"/>
      <c r="EVT184" s="396"/>
      <c r="EVU184" s="396"/>
      <c r="EVV184" s="396"/>
      <c r="EVW184" s="396"/>
      <c r="EVX184" s="396"/>
      <c r="EVY184" s="396"/>
      <c r="EVZ184" s="396"/>
      <c r="EWA184" s="396"/>
      <c r="EWB184" s="396"/>
      <c r="EWC184" s="396"/>
      <c r="EWD184" s="396"/>
      <c r="EWE184" s="396"/>
      <c r="EWF184" s="396"/>
      <c r="EWG184" s="396"/>
      <c r="EWH184" s="396"/>
      <c r="EWI184" s="396"/>
      <c r="EWJ184" s="396"/>
      <c r="EWK184" s="396"/>
      <c r="EWL184" s="396"/>
      <c r="EWM184" s="396"/>
      <c r="EWN184" s="396"/>
      <c r="EWO184" s="396"/>
      <c r="EWP184" s="396"/>
      <c r="EWQ184" s="396"/>
      <c r="EWR184" s="396"/>
      <c r="EWS184" s="396"/>
      <c r="EWT184" s="396"/>
      <c r="EWU184" s="396"/>
      <c r="EWV184" s="396"/>
      <c r="EWW184" s="396"/>
      <c r="EWX184" s="396"/>
      <c r="EWY184" s="396"/>
      <c r="EWZ184" s="396"/>
      <c r="EXA184" s="396"/>
      <c r="EXB184" s="396"/>
      <c r="EXC184" s="396"/>
      <c r="EXD184" s="396"/>
      <c r="EXE184" s="396"/>
      <c r="EXF184" s="396"/>
      <c r="EXG184" s="396"/>
      <c r="EXH184" s="396"/>
      <c r="EXI184" s="396"/>
      <c r="EXJ184" s="396"/>
      <c r="EXK184" s="396"/>
      <c r="EXL184" s="396"/>
      <c r="EXM184" s="396"/>
      <c r="EXN184" s="396"/>
      <c r="EXO184" s="396"/>
      <c r="EXP184" s="396"/>
      <c r="EXQ184" s="396"/>
      <c r="EXR184" s="396"/>
      <c r="EXS184" s="396"/>
      <c r="EXT184" s="396"/>
      <c r="EXU184" s="396"/>
      <c r="EXV184" s="396"/>
      <c r="EXW184" s="396"/>
      <c r="EXX184" s="396"/>
      <c r="EXY184" s="396"/>
      <c r="EXZ184" s="396"/>
      <c r="EYA184" s="396"/>
      <c r="EYB184" s="396"/>
      <c r="EYC184" s="396"/>
      <c r="EYD184" s="396"/>
      <c r="EYE184" s="396"/>
      <c r="EYF184" s="396"/>
      <c r="EYG184" s="396"/>
      <c r="EYH184" s="396"/>
      <c r="EYI184" s="396"/>
      <c r="EYJ184" s="396"/>
      <c r="EYK184" s="396"/>
      <c r="EYL184" s="396"/>
      <c r="EYM184" s="396"/>
      <c r="EYN184" s="396"/>
      <c r="EYO184" s="396"/>
      <c r="EYP184" s="396"/>
      <c r="EYQ184" s="396"/>
      <c r="EYR184" s="396"/>
      <c r="EYS184" s="396"/>
      <c r="EYT184" s="396"/>
      <c r="EYU184" s="396"/>
      <c r="EYV184" s="396"/>
      <c r="EYW184" s="396"/>
      <c r="EYX184" s="396"/>
      <c r="EYY184" s="396"/>
      <c r="EYZ184" s="396"/>
      <c r="EZA184" s="396"/>
      <c r="EZB184" s="396"/>
      <c r="EZC184" s="396"/>
      <c r="EZD184" s="396"/>
      <c r="EZE184" s="396"/>
      <c r="EZF184" s="396"/>
      <c r="EZG184" s="396"/>
      <c r="EZH184" s="396"/>
      <c r="EZI184" s="396"/>
      <c r="EZJ184" s="396"/>
      <c r="EZK184" s="396"/>
      <c r="EZL184" s="396"/>
      <c r="EZM184" s="396"/>
      <c r="EZN184" s="396"/>
      <c r="EZO184" s="396"/>
      <c r="EZP184" s="396"/>
      <c r="EZQ184" s="396"/>
      <c r="EZR184" s="396"/>
      <c r="EZS184" s="396"/>
      <c r="EZT184" s="396"/>
      <c r="EZU184" s="396"/>
      <c r="EZV184" s="396"/>
      <c r="EZW184" s="396"/>
      <c r="EZX184" s="396"/>
      <c r="EZY184" s="396"/>
      <c r="EZZ184" s="396"/>
      <c r="FAA184" s="396"/>
      <c r="FAB184" s="396"/>
      <c r="FAC184" s="396"/>
      <c r="FAD184" s="396"/>
      <c r="FAE184" s="396"/>
      <c r="FAF184" s="396"/>
      <c r="FAG184" s="396"/>
      <c r="FAH184" s="396"/>
      <c r="FAI184" s="396"/>
      <c r="FAJ184" s="396"/>
      <c r="FAK184" s="396"/>
      <c r="FAL184" s="396"/>
      <c r="FAM184" s="396"/>
      <c r="FAN184" s="396"/>
      <c r="FAO184" s="396"/>
      <c r="FAP184" s="396"/>
      <c r="FAQ184" s="396"/>
      <c r="FAR184" s="396"/>
      <c r="FAS184" s="396"/>
      <c r="FAT184" s="396"/>
      <c r="FAU184" s="396"/>
      <c r="FAV184" s="396"/>
      <c r="FAW184" s="396"/>
      <c r="FAX184" s="396"/>
      <c r="FAY184" s="396"/>
      <c r="FAZ184" s="396"/>
      <c r="FBA184" s="396"/>
      <c r="FBB184" s="396"/>
      <c r="FBC184" s="396"/>
      <c r="FBD184" s="396"/>
      <c r="FBE184" s="396"/>
      <c r="FBF184" s="396"/>
      <c r="FBG184" s="396"/>
      <c r="FBH184" s="396"/>
      <c r="FBI184" s="396"/>
      <c r="FBJ184" s="396"/>
      <c r="FBK184" s="396"/>
      <c r="FBL184" s="396"/>
      <c r="FBM184" s="396"/>
      <c r="FBN184" s="396"/>
      <c r="FBO184" s="396"/>
      <c r="FBP184" s="396"/>
      <c r="FBQ184" s="396"/>
      <c r="FBR184" s="396"/>
      <c r="FBS184" s="396"/>
      <c r="FBT184" s="396"/>
      <c r="FBU184" s="396"/>
      <c r="FBV184" s="396"/>
      <c r="FBW184" s="396"/>
      <c r="FBX184" s="396"/>
      <c r="FBY184" s="396"/>
      <c r="FBZ184" s="396"/>
      <c r="FCA184" s="396"/>
      <c r="FCB184" s="396"/>
      <c r="FCC184" s="396"/>
      <c r="FCD184" s="396"/>
      <c r="FCE184" s="396"/>
      <c r="FCF184" s="396"/>
      <c r="FCG184" s="396"/>
      <c r="FCH184" s="396"/>
      <c r="FCI184" s="396"/>
      <c r="FCJ184" s="396"/>
      <c r="FCK184" s="396"/>
      <c r="FCL184" s="396"/>
      <c r="FCM184" s="396"/>
      <c r="FCN184" s="396"/>
      <c r="FCO184" s="396"/>
      <c r="FCP184" s="396"/>
      <c r="FCQ184" s="396"/>
      <c r="FCR184" s="396"/>
      <c r="FCS184" s="396"/>
      <c r="FCT184" s="396"/>
      <c r="FCU184" s="396"/>
      <c r="FCV184" s="396"/>
      <c r="FCW184" s="396"/>
      <c r="FCX184" s="396"/>
      <c r="FCY184" s="396"/>
      <c r="FCZ184" s="396"/>
      <c r="FDA184" s="396"/>
      <c r="FDB184" s="396"/>
      <c r="FDC184" s="396"/>
      <c r="FDD184" s="396"/>
      <c r="FDE184" s="396"/>
      <c r="FDF184" s="396"/>
      <c r="FDG184" s="396"/>
      <c r="FDH184" s="396"/>
      <c r="FDI184" s="396"/>
      <c r="FDJ184" s="396"/>
      <c r="FDK184" s="396"/>
      <c r="FDL184" s="396"/>
      <c r="FDM184" s="396"/>
      <c r="FDN184" s="396"/>
      <c r="FDO184" s="396"/>
      <c r="FDP184" s="396"/>
      <c r="FDQ184" s="396"/>
      <c r="FDR184" s="396"/>
      <c r="FDS184" s="396"/>
      <c r="FDT184" s="396"/>
      <c r="FDU184" s="396"/>
      <c r="FDV184" s="396"/>
      <c r="FDW184" s="396"/>
      <c r="FDX184" s="396"/>
      <c r="FDY184" s="396"/>
      <c r="FDZ184" s="396"/>
      <c r="FEA184" s="396"/>
      <c r="FEB184" s="396"/>
      <c r="FEC184" s="396"/>
      <c r="FED184" s="396"/>
      <c r="FEE184" s="396"/>
      <c r="FEF184" s="396"/>
      <c r="FEG184" s="396"/>
      <c r="FEH184" s="396"/>
      <c r="FEI184" s="396"/>
      <c r="FEJ184" s="396"/>
      <c r="FEK184" s="396"/>
      <c r="FEL184" s="396"/>
      <c r="FEM184" s="396"/>
      <c r="FEN184" s="396"/>
      <c r="FEO184" s="396"/>
      <c r="FEP184" s="396"/>
      <c r="FEQ184" s="396"/>
      <c r="FER184" s="396"/>
      <c r="FES184" s="396"/>
      <c r="FET184" s="396"/>
      <c r="FEU184" s="396"/>
      <c r="FEV184" s="396"/>
      <c r="FEW184" s="396"/>
      <c r="FEX184" s="396"/>
      <c r="FEY184" s="396"/>
      <c r="FEZ184" s="396"/>
      <c r="FFA184" s="396"/>
      <c r="FFB184" s="396"/>
      <c r="FFC184" s="396"/>
      <c r="FFD184" s="396"/>
      <c r="FFE184" s="396"/>
      <c r="FFF184" s="396"/>
      <c r="FFG184" s="396"/>
      <c r="FFH184" s="396"/>
      <c r="FFI184" s="396"/>
      <c r="FFJ184" s="396"/>
      <c r="FFK184" s="396"/>
      <c r="FFL184" s="396"/>
      <c r="FFM184" s="396"/>
      <c r="FFN184" s="396"/>
      <c r="FFO184" s="396"/>
      <c r="FFP184" s="396"/>
      <c r="FFQ184" s="396"/>
      <c r="FFR184" s="396"/>
      <c r="FFS184" s="396"/>
      <c r="FFT184" s="396"/>
      <c r="FFU184" s="396"/>
      <c r="FFV184" s="396"/>
      <c r="FFW184" s="396"/>
      <c r="FFX184" s="396"/>
      <c r="FFY184" s="396"/>
      <c r="FFZ184" s="396"/>
      <c r="FGA184" s="396"/>
      <c r="FGB184" s="396"/>
      <c r="FGC184" s="396"/>
      <c r="FGD184" s="396"/>
      <c r="FGE184" s="396"/>
      <c r="FGF184" s="396"/>
      <c r="FGG184" s="396"/>
      <c r="FGH184" s="396"/>
      <c r="FGI184" s="396"/>
      <c r="FGJ184" s="396"/>
      <c r="FGK184" s="396"/>
      <c r="FGL184" s="396"/>
      <c r="FGM184" s="396"/>
      <c r="FGN184" s="396"/>
      <c r="FGO184" s="396"/>
      <c r="FGP184" s="396"/>
      <c r="FGQ184" s="396"/>
      <c r="FGR184" s="396"/>
      <c r="FGS184" s="396"/>
      <c r="FGT184" s="396"/>
      <c r="FGU184" s="396"/>
      <c r="FGV184" s="396"/>
      <c r="FGW184" s="396"/>
      <c r="FGX184" s="396"/>
      <c r="FGY184" s="396"/>
      <c r="FGZ184" s="396"/>
      <c r="FHA184" s="396"/>
      <c r="FHB184" s="396"/>
      <c r="FHC184" s="396"/>
      <c r="FHD184" s="396"/>
      <c r="FHE184" s="396"/>
      <c r="FHF184" s="396"/>
      <c r="FHG184" s="396"/>
      <c r="FHH184" s="396"/>
      <c r="FHI184" s="396"/>
      <c r="FHJ184" s="396"/>
      <c r="FHK184" s="396"/>
      <c r="FHL184" s="396"/>
      <c r="FHM184" s="396"/>
      <c r="FHN184" s="396"/>
      <c r="FHO184" s="396"/>
      <c r="FHP184" s="396"/>
      <c r="FHQ184" s="396"/>
      <c r="FHR184" s="396"/>
      <c r="FHS184" s="396"/>
      <c r="FHT184" s="396"/>
      <c r="FHU184" s="396"/>
      <c r="FHV184" s="396"/>
      <c r="FHW184" s="396"/>
      <c r="FHX184" s="396"/>
      <c r="FHY184" s="396"/>
      <c r="FHZ184" s="396"/>
      <c r="FIA184" s="396"/>
      <c r="FIB184" s="396"/>
      <c r="FIC184" s="396"/>
      <c r="FID184" s="396"/>
      <c r="FIE184" s="396"/>
      <c r="FIF184" s="396"/>
      <c r="FIG184" s="396"/>
      <c r="FIH184" s="396"/>
      <c r="FII184" s="396"/>
      <c r="FIJ184" s="396"/>
      <c r="FIK184" s="396"/>
      <c r="FIL184" s="396"/>
      <c r="FIM184" s="396"/>
      <c r="FIN184" s="396"/>
      <c r="FIO184" s="396"/>
      <c r="FIP184" s="396"/>
      <c r="FIQ184" s="396"/>
      <c r="FIR184" s="396"/>
      <c r="FIS184" s="396"/>
      <c r="FIT184" s="396"/>
      <c r="FIU184" s="396"/>
      <c r="FIV184" s="396"/>
      <c r="FIW184" s="396"/>
      <c r="FIX184" s="396"/>
      <c r="FIY184" s="396"/>
      <c r="FIZ184" s="396"/>
      <c r="FJA184" s="396"/>
      <c r="FJB184" s="396"/>
      <c r="FJC184" s="396"/>
      <c r="FJD184" s="396"/>
      <c r="FJE184" s="396"/>
      <c r="FJF184" s="396"/>
      <c r="FJG184" s="396"/>
      <c r="FJH184" s="396"/>
      <c r="FJI184" s="396"/>
      <c r="FJJ184" s="396"/>
      <c r="FJK184" s="396"/>
      <c r="FJL184" s="396"/>
      <c r="FJM184" s="396"/>
      <c r="FJN184" s="396"/>
      <c r="FJO184" s="396"/>
      <c r="FJP184" s="396"/>
      <c r="FJQ184" s="396"/>
      <c r="FJR184" s="396"/>
      <c r="FJS184" s="396"/>
      <c r="FJT184" s="396"/>
      <c r="FJU184" s="396"/>
      <c r="FJV184" s="396"/>
      <c r="FJW184" s="396"/>
      <c r="FJX184" s="396"/>
      <c r="FJY184" s="396"/>
      <c r="FJZ184" s="396"/>
      <c r="FKA184" s="396"/>
      <c r="FKB184" s="396"/>
      <c r="FKC184" s="396"/>
      <c r="FKD184" s="396"/>
      <c r="FKE184" s="396"/>
      <c r="FKF184" s="396"/>
      <c r="FKG184" s="396"/>
      <c r="FKH184" s="396"/>
      <c r="FKI184" s="396"/>
      <c r="FKJ184" s="396"/>
      <c r="FKK184" s="396"/>
      <c r="FKL184" s="396"/>
      <c r="FKM184" s="396"/>
      <c r="FKN184" s="396"/>
      <c r="FKO184" s="396"/>
      <c r="FKP184" s="396"/>
      <c r="FKQ184" s="396"/>
      <c r="FKR184" s="396"/>
      <c r="FKS184" s="396"/>
      <c r="FKT184" s="396"/>
      <c r="FKU184" s="396"/>
      <c r="FKV184" s="396"/>
      <c r="FKW184" s="396"/>
      <c r="FKX184" s="396"/>
      <c r="FKY184" s="396"/>
      <c r="FKZ184" s="396"/>
      <c r="FLA184" s="396"/>
      <c r="FLB184" s="396"/>
      <c r="FLC184" s="396"/>
      <c r="FLD184" s="396"/>
      <c r="FLE184" s="396"/>
      <c r="FLF184" s="396"/>
      <c r="FLG184" s="396"/>
      <c r="FLH184" s="396"/>
      <c r="FLI184" s="396"/>
      <c r="FLJ184" s="396"/>
      <c r="FLK184" s="396"/>
      <c r="FLL184" s="396"/>
      <c r="FLM184" s="396"/>
      <c r="FLN184" s="396"/>
      <c r="FLO184" s="396"/>
      <c r="FLP184" s="396"/>
      <c r="FLQ184" s="396"/>
      <c r="FLR184" s="396"/>
      <c r="FLS184" s="396"/>
      <c r="FLT184" s="396"/>
      <c r="FLU184" s="396"/>
      <c r="FLV184" s="396"/>
      <c r="FLW184" s="396"/>
      <c r="FLX184" s="396"/>
      <c r="FLY184" s="396"/>
      <c r="FLZ184" s="396"/>
      <c r="FMA184" s="396"/>
      <c r="FMB184" s="396"/>
      <c r="FMC184" s="396"/>
      <c r="FMD184" s="396"/>
      <c r="FME184" s="396"/>
      <c r="FMF184" s="396"/>
      <c r="FMG184" s="396"/>
      <c r="FMH184" s="396"/>
      <c r="FMI184" s="396"/>
      <c r="FMJ184" s="396"/>
      <c r="FMK184" s="396"/>
      <c r="FML184" s="396"/>
      <c r="FMM184" s="396"/>
      <c r="FMN184" s="396"/>
      <c r="FMO184" s="396"/>
      <c r="FMP184" s="396"/>
      <c r="FMQ184" s="396"/>
      <c r="FMR184" s="396"/>
      <c r="FMS184" s="396"/>
      <c r="FMT184" s="396"/>
      <c r="FMU184" s="396"/>
      <c r="FMV184" s="396"/>
      <c r="FMW184" s="396"/>
      <c r="FMX184" s="396"/>
      <c r="FMY184" s="396"/>
      <c r="FMZ184" s="396"/>
      <c r="FNA184" s="396"/>
      <c r="FNB184" s="396"/>
      <c r="FNC184" s="396"/>
      <c r="FND184" s="396"/>
      <c r="FNE184" s="396"/>
      <c r="FNF184" s="396"/>
      <c r="FNG184" s="396"/>
      <c r="FNH184" s="396"/>
      <c r="FNI184" s="396"/>
      <c r="FNJ184" s="396"/>
      <c r="FNK184" s="396"/>
      <c r="FNL184" s="396"/>
      <c r="FNM184" s="396"/>
      <c r="FNN184" s="396"/>
      <c r="FNO184" s="396"/>
      <c r="FNP184" s="396"/>
      <c r="FNQ184" s="396"/>
      <c r="FNR184" s="396"/>
      <c r="FNS184" s="396"/>
      <c r="FNT184" s="396"/>
      <c r="FNU184" s="396"/>
      <c r="FNV184" s="396"/>
      <c r="FNW184" s="396"/>
      <c r="FNX184" s="396"/>
      <c r="FNY184" s="396"/>
      <c r="FNZ184" s="396"/>
      <c r="FOA184" s="396"/>
      <c r="FOB184" s="396"/>
      <c r="FOC184" s="396"/>
      <c r="FOD184" s="396"/>
      <c r="FOE184" s="396"/>
      <c r="FOF184" s="396"/>
      <c r="FOG184" s="396"/>
      <c r="FOH184" s="396"/>
      <c r="FOI184" s="396"/>
      <c r="FOJ184" s="396"/>
      <c r="FOK184" s="396"/>
      <c r="FOL184" s="396"/>
      <c r="FOM184" s="396"/>
      <c r="FON184" s="396"/>
      <c r="FOO184" s="396"/>
      <c r="FOP184" s="396"/>
      <c r="FOQ184" s="396"/>
      <c r="FOR184" s="396"/>
      <c r="FOS184" s="396"/>
      <c r="FOT184" s="396"/>
      <c r="FOU184" s="396"/>
      <c r="FOV184" s="396"/>
      <c r="FOW184" s="396"/>
      <c r="FOX184" s="396"/>
      <c r="FOY184" s="396"/>
      <c r="FOZ184" s="396"/>
      <c r="FPA184" s="396"/>
      <c r="FPB184" s="396"/>
      <c r="FPC184" s="396"/>
      <c r="FPD184" s="396"/>
      <c r="FPE184" s="396"/>
      <c r="FPF184" s="396"/>
      <c r="FPG184" s="396"/>
      <c r="FPH184" s="396"/>
      <c r="FPI184" s="396"/>
      <c r="FPJ184" s="396"/>
      <c r="FPK184" s="396"/>
      <c r="FPL184" s="396"/>
      <c r="FPM184" s="396"/>
      <c r="FPN184" s="396"/>
      <c r="FPO184" s="396"/>
      <c r="FPP184" s="396"/>
      <c r="FPQ184" s="396"/>
      <c r="FPR184" s="396"/>
      <c r="FPS184" s="396"/>
      <c r="FPT184" s="396"/>
      <c r="FPU184" s="396"/>
      <c r="FPV184" s="396"/>
      <c r="FPW184" s="396"/>
      <c r="FPX184" s="396"/>
      <c r="FPY184" s="396"/>
      <c r="FPZ184" s="396"/>
      <c r="FQA184" s="396"/>
      <c r="FQB184" s="396"/>
      <c r="FQC184" s="396"/>
      <c r="FQD184" s="396"/>
      <c r="FQE184" s="396"/>
      <c r="FQF184" s="396"/>
      <c r="FQG184" s="396"/>
      <c r="FQH184" s="396"/>
      <c r="FQI184" s="396"/>
      <c r="FQJ184" s="396"/>
      <c r="FQK184" s="396"/>
      <c r="FQL184" s="396"/>
      <c r="FQM184" s="396"/>
      <c r="FQN184" s="396"/>
      <c r="FQO184" s="396"/>
      <c r="FQP184" s="396"/>
      <c r="FQQ184" s="396"/>
      <c r="FQR184" s="396"/>
      <c r="FQS184" s="396"/>
      <c r="FQT184" s="396"/>
      <c r="FQU184" s="396"/>
      <c r="FQV184" s="396"/>
      <c r="FQW184" s="396"/>
      <c r="FQX184" s="396"/>
      <c r="FQY184" s="396"/>
      <c r="FQZ184" s="396"/>
      <c r="FRA184" s="396"/>
      <c r="FRB184" s="396"/>
      <c r="FRC184" s="396"/>
      <c r="FRD184" s="396"/>
      <c r="FRE184" s="396"/>
      <c r="FRF184" s="396"/>
      <c r="FRG184" s="396"/>
      <c r="FRH184" s="396"/>
      <c r="FRI184" s="396"/>
      <c r="FRJ184" s="396"/>
      <c r="FRK184" s="396"/>
      <c r="FRL184" s="396"/>
      <c r="FRM184" s="396"/>
      <c r="FRN184" s="396"/>
      <c r="FRO184" s="396"/>
      <c r="FRP184" s="396"/>
      <c r="FRQ184" s="396"/>
      <c r="FRR184" s="396"/>
      <c r="FRS184" s="396"/>
      <c r="FRT184" s="396"/>
      <c r="FRU184" s="396"/>
      <c r="FRV184" s="396"/>
      <c r="FRW184" s="396"/>
      <c r="FRX184" s="396"/>
      <c r="FRY184" s="396"/>
      <c r="FRZ184" s="396"/>
      <c r="FSA184" s="396"/>
      <c r="FSB184" s="396"/>
      <c r="FSC184" s="396"/>
      <c r="FSD184" s="396"/>
      <c r="FSE184" s="396"/>
      <c r="FSF184" s="396"/>
      <c r="FSG184" s="396"/>
      <c r="FSH184" s="396"/>
      <c r="FSI184" s="396"/>
      <c r="FSJ184" s="396"/>
      <c r="FSK184" s="396"/>
      <c r="FSL184" s="396"/>
      <c r="FSM184" s="396"/>
      <c r="FSN184" s="396"/>
      <c r="FSO184" s="396"/>
      <c r="FSP184" s="396"/>
      <c r="FSQ184" s="396"/>
      <c r="FSR184" s="396"/>
      <c r="FSS184" s="396"/>
      <c r="FST184" s="396"/>
      <c r="FSU184" s="396"/>
      <c r="FSV184" s="396"/>
      <c r="FSW184" s="396"/>
      <c r="FSX184" s="396"/>
      <c r="FSY184" s="396"/>
      <c r="FSZ184" s="396"/>
      <c r="FTA184" s="396"/>
      <c r="FTB184" s="396"/>
      <c r="FTC184" s="396"/>
      <c r="FTD184" s="396"/>
      <c r="FTE184" s="396"/>
      <c r="FTF184" s="396"/>
      <c r="FTG184" s="396"/>
      <c r="FTH184" s="396"/>
      <c r="FTI184" s="396"/>
      <c r="FTJ184" s="396"/>
      <c r="FTK184" s="396"/>
      <c r="FTL184" s="396"/>
      <c r="FTM184" s="396"/>
      <c r="FTN184" s="396"/>
      <c r="FTO184" s="396"/>
      <c r="FTP184" s="396"/>
      <c r="FTQ184" s="396"/>
      <c r="FTR184" s="396"/>
      <c r="FTS184" s="396"/>
      <c r="FTT184" s="396"/>
      <c r="FTU184" s="396"/>
      <c r="FTV184" s="396"/>
      <c r="FTW184" s="396"/>
      <c r="FTX184" s="396"/>
      <c r="FTY184" s="396"/>
      <c r="FTZ184" s="396"/>
      <c r="FUA184" s="396"/>
      <c r="FUB184" s="396"/>
      <c r="FUC184" s="396"/>
      <c r="FUD184" s="396"/>
      <c r="FUE184" s="396"/>
      <c r="FUF184" s="396"/>
      <c r="FUG184" s="396"/>
      <c r="FUH184" s="396"/>
      <c r="FUI184" s="396"/>
      <c r="FUJ184" s="396"/>
      <c r="FUK184" s="396"/>
      <c r="FUL184" s="396"/>
      <c r="FUM184" s="396"/>
      <c r="FUN184" s="396"/>
      <c r="FUO184" s="396"/>
      <c r="FUP184" s="396"/>
      <c r="FUQ184" s="396"/>
      <c r="FUR184" s="396"/>
      <c r="FUS184" s="396"/>
      <c r="FUT184" s="396"/>
      <c r="FUU184" s="396"/>
      <c r="FUV184" s="396"/>
      <c r="FUW184" s="396"/>
      <c r="FUX184" s="396"/>
      <c r="FUY184" s="396"/>
      <c r="FUZ184" s="396"/>
      <c r="FVA184" s="396"/>
      <c r="FVB184" s="396"/>
      <c r="FVC184" s="396"/>
      <c r="FVD184" s="396"/>
      <c r="FVE184" s="396"/>
      <c r="FVF184" s="396"/>
      <c r="FVG184" s="396"/>
      <c r="FVH184" s="396"/>
      <c r="FVI184" s="396"/>
      <c r="FVJ184" s="396"/>
      <c r="FVK184" s="396"/>
      <c r="FVL184" s="396"/>
      <c r="FVM184" s="396"/>
      <c r="FVN184" s="396"/>
      <c r="FVO184" s="396"/>
      <c r="FVP184" s="396"/>
      <c r="FVQ184" s="396"/>
      <c r="FVR184" s="396"/>
      <c r="FVS184" s="396"/>
      <c r="FVT184" s="396"/>
      <c r="FVU184" s="396"/>
      <c r="FVV184" s="396"/>
      <c r="FVW184" s="396"/>
      <c r="FVX184" s="396"/>
      <c r="FVY184" s="396"/>
      <c r="FVZ184" s="396"/>
      <c r="FWA184" s="396"/>
      <c r="FWB184" s="396"/>
      <c r="FWC184" s="396"/>
      <c r="FWD184" s="396"/>
      <c r="FWE184" s="396"/>
      <c r="FWF184" s="396"/>
      <c r="FWG184" s="396"/>
      <c r="FWH184" s="396"/>
      <c r="FWI184" s="396"/>
      <c r="FWJ184" s="396"/>
      <c r="FWK184" s="396"/>
      <c r="FWL184" s="396"/>
      <c r="FWM184" s="396"/>
      <c r="FWN184" s="396"/>
      <c r="FWO184" s="396"/>
      <c r="FWP184" s="396"/>
      <c r="FWQ184" s="396"/>
      <c r="FWR184" s="396"/>
      <c r="FWS184" s="396"/>
      <c r="FWT184" s="396"/>
      <c r="FWU184" s="396"/>
      <c r="FWV184" s="396"/>
      <c r="FWW184" s="396"/>
      <c r="FWX184" s="396"/>
      <c r="FWY184" s="396"/>
      <c r="FWZ184" s="396"/>
      <c r="FXA184" s="396"/>
      <c r="FXB184" s="396"/>
      <c r="FXC184" s="396"/>
      <c r="FXD184" s="396"/>
      <c r="FXE184" s="396"/>
      <c r="FXF184" s="396"/>
      <c r="FXG184" s="396"/>
      <c r="FXH184" s="396"/>
      <c r="FXI184" s="396"/>
      <c r="FXJ184" s="396"/>
      <c r="FXK184" s="396"/>
      <c r="FXL184" s="396"/>
      <c r="FXM184" s="396"/>
      <c r="FXN184" s="396"/>
      <c r="FXO184" s="396"/>
      <c r="FXP184" s="396"/>
      <c r="FXQ184" s="396"/>
      <c r="FXR184" s="396"/>
      <c r="FXS184" s="396"/>
      <c r="FXT184" s="396"/>
      <c r="FXU184" s="396"/>
      <c r="FXV184" s="396"/>
      <c r="FXW184" s="396"/>
      <c r="FXX184" s="396"/>
      <c r="FXY184" s="396"/>
      <c r="FXZ184" s="396"/>
      <c r="FYA184" s="396"/>
      <c r="FYB184" s="396"/>
      <c r="FYC184" s="396"/>
      <c r="FYD184" s="396"/>
      <c r="FYE184" s="396"/>
      <c r="FYF184" s="396"/>
      <c r="FYG184" s="396"/>
      <c r="FYH184" s="396"/>
      <c r="FYI184" s="396"/>
      <c r="FYJ184" s="396"/>
      <c r="FYK184" s="396"/>
      <c r="FYL184" s="396"/>
      <c r="FYM184" s="396"/>
      <c r="FYN184" s="396"/>
      <c r="FYO184" s="396"/>
      <c r="FYP184" s="396"/>
      <c r="FYQ184" s="396"/>
      <c r="FYR184" s="396"/>
      <c r="FYS184" s="396"/>
      <c r="FYT184" s="396"/>
      <c r="FYU184" s="396"/>
      <c r="FYV184" s="396"/>
      <c r="FYW184" s="396"/>
      <c r="FYX184" s="396"/>
      <c r="FYY184" s="396"/>
      <c r="FYZ184" s="396"/>
      <c r="FZA184" s="396"/>
      <c r="FZB184" s="396"/>
      <c r="FZC184" s="396"/>
      <c r="FZD184" s="396"/>
      <c r="FZE184" s="396"/>
      <c r="FZF184" s="396"/>
      <c r="FZG184" s="396"/>
      <c r="FZH184" s="396"/>
      <c r="FZI184" s="396"/>
      <c r="FZJ184" s="396"/>
      <c r="FZK184" s="396"/>
      <c r="FZL184" s="396"/>
      <c r="FZM184" s="396"/>
      <c r="FZN184" s="396"/>
      <c r="FZO184" s="396"/>
      <c r="FZP184" s="396"/>
      <c r="FZQ184" s="396"/>
      <c r="FZR184" s="396"/>
      <c r="FZS184" s="396"/>
      <c r="FZT184" s="396"/>
      <c r="FZU184" s="396"/>
      <c r="FZV184" s="396"/>
      <c r="FZW184" s="396"/>
      <c r="FZX184" s="396"/>
      <c r="FZY184" s="396"/>
      <c r="FZZ184" s="396"/>
      <c r="GAA184" s="396"/>
      <c r="GAB184" s="396"/>
      <c r="GAC184" s="396"/>
      <c r="GAD184" s="396"/>
      <c r="GAE184" s="396"/>
      <c r="GAF184" s="396"/>
      <c r="GAG184" s="396"/>
      <c r="GAH184" s="396"/>
      <c r="GAI184" s="396"/>
      <c r="GAJ184" s="396"/>
      <c r="GAK184" s="396"/>
      <c r="GAL184" s="396"/>
      <c r="GAM184" s="396"/>
      <c r="GAN184" s="396"/>
      <c r="GAO184" s="396"/>
      <c r="GAP184" s="396"/>
      <c r="GAQ184" s="396"/>
      <c r="GAR184" s="396"/>
      <c r="GAS184" s="396"/>
      <c r="GAT184" s="396"/>
      <c r="GAU184" s="396"/>
      <c r="GAV184" s="396"/>
      <c r="GAW184" s="396"/>
      <c r="GAX184" s="396"/>
      <c r="GAY184" s="396"/>
      <c r="GAZ184" s="396"/>
      <c r="GBA184" s="396"/>
      <c r="GBB184" s="396"/>
      <c r="GBC184" s="396"/>
      <c r="GBD184" s="396"/>
      <c r="GBE184" s="396"/>
      <c r="GBF184" s="396"/>
      <c r="GBG184" s="396"/>
      <c r="GBH184" s="396"/>
      <c r="GBI184" s="396"/>
      <c r="GBJ184" s="396"/>
      <c r="GBK184" s="396"/>
      <c r="GBL184" s="396"/>
      <c r="GBM184" s="396"/>
      <c r="GBN184" s="396"/>
      <c r="GBO184" s="396"/>
      <c r="GBP184" s="396"/>
      <c r="GBQ184" s="396"/>
      <c r="GBR184" s="396"/>
      <c r="GBS184" s="396"/>
      <c r="GBT184" s="396"/>
      <c r="GBU184" s="396"/>
      <c r="GBV184" s="396"/>
      <c r="GBW184" s="396"/>
      <c r="GBX184" s="396"/>
      <c r="GBY184" s="396"/>
      <c r="GBZ184" s="396"/>
      <c r="GCA184" s="396"/>
      <c r="GCB184" s="396"/>
      <c r="GCC184" s="396"/>
      <c r="GCD184" s="396"/>
      <c r="GCE184" s="396"/>
      <c r="GCF184" s="396"/>
      <c r="GCG184" s="396"/>
      <c r="GCH184" s="396"/>
      <c r="GCI184" s="396"/>
      <c r="GCJ184" s="396"/>
      <c r="GCK184" s="396"/>
      <c r="GCL184" s="396"/>
      <c r="GCM184" s="396"/>
      <c r="GCN184" s="396"/>
      <c r="GCO184" s="396"/>
      <c r="GCP184" s="396"/>
      <c r="GCQ184" s="396"/>
      <c r="GCR184" s="396"/>
      <c r="GCS184" s="396"/>
      <c r="GCT184" s="396"/>
      <c r="GCU184" s="396"/>
      <c r="GCV184" s="396"/>
      <c r="GCW184" s="396"/>
      <c r="GCX184" s="396"/>
      <c r="GCY184" s="396"/>
      <c r="GCZ184" s="396"/>
      <c r="GDA184" s="396"/>
      <c r="GDB184" s="396"/>
      <c r="GDC184" s="396"/>
      <c r="GDD184" s="396"/>
      <c r="GDE184" s="396"/>
      <c r="GDF184" s="396"/>
      <c r="GDG184" s="396"/>
      <c r="GDH184" s="396"/>
      <c r="GDI184" s="396"/>
      <c r="GDJ184" s="396"/>
      <c r="GDK184" s="396"/>
      <c r="GDL184" s="396"/>
      <c r="GDM184" s="396"/>
      <c r="GDN184" s="396"/>
      <c r="GDO184" s="396"/>
      <c r="GDP184" s="396"/>
      <c r="GDQ184" s="396"/>
      <c r="GDR184" s="396"/>
      <c r="GDS184" s="396"/>
      <c r="GDT184" s="396"/>
      <c r="GDU184" s="396"/>
      <c r="GDV184" s="396"/>
      <c r="GDW184" s="396"/>
      <c r="GDX184" s="396"/>
      <c r="GDY184" s="396"/>
      <c r="GDZ184" s="396"/>
      <c r="GEA184" s="396"/>
      <c r="GEB184" s="396"/>
      <c r="GEC184" s="396"/>
      <c r="GED184" s="396"/>
      <c r="GEE184" s="396"/>
      <c r="GEF184" s="396"/>
      <c r="GEG184" s="396"/>
      <c r="GEH184" s="396"/>
      <c r="GEI184" s="396"/>
      <c r="GEJ184" s="396"/>
      <c r="GEK184" s="396"/>
      <c r="GEL184" s="396"/>
      <c r="GEM184" s="396"/>
      <c r="GEN184" s="396"/>
      <c r="GEO184" s="396"/>
      <c r="GEP184" s="396"/>
      <c r="GEQ184" s="396"/>
      <c r="GER184" s="396"/>
      <c r="GES184" s="396"/>
      <c r="GET184" s="396"/>
      <c r="GEU184" s="396"/>
      <c r="GEV184" s="396"/>
      <c r="GEW184" s="396"/>
      <c r="GEX184" s="396"/>
      <c r="GEY184" s="396"/>
      <c r="GEZ184" s="396"/>
      <c r="GFA184" s="396"/>
      <c r="GFB184" s="396"/>
      <c r="GFC184" s="396"/>
      <c r="GFD184" s="396"/>
      <c r="GFE184" s="396"/>
      <c r="GFF184" s="396"/>
      <c r="GFG184" s="396"/>
      <c r="GFH184" s="396"/>
      <c r="GFI184" s="396"/>
      <c r="GFJ184" s="396"/>
      <c r="GFK184" s="396"/>
      <c r="GFL184" s="396"/>
      <c r="GFM184" s="396"/>
      <c r="GFN184" s="396"/>
      <c r="GFO184" s="396"/>
      <c r="GFP184" s="396"/>
      <c r="GFQ184" s="396"/>
      <c r="GFR184" s="396"/>
      <c r="GFS184" s="396"/>
      <c r="GFT184" s="396"/>
      <c r="GFU184" s="396"/>
      <c r="GFV184" s="396"/>
      <c r="GFW184" s="396"/>
      <c r="GFX184" s="396"/>
      <c r="GFY184" s="396"/>
      <c r="GFZ184" s="396"/>
      <c r="GGA184" s="396"/>
      <c r="GGB184" s="396"/>
      <c r="GGC184" s="396"/>
      <c r="GGD184" s="396"/>
      <c r="GGE184" s="396"/>
      <c r="GGF184" s="396"/>
      <c r="GGG184" s="396"/>
      <c r="GGH184" s="396"/>
      <c r="GGI184" s="396"/>
      <c r="GGJ184" s="396"/>
      <c r="GGK184" s="396"/>
      <c r="GGL184" s="396"/>
      <c r="GGM184" s="396"/>
      <c r="GGN184" s="396"/>
      <c r="GGO184" s="396"/>
      <c r="GGP184" s="396"/>
      <c r="GGQ184" s="396"/>
      <c r="GGR184" s="396"/>
      <c r="GGS184" s="396"/>
      <c r="GGT184" s="396"/>
      <c r="GGU184" s="396"/>
      <c r="GGV184" s="396"/>
      <c r="GGW184" s="396"/>
      <c r="GGX184" s="396"/>
      <c r="GGY184" s="396"/>
      <c r="GGZ184" s="396"/>
      <c r="GHA184" s="396"/>
      <c r="GHB184" s="396"/>
      <c r="GHC184" s="396"/>
      <c r="GHD184" s="396"/>
      <c r="GHE184" s="396"/>
      <c r="GHF184" s="396"/>
      <c r="GHG184" s="396"/>
      <c r="GHH184" s="396"/>
      <c r="GHI184" s="396"/>
      <c r="GHJ184" s="396"/>
      <c r="GHK184" s="396"/>
      <c r="GHL184" s="396"/>
      <c r="GHM184" s="396"/>
      <c r="GHN184" s="396"/>
      <c r="GHO184" s="396"/>
      <c r="GHP184" s="396"/>
      <c r="GHQ184" s="396"/>
      <c r="GHR184" s="396"/>
      <c r="GHS184" s="396"/>
      <c r="GHT184" s="396"/>
      <c r="GHU184" s="396"/>
      <c r="GHV184" s="396"/>
      <c r="GHW184" s="396"/>
      <c r="GHX184" s="396"/>
      <c r="GHY184" s="396"/>
      <c r="GHZ184" s="396"/>
      <c r="GIA184" s="396"/>
      <c r="GIB184" s="396"/>
      <c r="GIC184" s="396"/>
      <c r="GID184" s="396"/>
      <c r="GIE184" s="396"/>
      <c r="GIF184" s="396"/>
      <c r="GIG184" s="396"/>
      <c r="GIH184" s="396"/>
      <c r="GII184" s="396"/>
      <c r="GIJ184" s="396"/>
      <c r="GIK184" s="396"/>
      <c r="GIL184" s="396"/>
      <c r="GIM184" s="396"/>
      <c r="GIN184" s="396"/>
      <c r="GIO184" s="396"/>
      <c r="GIP184" s="396"/>
      <c r="GIQ184" s="396"/>
      <c r="GIR184" s="396"/>
      <c r="GIS184" s="396"/>
      <c r="GIT184" s="396"/>
      <c r="GIU184" s="396"/>
      <c r="GIV184" s="396"/>
      <c r="GIW184" s="396"/>
      <c r="GIX184" s="396"/>
      <c r="GIY184" s="396"/>
      <c r="GIZ184" s="396"/>
      <c r="GJA184" s="396"/>
      <c r="GJB184" s="396"/>
      <c r="GJC184" s="396"/>
      <c r="GJD184" s="396"/>
      <c r="GJE184" s="396"/>
      <c r="GJF184" s="396"/>
      <c r="GJG184" s="396"/>
      <c r="GJH184" s="396"/>
      <c r="GJI184" s="396"/>
      <c r="GJJ184" s="396"/>
      <c r="GJK184" s="396"/>
      <c r="GJL184" s="396"/>
      <c r="GJM184" s="396"/>
      <c r="GJN184" s="396"/>
      <c r="GJO184" s="396"/>
      <c r="GJP184" s="396"/>
      <c r="GJQ184" s="396"/>
      <c r="GJR184" s="396"/>
      <c r="GJS184" s="396"/>
      <c r="GJT184" s="396"/>
      <c r="GJU184" s="396"/>
      <c r="GJV184" s="396"/>
      <c r="GJW184" s="396"/>
      <c r="GJX184" s="396"/>
      <c r="GJY184" s="396"/>
      <c r="GJZ184" s="396"/>
      <c r="GKA184" s="396"/>
      <c r="GKB184" s="396"/>
      <c r="GKC184" s="396"/>
      <c r="GKD184" s="396"/>
      <c r="GKE184" s="396"/>
      <c r="GKF184" s="396"/>
      <c r="GKG184" s="396"/>
      <c r="GKH184" s="396"/>
      <c r="GKI184" s="396"/>
      <c r="GKJ184" s="396"/>
      <c r="GKK184" s="396"/>
      <c r="GKL184" s="396"/>
      <c r="GKM184" s="396"/>
      <c r="GKN184" s="396"/>
      <c r="GKO184" s="396"/>
      <c r="GKP184" s="396"/>
      <c r="GKQ184" s="396"/>
      <c r="GKR184" s="396"/>
      <c r="GKS184" s="396"/>
      <c r="GKT184" s="396"/>
      <c r="GKU184" s="396"/>
      <c r="GKV184" s="396"/>
      <c r="GKW184" s="396"/>
      <c r="GKX184" s="396"/>
      <c r="GKY184" s="396"/>
      <c r="GKZ184" s="396"/>
      <c r="GLA184" s="396"/>
      <c r="GLB184" s="396"/>
      <c r="GLC184" s="396"/>
      <c r="GLD184" s="396"/>
      <c r="GLE184" s="396"/>
      <c r="GLF184" s="396"/>
      <c r="GLG184" s="396"/>
      <c r="GLH184" s="396"/>
      <c r="GLI184" s="396"/>
      <c r="GLJ184" s="396"/>
      <c r="GLK184" s="396"/>
      <c r="GLL184" s="396"/>
      <c r="GLM184" s="396"/>
      <c r="GLN184" s="396"/>
      <c r="GLO184" s="396"/>
      <c r="GLP184" s="396"/>
      <c r="GLQ184" s="396"/>
      <c r="GLR184" s="396"/>
      <c r="GLS184" s="396"/>
      <c r="GLT184" s="396"/>
      <c r="GLU184" s="396"/>
      <c r="GLV184" s="396"/>
      <c r="GLW184" s="396"/>
      <c r="GLX184" s="396"/>
      <c r="GLY184" s="396"/>
      <c r="GLZ184" s="396"/>
      <c r="GMA184" s="396"/>
      <c r="GMB184" s="396"/>
      <c r="GMC184" s="396"/>
      <c r="GMD184" s="396"/>
      <c r="GME184" s="396"/>
      <c r="GMF184" s="396"/>
      <c r="GMG184" s="396"/>
      <c r="GMH184" s="396"/>
      <c r="GMI184" s="396"/>
      <c r="GMJ184" s="396"/>
      <c r="GMK184" s="396"/>
      <c r="GML184" s="396"/>
      <c r="GMM184" s="396"/>
      <c r="GMN184" s="396"/>
      <c r="GMO184" s="396"/>
      <c r="GMP184" s="396"/>
      <c r="GMQ184" s="396"/>
      <c r="GMR184" s="396"/>
      <c r="GMS184" s="396"/>
      <c r="GMT184" s="396"/>
      <c r="GMU184" s="396"/>
      <c r="GMV184" s="396"/>
      <c r="GMW184" s="396"/>
      <c r="GMX184" s="396"/>
      <c r="GMY184" s="396"/>
      <c r="GMZ184" s="396"/>
      <c r="GNA184" s="396"/>
      <c r="GNB184" s="396"/>
      <c r="GNC184" s="396"/>
      <c r="GND184" s="396"/>
      <c r="GNE184" s="396"/>
      <c r="GNF184" s="396"/>
      <c r="GNG184" s="396"/>
      <c r="GNH184" s="396"/>
      <c r="GNI184" s="396"/>
      <c r="GNJ184" s="396"/>
      <c r="GNK184" s="396"/>
      <c r="GNL184" s="396"/>
      <c r="GNM184" s="396"/>
      <c r="GNN184" s="396"/>
      <c r="GNO184" s="396"/>
      <c r="GNP184" s="396"/>
      <c r="GNQ184" s="396"/>
      <c r="GNR184" s="396"/>
      <c r="GNS184" s="396"/>
      <c r="GNT184" s="396"/>
      <c r="GNU184" s="396"/>
      <c r="GNV184" s="396"/>
      <c r="GNW184" s="396"/>
      <c r="GNX184" s="396"/>
      <c r="GNY184" s="396"/>
      <c r="GNZ184" s="396"/>
      <c r="GOA184" s="396"/>
      <c r="GOB184" s="396"/>
      <c r="GOC184" s="396"/>
      <c r="GOD184" s="396"/>
      <c r="GOE184" s="396"/>
      <c r="GOF184" s="396"/>
      <c r="GOG184" s="396"/>
      <c r="GOH184" s="396"/>
      <c r="GOI184" s="396"/>
      <c r="GOJ184" s="396"/>
      <c r="GOK184" s="396"/>
      <c r="GOL184" s="396"/>
      <c r="GOM184" s="396"/>
      <c r="GON184" s="396"/>
      <c r="GOO184" s="396"/>
      <c r="GOP184" s="396"/>
      <c r="GOQ184" s="396"/>
      <c r="GOR184" s="396"/>
      <c r="GOS184" s="396"/>
      <c r="GOT184" s="396"/>
      <c r="GOU184" s="396"/>
      <c r="GOV184" s="396"/>
      <c r="GOW184" s="396"/>
      <c r="GOX184" s="396"/>
      <c r="GOY184" s="396"/>
      <c r="GOZ184" s="396"/>
      <c r="GPA184" s="396"/>
      <c r="GPB184" s="396"/>
      <c r="GPC184" s="396"/>
      <c r="GPD184" s="396"/>
      <c r="GPE184" s="396"/>
      <c r="GPF184" s="396"/>
      <c r="GPG184" s="396"/>
      <c r="GPH184" s="396"/>
      <c r="GPI184" s="396"/>
      <c r="GPJ184" s="396"/>
      <c r="GPK184" s="396"/>
      <c r="GPL184" s="396"/>
      <c r="GPM184" s="396"/>
      <c r="GPN184" s="396"/>
      <c r="GPO184" s="396"/>
      <c r="GPP184" s="396"/>
      <c r="GPQ184" s="396"/>
      <c r="GPR184" s="396"/>
      <c r="GPS184" s="396"/>
      <c r="GPT184" s="396"/>
      <c r="GPU184" s="396"/>
      <c r="GPV184" s="396"/>
      <c r="GPW184" s="396"/>
      <c r="GPX184" s="396"/>
      <c r="GPY184" s="396"/>
      <c r="GPZ184" s="396"/>
      <c r="GQA184" s="396"/>
      <c r="GQB184" s="396"/>
      <c r="GQC184" s="396"/>
      <c r="GQD184" s="396"/>
      <c r="GQE184" s="396"/>
      <c r="GQF184" s="396"/>
      <c r="GQG184" s="396"/>
      <c r="GQH184" s="396"/>
      <c r="GQI184" s="396"/>
      <c r="GQJ184" s="396"/>
      <c r="GQK184" s="396"/>
      <c r="GQL184" s="396"/>
      <c r="GQM184" s="396"/>
      <c r="GQN184" s="396"/>
      <c r="GQO184" s="396"/>
      <c r="GQP184" s="396"/>
      <c r="GQQ184" s="396"/>
      <c r="GQR184" s="396"/>
      <c r="GQS184" s="396"/>
      <c r="GQT184" s="396"/>
      <c r="GQU184" s="396"/>
      <c r="GQV184" s="396"/>
      <c r="GQW184" s="396"/>
      <c r="GQX184" s="396"/>
      <c r="GQY184" s="396"/>
      <c r="GQZ184" s="396"/>
      <c r="GRA184" s="396"/>
      <c r="GRB184" s="396"/>
      <c r="GRC184" s="396"/>
      <c r="GRD184" s="396"/>
      <c r="GRE184" s="396"/>
      <c r="GRF184" s="396"/>
      <c r="GRG184" s="396"/>
      <c r="GRH184" s="396"/>
      <c r="GRI184" s="396"/>
      <c r="GRJ184" s="396"/>
      <c r="GRK184" s="396"/>
      <c r="GRL184" s="396"/>
      <c r="GRM184" s="396"/>
      <c r="GRN184" s="396"/>
      <c r="GRO184" s="396"/>
      <c r="GRP184" s="396"/>
      <c r="GRQ184" s="396"/>
      <c r="GRR184" s="396"/>
      <c r="GRS184" s="396"/>
      <c r="GRT184" s="396"/>
      <c r="GRU184" s="396"/>
      <c r="GRV184" s="396"/>
      <c r="GRW184" s="396"/>
      <c r="GRX184" s="396"/>
      <c r="GRY184" s="396"/>
      <c r="GRZ184" s="396"/>
      <c r="GSA184" s="396"/>
      <c r="GSB184" s="396"/>
      <c r="GSC184" s="396"/>
      <c r="GSD184" s="396"/>
      <c r="GSE184" s="396"/>
      <c r="GSF184" s="396"/>
      <c r="GSG184" s="396"/>
      <c r="GSH184" s="396"/>
      <c r="GSI184" s="396"/>
      <c r="GSJ184" s="396"/>
      <c r="GSK184" s="396"/>
      <c r="GSL184" s="396"/>
      <c r="GSM184" s="396"/>
      <c r="GSN184" s="396"/>
      <c r="GSO184" s="396"/>
      <c r="GSP184" s="396"/>
      <c r="GSQ184" s="396"/>
      <c r="GSR184" s="396"/>
      <c r="GSS184" s="396"/>
      <c r="GST184" s="396"/>
      <c r="GSU184" s="396"/>
      <c r="GSV184" s="396"/>
      <c r="GSW184" s="396"/>
      <c r="GSX184" s="396"/>
      <c r="GSY184" s="396"/>
      <c r="GSZ184" s="396"/>
      <c r="GTA184" s="396"/>
      <c r="GTB184" s="396"/>
      <c r="GTC184" s="396"/>
      <c r="GTD184" s="396"/>
      <c r="GTE184" s="396"/>
      <c r="GTF184" s="396"/>
      <c r="GTG184" s="396"/>
      <c r="GTH184" s="396"/>
      <c r="GTI184" s="396"/>
      <c r="GTJ184" s="396"/>
      <c r="GTK184" s="396"/>
      <c r="GTL184" s="396"/>
      <c r="GTM184" s="396"/>
      <c r="GTN184" s="396"/>
      <c r="GTO184" s="396"/>
      <c r="GTP184" s="396"/>
      <c r="GTQ184" s="396"/>
      <c r="GTR184" s="396"/>
      <c r="GTS184" s="396"/>
      <c r="GTT184" s="396"/>
      <c r="GTU184" s="396"/>
      <c r="GTV184" s="396"/>
      <c r="GTW184" s="396"/>
      <c r="GTX184" s="396"/>
      <c r="GTY184" s="396"/>
      <c r="GTZ184" s="396"/>
      <c r="GUA184" s="396"/>
      <c r="GUB184" s="396"/>
      <c r="GUC184" s="396"/>
      <c r="GUD184" s="396"/>
      <c r="GUE184" s="396"/>
      <c r="GUF184" s="396"/>
      <c r="GUG184" s="396"/>
      <c r="GUH184" s="396"/>
      <c r="GUI184" s="396"/>
      <c r="GUJ184" s="396"/>
      <c r="GUK184" s="396"/>
      <c r="GUL184" s="396"/>
      <c r="GUM184" s="396"/>
      <c r="GUN184" s="396"/>
      <c r="GUO184" s="396"/>
      <c r="GUP184" s="396"/>
      <c r="GUQ184" s="396"/>
      <c r="GUR184" s="396"/>
      <c r="GUS184" s="396"/>
      <c r="GUT184" s="396"/>
      <c r="GUU184" s="396"/>
      <c r="GUV184" s="396"/>
      <c r="GUW184" s="396"/>
      <c r="GUX184" s="396"/>
      <c r="GUY184" s="396"/>
      <c r="GUZ184" s="396"/>
      <c r="GVA184" s="396"/>
      <c r="GVB184" s="396"/>
      <c r="GVC184" s="396"/>
      <c r="GVD184" s="396"/>
      <c r="GVE184" s="396"/>
      <c r="GVF184" s="396"/>
      <c r="GVG184" s="396"/>
      <c r="GVH184" s="396"/>
      <c r="GVI184" s="396"/>
      <c r="GVJ184" s="396"/>
      <c r="GVK184" s="396"/>
      <c r="GVL184" s="396"/>
      <c r="GVM184" s="396"/>
      <c r="GVN184" s="396"/>
      <c r="GVO184" s="396"/>
      <c r="GVP184" s="396"/>
      <c r="GVQ184" s="396"/>
      <c r="GVR184" s="396"/>
      <c r="GVS184" s="396"/>
      <c r="GVT184" s="396"/>
      <c r="GVU184" s="396"/>
      <c r="GVV184" s="396"/>
      <c r="GVW184" s="396"/>
      <c r="GVX184" s="396"/>
      <c r="GVY184" s="396"/>
      <c r="GVZ184" s="396"/>
      <c r="GWA184" s="396"/>
      <c r="GWB184" s="396"/>
      <c r="GWC184" s="396"/>
      <c r="GWD184" s="396"/>
      <c r="GWE184" s="396"/>
      <c r="GWF184" s="396"/>
      <c r="GWG184" s="396"/>
      <c r="GWH184" s="396"/>
      <c r="GWI184" s="396"/>
      <c r="GWJ184" s="396"/>
      <c r="GWK184" s="396"/>
      <c r="GWL184" s="396"/>
      <c r="GWM184" s="396"/>
      <c r="GWN184" s="396"/>
      <c r="GWO184" s="396"/>
      <c r="GWP184" s="396"/>
      <c r="GWQ184" s="396"/>
      <c r="GWR184" s="396"/>
      <c r="GWS184" s="396"/>
      <c r="GWT184" s="396"/>
      <c r="GWU184" s="396"/>
      <c r="GWV184" s="396"/>
      <c r="GWW184" s="396"/>
      <c r="GWX184" s="396"/>
      <c r="GWY184" s="396"/>
      <c r="GWZ184" s="396"/>
      <c r="GXA184" s="396"/>
      <c r="GXB184" s="396"/>
      <c r="GXC184" s="396"/>
      <c r="GXD184" s="396"/>
      <c r="GXE184" s="396"/>
      <c r="GXF184" s="396"/>
      <c r="GXG184" s="396"/>
      <c r="GXH184" s="396"/>
      <c r="GXI184" s="396"/>
      <c r="GXJ184" s="396"/>
      <c r="GXK184" s="396"/>
      <c r="GXL184" s="396"/>
      <c r="GXM184" s="396"/>
      <c r="GXN184" s="396"/>
      <c r="GXO184" s="396"/>
      <c r="GXP184" s="396"/>
      <c r="GXQ184" s="396"/>
      <c r="GXR184" s="396"/>
      <c r="GXS184" s="396"/>
      <c r="GXT184" s="396"/>
      <c r="GXU184" s="396"/>
      <c r="GXV184" s="396"/>
      <c r="GXW184" s="396"/>
      <c r="GXX184" s="396"/>
      <c r="GXY184" s="396"/>
      <c r="GXZ184" s="396"/>
      <c r="GYA184" s="396"/>
      <c r="GYB184" s="396"/>
      <c r="GYC184" s="396"/>
      <c r="GYD184" s="396"/>
      <c r="GYE184" s="396"/>
      <c r="GYF184" s="396"/>
      <c r="GYG184" s="396"/>
      <c r="GYH184" s="396"/>
      <c r="GYI184" s="396"/>
      <c r="GYJ184" s="396"/>
      <c r="GYK184" s="396"/>
      <c r="GYL184" s="396"/>
      <c r="GYM184" s="396"/>
      <c r="GYN184" s="396"/>
      <c r="GYO184" s="396"/>
      <c r="GYP184" s="396"/>
      <c r="GYQ184" s="396"/>
      <c r="GYR184" s="396"/>
      <c r="GYS184" s="396"/>
      <c r="GYT184" s="396"/>
      <c r="GYU184" s="396"/>
      <c r="GYV184" s="396"/>
      <c r="GYW184" s="396"/>
      <c r="GYX184" s="396"/>
      <c r="GYY184" s="396"/>
      <c r="GYZ184" s="396"/>
      <c r="GZA184" s="396"/>
      <c r="GZB184" s="396"/>
      <c r="GZC184" s="396"/>
      <c r="GZD184" s="396"/>
      <c r="GZE184" s="396"/>
      <c r="GZF184" s="396"/>
      <c r="GZG184" s="396"/>
      <c r="GZH184" s="396"/>
      <c r="GZI184" s="396"/>
      <c r="GZJ184" s="396"/>
      <c r="GZK184" s="396"/>
      <c r="GZL184" s="396"/>
      <c r="GZM184" s="396"/>
      <c r="GZN184" s="396"/>
      <c r="GZO184" s="396"/>
      <c r="GZP184" s="396"/>
      <c r="GZQ184" s="396"/>
      <c r="GZR184" s="396"/>
      <c r="GZS184" s="396"/>
      <c r="GZT184" s="396"/>
      <c r="GZU184" s="396"/>
      <c r="GZV184" s="396"/>
      <c r="GZW184" s="396"/>
      <c r="GZX184" s="396"/>
      <c r="GZY184" s="396"/>
      <c r="GZZ184" s="396"/>
      <c r="HAA184" s="396"/>
      <c r="HAB184" s="396"/>
      <c r="HAC184" s="396"/>
      <c r="HAD184" s="396"/>
      <c r="HAE184" s="396"/>
      <c r="HAF184" s="396"/>
      <c r="HAG184" s="396"/>
      <c r="HAH184" s="396"/>
      <c r="HAI184" s="396"/>
      <c r="HAJ184" s="396"/>
      <c r="HAK184" s="396"/>
      <c r="HAL184" s="396"/>
      <c r="HAM184" s="396"/>
      <c r="HAN184" s="396"/>
      <c r="HAO184" s="396"/>
      <c r="HAP184" s="396"/>
      <c r="HAQ184" s="396"/>
      <c r="HAR184" s="396"/>
      <c r="HAS184" s="396"/>
      <c r="HAT184" s="396"/>
      <c r="HAU184" s="396"/>
      <c r="HAV184" s="396"/>
      <c r="HAW184" s="396"/>
      <c r="HAX184" s="396"/>
      <c r="HAY184" s="396"/>
      <c r="HAZ184" s="396"/>
      <c r="HBA184" s="396"/>
      <c r="HBB184" s="396"/>
      <c r="HBC184" s="396"/>
      <c r="HBD184" s="396"/>
      <c r="HBE184" s="396"/>
      <c r="HBF184" s="396"/>
      <c r="HBG184" s="396"/>
      <c r="HBH184" s="396"/>
      <c r="HBI184" s="396"/>
      <c r="HBJ184" s="396"/>
      <c r="HBK184" s="396"/>
      <c r="HBL184" s="396"/>
      <c r="HBM184" s="396"/>
      <c r="HBN184" s="396"/>
      <c r="HBO184" s="396"/>
      <c r="HBP184" s="396"/>
      <c r="HBQ184" s="396"/>
      <c r="HBR184" s="396"/>
      <c r="HBS184" s="396"/>
      <c r="HBT184" s="396"/>
      <c r="HBU184" s="396"/>
      <c r="HBV184" s="396"/>
      <c r="HBW184" s="396"/>
      <c r="HBX184" s="396"/>
      <c r="HBY184" s="396"/>
      <c r="HBZ184" s="396"/>
      <c r="HCA184" s="396"/>
      <c r="HCB184" s="396"/>
      <c r="HCC184" s="396"/>
      <c r="HCD184" s="396"/>
      <c r="HCE184" s="396"/>
      <c r="HCF184" s="396"/>
      <c r="HCG184" s="396"/>
      <c r="HCH184" s="396"/>
      <c r="HCI184" s="396"/>
      <c r="HCJ184" s="396"/>
      <c r="HCK184" s="396"/>
      <c r="HCL184" s="396"/>
      <c r="HCM184" s="396"/>
      <c r="HCN184" s="396"/>
      <c r="HCO184" s="396"/>
      <c r="HCP184" s="396"/>
      <c r="HCQ184" s="396"/>
      <c r="HCR184" s="396"/>
      <c r="HCS184" s="396"/>
      <c r="HCT184" s="396"/>
      <c r="HCU184" s="396"/>
      <c r="HCV184" s="396"/>
      <c r="HCW184" s="396"/>
      <c r="HCX184" s="396"/>
      <c r="HCY184" s="396"/>
      <c r="HCZ184" s="396"/>
      <c r="HDA184" s="396"/>
      <c r="HDB184" s="396"/>
      <c r="HDC184" s="396"/>
      <c r="HDD184" s="396"/>
      <c r="HDE184" s="396"/>
      <c r="HDF184" s="396"/>
      <c r="HDG184" s="396"/>
      <c r="HDH184" s="396"/>
      <c r="HDI184" s="396"/>
      <c r="HDJ184" s="396"/>
      <c r="HDK184" s="396"/>
      <c r="HDL184" s="396"/>
      <c r="HDM184" s="396"/>
      <c r="HDN184" s="396"/>
      <c r="HDO184" s="396"/>
      <c r="HDP184" s="396"/>
      <c r="HDQ184" s="396"/>
      <c r="HDR184" s="396"/>
      <c r="HDS184" s="396"/>
      <c r="HDT184" s="396"/>
      <c r="HDU184" s="396"/>
      <c r="HDV184" s="396"/>
      <c r="HDW184" s="396"/>
      <c r="HDX184" s="396"/>
      <c r="HDY184" s="396"/>
      <c r="HDZ184" s="396"/>
      <c r="HEA184" s="396"/>
      <c r="HEB184" s="396"/>
      <c r="HEC184" s="396"/>
      <c r="HED184" s="396"/>
      <c r="HEE184" s="396"/>
      <c r="HEF184" s="396"/>
      <c r="HEG184" s="396"/>
      <c r="HEH184" s="396"/>
      <c r="HEI184" s="396"/>
      <c r="HEJ184" s="396"/>
      <c r="HEK184" s="396"/>
      <c r="HEL184" s="396"/>
      <c r="HEM184" s="396"/>
      <c r="HEN184" s="396"/>
      <c r="HEO184" s="396"/>
      <c r="HEP184" s="396"/>
      <c r="HEQ184" s="396"/>
      <c r="HER184" s="396"/>
      <c r="HES184" s="396"/>
      <c r="HET184" s="396"/>
      <c r="HEU184" s="396"/>
      <c r="HEV184" s="396"/>
      <c r="HEW184" s="396"/>
      <c r="HEX184" s="396"/>
      <c r="HEY184" s="396"/>
      <c r="HEZ184" s="396"/>
      <c r="HFA184" s="396"/>
      <c r="HFB184" s="396"/>
      <c r="HFC184" s="396"/>
      <c r="HFD184" s="396"/>
      <c r="HFE184" s="396"/>
      <c r="HFF184" s="396"/>
      <c r="HFG184" s="396"/>
      <c r="HFH184" s="396"/>
      <c r="HFI184" s="396"/>
      <c r="HFJ184" s="396"/>
      <c r="HFK184" s="396"/>
      <c r="HFL184" s="396"/>
      <c r="HFM184" s="396"/>
      <c r="HFN184" s="396"/>
      <c r="HFO184" s="396"/>
      <c r="HFP184" s="396"/>
      <c r="HFQ184" s="396"/>
      <c r="HFR184" s="396"/>
      <c r="HFS184" s="396"/>
      <c r="HFT184" s="396"/>
      <c r="HFU184" s="396"/>
      <c r="HFV184" s="396"/>
      <c r="HFW184" s="396"/>
      <c r="HFX184" s="396"/>
      <c r="HFY184" s="396"/>
      <c r="HFZ184" s="396"/>
      <c r="HGA184" s="396"/>
      <c r="HGB184" s="396"/>
      <c r="HGC184" s="396"/>
      <c r="HGD184" s="396"/>
      <c r="HGE184" s="396"/>
      <c r="HGF184" s="396"/>
      <c r="HGG184" s="396"/>
      <c r="HGH184" s="396"/>
      <c r="HGI184" s="396"/>
      <c r="HGJ184" s="396"/>
      <c r="HGK184" s="396"/>
      <c r="HGL184" s="396"/>
      <c r="HGM184" s="396"/>
      <c r="HGN184" s="396"/>
      <c r="HGO184" s="396"/>
      <c r="HGP184" s="396"/>
      <c r="HGQ184" s="396"/>
      <c r="HGR184" s="396"/>
      <c r="HGS184" s="396"/>
      <c r="HGT184" s="396"/>
      <c r="HGU184" s="396"/>
      <c r="HGV184" s="396"/>
      <c r="HGW184" s="396"/>
      <c r="HGX184" s="396"/>
      <c r="HGY184" s="396"/>
      <c r="HGZ184" s="396"/>
      <c r="HHA184" s="396"/>
      <c r="HHB184" s="396"/>
      <c r="HHC184" s="396"/>
      <c r="HHD184" s="396"/>
      <c r="HHE184" s="396"/>
      <c r="HHF184" s="396"/>
      <c r="HHG184" s="396"/>
      <c r="HHH184" s="396"/>
      <c r="HHI184" s="396"/>
      <c r="HHJ184" s="396"/>
      <c r="HHK184" s="396"/>
      <c r="HHL184" s="396"/>
      <c r="HHM184" s="396"/>
      <c r="HHN184" s="396"/>
      <c r="HHO184" s="396"/>
      <c r="HHP184" s="396"/>
      <c r="HHQ184" s="396"/>
      <c r="HHR184" s="396"/>
      <c r="HHS184" s="396"/>
      <c r="HHT184" s="396"/>
      <c r="HHU184" s="396"/>
      <c r="HHV184" s="396"/>
      <c r="HHW184" s="396"/>
      <c r="HHX184" s="396"/>
      <c r="HHY184" s="396"/>
      <c r="HHZ184" s="396"/>
      <c r="HIA184" s="396"/>
      <c r="HIB184" s="396"/>
      <c r="HIC184" s="396"/>
      <c r="HID184" s="396"/>
      <c r="HIE184" s="396"/>
      <c r="HIF184" s="396"/>
      <c r="HIG184" s="396"/>
      <c r="HIH184" s="396"/>
      <c r="HII184" s="396"/>
      <c r="HIJ184" s="396"/>
      <c r="HIK184" s="396"/>
      <c r="HIL184" s="396"/>
      <c r="HIM184" s="396"/>
      <c r="HIN184" s="396"/>
      <c r="HIO184" s="396"/>
      <c r="HIP184" s="396"/>
      <c r="HIQ184" s="396"/>
      <c r="HIR184" s="396"/>
      <c r="HIS184" s="396"/>
      <c r="HIT184" s="396"/>
      <c r="HIU184" s="396"/>
      <c r="HIV184" s="396"/>
      <c r="HIW184" s="396"/>
      <c r="HIX184" s="396"/>
      <c r="HIY184" s="396"/>
      <c r="HIZ184" s="396"/>
      <c r="HJA184" s="396"/>
      <c r="HJB184" s="396"/>
      <c r="HJC184" s="396"/>
      <c r="HJD184" s="396"/>
      <c r="HJE184" s="396"/>
      <c r="HJF184" s="396"/>
      <c r="HJG184" s="396"/>
      <c r="HJH184" s="396"/>
      <c r="HJI184" s="396"/>
      <c r="HJJ184" s="396"/>
      <c r="HJK184" s="396"/>
      <c r="HJL184" s="396"/>
      <c r="HJM184" s="396"/>
      <c r="HJN184" s="396"/>
      <c r="HJO184" s="396"/>
      <c r="HJP184" s="396"/>
      <c r="HJQ184" s="396"/>
      <c r="HJR184" s="396"/>
      <c r="HJS184" s="396"/>
      <c r="HJT184" s="396"/>
      <c r="HJU184" s="396"/>
      <c r="HJV184" s="396"/>
      <c r="HJW184" s="396"/>
      <c r="HJX184" s="396"/>
      <c r="HJY184" s="396"/>
      <c r="HJZ184" s="396"/>
      <c r="HKA184" s="396"/>
      <c r="HKB184" s="396"/>
      <c r="HKC184" s="396"/>
      <c r="HKD184" s="396"/>
      <c r="HKE184" s="396"/>
      <c r="HKF184" s="396"/>
      <c r="HKG184" s="396"/>
      <c r="HKH184" s="396"/>
      <c r="HKI184" s="396"/>
      <c r="HKJ184" s="396"/>
      <c r="HKK184" s="396"/>
      <c r="HKL184" s="396"/>
      <c r="HKM184" s="396"/>
      <c r="HKN184" s="396"/>
      <c r="HKO184" s="396"/>
      <c r="HKP184" s="396"/>
      <c r="HKQ184" s="396"/>
      <c r="HKR184" s="396"/>
      <c r="HKS184" s="396"/>
      <c r="HKT184" s="396"/>
      <c r="HKU184" s="396"/>
      <c r="HKV184" s="396"/>
      <c r="HKW184" s="396"/>
      <c r="HKX184" s="396"/>
      <c r="HKY184" s="396"/>
      <c r="HKZ184" s="396"/>
      <c r="HLA184" s="396"/>
      <c r="HLB184" s="396"/>
      <c r="HLC184" s="396"/>
      <c r="HLD184" s="396"/>
      <c r="HLE184" s="396"/>
      <c r="HLF184" s="396"/>
      <c r="HLG184" s="396"/>
      <c r="HLH184" s="396"/>
      <c r="HLI184" s="396"/>
      <c r="HLJ184" s="396"/>
      <c r="HLK184" s="396"/>
      <c r="HLL184" s="396"/>
      <c r="HLM184" s="396"/>
      <c r="HLN184" s="396"/>
      <c r="HLO184" s="396"/>
      <c r="HLP184" s="396"/>
      <c r="HLQ184" s="396"/>
      <c r="HLR184" s="396"/>
      <c r="HLS184" s="396"/>
      <c r="HLT184" s="396"/>
      <c r="HLU184" s="396"/>
      <c r="HLV184" s="396"/>
      <c r="HLW184" s="396"/>
      <c r="HLX184" s="396"/>
      <c r="HLY184" s="396"/>
      <c r="HLZ184" s="396"/>
      <c r="HMA184" s="396"/>
      <c r="HMB184" s="396"/>
      <c r="HMC184" s="396"/>
      <c r="HMD184" s="396"/>
      <c r="HME184" s="396"/>
      <c r="HMF184" s="396"/>
      <c r="HMG184" s="396"/>
      <c r="HMH184" s="396"/>
      <c r="HMI184" s="396"/>
      <c r="HMJ184" s="396"/>
      <c r="HMK184" s="396"/>
      <c r="HML184" s="396"/>
      <c r="HMM184" s="396"/>
      <c r="HMN184" s="396"/>
      <c r="HMO184" s="396"/>
      <c r="HMP184" s="396"/>
      <c r="HMQ184" s="396"/>
      <c r="HMR184" s="396"/>
      <c r="HMS184" s="396"/>
      <c r="HMT184" s="396"/>
      <c r="HMU184" s="396"/>
      <c r="HMV184" s="396"/>
      <c r="HMW184" s="396"/>
      <c r="HMX184" s="396"/>
      <c r="HMY184" s="396"/>
      <c r="HMZ184" s="396"/>
      <c r="HNA184" s="396"/>
      <c r="HNB184" s="396"/>
      <c r="HNC184" s="396"/>
      <c r="HND184" s="396"/>
      <c r="HNE184" s="396"/>
      <c r="HNF184" s="396"/>
      <c r="HNG184" s="396"/>
      <c r="HNH184" s="396"/>
      <c r="HNI184" s="396"/>
      <c r="HNJ184" s="396"/>
      <c r="HNK184" s="396"/>
      <c r="HNL184" s="396"/>
      <c r="HNM184" s="396"/>
      <c r="HNN184" s="396"/>
      <c r="HNO184" s="396"/>
      <c r="HNP184" s="396"/>
      <c r="HNQ184" s="396"/>
      <c r="HNR184" s="396"/>
      <c r="HNS184" s="396"/>
      <c r="HNT184" s="396"/>
      <c r="HNU184" s="396"/>
      <c r="HNV184" s="396"/>
      <c r="HNW184" s="396"/>
      <c r="HNX184" s="396"/>
      <c r="HNY184" s="396"/>
      <c r="HNZ184" s="396"/>
      <c r="HOA184" s="396"/>
      <c r="HOB184" s="396"/>
      <c r="HOC184" s="396"/>
      <c r="HOD184" s="396"/>
      <c r="HOE184" s="396"/>
      <c r="HOF184" s="396"/>
      <c r="HOG184" s="396"/>
      <c r="HOH184" s="396"/>
      <c r="HOI184" s="396"/>
      <c r="HOJ184" s="396"/>
      <c r="HOK184" s="396"/>
      <c r="HOL184" s="396"/>
      <c r="HOM184" s="396"/>
      <c r="HON184" s="396"/>
      <c r="HOO184" s="396"/>
      <c r="HOP184" s="396"/>
      <c r="HOQ184" s="396"/>
      <c r="HOR184" s="396"/>
      <c r="HOS184" s="396"/>
      <c r="HOT184" s="396"/>
      <c r="HOU184" s="396"/>
      <c r="HOV184" s="396"/>
      <c r="HOW184" s="396"/>
      <c r="HOX184" s="396"/>
      <c r="HOY184" s="396"/>
      <c r="HOZ184" s="396"/>
      <c r="HPA184" s="396"/>
      <c r="HPB184" s="396"/>
      <c r="HPC184" s="396"/>
      <c r="HPD184" s="396"/>
      <c r="HPE184" s="396"/>
      <c r="HPF184" s="396"/>
      <c r="HPG184" s="396"/>
      <c r="HPH184" s="396"/>
      <c r="HPI184" s="396"/>
      <c r="HPJ184" s="396"/>
      <c r="HPK184" s="396"/>
      <c r="HPL184" s="396"/>
      <c r="HPM184" s="396"/>
      <c r="HPN184" s="396"/>
      <c r="HPO184" s="396"/>
      <c r="HPP184" s="396"/>
      <c r="HPQ184" s="396"/>
      <c r="HPR184" s="396"/>
      <c r="HPS184" s="396"/>
      <c r="HPT184" s="396"/>
      <c r="HPU184" s="396"/>
      <c r="HPV184" s="396"/>
      <c r="HPW184" s="396"/>
      <c r="HPX184" s="396"/>
      <c r="HPY184" s="396"/>
      <c r="HPZ184" s="396"/>
      <c r="HQA184" s="396"/>
      <c r="HQB184" s="396"/>
      <c r="HQC184" s="396"/>
      <c r="HQD184" s="396"/>
      <c r="HQE184" s="396"/>
      <c r="HQF184" s="396"/>
      <c r="HQG184" s="396"/>
      <c r="HQH184" s="396"/>
      <c r="HQI184" s="396"/>
      <c r="HQJ184" s="396"/>
      <c r="HQK184" s="396"/>
      <c r="HQL184" s="396"/>
      <c r="HQM184" s="396"/>
      <c r="HQN184" s="396"/>
      <c r="HQO184" s="396"/>
      <c r="HQP184" s="396"/>
      <c r="HQQ184" s="396"/>
      <c r="HQR184" s="396"/>
      <c r="HQS184" s="396"/>
      <c r="HQT184" s="396"/>
      <c r="HQU184" s="396"/>
      <c r="HQV184" s="396"/>
      <c r="HQW184" s="396"/>
      <c r="HQX184" s="396"/>
      <c r="HQY184" s="396"/>
      <c r="HQZ184" s="396"/>
      <c r="HRA184" s="396"/>
      <c r="HRB184" s="396"/>
      <c r="HRC184" s="396"/>
      <c r="HRD184" s="396"/>
      <c r="HRE184" s="396"/>
      <c r="HRF184" s="396"/>
      <c r="HRG184" s="396"/>
      <c r="HRH184" s="396"/>
      <c r="HRI184" s="396"/>
      <c r="HRJ184" s="396"/>
      <c r="HRK184" s="396"/>
      <c r="HRL184" s="396"/>
      <c r="HRM184" s="396"/>
      <c r="HRN184" s="396"/>
      <c r="HRO184" s="396"/>
      <c r="HRP184" s="396"/>
      <c r="HRQ184" s="396"/>
      <c r="HRR184" s="396"/>
      <c r="HRS184" s="396"/>
      <c r="HRT184" s="396"/>
      <c r="HRU184" s="396"/>
      <c r="HRV184" s="396"/>
      <c r="HRW184" s="396"/>
      <c r="HRX184" s="396"/>
      <c r="HRY184" s="396"/>
      <c r="HRZ184" s="396"/>
      <c r="HSA184" s="396"/>
      <c r="HSB184" s="396"/>
      <c r="HSC184" s="396"/>
      <c r="HSD184" s="396"/>
      <c r="HSE184" s="396"/>
      <c r="HSF184" s="396"/>
      <c r="HSG184" s="396"/>
      <c r="HSH184" s="396"/>
      <c r="HSI184" s="396"/>
      <c r="HSJ184" s="396"/>
      <c r="HSK184" s="396"/>
      <c r="HSL184" s="396"/>
      <c r="HSM184" s="396"/>
      <c r="HSN184" s="396"/>
      <c r="HSO184" s="396"/>
      <c r="HSP184" s="396"/>
      <c r="HSQ184" s="396"/>
      <c r="HSR184" s="396"/>
      <c r="HSS184" s="396"/>
      <c r="HST184" s="396"/>
      <c r="HSU184" s="396"/>
      <c r="HSV184" s="396"/>
      <c r="HSW184" s="396"/>
      <c r="HSX184" s="396"/>
      <c r="HSY184" s="396"/>
      <c r="HSZ184" s="396"/>
      <c r="HTA184" s="396"/>
      <c r="HTB184" s="396"/>
      <c r="HTC184" s="396"/>
      <c r="HTD184" s="396"/>
      <c r="HTE184" s="396"/>
      <c r="HTF184" s="396"/>
      <c r="HTG184" s="396"/>
      <c r="HTH184" s="396"/>
      <c r="HTI184" s="396"/>
      <c r="HTJ184" s="396"/>
      <c r="HTK184" s="396"/>
      <c r="HTL184" s="396"/>
      <c r="HTM184" s="396"/>
      <c r="HTN184" s="396"/>
      <c r="HTO184" s="396"/>
      <c r="HTP184" s="396"/>
      <c r="HTQ184" s="396"/>
      <c r="HTR184" s="396"/>
      <c r="HTS184" s="396"/>
      <c r="HTT184" s="396"/>
      <c r="HTU184" s="396"/>
      <c r="HTV184" s="396"/>
      <c r="HTW184" s="396"/>
      <c r="HTX184" s="396"/>
      <c r="HTY184" s="396"/>
      <c r="HTZ184" s="396"/>
      <c r="HUA184" s="396"/>
      <c r="HUB184" s="396"/>
      <c r="HUC184" s="396"/>
      <c r="HUD184" s="396"/>
      <c r="HUE184" s="396"/>
      <c r="HUF184" s="396"/>
      <c r="HUG184" s="396"/>
      <c r="HUH184" s="396"/>
      <c r="HUI184" s="396"/>
      <c r="HUJ184" s="396"/>
      <c r="HUK184" s="396"/>
      <c r="HUL184" s="396"/>
      <c r="HUM184" s="396"/>
      <c r="HUN184" s="396"/>
      <c r="HUO184" s="396"/>
      <c r="HUP184" s="396"/>
      <c r="HUQ184" s="396"/>
      <c r="HUR184" s="396"/>
      <c r="HUS184" s="396"/>
      <c r="HUT184" s="396"/>
      <c r="HUU184" s="396"/>
      <c r="HUV184" s="396"/>
      <c r="HUW184" s="396"/>
      <c r="HUX184" s="396"/>
      <c r="HUY184" s="396"/>
      <c r="HUZ184" s="396"/>
      <c r="HVA184" s="396"/>
      <c r="HVB184" s="396"/>
      <c r="HVC184" s="396"/>
      <c r="HVD184" s="396"/>
      <c r="HVE184" s="396"/>
      <c r="HVF184" s="396"/>
      <c r="HVG184" s="396"/>
      <c r="HVH184" s="396"/>
      <c r="HVI184" s="396"/>
      <c r="HVJ184" s="396"/>
      <c r="HVK184" s="396"/>
      <c r="HVL184" s="396"/>
      <c r="HVM184" s="396"/>
      <c r="HVN184" s="396"/>
      <c r="HVO184" s="396"/>
      <c r="HVP184" s="396"/>
      <c r="HVQ184" s="396"/>
      <c r="HVR184" s="396"/>
      <c r="HVS184" s="396"/>
      <c r="HVT184" s="396"/>
      <c r="HVU184" s="396"/>
      <c r="HVV184" s="396"/>
      <c r="HVW184" s="396"/>
      <c r="HVX184" s="396"/>
      <c r="HVY184" s="396"/>
      <c r="HVZ184" s="396"/>
      <c r="HWA184" s="396"/>
      <c r="HWB184" s="396"/>
      <c r="HWC184" s="396"/>
      <c r="HWD184" s="396"/>
      <c r="HWE184" s="396"/>
      <c r="HWF184" s="396"/>
      <c r="HWG184" s="396"/>
      <c r="HWH184" s="396"/>
      <c r="HWI184" s="396"/>
      <c r="HWJ184" s="396"/>
      <c r="HWK184" s="396"/>
      <c r="HWL184" s="396"/>
      <c r="HWM184" s="396"/>
      <c r="HWN184" s="396"/>
      <c r="HWO184" s="396"/>
      <c r="HWP184" s="396"/>
      <c r="HWQ184" s="396"/>
      <c r="HWR184" s="396"/>
      <c r="HWS184" s="396"/>
      <c r="HWT184" s="396"/>
      <c r="HWU184" s="396"/>
      <c r="HWV184" s="396"/>
      <c r="HWW184" s="396"/>
      <c r="HWX184" s="396"/>
      <c r="HWY184" s="396"/>
      <c r="HWZ184" s="396"/>
      <c r="HXA184" s="396"/>
      <c r="HXB184" s="396"/>
      <c r="HXC184" s="396"/>
      <c r="HXD184" s="396"/>
      <c r="HXE184" s="396"/>
      <c r="HXF184" s="396"/>
      <c r="HXG184" s="396"/>
      <c r="HXH184" s="396"/>
      <c r="HXI184" s="396"/>
      <c r="HXJ184" s="396"/>
      <c r="HXK184" s="396"/>
      <c r="HXL184" s="396"/>
      <c r="HXM184" s="396"/>
      <c r="HXN184" s="396"/>
      <c r="HXO184" s="396"/>
      <c r="HXP184" s="396"/>
      <c r="HXQ184" s="396"/>
      <c r="HXR184" s="396"/>
      <c r="HXS184" s="396"/>
      <c r="HXT184" s="396"/>
      <c r="HXU184" s="396"/>
      <c r="HXV184" s="396"/>
      <c r="HXW184" s="396"/>
      <c r="HXX184" s="396"/>
      <c r="HXY184" s="396"/>
      <c r="HXZ184" s="396"/>
      <c r="HYA184" s="396"/>
      <c r="HYB184" s="396"/>
      <c r="HYC184" s="396"/>
      <c r="HYD184" s="396"/>
      <c r="HYE184" s="396"/>
      <c r="HYF184" s="396"/>
      <c r="HYG184" s="396"/>
      <c r="HYH184" s="396"/>
      <c r="HYI184" s="396"/>
      <c r="HYJ184" s="396"/>
      <c r="HYK184" s="396"/>
      <c r="HYL184" s="396"/>
      <c r="HYM184" s="396"/>
      <c r="HYN184" s="396"/>
      <c r="HYO184" s="396"/>
      <c r="HYP184" s="396"/>
      <c r="HYQ184" s="396"/>
      <c r="HYR184" s="396"/>
      <c r="HYS184" s="396"/>
      <c r="HYT184" s="396"/>
      <c r="HYU184" s="396"/>
      <c r="HYV184" s="396"/>
      <c r="HYW184" s="396"/>
      <c r="HYX184" s="396"/>
      <c r="HYY184" s="396"/>
      <c r="HYZ184" s="396"/>
      <c r="HZA184" s="396"/>
      <c r="HZB184" s="396"/>
      <c r="HZC184" s="396"/>
      <c r="HZD184" s="396"/>
      <c r="HZE184" s="396"/>
      <c r="HZF184" s="396"/>
      <c r="HZG184" s="396"/>
      <c r="HZH184" s="396"/>
      <c r="HZI184" s="396"/>
      <c r="HZJ184" s="396"/>
      <c r="HZK184" s="396"/>
      <c r="HZL184" s="396"/>
      <c r="HZM184" s="396"/>
      <c r="HZN184" s="396"/>
      <c r="HZO184" s="396"/>
      <c r="HZP184" s="396"/>
      <c r="HZQ184" s="396"/>
      <c r="HZR184" s="396"/>
      <c r="HZS184" s="396"/>
      <c r="HZT184" s="396"/>
      <c r="HZU184" s="396"/>
      <c r="HZV184" s="396"/>
      <c r="HZW184" s="396"/>
      <c r="HZX184" s="396"/>
      <c r="HZY184" s="396"/>
      <c r="HZZ184" s="396"/>
      <c r="IAA184" s="396"/>
      <c r="IAB184" s="396"/>
      <c r="IAC184" s="396"/>
      <c r="IAD184" s="396"/>
      <c r="IAE184" s="396"/>
      <c r="IAF184" s="396"/>
      <c r="IAG184" s="396"/>
      <c r="IAH184" s="396"/>
      <c r="IAI184" s="396"/>
      <c r="IAJ184" s="396"/>
      <c r="IAK184" s="396"/>
      <c r="IAL184" s="396"/>
      <c r="IAM184" s="396"/>
      <c r="IAN184" s="396"/>
      <c r="IAO184" s="396"/>
      <c r="IAP184" s="396"/>
      <c r="IAQ184" s="396"/>
      <c r="IAR184" s="396"/>
      <c r="IAS184" s="396"/>
      <c r="IAT184" s="396"/>
      <c r="IAU184" s="396"/>
      <c r="IAV184" s="396"/>
      <c r="IAW184" s="396"/>
      <c r="IAX184" s="396"/>
      <c r="IAY184" s="396"/>
      <c r="IAZ184" s="396"/>
      <c r="IBA184" s="396"/>
      <c r="IBB184" s="396"/>
      <c r="IBC184" s="396"/>
      <c r="IBD184" s="396"/>
      <c r="IBE184" s="396"/>
      <c r="IBF184" s="396"/>
      <c r="IBG184" s="396"/>
      <c r="IBH184" s="396"/>
      <c r="IBI184" s="396"/>
      <c r="IBJ184" s="396"/>
      <c r="IBK184" s="396"/>
      <c r="IBL184" s="396"/>
      <c r="IBM184" s="396"/>
      <c r="IBN184" s="396"/>
      <c r="IBO184" s="396"/>
      <c r="IBP184" s="396"/>
      <c r="IBQ184" s="396"/>
      <c r="IBR184" s="396"/>
      <c r="IBS184" s="396"/>
      <c r="IBT184" s="396"/>
      <c r="IBU184" s="396"/>
      <c r="IBV184" s="396"/>
      <c r="IBW184" s="396"/>
      <c r="IBX184" s="396"/>
      <c r="IBY184" s="396"/>
      <c r="IBZ184" s="396"/>
      <c r="ICA184" s="396"/>
      <c r="ICB184" s="396"/>
      <c r="ICC184" s="396"/>
      <c r="ICD184" s="396"/>
      <c r="ICE184" s="396"/>
      <c r="ICF184" s="396"/>
      <c r="ICG184" s="396"/>
      <c r="ICH184" s="396"/>
      <c r="ICI184" s="396"/>
      <c r="ICJ184" s="396"/>
      <c r="ICK184" s="396"/>
      <c r="ICL184" s="396"/>
      <c r="ICM184" s="396"/>
      <c r="ICN184" s="396"/>
      <c r="ICO184" s="396"/>
      <c r="ICP184" s="396"/>
      <c r="ICQ184" s="396"/>
      <c r="ICR184" s="396"/>
      <c r="ICS184" s="396"/>
      <c r="ICT184" s="396"/>
      <c r="ICU184" s="396"/>
      <c r="ICV184" s="396"/>
      <c r="ICW184" s="396"/>
      <c r="ICX184" s="396"/>
      <c r="ICY184" s="396"/>
      <c r="ICZ184" s="396"/>
      <c r="IDA184" s="396"/>
      <c r="IDB184" s="396"/>
      <c r="IDC184" s="396"/>
      <c r="IDD184" s="396"/>
      <c r="IDE184" s="396"/>
      <c r="IDF184" s="396"/>
      <c r="IDG184" s="396"/>
      <c r="IDH184" s="396"/>
      <c r="IDI184" s="396"/>
      <c r="IDJ184" s="396"/>
      <c r="IDK184" s="396"/>
      <c r="IDL184" s="396"/>
      <c r="IDM184" s="396"/>
      <c r="IDN184" s="396"/>
      <c r="IDO184" s="396"/>
      <c r="IDP184" s="396"/>
      <c r="IDQ184" s="396"/>
      <c r="IDR184" s="396"/>
      <c r="IDS184" s="396"/>
      <c r="IDT184" s="396"/>
      <c r="IDU184" s="396"/>
      <c r="IDV184" s="396"/>
      <c r="IDW184" s="396"/>
      <c r="IDX184" s="396"/>
      <c r="IDY184" s="396"/>
      <c r="IDZ184" s="396"/>
      <c r="IEA184" s="396"/>
      <c r="IEB184" s="396"/>
      <c r="IEC184" s="396"/>
      <c r="IED184" s="396"/>
      <c r="IEE184" s="396"/>
      <c r="IEF184" s="396"/>
      <c r="IEG184" s="396"/>
      <c r="IEH184" s="396"/>
      <c r="IEI184" s="396"/>
      <c r="IEJ184" s="396"/>
      <c r="IEK184" s="396"/>
      <c r="IEL184" s="396"/>
      <c r="IEM184" s="396"/>
      <c r="IEN184" s="396"/>
      <c r="IEO184" s="396"/>
      <c r="IEP184" s="396"/>
      <c r="IEQ184" s="396"/>
      <c r="IER184" s="396"/>
      <c r="IES184" s="396"/>
      <c r="IET184" s="396"/>
      <c r="IEU184" s="396"/>
      <c r="IEV184" s="396"/>
      <c r="IEW184" s="396"/>
      <c r="IEX184" s="396"/>
      <c r="IEY184" s="396"/>
      <c r="IEZ184" s="396"/>
      <c r="IFA184" s="396"/>
      <c r="IFB184" s="396"/>
      <c r="IFC184" s="396"/>
      <c r="IFD184" s="396"/>
      <c r="IFE184" s="396"/>
      <c r="IFF184" s="396"/>
      <c r="IFG184" s="396"/>
      <c r="IFH184" s="396"/>
      <c r="IFI184" s="396"/>
      <c r="IFJ184" s="396"/>
      <c r="IFK184" s="396"/>
      <c r="IFL184" s="396"/>
      <c r="IFM184" s="396"/>
      <c r="IFN184" s="396"/>
      <c r="IFO184" s="396"/>
      <c r="IFP184" s="396"/>
      <c r="IFQ184" s="396"/>
      <c r="IFR184" s="396"/>
      <c r="IFS184" s="396"/>
      <c r="IFT184" s="396"/>
      <c r="IFU184" s="396"/>
      <c r="IFV184" s="396"/>
      <c r="IFW184" s="396"/>
      <c r="IFX184" s="396"/>
      <c r="IFY184" s="396"/>
      <c r="IFZ184" s="396"/>
      <c r="IGA184" s="396"/>
      <c r="IGB184" s="396"/>
      <c r="IGC184" s="396"/>
      <c r="IGD184" s="396"/>
      <c r="IGE184" s="396"/>
      <c r="IGF184" s="396"/>
      <c r="IGG184" s="396"/>
      <c r="IGH184" s="396"/>
      <c r="IGI184" s="396"/>
      <c r="IGJ184" s="396"/>
      <c r="IGK184" s="396"/>
      <c r="IGL184" s="396"/>
      <c r="IGM184" s="396"/>
      <c r="IGN184" s="396"/>
      <c r="IGO184" s="396"/>
      <c r="IGP184" s="396"/>
      <c r="IGQ184" s="396"/>
      <c r="IGR184" s="396"/>
      <c r="IGS184" s="396"/>
      <c r="IGT184" s="396"/>
      <c r="IGU184" s="396"/>
      <c r="IGV184" s="396"/>
      <c r="IGW184" s="396"/>
      <c r="IGX184" s="396"/>
      <c r="IGY184" s="396"/>
      <c r="IGZ184" s="396"/>
      <c r="IHA184" s="396"/>
      <c r="IHB184" s="396"/>
      <c r="IHC184" s="396"/>
      <c r="IHD184" s="396"/>
      <c r="IHE184" s="396"/>
      <c r="IHF184" s="396"/>
      <c r="IHG184" s="396"/>
      <c r="IHH184" s="396"/>
      <c r="IHI184" s="396"/>
      <c r="IHJ184" s="396"/>
      <c r="IHK184" s="396"/>
      <c r="IHL184" s="396"/>
      <c r="IHM184" s="396"/>
      <c r="IHN184" s="396"/>
      <c r="IHO184" s="396"/>
      <c r="IHP184" s="396"/>
      <c r="IHQ184" s="396"/>
      <c r="IHR184" s="396"/>
      <c r="IHS184" s="396"/>
      <c r="IHT184" s="396"/>
      <c r="IHU184" s="396"/>
      <c r="IHV184" s="396"/>
      <c r="IHW184" s="396"/>
      <c r="IHX184" s="396"/>
      <c r="IHY184" s="396"/>
      <c r="IHZ184" s="396"/>
      <c r="IIA184" s="396"/>
      <c r="IIB184" s="396"/>
      <c r="IIC184" s="396"/>
      <c r="IID184" s="396"/>
      <c r="IIE184" s="396"/>
      <c r="IIF184" s="396"/>
      <c r="IIG184" s="396"/>
      <c r="IIH184" s="396"/>
      <c r="III184" s="396"/>
      <c r="IIJ184" s="396"/>
      <c r="IIK184" s="396"/>
      <c r="IIL184" s="396"/>
      <c r="IIM184" s="396"/>
      <c r="IIN184" s="396"/>
      <c r="IIO184" s="396"/>
      <c r="IIP184" s="396"/>
      <c r="IIQ184" s="396"/>
      <c r="IIR184" s="396"/>
      <c r="IIS184" s="396"/>
      <c r="IIT184" s="396"/>
      <c r="IIU184" s="396"/>
      <c r="IIV184" s="396"/>
      <c r="IIW184" s="396"/>
      <c r="IIX184" s="396"/>
      <c r="IIY184" s="396"/>
      <c r="IIZ184" s="396"/>
      <c r="IJA184" s="396"/>
      <c r="IJB184" s="396"/>
      <c r="IJC184" s="396"/>
      <c r="IJD184" s="396"/>
      <c r="IJE184" s="396"/>
      <c r="IJF184" s="396"/>
      <c r="IJG184" s="396"/>
      <c r="IJH184" s="396"/>
      <c r="IJI184" s="396"/>
      <c r="IJJ184" s="396"/>
      <c r="IJK184" s="396"/>
      <c r="IJL184" s="396"/>
      <c r="IJM184" s="396"/>
      <c r="IJN184" s="396"/>
      <c r="IJO184" s="396"/>
      <c r="IJP184" s="396"/>
      <c r="IJQ184" s="396"/>
      <c r="IJR184" s="396"/>
      <c r="IJS184" s="396"/>
      <c r="IJT184" s="396"/>
      <c r="IJU184" s="396"/>
      <c r="IJV184" s="396"/>
      <c r="IJW184" s="396"/>
      <c r="IJX184" s="396"/>
      <c r="IJY184" s="396"/>
      <c r="IJZ184" s="396"/>
      <c r="IKA184" s="396"/>
      <c r="IKB184" s="396"/>
      <c r="IKC184" s="396"/>
      <c r="IKD184" s="396"/>
      <c r="IKE184" s="396"/>
      <c r="IKF184" s="396"/>
      <c r="IKG184" s="396"/>
      <c r="IKH184" s="396"/>
      <c r="IKI184" s="396"/>
      <c r="IKJ184" s="396"/>
      <c r="IKK184" s="396"/>
      <c r="IKL184" s="396"/>
      <c r="IKM184" s="396"/>
      <c r="IKN184" s="396"/>
      <c r="IKO184" s="396"/>
      <c r="IKP184" s="396"/>
      <c r="IKQ184" s="396"/>
      <c r="IKR184" s="396"/>
      <c r="IKS184" s="396"/>
      <c r="IKT184" s="396"/>
      <c r="IKU184" s="396"/>
      <c r="IKV184" s="396"/>
      <c r="IKW184" s="396"/>
      <c r="IKX184" s="396"/>
      <c r="IKY184" s="396"/>
      <c r="IKZ184" s="396"/>
      <c r="ILA184" s="396"/>
      <c r="ILB184" s="396"/>
      <c r="ILC184" s="396"/>
      <c r="ILD184" s="396"/>
      <c r="ILE184" s="396"/>
      <c r="ILF184" s="396"/>
      <c r="ILG184" s="396"/>
      <c r="ILH184" s="396"/>
      <c r="ILI184" s="396"/>
      <c r="ILJ184" s="396"/>
      <c r="ILK184" s="396"/>
      <c r="ILL184" s="396"/>
      <c r="ILM184" s="396"/>
      <c r="ILN184" s="396"/>
      <c r="ILO184" s="396"/>
      <c r="ILP184" s="396"/>
      <c r="ILQ184" s="396"/>
      <c r="ILR184" s="396"/>
      <c r="ILS184" s="396"/>
      <c r="ILT184" s="396"/>
      <c r="ILU184" s="396"/>
      <c r="ILV184" s="396"/>
      <c r="ILW184" s="396"/>
      <c r="ILX184" s="396"/>
      <c r="ILY184" s="396"/>
      <c r="ILZ184" s="396"/>
      <c r="IMA184" s="396"/>
      <c r="IMB184" s="396"/>
      <c r="IMC184" s="396"/>
      <c r="IMD184" s="396"/>
      <c r="IME184" s="396"/>
      <c r="IMF184" s="396"/>
      <c r="IMG184" s="396"/>
      <c r="IMH184" s="396"/>
      <c r="IMI184" s="396"/>
      <c r="IMJ184" s="396"/>
      <c r="IMK184" s="396"/>
      <c r="IML184" s="396"/>
      <c r="IMM184" s="396"/>
      <c r="IMN184" s="396"/>
      <c r="IMO184" s="396"/>
      <c r="IMP184" s="396"/>
      <c r="IMQ184" s="396"/>
      <c r="IMR184" s="396"/>
      <c r="IMS184" s="396"/>
      <c r="IMT184" s="396"/>
      <c r="IMU184" s="396"/>
      <c r="IMV184" s="396"/>
      <c r="IMW184" s="396"/>
      <c r="IMX184" s="396"/>
      <c r="IMY184" s="396"/>
      <c r="IMZ184" s="396"/>
      <c r="INA184" s="396"/>
      <c r="INB184" s="396"/>
      <c r="INC184" s="396"/>
      <c r="IND184" s="396"/>
      <c r="INE184" s="396"/>
      <c r="INF184" s="396"/>
      <c r="ING184" s="396"/>
      <c r="INH184" s="396"/>
      <c r="INI184" s="396"/>
      <c r="INJ184" s="396"/>
      <c r="INK184" s="396"/>
      <c r="INL184" s="396"/>
      <c r="INM184" s="396"/>
      <c r="INN184" s="396"/>
      <c r="INO184" s="396"/>
      <c r="INP184" s="396"/>
      <c r="INQ184" s="396"/>
      <c r="INR184" s="396"/>
      <c r="INS184" s="396"/>
      <c r="INT184" s="396"/>
      <c r="INU184" s="396"/>
      <c r="INV184" s="396"/>
      <c r="INW184" s="396"/>
      <c r="INX184" s="396"/>
      <c r="INY184" s="396"/>
      <c r="INZ184" s="396"/>
      <c r="IOA184" s="396"/>
      <c r="IOB184" s="396"/>
      <c r="IOC184" s="396"/>
      <c r="IOD184" s="396"/>
      <c r="IOE184" s="396"/>
      <c r="IOF184" s="396"/>
      <c r="IOG184" s="396"/>
      <c r="IOH184" s="396"/>
      <c r="IOI184" s="396"/>
      <c r="IOJ184" s="396"/>
      <c r="IOK184" s="396"/>
      <c r="IOL184" s="396"/>
      <c r="IOM184" s="396"/>
      <c r="ION184" s="396"/>
      <c r="IOO184" s="396"/>
      <c r="IOP184" s="396"/>
      <c r="IOQ184" s="396"/>
      <c r="IOR184" s="396"/>
      <c r="IOS184" s="396"/>
      <c r="IOT184" s="396"/>
      <c r="IOU184" s="396"/>
      <c r="IOV184" s="396"/>
      <c r="IOW184" s="396"/>
      <c r="IOX184" s="396"/>
      <c r="IOY184" s="396"/>
      <c r="IOZ184" s="396"/>
      <c r="IPA184" s="396"/>
      <c r="IPB184" s="396"/>
      <c r="IPC184" s="396"/>
      <c r="IPD184" s="396"/>
      <c r="IPE184" s="396"/>
      <c r="IPF184" s="396"/>
      <c r="IPG184" s="396"/>
      <c r="IPH184" s="396"/>
      <c r="IPI184" s="396"/>
      <c r="IPJ184" s="396"/>
      <c r="IPK184" s="396"/>
      <c r="IPL184" s="396"/>
      <c r="IPM184" s="396"/>
      <c r="IPN184" s="396"/>
      <c r="IPO184" s="396"/>
      <c r="IPP184" s="396"/>
      <c r="IPQ184" s="396"/>
      <c r="IPR184" s="396"/>
      <c r="IPS184" s="396"/>
      <c r="IPT184" s="396"/>
      <c r="IPU184" s="396"/>
      <c r="IPV184" s="396"/>
      <c r="IPW184" s="396"/>
      <c r="IPX184" s="396"/>
      <c r="IPY184" s="396"/>
      <c r="IPZ184" s="396"/>
      <c r="IQA184" s="396"/>
      <c r="IQB184" s="396"/>
      <c r="IQC184" s="396"/>
      <c r="IQD184" s="396"/>
      <c r="IQE184" s="396"/>
      <c r="IQF184" s="396"/>
      <c r="IQG184" s="396"/>
      <c r="IQH184" s="396"/>
      <c r="IQI184" s="396"/>
      <c r="IQJ184" s="396"/>
      <c r="IQK184" s="396"/>
      <c r="IQL184" s="396"/>
      <c r="IQM184" s="396"/>
      <c r="IQN184" s="396"/>
      <c r="IQO184" s="396"/>
      <c r="IQP184" s="396"/>
      <c r="IQQ184" s="396"/>
      <c r="IQR184" s="396"/>
      <c r="IQS184" s="396"/>
      <c r="IQT184" s="396"/>
      <c r="IQU184" s="396"/>
      <c r="IQV184" s="396"/>
      <c r="IQW184" s="396"/>
      <c r="IQX184" s="396"/>
      <c r="IQY184" s="396"/>
      <c r="IQZ184" s="396"/>
      <c r="IRA184" s="396"/>
      <c r="IRB184" s="396"/>
      <c r="IRC184" s="396"/>
      <c r="IRD184" s="396"/>
      <c r="IRE184" s="396"/>
      <c r="IRF184" s="396"/>
      <c r="IRG184" s="396"/>
      <c r="IRH184" s="396"/>
      <c r="IRI184" s="396"/>
      <c r="IRJ184" s="396"/>
      <c r="IRK184" s="396"/>
      <c r="IRL184" s="396"/>
      <c r="IRM184" s="396"/>
      <c r="IRN184" s="396"/>
      <c r="IRO184" s="396"/>
      <c r="IRP184" s="396"/>
      <c r="IRQ184" s="396"/>
      <c r="IRR184" s="396"/>
      <c r="IRS184" s="396"/>
      <c r="IRT184" s="396"/>
      <c r="IRU184" s="396"/>
      <c r="IRV184" s="396"/>
      <c r="IRW184" s="396"/>
      <c r="IRX184" s="396"/>
      <c r="IRY184" s="396"/>
      <c r="IRZ184" s="396"/>
      <c r="ISA184" s="396"/>
      <c r="ISB184" s="396"/>
      <c r="ISC184" s="396"/>
      <c r="ISD184" s="396"/>
      <c r="ISE184" s="396"/>
      <c r="ISF184" s="396"/>
      <c r="ISG184" s="396"/>
      <c r="ISH184" s="396"/>
      <c r="ISI184" s="396"/>
      <c r="ISJ184" s="396"/>
      <c r="ISK184" s="396"/>
      <c r="ISL184" s="396"/>
      <c r="ISM184" s="396"/>
      <c r="ISN184" s="396"/>
      <c r="ISO184" s="396"/>
      <c r="ISP184" s="396"/>
      <c r="ISQ184" s="396"/>
      <c r="ISR184" s="396"/>
      <c r="ISS184" s="396"/>
      <c r="IST184" s="396"/>
      <c r="ISU184" s="396"/>
      <c r="ISV184" s="396"/>
      <c r="ISW184" s="396"/>
      <c r="ISX184" s="396"/>
      <c r="ISY184" s="396"/>
      <c r="ISZ184" s="396"/>
      <c r="ITA184" s="396"/>
      <c r="ITB184" s="396"/>
      <c r="ITC184" s="396"/>
      <c r="ITD184" s="396"/>
      <c r="ITE184" s="396"/>
      <c r="ITF184" s="396"/>
      <c r="ITG184" s="396"/>
      <c r="ITH184" s="396"/>
      <c r="ITI184" s="396"/>
      <c r="ITJ184" s="396"/>
      <c r="ITK184" s="396"/>
      <c r="ITL184" s="396"/>
      <c r="ITM184" s="396"/>
      <c r="ITN184" s="396"/>
      <c r="ITO184" s="396"/>
      <c r="ITP184" s="396"/>
      <c r="ITQ184" s="396"/>
      <c r="ITR184" s="396"/>
      <c r="ITS184" s="396"/>
      <c r="ITT184" s="396"/>
      <c r="ITU184" s="396"/>
      <c r="ITV184" s="396"/>
      <c r="ITW184" s="396"/>
      <c r="ITX184" s="396"/>
      <c r="ITY184" s="396"/>
      <c r="ITZ184" s="396"/>
      <c r="IUA184" s="396"/>
      <c r="IUB184" s="396"/>
      <c r="IUC184" s="396"/>
      <c r="IUD184" s="396"/>
      <c r="IUE184" s="396"/>
      <c r="IUF184" s="396"/>
      <c r="IUG184" s="396"/>
      <c r="IUH184" s="396"/>
      <c r="IUI184" s="396"/>
      <c r="IUJ184" s="396"/>
      <c r="IUK184" s="396"/>
      <c r="IUL184" s="396"/>
      <c r="IUM184" s="396"/>
      <c r="IUN184" s="396"/>
      <c r="IUO184" s="396"/>
      <c r="IUP184" s="396"/>
      <c r="IUQ184" s="396"/>
      <c r="IUR184" s="396"/>
      <c r="IUS184" s="396"/>
      <c r="IUT184" s="396"/>
      <c r="IUU184" s="396"/>
      <c r="IUV184" s="396"/>
      <c r="IUW184" s="396"/>
      <c r="IUX184" s="396"/>
      <c r="IUY184" s="396"/>
      <c r="IUZ184" s="396"/>
      <c r="IVA184" s="396"/>
      <c r="IVB184" s="396"/>
      <c r="IVC184" s="396"/>
      <c r="IVD184" s="396"/>
      <c r="IVE184" s="396"/>
      <c r="IVF184" s="396"/>
      <c r="IVG184" s="396"/>
      <c r="IVH184" s="396"/>
      <c r="IVI184" s="396"/>
      <c r="IVJ184" s="396"/>
      <c r="IVK184" s="396"/>
      <c r="IVL184" s="396"/>
      <c r="IVM184" s="396"/>
      <c r="IVN184" s="396"/>
      <c r="IVO184" s="396"/>
      <c r="IVP184" s="396"/>
      <c r="IVQ184" s="396"/>
      <c r="IVR184" s="396"/>
      <c r="IVS184" s="396"/>
      <c r="IVT184" s="396"/>
      <c r="IVU184" s="396"/>
      <c r="IVV184" s="396"/>
      <c r="IVW184" s="396"/>
      <c r="IVX184" s="396"/>
      <c r="IVY184" s="396"/>
      <c r="IVZ184" s="396"/>
      <c r="IWA184" s="396"/>
      <c r="IWB184" s="396"/>
      <c r="IWC184" s="396"/>
      <c r="IWD184" s="396"/>
      <c r="IWE184" s="396"/>
      <c r="IWF184" s="396"/>
      <c r="IWG184" s="396"/>
      <c r="IWH184" s="396"/>
      <c r="IWI184" s="396"/>
      <c r="IWJ184" s="396"/>
      <c r="IWK184" s="396"/>
      <c r="IWL184" s="396"/>
      <c r="IWM184" s="396"/>
      <c r="IWN184" s="396"/>
      <c r="IWO184" s="396"/>
      <c r="IWP184" s="396"/>
      <c r="IWQ184" s="396"/>
      <c r="IWR184" s="396"/>
      <c r="IWS184" s="396"/>
      <c r="IWT184" s="396"/>
      <c r="IWU184" s="396"/>
      <c r="IWV184" s="396"/>
      <c r="IWW184" s="396"/>
      <c r="IWX184" s="396"/>
      <c r="IWY184" s="396"/>
      <c r="IWZ184" s="396"/>
      <c r="IXA184" s="396"/>
      <c r="IXB184" s="396"/>
      <c r="IXC184" s="396"/>
      <c r="IXD184" s="396"/>
      <c r="IXE184" s="396"/>
      <c r="IXF184" s="396"/>
      <c r="IXG184" s="396"/>
      <c r="IXH184" s="396"/>
      <c r="IXI184" s="396"/>
      <c r="IXJ184" s="396"/>
      <c r="IXK184" s="396"/>
      <c r="IXL184" s="396"/>
      <c r="IXM184" s="396"/>
      <c r="IXN184" s="396"/>
      <c r="IXO184" s="396"/>
      <c r="IXP184" s="396"/>
      <c r="IXQ184" s="396"/>
      <c r="IXR184" s="396"/>
      <c r="IXS184" s="396"/>
      <c r="IXT184" s="396"/>
      <c r="IXU184" s="396"/>
      <c r="IXV184" s="396"/>
      <c r="IXW184" s="396"/>
      <c r="IXX184" s="396"/>
      <c r="IXY184" s="396"/>
      <c r="IXZ184" s="396"/>
      <c r="IYA184" s="396"/>
      <c r="IYB184" s="396"/>
      <c r="IYC184" s="396"/>
      <c r="IYD184" s="396"/>
      <c r="IYE184" s="396"/>
      <c r="IYF184" s="396"/>
      <c r="IYG184" s="396"/>
      <c r="IYH184" s="396"/>
      <c r="IYI184" s="396"/>
      <c r="IYJ184" s="396"/>
      <c r="IYK184" s="396"/>
      <c r="IYL184" s="396"/>
      <c r="IYM184" s="396"/>
      <c r="IYN184" s="396"/>
      <c r="IYO184" s="396"/>
      <c r="IYP184" s="396"/>
      <c r="IYQ184" s="396"/>
      <c r="IYR184" s="396"/>
      <c r="IYS184" s="396"/>
      <c r="IYT184" s="396"/>
      <c r="IYU184" s="396"/>
      <c r="IYV184" s="396"/>
      <c r="IYW184" s="396"/>
      <c r="IYX184" s="396"/>
      <c r="IYY184" s="396"/>
      <c r="IYZ184" s="396"/>
      <c r="IZA184" s="396"/>
      <c r="IZB184" s="396"/>
      <c r="IZC184" s="396"/>
      <c r="IZD184" s="396"/>
      <c r="IZE184" s="396"/>
      <c r="IZF184" s="396"/>
      <c r="IZG184" s="396"/>
      <c r="IZH184" s="396"/>
      <c r="IZI184" s="396"/>
      <c r="IZJ184" s="396"/>
      <c r="IZK184" s="396"/>
      <c r="IZL184" s="396"/>
      <c r="IZM184" s="396"/>
      <c r="IZN184" s="396"/>
      <c r="IZO184" s="396"/>
      <c r="IZP184" s="396"/>
      <c r="IZQ184" s="396"/>
      <c r="IZR184" s="396"/>
      <c r="IZS184" s="396"/>
      <c r="IZT184" s="396"/>
      <c r="IZU184" s="396"/>
      <c r="IZV184" s="396"/>
      <c r="IZW184" s="396"/>
      <c r="IZX184" s="396"/>
      <c r="IZY184" s="396"/>
      <c r="IZZ184" s="396"/>
      <c r="JAA184" s="396"/>
      <c r="JAB184" s="396"/>
      <c r="JAC184" s="396"/>
      <c r="JAD184" s="396"/>
      <c r="JAE184" s="396"/>
      <c r="JAF184" s="396"/>
      <c r="JAG184" s="396"/>
      <c r="JAH184" s="396"/>
      <c r="JAI184" s="396"/>
      <c r="JAJ184" s="396"/>
      <c r="JAK184" s="396"/>
      <c r="JAL184" s="396"/>
      <c r="JAM184" s="396"/>
      <c r="JAN184" s="396"/>
      <c r="JAO184" s="396"/>
      <c r="JAP184" s="396"/>
      <c r="JAQ184" s="396"/>
      <c r="JAR184" s="396"/>
      <c r="JAS184" s="396"/>
      <c r="JAT184" s="396"/>
      <c r="JAU184" s="396"/>
      <c r="JAV184" s="396"/>
      <c r="JAW184" s="396"/>
      <c r="JAX184" s="396"/>
      <c r="JAY184" s="396"/>
      <c r="JAZ184" s="396"/>
      <c r="JBA184" s="396"/>
      <c r="JBB184" s="396"/>
      <c r="JBC184" s="396"/>
      <c r="JBD184" s="396"/>
      <c r="JBE184" s="396"/>
      <c r="JBF184" s="396"/>
      <c r="JBG184" s="396"/>
      <c r="JBH184" s="396"/>
      <c r="JBI184" s="396"/>
      <c r="JBJ184" s="396"/>
      <c r="JBK184" s="396"/>
      <c r="JBL184" s="396"/>
      <c r="JBM184" s="396"/>
      <c r="JBN184" s="396"/>
      <c r="JBO184" s="396"/>
      <c r="JBP184" s="396"/>
      <c r="JBQ184" s="396"/>
      <c r="JBR184" s="396"/>
      <c r="JBS184" s="396"/>
      <c r="JBT184" s="396"/>
      <c r="JBU184" s="396"/>
      <c r="JBV184" s="396"/>
      <c r="JBW184" s="396"/>
      <c r="JBX184" s="396"/>
      <c r="JBY184" s="396"/>
      <c r="JBZ184" s="396"/>
      <c r="JCA184" s="396"/>
      <c r="JCB184" s="396"/>
      <c r="JCC184" s="396"/>
      <c r="JCD184" s="396"/>
      <c r="JCE184" s="396"/>
      <c r="JCF184" s="396"/>
      <c r="JCG184" s="396"/>
      <c r="JCH184" s="396"/>
      <c r="JCI184" s="396"/>
      <c r="JCJ184" s="396"/>
      <c r="JCK184" s="396"/>
      <c r="JCL184" s="396"/>
      <c r="JCM184" s="396"/>
      <c r="JCN184" s="396"/>
      <c r="JCO184" s="396"/>
      <c r="JCP184" s="396"/>
      <c r="JCQ184" s="396"/>
      <c r="JCR184" s="396"/>
      <c r="JCS184" s="396"/>
      <c r="JCT184" s="396"/>
      <c r="JCU184" s="396"/>
      <c r="JCV184" s="396"/>
      <c r="JCW184" s="396"/>
      <c r="JCX184" s="396"/>
      <c r="JCY184" s="396"/>
      <c r="JCZ184" s="396"/>
      <c r="JDA184" s="396"/>
      <c r="JDB184" s="396"/>
      <c r="JDC184" s="396"/>
      <c r="JDD184" s="396"/>
      <c r="JDE184" s="396"/>
      <c r="JDF184" s="396"/>
      <c r="JDG184" s="396"/>
      <c r="JDH184" s="396"/>
      <c r="JDI184" s="396"/>
      <c r="JDJ184" s="396"/>
      <c r="JDK184" s="396"/>
      <c r="JDL184" s="396"/>
      <c r="JDM184" s="396"/>
      <c r="JDN184" s="396"/>
      <c r="JDO184" s="396"/>
      <c r="JDP184" s="396"/>
      <c r="JDQ184" s="396"/>
      <c r="JDR184" s="396"/>
      <c r="JDS184" s="396"/>
      <c r="JDT184" s="396"/>
      <c r="JDU184" s="396"/>
      <c r="JDV184" s="396"/>
      <c r="JDW184" s="396"/>
      <c r="JDX184" s="396"/>
      <c r="JDY184" s="396"/>
      <c r="JDZ184" s="396"/>
      <c r="JEA184" s="396"/>
      <c r="JEB184" s="396"/>
      <c r="JEC184" s="396"/>
      <c r="JED184" s="396"/>
      <c r="JEE184" s="396"/>
      <c r="JEF184" s="396"/>
      <c r="JEG184" s="396"/>
      <c r="JEH184" s="396"/>
      <c r="JEI184" s="396"/>
      <c r="JEJ184" s="396"/>
      <c r="JEK184" s="396"/>
      <c r="JEL184" s="396"/>
      <c r="JEM184" s="396"/>
      <c r="JEN184" s="396"/>
      <c r="JEO184" s="396"/>
      <c r="JEP184" s="396"/>
      <c r="JEQ184" s="396"/>
      <c r="JER184" s="396"/>
      <c r="JES184" s="396"/>
      <c r="JET184" s="396"/>
      <c r="JEU184" s="396"/>
      <c r="JEV184" s="396"/>
      <c r="JEW184" s="396"/>
      <c r="JEX184" s="396"/>
      <c r="JEY184" s="396"/>
      <c r="JEZ184" s="396"/>
      <c r="JFA184" s="396"/>
      <c r="JFB184" s="396"/>
      <c r="JFC184" s="396"/>
      <c r="JFD184" s="396"/>
      <c r="JFE184" s="396"/>
      <c r="JFF184" s="396"/>
      <c r="JFG184" s="396"/>
      <c r="JFH184" s="396"/>
      <c r="JFI184" s="396"/>
      <c r="JFJ184" s="396"/>
      <c r="JFK184" s="396"/>
      <c r="JFL184" s="396"/>
      <c r="JFM184" s="396"/>
      <c r="JFN184" s="396"/>
      <c r="JFO184" s="396"/>
      <c r="JFP184" s="396"/>
      <c r="JFQ184" s="396"/>
      <c r="JFR184" s="396"/>
      <c r="JFS184" s="396"/>
      <c r="JFT184" s="396"/>
      <c r="JFU184" s="396"/>
      <c r="JFV184" s="396"/>
      <c r="JFW184" s="396"/>
      <c r="JFX184" s="396"/>
      <c r="JFY184" s="396"/>
      <c r="JFZ184" s="396"/>
      <c r="JGA184" s="396"/>
      <c r="JGB184" s="396"/>
      <c r="JGC184" s="396"/>
      <c r="JGD184" s="396"/>
      <c r="JGE184" s="396"/>
      <c r="JGF184" s="396"/>
      <c r="JGG184" s="396"/>
      <c r="JGH184" s="396"/>
      <c r="JGI184" s="396"/>
      <c r="JGJ184" s="396"/>
      <c r="JGK184" s="396"/>
      <c r="JGL184" s="396"/>
      <c r="JGM184" s="396"/>
      <c r="JGN184" s="396"/>
      <c r="JGO184" s="396"/>
      <c r="JGP184" s="396"/>
      <c r="JGQ184" s="396"/>
      <c r="JGR184" s="396"/>
      <c r="JGS184" s="396"/>
      <c r="JGT184" s="396"/>
      <c r="JGU184" s="396"/>
      <c r="JGV184" s="396"/>
      <c r="JGW184" s="396"/>
      <c r="JGX184" s="396"/>
      <c r="JGY184" s="396"/>
      <c r="JGZ184" s="396"/>
      <c r="JHA184" s="396"/>
      <c r="JHB184" s="396"/>
      <c r="JHC184" s="396"/>
      <c r="JHD184" s="396"/>
      <c r="JHE184" s="396"/>
      <c r="JHF184" s="396"/>
      <c r="JHG184" s="396"/>
      <c r="JHH184" s="396"/>
      <c r="JHI184" s="396"/>
      <c r="JHJ184" s="396"/>
      <c r="JHK184" s="396"/>
      <c r="JHL184" s="396"/>
      <c r="JHM184" s="396"/>
      <c r="JHN184" s="396"/>
      <c r="JHO184" s="396"/>
      <c r="JHP184" s="396"/>
      <c r="JHQ184" s="396"/>
      <c r="JHR184" s="396"/>
      <c r="JHS184" s="396"/>
      <c r="JHT184" s="396"/>
      <c r="JHU184" s="396"/>
      <c r="JHV184" s="396"/>
      <c r="JHW184" s="396"/>
      <c r="JHX184" s="396"/>
      <c r="JHY184" s="396"/>
      <c r="JHZ184" s="396"/>
      <c r="JIA184" s="396"/>
      <c r="JIB184" s="396"/>
      <c r="JIC184" s="396"/>
      <c r="JID184" s="396"/>
      <c r="JIE184" s="396"/>
      <c r="JIF184" s="396"/>
      <c r="JIG184" s="396"/>
      <c r="JIH184" s="396"/>
      <c r="JII184" s="396"/>
      <c r="JIJ184" s="396"/>
      <c r="JIK184" s="396"/>
      <c r="JIL184" s="396"/>
      <c r="JIM184" s="396"/>
      <c r="JIN184" s="396"/>
      <c r="JIO184" s="396"/>
      <c r="JIP184" s="396"/>
      <c r="JIQ184" s="396"/>
      <c r="JIR184" s="396"/>
      <c r="JIS184" s="396"/>
      <c r="JIT184" s="396"/>
      <c r="JIU184" s="396"/>
      <c r="JIV184" s="396"/>
      <c r="JIW184" s="396"/>
      <c r="JIX184" s="396"/>
      <c r="JIY184" s="396"/>
      <c r="JIZ184" s="396"/>
      <c r="JJA184" s="396"/>
      <c r="JJB184" s="396"/>
      <c r="JJC184" s="396"/>
      <c r="JJD184" s="396"/>
      <c r="JJE184" s="396"/>
      <c r="JJF184" s="396"/>
      <c r="JJG184" s="396"/>
      <c r="JJH184" s="396"/>
      <c r="JJI184" s="396"/>
      <c r="JJJ184" s="396"/>
      <c r="JJK184" s="396"/>
      <c r="JJL184" s="396"/>
      <c r="JJM184" s="396"/>
      <c r="JJN184" s="396"/>
      <c r="JJO184" s="396"/>
      <c r="JJP184" s="396"/>
      <c r="JJQ184" s="396"/>
      <c r="JJR184" s="396"/>
      <c r="JJS184" s="396"/>
      <c r="JJT184" s="396"/>
      <c r="JJU184" s="396"/>
      <c r="JJV184" s="396"/>
      <c r="JJW184" s="396"/>
      <c r="JJX184" s="396"/>
      <c r="JJY184" s="396"/>
      <c r="JJZ184" s="396"/>
      <c r="JKA184" s="396"/>
      <c r="JKB184" s="396"/>
      <c r="JKC184" s="396"/>
      <c r="JKD184" s="396"/>
      <c r="JKE184" s="396"/>
      <c r="JKF184" s="396"/>
      <c r="JKG184" s="396"/>
      <c r="JKH184" s="396"/>
      <c r="JKI184" s="396"/>
      <c r="JKJ184" s="396"/>
      <c r="JKK184" s="396"/>
      <c r="JKL184" s="396"/>
      <c r="JKM184" s="396"/>
      <c r="JKN184" s="396"/>
      <c r="JKO184" s="396"/>
      <c r="JKP184" s="396"/>
      <c r="JKQ184" s="396"/>
      <c r="JKR184" s="396"/>
      <c r="JKS184" s="396"/>
      <c r="JKT184" s="396"/>
      <c r="JKU184" s="396"/>
      <c r="JKV184" s="396"/>
      <c r="JKW184" s="396"/>
      <c r="JKX184" s="396"/>
      <c r="JKY184" s="396"/>
      <c r="JKZ184" s="396"/>
      <c r="JLA184" s="396"/>
      <c r="JLB184" s="396"/>
      <c r="JLC184" s="396"/>
      <c r="JLD184" s="396"/>
      <c r="JLE184" s="396"/>
      <c r="JLF184" s="396"/>
      <c r="JLG184" s="396"/>
      <c r="JLH184" s="396"/>
      <c r="JLI184" s="396"/>
      <c r="JLJ184" s="396"/>
      <c r="JLK184" s="396"/>
      <c r="JLL184" s="396"/>
      <c r="JLM184" s="396"/>
      <c r="JLN184" s="396"/>
      <c r="JLO184" s="396"/>
      <c r="JLP184" s="396"/>
      <c r="JLQ184" s="396"/>
      <c r="JLR184" s="396"/>
      <c r="JLS184" s="396"/>
      <c r="JLT184" s="396"/>
      <c r="JLU184" s="396"/>
      <c r="JLV184" s="396"/>
      <c r="JLW184" s="396"/>
      <c r="JLX184" s="396"/>
      <c r="JLY184" s="396"/>
      <c r="JLZ184" s="396"/>
      <c r="JMA184" s="396"/>
      <c r="JMB184" s="396"/>
      <c r="JMC184" s="396"/>
      <c r="JMD184" s="396"/>
      <c r="JME184" s="396"/>
      <c r="JMF184" s="396"/>
      <c r="JMG184" s="396"/>
      <c r="JMH184" s="396"/>
      <c r="JMI184" s="396"/>
      <c r="JMJ184" s="396"/>
      <c r="JMK184" s="396"/>
      <c r="JML184" s="396"/>
      <c r="JMM184" s="396"/>
      <c r="JMN184" s="396"/>
      <c r="JMO184" s="396"/>
      <c r="JMP184" s="396"/>
      <c r="JMQ184" s="396"/>
      <c r="JMR184" s="396"/>
      <c r="JMS184" s="396"/>
      <c r="JMT184" s="396"/>
      <c r="JMU184" s="396"/>
      <c r="JMV184" s="396"/>
      <c r="JMW184" s="396"/>
      <c r="JMX184" s="396"/>
      <c r="JMY184" s="396"/>
      <c r="JMZ184" s="396"/>
      <c r="JNA184" s="396"/>
      <c r="JNB184" s="396"/>
      <c r="JNC184" s="396"/>
      <c r="JND184" s="396"/>
      <c r="JNE184" s="396"/>
      <c r="JNF184" s="396"/>
      <c r="JNG184" s="396"/>
      <c r="JNH184" s="396"/>
      <c r="JNI184" s="396"/>
      <c r="JNJ184" s="396"/>
      <c r="JNK184" s="396"/>
      <c r="JNL184" s="396"/>
      <c r="JNM184" s="396"/>
      <c r="JNN184" s="396"/>
      <c r="JNO184" s="396"/>
      <c r="JNP184" s="396"/>
      <c r="JNQ184" s="396"/>
      <c r="JNR184" s="396"/>
      <c r="JNS184" s="396"/>
      <c r="JNT184" s="396"/>
      <c r="JNU184" s="396"/>
      <c r="JNV184" s="396"/>
      <c r="JNW184" s="396"/>
      <c r="JNX184" s="396"/>
      <c r="JNY184" s="396"/>
      <c r="JNZ184" s="396"/>
      <c r="JOA184" s="396"/>
      <c r="JOB184" s="396"/>
      <c r="JOC184" s="396"/>
      <c r="JOD184" s="396"/>
      <c r="JOE184" s="396"/>
      <c r="JOF184" s="396"/>
      <c r="JOG184" s="396"/>
      <c r="JOH184" s="396"/>
      <c r="JOI184" s="396"/>
      <c r="JOJ184" s="396"/>
      <c r="JOK184" s="396"/>
      <c r="JOL184" s="396"/>
      <c r="JOM184" s="396"/>
      <c r="JON184" s="396"/>
      <c r="JOO184" s="396"/>
      <c r="JOP184" s="396"/>
      <c r="JOQ184" s="396"/>
      <c r="JOR184" s="396"/>
      <c r="JOS184" s="396"/>
      <c r="JOT184" s="396"/>
      <c r="JOU184" s="396"/>
      <c r="JOV184" s="396"/>
      <c r="JOW184" s="396"/>
      <c r="JOX184" s="396"/>
      <c r="JOY184" s="396"/>
      <c r="JOZ184" s="396"/>
      <c r="JPA184" s="396"/>
      <c r="JPB184" s="396"/>
      <c r="JPC184" s="396"/>
      <c r="JPD184" s="396"/>
      <c r="JPE184" s="396"/>
      <c r="JPF184" s="396"/>
      <c r="JPG184" s="396"/>
      <c r="JPH184" s="396"/>
      <c r="JPI184" s="396"/>
      <c r="JPJ184" s="396"/>
      <c r="JPK184" s="396"/>
      <c r="JPL184" s="396"/>
      <c r="JPM184" s="396"/>
      <c r="JPN184" s="396"/>
      <c r="JPO184" s="396"/>
      <c r="JPP184" s="396"/>
      <c r="JPQ184" s="396"/>
      <c r="JPR184" s="396"/>
      <c r="JPS184" s="396"/>
      <c r="JPT184" s="396"/>
      <c r="JPU184" s="396"/>
      <c r="JPV184" s="396"/>
      <c r="JPW184" s="396"/>
      <c r="JPX184" s="396"/>
      <c r="JPY184" s="396"/>
      <c r="JPZ184" s="396"/>
      <c r="JQA184" s="396"/>
      <c r="JQB184" s="396"/>
      <c r="JQC184" s="396"/>
      <c r="JQD184" s="396"/>
      <c r="JQE184" s="396"/>
      <c r="JQF184" s="396"/>
      <c r="JQG184" s="396"/>
      <c r="JQH184" s="396"/>
      <c r="JQI184" s="396"/>
      <c r="JQJ184" s="396"/>
      <c r="JQK184" s="396"/>
      <c r="JQL184" s="396"/>
      <c r="JQM184" s="396"/>
      <c r="JQN184" s="396"/>
      <c r="JQO184" s="396"/>
      <c r="JQP184" s="396"/>
      <c r="JQQ184" s="396"/>
      <c r="JQR184" s="396"/>
      <c r="JQS184" s="396"/>
      <c r="JQT184" s="396"/>
      <c r="JQU184" s="396"/>
      <c r="JQV184" s="396"/>
      <c r="JQW184" s="396"/>
      <c r="JQX184" s="396"/>
      <c r="JQY184" s="396"/>
      <c r="JQZ184" s="396"/>
      <c r="JRA184" s="396"/>
      <c r="JRB184" s="396"/>
      <c r="JRC184" s="396"/>
      <c r="JRD184" s="396"/>
      <c r="JRE184" s="396"/>
      <c r="JRF184" s="396"/>
      <c r="JRG184" s="396"/>
      <c r="JRH184" s="396"/>
      <c r="JRI184" s="396"/>
      <c r="JRJ184" s="396"/>
      <c r="JRK184" s="396"/>
      <c r="JRL184" s="396"/>
      <c r="JRM184" s="396"/>
      <c r="JRN184" s="396"/>
      <c r="JRO184" s="396"/>
      <c r="JRP184" s="396"/>
      <c r="JRQ184" s="396"/>
      <c r="JRR184" s="396"/>
      <c r="JRS184" s="396"/>
      <c r="JRT184" s="396"/>
      <c r="JRU184" s="396"/>
      <c r="JRV184" s="396"/>
      <c r="JRW184" s="396"/>
      <c r="JRX184" s="396"/>
      <c r="JRY184" s="396"/>
      <c r="JRZ184" s="396"/>
      <c r="JSA184" s="396"/>
      <c r="JSB184" s="396"/>
      <c r="JSC184" s="396"/>
      <c r="JSD184" s="396"/>
      <c r="JSE184" s="396"/>
      <c r="JSF184" s="396"/>
      <c r="JSG184" s="396"/>
      <c r="JSH184" s="396"/>
      <c r="JSI184" s="396"/>
      <c r="JSJ184" s="396"/>
      <c r="JSK184" s="396"/>
      <c r="JSL184" s="396"/>
      <c r="JSM184" s="396"/>
      <c r="JSN184" s="396"/>
      <c r="JSO184" s="396"/>
      <c r="JSP184" s="396"/>
      <c r="JSQ184" s="396"/>
      <c r="JSR184" s="396"/>
      <c r="JSS184" s="396"/>
      <c r="JST184" s="396"/>
      <c r="JSU184" s="396"/>
      <c r="JSV184" s="396"/>
      <c r="JSW184" s="396"/>
      <c r="JSX184" s="396"/>
      <c r="JSY184" s="396"/>
      <c r="JSZ184" s="396"/>
      <c r="JTA184" s="396"/>
      <c r="JTB184" s="396"/>
      <c r="JTC184" s="396"/>
      <c r="JTD184" s="396"/>
      <c r="JTE184" s="396"/>
      <c r="JTF184" s="396"/>
      <c r="JTG184" s="396"/>
      <c r="JTH184" s="396"/>
      <c r="JTI184" s="396"/>
      <c r="JTJ184" s="396"/>
      <c r="JTK184" s="396"/>
      <c r="JTL184" s="396"/>
      <c r="JTM184" s="396"/>
      <c r="JTN184" s="396"/>
      <c r="JTO184" s="396"/>
      <c r="JTP184" s="396"/>
      <c r="JTQ184" s="396"/>
      <c r="JTR184" s="396"/>
      <c r="JTS184" s="396"/>
      <c r="JTT184" s="396"/>
      <c r="JTU184" s="396"/>
      <c r="JTV184" s="396"/>
      <c r="JTW184" s="396"/>
      <c r="JTX184" s="396"/>
      <c r="JTY184" s="396"/>
      <c r="JTZ184" s="396"/>
      <c r="JUA184" s="396"/>
      <c r="JUB184" s="396"/>
      <c r="JUC184" s="396"/>
      <c r="JUD184" s="396"/>
      <c r="JUE184" s="396"/>
      <c r="JUF184" s="396"/>
      <c r="JUG184" s="396"/>
      <c r="JUH184" s="396"/>
      <c r="JUI184" s="396"/>
      <c r="JUJ184" s="396"/>
      <c r="JUK184" s="396"/>
      <c r="JUL184" s="396"/>
      <c r="JUM184" s="396"/>
      <c r="JUN184" s="396"/>
      <c r="JUO184" s="396"/>
      <c r="JUP184" s="396"/>
      <c r="JUQ184" s="396"/>
      <c r="JUR184" s="396"/>
      <c r="JUS184" s="396"/>
      <c r="JUT184" s="396"/>
      <c r="JUU184" s="396"/>
      <c r="JUV184" s="396"/>
      <c r="JUW184" s="396"/>
      <c r="JUX184" s="396"/>
      <c r="JUY184" s="396"/>
      <c r="JUZ184" s="396"/>
      <c r="JVA184" s="396"/>
      <c r="JVB184" s="396"/>
      <c r="JVC184" s="396"/>
      <c r="JVD184" s="396"/>
      <c r="JVE184" s="396"/>
      <c r="JVF184" s="396"/>
      <c r="JVG184" s="396"/>
      <c r="JVH184" s="396"/>
      <c r="JVI184" s="396"/>
      <c r="JVJ184" s="396"/>
      <c r="JVK184" s="396"/>
      <c r="JVL184" s="396"/>
      <c r="JVM184" s="396"/>
      <c r="JVN184" s="396"/>
      <c r="JVO184" s="396"/>
      <c r="JVP184" s="396"/>
      <c r="JVQ184" s="396"/>
      <c r="JVR184" s="396"/>
      <c r="JVS184" s="396"/>
      <c r="JVT184" s="396"/>
      <c r="JVU184" s="396"/>
      <c r="JVV184" s="396"/>
      <c r="JVW184" s="396"/>
      <c r="JVX184" s="396"/>
      <c r="JVY184" s="396"/>
      <c r="JVZ184" s="396"/>
      <c r="JWA184" s="396"/>
      <c r="JWB184" s="396"/>
      <c r="JWC184" s="396"/>
      <c r="JWD184" s="396"/>
      <c r="JWE184" s="396"/>
      <c r="JWF184" s="396"/>
      <c r="JWG184" s="396"/>
      <c r="JWH184" s="396"/>
      <c r="JWI184" s="396"/>
      <c r="JWJ184" s="396"/>
      <c r="JWK184" s="396"/>
      <c r="JWL184" s="396"/>
      <c r="JWM184" s="396"/>
      <c r="JWN184" s="396"/>
      <c r="JWO184" s="396"/>
      <c r="JWP184" s="396"/>
      <c r="JWQ184" s="396"/>
      <c r="JWR184" s="396"/>
      <c r="JWS184" s="396"/>
      <c r="JWT184" s="396"/>
      <c r="JWU184" s="396"/>
      <c r="JWV184" s="396"/>
      <c r="JWW184" s="396"/>
      <c r="JWX184" s="396"/>
      <c r="JWY184" s="396"/>
      <c r="JWZ184" s="396"/>
      <c r="JXA184" s="396"/>
      <c r="JXB184" s="396"/>
      <c r="JXC184" s="396"/>
      <c r="JXD184" s="396"/>
      <c r="JXE184" s="396"/>
      <c r="JXF184" s="396"/>
      <c r="JXG184" s="396"/>
      <c r="JXH184" s="396"/>
      <c r="JXI184" s="396"/>
      <c r="JXJ184" s="396"/>
      <c r="JXK184" s="396"/>
      <c r="JXL184" s="396"/>
      <c r="JXM184" s="396"/>
      <c r="JXN184" s="396"/>
      <c r="JXO184" s="396"/>
      <c r="JXP184" s="396"/>
      <c r="JXQ184" s="396"/>
      <c r="JXR184" s="396"/>
      <c r="JXS184" s="396"/>
      <c r="JXT184" s="396"/>
      <c r="JXU184" s="396"/>
      <c r="JXV184" s="396"/>
      <c r="JXW184" s="396"/>
      <c r="JXX184" s="396"/>
      <c r="JXY184" s="396"/>
      <c r="JXZ184" s="396"/>
      <c r="JYA184" s="396"/>
      <c r="JYB184" s="396"/>
      <c r="JYC184" s="396"/>
      <c r="JYD184" s="396"/>
      <c r="JYE184" s="396"/>
      <c r="JYF184" s="396"/>
      <c r="JYG184" s="396"/>
      <c r="JYH184" s="396"/>
      <c r="JYI184" s="396"/>
      <c r="JYJ184" s="396"/>
      <c r="JYK184" s="396"/>
      <c r="JYL184" s="396"/>
      <c r="JYM184" s="396"/>
      <c r="JYN184" s="396"/>
      <c r="JYO184" s="396"/>
      <c r="JYP184" s="396"/>
      <c r="JYQ184" s="396"/>
      <c r="JYR184" s="396"/>
      <c r="JYS184" s="396"/>
      <c r="JYT184" s="396"/>
      <c r="JYU184" s="396"/>
      <c r="JYV184" s="396"/>
      <c r="JYW184" s="396"/>
      <c r="JYX184" s="396"/>
      <c r="JYY184" s="396"/>
      <c r="JYZ184" s="396"/>
      <c r="JZA184" s="396"/>
      <c r="JZB184" s="396"/>
      <c r="JZC184" s="396"/>
      <c r="JZD184" s="396"/>
      <c r="JZE184" s="396"/>
      <c r="JZF184" s="396"/>
      <c r="JZG184" s="396"/>
      <c r="JZH184" s="396"/>
      <c r="JZI184" s="396"/>
      <c r="JZJ184" s="396"/>
      <c r="JZK184" s="396"/>
      <c r="JZL184" s="396"/>
      <c r="JZM184" s="396"/>
      <c r="JZN184" s="396"/>
      <c r="JZO184" s="396"/>
      <c r="JZP184" s="396"/>
      <c r="JZQ184" s="396"/>
      <c r="JZR184" s="396"/>
      <c r="JZS184" s="396"/>
      <c r="JZT184" s="396"/>
      <c r="JZU184" s="396"/>
      <c r="JZV184" s="396"/>
      <c r="JZW184" s="396"/>
      <c r="JZX184" s="396"/>
      <c r="JZY184" s="396"/>
      <c r="JZZ184" s="396"/>
      <c r="KAA184" s="396"/>
      <c r="KAB184" s="396"/>
      <c r="KAC184" s="396"/>
      <c r="KAD184" s="396"/>
      <c r="KAE184" s="396"/>
      <c r="KAF184" s="396"/>
      <c r="KAG184" s="396"/>
      <c r="KAH184" s="396"/>
      <c r="KAI184" s="396"/>
      <c r="KAJ184" s="396"/>
      <c r="KAK184" s="396"/>
      <c r="KAL184" s="396"/>
      <c r="KAM184" s="396"/>
      <c r="KAN184" s="396"/>
      <c r="KAO184" s="396"/>
      <c r="KAP184" s="396"/>
      <c r="KAQ184" s="396"/>
      <c r="KAR184" s="396"/>
      <c r="KAS184" s="396"/>
      <c r="KAT184" s="396"/>
      <c r="KAU184" s="396"/>
      <c r="KAV184" s="396"/>
      <c r="KAW184" s="396"/>
      <c r="KAX184" s="396"/>
      <c r="KAY184" s="396"/>
      <c r="KAZ184" s="396"/>
      <c r="KBA184" s="396"/>
      <c r="KBB184" s="396"/>
      <c r="KBC184" s="396"/>
      <c r="KBD184" s="396"/>
      <c r="KBE184" s="396"/>
      <c r="KBF184" s="396"/>
      <c r="KBG184" s="396"/>
      <c r="KBH184" s="396"/>
      <c r="KBI184" s="396"/>
      <c r="KBJ184" s="396"/>
      <c r="KBK184" s="396"/>
      <c r="KBL184" s="396"/>
      <c r="KBM184" s="396"/>
      <c r="KBN184" s="396"/>
      <c r="KBO184" s="396"/>
      <c r="KBP184" s="396"/>
      <c r="KBQ184" s="396"/>
      <c r="KBR184" s="396"/>
      <c r="KBS184" s="396"/>
      <c r="KBT184" s="396"/>
      <c r="KBU184" s="396"/>
      <c r="KBV184" s="396"/>
      <c r="KBW184" s="396"/>
      <c r="KBX184" s="396"/>
      <c r="KBY184" s="396"/>
      <c r="KBZ184" s="396"/>
      <c r="KCA184" s="396"/>
      <c r="KCB184" s="396"/>
      <c r="KCC184" s="396"/>
      <c r="KCD184" s="396"/>
      <c r="KCE184" s="396"/>
      <c r="KCF184" s="396"/>
      <c r="KCG184" s="396"/>
      <c r="KCH184" s="396"/>
      <c r="KCI184" s="396"/>
      <c r="KCJ184" s="396"/>
      <c r="KCK184" s="396"/>
      <c r="KCL184" s="396"/>
      <c r="KCM184" s="396"/>
      <c r="KCN184" s="396"/>
      <c r="KCO184" s="396"/>
      <c r="KCP184" s="396"/>
      <c r="KCQ184" s="396"/>
      <c r="KCR184" s="396"/>
      <c r="KCS184" s="396"/>
      <c r="KCT184" s="396"/>
      <c r="KCU184" s="396"/>
      <c r="KCV184" s="396"/>
      <c r="KCW184" s="396"/>
      <c r="KCX184" s="396"/>
      <c r="KCY184" s="396"/>
      <c r="KCZ184" s="396"/>
      <c r="KDA184" s="396"/>
      <c r="KDB184" s="396"/>
      <c r="KDC184" s="396"/>
      <c r="KDD184" s="396"/>
      <c r="KDE184" s="396"/>
      <c r="KDF184" s="396"/>
      <c r="KDG184" s="396"/>
      <c r="KDH184" s="396"/>
      <c r="KDI184" s="396"/>
      <c r="KDJ184" s="396"/>
      <c r="KDK184" s="396"/>
      <c r="KDL184" s="396"/>
      <c r="KDM184" s="396"/>
      <c r="KDN184" s="396"/>
      <c r="KDO184" s="396"/>
      <c r="KDP184" s="396"/>
      <c r="KDQ184" s="396"/>
      <c r="KDR184" s="396"/>
      <c r="KDS184" s="396"/>
      <c r="KDT184" s="396"/>
      <c r="KDU184" s="396"/>
      <c r="KDV184" s="396"/>
      <c r="KDW184" s="396"/>
      <c r="KDX184" s="396"/>
      <c r="KDY184" s="396"/>
      <c r="KDZ184" s="396"/>
      <c r="KEA184" s="396"/>
      <c r="KEB184" s="396"/>
      <c r="KEC184" s="396"/>
      <c r="KED184" s="396"/>
      <c r="KEE184" s="396"/>
      <c r="KEF184" s="396"/>
      <c r="KEG184" s="396"/>
      <c r="KEH184" s="396"/>
      <c r="KEI184" s="396"/>
      <c r="KEJ184" s="396"/>
      <c r="KEK184" s="396"/>
      <c r="KEL184" s="396"/>
      <c r="KEM184" s="396"/>
      <c r="KEN184" s="396"/>
      <c r="KEO184" s="396"/>
      <c r="KEP184" s="396"/>
      <c r="KEQ184" s="396"/>
      <c r="KER184" s="396"/>
      <c r="KES184" s="396"/>
      <c r="KET184" s="396"/>
      <c r="KEU184" s="396"/>
      <c r="KEV184" s="396"/>
      <c r="KEW184" s="396"/>
      <c r="KEX184" s="396"/>
      <c r="KEY184" s="396"/>
      <c r="KEZ184" s="396"/>
      <c r="KFA184" s="396"/>
      <c r="KFB184" s="396"/>
      <c r="KFC184" s="396"/>
      <c r="KFD184" s="396"/>
      <c r="KFE184" s="396"/>
      <c r="KFF184" s="396"/>
      <c r="KFG184" s="396"/>
      <c r="KFH184" s="396"/>
      <c r="KFI184" s="396"/>
      <c r="KFJ184" s="396"/>
      <c r="KFK184" s="396"/>
      <c r="KFL184" s="396"/>
      <c r="KFM184" s="396"/>
      <c r="KFN184" s="396"/>
      <c r="KFO184" s="396"/>
      <c r="KFP184" s="396"/>
      <c r="KFQ184" s="396"/>
      <c r="KFR184" s="396"/>
      <c r="KFS184" s="396"/>
      <c r="KFT184" s="396"/>
      <c r="KFU184" s="396"/>
      <c r="KFV184" s="396"/>
      <c r="KFW184" s="396"/>
      <c r="KFX184" s="396"/>
      <c r="KFY184" s="396"/>
      <c r="KFZ184" s="396"/>
      <c r="KGA184" s="396"/>
      <c r="KGB184" s="396"/>
      <c r="KGC184" s="396"/>
      <c r="KGD184" s="396"/>
      <c r="KGE184" s="396"/>
      <c r="KGF184" s="396"/>
      <c r="KGG184" s="396"/>
      <c r="KGH184" s="396"/>
      <c r="KGI184" s="396"/>
      <c r="KGJ184" s="396"/>
      <c r="KGK184" s="396"/>
      <c r="KGL184" s="396"/>
      <c r="KGM184" s="396"/>
      <c r="KGN184" s="396"/>
      <c r="KGO184" s="396"/>
      <c r="KGP184" s="396"/>
      <c r="KGQ184" s="396"/>
      <c r="KGR184" s="396"/>
      <c r="KGS184" s="396"/>
      <c r="KGT184" s="396"/>
      <c r="KGU184" s="396"/>
      <c r="KGV184" s="396"/>
      <c r="KGW184" s="396"/>
      <c r="KGX184" s="396"/>
      <c r="KGY184" s="396"/>
      <c r="KGZ184" s="396"/>
      <c r="KHA184" s="396"/>
      <c r="KHB184" s="396"/>
      <c r="KHC184" s="396"/>
      <c r="KHD184" s="396"/>
      <c r="KHE184" s="396"/>
      <c r="KHF184" s="396"/>
      <c r="KHG184" s="396"/>
      <c r="KHH184" s="396"/>
      <c r="KHI184" s="396"/>
      <c r="KHJ184" s="396"/>
      <c r="KHK184" s="396"/>
      <c r="KHL184" s="396"/>
      <c r="KHM184" s="396"/>
      <c r="KHN184" s="396"/>
      <c r="KHO184" s="396"/>
      <c r="KHP184" s="396"/>
      <c r="KHQ184" s="396"/>
      <c r="KHR184" s="396"/>
      <c r="KHS184" s="396"/>
      <c r="KHT184" s="396"/>
      <c r="KHU184" s="396"/>
      <c r="KHV184" s="396"/>
      <c r="KHW184" s="396"/>
      <c r="KHX184" s="396"/>
      <c r="KHY184" s="396"/>
      <c r="KHZ184" s="396"/>
      <c r="KIA184" s="396"/>
      <c r="KIB184" s="396"/>
      <c r="KIC184" s="396"/>
      <c r="KID184" s="396"/>
      <c r="KIE184" s="396"/>
      <c r="KIF184" s="396"/>
      <c r="KIG184" s="396"/>
      <c r="KIH184" s="396"/>
      <c r="KII184" s="396"/>
      <c r="KIJ184" s="396"/>
      <c r="KIK184" s="396"/>
      <c r="KIL184" s="396"/>
      <c r="KIM184" s="396"/>
      <c r="KIN184" s="396"/>
      <c r="KIO184" s="396"/>
      <c r="KIP184" s="396"/>
      <c r="KIQ184" s="396"/>
      <c r="KIR184" s="396"/>
      <c r="KIS184" s="396"/>
      <c r="KIT184" s="396"/>
      <c r="KIU184" s="396"/>
      <c r="KIV184" s="396"/>
      <c r="KIW184" s="396"/>
      <c r="KIX184" s="396"/>
      <c r="KIY184" s="396"/>
      <c r="KIZ184" s="396"/>
      <c r="KJA184" s="396"/>
      <c r="KJB184" s="396"/>
      <c r="KJC184" s="396"/>
      <c r="KJD184" s="396"/>
      <c r="KJE184" s="396"/>
      <c r="KJF184" s="396"/>
      <c r="KJG184" s="396"/>
      <c r="KJH184" s="396"/>
      <c r="KJI184" s="396"/>
      <c r="KJJ184" s="396"/>
      <c r="KJK184" s="396"/>
      <c r="KJL184" s="396"/>
      <c r="KJM184" s="396"/>
      <c r="KJN184" s="396"/>
      <c r="KJO184" s="396"/>
      <c r="KJP184" s="396"/>
      <c r="KJQ184" s="396"/>
      <c r="KJR184" s="396"/>
      <c r="KJS184" s="396"/>
      <c r="KJT184" s="396"/>
      <c r="KJU184" s="396"/>
      <c r="KJV184" s="396"/>
      <c r="KJW184" s="396"/>
      <c r="KJX184" s="396"/>
      <c r="KJY184" s="396"/>
      <c r="KJZ184" s="396"/>
      <c r="KKA184" s="396"/>
      <c r="KKB184" s="396"/>
      <c r="KKC184" s="396"/>
      <c r="KKD184" s="396"/>
      <c r="KKE184" s="396"/>
      <c r="KKF184" s="396"/>
      <c r="KKG184" s="396"/>
      <c r="KKH184" s="396"/>
      <c r="KKI184" s="396"/>
      <c r="KKJ184" s="396"/>
      <c r="KKK184" s="396"/>
      <c r="KKL184" s="396"/>
      <c r="KKM184" s="396"/>
      <c r="KKN184" s="396"/>
      <c r="KKO184" s="396"/>
      <c r="KKP184" s="396"/>
      <c r="KKQ184" s="396"/>
      <c r="KKR184" s="396"/>
      <c r="KKS184" s="396"/>
      <c r="KKT184" s="396"/>
      <c r="KKU184" s="396"/>
      <c r="KKV184" s="396"/>
      <c r="KKW184" s="396"/>
      <c r="KKX184" s="396"/>
      <c r="KKY184" s="396"/>
      <c r="KKZ184" s="396"/>
      <c r="KLA184" s="396"/>
      <c r="KLB184" s="396"/>
      <c r="KLC184" s="396"/>
      <c r="KLD184" s="396"/>
      <c r="KLE184" s="396"/>
      <c r="KLF184" s="396"/>
      <c r="KLG184" s="396"/>
      <c r="KLH184" s="396"/>
      <c r="KLI184" s="396"/>
      <c r="KLJ184" s="396"/>
      <c r="KLK184" s="396"/>
      <c r="KLL184" s="396"/>
      <c r="KLM184" s="396"/>
      <c r="KLN184" s="396"/>
      <c r="KLO184" s="396"/>
      <c r="KLP184" s="396"/>
      <c r="KLQ184" s="396"/>
      <c r="KLR184" s="396"/>
      <c r="KLS184" s="396"/>
      <c r="KLT184" s="396"/>
      <c r="KLU184" s="396"/>
      <c r="KLV184" s="396"/>
      <c r="KLW184" s="396"/>
      <c r="KLX184" s="396"/>
      <c r="KLY184" s="396"/>
      <c r="KLZ184" s="396"/>
      <c r="KMA184" s="396"/>
      <c r="KMB184" s="396"/>
      <c r="KMC184" s="396"/>
      <c r="KMD184" s="396"/>
      <c r="KME184" s="396"/>
      <c r="KMF184" s="396"/>
      <c r="KMG184" s="396"/>
      <c r="KMH184" s="396"/>
      <c r="KMI184" s="396"/>
      <c r="KMJ184" s="396"/>
      <c r="KMK184" s="396"/>
      <c r="KML184" s="396"/>
      <c r="KMM184" s="396"/>
      <c r="KMN184" s="396"/>
      <c r="KMO184" s="396"/>
      <c r="KMP184" s="396"/>
      <c r="KMQ184" s="396"/>
      <c r="KMR184" s="396"/>
      <c r="KMS184" s="396"/>
      <c r="KMT184" s="396"/>
      <c r="KMU184" s="396"/>
      <c r="KMV184" s="396"/>
      <c r="KMW184" s="396"/>
      <c r="KMX184" s="396"/>
      <c r="KMY184" s="396"/>
      <c r="KMZ184" s="396"/>
      <c r="KNA184" s="396"/>
      <c r="KNB184" s="396"/>
      <c r="KNC184" s="396"/>
      <c r="KND184" s="396"/>
      <c r="KNE184" s="396"/>
      <c r="KNF184" s="396"/>
      <c r="KNG184" s="396"/>
      <c r="KNH184" s="396"/>
      <c r="KNI184" s="396"/>
      <c r="KNJ184" s="396"/>
      <c r="KNK184" s="396"/>
      <c r="KNL184" s="396"/>
      <c r="KNM184" s="396"/>
      <c r="KNN184" s="396"/>
      <c r="KNO184" s="396"/>
      <c r="KNP184" s="396"/>
      <c r="KNQ184" s="396"/>
      <c r="KNR184" s="396"/>
      <c r="KNS184" s="396"/>
      <c r="KNT184" s="396"/>
      <c r="KNU184" s="396"/>
      <c r="KNV184" s="396"/>
      <c r="KNW184" s="396"/>
      <c r="KNX184" s="396"/>
      <c r="KNY184" s="396"/>
      <c r="KNZ184" s="396"/>
      <c r="KOA184" s="396"/>
      <c r="KOB184" s="396"/>
      <c r="KOC184" s="396"/>
      <c r="KOD184" s="396"/>
      <c r="KOE184" s="396"/>
      <c r="KOF184" s="396"/>
      <c r="KOG184" s="396"/>
      <c r="KOH184" s="396"/>
      <c r="KOI184" s="396"/>
      <c r="KOJ184" s="396"/>
      <c r="KOK184" s="396"/>
      <c r="KOL184" s="396"/>
      <c r="KOM184" s="396"/>
      <c r="KON184" s="396"/>
      <c r="KOO184" s="396"/>
      <c r="KOP184" s="396"/>
      <c r="KOQ184" s="396"/>
      <c r="KOR184" s="396"/>
      <c r="KOS184" s="396"/>
      <c r="KOT184" s="396"/>
      <c r="KOU184" s="396"/>
      <c r="KOV184" s="396"/>
      <c r="KOW184" s="396"/>
      <c r="KOX184" s="396"/>
      <c r="KOY184" s="396"/>
      <c r="KOZ184" s="396"/>
      <c r="KPA184" s="396"/>
      <c r="KPB184" s="396"/>
      <c r="KPC184" s="396"/>
      <c r="KPD184" s="396"/>
      <c r="KPE184" s="396"/>
      <c r="KPF184" s="396"/>
      <c r="KPG184" s="396"/>
      <c r="KPH184" s="396"/>
      <c r="KPI184" s="396"/>
      <c r="KPJ184" s="396"/>
      <c r="KPK184" s="396"/>
      <c r="KPL184" s="396"/>
      <c r="KPM184" s="396"/>
      <c r="KPN184" s="396"/>
      <c r="KPO184" s="396"/>
      <c r="KPP184" s="396"/>
      <c r="KPQ184" s="396"/>
      <c r="KPR184" s="396"/>
      <c r="KPS184" s="396"/>
      <c r="KPT184" s="396"/>
      <c r="KPU184" s="396"/>
      <c r="KPV184" s="396"/>
      <c r="KPW184" s="396"/>
      <c r="KPX184" s="396"/>
      <c r="KPY184" s="396"/>
      <c r="KPZ184" s="396"/>
      <c r="KQA184" s="396"/>
      <c r="KQB184" s="396"/>
      <c r="KQC184" s="396"/>
      <c r="KQD184" s="396"/>
      <c r="KQE184" s="396"/>
      <c r="KQF184" s="396"/>
      <c r="KQG184" s="396"/>
      <c r="KQH184" s="396"/>
      <c r="KQI184" s="396"/>
      <c r="KQJ184" s="396"/>
      <c r="KQK184" s="396"/>
      <c r="KQL184" s="396"/>
      <c r="KQM184" s="396"/>
      <c r="KQN184" s="396"/>
      <c r="KQO184" s="396"/>
      <c r="KQP184" s="396"/>
      <c r="KQQ184" s="396"/>
      <c r="KQR184" s="396"/>
      <c r="KQS184" s="396"/>
      <c r="KQT184" s="396"/>
      <c r="KQU184" s="396"/>
      <c r="KQV184" s="396"/>
      <c r="KQW184" s="396"/>
      <c r="KQX184" s="396"/>
      <c r="KQY184" s="396"/>
      <c r="KQZ184" s="396"/>
      <c r="KRA184" s="396"/>
      <c r="KRB184" s="396"/>
      <c r="KRC184" s="396"/>
      <c r="KRD184" s="396"/>
      <c r="KRE184" s="396"/>
      <c r="KRF184" s="396"/>
      <c r="KRG184" s="396"/>
      <c r="KRH184" s="396"/>
      <c r="KRI184" s="396"/>
      <c r="KRJ184" s="396"/>
      <c r="KRK184" s="396"/>
      <c r="KRL184" s="396"/>
      <c r="KRM184" s="396"/>
      <c r="KRN184" s="396"/>
      <c r="KRO184" s="396"/>
      <c r="KRP184" s="396"/>
      <c r="KRQ184" s="396"/>
      <c r="KRR184" s="396"/>
      <c r="KRS184" s="396"/>
      <c r="KRT184" s="396"/>
      <c r="KRU184" s="396"/>
      <c r="KRV184" s="396"/>
      <c r="KRW184" s="396"/>
      <c r="KRX184" s="396"/>
      <c r="KRY184" s="396"/>
      <c r="KRZ184" s="396"/>
      <c r="KSA184" s="396"/>
      <c r="KSB184" s="396"/>
      <c r="KSC184" s="396"/>
      <c r="KSD184" s="396"/>
      <c r="KSE184" s="396"/>
      <c r="KSF184" s="396"/>
      <c r="KSG184" s="396"/>
      <c r="KSH184" s="396"/>
      <c r="KSI184" s="396"/>
      <c r="KSJ184" s="396"/>
      <c r="KSK184" s="396"/>
      <c r="KSL184" s="396"/>
      <c r="KSM184" s="396"/>
      <c r="KSN184" s="396"/>
      <c r="KSO184" s="396"/>
      <c r="KSP184" s="396"/>
      <c r="KSQ184" s="396"/>
      <c r="KSR184" s="396"/>
      <c r="KSS184" s="396"/>
      <c r="KST184" s="396"/>
      <c r="KSU184" s="396"/>
      <c r="KSV184" s="396"/>
      <c r="KSW184" s="396"/>
      <c r="KSX184" s="396"/>
      <c r="KSY184" s="396"/>
      <c r="KSZ184" s="396"/>
      <c r="KTA184" s="396"/>
      <c r="KTB184" s="396"/>
      <c r="KTC184" s="396"/>
      <c r="KTD184" s="396"/>
      <c r="KTE184" s="396"/>
      <c r="KTF184" s="396"/>
      <c r="KTG184" s="396"/>
      <c r="KTH184" s="396"/>
      <c r="KTI184" s="396"/>
      <c r="KTJ184" s="396"/>
      <c r="KTK184" s="396"/>
      <c r="KTL184" s="396"/>
      <c r="KTM184" s="396"/>
      <c r="KTN184" s="396"/>
      <c r="KTO184" s="396"/>
      <c r="KTP184" s="396"/>
      <c r="KTQ184" s="396"/>
      <c r="KTR184" s="396"/>
      <c r="KTS184" s="396"/>
      <c r="KTT184" s="396"/>
      <c r="KTU184" s="396"/>
      <c r="KTV184" s="396"/>
      <c r="KTW184" s="396"/>
      <c r="KTX184" s="396"/>
      <c r="KTY184" s="396"/>
      <c r="KTZ184" s="396"/>
      <c r="KUA184" s="396"/>
      <c r="KUB184" s="396"/>
      <c r="KUC184" s="396"/>
      <c r="KUD184" s="396"/>
      <c r="KUE184" s="396"/>
      <c r="KUF184" s="396"/>
      <c r="KUG184" s="396"/>
      <c r="KUH184" s="396"/>
      <c r="KUI184" s="396"/>
      <c r="KUJ184" s="396"/>
      <c r="KUK184" s="396"/>
      <c r="KUL184" s="396"/>
      <c r="KUM184" s="396"/>
      <c r="KUN184" s="396"/>
      <c r="KUO184" s="396"/>
      <c r="KUP184" s="396"/>
      <c r="KUQ184" s="396"/>
      <c r="KUR184" s="396"/>
      <c r="KUS184" s="396"/>
      <c r="KUT184" s="396"/>
      <c r="KUU184" s="396"/>
      <c r="KUV184" s="396"/>
      <c r="KUW184" s="396"/>
      <c r="KUX184" s="396"/>
      <c r="KUY184" s="396"/>
      <c r="KUZ184" s="396"/>
      <c r="KVA184" s="396"/>
      <c r="KVB184" s="396"/>
      <c r="KVC184" s="396"/>
      <c r="KVD184" s="396"/>
      <c r="KVE184" s="396"/>
      <c r="KVF184" s="396"/>
      <c r="KVG184" s="396"/>
      <c r="KVH184" s="396"/>
      <c r="KVI184" s="396"/>
      <c r="KVJ184" s="396"/>
      <c r="KVK184" s="396"/>
      <c r="KVL184" s="396"/>
      <c r="KVM184" s="396"/>
      <c r="KVN184" s="396"/>
      <c r="KVO184" s="396"/>
      <c r="KVP184" s="396"/>
      <c r="KVQ184" s="396"/>
      <c r="KVR184" s="396"/>
      <c r="KVS184" s="396"/>
      <c r="KVT184" s="396"/>
      <c r="KVU184" s="396"/>
      <c r="KVV184" s="396"/>
      <c r="KVW184" s="396"/>
      <c r="KVX184" s="396"/>
      <c r="KVY184" s="396"/>
      <c r="KVZ184" s="396"/>
      <c r="KWA184" s="396"/>
      <c r="KWB184" s="396"/>
      <c r="KWC184" s="396"/>
      <c r="KWD184" s="396"/>
      <c r="KWE184" s="396"/>
      <c r="KWF184" s="396"/>
      <c r="KWG184" s="396"/>
      <c r="KWH184" s="396"/>
      <c r="KWI184" s="396"/>
      <c r="KWJ184" s="396"/>
      <c r="KWK184" s="396"/>
      <c r="KWL184" s="396"/>
      <c r="KWM184" s="396"/>
      <c r="KWN184" s="396"/>
      <c r="KWO184" s="396"/>
      <c r="KWP184" s="396"/>
      <c r="KWQ184" s="396"/>
      <c r="KWR184" s="396"/>
      <c r="KWS184" s="396"/>
      <c r="KWT184" s="396"/>
      <c r="KWU184" s="396"/>
      <c r="KWV184" s="396"/>
      <c r="KWW184" s="396"/>
      <c r="KWX184" s="396"/>
      <c r="KWY184" s="396"/>
      <c r="KWZ184" s="396"/>
      <c r="KXA184" s="396"/>
      <c r="KXB184" s="396"/>
      <c r="KXC184" s="396"/>
      <c r="KXD184" s="396"/>
      <c r="KXE184" s="396"/>
      <c r="KXF184" s="396"/>
      <c r="KXG184" s="396"/>
      <c r="KXH184" s="396"/>
      <c r="KXI184" s="396"/>
      <c r="KXJ184" s="396"/>
      <c r="KXK184" s="396"/>
      <c r="KXL184" s="396"/>
      <c r="KXM184" s="396"/>
      <c r="KXN184" s="396"/>
      <c r="KXO184" s="396"/>
      <c r="KXP184" s="396"/>
      <c r="KXQ184" s="396"/>
      <c r="KXR184" s="396"/>
      <c r="KXS184" s="396"/>
      <c r="KXT184" s="396"/>
      <c r="KXU184" s="396"/>
      <c r="KXV184" s="396"/>
      <c r="KXW184" s="396"/>
      <c r="KXX184" s="396"/>
      <c r="KXY184" s="396"/>
      <c r="KXZ184" s="396"/>
      <c r="KYA184" s="396"/>
      <c r="KYB184" s="396"/>
      <c r="KYC184" s="396"/>
      <c r="KYD184" s="396"/>
      <c r="KYE184" s="396"/>
      <c r="KYF184" s="396"/>
      <c r="KYG184" s="396"/>
      <c r="KYH184" s="396"/>
      <c r="KYI184" s="396"/>
      <c r="KYJ184" s="396"/>
      <c r="KYK184" s="396"/>
      <c r="KYL184" s="396"/>
      <c r="KYM184" s="396"/>
      <c r="KYN184" s="396"/>
      <c r="KYO184" s="396"/>
      <c r="KYP184" s="396"/>
      <c r="KYQ184" s="396"/>
      <c r="KYR184" s="396"/>
      <c r="KYS184" s="396"/>
      <c r="KYT184" s="396"/>
      <c r="KYU184" s="396"/>
      <c r="KYV184" s="396"/>
      <c r="KYW184" s="396"/>
      <c r="KYX184" s="396"/>
      <c r="KYY184" s="396"/>
      <c r="KYZ184" s="396"/>
      <c r="KZA184" s="396"/>
      <c r="KZB184" s="396"/>
      <c r="KZC184" s="396"/>
      <c r="KZD184" s="396"/>
      <c r="KZE184" s="396"/>
      <c r="KZF184" s="396"/>
      <c r="KZG184" s="396"/>
      <c r="KZH184" s="396"/>
      <c r="KZI184" s="396"/>
      <c r="KZJ184" s="396"/>
      <c r="KZK184" s="396"/>
      <c r="KZL184" s="396"/>
      <c r="KZM184" s="396"/>
      <c r="KZN184" s="396"/>
      <c r="KZO184" s="396"/>
      <c r="KZP184" s="396"/>
      <c r="KZQ184" s="396"/>
      <c r="KZR184" s="396"/>
      <c r="KZS184" s="396"/>
      <c r="KZT184" s="396"/>
      <c r="KZU184" s="396"/>
      <c r="KZV184" s="396"/>
      <c r="KZW184" s="396"/>
      <c r="KZX184" s="396"/>
      <c r="KZY184" s="396"/>
      <c r="KZZ184" s="396"/>
      <c r="LAA184" s="396"/>
      <c r="LAB184" s="396"/>
      <c r="LAC184" s="396"/>
      <c r="LAD184" s="396"/>
      <c r="LAE184" s="396"/>
      <c r="LAF184" s="396"/>
      <c r="LAG184" s="396"/>
      <c r="LAH184" s="396"/>
      <c r="LAI184" s="396"/>
      <c r="LAJ184" s="396"/>
      <c r="LAK184" s="396"/>
      <c r="LAL184" s="396"/>
      <c r="LAM184" s="396"/>
      <c r="LAN184" s="396"/>
      <c r="LAO184" s="396"/>
      <c r="LAP184" s="396"/>
      <c r="LAQ184" s="396"/>
      <c r="LAR184" s="396"/>
      <c r="LAS184" s="396"/>
      <c r="LAT184" s="396"/>
      <c r="LAU184" s="396"/>
      <c r="LAV184" s="396"/>
      <c r="LAW184" s="396"/>
      <c r="LAX184" s="396"/>
      <c r="LAY184" s="396"/>
      <c r="LAZ184" s="396"/>
      <c r="LBA184" s="396"/>
      <c r="LBB184" s="396"/>
      <c r="LBC184" s="396"/>
      <c r="LBD184" s="396"/>
      <c r="LBE184" s="396"/>
      <c r="LBF184" s="396"/>
      <c r="LBG184" s="396"/>
      <c r="LBH184" s="396"/>
      <c r="LBI184" s="396"/>
      <c r="LBJ184" s="396"/>
      <c r="LBK184" s="396"/>
      <c r="LBL184" s="396"/>
      <c r="LBM184" s="396"/>
      <c r="LBN184" s="396"/>
      <c r="LBO184" s="396"/>
      <c r="LBP184" s="396"/>
      <c r="LBQ184" s="396"/>
      <c r="LBR184" s="396"/>
      <c r="LBS184" s="396"/>
      <c r="LBT184" s="396"/>
      <c r="LBU184" s="396"/>
      <c r="LBV184" s="396"/>
      <c r="LBW184" s="396"/>
      <c r="LBX184" s="396"/>
      <c r="LBY184" s="396"/>
      <c r="LBZ184" s="396"/>
      <c r="LCA184" s="396"/>
      <c r="LCB184" s="396"/>
      <c r="LCC184" s="396"/>
      <c r="LCD184" s="396"/>
      <c r="LCE184" s="396"/>
      <c r="LCF184" s="396"/>
      <c r="LCG184" s="396"/>
      <c r="LCH184" s="396"/>
      <c r="LCI184" s="396"/>
      <c r="LCJ184" s="396"/>
      <c r="LCK184" s="396"/>
      <c r="LCL184" s="396"/>
      <c r="LCM184" s="396"/>
      <c r="LCN184" s="396"/>
      <c r="LCO184" s="396"/>
      <c r="LCP184" s="396"/>
      <c r="LCQ184" s="396"/>
      <c r="LCR184" s="396"/>
      <c r="LCS184" s="396"/>
      <c r="LCT184" s="396"/>
      <c r="LCU184" s="396"/>
      <c r="LCV184" s="396"/>
      <c r="LCW184" s="396"/>
      <c r="LCX184" s="396"/>
      <c r="LCY184" s="396"/>
      <c r="LCZ184" s="396"/>
      <c r="LDA184" s="396"/>
      <c r="LDB184" s="396"/>
      <c r="LDC184" s="396"/>
      <c r="LDD184" s="396"/>
      <c r="LDE184" s="396"/>
      <c r="LDF184" s="396"/>
      <c r="LDG184" s="396"/>
      <c r="LDH184" s="396"/>
      <c r="LDI184" s="396"/>
      <c r="LDJ184" s="396"/>
      <c r="LDK184" s="396"/>
      <c r="LDL184" s="396"/>
      <c r="LDM184" s="396"/>
      <c r="LDN184" s="396"/>
      <c r="LDO184" s="396"/>
      <c r="LDP184" s="396"/>
      <c r="LDQ184" s="396"/>
      <c r="LDR184" s="396"/>
      <c r="LDS184" s="396"/>
      <c r="LDT184" s="396"/>
      <c r="LDU184" s="396"/>
      <c r="LDV184" s="396"/>
      <c r="LDW184" s="396"/>
      <c r="LDX184" s="396"/>
      <c r="LDY184" s="396"/>
      <c r="LDZ184" s="396"/>
      <c r="LEA184" s="396"/>
      <c r="LEB184" s="396"/>
      <c r="LEC184" s="396"/>
      <c r="LED184" s="396"/>
      <c r="LEE184" s="396"/>
      <c r="LEF184" s="396"/>
      <c r="LEG184" s="396"/>
      <c r="LEH184" s="396"/>
      <c r="LEI184" s="396"/>
      <c r="LEJ184" s="396"/>
      <c r="LEK184" s="396"/>
      <c r="LEL184" s="396"/>
      <c r="LEM184" s="396"/>
      <c r="LEN184" s="396"/>
      <c r="LEO184" s="396"/>
      <c r="LEP184" s="396"/>
      <c r="LEQ184" s="396"/>
      <c r="LER184" s="396"/>
      <c r="LES184" s="396"/>
      <c r="LET184" s="396"/>
      <c r="LEU184" s="396"/>
      <c r="LEV184" s="396"/>
      <c r="LEW184" s="396"/>
      <c r="LEX184" s="396"/>
      <c r="LEY184" s="396"/>
      <c r="LEZ184" s="396"/>
      <c r="LFA184" s="396"/>
      <c r="LFB184" s="396"/>
      <c r="LFC184" s="396"/>
      <c r="LFD184" s="396"/>
      <c r="LFE184" s="396"/>
      <c r="LFF184" s="396"/>
      <c r="LFG184" s="396"/>
      <c r="LFH184" s="396"/>
      <c r="LFI184" s="396"/>
      <c r="LFJ184" s="396"/>
      <c r="LFK184" s="396"/>
      <c r="LFL184" s="396"/>
      <c r="LFM184" s="396"/>
      <c r="LFN184" s="396"/>
      <c r="LFO184" s="396"/>
      <c r="LFP184" s="396"/>
      <c r="LFQ184" s="396"/>
      <c r="LFR184" s="396"/>
      <c r="LFS184" s="396"/>
      <c r="LFT184" s="396"/>
      <c r="LFU184" s="396"/>
      <c r="LFV184" s="396"/>
      <c r="LFW184" s="396"/>
      <c r="LFX184" s="396"/>
      <c r="LFY184" s="396"/>
      <c r="LFZ184" s="396"/>
      <c r="LGA184" s="396"/>
      <c r="LGB184" s="396"/>
      <c r="LGC184" s="396"/>
      <c r="LGD184" s="396"/>
      <c r="LGE184" s="396"/>
      <c r="LGF184" s="396"/>
      <c r="LGG184" s="396"/>
      <c r="LGH184" s="396"/>
      <c r="LGI184" s="396"/>
      <c r="LGJ184" s="396"/>
      <c r="LGK184" s="396"/>
      <c r="LGL184" s="396"/>
      <c r="LGM184" s="396"/>
      <c r="LGN184" s="396"/>
      <c r="LGO184" s="396"/>
      <c r="LGP184" s="396"/>
      <c r="LGQ184" s="396"/>
      <c r="LGR184" s="396"/>
      <c r="LGS184" s="396"/>
      <c r="LGT184" s="396"/>
      <c r="LGU184" s="396"/>
      <c r="LGV184" s="396"/>
      <c r="LGW184" s="396"/>
      <c r="LGX184" s="396"/>
      <c r="LGY184" s="396"/>
      <c r="LGZ184" s="396"/>
      <c r="LHA184" s="396"/>
      <c r="LHB184" s="396"/>
      <c r="LHC184" s="396"/>
      <c r="LHD184" s="396"/>
      <c r="LHE184" s="396"/>
      <c r="LHF184" s="396"/>
      <c r="LHG184" s="396"/>
      <c r="LHH184" s="396"/>
      <c r="LHI184" s="396"/>
      <c r="LHJ184" s="396"/>
      <c r="LHK184" s="396"/>
      <c r="LHL184" s="396"/>
      <c r="LHM184" s="396"/>
      <c r="LHN184" s="396"/>
      <c r="LHO184" s="396"/>
      <c r="LHP184" s="396"/>
      <c r="LHQ184" s="396"/>
      <c r="LHR184" s="396"/>
      <c r="LHS184" s="396"/>
      <c r="LHT184" s="396"/>
      <c r="LHU184" s="396"/>
      <c r="LHV184" s="396"/>
      <c r="LHW184" s="396"/>
      <c r="LHX184" s="396"/>
      <c r="LHY184" s="396"/>
      <c r="LHZ184" s="396"/>
      <c r="LIA184" s="396"/>
      <c r="LIB184" s="396"/>
      <c r="LIC184" s="396"/>
      <c r="LID184" s="396"/>
      <c r="LIE184" s="396"/>
      <c r="LIF184" s="396"/>
      <c r="LIG184" s="396"/>
      <c r="LIH184" s="396"/>
      <c r="LII184" s="396"/>
      <c r="LIJ184" s="396"/>
      <c r="LIK184" s="396"/>
      <c r="LIL184" s="396"/>
      <c r="LIM184" s="396"/>
      <c r="LIN184" s="396"/>
      <c r="LIO184" s="396"/>
      <c r="LIP184" s="396"/>
      <c r="LIQ184" s="396"/>
      <c r="LIR184" s="396"/>
      <c r="LIS184" s="396"/>
      <c r="LIT184" s="396"/>
      <c r="LIU184" s="396"/>
      <c r="LIV184" s="396"/>
      <c r="LIW184" s="396"/>
      <c r="LIX184" s="396"/>
      <c r="LIY184" s="396"/>
      <c r="LIZ184" s="396"/>
      <c r="LJA184" s="396"/>
      <c r="LJB184" s="396"/>
      <c r="LJC184" s="396"/>
      <c r="LJD184" s="396"/>
      <c r="LJE184" s="396"/>
      <c r="LJF184" s="396"/>
      <c r="LJG184" s="396"/>
      <c r="LJH184" s="396"/>
      <c r="LJI184" s="396"/>
      <c r="LJJ184" s="396"/>
      <c r="LJK184" s="396"/>
      <c r="LJL184" s="396"/>
      <c r="LJM184" s="396"/>
      <c r="LJN184" s="396"/>
      <c r="LJO184" s="396"/>
      <c r="LJP184" s="396"/>
      <c r="LJQ184" s="396"/>
      <c r="LJR184" s="396"/>
      <c r="LJS184" s="396"/>
      <c r="LJT184" s="396"/>
      <c r="LJU184" s="396"/>
      <c r="LJV184" s="396"/>
      <c r="LJW184" s="396"/>
      <c r="LJX184" s="396"/>
      <c r="LJY184" s="396"/>
      <c r="LJZ184" s="396"/>
      <c r="LKA184" s="396"/>
      <c r="LKB184" s="396"/>
      <c r="LKC184" s="396"/>
      <c r="LKD184" s="396"/>
      <c r="LKE184" s="396"/>
      <c r="LKF184" s="396"/>
      <c r="LKG184" s="396"/>
      <c r="LKH184" s="396"/>
      <c r="LKI184" s="396"/>
      <c r="LKJ184" s="396"/>
      <c r="LKK184" s="396"/>
      <c r="LKL184" s="396"/>
      <c r="LKM184" s="396"/>
      <c r="LKN184" s="396"/>
      <c r="LKO184" s="396"/>
      <c r="LKP184" s="396"/>
      <c r="LKQ184" s="396"/>
      <c r="LKR184" s="396"/>
      <c r="LKS184" s="396"/>
      <c r="LKT184" s="396"/>
      <c r="LKU184" s="396"/>
      <c r="LKV184" s="396"/>
      <c r="LKW184" s="396"/>
      <c r="LKX184" s="396"/>
      <c r="LKY184" s="396"/>
      <c r="LKZ184" s="396"/>
      <c r="LLA184" s="396"/>
      <c r="LLB184" s="396"/>
      <c r="LLC184" s="396"/>
      <c r="LLD184" s="396"/>
      <c r="LLE184" s="396"/>
      <c r="LLF184" s="396"/>
      <c r="LLG184" s="396"/>
      <c r="LLH184" s="396"/>
      <c r="LLI184" s="396"/>
      <c r="LLJ184" s="396"/>
      <c r="LLK184" s="396"/>
      <c r="LLL184" s="396"/>
      <c r="LLM184" s="396"/>
      <c r="LLN184" s="396"/>
      <c r="LLO184" s="396"/>
      <c r="LLP184" s="396"/>
      <c r="LLQ184" s="396"/>
      <c r="LLR184" s="396"/>
      <c r="LLS184" s="396"/>
      <c r="LLT184" s="396"/>
      <c r="LLU184" s="396"/>
      <c r="LLV184" s="396"/>
      <c r="LLW184" s="396"/>
      <c r="LLX184" s="396"/>
      <c r="LLY184" s="396"/>
      <c r="LLZ184" s="396"/>
      <c r="LMA184" s="396"/>
      <c r="LMB184" s="396"/>
      <c r="LMC184" s="396"/>
      <c r="LMD184" s="396"/>
      <c r="LME184" s="396"/>
      <c r="LMF184" s="396"/>
      <c r="LMG184" s="396"/>
      <c r="LMH184" s="396"/>
      <c r="LMI184" s="396"/>
      <c r="LMJ184" s="396"/>
      <c r="LMK184" s="396"/>
      <c r="LML184" s="396"/>
      <c r="LMM184" s="396"/>
      <c r="LMN184" s="396"/>
      <c r="LMO184" s="396"/>
      <c r="LMP184" s="396"/>
      <c r="LMQ184" s="396"/>
      <c r="LMR184" s="396"/>
      <c r="LMS184" s="396"/>
      <c r="LMT184" s="396"/>
      <c r="LMU184" s="396"/>
      <c r="LMV184" s="396"/>
      <c r="LMW184" s="396"/>
      <c r="LMX184" s="396"/>
      <c r="LMY184" s="396"/>
      <c r="LMZ184" s="396"/>
      <c r="LNA184" s="396"/>
      <c r="LNB184" s="396"/>
      <c r="LNC184" s="396"/>
      <c r="LND184" s="396"/>
      <c r="LNE184" s="396"/>
      <c r="LNF184" s="396"/>
      <c r="LNG184" s="396"/>
      <c r="LNH184" s="396"/>
      <c r="LNI184" s="396"/>
      <c r="LNJ184" s="396"/>
      <c r="LNK184" s="396"/>
      <c r="LNL184" s="396"/>
      <c r="LNM184" s="396"/>
      <c r="LNN184" s="396"/>
      <c r="LNO184" s="396"/>
      <c r="LNP184" s="396"/>
      <c r="LNQ184" s="396"/>
      <c r="LNR184" s="396"/>
      <c r="LNS184" s="396"/>
      <c r="LNT184" s="396"/>
      <c r="LNU184" s="396"/>
      <c r="LNV184" s="396"/>
      <c r="LNW184" s="396"/>
      <c r="LNX184" s="396"/>
      <c r="LNY184" s="396"/>
      <c r="LNZ184" s="396"/>
      <c r="LOA184" s="396"/>
      <c r="LOB184" s="396"/>
      <c r="LOC184" s="396"/>
      <c r="LOD184" s="396"/>
      <c r="LOE184" s="396"/>
      <c r="LOF184" s="396"/>
      <c r="LOG184" s="396"/>
      <c r="LOH184" s="396"/>
      <c r="LOI184" s="396"/>
      <c r="LOJ184" s="396"/>
      <c r="LOK184" s="396"/>
      <c r="LOL184" s="396"/>
      <c r="LOM184" s="396"/>
      <c r="LON184" s="396"/>
      <c r="LOO184" s="396"/>
      <c r="LOP184" s="396"/>
      <c r="LOQ184" s="396"/>
      <c r="LOR184" s="396"/>
      <c r="LOS184" s="396"/>
      <c r="LOT184" s="396"/>
      <c r="LOU184" s="396"/>
      <c r="LOV184" s="396"/>
      <c r="LOW184" s="396"/>
      <c r="LOX184" s="396"/>
      <c r="LOY184" s="396"/>
      <c r="LOZ184" s="396"/>
      <c r="LPA184" s="396"/>
      <c r="LPB184" s="396"/>
      <c r="LPC184" s="396"/>
      <c r="LPD184" s="396"/>
      <c r="LPE184" s="396"/>
      <c r="LPF184" s="396"/>
      <c r="LPG184" s="396"/>
      <c r="LPH184" s="396"/>
      <c r="LPI184" s="396"/>
      <c r="LPJ184" s="396"/>
      <c r="LPK184" s="396"/>
      <c r="LPL184" s="396"/>
      <c r="LPM184" s="396"/>
      <c r="LPN184" s="396"/>
      <c r="LPO184" s="396"/>
      <c r="LPP184" s="396"/>
      <c r="LPQ184" s="396"/>
      <c r="LPR184" s="396"/>
      <c r="LPS184" s="396"/>
      <c r="LPT184" s="396"/>
      <c r="LPU184" s="396"/>
      <c r="LPV184" s="396"/>
      <c r="LPW184" s="396"/>
      <c r="LPX184" s="396"/>
      <c r="LPY184" s="396"/>
      <c r="LPZ184" s="396"/>
      <c r="LQA184" s="396"/>
      <c r="LQB184" s="396"/>
      <c r="LQC184" s="396"/>
      <c r="LQD184" s="396"/>
      <c r="LQE184" s="396"/>
      <c r="LQF184" s="396"/>
      <c r="LQG184" s="396"/>
      <c r="LQH184" s="396"/>
      <c r="LQI184" s="396"/>
      <c r="LQJ184" s="396"/>
      <c r="LQK184" s="396"/>
      <c r="LQL184" s="396"/>
      <c r="LQM184" s="396"/>
      <c r="LQN184" s="396"/>
      <c r="LQO184" s="396"/>
      <c r="LQP184" s="396"/>
      <c r="LQQ184" s="396"/>
      <c r="LQR184" s="396"/>
      <c r="LQS184" s="396"/>
      <c r="LQT184" s="396"/>
      <c r="LQU184" s="396"/>
      <c r="LQV184" s="396"/>
      <c r="LQW184" s="396"/>
      <c r="LQX184" s="396"/>
      <c r="LQY184" s="396"/>
      <c r="LQZ184" s="396"/>
      <c r="LRA184" s="396"/>
      <c r="LRB184" s="396"/>
      <c r="LRC184" s="396"/>
      <c r="LRD184" s="396"/>
      <c r="LRE184" s="396"/>
      <c r="LRF184" s="396"/>
      <c r="LRG184" s="396"/>
      <c r="LRH184" s="396"/>
      <c r="LRI184" s="396"/>
      <c r="LRJ184" s="396"/>
      <c r="LRK184" s="396"/>
      <c r="LRL184" s="396"/>
      <c r="LRM184" s="396"/>
      <c r="LRN184" s="396"/>
      <c r="LRO184" s="396"/>
      <c r="LRP184" s="396"/>
      <c r="LRQ184" s="396"/>
      <c r="LRR184" s="396"/>
      <c r="LRS184" s="396"/>
      <c r="LRT184" s="396"/>
      <c r="LRU184" s="396"/>
      <c r="LRV184" s="396"/>
      <c r="LRW184" s="396"/>
      <c r="LRX184" s="396"/>
      <c r="LRY184" s="396"/>
      <c r="LRZ184" s="396"/>
      <c r="LSA184" s="396"/>
      <c r="LSB184" s="396"/>
      <c r="LSC184" s="396"/>
      <c r="LSD184" s="396"/>
      <c r="LSE184" s="396"/>
      <c r="LSF184" s="396"/>
      <c r="LSG184" s="396"/>
      <c r="LSH184" s="396"/>
      <c r="LSI184" s="396"/>
      <c r="LSJ184" s="396"/>
      <c r="LSK184" s="396"/>
      <c r="LSL184" s="396"/>
      <c r="LSM184" s="396"/>
      <c r="LSN184" s="396"/>
      <c r="LSO184" s="396"/>
      <c r="LSP184" s="396"/>
      <c r="LSQ184" s="396"/>
      <c r="LSR184" s="396"/>
      <c r="LSS184" s="396"/>
      <c r="LST184" s="396"/>
      <c r="LSU184" s="396"/>
      <c r="LSV184" s="396"/>
      <c r="LSW184" s="396"/>
      <c r="LSX184" s="396"/>
      <c r="LSY184" s="396"/>
      <c r="LSZ184" s="396"/>
      <c r="LTA184" s="396"/>
      <c r="LTB184" s="396"/>
      <c r="LTC184" s="396"/>
      <c r="LTD184" s="396"/>
      <c r="LTE184" s="396"/>
      <c r="LTF184" s="396"/>
      <c r="LTG184" s="396"/>
      <c r="LTH184" s="396"/>
      <c r="LTI184" s="396"/>
      <c r="LTJ184" s="396"/>
      <c r="LTK184" s="396"/>
      <c r="LTL184" s="396"/>
      <c r="LTM184" s="396"/>
      <c r="LTN184" s="396"/>
      <c r="LTO184" s="396"/>
      <c r="LTP184" s="396"/>
      <c r="LTQ184" s="396"/>
      <c r="LTR184" s="396"/>
      <c r="LTS184" s="396"/>
      <c r="LTT184" s="396"/>
      <c r="LTU184" s="396"/>
      <c r="LTV184" s="396"/>
      <c r="LTW184" s="396"/>
      <c r="LTX184" s="396"/>
      <c r="LTY184" s="396"/>
      <c r="LTZ184" s="396"/>
      <c r="LUA184" s="396"/>
      <c r="LUB184" s="396"/>
      <c r="LUC184" s="396"/>
      <c r="LUD184" s="396"/>
      <c r="LUE184" s="396"/>
      <c r="LUF184" s="396"/>
      <c r="LUG184" s="396"/>
      <c r="LUH184" s="396"/>
      <c r="LUI184" s="396"/>
      <c r="LUJ184" s="396"/>
      <c r="LUK184" s="396"/>
      <c r="LUL184" s="396"/>
      <c r="LUM184" s="396"/>
      <c r="LUN184" s="396"/>
      <c r="LUO184" s="396"/>
      <c r="LUP184" s="396"/>
      <c r="LUQ184" s="396"/>
      <c r="LUR184" s="396"/>
      <c r="LUS184" s="396"/>
      <c r="LUT184" s="396"/>
      <c r="LUU184" s="396"/>
      <c r="LUV184" s="396"/>
      <c r="LUW184" s="396"/>
      <c r="LUX184" s="396"/>
      <c r="LUY184" s="396"/>
      <c r="LUZ184" s="396"/>
      <c r="LVA184" s="396"/>
      <c r="LVB184" s="396"/>
      <c r="LVC184" s="396"/>
      <c r="LVD184" s="396"/>
      <c r="LVE184" s="396"/>
      <c r="LVF184" s="396"/>
      <c r="LVG184" s="396"/>
      <c r="LVH184" s="396"/>
      <c r="LVI184" s="396"/>
      <c r="LVJ184" s="396"/>
      <c r="LVK184" s="396"/>
      <c r="LVL184" s="396"/>
      <c r="LVM184" s="396"/>
      <c r="LVN184" s="396"/>
      <c r="LVO184" s="396"/>
      <c r="LVP184" s="396"/>
      <c r="LVQ184" s="396"/>
      <c r="LVR184" s="396"/>
      <c r="LVS184" s="396"/>
      <c r="LVT184" s="396"/>
      <c r="LVU184" s="396"/>
      <c r="LVV184" s="396"/>
      <c r="LVW184" s="396"/>
      <c r="LVX184" s="396"/>
      <c r="LVY184" s="396"/>
      <c r="LVZ184" s="396"/>
      <c r="LWA184" s="396"/>
      <c r="LWB184" s="396"/>
      <c r="LWC184" s="396"/>
      <c r="LWD184" s="396"/>
      <c r="LWE184" s="396"/>
      <c r="LWF184" s="396"/>
      <c r="LWG184" s="396"/>
      <c r="LWH184" s="396"/>
      <c r="LWI184" s="396"/>
      <c r="LWJ184" s="396"/>
      <c r="LWK184" s="396"/>
      <c r="LWL184" s="396"/>
      <c r="LWM184" s="396"/>
      <c r="LWN184" s="396"/>
      <c r="LWO184" s="396"/>
      <c r="LWP184" s="396"/>
      <c r="LWQ184" s="396"/>
      <c r="LWR184" s="396"/>
      <c r="LWS184" s="396"/>
      <c r="LWT184" s="396"/>
      <c r="LWU184" s="396"/>
      <c r="LWV184" s="396"/>
      <c r="LWW184" s="396"/>
      <c r="LWX184" s="396"/>
      <c r="LWY184" s="396"/>
      <c r="LWZ184" s="396"/>
      <c r="LXA184" s="396"/>
      <c r="LXB184" s="396"/>
      <c r="LXC184" s="396"/>
      <c r="LXD184" s="396"/>
      <c r="LXE184" s="396"/>
      <c r="LXF184" s="396"/>
      <c r="LXG184" s="396"/>
      <c r="LXH184" s="396"/>
      <c r="LXI184" s="396"/>
      <c r="LXJ184" s="396"/>
      <c r="LXK184" s="396"/>
      <c r="LXL184" s="396"/>
      <c r="LXM184" s="396"/>
      <c r="LXN184" s="396"/>
      <c r="LXO184" s="396"/>
      <c r="LXP184" s="396"/>
      <c r="LXQ184" s="396"/>
      <c r="LXR184" s="396"/>
      <c r="LXS184" s="396"/>
      <c r="LXT184" s="396"/>
      <c r="LXU184" s="396"/>
      <c r="LXV184" s="396"/>
      <c r="LXW184" s="396"/>
      <c r="LXX184" s="396"/>
      <c r="LXY184" s="396"/>
      <c r="LXZ184" s="396"/>
      <c r="LYA184" s="396"/>
      <c r="LYB184" s="396"/>
      <c r="LYC184" s="396"/>
      <c r="LYD184" s="396"/>
      <c r="LYE184" s="396"/>
      <c r="LYF184" s="396"/>
      <c r="LYG184" s="396"/>
      <c r="LYH184" s="396"/>
      <c r="LYI184" s="396"/>
      <c r="LYJ184" s="396"/>
      <c r="LYK184" s="396"/>
      <c r="LYL184" s="396"/>
      <c r="LYM184" s="396"/>
      <c r="LYN184" s="396"/>
      <c r="LYO184" s="396"/>
      <c r="LYP184" s="396"/>
      <c r="LYQ184" s="396"/>
      <c r="LYR184" s="396"/>
      <c r="LYS184" s="396"/>
      <c r="LYT184" s="396"/>
      <c r="LYU184" s="396"/>
      <c r="LYV184" s="396"/>
      <c r="LYW184" s="396"/>
      <c r="LYX184" s="396"/>
      <c r="LYY184" s="396"/>
      <c r="LYZ184" s="396"/>
      <c r="LZA184" s="396"/>
      <c r="LZB184" s="396"/>
      <c r="LZC184" s="396"/>
      <c r="LZD184" s="396"/>
      <c r="LZE184" s="396"/>
      <c r="LZF184" s="396"/>
      <c r="LZG184" s="396"/>
      <c r="LZH184" s="396"/>
      <c r="LZI184" s="396"/>
      <c r="LZJ184" s="396"/>
      <c r="LZK184" s="396"/>
      <c r="LZL184" s="396"/>
      <c r="LZM184" s="396"/>
      <c r="LZN184" s="396"/>
      <c r="LZO184" s="396"/>
      <c r="LZP184" s="396"/>
      <c r="LZQ184" s="396"/>
      <c r="LZR184" s="396"/>
      <c r="LZS184" s="396"/>
      <c r="LZT184" s="396"/>
      <c r="LZU184" s="396"/>
      <c r="LZV184" s="396"/>
      <c r="LZW184" s="396"/>
      <c r="LZX184" s="396"/>
      <c r="LZY184" s="396"/>
      <c r="LZZ184" s="396"/>
      <c r="MAA184" s="396"/>
      <c r="MAB184" s="396"/>
      <c r="MAC184" s="396"/>
      <c r="MAD184" s="396"/>
      <c r="MAE184" s="396"/>
      <c r="MAF184" s="396"/>
      <c r="MAG184" s="396"/>
      <c r="MAH184" s="396"/>
      <c r="MAI184" s="396"/>
      <c r="MAJ184" s="396"/>
      <c r="MAK184" s="396"/>
      <c r="MAL184" s="396"/>
      <c r="MAM184" s="396"/>
      <c r="MAN184" s="396"/>
      <c r="MAO184" s="396"/>
      <c r="MAP184" s="396"/>
      <c r="MAQ184" s="396"/>
      <c r="MAR184" s="396"/>
      <c r="MAS184" s="396"/>
      <c r="MAT184" s="396"/>
      <c r="MAU184" s="396"/>
      <c r="MAV184" s="396"/>
      <c r="MAW184" s="396"/>
      <c r="MAX184" s="396"/>
      <c r="MAY184" s="396"/>
      <c r="MAZ184" s="396"/>
      <c r="MBA184" s="396"/>
      <c r="MBB184" s="396"/>
      <c r="MBC184" s="396"/>
      <c r="MBD184" s="396"/>
      <c r="MBE184" s="396"/>
      <c r="MBF184" s="396"/>
      <c r="MBG184" s="396"/>
      <c r="MBH184" s="396"/>
      <c r="MBI184" s="396"/>
      <c r="MBJ184" s="396"/>
      <c r="MBK184" s="396"/>
      <c r="MBL184" s="396"/>
      <c r="MBM184" s="396"/>
      <c r="MBN184" s="396"/>
      <c r="MBO184" s="396"/>
      <c r="MBP184" s="396"/>
      <c r="MBQ184" s="396"/>
      <c r="MBR184" s="396"/>
      <c r="MBS184" s="396"/>
      <c r="MBT184" s="396"/>
      <c r="MBU184" s="396"/>
      <c r="MBV184" s="396"/>
      <c r="MBW184" s="396"/>
      <c r="MBX184" s="396"/>
      <c r="MBY184" s="396"/>
      <c r="MBZ184" s="396"/>
      <c r="MCA184" s="396"/>
      <c r="MCB184" s="396"/>
      <c r="MCC184" s="396"/>
      <c r="MCD184" s="396"/>
      <c r="MCE184" s="396"/>
      <c r="MCF184" s="396"/>
      <c r="MCG184" s="396"/>
      <c r="MCH184" s="396"/>
      <c r="MCI184" s="396"/>
      <c r="MCJ184" s="396"/>
      <c r="MCK184" s="396"/>
      <c r="MCL184" s="396"/>
      <c r="MCM184" s="396"/>
      <c r="MCN184" s="396"/>
      <c r="MCO184" s="396"/>
      <c r="MCP184" s="396"/>
      <c r="MCQ184" s="396"/>
      <c r="MCR184" s="396"/>
      <c r="MCS184" s="396"/>
      <c r="MCT184" s="396"/>
      <c r="MCU184" s="396"/>
      <c r="MCV184" s="396"/>
      <c r="MCW184" s="396"/>
      <c r="MCX184" s="396"/>
      <c r="MCY184" s="396"/>
      <c r="MCZ184" s="396"/>
      <c r="MDA184" s="396"/>
      <c r="MDB184" s="396"/>
      <c r="MDC184" s="396"/>
      <c r="MDD184" s="396"/>
      <c r="MDE184" s="396"/>
      <c r="MDF184" s="396"/>
      <c r="MDG184" s="396"/>
      <c r="MDH184" s="396"/>
      <c r="MDI184" s="396"/>
      <c r="MDJ184" s="396"/>
      <c r="MDK184" s="396"/>
      <c r="MDL184" s="396"/>
      <c r="MDM184" s="396"/>
      <c r="MDN184" s="396"/>
      <c r="MDO184" s="396"/>
      <c r="MDP184" s="396"/>
      <c r="MDQ184" s="396"/>
      <c r="MDR184" s="396"/>
      <c r="MDS184" s="396"/>
      <c r="MDT184" s="396"/>
      <c r="MDU184" s="396"/>
      <c r="MDV184" s="396"/>
      <c r="MDW184" s="396"/>
      <c r="MDX184" s="396"/>
      <c r="MDY184" s="396"/>
      <c r="MDZ184" s="396"/>
      <c r="MEA184" s="396"/>
      <c r="MEB184" s="396"/>
      <c r="MEC184" s="396"/>
      <c r="MED184" s="396"/>
      <c r="MEE184" s="396"/>
      <c r="MEF184" s="396"/>
      <c r="MEG184" s="396"/>
      <c r="MEH184" s="396"/>
      <c r="MEI184" s="396"/>
      <c r="MEJ184" s="396"/>
      <c r="MEK184" s="396"/>
      <c r="MEL184" s="396"/>
      <c r="MEM184" s="396"/>
      <c r="MEN184" s="396"/>
      <c r="MEO184" s="396"/>
      <c r="MEP184" s="396"/>
      <c r="MEQ184" s="396"/>
      <c r="MER184" s="396"/>
      <c r="MES184" s="396"/>
      <c r="MET184" s="396"/>
      <c r="MEU184" s="396"/>
      <c r="MEV184" s="396"/>
      <c r="MEW184" s="396"/>
      <c r="MEX184" s="396"/>
      <c r="MEY184" s="396"/>
      <c r="MEZ184" s="396"/>
      <c r="MFA184" s="396"/>
      <c r="MFB184" s="396"/>
      <c r="MFC184" s="396"/>
      <c r="MFD184" s="396"/>
      <c r="MFE184" s="396"/>
      <c r="MFF184" s="396"/>
      <c r="MFG184" s="396"/>
      <c r="MFH184" s="396"/>
      <c r="MFI184" s="396"/>
      <c r="MFJ184" s="396"/>
      <c r="MFK184" s="396"/>
      <c r="MFL184" s="396"/>
      <c r="MFM184" s="396"/>
      <c r="MFN184" s="396"/>
      <c r="MFO184" s="396"/>
      <c r="MFP184" s="396"/>
      <c r="MFQ184" s="396"/>
      <c r="MFR184" s="396"/>
      <c r="MFS184" s="396"/>
      <c r="MFT184" s="396"/>
      <c r="MFU184" s="396"/>
      <c r="MFV184" s="396"/>
      <c r="MFW184" s="396"/>
      <c r="MFX184" s="396"/>
      <c r="MFY184" s="396"/>
      <c r="MFZ184" s="396"/>
      <c r="MGA184" s="396"/>
      <c r="MGB184" s="396"/>
      <c r="MGC184" s="396"/>
      <c r="MGD184" s="396"/>
      <c r="MGE184" s="396"/>
      <c r="MGF184" s="396"/>
      <c r="MGG184" s="396"/>
      <c r="MGH184" s="396"/>
      <c r="MGI184" s="396"/>
      <c r="MGJ184" s="396"/>
      <c r="MGK184" s="396"/>
      <c r="MGL184" s="396"/>
      <c r="MGM184" s="396"/>
      <c r="MGN184" s="396"/>
      <c r="MGO184" s="396"/>
      <c r="MGP184" s="396"/>
      <c r="MGQ184" s="396"/>
      <c r="MGR184" s="396"/>
      <c r="MGS184" s="396"/>
      <c r="MGT184" s="396"/>
      <c r="MGU184" s="396"/>
      <c r="MGV184" s="396"/>
      <c r="MGW184" s="396"/>
      <c r="MGX184" s="396"/>
      <c r="MGY184" s="396"/>
      <c r="MGZ184" s="396"/>
      <c r="MHA184" s="396"/>
      <c r="MHB184" s="396"/>
      <c r="MHC184" s="396"/>
      <c r="MHD184" s="396"/>
      <c r="MHE184" s="396"/>
      <c r="MHF184" s="396"/>
      <c r="MHG184" s="396"/>
      <c r="MHH184" s="396"/>
      <c r="MHI184" s="396"/>
      <c r="MHJ184" s="396"/>
      <c r="MHK184" s="396"/>
      <c r="MHL184" s="396"/>
      <c r="MHM184" s="396"/>
      <c r="MHN184" s="396"/>
      <c r="MHO184" s="396"/>
      <c r="MHP184" s="396"/>
      <c r="MHQ184" s="396"/>
      <c r="MHR184" s="396"/>
      <c r="MHS184" s="396"/>
      <c r="MHT184" s="396"/>
      <c r="MHU184" s="396"/>
      <c r="MHV184" s="396"/>
      <c r="MHW184" s="396"/>
      <c r="MHX184" s="396"/>
      <c r="MHY184" s="396"/>
      <c r="MHZ184" s="396"/>
      <c r="MIA184" s="396"/>
      <c r="MIB184" s="396"/>
      <c r="MIC184" s="396"/>
      <c r="MID184" s="396"/>
      <c r="MIE184" s="396"/>
      <c r="MIF184" s="396"/>
      <c r="MIG184" s="396"/>
      <c r="MIH184" s="396"/>
      <c r="MII184" s="396"/>
      <c r="MIJ184" s="396"/>
      <c r="MIK184" s="396"/>
      <c r="MIL184" s="396"/>
      <c r="MIM184" s="396"/>
      <c r="MIN184" s="396"/>
      <c r="MIO184" s="396"/>
      <c r="MIP184" s="396"/>
      <c r="MIQ184" s="396"/>
      <c r="MIR184" s="396"/>
      <c r="MIS184" s="396"/>
      <c r="MIT184" s="396"/>
      <c r="MIU184" s="396"/>
      <c r="MIV184" s="396"/>
      <c r="MIW184" s="396"/>
      <c r="MIX184" s="396"/>
      <c r="MIY184" s="396"/>
      <c r="MIZ184" s="396"/>
      <c r="MJA184" s="396"/>
      <c r="MJB184" s="396"/>
      <c r="MJC184" s="396"/>
      <c r="MJD184" s="396"/>
      <c r="MJE184" s="396"/>
      <c r="MJF184" s="396"/>
      <c r="MJG184" s="396"/>
      <c r="MJH184" s="396"/>
      <c r="MJI184" s="396"/>
      <c r="MJJ184" s="396"/>
      <c r="MJK184" s="396"/>
      <c r="MJL184" s="396"/>
      <c r="MJM184" s="396"/>
      <c r="MJN184" s="396"/>
      <c r="MJO184" s="396"/>
      <c r="MJP184" s="396"/>
      <c r="MJQ184" s="396"/>
      <c r="MJR184" s="396"/>
      <c r="MJS184" s="396"/>
      <c r="MJT184" s="396"/>
      <c r="MJU184" s="396"/>
      <c r="MJV184" s="396"/>
      <c r="MJW184" s="396"/>
      <c r="MJX184" s="396"/>
      <c r="MJY184" s="396"/>
      <c r="MJZ184" s="396"/>
      <c r="MKA184" s="396"/>
      <c r="MKB184" s="396"/>
      <c r="MKC184" s="396"/>
      <c r="MKD184" s="396"/>
      <c r="MKE184" s="396"/>
      <c r="MKF184" s="396"/>
      <c r="MKG184" s="396"/>
      <c r="MKH184" s="396"/>
      <c r="MKI184" s="396"/>
      <c r="MKJ184" s="396"/>
      <c r="MKK184" s="396"/>
      <c r="MKL184" s="396"/>
      <c r="MKM184" s="396"/>
      <c r="MKN184" s="396"/>
      <c r="MKO184" s="396"/>
      <c r="MKP184" s="396"/>
      <c r="MKQ184" s="396"/>
      <c r="MKR184" s="396"/>
      <c r="MKS184" s="396"/>
      <c r="MKT184" s="396"/>
      <c r="MKU184" s="396"/>
      <c r="MKV184" s="396"/>
      <c r="MKW184" s="396"/>
      <c r="MKX184" s="396"/>
      <c r="MKY184" s="396"/>
      <c r="MKZ184" s="396"/>
      <c r="MLA184" s="396"/>
      <c r="MLB184" s="396"/>
      <c r="MLC184" s="396"/>
      <c r="MLD184" s="396"/>
      <c r="MLE184" s="396"/>
      <c r="MLF184" s="396"/>
      <c r="MLG184" s="396"/>
      <c r="MLH184" s="396"/>
      <c r="MLI184" s="396"/>
      <c r="MLJ184" s="396"/>
      <c r="MLK184" s="396"/>
      <c r="MLL184" s="396"/>
      <c r="MLM184" s="396"/>
      <c r="MLN184" s="396"/>
      <c r="MLO184" s="396"/>
      <c r="MLP184" s="396"/>
      <c r="MLQ184" s="396"/>
      <c r="MLR184" s="396"/>
      <c r="MLS184" s="396"/>
      <c r="MLT184" s="396"/>
      <c r="MLU184" s="396"/>
      <c r="MLV184" s="396"/>
      <c r="MLW184" s="396"/>
      <c r="MLX184" s="396"/>
      <c r="MLY184" s="396"/>
      <c r="MLZ184" s="396"/>
      <c r="MMA184" s="396"/>
      <c r="MMB184" s="396"/>
      <c r="MMC184" s="396"/>
      <c r="MMD184" s="396"/>
      <c r="MME184" s="396"/>
      <c r="MMF184" s="396"/>
      <c r="MMG184" s="396"/>
      <c r="MMH184" s="396"/>
      <c r="MMI184" s="396"/>
      <c r="MMJ184" s="396"/>
      <c r="MMK184" s="396"/>
      <c r="MML184" s="396"/>
      <c r="MMM184" s="396"/>
      <c r="MMN184" s="396"/>
      <c r="MMO184" s="396"/>
      <c r="MMP184" s="396"/>
      <c r="MMQ184" s="396"/>
      <c r="MMR184" s="396"/>
      <c r="MMS184" s="396"/>
      <c r="MMT184" s="396"/>
      <c r="MMU184" s="396"/>
      <c r="MMV184" s="396"/>
      <c r="MMW184" s="396"/>
      <c r="MMX184" s="396"/>
      <c r="MMY184" s="396"/>
      <c r="MMZ184" s="396"/>
      <c r="MNA184" s="396"/>
      <c r="MNB184" s="396"/>
      <c r="MNC184" s="396"/>
      <c r="MND184" s="396"/>
      <c r="MNE184" s="396"/>
      <c r="MNF184" s="396"/>
      <c r="MNG184" s="396"/>
      <c r="MNH184" s="396"/>
      <c r="MNI184" s="396"/>
      <c r="MNJ184" s="396"/>
      <c r="MNK184" s="396"/>
      <c r="MNL184" s="396"/>
      <c r="MNM184" s="396"/>
      <c r="MNN184" s="396"/>
      <c r="MNO184" s="396"/>
      <c r="MNP184" s="396"/>
      <c r="MNQ184" s="396"/>
      <c r="MNR184" s="396"/>
      <c r="MNS184" s="396"/>
      <c r="MNT184" s="396"/>
      <c r="MNU184" s="396"/>
      <c r="MNV184" s="396"/>
      <c r="MNW184" s="396"/>
      <c r="MNX184" s="396"/>
      <c r="MNY184" s="396"/>
      <c r="MNZ184" s="396"/>
      <c r="MOA184" s="396"/>
      <c r="MOB184" s="396"/>
      <c r="MOC184" s="396"/>
      <c r="MOD184" s="396"/>
      <c r="MOE184" s="396"/>
      <c r="MOF184" s="396"/>
      <c r="MOG184" s="396"/>
      <c r="MOH184" s="396"/>
      <c r="MOI184" s="396"/>
      <c r="MOJ184" s="396"/>
      <c r="MOK184" s="396"/>
      <c r="MOL184" s="396"/>
      <c r="MOM184" s="396"/>
      <c r="MON184" s="396"/>
      <c r="MOO184" s="396"/>
      <c r="MOP184" s="396"/>
      <c r="MOQ184" s="396"/>
      <c r="MOR184" s="396"/>
      <c r="MOS184" s="396"/>
      <c r="MOT184" s="396"/>
      <c r="MOU184" s="396"/>
      <c r="MOV184" s="396"/>
      <c r="MOW184" s="396"/>
      <c r="MOX184" s="396"/>
      <c r="MOY184" s="396"/>
      <c r="MOZ184" s="396"/>
      <c r="MPA184" s="396"/>
      <c r="MPB184" s="396"/>
      <c r="MPC184" s="396"/>
      <c r="MPD184" s="396"/>
      <c r="MPE184" s="396"/>
      <c r="MPF184" s="396"/>
      <c r="MPG184" s="396"/>
      <c r="MPH184" s="396"/>
      <c r="MPI184" s="396"/>
      <c r="MPJ184" s="396"/>
      <c r="MPK184" s="396"/>
      <c r="MPL184" s="396"/>
      <c r="MPM184" s="396"/>
      <c r="MPN184" s="396"/>
      <c r="MPO184" s="396"/>
      <c r="MPP184" s="396"/>
      <c r="MPQ184" s="396"/>
      <c r="MPR184" s="396"/>
      <c r="MPS184" s="396"/>
      <c r="MPT184" s="396"/>
      <c r="MPU184" s="396"/>
      <c r="MPV184" s="396"/>
      <c r="MPW184" s="396"/>
      <c r="MPX184" s="396"/>
      <c r="MPY184" s="396"/>
      <c r="MPZ184" s="396"/>
      <c r="MQA184" s="396"/>
      <c r="MQB184" s="396"/>
      <c r="MQC184" s="396"/>
      <c r="MQD184" s="396"/>
      <c r="MQE184" s="396"/>
      <c r="MQF184" s="396"/>
      <c r="MQG184" s="396"/>
      <c r="MQH184" s="396"/>
      <c r="MQI184" s="396"/>
      <c r="MQJ184" s="396"/>
      <c r="MQK184" s="396"/>
      <c r="MQL184" s="396"/>
      <c r="MQM184" s="396"/>
      <c r="MQN184" s="396"/>
      <c r="MQO184" s="396"/>
      <c r="MQP184" s="396"/>
      <c r="MQQ184" s="396"/>
      <c r="MQR184" s="396"/>
      <c r="MQS184" s="396"/>
      <c r="MQT184" s="396"/>
      <c r="MQU184" s="396"/>
      <c r="MQV184" s="396"/>
      <c r="MQW184" s="396"/>
      <c r="MQX184" s="396"/>
      <c r="MQY184" s="396"/>
      <c r="MQZ184" s="396"/>
      <c r="MRA184" s="396"/>
      <c r="MRB184" s="396"/>
      <c r="MRC184" s="396"/>
      <c r="MRD184" s="396"/>
      <c r="MRE184" s="396"/>
      <c r="MRF184" s="396"/>
      <c r="MRG184" s="396"/>
      <c r="MRH184" s="396"/>
      <c r="MRI184" s="396"/>
      <c r="MRJ184" s="396"/>
      <c r="MRK184" s="396"/>
      <c r="MRL184" s="396"/>
      <c r="MRM184" s="396"/>
      <c r="MRN184" s="396"/>
      <c r="MRO184" s="396"/>
      <c r="MRP184" s="396"/>
      <c r="MRQ184" s="396"/>
      <c r="MRR184" s="396"/>
      <c r="MRS184" s="396"/>
      <c r="MRT184" s="396"/>
      <c r="MRU184" s="396"/>
      <c r="MRV184" s="396"/>
      <c r="MRW184" s="396"/>
      <c r="MRX184" s="396"/>
      <c r="MRY184" s="396"/>
      <c r="MRZ184" s="396"/>
      <c r="MSA184" s="396"/>
      <c r="MSB184" s="396"/>
      <c r="MSC184" s="396"/>
      <c r="MSD184" s="396"/>
      <c r="MSE184" s="396"/>
      <c r="MSF184" s="396"/>
      <c r="MSG184" s="396"/>
      <c r="MSH184" s="396"/>
      <c r="MSI184" s="396"/>
      <c r="MSJ184" s="396"/>
      <c r="MSK184" s="396"/>
      <c r="MSL184" s="396"/>
      <c r="MSM184" s="396"/>
      <c r="MSN184" s="396"/>
      <c r="MSO184" s="396"/>
      <c r="MSP184" s="396"/>
      <c r="MSQ184" s="396"/>
      <c r="MSR184" s="396"/>
      <c r="MSS184" s="396"/>
      <c r="MST184" s="396"/>
      <c r="MSU184" s="396"/>
      <c r="MSV184" s="396"/>
      <c r="MSW184" s="396"/>
      <c r="MSX184" s="396"/>
      <c r="MSY184" s="396"/>
      <c r="MSZ184" s="396"/>
      <c r="MTA184" s="396"/>
      <c r="MTB184" s="396"/>
      <c r="MTC184" s="396"/>
      <c r="MTD184" s="396"/>
      <c r="MTE184" s="396"/>
      <c r="MTF184" s="396"/>
      <c r="MTG184" s="396"/>
      <c r="MTH184" s="396"/>
      <c r="MTI184" s="396"/>
      <c r="MTJ184" s="396"/>
      <c r="MTK184" s="396"/>
      <c r="MTL184" s="396"/>
      <c r="MTM184" s="396"/>
      <c r="MTN184" s="396"/>
      <c r="MTO184" s="396"/>
      <c r="MTP184" s="396"/>
      <c r="MTQ184" s="396"/>
      <c r="MTR184" s="396"/>
      <c r="MTS184" s="396"/>
      <c r="MTT184" s="396"/>
      <c r="MTU184" s="396"/>
      <c r="MTV184" s="396"/>
      <c r="MTW184" s="396"/>
      <c r="MTX184" s="396"/>
      <c r="MTY184" s="396"/>
      <c r="MTZ184" s="396"/>
      <c r="MUA184" s="396"/>
      <c r="MUB184" s="396"/>
      <c r="MUC184" s="396"/>
      <c r="MUD184" s="396"/>
      <c r="MUE184" s="396"/>
      <c r="MUF184" s="396"/>
      <c r="MUG184" s="396"/>
      <c r="MUH184" s="396"/>
      <c r="MUI184" s="396"/>
      <c r="MUJ184" s="396"/>
      <c r="MUK184" s="396"/>
      <c r="MUL184" s="396"/>
      <c r="MUM184" s="396"/>
      <c r="MUN184" s="396"/>
      <c r="MUO184" s="396"/>
      <c r="MUP184" s="396"/>
      <c r="MUQ184" s="396"/>
      <c r="MUR184" s="396"/>
      <c r="MUS184" s="396"/>
      <c r="MUT184" s="396"/>
      <c r="MUU184" s="396"/>
      <c r="MUV184" s="396"/>
      <c r="MUW184" s="396"/>
      <c r="MUX184" s="396"/>
      <c r="MUY184" s="396"/>
      <c r="MUZ184" s="396"/>
      <c r="MVA184" s="396"/>
      <c r="MVB184" s="396"/>
      <c r="MVC184" s="396"/>
      <c r="MVD184" s="396"/>
      <c r="MVE184" s="396"/>
      <c r="MVF184" s="396"/>
      <c r="MVG184" s="396"/>
      <c r="MVH184" s="396"/>
      <c r="MVI184" s="396"/>
      <c r="MVJ184" s="396"/>
      <c r="MVK184" s="396"/>
      <c r="MVL184" s="396"/>
      <c r="MVM184" s="396"/>
      <c r="MVN184" s="396"/>
      <c r="MVO184" s="396"/>
      <c r="MVP184" s="396"/>
      <c r="MVQ184" s="396"/>
      <c r="MVR184" s="396"/>
      <c r="MVS184" s="396"/>
      <c r="MVT184" s="396"/>
      <c r="MVU184" s="396"/>
      <c r="MVV184" s="396"/>
      <c r="MVW184" s="396"/>
      <c r="MVX184" s="396"/>
      <c r="MVY184" s="396"/>
      <c r="MVZ184" s="396"/>
      <c r="MWA184" s="396"/>
      <c r="MWB184" s="396"/>
      <c r="MWC184" s="396"/>
      <c r="MWD184" s="396"/>
      <c r="MWE184" s="396"/>
      <c r="MWF184" s="396"/>
      <c r="MWG184" s="396"/>
      <c r="MWH184" s="396"/>
      <c r="MWI184" s="396"/>
      <c r="MWJ184" s="396"/>
      <c r="MWK184" s="396"/>
      <c r="MWL184" s="396"/>
      <c r="MWM184" s="396"/>
      <c r="MWN184" s="396"/>
      <c r="MWO184" s="396"/>
      <c r="MWP184" s="396"/>
      <c r="MWQ184" s="396"/>
      <c r="MWR184" s="396"/>
      <c r="MWS184" s="396"/>
      <c r="MWT184" s="396"/>
      <c r="MWU184" s="396"/>
      <c r="MWV184" s="396"/>
      <c r="MWW184" s="396"/>
      <c r="MWX184" s="396"/>
      <c r="MWY184" s="396"/>
      <c r="MWZ184" s="396"/>
      <c r="MXA184" s="396"/>
      <c r="MXB184" s="396"/>
      <c r="MXC184" s="396"/>
      <c r="MXD184" s="396"/>
      <c r="MXE184" s="396"/>
      <c r="MXF184" s="396"/>
      <c r="MXG184" s="396"/>
      <c r="MXH184" s="396"/>
      <c r="MXI184" s="396"/>
      <c r="MXJ184" s="396"/>
      <c r="MXK184" s="396"/>
      <c r="MXL184" s="396"/>
      <c r="MXM184" s="396"/>
      <c r="MXN184" s="396"/>
      <c r="MXO184" s="396"/>
      <c r="MXP184" s="396"/>
      <c r="MXQ184" s="396"/>
      <c r="MXR184" s="396"/>
      <c r="MXS184" s="396"/>
      <c r="MXT184" s="396"/>
      <c r="MXU184" s="396"/>
      <c r="MXV184" s="396"/>
      <c r="MXW184" s="396"/>
      <c r="MXX184" s="396"/>
      <c r="MXY184" s="396"/>
      <c r="MXZ184" s="396"/>
      <c r="MYA184" s="396"/>
      <c r="MYB184" s="396"/>
      <c r="MYC184" s="396"/>
      <c r="MYD184" s="396"/>
      <c r="MYE184" s="396"/>
      <c r="MYF184" s="396"/>
      <c r="MYG184" s="396"/>
      <c r="MYH184" s="396"/>
      <c r="MYI184" s="396"/>
      <c r="MYJ184" s="396"/>
      <c r="MYK184" s="396"/>
      <c r="MYL184" s="396"/>
      <c r="MYM184" s="396"/>
      <c r="MYN184" s="396"/>
      <c r="MYO184" s="396"/>
      <c r="MYP184" s="396"/>
      <c r="MYQ184" s="396"/>
      <c r="MYR184" s="396"/>
      <c r="MYS184" s="396"/>
      <c r="MYT184" s="396"/>
      <c r="MYU184" s="396"/>
      <c r="MYV184" s="396"/>
      <c r="MYW184" s="396"/>
      <c r="MYX184" s="396"/>
      <c r="MYY184" s="396"/>
      <c r="MYZ184" s="396"/>
      <c r="MZA184" s="396"/>
      <c r="MZB184" s="396"/>
      <c r="MZC184" s="396"/>
      <c r="MZD184" s="396"/>
      <c r="MZE184" s="396"/>
      <c r="MZF184" s="396"/>
      <c r="MZG184" s="396"/>
      <c r="MZH184" s="396"/>
      <c r="MZI184" s="396"/>
      <c r="MZJ184" s="396"/>
      <c r="MZK184" s="396"/>
      <c r="MZL184" s="396"/>
      <c r="MZM184" s="396"/>
      <c r="MZN184" s="396"/>
      <c r="MZO184" s="396"/>
      <c r="MZP184" s="396"/>
      <c r="MZQ184" s="396"/>
      <c r="MZR184" s="396"/>
      <c r="MZS184" s="396"/>
      <c r="MZT184" s="396"/>
      <c r="MZU184" s="396"/>
      <c r="MZV184" s="396"/>
      <c r="MZW184" s="396"/>
      <c r="MZX184" s="396"/>
      <c r="MZY184" s="396"/>
      <c r="MZZ184" s="396"/>
      <c r="NAA184" s="396"/>
      <c r="NAB184" s="396"/>
      <c r="NAC184" s="396"/>
      <c r="NAD184" s="396"/>
      <c r="NAE184" s="396"/>
      <c r="NAF184" s="396"/>
      <c r="NAG184" s="396"/>
      <c r="NAH184" s="396"/>
      <c r="NAI184" s="396"/>
      <c r="NAJ184" s="396"/>
      <c r="NAK184" s="396"/>
      <c r="NAL184" s="396"/>
      <c r="NAM184" s="396"/>
      <c r="NAN184" s="396"/>
      <c r="NAO184" s="396"/>
      <c r="NAP184" s="396"/>
      <c r="NAQ184" s="396"/>
      <c r="NAR184" s="396"/>
      <c r="NAS184" s="396"/>
      <c r="NAT184" s="396"/>
      <c r="NAU184" s="396"/>
      <c r="NAV184" s="396"/>
      <c r="NAW184" s="396"/>
      <c r="NAX184" s="396"/>
      <c r="NAY184" s="396"/>
      <c r="NAZ184" s="396"/>
      <c r="NBA184" s="396"/>
      <c r="NBB184" s="396"/>
      <c r="NBC184" s="396"/>
      <c r="NBD184" s="396"/>
      <c r="NBE184" s="396"/>
      <c r="NBF184" s="396"/>
      <c r="NBG184" s="396"/>
      <c r="NBH184" s="396"/>
      <c r="NBI184" s="396"/>
      <c r="NBJ184" s="396"/>
      <c r="NBK184" s="396"/>
      <c r="NBL184" s="396"/>
      <c r="NBM184" s="396"/>
      <c r="NBN184" s="396"/>
      <c r="NBO184" s="396"/>
      <c r="NBP184" s="396"/>
      <c r="NBQ184" s="396"/>
      <c r="NBR184" s="396"/>
      <c r="NBS184" s="396"/>
      <c r="NBT184" s="396"/>
      <c r="NBU184" s="396"/>
      <c r="NBV184" s="396"/>
      <c r="NBW184" s="396"/>
      <c r="NBX184" s="396"/>
      <c r="NBY184" s="396"/>
      <c r="NBZ184" s="396"/>
      <c r="NCA184" s="396"/>
      <c r="NCB184" s="396"/>
      <c r="NCC184" s="396"/>
      <c r="NCD184" s="396"/>
      <c r="NCE184" s="396"/>
      <c r="NCF184" s="396"/>
      <c r="NCG184" s="396"/>
      <c r="NCH184" s="396"/>
      <c r="NCI184" s="396"/>
      <c r="NCJ184" s="396"/>
      <c r="NCK184" s="396"/>
      <c r="NCL184" s="396"/>
      <c r="NCM184" s="396"/>
      <c r="NCN184" s="396"/>
      <c r="NCO184" s="396"/>
      <c r="NCP184" s="396"/>
      <c r="NCQ184" s="396"/>
      <c r="NCR184" s="396"/>
      <c r="NCS184" s="396"/>
      <c r="NCT184" s="396"/>
      <c r="NCU184" s="396"/>
      <c r="NCV184" s="396"/>
      <c r="NCW184" s="396"/>
      <c r="NCX184" s="396"/>
      <c r="NCY184" s="396"/>
      <c r="NCZ184" s="396"/>
      <c r="NDA184" s="396"/>
      <c r="NDB184" s="396"/>
      <c r="NDC184" s="396"/>
      <c r="NDD184" s="396"/>
      <c r="NDE184" s="396"/>
      <c r="NDF184" s="396"/>
      <c r="NDG184" s="396"/>
      <c r="NDH184" s="396"/>
      <c r="NDI184" s="396"/>
      <c r="NDJ184" s="396"/>
      <c r="NDK184" s="396"/>
      <c r="NDL184" s="396"/>
      <c r="NDM184" s="396"/>
      <c r="NDN184" s="396"/>
      <c r="NDO184" s="396"/>
      <c r="NDP184" s="396"/>
      <c r="NDQ184" s="396"/>
      <c r="NDR184" s="396"/>
      <c r="NDS184" s="396"/>
      <c r="NDT184" s="396"/>
      <c r="NDU184" s="396"/>
      <c r="NDV184" s="396"/>
      <c r="NDW184" s="396"/>
      <c r="NDX184" s="396"/>
      <c r="NDY184" s="396"/>
      <c r="NDZ184" s="396"/>
      <c r="NEA184" s="396"/>
      <c r="NEB184" s="396"/>
      <c r="NEC184" s="396"/>
      <c r="NED184" s="396"/>
      <c r="NEE184" s="396"/>
      <c r="NEF184" s="396"/>
      <c r="NEG184" s="396"/>
      <c r="NEH184" s="396"/>
      <c r="NEI184" s="396"/>
      <c r="NEJ184" s="396"/>
      <c r="NEK184" s="396"/>
      <c r="NEL184" s="396"/>
      <c r="NEM184" s="396"/>
      <c r="NEN184" s="396"/>
      <c r="NEO184" s="396"/>
      <c r="NEP184" s="396"/>
      <c r="NEQ184" s="396"/>
      <c r="NER184" s="396"/>
      <c r="NES184" s="396"/>
      <c r="NET184" s="396"/>
      <c r="NEU184" s="396"/>
      <c r="NEV184" s="396"/>
      <c r="NEW184" s="396"/>
      <c r="NEX184" s="396"/>
      <c r="NEY184" s="396"/>
      <c r="NEZ184" s="396"/>
      <c r="NFA184" s="396"/>
      <c r="NFB184" s="396"/>
      <c r="NFC184" s="396"/>
      <c r="NFD184" s="396"/>
      <c r="NFE184" s="396"/>
      <c r="NFF184" s="396"/>
      <c r="NFG184" s="396"/>
      <c r="NFH184" s="396"/>
      <c r="NFI184" s="396"/>
      <c r="NFJ184" s="396"/>
      <c r="NFK184" s="396"/>
      <c r="NFL184" s="396"/>
      <c r="NFM184" s="396"/>
      <c r="NFN184" s="396"/>
      <c r="NFO184" s="396"/>
      <c r="NFP184" s="396"/>
      <c r="NFQ184" s="396"/>
      <c r="NFR184" s="396"/>
      <c r="NFS184" s="396"/>
      <c r="NFT184" s="396"/>
      <c r="NFU184" s="396"/>
      <c r="NFV184" s="396"/>
      <c r="NFW184" s="396"/>
      <c r="NFX184" s="396"/>
      <c r="NFY184" s="396"/>
      <c r="NFZ184" s="396"/>
      <c r="NGA184" s="396"/>
      <c r="NGB184" s="396"/>
      <c r="NGC184" s="396"/>
      <c r="NGD184" s="396"/>
      <c r="NGE184" s="396"/>
      <c r="NGF184" s="396"/>
      <c r="NGG184" s="396"/>
      <c r="NGH184" s="396"/>
      <c r="NGI184" s="396"/>
      <c r="NGJ184" s="396"/>
      <c r="NGK184" s="396"/>
      <c r="NGL184" s="396"/>
      <c r="NGM184" s="396"/>
      <c r="NGN184" s="396"/>
      <c r="NGO184" s="396"/>
      <c r="NGP184" s="396"/>
      <c r="NGQ184" s="396"/>
      <c r="NGR184" s="396"/>
      <c r="NGS184" s="396"/>
      <c r="NGT184" s="396"/>
      <c r="NGU184" s="396"/>
      <c r="NGV184" s="396"/>
      <c r="NGW184" s="396"/>
      <c r="NGX184" s="396"/>
      <c r="NGY184" s="396"/>
      <c r="NGZ184" s="396"/>
      <c r="NHA184" s="396"/>
      <c r="NHB184" s="396"/>
      <c r="NHC184" s="396"/>
      <c r="NHD184" s="396"/>
      <c r="NHE184" s="396"/>
      <c r="NHF184" s="396"/>
      <c r="NHG184" s="396"/>
      <c r="NHH184" s="396"/>
      <c r="NHI184" s="396"/>
      <c r="NHJ184" s="396"/>
      <c r="NHK184" s="396"/>
      <c r="NHL184" s="396"/>
      <c r="NHM184" s="396"/>
      <c r="NHN184" s="396"/>
      <c r="NHO184" s="396"/>
      <c r="NHP184" s="396"/>
      <c r="NHQ184" s="396"/>
      <c r="NHR184" s="396"/>
      <c r="NHS184" s="396"/>
      <c r="NHT184" s="396"/>
      <c r="NHU184" s="396"/>
      <c r="NHV184" s="396"/>
      <c r="NHW184" s="396"/>
      <c r="NHX184" s="396"/>
      <c r="NHY184" s="396"/>
      <c r="NHZ184" s="396"/>
      <c r="NIA184" s="396"/>
      <c r="NIB184" s="396"/>
      <c r="NIC184" s="396"/>
      <c r="NID184" s="396"/>
      <c r="NIE184" s="396"/>
      <c r="NIF184" s="396"/>
      <c r="NIG184" s="396"/>
      <c r="NIH184" s="396"/>
      <c r="NII184" s="396"/>
      <c r="NIJ184" s="396"/>
      <c r="NIK184" s="396"/>
      <c r="NIL184" s="396"/>
      <c r="NIM184" s="396"/>
      <c r="NIN184" s="396"/>
      <c r="NIO184" s="396"/>
      <c r="NIP184" s="396"/>
      <c r="NIQ184" s="396"/>
      <c r="NIR184" s="396"/>
      <c r="NIS184" s="396"/>
      <c r="NIT184" s="396"/>
      <c r="NIU184" s="396"/>
      <c r="NIV184" s="396"/>
      <c r="NIW184" s="396"/>
      <c r="NIX184" s="396"/>
      <c r="NIY184" s="396"/>
      <c r="NIZ184" s="396"/>
      <c r="NJA184" s="396"/>
      <c r="NJB184" s="396"/>
      <c r="NJC184" s="396"/>
      <c r="NJD184" s="396"/>
      <c r="NJE184" s="396"/>
      <c r="NJF184" s="396"/>
      <c r="NJG184" s="396"/>
      <c r="NJH184" s="396"/>
      <c r="NJI184" s="396"/>
      <c r="NJJ184" s="396"/>
      <c r="NJK184" s="396"/>
      <c r="NJL184" s="396"/>
      <c r="NJM184" s="396"/>
      <c r="NJN184" s="396"/>
      <c r="NJO184" s="396"/>
      <c r="NJP184" s="396"/>
      <c r="NJQ184" s="396"/>
      <c r="NJR184" s="396"/>
      <c r="NJS184" s="396"/>
      <c r="NJT184" s="396"/>
      <c r="NJU184" s="396"/>
      <c r="NJV184" s="396"/>
      <c r="NJW184" s="396"/>
      <c r="NJX184" s="396"/>
      <c r="NJY184" s="396"/>
      <c r="NJZ184" s="396"/>
      <c r="NKA184" s="396"/>
      <c r="NKB184" s="396"/>
      <c r="NKC184" s="396"/>
      <c r="NKD184" s="396"/>
      <c r="NKE184" s="396"/>
      <c r="NKF184" s="396"/>
      <c r="NKG184" s="396"/>
      <c r="NKH184" s="396"/>
      <c r="NKI184" s="396"/>
      <c r="NKJ184" s="396"/>
      <c r="NKK184" s="396"/>
      <c r="NKL184" s="396"/>
      <c r="NKM184" s="396"/>
      <c r="NKN184" s="396"/>
      <c r="NKO184" s="396"/>
      <c r="NKP184" s="396"/>
      <c r="NKQ184" s="396"/>
      <c r="NKR184" s="396"/>
      <c r="NKS184" s="396"/>
      <c r="NKT184" s="396"/>
      <c r="NKU184" s="396"/>
      <c r="NKV184" s="396"/>
      <c r="NKW184" s="396"/>
      <c r="NKX184" s="396"/>
      <c r="NKY184" s="396"/>
      <c r="NKZ184" s="396"/>
      <c r="NLA184" s="396"/>
      <c r="NLB184" s="396"/>
      <c r="NLC184" s="396"/>
      <c r="NLD184" s="396"/>
      <c r="NLE184" s="396"/>
      <c r="NLF184" s="396"/>
      <c r="NLG184" s="396"/>
      <c r="NLH184" s="396"/>
      <c r="NLI184" s="396"/>
      <c r="NLJ184" s="396"/>
      <c r="NLK184" s="396"/>
      <c r="NLL184" s="396"/>
      <c r="NLM184" s="396"/>
      <c r="NLN184" s="396"/>
      <c r="NLO184" s="396"/>
      <c r="NLP184" s="396"/>
      <c r="NLQ184" s="396"/>
      <c r="NLR184" s="396"/>
      <c r="NLS184" s="396"/>
      <c r="NLT184" s="396"/>
      <c r="NLU184" s="396"/>
      <c r="NLV184" s="396"/>
      <c r="NLW184" s="396"/>
      <c r="NLX184" s="396"/>
      <c r="NLY184" s="396"/>
      <c r="NLZ184" s="396"/>
      <c r="NMA184" s="396"/>
      <c r="NMB184" s="396"/>
      <c r="NMC184" s="396"/>
      <c r="NMD184" s="396"/>
      <c r="NME184" s="396"/>
      <c r="NMF184" s="396"/>
      <c r="NMG184" s="396"/>
      <c r="NMH184" s="396"/>
      <c r="NMI184" s="396"/>
      <c r="NMJ184" s="396"/>
      <c r="NMK184" s="396"/>
      <c r="NML184" s="396"/>
      <c r="NMM184" s="396"/>
      <c r="NMN184" s="396"/>
      <c r="NMO184" s="396"/>
      <c r="NMP184" s="396"/>
      <c r="NMQ184" s="396"/>
      <c r="NMR184" s="396"/>
      <c r="NMS184" s="396"/>
      <c r="NMT184" s="396"/>
      <c r="NMU184" s="396"/>
      <c r="NMV184" s="396"/>
      <c r="NMW184" s="396"/>
      <c r="NMX184" s="396"/>
      <c r="NMY184" s="396"/>
      <c r="NMZ184" s="396"/>
      <c r="NNA184" s="396"/>
      <c r="NNB184" s="396"/>
      <c r="NNC184" s="396"/>
      <c r="NND184" s="396"/>
      <c r="NNE184" s="396"/>
      <c r="NNF184" s="396"/>
      <c r="NNG184" s="396"/>
      <c r="NNH184" s="396"/>
      <c r="NNI184" s="396"/>
      <c r="NNJ184" s="396"/>
      <c r="NNK184" s="396"/>
      <c r="NNL184" s="396"/>
      <c r="NNM184" s="396"/>
      <c r="NNN184" s="396"/>
      <c r="NNO184" s="396"/>
      <c r="NNP184" s="396"/>
      <c r="NNQ184" s="396"/>
      <c r="NNR184" s="396"/>
      <c r="NNS184" s="396"/>
      <c r="NNT184" s="396"/>
      <c r="NNU184" s="396"/>
      <c r="NNV184" s="396"/>
      <c r="NNW184" s="396"/>
      <c r="NNX184" s="396"/>
      <c r="NNY184" s="396"/>
      <c r="NNZ184" s="396"/>
      <c r="NOA184" s="396"/>
      <c r="NOB184" s="396"/>
      <c r="NOC184" s="396"/>
      <c r="NOD184" s="396"/>
      <c r="NOE184" s="396"/>
      <c r="NOF184" s="396"/>
      <c r="NOG184" s="396"/>
      <c r="NOH184" s="396"/>
      <c r="NOI184" s="396"/>
      <c r="NOJ184" s="396"/>
      <c r="NOK184" s="396"/>
      <c r="NOL184" s="396"/>
      <c r="NOM184" s="396"/>
      <c r="NON184" s="396"/>
      <c r="NOO184" s="396"/>
      <c r="NOP184" s="396"/>
      <c r="NOQ184" s="396"/>
      <c r="NOR184" s="396"/>
      <c r="NOS184" s="396"/>
      <c r="NOT184" s="396"/>
      <c r="NOU184" s="396"/>
      <c r="NOV184" s="396"/>
      <c r="NOW184" s="396"/>
      <c r="NOX184" s="396"/>
      <c r="NOY184" s="396"/>
      <c r="NOZ184" s="396"/>
      <c r="NPA184" s="396"/>
      <c r="NPB184" s="396"/>
      <c r="NPC184" s="396"/>
      <c r="NPD184" s="396"/>
      <c r="NPE184" s="396"/>
      <c r="NPF184" s="396"/>
      <c r="NPG184" s="396"/>
      <c r="NPH184" s="396"/>
      <c r="NPI184" s="396"/>
      <c r="NPJ184" s="396"/>
      <c r="NPK184" s="396"/>
      <c r="NPL184" s="396"/>
      <c r="NPM184" s="396"/>
      <c r="NPN184" s="396"/>
      <c r="NPO184" s="396"/>
      <c r="NPP184" s="396"/>
      <c r="NPQ184" s="396"/>
      <c r="NPR184" s="396"/>
      <c r="NPS184" s="396"/>
      <c r="NPT184" s="396"/>
      <c r="NPU184" s="396"/>
      <c r="NPV184" s="396"/>
      <c r="NPW184" s="396"/>
      <c r="NPX184" s="396"/>
      <c r="NPY184" s="396"/>
      <c r="NPZ184" s="396"/>
      <c r="NQA184" s="396"/>
      <c r="NQB184" s="396"/>
      <c r="NQC184" s="396"/>
      <c r="NQD184" s="396"/>
      <c r="NQE184" s="396"/>
      <c r="NQF184" s="396"/>
      <c r="NQG184" s="396"/>
      <c r="NQH184" s="396"/>
      <c r="NQI184" s="396"/>
      <c r="NQJ184" s="396"/>
      <c r="NQK184" s="396"/>
      <c r="NQL184" s="396"/>
      <c r="NQM184" s="396"/>
      <c r="NQN184" s="396"/>
      <c r="NQO184" s="396"/>
      <c r="NQP184" s="396"/>
      <c r="NQQ184" s="396"/>
      <c r="NQR184" s="396"/>
      <c r="NQS184" s="396"/>
      <c r="NQT184" s="396"/>
      <c r="NQU184" s="396"/>
      <c r="NQV184" s="396"/>
      <c r="NQW184" s="396"/>
      <c r="NQX184" s="396"/>
      <c r="NQY184" s="396"/>
      <c r="NQZ184" s="396"/>
      <c r="NRA184" s="396"/>
      <c r="NRB184" s="396"/>
      <c r="NRC184" s="396"/>
      <c r="NRD184" s="396"/>
      <c r="NRE184" s="396"/>
      <c r="NRF184" s="396"/>
      <c r="NRG184" s="396"/>
      <c r="NRH184" s="396"/>
      <c r="NRI184" s="396"/>
      <c r="NRJ184" s="396"/>
      <c r="NRK184" s="396"/>
      <c r="NRL184" s="396"/>
      <c r="NRM184" s="396"/>
      <c r="NRN184" s="396"/>
      <c r="NRO184" s="396"/>
      <c r="NRP184" s="396"/>
      <c r="NRQ184" s="396"/>
      <c r="NRR184" s="396"/>
      <c r="NRS184" s="396"/>
      <c r="NRT184" s="396"/>
      <c r="NRU184" s="396"/>
      <c r="NRV184" s="396"/>
      <c r="NRW184" s="396"/>
      <c r="NRX184" s="396"/>
      <c r="NRY184" s="396"/>
      <c r="NRZ184" s="396"/>
      <c r="NSA184" s="396"/>
      <c r="NSB184" s="396"/>
      <c r="NSC184" s="396"/>
      <c r="NSD184" s="396"/>
      <c r="NSE184" s="396"/>
      <c r="NSF184" s="396"/>
      <c r="NSG184" s="396"/>
      <c r="NSH184" s="396"/>
      <c r="NSI184" s="396"/>
      <c r="NSJ184" s="396"/>
      <c r="NSK184" s="396"/>
      <c r="NSL184" s="396"/>
      <c r="NSM184" s="396"/>
      <c r="NSN184" s="396"/>
      <c r="NSO184" s="396"/>
      <c r="NSP184" s="396"/>
      <c r="NSQ184" s="396"/>
      <c r="NSR184" s="396"/>
      <c r="NSS184" s="396"/>
      <c r="NST184" s="396"/>
      <c r="NSU184" s="396"/>
      <c r="NSV184" s="396"/>
      <c r="NSW184" s="396"/>
      <c r="NSX184" s="396"/>
      <c r="NSY184" s="396"/>
      <c r="NSZ184" s="396"/>
      <c r="NTA184" s="396"/>
      <c r="NTB184" s="396"/>
      <c r="NTC184" s="396"/>
      <c r="NTD184" s="396"/>
      <c r="NTE184" s="396"/>
      <c r="NTF184" s="396"/>
      <c r="NTG184" s="396"/>
      <c r="NTH184" s="396"/>
      <c r="NTI184" s="396"/>
      <c r="NTJ184" s="396"/>
      <c r="NTK184" s="396"/>
      <c r="NTL184" s="396"/>
      <c r="NTM184" s="396"/>
      <c r="NTN184" s="396"/>
      <c r="NTO184" s="396"/>
      <c r="NTP184" s="396"/>
      <c r="NTQ184" s="396"/>
      <c r="NTR184" s="396"/>
      <c r="NTS184" s="396"/>
      <c r="NTT184" s="396"/>
      <c r="NTU184" s="396"/>
      <c r="NTV184" s="396"/>
      <c r="NTW184" s="396"/>
      <c r="NTX184" s="396"/>
      <c r="NTY184" s="396"/>
      <c r="NTZ184" s="396"/>
      <c r="NUA184" s="396"/>
      <c r="NUB184" s="396"/>
      <c r="NUC184" s="396"/>
      <c r="NUD184" s="396"/>
      <c r="NUE184" s="396"/>
      <c r="NUF184" s="396"/>
      <c r="NUG184" s="396"/>
      <c r="NUH184" s="396"/>
      <c r="NUI184" s="396"/>
      <c r="NUJ184" s="396"/>
      <c r="NUK184" s="396"/>
      <c r="NUL184" s="396"/>
      <c r="NUM184" s="396"/>
      <c r="NUN184" s="396"/>
      <c r="NUO184" s="396"/>
      <c r="NUP184" s="396"/>
      <c r="NUQ184" s="396"/>
      <c r="NUR184" s="396"/>
      <c r="NUS184" s="396"/>
      <c r="NUT184" s="396"/>
      <c r="NUU184" s="396"/>
      <c r="NUV184" s="396"/>
      <c r="NUW184" s="396"/>
      <c r="NUX184" s="396"/>
      <c r="NUY184" s="396"/>
      <c r="NUZ184" s="396"/>
      <c r="NVA184" s="396"/>
      <c r="NVB184" s="396"/>
      <c r="NVC184" s="396"/>
      <c r="NVD184" s="396"/>
      <c r="NVE184" s="396"/>
      <c r="NVF184" s="396"/>
      <c r="NVG184" s="396"/>
      <c r="NVH184" s="396"/>
      <c r="NVI184" s="396"/>
      <c r="NVJ184" s="396"/>
      <c r="NVK184" s="396"/>
      <c r="NVL184" s="396"/>
      <c r="NVM184" s="396"/>
      <c r="NVN184" s="396"/>
      <c r="NVO184" s="396"/>
      <c r="NVP184" s="396"/>
      <c r="NVQ184" s="396"/>
      <c r="NVR184" s="396"/>
      <c r="NVS184" s="396"/>
      <c r="NVT184" s="396"/>
      <c r="NVU184" s="396"/>
      <c r="NVV184" s="396"/>
      <c r="NVW184" s="396"/>
      <c r="NVX184" s="396"/>
      <c r="NVY184" s="396"/>
      <c r="NVZ184" s="396"/>
      <c r="NWA184" s="396"/>
      <c r="NWB184" s="396"/>
      <c r="NWC184" s="396"/>
      <c r="NWD184" s="396"/>
      <c r="NWE184" s="396"/>
      <c r="NWF184" s="396"/>
      <c r="NWG184" s="396"/>
      <c r="NWH184" s="396"/>
      <c r="NWI184" s="396"/>
      <c r="NWJ184" s="396"/>
      <c r="NWK184" s="396"/>
      <c r="NWL184" s="396"/>
      <c r="NWM184" s="396"/>
      <c r="NWN184" s="396"/>
      <c r="NWO184" s="396"/>
      <c r="NWP184" s="396"/>
      <c r="NWQ184" s="396"/>
      <c r="NWR184" s="396"/>
      <c r="NWS184" s="396"/>
      <c r="NWT184" s="396"/>
      <c r="NWU184" s="396"/>
      <c r="NWV184" s="396"/>
      <c r="NWW184" s="396"/>
      <c r="NWX184" s="396"/>
      <c r="NWY184" s="396"/>
      <c r="NWZ184" s="396"/>
      <c r="NXA184" s="396"/>
      <c r="NXB184" s="396"/>
      <c r="NXC184" s="396"/>
      <c r="NXD184" s="396"/>
      <c r="NXE184" s="396"/>
      <c r="NXF184" s="396"/>
      <c r="NXG184" s="396"/>
      <c r="NXH184" s="396"/>
      <c r="NXI184" s="396"/>
      <c r="NXJ184" s="396"/>
      <c r="NXK184" s="396"/>
      <c r="NXL184" s="396"/>
      <c r="NXM184" s="396"/>
      <c r="NXN184" s="396"/>
      <c r="NXO184" s="396"/>
      <c r="NXP184" s="396"/>
      <c r="NXQ184" s="396"/>
      <c r="NXR184" s="396"/>
      <c r="NXS184" s="396"/>
      <c r="NXT184" s="396"/>
      <c r="NXU184" s="396"/>
      <c r="NXV184" s="396"/>
      <c r="NXW184" s="396"/>
      <c r="NXX184" s="396"/>
      <c r="NXY184" s="396"/>
      <c r="NXZ184" s="396"/>
      <c r="NYA184" s="396"/>
      <c r="NYB184" s="396"/>
      <c r="NYC184" s="396"/>
      <c r="NYD184" s="396"/>
      <c r="NYE184" s="396"/>
      <c r="NYF184" s="396"/>
      <c r="NYG184" s="396"/>
      <c r="NYH184" s="396"/>
      <c r="NYI184" s="396"/>
      <c r="NYJ184" s="396"/>
      <c r="NYK184" s="396"/>
      <c r="NYL184" s="396"/>
      <c r="NYM184" s="396"/>
      <c r="NYN184" s="396"/>
      <c r="NYO184" s="396"/>
      <c r="NYP184" s="396"/>
      <c r="NYQ184" s="396"/>
      <c r="NYR184" s="396"/>
      <c r="NYS184" s="396"/>
      <c r="NYT184" s="396"/>
      <c r="NYU184" s="396"/>
      <c r="NYV184" s="396"/>
      <c r="NYW184" s="396"/>
      <c r="NYX184" s="396"/>
      <c r="NYY184" s="396"/>
      <c r="NYZ184" s="396"/>
      <c r="NZA184" s="396"/>
      <c r="NZB184" s="396"/>
      <c r="NZC184" s="396"/>
      <c r="NZD184" s="396"/>
      <c r="NZE184" s="396"/>
      <c r="NZF184" s="396"/>
      <c r="NZG184" s="396"/>
      <c r="NZH184" s="396"/>
      <c r="NZI184" s="396"/>
      <c r="NZJ184" s="396"/>
      <c r="NZK184" s="396"/>
      <c r="NZL184" s="396"/>
      <c r="NZM184" s="396"/>
      <c r="NZN184" s="396"/>
      <c r="NZO184" s="396"/>
      <c r="NZP184" s="396"/>
      <c r="NZQ184" s="396"/>
      <c r="NZR184" s="396"/>
      <c r="NZS184" s="396"/>
      <c r="NZT184" s="396"/>
      <c r="NZU184" s="396"/>
      <c r="NZV184" s="396"/>
      <c r="NZW184" s="396"/>
      <c r="NZX184" s="396"/>
      <c r="NZY184" s="396"/>
      <c r="NZZ184" s="396"/>
      <c r="OAA184" s="396"/>
      <c r="OAB184" s="396"/>
      <c r="OAC184" s="396"/>
      <c r="OAD184" s="396"/>
      <c r="OAE184" s="396"/>
      <c r="OAF184" s="396"/>
      <c r="OAG184" s="396"/>
      <c r="OAH184" s="396"/>
      <c r="OAI184" s="396"/>
      <c r="OAJ184" s="396"/>
      <c r="OAK184" s="396"/>
      <c r="OAL184" s="396"/>
      <c r="OAM184" s="396"/>
      <c r="OAN184" s="396"/>
      <c r="OAO184" s="396"/>
      <c r="OAP184" s="396"/>
      <c r="OAQ184" s="396"/>
      <c r="OAR184" s="396"/>
      <c r="OAS184" s="396"/>
      <c r="OAT184" s="396"/>
      <c r="OAU184" s="396"/>
      <c r="OAV184" s="396"/>
      <c r="OAW184" s="396"/>
      <c r="OAX184" s="396"/>
      <c r="OAY184" s="396"/>
      <c r="OAZ184" s="396"/>
      <c r="OBA184" s="396"/>
      <c r="OBB184" s="396"/>
      <c r="OBC184" s="396"/>
      <c r="OBD184" s="396"/>
      <c r="OBE184" s="396"/>
      <c r="OBF184" s="396"/>
      <c r="OBG184" s="396"/>
      <c r="OBH184" s="396"/>
      <c r="OBI184" s="396"/>
      <c r="OBJ184" s="396"/>
      <c r="OBK184" s="396"/>
      <c r="OBL184" s="396"/>
      <c r="OBM184" s="396"/>
      <c r="OBN184" s="396"/>
      <c r="OBO184" s="396"/>
      <c r="OBP184" s="396"/>
      <c r="OBQ184" s="396"/>
      <c r="OBR184" s="396"/>
      <c r="OBS184" s="396"/>
      <c r="OBT184" s="396"/>
      <c r="OBU184" s="396"/>
      <c r="OBV184" s="396"/>
      <c r="OBW184" s="396"/>
      <c r="OBX184" s="396"/>
      <c r="OBY184" s="396"/>
      <c r="OBZ184" s="396"/>
      <c r="OCA184" s="396"/>
      <c r="OCB184" s="396"/>
      <c r="OCC184" s="396"/>
      <c r="OCD184" s="396"/>
      <c r="OCE184" s="396"/>
      <c r="OCF184" s="396"/>
      <c r="OCG184" s="396"/>
      <c r="OCH184" s="396"/>
      <c r="OCI184" s="396"/>
      <c r="OCJ184" s="396"/>
      <c r="OCK184" s="396"/>
      <c r="OCL184" s="396"/>
      <c r="OCM184" s="396"/>
      <c r="OCN184" s="396"/>
      <c r="OCO184" s="396"/>
      <c r="OCP184" s="396"/>
      <c r="OCQ184" s="396"/>
      <c r="OCR184" s="396"/>
      <c r="OCS184" s="396"/>
      <c r="OCT184" s="396"/>
      <c r="OCU184" s="396"/>
      <c r="OCV184" s="396"/>
      <c r="OCW184" s="396"/>
      <c r="OCX184" s="396"/>
      <c r="OCY184" s="396"/>
      <c r="OCZ184" s="396"/>
      <c r="ODA184" s="396"/>
      <c r="ODB184" s="396"/>
      <c r="ODC184" s="396"/>
      <c r="ODD184" s="396"/>
      <c r="ODE184" s="396"/>
      <c r="ODF184" s="396"/>
      <c r="ODG184" s="396"/>
      <c r="ODH184" s="396"/>
      <c r="ODI184" s="396"/>
      <c r="ODJ184" s="396"/>
      <c r="ODK184" s="396"/>
      <c r="ODL184" s="396"/>
      <c r="ODM184" s="396"/>
      <c r="ODN184" s="396"/>
      <c r="ODO184" s="396"/>
      <c r="ODP184" s="396"/>
      <c r="ODQ184" s="396"/>
      <c r="ODR184" s="396"/>
      <c r="ODS184" s="396"/>
      <c r="ODT184" s="396"/>
      <c r="ODU184" s="396"/>
      <c r="ODV184" s="396"/>
      <c r="ODW184" s="396"/>
      <c r="ODX184" s="396"/>
      <c r="ODY184" s="396"/>
      <c r="ODZ184" s="396"/>
      <c r="OEA184" s="396"/>
      <c r="OEB184" s="396"/>
      <c r="OEC184" s="396"/>
      <c r="OED184" s="396"/>
      <c r="OEE184" s="396"/>
      <c r="OEF184" s="396"/>
      <c r="OEG184" s="396"/>
      <c r="OEH184" s="396"/>
      <c r="OEI184" s="396"/>
      <c r="OEJ184" s="396"/>
      <c r="OEK184" s="396"/>
      <c r="OEL184" s="396"/>
      <c r="OEM184" s="396"/>
      <c r="OEN184" s="396"/>
      <c r="OEO184" s="396"/>
      <c r="OEP184" s="396"/>
      <c r="OEQ184" s="396"/>
      <c r="OER184" s="396"/>
      <c r="OES184" s="396"/>
      <c r="OET184" s="396"/>
      <c r="OEU184" s="396"/>
      <c r="OEV184" s="396"/>
      <c r="OEW184" s="396"/>
      <c r="OEX184" s="396"/>
      <c r="OEY184" s="396"/>
      <c r="OEZ184" s="396"/>
      <c r="OFA184" s="396"/>
      <c r="OFB184" s="396"/>
      <c r="OFC184" s="396"/>
      <c r="OFD184" s="396"/>
      <c r="OFE184" s="396"/>
      <c r="OFF184" s="396"/>
      <c r="OFG184" s="396"/>
      <c r="OFH184" s="396"/>
      <c r="OFI184" s="396"/>
      <c r="OFJ184" s="396"/>
      <c r="OFK184" s="396"/>
      <c r="OFL184" s="396"/>
      <c r="OFM184" s="396"/>
      <c r="OFN184" s="396"/>
      <c r="OFO184" s="396"/>
      <c r="OFP184" s="396"/>
      <c r="OFQ184" s="396"/>
      <c r="OFR184" s="396"/>
      <c r="OFS184" s="396"/>
      <c r="OFT184" s="396"/>
      <c r="OFU184" s="396"/>
      <c r="OFV184" s="396"/>
      <c r="OFW184" s="396"/>
      <c r="OFX184" s="396"/>
      <c r="OFY184" s="396"/>
      <c r="OFZ184" s="396"/>
      <c r="OGA184" s="396"/>
      <c r="OGB184" s="396"/>
      <c r="OGC184" s="396"/>
      <c r="OGD184" s="396"/>
      <c r="OGE184" s="396"/>
      <c r="OGF184" s="396"/>
      <c r="OGG184" s="396"/>
      <c r="OGH184" s="396"/>
      <c r="OGI184" s="396"/>
      <c r="OGJ184" s="396"/>
      <c r="OGK184" s="396"/>
      <c r="OGL184" s="396"/>
      <c r="OGM184" s="396"/>
      <c r="OGN184" s="396"/>
      <c r="OGO184" s="396"/>
      <c r="OGP184" s="396"/>
      <c r="OGQ184" s="396"/>
      <c r="OGR184" s="396"/>
      <c r="OGS184" s="396"/>
      <c r="OGT184" s="396"/>
      <c r="OGU184" s="396"/>
      <c r="OGV184" s="396"/>
      <c r="OGW184" s="396"/>
      <c r="OGX184" s="396"/>
      <c r="OGY184" s="396"/>
      <c r="OGZ184" s="396"/>
      <c r="OHA184" s="396"/>
      <c r="OHB184" s="396"/>
      <c r="OHC184" s="396"/>
      <c r="OHD184" s="396"/>
      <c r="OHE184" s="396"/>
      <c r="OHF184" s="396"/>
      <c r="OHG184" s="396"/>
      <c r="OHH184" s="396"/>
      <c r="OHI184" s="396"/>
      <c r="OHJ184" s="396"/>
      <c r="OHK184" s="396"/>
      <c r="OHL184" s="396"/>
      <c r="OHM184" s="396"/>
      <c r="OHN184" s="396"/>
      <c r="OHO184" s="396"/>
      <c r="OHP184" s="396"/>
      <c r="OHQ184" s="396"/>
      <c r="OHR184" s="396"/>
      <c r="OHS184" s="396"/>
      <c r="OHT184" s="396"/>
      <c r="OHU184" s="396"/>
      <c r="OHV184" s="396"/>
      <c r="OHW184" s="396"/>
      <c r="OHX184" s="396"/>
      <c r="OHY184" s="396"/>
      <c r="OHZ184" s="396"/>
      <c r="OIA184" s="396"/>
      <c r="OIB184" s="396"/>
      <c r="OIC184" s="396"/>
      <c r="OID184" s="396"/>
      <c r="OIE184" s="396"/>
      <c r="OIF184" s="396"/>
      <c r="OIG184" s="396"/>
      <c r="OIH184" s="396"/>
      <c r="OII184" s="396"/>
      <c r="OIJ184" s="396"/>
      <c r="OIK184" s="396"/>
      <c r="OIL184" s="396"/>
      <c r="OIM184" s="396"/>
      <c r="OIN184" s="396"/>
      <c r="OIO184" s="396"/>
      <c r="OIP184" s="396"/>
      <c r="OIQ184" s="396"/>
      <c r="OIR184" s="396"/>
      <c r="OIS184" s="396"/>
      <c r="OIT184" s="396"/>
      <c r="OIU184" s="396"/>
      <c r="OIV184" s="396"/>
      <c r="OIW184" s="396"/>
      <c r="OIX184" s="396"/>
      <c r="OIY184" s="396"/>
      <c r="OIZ184" s="396"/>
      <c r="OJA184" s="396"/>
      <c r="OJB184" s="396"/>
      <c r="OJC184" s="396"/>
      <c r="OJD184" s="396"/>
      <c r="OJE184" s="396"/>
      <c r="OJF184" s="396"/>
      <c r="OJG184" s="396"/>
      <c r="OJH184" s="396"/>
      <c r="OJI184" s="396"/>
      <c r="OJJ184" s="396"/>
      <c r="OJK184" s="396"/>
      <c r="OJL184" s="396"/>
      <c r="OJM184" s="396"/>
      <c r="OJN184" s="396"/>
      <c r="OJO184" s="396"/>
      <c r="OJP184" s="396"/>
      <c r="OJQ184" s="396"/>
      <c r="OJR184" s="396"/>
      <c r="OJS184" s="396"/>
      <c r="OJT184" s="396"/>
      <c r="OJU184" s="396"/>
      <c r="OJV184" s="396"/>
      <c r="OJW184" s="396"/>
      <c r="OJX184" s="396"/>
      <c r="OJY184" s="396"/>
      <c r="OJZ184" s="396"/>
      <c r="OKA184" s="396"/>
      <c r="OKB184" s="396"/>
      <c r="OKC184" s="396"/>
      <c r="OKD184" s="396"/>
      <c r="OKE184" s="396"/>
      <c r="OKF184" s="396"/>
      <c r="OKG184" s="396"/>
      <c r="OKH184" s="396"/>
      <c r="OKI184" s="396"/>
      <c r="OKJ184" s="396"/>
      <c r="OKK184" s="396"/>
      <c r="OKL184" s="396"/>
      <c r="OKM184" s="396"/>
      <c r="OKN184" s="396"/>
      <c r="OKO184" s="396"/>
      <c r="OKP184" s="396"/>
      <c r="OKQ184" s="396"/>
      <c r="OKR184" s="396"/>
      <c r="OKS184" s="396"/>
      <c r="OKT184" s="396"/>
      <c r="OKU184" s="396"/>
      <c r="OKV184" s="396"/>
      <c r="OKW184" s="396"/>
      <c r="OKX184" s="396"/>
      <c r="OKY184" s="396"/>
      <c r="OKZ184" s="396"/>
      <c r="OLA184" s="396"/>
      <c r="OLB184" s="396"/>
      <c r="OLC184" s="396"/>
      <c r="OLD184" s="396"/>
      <c r="OLE184" s="396"/>
      <c r="OLF184" s="396"/>
      <c r="OLG184" s="396"/>
      <c r="OLH184" s="396"/>
      <c r="OLI184" s="396"/>
      <c r="OLJ184" s="396"/>
      <c r="OLK184" s="396"/>
      <c r="OLL184" s="396"/>
      <c r="OLM184" s="396"/>
      <c r="OLN184" s="396"/>
      <c r="OLO184" s="396"/>
      <c r="OLP184" s="396"/>
      <c r="OLQ184" s="396"/>
      <c r="OLR184" s="396"/>
      <c r="OLS184" s="396"/>
      <c r="OLT184" s="396"/>
      <c r="OLU184" s="396"/>
      <c r="OLV184" s="396"/>
      <c r="OLW184" s="396"/>
      <c r="OLX184" s="396"/>
      <c r="OLY184" s="396"/>
      <c r="OLZ184" s="396"/>
      <c r="OMA184" s="396"/>
      <c r="OMB184" s="396"/>
      <c r="OMC184" s="396"/>
      <c r="OMD184" s="396"/>
      <c r="OME184" s="396"/>
      <c r="OMF184" s="396"/>
      <c r="OMG184" s="396"/>
      <c r="OMH184" s="396"/>
      <c r="OMI184" s="396"/>
      <c r="OMJ184" s="396"/>
      <c r="OMK184" s="396"/>
      <c r="OML184" s="396"/>
      <c r="OMM184" s="396"/>
      <c r="OMN184" s="396"/>
      <c r="OMO184" s="396"/>
      <c r="OMP184" s="396"/>
      <c r="OMQ184" s="396"/>
      <c r="OMR184" s="396"/>
      <c r="OMS184" s="396"/>
      <c r="OMT184" s="396"/>
      <c r="OMU184" s="396"/>
      <c r="OMV184" s="396"/>
      <c r="OMW184" s="396"/>
      <c r="OMX184" s="396"/>
      <c r="OMY184" s="396"/>
      <c r="OMZ184" s="396"/>
      <c r="ONA184" s="396"/>
      <c r="ONB184" s="396"/>
      <c r="ONC184" s="396"/>
      <c r="OND184" s="396"/>
      <c r="ONE184" s="396"/>
      <c r="ONF184" s="396"/>
      <c r="ONG184" s="396"/>
      <c r="ONH184" s="396"/>
      <c r="ONI184" s="396"/>
      <c r="ONJ184" s="396"/>
      <c r="ONK184" s="396"/>
      <c r="ONL184" s="396"/>
      <c r="ONM184" s="396"/>
      <c r="ONN184" s="396"/>
      <c r="ONO184" s="396"/>
      <c r="ONP184" s="396"/>
      <c r="ONQ184" s="396"/>
      <c r="ONR184" s="396"/>
      <c r="ONS184" s="396"/>
      <c r="ONT184" s="396"/>
      <c r="ONU184" s="396"/>
      <c r="ONV184" s="396"/>
      <c r="ONW184" s="396"/>
      <c r="ONX184" s="396"/>
      <c r="ONY184" s="396"/>
      <c r="ONZ184" s="396"/>
      <c r="OOA184" s="396"/>
      <c r="OOB184" s="396"/>
      <c r="OOC184" s="396"/>
      <c r="OOD184" s="396"/>
      <c r="OOE184" s="396"/>
      <c r="OOF184" s="396"/>
      <c r="OOG184" s="396"/>
      <c r="OOH184" s="396"/>
      <c r="OOI184" s="396"/>
      <c r="OOJ184" s="396"/>
      <c r="OOK184" s="396"/>
      <c r="OOL184" s="396"/>
      <c r="OOM184" s="396"/>
      <c r="OON184" s="396"/>
      <c r="OOO184" s="396"/>
      <c r="OOP184" s="396"/>
      <c r="OOQ184" s="396"/>
      <c r="OOR184" s="396"/>
      <c r="OOS184" s="396"/>
      <c r="OOT184" s="396"/>
      <c r="OOU184" s="396"/>
      <c r="OOV184" s="396"/>
      <c r="OOW184" s="396"/>
      <c r="OOX184" s="396"/>
      <c r="OOY184" s="396"/>
      <c r="OOZ184" s="396"/>
      <c r="OPA184" s="396"/>
      <c r="OPB184" s="396"/>
      <c r="OPC184" s="396"/>
      <c r="OPD184" s="396"/>
      <c r="OPE184" s="396"/>
      <c r="OPF184" s="396"/>
      <c r="OPG184" s="396"/>
      <c r="OPH184" s="396"/>
      <c r="OPI184" s="396"/>
      <c r="OPJ184" s="396"/>
      <c r="OPK184" s="396"/>
      <c r="OPL184" s="396"/>
      <c r="OPM184" s="396"/>
      <c r="OPN184" s="396"/>
      <c r="OPO184" s="396"/>
      <c r="OPP184" s="396"/>
      <c r="OPQ184" s="396"/>
      <c r="OPR184" s="396"/>
      <c r="OPS184" s="396"/>
      <c r="OPT184" s="396"/>
      <c r="OPU184" s="396"/>
      <c r="OPV184" s="396"/>
      <c r="OPW184" s="396"/>
      <c r="OPX184" s="396"/>
      <c r="OPY184" s="396"/>
      <c r="OPZ184" s="396"/>
      <c r="OQA184" s="396"/>
      <c r="OQB184" s="396"/>
      <c r="OQC184" s="396"/>
      <c r="OQD184" s="396"/>
      <c r="OQE184" s="396"/>
      <c r="OQF184" s="396"/>
      <c r="OQG184" s="396"/>
      <c r="OQH184" s="396"/>
      <c r="OQI184" s="396"/>
      <c r="OQJ184" s="396"/>
      <c r="OQK184" s="396"/>
      <c r="OQL184" s="396"/>
      <c r="OQM184" s="396"/>
      <c r="OQN184" s="396"/>
      <c r="OQO184" s="396"/>
      <c r="OQP184" s="396"/>
      <c r="OQQ184" s="396"/>
      <c r="OQR184" s="396"/>
      <c r="OQS184" s="396"/>
      <c r="OQT184" s="396"/>
      <c r="OQU184" s="396"/>
      <c r="OQV184" s="396"/>
      <c r="OQW184" s="396"/>
      <c r="OQX184" s="396"/>
      <c r="OQY184" s="396"/>
      <c r="OQZ184" s="396"/>
      <c r="ORA184" s="396"/>
      <c r="ORB184" s="396"/>
      <c r="ORC184" s="396"/>
      <c r="ORD184" s="396"/>
      <c r="ORE184" s="396"/>
      <c r="ORF184" s="396"/>
      <c r="ORG184" s="396"/>
      <c r="ORH184" s="396"/>
      <c r="ORI184" s="396"/>
      <c r="ORJ184" s="396"/>
      <c r="ORK184" s="396"/>
      <c r="ORL184" s="396"/>
      <c r="ORM184" s="396"/>
      <c r="ORN184" s="396"/>
      <c r="ORO184" s="396"/>
      <c r="ORP184" s="396"/>
      <c r="ORQ184" s="396"/>
      <c r="ORR184" s="396"/>
      <c r="ORS184" s="396"/>
      <c r="ORT184" s="396"/>
      <c r="ORU184" s="396"/>
      <c r="ORV184" s="396"/>
      <c r="ORW184" s="396"/>
      <c r="ORX184" s="396"/>
      <c r="ORY184" s="396"/>
      <c r="ORZ184" s="396"/>
      <c r="OSA184" s="396"/>
      <c r="OSB184" s="396"/>
      <c r="OSC184" s="396"/>
      <c r="OSD184" s="396"/>
      <c r="OSE184" s="396"/>
      <c r="OSF184" s="396"/>
      <c r="OSG184" s="396"/>
      <c r="OSH184" s="396"/>
      <c r="OSI184" s="396"/>
      <c r="OSJ184" s="396"/>
      <c r="OSK184" s="396"/>
      <c r="OSL184" s="396"/>
      <c r="OSM184" s="396"/>
      <c r="OSN184" s="396"/>
      <c r="OSO184" s="396"/>
      <c r="OSP184" s="396"/>
      <c r="OSQ184" s="396"/>
      <c r="OSR184" s="396"/>
      <c r="OSS184" s="396"/>
      <c r="OST184" s="396"/>
      <c r="OSU184" s="396"/>
      <c r="OSV184" s="396"/>
      <c r="OSW184" s="396"/>
      <c r="OSX184" s="396"/>
      <c r="OSY184" s="396"/>
      <c r="OSZ184" s="396"/>
      <c r="OTA184" s="396"/>
      <c r="OTB184" s="396"/>
      <c r="OTC184" s="396"/>
      <c r="OTD184" s="396"/>
      <c r="OTE184" s="396"/>
      <c r="OTF184" s="396"/>
      <c r="OTG184" s="396"/>
      <c r="OTH184" s="396"/>
      <c r="OTI184" s="396"/>
      <c r="OTJ184" s="396"/>
      <c r="OTK184" s="396"/>
      <c r="OTL184" s="396"/>
      <c r="OTM184" s="396"/>
      <c r="OTN184" s="396"/>
      <c r="OTO184" s="396"/>
      <c r="OTP184" s="396"/>
      <c r="OTQ184" s="396"/>
      <c r="OTR184" s="396"/>
      <c r="OTS184" s="396"/>
      <c r="OTT184" s="396"/>
      <c r="OTU184" s="396"/>
      <c r="OTV184" s="396"/>
      <c r="OTW184" s="396"/>
      <c r="OTX184" s="396"/>
      <c r="OTY184" s="396"/>
      <c r="OTZ184" s="396"/>
      <c r="OUA184" s="396"/>
      <c r="OUB184" s="396"/>
      <c r="OUC184" s="396"/>
      <c r="OUD184" s="396"/>
      <c r="OUE184" s="396"/>
      <c r="OUF184" s="396"/>
      <c r="OUG184" s="396"/>
      <c r="OUH184" s="396"/>
      <c r="OUI184" s="396"/>
      <c r="OUJ184" s="396"/>
      <c r="OUK184" s="396"/>
      <c r="OUL184" s="396"/>
      <c r="OUM184" s="396"/>
      <c r="OUN184" s="396"/>
      <c r="OUO184" s="396"/>
      <c r="OUP184" s="396"/>
      <c r="OUQ184" s="396"/>
      <c r="OUR184" s="396"/>
      <c r="OUS184" s="396"/>
      <c r="OUT184" s="396"/>
      <c r="OUU184" s="396"/>
      <c r="OUV184" s="396"/>
      <c r="OUW184" s="396"/>
      <c r="OUX184" s="396"/>
      <c r="OUY184" s="396"/>
      <c r="OUZ184" s="396"/>
      <c r="OVA184" s="396"/>
      <c r="OVB184" s="396"/>
      <c r="OVC184" s="396"/>
      <c r="OVD184" s="396"/>
      <c r="OVE184" s="396"/>
      <c r="OVF184" s="396"/>
      <c r="OVG184" s="396"/>
      <c r="OVH184" s="396"/>
      <c r="OVI184" s="396"/>
      <c r="OVJ184" s="396"/>
      <c r="OVK184" s="396"/>
      <c r="OVL184" s="396"/>
      <c r="OVM184" s="396"/>
      <c r="OVN184" s="396"/>
      <c r="OVO184" s="396"/>
      <c r="OVP184" s="396"/>
      <c r="OVQ184" s="396"/>
      <c r="OVR184" s="396"/>
      <c r="OVS184" s="396"/>
      <c r="OVT184" s="396"/>
      <c r="OVU184" s="396"/>
      <c r="OVV184" s="396"/>
      <c r="OVW184" s="396"/>
      <c r="OVX184" s="396"/>
      <c r="OVY184" s="396"/>
      <c r="OVZ184" s="396"/>
      <c r="OWA184" s="396"/>
      <c r="OWB184" s="396"/>
      <c r="OWC184" s="396"/>
      <c r="OWD184" s="396"/>
      <c r="OWE184" s="396"/>
      <c r="OWF184" s="396"/>
      <c r="OWG184" s="396"/>
      <c r="OWH184" s="396"/>
      <c r="OWI184" s="396"/>
      <c r="OWJ184" s="396"/>
      <c r="OWK184" s="396"/>
      <c r="OWL184" s="396"/>
      <c r="OWM184" s="396"/>
      <c r="OWN184" s="396"/>
      <c r="OWO184" s="396"/>
      <c r="OWP184" s="396"/>
      <c r="OWQ184" s="396"/>
      <c r="OWR184" s="396"/>
      <c r="OWS184" s="396"/>
      <c r="OWT184" s="396"/>
      <c r="OWU184" s="396"/>
      <c r="OWV184" s="396"/>
      <c r="OWW184" s="396"/>
      <c r="OWX184" s="396"/>
      <c r="OWY184" s="396"/>
      <c r="OWZ184" s="396"/>
      <c r="OXA184" s="396"/>
      <c r="OXB184" s="396"/>
      <c r="OXC184" s="396"/>
      <c r="OXD184" s="396"/>
      <c r="OXE184" s="396"/>
      <c r="OXF184" s="396"/>
      <c r="OXG184" s="396"/>
      <c r="OXH184" s="396"/>
      <c r="OXI184" s="396"/>
      <c r="OXJ184" s="396"/>
      <c r="OXK184" s="396"/>
      <c r="OXL184" s="396"/>
      <c r="OXM184" s="396"/>
      <c r="OXN184" s="396"/>
      <c r="OXO184" s="396"/>
      <c r="OXP184" s="396"/>
      <c r="OXQ184" s="396"/>
      <c r="OXR184" s="396"/>
      <c r="OXS184" s="396"/>
      <c r="OXT184" s="396"/>
      <c r="OXU184" s="396"/>
      <c r="OXV184" s="396"/>
      <c r="OXW184" s="396"/>
      <c r="OXX184" s="396"/>
      <c r="OXY184" s="396"/>
      <c r="OXZ184" s="396"/>
      <c r="OYA184" s="396"/>
      <c r="OYB184" s="396"/>
      <c r="OYC184" s="396"/>
      <c r="OYD184" s="396"/>
      <c r="OYE184" s="396"/>
      <c r="OYF184" s="396"/>
      <c r="OYG184" s="396"/>
      <c r="OYH184" s="396"/>
      <c r="OYI184" s="396"/>
      <c r="OYJ184" s="396"/>
      <c r="OYK184" s="396"/>
      <c r="OYL184" s="396"/>
      <c r="OYM184" s="396"/>
      <c r="OYN184" s="396"/>
      <c r="OYO184" s="396"/>
      <c r="OYP184" s="396"/>
      <c r="OYQ184" s="396"/>
      <c r="OYR184" s="396"/>
      <c r="OYS184" s="396"/>
      <c r="OYT184" s="396"/>
      <c r="OYU184" s="396"/>
      <c r="OYV184" s="396"/>
      <c r="OYW184" s="396"/>
      <c r="OYX184" s="396"/>
      <c r="OYY184" s="396"/>
      <c r="OYZ184" s="396"/>
      <c r="OZA184" s="396"/>
      <c r="OZB184" s="396"/>
      <c r="OZC184" s="396"/>
      <c r="OZD184" s="396"/>
      <c r="OZE184" s="396"/>
      <c r="OZF184" s="396"/>
      <c r="OZG184" s="396"/>
      <c r="OZH184" s="396"/>
      <c r="OZI184" s="396"/>
      <c r="OZJ184" s="396"/>
      <c r="OZK184" s="396"/>
      <c r="OZL184" s="396"/>
      <c r="OZM184" s="396"/>
      <c r="OZN184" s="396"/>
      <c r="OZO184" s="396"/>
      <c r="OZP184" s="396"/>
      <c r="OZQ184" s="396"/>
      <c r="OZR184" s="396"/>
      <c r="OZS184" s="396"/>
      <c r="OZT184" s="396"/>
      <c r="OZU184" s="396"/>
      <c r="OZV184" s="396"/>
      <c r="OZW184" s="396"/>
      <c r="OZX184" s="396"/>
      <c r="OZY184" s="396"/>
      <c r="OZZ184" s="396"/>
      <c r="PAA184" s="396"/>
      <c r="PAB184" s="396"/>
      <c r="PAC184" s="396"/>
      <c r="PAD184" s="396"/>
      <c r="PAE184" s="396"/>
      <c r="PAF184" s="396"/>
      <c r="PAG184" s="396"/>
      <c r="PAH184" s="396"/>
      <c r="PAI184" s="396"/>
      <c r="PAJ184" s="396"/>
      <c r="PAK184" s="396"/>
      <c r="PAL184" s="396"/>
      <c r="PAM184" s="396"/>
      <c r="PAN184" s="396"/>
      <c r="PAO184" s="396"/>
      <c r="PAP184" s="396"/>
      <c r="PAQ184" s="396"/>
      <c r="PAR184" s="396"/>
      <c r="PAS184" s="396"/>
      <c r="PAT184" s="396"/>
      <c r="PAU184" s="396"/>
      <c r="PAV184" s="396"/>
      <c r="PAW184" s="396"/>
      <c r="PAX184" s="396"/>
      <c r="PAY184" s="396"/>
      <c r="PAZ184" s="396"/>
      <c r="PBA184" s="396"/>
      <c r="PBB184" s="396"/>
      <c r="PBC184" s="396"/>
      <c r="PBD184" s="396"/>
      <c r="PBE184" s="396"/>
      <c r="PBF184" s="396"/>
      <c r="PBG184" s="396"/>
      <c r="PBH184" s="396"/>
      <c r="PBI184" s="396"/>
      <c r="PBJ184" s="396"/>
      <c r="PBK184" s="396"/>
      <c r="PBL184" s="396"/>
      <c r="PBM184" s="396"/>
      <c r="PBN184" s="396"/>
      <c r="PBO184" s="396"/>
      <c r="PBP184" s="396"/>
      <c r="PBQ184" s="396"/>
      <c r="PBR184" s="396"/>
      <c r="PBS184" s="396"/>
      <c r="PBT184" s="396"/>
      <c r="PBU184" s="396"/>
      <c r="PBV184" s="396"/>
      <c r="PBW184" s="396"/>
      <c r="PBX184" s="396"/>
      <c r="PBY184" s="396"/>
      <c r="PBZ184" s="396"/>
      <c r="PCA184" s="396"/>
      <c r="PCB184" s="396"/>
      <c r="PCC184" s="396"/>
      <c r="PCD184" s="396"/>
      <c r="PCE184" s="396"/>
      <c r="PCF184" s="396"/>
      <c r="PCG184" s="396"/>
      <c r="PCH184" s="396"/>
      <c r="PCI184" s="396"/>
      <c r="PCJ184" s="396"/>
      <c r="PCK184" s="396"/>
      <c r="PCL184" s="396"/>
      <c r="PCM184" s="396"/>
      <c r="PCN184" s="396"/>
      <c r="PCO184" s="396"/>
      <c r="PCP184" s="396"/>
      <c r="PCQ184" s="396"/>
      <c r="PCR184" s="396"/>
      <c r="PCS184" s="396"/>
      <c r="PCT184" s="396"/>
      <c r="PCU184" s="396"/>
      <c r="PCV184" s="396"/>
      <c r="PCW184" s="396"/>
      <c r="PCX184" s="396"/>
      <c r="PCY184" s="396"/>
      <c r="PCZ184" s="396"/>
      <c r="PDA184" s="396"/>
      <c r="PDB184" s="396"/>
      <c r="PDC184" s="396"/>
      <c r="PDD184" s="396"/>
      <c r="PDE184" s="396"/>
      <c r="PDF184" s="396"/>
      <c r="PDG184" s="396"/>
      <c r="PDH184" s="396"/>
      <c r="PDI184" s="396"/>
      <c r="PDJ184" s="396"/>
      <c r="PDK184" s="396"/>
      <c r="PDL184" s="396"/>
      <c r="PDM184" s="396"/>
      <c r="PDN184" s="396"/>
      <c r="PDO184" s="396"/>
      <c r="PDP184" s="396"/>
      <c r="PDQ184" s="396"/>
      <c r="PDR184" s="396"/>
      <c r="PDS184" s="396"/>
      <c r="PDT184" s="396"/>
      <c r="PDU184" s="396"/>
      <c r="PDV184" s="396"/>
      <c r="PDW184" s="396"/>
      <c r="PDX184" s="396"/>
      <c r="PDY184" s="396"/>
      <c r="PDZ184" s="396"/>
      <c r="PEA184" s="396"/>
      <c r="PEB184" s="396"/>
      <c r="PEC184" s="396"/>
      <c r="PED184" s="396"/>
      <c r="PEE184" s="396"/>
      <c r="PEF184" s="396"/>
      <c r="PEG184" s="396"/>
      <c r="PEH184" s="396"/>
      <c r="PEI184" s="396"/>
      <c r="PEJ184" s="396"/>
      <c r="PEK184" s="396"/>
      <c r="PEL184" s="396"/>
      <c r="PEM184" s="396"/>
      <c r="PEN184" s="396"/>
      <c r="PEO184" s="396"/>
      <c r="PEP184" s="396"/>
      <c r="PEQ184" s="396"/>
      <c r="PER184" s="396"/>
      <c r="PES184" s="396"/>
      <c r="PET184" s="396"/>
      <c r="PEU184" s="396"/>
      <c r="PEV184" s="396"/>
      <c r="PEW184" s="396"/>
      <c r="PEX184" s="396"/>
      <c r="PEY184" s="396"/>
      <c r="PEZ184" s="396"/>
      <c r="PFA184" s="396"/>
      <c r="PFB184" s="396"/>
      <c r="PFC184" s="396"/>
      <c r="PFD184" s="396"/>
      <c r="PFE184" s="396"/>
      <c r="PFF184" s="396"/>
      <c r="PFG184" s="396"/>
      <c r="PFH184" s="396"/>
      <c r="PFI184" s="396"/>
      <c r="PFJ184" s="396"/>
      <c r="PFK184" s="396"/>
      <c r="PFL184" s="396"/>
      <c r="PFM184" s="396"/>
      <c r="PFN184" s="396"/>
      <c r="PFO184" s="396"/>
      <c r="PFP184" s="396"/>
      <c r="PFQ184" s="396"/>
      <c r="PFR184" s="396"/>
      <c r="PFS184" s="396"/>
      <c r="PFT184" s="396"/>
      <c r="PFU184" s="396"/>
      <c r="PFV184" s="396"/>
      <c r="PFW184" s="396"/>
      <c r="PFX184" s="396"/>
      <c r="PFY184" s="396"/>
      <c r="PFZ184" s="396"/>
      <c r="PGA184" s="396"/>
      <c r="PGB184" s="396"/>
      <c r="PGC184" s="396"/>
      <c r="PGD184" s="396"/>
      <c r="PGE184" s="396"/>
      <c r="PGF184" s="396"/>
      <c r="PGG184" s="396"/>
      <c r="PGH184" s="396"/>
      <c r="PGI184" s="396"/>
      <c r="PGJ184" s="396"/>
      <c r="PGK184" s="396"/>
      <c r="PGL184" s="396"/>
      <c r="PGM184" s="396"/>
      <c r="PGN184" s="396"/>
      <c r="PGO184" s="396"/>
      <c r="PGP184" s="396"/>
      <c r="PGQ184" s="396"/>
      <c r="PGR184" s="396"/>
      <c r="PGS184" s="396"/>
      <c r="PGT184" s="396"/>
      <c r="PGU184" s="396"/>
      <c r="PGV184" s="396"/>
      <c r="PGW184" s="396"/>
      <c r="PGX184" s="396"/>
      <c r="PGY184" s="396"/>
      <c r="PGZ184" s="396"/>
      <c r="PHA184" s="396"/>
      <c r="PHB184" s="396"/>
      <c r="PHC184" s="396"/>
      <c r="PHD184" s="396"/>
      <c r="PHE184" s="396"/>
      <c r="PHF184" s="396"/>
      <c r="PHG184" s="396"/>
      <c r="PHH184" s="396"/>
      <c r="PHI184" s="396"/>
      <c r="PHJ184" s="396"/>
      <c r="PHK184" s="396"/>
      <c r="PHL184" s="396"/>
      <c r="PHM184" s="396"/>
      <c r="PHN184" s="396"/>
      <c r="PHO184" s="396"/>
      <c r="PHP184" s="396"/>
      <c r="PHQ184" s="396"/>
      <c r="PHR184" s="396"/>
      <c r="PHS184" s="396"/>
      <c r="PHT184" s="396"/>
      <c r="PHU184" s="396"/>
      <c r="PHV184" s="396"/>
      <c r="PHW184" s="396"/>
      <c r="PHX184" s="396"/>
      <c r="PHY184" s="396"/>
      <c r="PHZ184" s="396"/>
      <c r="PIA184" s="396"/>
      <c r="PIB184" s="396"/>
      <c r="PIC184" s="396"/>
      <c r="PID184" s="396"/>
      <c r="PIE184" s="396"/>
      <c r="PIF184" s="396"/>
      <c r="PIG184" s="396"/>
      <c r="PIH184" s="396"/>
      <c r="PII184" s="396"/>
      <c r="PIJ184" s="396"/>
      <c r="PIK184" s="396"/>
      <c r="PIL184" s="396"/>
      <c r="PIM184" s="396"/>
      <c r="PIN184" s="396"/>
      <c r="PIO184" s="396"/>
      <c r="PIP184" s="396"/>
      <c r="PIQ184" s="396"/>
      <c r="PIR184" s="396"/>
      <c r="PIS184" s="396"/>
      <c r="PIT184" s="396"/>
      <c r="PIU184" s="396"/>
      <c r="PIV184" s="396"/>
      <c r="PIW184" s="396"/>
      <c r="PIX184" s="396"/>
      <c r="PIY184" s="396"/>
      <c r="PIZ184" s="396"/>
      <c r="PJA184" s="396"/>
      <c r="PJB184" s="396"/>
      <c r="PJC184" s="396"/>
      <c r="PJD184" s="396"/>
      <c r="PJE184" s="396"/>
      <c r="PJF184" s="396"/>
      <c r="PJG184" s="396"/>
      <c r="PJH184" s="396"/>
      <c r="PJI184" s="396"/>
      <c r="PJJ184" s="396"/>
      <c r="PJK184" s="396"/>
      <c r="PJL184" s="396"/>
      <c r="PJM184" s="396"/>
      <c r="PJN184" s="396"/>
      <c r="PJO184" s="396"/>
      <c r="PJP184" s="396"/>
      <c r="PJQ184" s="396"/>
      <c r="PJR184" s="396"/>
      <c r="PJS184" s="396"/>
      <c r="PJT184" s="396"/>
      <c r="PJU184" s="396"/>
      <c r="PJV184" s="396"/>
      <c r="PJW184" s="396"/>
      <c r="PJX184" s="396"/>
      <c r="PJY184" s="396"/>
      <c r="PJZ184" s="396"/>
      <c r="PKA184" s="396"/>
      <c r="PKB184" s="396"/>
      <c r="PKC184" s="396"/>
      <c r="PKD184" s="396"/>
      <c r="PKE184" s="396"/>
      <c r="PKF184" s="396"/>
      <c r="PKG184" s="396"/>
      <c r="PKH184" s="396"/>
      <c r="PKI184" s="396"/>
      <c r="PKJ184" s="396"/>
      <c r="PKK184" s="396"/>
      <c r="PKL184" s="396"/>
      <c r="PKM184" s="396"/>
      <c r="PKN184" s="396"/>
      <c r="PKO184" s="396"/>
      <c r="PKP184" s="396"/>
      <c r="PKQ184" s="396"/>
      <c r="PKR184" s="396"/>
      <c r="PKS184" s="396"/>
      <c r="PKT184" s="396"/>
      <c r="PKU184" s="396"/>
      <c r="PKV184" s="396"/>
      <c r="PKW184" s="396"/>
      <c r="PKX184" s="396"/>
      <c r="PKY184" s="396"/>
      <c r="PKZ184" s="396"/>
      <c r="PLA184" s="396"/>
      <c r="PLB184" s="396"/>
      <c r="PLC184" s="396"/>
      <c r="PLD184" s="396"/>
      <c r="PLE184" s="396"/>
      <c r="PLF184" s="396"/>
      <c r="PLG184" s="396"/>
      <c r="PLH184" s="396"/>
      <c r="PLI184" s="396"/>
      <c r="PLJ184" s="396"/>
      <c r="PLK184" s="396"/>
      <c r="PLL184" s="396"/>
      <c r="PLM184" s="396"/>
      <c r="PLN184" s="396"/>
      <c r="PLO184" s="396"/>
      <c r="PLP184" s="396"/>
      <c r="PLQ184" s="396"/>
      <c r="PLR184" s="396"/>
      <c r="PLS184" s="396"/>
      <c r="PLT184" s="396"/>
      <c r="PLU184" s="396"/>
      <c r="PLV184" s="396"/>
      <c r="PLW184" s="396"/>
      <c r="PLX184" s="396"/>
      <c r="PLY184" s="396"/>
      <c r="PLZ184" s="396"/>
      <c r="PMA184" s="396"/>
      <c r="PMB184" s="396"/>
      <c r="PMC184" s="396"/>
      <c r="PMD184" s="396"/>
      <c r="PME184" s="396"/>
      <c r="PMF184" s="396"/>
      <c r="PMG184" s="396"/>
      <c r="PMH184" s="396"/>
      <c r="PMI184" s="396"/>
      <c r="PMJ184" s="396"/>
      <c r="PMK184" s="396"/>
      <c r="PML184" s="396"/>
      <c r="PMM184" s="396"/>
      <c r="PMN184" s="396"/>
      <c r="PMO184" s="396"/>
      <c r="PMP184" s="396"/>
      <c r="PMQ184" s="396"/>
      <c r="PMR184" s="396"/>
      <c r="PMS184" s="396"/>
      <c r="PMT184" s="396"/>
      <c r="PMU184" s="396"/>
      <c r="PMV184" s="396"/>
      <c r="PMW184" s="396"/>
      <c r="PMX184" s="396"/>
      <c r="PMY184" s="396"/>
      <c r="PMZ184" s="396"/>
      <c r="PNA184" s="396"/>
      <c r="PNB184" s="396"/>
      <c r="PNC184" s="396"/>
      <c r="PND184" s="396"/>
      <c r="PNE184" s="396"/>
      <c r="PNF184" s="396"/>
      <c r="PNG184" s="396"/>
      <c r="PNH184" s="396"/>
      <c r="PNI184" s="396"/>
      <c r="PNJ184" s="396"/>
      <c r="PNK184" s="396"/>
      <c r="PNL184" s="396"/>
      <c r="PNM184" s="396"/>
      <c r="PNN184" s="396"/>
      <c r="PNO184" s="396"/>
      <c r="PNP184" s="396"/>
      <c r="PNQ184" s="396"/>
      <c r="PNR184" s="396"/>
      <c r="PNS184" s="396"/>
      <c r="PNT184" s="396"/>
      <c r="PNU184" s="396"/>
      <c r="PNV184" s="396"/>
      <c r="PNW184" s="396"/>
      <c r="PNX184" s="396"/>
      <c r="PNY184" s="396"/>
      <c r="PNZ184" s="396"/>
      <c r="POA184" s="396"/>
      <c r="POB184" s="396"/>
      <c r="POC184" s="396"/>
      <c r="POD184" s="396"/>
      <c r="POE184" s="396"/>
      <c r="POF184" s="396"/>
      <c r="POG184" s="396"/>
      <c r="POH184" s="396"/>
      <c r="POI184" s="396"/>
      <c r="POJ184" s="396"/>
      <c r="POK184" s="396"/>
      <c r="POL184" s="396"/>
      <c r="POM184" s="396"/>
      <c r="PON184" s="396"/>
      <c r="POO184" s="396"/>
      <c r="POP184" s="396"/>
      <c r="POQ184" s="396"/>
      <c r="POR184" s="396"/>
      <c r="POS184" s="396"/>
      <c r="POT184" s="396"/>
      <c r="POU184" s="396"/>
      <c r="POV184" s="396"/>
      <c r="POW184" s="396"/>
      <c r="POX184" s="396"/>
      <c r="POY184" s="396"/>
      <c r="POZ184" s="396"/>
      <c r="PPA184" s="396"/>
      <c r="PPB184" s="396"/>
      <c r="PPC184" s="396"/>
      <c r="PPD184" s="396"/>
      <c r="PPE184" s="396"/>
      <c r="PPF184" s="396"/>
      <c r="PPG184" s="396"/>
      <c r="PPH184" s="396"/>
      <c r="PPI184" s="396"/>
      <c r="PPJ184" s="396"/>
      <c r="PPK184" s="396"/>
      <c r="PPL184" s="396"/>
      <c r="PPM184" s="396"/>
      <c r="PPN184" s="396"/>
      <c r="PPO184" s="396"/>
      <c r="PPP184" s="396"/>
      <c r="PPQ184" s="396"/>
      <c r="PPR184" s="396"/>
      <c r="PPS184" s="396"/>
      <c r="PPT184" s="396"/>
      <c r="PPU184" s="396"/>
      <c r="PPV184" s="396"/>
      <c r="PPW184" s="396"/>
      <c r="PPX184" s="396"/>
      <c r="PPY184" s="396"/>
      <c r="PPZ184" s="396"/>
      <c r="PQA184" s="396"/>
      <c r="PQB184" s="396"/>
      <c r="PQC184" s="396"/>
      <c r="PQD184" s="396"/>
      <c r="PQE184" s="396"/>
      <c r="PQF184" s="396"/>
      <c r="PQG184" s="396"/>
      <c r="PQH184" s="396"/>
      <c r="PQI184" s="396"/>
      <c r="PQJ184" s="396"/>
      <c r="PQK184" s="396"/>
      <c r="PQL184" s="396"/>
      <c r="PQM184" s="396"/>
      <c r="PQN184" s="396"/>
      <c r="PQO184" s="396"/>
      <c r="PQP184" s="396"/>
      <c r="PQQ184" s="396"/>
      <c r="PQR184" s="396"/>
      <c r="PQS184" s="396"/>
      <c r="PQT184" s="396"/>
      <c r="PQU184" s="396"/>
      <c r="PQV184" s="396"/>
      <c r="PQW184" s="396"/>
      <c r="PQX184" s="396"/>
      <c r="PQY184" s="396"/>
      <c r="PQZ184" s="396"/>
      <c r="PRA184" s="396"/>
      <c r="PRB184" s="396"/>
      <c r="PRC184" s="396"/>
      <c r="PRD184" s="396"/>
      <c r="PRE184" s="396"/>
      <c r="PRF184" s="396"/>
      <c r="PRG184" s="396"/>
      <c r="PRH184" s="396"/>
      <c r="PRI184" s="396"/>
      <c r="PRJ184" s="396"/>
      <c r="PRK184" s="396"/>
      <c r="PRL184" s="396"/>
      <c r="PRM184" s="396"/>
      <c r="PRN184" s="396"/>
      <c r="PRO184" s="396"/>
      <c r="PRP184" s="396"/>
      <c r="PRQ184" s="396"/>
      <c r="PRR184" s="396"/>
      <c r="PRS184" s="396"/>
      <c r="PRT184" s="396"/>
      <c r="PRU184" s="396"/>
      <c r="PRV184" s="396"/>
      <c r="PRW184" s="396"/>
      <c r="PRX184" s="396"/>
      <c r="PRY184" s="396"/>
      <c r="PRZ184" s="396"/>
      <c r="PSA184" s="396"/>
      <c r="PSB184" s="396"/>
      <c r="PSC184" s="396"/>
      <c r="PSD184" s="396"/>
      <c r="PSE184" s="396"/>
      <c r="PSF184" s="396"/>
      <c r="PSG184" s="396"/>
      <c r="PSH184" s="396"/>
      <c r="PSI184" s="396"/>
      <c r="PSJ184" s="396"/>
      <c r="PSK184" s="396"/>
      <c r="PSL184" s="396"/>
      <c r="PSM184" s="396"/>
      <c r="PSN184" s="396"/>
      <c r="PSO184" s="396"/>
      <c r="PSP184" s="396"/>
      <c r="PSQ184" s="396"/>
      <c r="PSR184" s="396"/>
      <c r="PSS184" s="396"/>
      <c r="PST184" s="396"/>
      <c r="PSU184" s="396"/>
      <c r="PSV184" s="396"/>
      <c r="PSW184" s="396"/>
      <c r="PSX184" s="396"/>
      <c r="PSY184" s="396"/>
      <c r="PSZ184" s="396"/>
      <c r="PTA184" s="396"/>
      <c r="PTB184" s="396"/>
      <c r="PTC184" s="396"/>
      <c r="PTD184" s="396"/>
      <c r="PTE184" s="396"/>
      <c r="PTF184" s="396"/>
      <c r="PTG184" s="396"/>
      <c r="PTH184" s="396"/>
      <c r="PTI184" s="396"/>
      <c r="PTJ184" s="396"/>
      <c r="PTK184" s="396"/>
      <c r="PTL184" s="396"/>
      <c r="PTM184" s="396"/>
      <c r="PTN184" s="396"/>
      <c r="PTO184" s="396"/>
      <c r="PTP184" s="396"/>
      <c r="PTQ184" s="396"/>
      <c r="PTR184" s="396"/>
      <c r="PTS184" s="396"/>
      <c r="PTT184" s="396"/>
      <c r="PTU184" s="396"/>
      <c r="PTV184" s="396"/>
      <c r="PTW184" s="396"/>
      <c r="PTX184" s="396"/>
      <c r="PTY184" s="396"/>
      <c r="PTZ184" s="396"/>
      <c r="PUA184" s="396"/>
      <c r="PUB184" s="396"/>
      <c r="PUC184" s="396"/>
      <c r="PUD184" s="396"/>
      <c r="PUE184" s="396"/>
      <c r="PUF184" s="396"/>
      <c r="PUG184" s="396"/>
      <c r="PUH184" s="396"/>
      <c r="PUI184" s="396"/>
      <c r="PUJ184" s="396"/>
      <c r="PUK184" s="396"/>
      <c r="PUL184" s="396"/>
      <c r="PUM184" s="396"/>
      <c r="PUN184" s="396"/>
      <c r="PUO184" s="396"/>
      <c r="PUP184" s="396"/>
      <c r="PUQ184" s="396"/>
      <c r="PUR184" s="396"/>
      <c r="PUS184" s="396"/>
      <c r="PUT184" s="396"/>
      <c r="PUU184" s="396"/>
      <c r="PUV184" s="396"/>
      <c r="PUW184" s="396"/>
      <c r="PUX184" s="396"/>
      <c r="PUY184" s="396"/>
      <c r="PUZ184" s="396"/>
      <c r="PVA184" s="396"/>
      <c r="PVB184" s="396"/>
      <c r="PVC184" s="396"/>
      <c r="PVD184" s="396"/>
      <c r="PVE184" s="396"/>
      <c r="PVF184" s="396"/>
      <c r="PVG184" s="396"/>
      <c r="PVH184" s="396"/>
      <c r="PVI184" s="396"/>
      <c r="PVJ184" s="396"/>
      <c r="PVK184" s="396"/>
      <c r="PVL184" s="396"/>
      <c r="PVM184" s="396"/>
      <c r="PVN184" s="396"/>
      <c r="PVO184" s="396"/>
      <c r="PVP184" s="396"/>
      <c r="PVQ184" s="396"/>
      <c r="PVR184" s="396"/>
      <c r="PVS184" s="396"/>
      <c r="PVT184" s="396"/>
      <c r="PVU184" s="396"/>
      <c r="PVV184" s="396"/>
      <c r="PVW184" s="396"/>
      <c r="PVX184" s="396"/>
      <c r="PVY184" s="396"/>
      <c r="PVZ184" s="396"/>
      <c r="PWA184" s="396"/>
      <c r="PWB184" s="396"/>
      <c r="PWC184" s="396"/>
      <c r="PWD184" s="396"/>
      <c r="PWE184" s="396"/>
      <c r="PWF184" s="396"/>
      <c r="PWG184" s="396"/>
      <c r="PWH184" s="396"/>
      <c r="PWI184" s="396"/>
      <c r="PWJ184" s="396"/>
      <c r="PWK184" s="396"/>
      <c r="PWL184" s="396"/>
      <c r="PWM184" s="396"/>
      <c r="PWN184" s="396"/>
      <c r="PWO184" s="396"/>
      <c r="PWP184" s="396"/>
      <c r="PWQ184" s="396"/>
      <c r="PWR184" s="396"/>
      <c r="PWS184" s="396"/>
      <c r="PWT184" s="396"/>
      <c r="PWU184" s="396"/>
      <c r="PWV184" s="396"/>
      <c r="PWW184" s="396"/>
      <c r="PWX184" s="396"/>
      <c r="PWY184" s="396"/>
      <c r="PWZ184" s="396"/>
      <c r="PXA184" s="396"/>
      <c r="PXB184" s="396"/>
      <c r="PXC184" s="396"/>
      <c r="PXD184" s="396"/>
      <c r="PXE184" s="396"/>
      <c r="PXF184" s="396"/>
      <c r="PXG184" s="396"/>
      <c r="PXH184" s="396"/>
      <c r="PXI184" s="396"/>
      <c r="PXJ184" s="396"/>
      <c r="PXK184" s="396"/>
      <c r="PXL184" s="396"/>
      <c r="PXM184" s="396"/>
      <c r="PXN184" s="396"/>
      <c r="PXO184" s="396"/>
      <c r="PXP184" s="396"/>
      <c r="PXQ184" s="396"/>
      <c r="PXR184" s="396"/>
      <c r="PXS184" s="396"/>
      <c r="PXT184" s="396"/>
      <c r="PXU184" s="396"/>
      <c r="PXV184" s="396"/>
      <c r="PXW184" s="396"/>
      <c r="PXX184" s="396"/>
      <c r="PXY184" s="396"/>
      <c r="PXZ184" s="396"/>
      <c r="PYA184" s="396"/>
      <c r="PYB184" s="396"/>
      <c r="PYC184" s="396"/>
      <c r="PYD184" s="396"/>
      <c r="PYE184" s="396"/>
      <c r="PYF184" s="396"/>
      <c r="PYG184" s="396"/>
      <c r="PYH184" s="396"/>
      <c r="PYI184" s="396"/>
      <c r="PYJ184" s="396"/>
      <c r="PYK184" s="396"/>
      <c r="PYL184" s="396"/>
      <c r="PYM184" s="396"/>
      <c r="PYN184" s="396"/>
      <c r="PYO184" s="396"/>
      <c r="PYP184" s="396"/>
      <c r="PYQ184" s="396"/>
      <c r="PYR184" s="396"/>
      <c r="PYS184" s="396"/>
      <c r="PYT184" s="396"/>
      <c r="PYU184" s="396"/>
      <c r="PYV184" s="396"/>
      <c r="PYW184" s="396"/>
      <c r="PYX184" s="396"/>
      <c r="PYY184" s="396"/>
      <c r="PYZ184" s="396"/>
      <c r="PZA184" s="396"/>
      <c r="PZB184" s="396"/>
      <c r="PZC184" s="396"/>
      <c r="PZD184" s="396"/>
      <c r="PZE184" s="396"/>
      <c r="PZF184" s="396"/>
      <c r="PZG184" s="396"/>
      <c r="PZH184" s="396"/>
      <c r="PZI184" s="396"/>
      <c r="PZJ184" s="396"/>
      <c r="PZK184" s="396"/>
      <c r="PZL184" s="396"/>
      <c r="PZM184" s="396"/>
      <c r="PZN184" s="396"/>
      <c r="PZO184" s="396"/>
      <c r="PZP184" s="396"/>
      <c r="PZQ184" s="396"/>
      <c r="PZR184" s="396"/>
      <c r="PZS184" s="396"/>
      <c r="PZT184" s="396"/>
      <c r="PZU184" s="396"/>
      <c r="PZV184" s="396"/>
      <c r="PZW184" s="396"/>
      <c r="PZX184" s="396"/>
      <c r="PZY184" s="396"/>
      <c r="PZZ184" s="396"/>
      <c r="QAA184" s="396"/>
      <c r="QAB184" s="396"/>
      <c r="QAC184" s="396"/>
      <c r="QAD184" s="396"/>
      <c r="QAE184" s="396"/>
      <c r="QAF184" s="396"/>
      <c r="QAG184" s="396"/>
      <c r="QAH184" s="396"/>
      <c r="QAI184" s="396"/>
      <c r="QAJ184" s="396"/>
      <c r="QAK184" s="396"/>
      <c r="QAL184" s="396"/>
      <c r="QAM184" s="396"/>
      <c r="QAN184" s="396"/>
      <c r="QAO184" s="396"/>
      <c r="QAP184" s="396"/>
      <c r="QAQ184" s="396"/>
      <c r="QAR184" s="396"/>
      <c r="QAS184" s="396"/>
      <c r="QAT184" s="396"/>
      <c r="QAU184" s="396"/>
      <c r="QAV184" s="396"/>
      <c r="QAW184" s="396"/>
      <c r="QAX184" s="396"/>
      <c r="QAY184" s="396"/>
      <c r="QAZ184" s="396"/>
      <c r="QBA184" s="396"/>
      <c r="QBB184" s="396"/>
      <c r="QBC184" s="396"/>
      <c r="QBD184" s="396"/>
      <c r="QBE184" s="396"/>
      <c r="QBF184" s="396"/>
      <c r="QBG184" s="396"/>
      <c r="QBH184" s="396"/>
      <c r="QBI184" s="396"/>
      <c r="QBJ184" s="396"/>
      <c r="QBK184" s="396"/>
      <c r="QBL184" s="396"/>
      <c r="QBM184" s="396"/>
      <c r="QBN184" s="396"/>
      <c r="QBO184" s="396"/>
      <c r="QBP184" s="396"/>
      <c r="QBQ184" s="396"/>
      <c r="QBR184" s="396"/>
      <c r="QBS184" s="396"/>
      <c r="QBT184" s="396"/>
      <c r="QBU184" s="396"/>
      <c r="QBV184" s="396"/>
      <c r="QBW184" s="396"/>
      <c r="QBX184" s="396"/>
      <c r="QBY184" s="396"/>
      <c r="QBZ184" s="396"/>
      <c r="QCA184" s="396"/>
      <c r="QCB184" s="396"/>
      <c r="QCC184" s="396"/>
      <c r="QCD184" s="396"/>
      <c r="QCE184" s="396"/>
      <c r="QCF184" s="396"/>
      <c r="QCG184" s="396"/>
      <c r="QCH184" s="396"/>
      <c r="QCI184" s="396"/>
      <c r="QCJ184" s="396"/>
      <c r="QCK184" s="396"/>
      <c r="QCL184" s="396"/>
      <c r="QCM184" s="396"/>
      <c r="QCN184" s="396"/>
      <c r="QCO184" s="396"/>
      <c r="QCP184" s="396"/>
      <c r="QCQ184" s="396"/>
      <c r="QCR184" s="396"/>
      <c r="QCS184" s="396"/>
      <c r="QCT184" s="396"/>
      <c r="QCU184" s="396"/>
      <c r="QCV184" s="396"/>
      <c r="QCW184" s="396"/>
      <c r="QCX184" s="396"/>
      <c r="QCY184" s="396"/>
      <c r="QCZ184" s="396"/>
      <c r="QDA184" s="396"/>
      <c r="QDB184" s="396"/>
      <c r="QDC184" s="396"/>
      <c r="QDD184" s="396"/>
      <c r="QDE184" s="396"/>
      <c r="QDF184" s="396"/>
      <c r="QDG184" s="396"/>
      <c r="QDH184" s="396"/>
      <c r="QDI184" s="396"/>
      <c r="QDJ184" s="396"/>
      <c r="QDK184" s="396"/>
      <c r="QDL184" s="396"/>
      <c r="QDM184" s="396"/>
      <c r="QDN184" s="396"/>
      <c r="QDO184" s="396"/>
      <c r="QDP184" s="396"/>
      <c r="QDQ184" s="396"/>
      <c r="QDR184" s="396"/>
      <c r="QDS184" s="396"/>
      <c r="QDT184" s="396"/>
      <c r="QDU184" s="396"/>
      <c r="QDV184" s="396"/>
      <c r="QDW184" s="396"/>
      <c r="QDX184" s="396"/>
      <c r="QDY184" s="396"/>
      <c r="QDZ184" s="396"/>
      <c r="QEA184" s="396"/>
      <c r="QEB184" s="396"/>
      <c r="QEC184" s="396"/>
      <c r="QED184" s="396"/>
      <c r="QEE184" s="396"/>
      <c r="QEF184" s="396"/>
      <c r="QEG184" s="396"/>
      <c r="QEH184" s="396"/>
      <c r="QEI184" s="396"/>
      <c r="QEJ184" s="396"/>
      <c r="QEK184" s="396"/>
      <c r="QEL184" s="396"/>
      <c r="QEM184" s="396"/>
      <c r="QEN184" s="396"/>
      <c r="QEO184" s="396"/>
      <c r="QEP184" s="396"/>
      <c r="QEQ184" s="396"/>
      <c r="QER184" s="396"/>
      <c r="QES184" s="396"/>
      <c r="QET184" s="396"/>
      <c r="QEU184" s="396"/>
      <c r="QEV184" s="396"/>
      <c r="QEW184" s="396"/>
      <c r="QEX184" s="396"/>
      <c r="QEY184" s="396"/>
      <c r="QEZ184" s="396"/>
      <c r="QFA184" s="396"/>
      <c r="QFB184" s="396"/>
      <c r="QFC184" s="396"/>
      <c r="QFD184" s="396"/>
      <c r="QFE184" s="396"/>
      <c r="QFF184" s="396"/>
      <c r="QFG184" s="396"/>
      <c r="QFH184" s="396"/>
      <c r="QFI184" s="396"/>
      <c r="QFJ184" s="396"/>
      <c r="QFK184" s="396"/>
      <c r="QFL184" s="396"/>
      <c r="QFM184" s="396"/>
      <c r="QFN184" s="396"/>
      <c r="QFO184" s="396"/>
      <c r="QFP184" s="396"/>
      <c r="QFQ184" s="396"/>
      <c r="QFR184" s="396"/>
      <c r="QFS184" s="396"/>
      <c r="QFT184" s="396"/>
      <c r="QFU184" s="396"/>
      <c r="QFV184" s="396"/>
      <c r="QFW184" s="396"/>
      <c r="QFX184" s="396"/>
      <c r="QFY184" s="396"/>
      <c r="QFZ184" s="396"/>
      <c r="QGA184" s="396"/>
      <c r="QGB184" s="396"/>
      <c r="QGC184" s="396"/>
      <c r="QGD184" s="396"/>
      <c r="QGE184" s="396"/>
      <c r="QGF184" s="396"/>
      <c r="QGG184" s="396"/>
      <c r="QGH184" s="396"/>
      <c r="QGI184" s="396"/>
      <c r="QGJ184" s="396"/>
      <c r="QGK184" s="396"/>
      <c r="QGL184" s="396"/>
      <c r="QGM184" s="396"/>
      <c r="QGN184" s="396"/>
      <c r="QGO184" s="396"/>
      <c r="QGP184" s="396"/>
      <c r="QGQ184" s="396"/>
      <c r="QGR184" s="396"/>
      <c r="QGS184" s="396"/>
      <c r="QGT184" s="396"/>
      <c r="QGU184" s="396"/>
      <c r="QGV184" s="396"/>
      <c r="QGW184" s="396"/>
      <c r="QGX184" s="396"/>
      <c r="QGY184" s="396"/>
      <c r="QGZ184" s="396"/>
      <c r="QHA184" s="396"/>
      <c r="QHB184" s="396"/>
      <c r="QHC184" s="396"/>
      <c r="QHD184" s="396"/>
      <c r="QHE184" s="396"/>
      <c r="QHF184" s="396"/>
      <c r="QHG184" s="396"/>
      <c r="QHH184" s="396"/>
      <c r="QHI184" s="396"/>
      <c r="QHJ184" s="396"/>
      <c r="QHK184" s="396"/>
      <c r="QHL184" s="396"/>
      <c r="QHM184" s="396"/>
      <c r="QHN184" s="396"/>
      <c r="QHO184" s="396"/>
      <c r="QHP184" s="396"/>
      <c r="QHQ184" s="396"/>
      <c r="QHR184" s="396"/>
      <c r="QHS184" s="396"/>
      <c r="QHT184" s="396"/>
      <c r="QHU184" s="396"/>
      <c r="QHV184" s="396"/>
      <c r="QHW184" s="396"/>
      <c r="QHX184" s="396"/>
      <c r="QHY184" s="396"/>
      <c r="QHZ184" s="396"/>
      <c r="QIA184" s="396"/>
      <c r="QIB184" s="396"/>
      <c r="QIC184" s="396"/>
      <c r="QID184" s="396"/>
      <c r="QIE184" s="396"/>
      <c r="QIF184" s="396"/>
      <c r="QIG184" s="396"/>
      <c r="QIH184" s="396"/>
      <c r="QII184" s="396"/>
      <c r="QIJ184" s="396"/>
      <c r="QIK184" s="396"/>
      <c r="QIL184" s="396"/>
      <c r="QIM184" s="396"/>
      <c r="QIN184" s="396"/>
      <c r="QIO184" s="396"/>
      <c r="QIP184" s="396"/>
      <c r="QIQ184" s="396"/>
      <c r="QIR184" s="396"/>
      <c r="QIS184" s="396"/>
      <c r="QIT184" s="396"/>
      <c r="QIU184" s="396"/>
      <c r="QIV184" s="396"/>
      <c r="QIW184" s="396"/>
      <c r="QIX184" s="396"/>
      <c r="QIY184" s="396"/>
      <c r="QIZ184" s="396"/>
      <c r="QJA184" s="396"/>
      <c r="QJB184" s="396"/>
      <c r="QJC184" s="396"/>
      <c r="QJD184" s="396"/>
      <c r="QJE184" s="396"/>
      <c r="QJF184" s="396"/>
      <c r="QJG184" s="396"/>
      <c r="QJH184" s="396"/>
      <c r="QJI184" s="396"/>
      <c r="QJJ184" s="396"/>
      <c r="QJK184" s="396"/>
      <c r="QJL184" s="396"/>
      <c r="QJM184" s="396"/>
      <c r="QJN184" s="396"/>
      <c r="QJO184" s="396"/>
      <c r="QJP184" s="396"/>
      <c r="QJQ184" s="396"/>
      <c r="QJR184" s="396"/>
      <c r="QJS184" s="396"/>
      <c r="QJT184" s="396"/>
      <c r="QJU184" s="396"/>
      <c r="QJV184" s="396"/>
      <c r="QJW184" s="396"/>
      <c r="QJX184" s="396"/>
      <c r="QJY184" s="396"/>
      <c r="QJZ184" s="396"/>
      <c r="QKA184" s="396"/>
      <c r="QKB184" s="396"/>
      <c r="QKC184" s="396"/>
      <c r="QKD184" s="396"/>
      <c r="QKE184" s="396"/>
      <c r="QKF184" s="396"/>
      <c r="QKG184" s="396"/>
      <c r="QKH184" s="396"/>
      <c r="QKI184" s="396"/>
      <c r="QKJ184" s="396"/>
      <c r="QKK184" s="396"/>
      <c r="QKL184" s="396"/>
      <c r="QKM184" s="396"/>
      <c r="QKN184" s="396"/>
      <c r="QKO184" s="396"/>
      <c r="QKP184" s="396"/>
      <c r="QKQ184" s="396"/>
      <c r="QKR184" s="396"/>
      <c r="QKS184" s="396"/>
      <c r="QKT184" s="396"/>
      <c r="QKU184" s="396"/>
      <c r="QKV184" s="396"/>
      <c r="QKW184" s="396"/>
      <c r="QKX184" s="396"/>
      <c r="QKY184" s="396"/>
      <c r="QKZ184" s="396"/>
      <c r="QLA184" s="396"/>
      <c r="QLB184" s="396"/>
      <c r="QLC184" s="396"/>
      <c r="QLD184" s="396"/>
      <c r="QLE184" s="396"/>
      <c r="QLF184" s="396"/>
      <c r="QLG184" s="396"/>
      <c r="QLH184" s="396"/>
      <c r="QLI184" s="396"/>
      <c r="QLJ184" s="396"/>
      <c r="QLK184" s="396"/>
      <c r="QLL184" s="396"/>
      <c r="QLM184" s="396"/>
      <c r="QLN184" s="396"/>
      <c r="QLO184" s="396"/>
      <c r="QLP184" s="396"/>
      <c r="QLQ184" s="396"/>
      <c r="QLR184" s="396"/>
      <c r="QLS184" s="396"/>
      <c r="QLT184" s="396"/>
      <c r="QLU184" s="396"/>
      <c r="QLV184" s="396"/>
      <c r="QLW184" s="396"/>
      <c r="QLX184" s="396"/>
      <c r="QLY184" s="396"/>
      <c r="QLZ184" s="396"/>
      <c r="QMA184" s="396"/>
      <c r="QMB184" s="396"/>
      <c r="QMC184" s="396"/>
      <c r="QMD184" s="396"/>
      <c r="QME184" s="396"/>
      <c r="QMF184" s="396"/>
      <c r="QMG184" s="396"/>
      <c r="QMH184" s="396"/>
      <c r="QMI184" s="396"/>
      <c r="QMJ184" s="396"/>
      <c r="QMK184" s="396"/>
      <c r="QML184" s="396"/>
      <c r="QMM184" s="396"/>
      <c r="QMN184" s="396"/>
      <c r="QMO184" s="396"/>
      <c r="QMP184" s="396"/>
      <c r="QMQ184" s="396"/>
      <c r="QMR184" s="396"/>
      <c r="QMS184" s="396"/>
      <c r="QMT184" s="396"/>
      <c r="QMU184" s="396"/>
      <c r="QMV184" s="396"/>
      <c r="QMW184" s="396"/>
      <c r="QMX184" s="396"/>
      <c r="QMY184" s="396"/>
      <c r="QMZ184" s="396"/>
      <c r="QNA184" s="396"/>
      <c r="QNB184" s="396"/>
      <c r="QNC184" s="396"/>
      <c r="QND184" s="396"/>
      <c r="QNE184" s="396"/>
      <c r="QNF184" s="396"/>
      <c r="QNG184" s="396"/>
      <c r="QNH184" s="396"/>
      <c r="QNI184" s="396"/>
      <c r="QNJ184" s="396"/>
      <c r="QNK184" s="396"/>
      <c r="QNL184" s="396"/>
      <c r="QNM184" s="396"/>
      <c r="QNN184" s="396"/>
      <c r="QNO184" s="396"/>
      <c r="QNP184" s="396"/>
      <c r="QNQ184" s="396"/>
      <c r="QNR184" s="396"/>
      <c r="QNS184" s="396"/>
      <c r="QNT184" s="396"/>
      <c r="QNU184" s="396"/>
      <c r="QNV184" s="396"/>
      <c r="QNW184" s="396"/>
      <c r="QNX184" s="396"/>
      <c r="QNY184" s="396"/>
      <c r="QNZ184" s="396"/>
      <c r="QOA184" s="396"/>
      <c r="QOB184" s="396"/>
      <c r="QOC184" s="396"/>
      <c r="QOD184" s="396"/>
      <c r="QOE184" s="396"/>
      <c r="QOF184" s="396"/>
      <c r="QOG184" s="396"/>
      <c r="QOH184" s="396"/>
      <c r="QOI184" s="396"/>
      <c r="QOJ184" s="396"/>
      <c r="QOK184" s="396"/>
      <c r="QOL184" s="396"/>
      <c r="QOM184" s="396"/>
      <c r="QON184" s="396"/>
      <c r="QOO184" s="396"/>
      <c r="QOP184" s="396"/>
      <c r="QOQ184" s="396"/>
      <c r="QOR184" s="396"/>
      <c r="QOS184" s="396"/>
      <c r="QOT184" s="396"/>
      <c r="QOU184" s="396"/>
      <c r="QOV184" s="396"/>
      <c r="QOW184" s="396"/>
      <c r="QOX184" s="396"/>
      <c r="QOY184" s="396"/>
      <c r="QOZ184" s="396"/>
      <c r="QPA184" s="396"/>
      <c r="QPB184" s="396"/>
      <c r="QPC184" s="396"/>
      <c r="QPD184" s="396"/>
      <c r="QPE184" s="396"/>
      <c r="QPF184" s="396"/>
      <c r="QPG184" s="396"/>
      <c r="QPH184" s="396"/>
      <c r="QPI184" s="396"/>
      <c r="QPJ184" s="396"/>
      <c r="QPK184" s="396"/>
      <c r="QPL184" s="396"/>
      <c r="QPM184" s="396"/>
      <c r="QPN184" s="396"/>
      <c r="QPO184" s="396"/>
      <c r="QPP184" s="396"/>
      <c r="QPQ184" s="396"/>
      <c r="QPR184" s="396"/>
      <c r="QPS184" s="396"/>
      <c r="QPT184" s="396"/>
      <c r="QPU184" s="396"/>
      <c r="QPV184" s="396"/>
      <c r="QPW184" s="396"/>
      <c r="QPX184" s="396"/>
      <c r="QPY184" s="396"/>
      <c r="QPZ184" s="396"/>
      <c r="QQA184" s="396"/>
      <c r="QQB184" s="396"/>
      <c r="QQC184" s="396"/>
      <c r="QQD184" s="396"/>
      <c r="QQE184" s="396"/>
      <c r="QQF184" s="396"/>
      <c r="QQG184" s="396"/>
      <c r="QQH184" s="396"/>
      <c r="QQI184" s="396"/>
      <c r="QQJ184" s="396"/>
      <c r="QQK184" s="396"/>
      <c r="QQL184" s="396"/>
      <c r="QQM184" s="396"/>
      <c r="QQN184" s="396"/>
      <c r="QQO184" s="396"/>
      <c r="QQP184" s="396"/>
      <c r="QQQ184" s="396"/>
      <c r="QQR184" s="396"/>
      <c r="QQS184" s="396"/>
      <c r="QQT184" s="396"/>
      <c r="QQU184" s="396"/>
      <c r="QQV184" s="396"/>
      <c r="QQW184" s="396"/>
      <c r="QQX184" s="396"/>
      <c r="QQY184" s="396"/>
      <c r="QQZ184" s="396"/>
      <c r="QRA184" s="396"/>
      <c r="QRB184" s="396"/>
      <c r="QRC184" s="396"/>
      <c r="QRD184" s="396"/>
      <c r="QRE184" s="396"/>
      <c r="QRF184" s="396"/>
      <c r="QRG184" s="396"/>
      <c r="QRH184" s="396"/>
      <c r="QRI184" s="396"/>
      <c r="QRJ184" s="396"/>
      <c r="QRK184" s="396"/>
      <c r="QRL184" s="396"/>
      <c r="QRM184" s="396"/>
      <c r="QRN184" s="396"/>
      <c r="QRO184" s="396"/>
      <c r="QRP184" s="396"/>
      <c r="QRQ184" s="396"/>
      <c r="QRR184" s="396"/>
      <c r="QRS184" s="396"/>
      <c r="QRT184" s="396"/>
      <c r="QRU184" s="396"/>
      <c r="QRV184" s="396"/>
      <c r="QRW184" s="396"/>
      <c r="QRX184" s="396"/>
      <c r="QRY184" s="396"/>
      <c r="QRZ184" s="396"/>
      <c r="QSA184" s="396"/>
      <c r="QSB184" s="396"/>
      <c r="QSC184" s="396"/>
      <c r="QSD184" s="396"/>
      <c r="QSE184" s="396"/>
      <c r="QSF184" s="396"/>
      <c r="QSG184" s="396"/>
      <c r="QSH184" s="396"/>
      <c r="QSI184" s="396"/>
      <c r="QSJ184" s="396"/>
      <c r="QSK184" s="396"/>
      <c r="QSL184" s="396"/>
      <c r="QSM184" s="396"/>
      <c r="QSN184" s="396"/>
      <c r="QSO184" s="396"/>
      <c r="QSP184" s="396"/>
      <c r="QSQ184" s="396"/>
      <c r="QSR184" s="396"/>
      <c r="QSS184" s="396"/>
      <c r="QST184" s="396"/>
      <c r="QSU184" s="396"/>
      <c r="QSV184" s="396"/>
      <c r="QSW184" s="396"/>
      <c r="QSX184" s="396"/>
      <c r="QSY184" s="396"/>
      <c r="QSZ184" s="396"/>
      <c r="QTA184" s="396"/>
      <c r="QTB184" s="396"/>
      <c r="QTC184" s="396"/>
      <c r="QTD184" s="396"/>
      <c r="QTE184" s="396"/>
      <c r="QTF184" s="396"/>
      <c r="QTG184" s="396"/>
      <c r="QTH184" s="396"/>
      <c r="QTI184" s="396"/>
      <c r="QTJ184" s="396"/>
      <c r="QTK184" s="396"/>
      <c r="QTL184" s="396"/>
      <c r="QTM184" s="396"/>
      <c r="QTN184" s="396"/>
      <c r="QTO184" s="396"/>
      <c r="QTP184" s="396"/>
      <c r="QTQ184" s="396"/>
      <c r="QTR184" s="396"/>
      <c r="QTS184" s="396"/>
      <c r="QTT184" s="396"/>
      <c r="QTU184" s="396"/>
      <c r="QTV184" s="396"/>
      <c r="QTW184" s="396"/>
      <c r="QTX184" s="396"/>
      <c r="QTY184" s="396"/>
      <c r="QTZ184" s="396"/>
      <c r="QUA184" s="396"/>
      <c r="QUB184" s="396"/>
      <c r="QUC184" s="396"/>
      <c r="QUD184" s="396"/>
      <c r="QUE184" s="396"/>
      <c r="QUF184" s="396"/>
      <c r="QUG184" s="396"/>
      <c r="QUH184" s="396"/>
      <c r="QUI184" s="396"/>
      <c r="QUJ184" s="396"/>
      <c r="QUK184" s="396"/>
      <c r="QUL184" s="396"/>
      <c r="QUM184" s="396"/>
      <c r="QUN184" s="396"/>
      <c r="QUO184" s="396"/>
      <c r="QUP184" s="396"/>
      <c r="QUQ184" s="396"/>
      <c r="QUR184" s="396"/>
      <c r="QUS184" s="396"/>
      <c r="QUT184" s="396"/>
      <c r="QUU184" s="396"/>
      <c r="QUV184" s="396"/>
      <c r="QUW184" s="396"/>
      <c r="QUX184" s="396"/>
      <c r="QUY184" s="396"/>
      <c r="QUZ184" s="396"/>
      <c r="QVA184" s="396"/>
      <c r="QVB184" s="396"/>
      <c r="QVC184" s="396"/>
      <c r="QVD184" s="396"/>
      <c r="QVE184" s="396"/>
      <c r="QVF184" s="396"/>
      <c r="QVG184" s="396"/>
      <c r="QVH184" s="396"/>
      <c r="QVI184" s="396"/>
      <c r="QVJ184" s="396"/>
      <c r="QVK184" s="396"/>
      <c r="QVL184" s="396"/>
      <c r="QVM184" s="396"/>
      <c r="QVN184" s="396"/>
      <c r="QVO184" s="396"/>
      <c r="QVP184" s="396"/>
      <c r="QVQ184" s="396"/>
      <c r="QVR184" s="396"/>
      <c r="QVS184" s="396"/>
      <c r="QVT184" s="396"/>
      <c r="QVU184" s="396"/>
      <c r="QVV184" s="396"/>
      <c r="QVW184" s="396"/>
      <c r="QVX184" s="396"/>
      <c r="QVY184" s="396"/>
      <c r="QVZ184" s="396"/>
      <c r="QWA184" s="396"/>
      <c r="QWB184" s="396"/>
      <c r="QWC184" s="396"/>
      <c r="QWD184" s="396"/>
      <c r="QWE184" s="396"/>
      <c r="QWF184" s="396"/>
      <c r="QWG184" s="396"/>
      <c r="QWH184" s="396"/>
      <c r="QWI184" s="396"/>
      <c r="QWJ184" s="396"/>
      <c r="QWK184" s="396"/>
      <c r="QWL184" s="396"/>
      <c r="QWM184" s="396"/>
      <c r="QWN184" s="396"/>
      <c r="QWO184" s="396"/>
      <c r="QWP184" s="396"/>
      <c r="QWQ184" s="396"/>
      <c r="QWR184" s="396"/>
      <c r="QWS184" s="396"/>
      <c r="QWT184" s="396"/>
      <c r="QWU184" s="396"/>
      <c r="QWV184" s="396"/>
      <c r="QWW184" s="396"/>
      <c r="QWX184" s="396"/>
      <c r="QWY184" s="396"/>
      <c r="QWZ184" s="396"/>
      <c r="QXA184" s="396"/>
      <c r="QXB184" s="396"/>
      <c r="QXC184" s="396"/>
      <c r="QXD184" s="396"/>
      <c r="QXE184" s="396"/>
      <c r="QXF184" s="396"/>
      <c r="QXG184" s="396"/>
      <c r="QXH184" s="396"/>
      <c r="QXI184" s="396"/>
      <c r="QXJ184" s="396"/>
      <c r="QXK184" s="396"/>
      <c r="QXL184" s="396"/>
      <c r="QXM184" s="396"/>
      <c r="QXN184" s="396"/>
      <c r="QXO184" s="396"/>
      <c r="QXP184" s="396"/>
      <c r="QXQ184" s="396"/>
      <c r="QXR184" s="396"/>
      <c r="QXS184" s="396"/>
      <c r="QXT184" s="396"/>
      <c r="QXU184" s="396"/>
      <c r="QXV184" s="396"/>
      <c r="QXW184" s="396"/>
      <c r="QXX184" s="396"/>
      <c r="QXY184" s="396"/>
      <c r="QXZ184" s="396"/>
      <c r="QYA184" s="396"/>
      <c r="QYB184" s="396"/>
      <c r="QYC184" s="396"/>
      <c r="QYD184" s="396"/>
      <c r="QYE184" s="396"/>
      <c r="QYF184" s="396"/>
      <c r="QYG184" s="396"/>
      <c r="QYH184" s="396"/>
      <c r="QYI184" s="396"/>
      <c r="QYJ184" s="396"/>
      <c r="QYK184" s="396"/>
      <c r="QYL184" s="396"/>
      <c r="QYM184" s="396"/>
      <c r="QYN184" s="396"/>
      <c r="QYO184" s="396"/>
      <c r="QYP184" s="396"/>
      <c r="QYQ184" s="396"/>
      <c r="QYR184" s="396"/>
      <c r="QYS184" s="396"/>
      <c r="QYT184" s="396"/>
      <c r="QYU184" s="396"/>
      <c r="QYV184" s="396"/>
      <c r="QYW184" s="396"/>
      <c r="QYX184" s="396"/>
      <c r="QYY184" s="396"/>
      <c r="QYZ184" s="396"/>
      <c r="QZA184" s="396"/>
      <c r="QZB184" s="396"/>
      <c r="QZC184" s="396"/>
      <c r="QZD184" s="396"/>
      <c r="QZE184" s="396"/>
      <c r="QZF184" s="396"/>
      <c r="QZG184" s="396"/>
      <c r="QZH184" s="396"/>
      <c r="QZI184" s="396"/>
      <c r="QZJ184" s="396"/>
      <c r="QZK184" s="396"/>
      <c r="QZL184" s="396"/>
      <c r="QZM184" s="396"/>
      <c r="QZN184" s="396"/>
      <c r="QZO184" s="396"/>
      <c r="QZP184" s="396"/>
      <c r="QZQ184" s="396"/>
      <c r="QZR184" s="396"/>
      <c r="QZS184" s="396"/>
      <c r="QZT184" s="396"/>
      <c r="QZU184" s="396"/>
      <c r="QZV184" s="396"/>
      <c r="QZW184" s="396"/>
      <c r="QZX184" s="396"/>
      <c r="QZY184" s="396"/>
      <c r="QZZ184" s="396"/>
      <c r="RAA184" s="396"/>
      <c r="RAB184" s="396"/>
      <c r="RAC184" s="396"/>
      <c r="RAD184" s="396"/>
      <c r="RAE184" s="396"/>
      <c r="RAF184" s="396"/>
      <c r="RAG184" s="396"/>
      <c r="RAH184" s="396"/>
      <c r="RAI184" s="396"/>
      <c r="RAJ184" s="396"/>
      <c r="RAK184" s="396"/>
      <c r="RAL184" s="396"/>
      <c r="RAM184" s="396"/>
      <c r="RAN184" s="396"/>
      <c r="RAO184" s="396"/>
      <c r="RAP184" s="396"/>
      <c r="RAQ184" s="396"/>
      <c r="RAR184" s="396"/>
      <c r="RAS184" s="396"/>
      <c r="RAT184" s="396"/>
      <c r="RAU184" s="396"/>
      <c r="RAV184" s="396"/>
      <c r="RAW184" s="396"/>
      <c r="RAX184" s="396"/>
      <c r="RAY184" s="396"/>
      <c r="RAZ184" s="396"/>
      <c r="RBA184" s="396"/>
      <c r="RBB184" s="396"/>
      <c r="RBC184" s="396"/>
      <c r="RBD184" s="396"/>
      <c r="RBE184" s="396"/>
      <c r="RBF184" s="396"/>
      <c r="RBG184" s="396"/>
      <c r="RBH184" s="396"/>
      <c r="RBI184" s="396"/>
      <c r="RBJ184" s="396"/>
      <c r="RBK184" s="396"/>
      <c r="RBL184" s="396"/>
      <c r="RBM184" s="396"/>
      <c r="RBN184" s="396"/>
      <c r="RBO184" s="396"/>
      <c r="RBP184" s="396"/>
      <c r="RBQ184" s="396"/>
      <c r="RBR184" s="396"/>
      <c r="RBS184" s="396"/>
      <c r="RBT184" s="396"/>
      <c r="RBU184" s="396"/>
      <c r="RBV184" s="396"/>
      <c r="RBW184" s="396"/>
      <c r="RBX184" s="396"/>
      <c r="RBY184" s="396"/>
      <c r="RBZ184" s="396"/>
      <c r="RCA184" s="396"/>
      <c r="RCB184" s="396"/>
      <c r="RCC184" s="396"/>
      <c r="RCD184" s="396"/>
      <c r="RCE184" s="396"/>
      <c r="RCF184" s="396"/>
      <c r="RCG184" s="396"/>
      <c r="RCH184" s="396"/>
      <c r="RCI184" s="396"/>
      <c r="RCJ184" s="396"/>
      <c r="RCK184" s="396"/>
      <c r="RCL184" s="396"/>
      <c r="RCM184" s="396"/>
      <c r="RCN184" s="396"/>
      <c r="RCO184" s="396"/>
      <c r="RCP184" s="396"/>
      <c r="RCQ184" s="396"/>
      <c r="RCR184" s="396"/>
      <c r="RCS184" s="396"/>
      <c r="RCT184" s="396"/>
      <c r="RCU184" s="396"/>
      <c r="RCV184" s="396"/>
      <c r="RCW184" s="396"/>
      <c r="RCX184" s="396"/>
      <c r="RCY184" s="396"/>
      <c r="RCZ184" s="396"/>
      <c r="RDA184" s="396"/>
      <c r="RDB184" s="396"/>
      <c r="RDC184" s="396"/>
      <c r="RDD184" s="396"/>
      <c r="RDE184" s="396"/>
      <c r="RDF184" s="396"/>
      <c r="RDG184" s="396"/>
      <c r="RDH184" s="396"/>
      <c r="RDI184" s="396"/>
      <c r="RDJ184" s="396"/>
      <c r="RDK184" s="396"/>
      <c r="RDL184" s="396"/>
      <c r="RDM184" s="396"/>
      <c r="RDN184" s="396"/>
      <c r="RDO184" s="396"/>
      <c r="RDP184" s="396"/>
      <c r="RDQ184" s="396"/>
      <c r="RDR184" s="396"/>
      <c r="RDS184" s="396"/>
      <c r="RDT184" s="396"/>
      <c r="RDU184" s="396"/>
      <c r="RDV184" s="396"/>
      <c r="RDW184" s="396"/>
      <c r="RDX184" s="396"/>
      <c r="RDY184" s="396"/>
      <c r="RDZ184" s="396"/>
      <c r="REA184" s="396"/>
      <c r="REB184" s="396"/>
      <c r="REC184" s="396"/>
      <c r="RED184" s="396"/>
      <c r="REE184" s="396"/>
      <c r="REF184" s="396"/>
      <c r="REG184" s="396"/>
      <c r="REH184" s="396"/>
      <c r="REI184" s="396"/>
      <c r="REJ184" s="396"/>
      <c r="REK184" s="396"/>
      <c r="REL184" s="396"/>
      <c r="REM184" s="396"/>
      <c r="REN184" s="396"/>
      <c r="REO184" s="396"/>
      <c r="REP184" s="396"/>
      <c r="REQ184" s="396"/>
      <c r="RER184" s="396"/>
      <c r="RES184" s="396"/>
      <c r="RET184" s="396"/>
      <c r="REU184" s="396"/>
      <c r="REV184" s="396"/>
      <c r="REW184" s="396"/>
      <c r="REX184" s="396"/>
      <c r="REY184" s="396"/>
      <c r="REZ184" s="396"/>
      <c r="RFA184" s="396"/>
      <c r="RFB184" s="396"/>
      <c r="RFC184" s="396"/>
      <c r="RFD184" s="396"/>
      <c r="RFE184" s="396"/>
      <c r="RFF184" s="396"/>
      <c r="RFG184" s="396"/>
      <c r="RFH184" s="396"/>
      <c r="RFI184" s="396"/>
      <c r="RFJ184" s="396"/>
      <c r="RFK184" s="396"/>
      <c r="RFL184" s="396"/>
      <c r="RFM184" s="396"/>
      <c r="RFN184" s="396"/>
      <c r="RFO184" s="396"/>
      <c r="RFP184" s="396"/>
      <c r="RFQ184" s="396"/>
      <c r="RFR184" s="396"/>
      <c r="RFS184" s="396"/>
      <c r="RFT184" s="396"/>
      <c r="RFU184" s="396"/>
      <c r="RFV184" s="396"/>
      <c r="RFW184" s="396"/>
      <c r="RFX184" s="396"/>
      <c r="RFY184" s="396"/>
      <c r="RFZ184" s="396"/>
      <c r="RGA184" s="396"/>
      <c r="RGB184" s="396"/>
      <c r="RGC184" s="396"/>
      <c r="RGD184" s="396"/>
      <c r="RGE184" s="396"/>
      <c r="RGF184" s="396"/>
      <c r="RGG184" s="396"/>
      <c r="RGH184" s="396"/>
      <c r="RGI184" s="396"/>
      <c r="RGJ184" s="396"/>
      <c r="RGK184" s="396"/>
      <c r="RGL184" s="396"/>
      <c r="RGM184" s="396"/>
      <c r="RGN184" s="396"/>
      <c r="RGO184" s="396"/>
      <c r="RGP184" s="396"/>
      <c r="RGQ184" s="396"/>
      <c r="RGR184" s="396"/>
      <c r="RGS184" s="396"/>
      <c r="RGT184" s="396"/>
      <c r="RGU184" s="396"/>
      <c r="RGV184" s="396"/>
      <c r="RGW184" s="396"/>
      <c r="RGX184" s="396"/>
      <c r="RGY184" s="396"/>
      <c r="RGZ184" s="396"/>
      <c r="RHA184" s="396"/>
      <c r="RHB184" s="396"/>
      <c r="RHC184" s="396"/>
      <c r="RHD184" s="396"/>
      <c r="RHE184" s="396"/>
      <c r="RHF184" s="396"/>
      <c r="RHG184" s="396"/>
      <c r="RHH184" s="396"/>
      <c r="RHI184" s="396"/>
      <c r="RHJ184" s="396"/>
      <c r="RHK184" s="396"/>
      <c r="RHL184" s="396"/>
      <c r="RHM184" s="396"/>
      <c r="RHN184" s="396"/>
      <c r="RHO184" s="396"/>
      <c r="RHP184" s="396"/>
      <c r="RHQ184" s="396"/>
      <c r="RHR184" s="396"/>
      <c r="RHS184" s="396"/>
      <c r="RHT184" s="396"/>
      <c r="RHU184" s="396"/>
      <c r="RHV184" s="396"/>
      <c r="RHW184" s="396"/>
      <c r="RHX184" s="396"/>
      <c r="RHY184" s="396"/>
      <c r="RHZ184" s="396"/>
      <c r="RIA184" s="396"/>
      <c r="RIB184" s="396"/>
      <c r="RIC184" s="396"/>
      <c r="RID184" s="396"/>
      <c r="RIE184" s="396"/>
      <c r="RIF184" s="396"/>
      <c r="RIG184" s="396"/>
      <c r="RIH184" s="396"/>
      <c r="RII184" s="396"/>
      <c r="RIJ184" s="396"/>
      <c r="RIK184" s="396"/>
      <c r="RIL184" s="396"/>
      <c r="RIM184" s="396"/>
      <c r="RIN184" s="396"/>
      <c r="RIO184" s="396"/>
      <c r="RIP184" s="396"/>
      <c r="RIQ184" s="396"/>
      <c r="RIR184" s="396"/>
      <c r="RIS184" s="396"/>
      <c r="RIT184" s="396"/>
      <c r="RIU184" s="396"/>
      <c r="RIV184" s="396"/>
      <c r="RIW184" s="396"/>
      <c r="RIX184" s="396"/>
      <c r="RIY184" s="396"/>
      <c r="RIZ184" s="396"/>
      <c r="RJA184" s="396"/>
      <c r="RJB184" s="396"/>
      <c r="RJC184" s="396"/>
      <c r="RJD184" s="396"/>
      <c r="RJE184" s="396"/>
      <c r="RJF184" s="396"/>
      <c r="RJG184" s="396"/>
      <c r="RJH184" s="396"/>
      <c r="RJI184" s="396"/>
      <c r="RJJ184" s="396"/>
      <c r="RJK184" s="396"/>
      <c r="RJL184" s="396"/>
      <c r="RJM184" s="396"/>
      <c r="RJN184" s="396"/>
      <c r="RJO184" s="396"/>
      <c r="RJP184" s="396"/>
      <c r="RJQ184" s="396"/>
      <c r="RJR184" s="396"/>
      <c r="RJS184" s="396"/>
      <c r="RJT184" s="396"/>
      <c r="RJU184" s="396"/>
      <c r="RJV184" s="396"/>
      <c r="RJW184" s="396"/>
      <c r="RJX184" s="396"/>
      <c r="RJY184" s="396"/>
      <c r="RJZ184" s="396"/>
      <c r="RKA184" s="396"/>
      <c r="RKB184" s="396"/>
      <c r="RKC184" s="396"/>
      <c r="RKD184" s="396"/>
      <c r="RKE184" s="396"/>
      <c r="RKF184" s="396"/>
      <c r="RKG184" s="396"/>
      <c r="RKH184" s="396"/>
      <c r="RKI184" s="396"/>
      <c r="RKJ184" s="396"/>
      <c r="RKK184" s="396"/>
      <c r="RKL184" s="396"/>
      <c r="RKM184" s="396"/>
      <c r="RKN184" s="396"/>
      <c r="RKO184" s="396"/>
      <c r="RKP184" s="396"/>
      <c r="RKQ184" s="396"/>
      <c r="RKR184" s="396"/>
      <c r="RKS184" s="396"/>
      <c r="RKT184" s="396"/>
      <c r="RKU184" s="396"/>
      <c r="RKV184" s="396"/>
      <c r="RKW184" s="396"/>
      <c r="RKX184" s="396"/>
      <c r="RKY184" s="396"/>
      <c r="RKZ184" s="396"/>
      <c r="RLA184" s="396"/>
      <c r="RLB184" s="396"/>
      <c r="RLC184" s="396"/>
      <c r="RLD184" s="396"/>
      <c r="RLE184" s="396"/>
      <c r="RLF184" s="396"/>
      <c r="RLG184" s="396"/>
      <c r="RLH184" s="396"/>
      <c r="RLI184" s="396"/>
      <c r="RLJ184" s="396"/>
      <c r="RLK184" s="396"/>
      <c r="RLL184" s="396"/>
      <c r="RLM184" s="396"/>
      <c r="RLN184" s="396"/>
      <c r="RLO184" s="396"/>
      <c r="RLP184" s="396"/>
      <c r="RLQ184" s="396"/>
      <c r="RLR184" s="396"/>
      <c r="RLS184" s="396"/>
      <c r="RLT184" s="396"/>
      <c r="RLU184" s="396"/>
      <c r="RLV184" s="396"/>
      <c r="RLW184" s="396"/>
      <c r="RLX184" s="396"/>
      <c r="RLY184" s="396"/>
      <c r="RLZ184" s="396"/>
      <c r="RMA184" s="396"/>
      <c r="RMB184" s="396"/>
      <c r="RMC184" s="396"/>
      <c r="RMD184" s="396"/>
      <c r="RME184" s="396"/>
      <c r="RMF184" s="396"/>
      <c r="RMG184" s="396"/>
      <c r="RMH184" s="396"/>
      <c r="RMI184" s="396"/>
      <c r="RMJ184" s="396"/>
      <c r="RMK184" s="396"/>
      <c r="RML184" s="396"/>
      <c r="RMM184" s="396"/>
      <c r="RMN184" s="396"/>
      <c r="RMO184" s="396"/>
      <c r="RMP184" s="396"/>
      <c r="RMQ184" s="396"/>
      <c r="RMR184" s="396"/>
      <c r="RMS184" s="396"/>
      <c r="RMT184" s="396"/>
      <c r="RMU184" s="396"/>
      <c r="RMV184" s="396"/>
      <c r="RMW184" s="396"/>
      <c r="RMX184" s="396"/>
      <c r="RMY184" s="396"/>
      <c r="RMZ184" s="396"/>
      <c r="RNA184" s="396"/>
      <c r="RNB184" s="396"/>
      <c r="RNC184" s="396"/>
      <c r="RND184" s="396"/>
      <c r="RNE184" s="396"/>
      <c r="RNF184" s="396"/>
      <c r="RNG184" s="396"/>
      <c r="RNH184" s="396"/>
      <c r="RNI184" s="396"/>
      <c r="RNJ184" s="396"/>
      <c r="RNK184" s="396"/>
      <c r="RNL184" s="396"/>
      <c r="RNM184" s="396"/>
      <c r="RNN184" s="396"/>
      <c r="RNO184" s="396"/>
      <c r="RNP184" s="396"/>
      <c r="RNQ184" s="396"/>
      <c r="RNR184" s="396"/>
      <c r="RNS184" s="396"/>
      <c r="RNT184" s="396"/>
      <c r="RNU184" s="396"/>
      <c r="RNV184" s="396"/>
      <c r="RNW184" s="396"/>
      <c r="RNX184" s="396"/>
      <c r="RNY184" s="396"/>
      <c r="RNZ184" s="396"/>
      <c r="ROA184" s="396"/>
      <c r="ROB184" s="396"/>
      <c r="ROC184" s="396"/>
      <c r="ROD184" s="396"/>
      <c r="ROE184" s="396"/>
      <c r="ROF184" s="396"/>
      <c r="ROG184" s="396"/>
      <c r="ROH184" s="396"/>
      <c r="ROI184" s="396"/>
      <c r="ROJ184" s="396"/>
      <c r="ROK184" s="396"/>
      <c r="ROL184" s="396"/>
      <c r="ROM184" s="396"/>
      <c r="RON184" s="396"/>
      <c r="ROO184" s="396"/>
      <c r="ROP184" s="396"/>
      <c r="ROQ184" s="396"/>
      <c r="ROR184" s="396"/>
      <c r="ROS184" s="396"/>
      <c r="ROT184" s="396"/>
      <c r="ROU184" s="396"/>
      <c r="ROV184" s="396"/>
      <c r="ROW184" s="396"/>
      <c r="ROX184" s="396"/>
      <c r="ROY184" s="396"/>
      <c r="ROZ184" s="396"/>
      <c r="RPA184" s="396"/>
      <c r="RPB184" s="396"/>
      <c r="RPC184" s="396"/>
      <c r="RPD184" s="396"/>
      <c r="RPE184" s="396"/>
      <c r="RPF184" s="396"/>
      <c r="RPG184" s="396"/>
      <c r="RPH184" s="396"/>
      <c r="RPI184" s="396"/>
      <c r="RPJ184" s="396"/>
      <c r="RPK184" s="396"/>
      <c r="RPL184" s="396"/>
      <c r="RPM184" s="396"/>
      <c r="RPN184" s="396"/>
      <c r="RPO184" s="396"/>
      <c r="RPP184" s="396"/>
      <c r="RPQ184" s="396"/>
      <c r="RPR184" s="396"/>
      <c r="RPS184" s="396"/>
      <c r="RPT184" s="396"/>
      <c r="RPU184" s="396"/>
      <c r="RPV184" s="396"/>
      <c r="RPW184" s="396"/>
      <c r="RPX184" s="396"/>
      <c r="RPY184" s="396"/>
      <c r="RPZ184" s="396"/>
      <c r="RQA184" s="396"/>
      <c r="RQB184" s="396"/>
      <c r="RQC184" s="396"/>
      <c r="RQD184" s="396"/>
      <c r="RQE184" s="396"/>
      <c r="RQF184" s="396"/>
      <c r="RQG184" s="396"/>
      <c r="RQH184" s="396"/>
      <c r="RQI184" s="396"/>
      <c r="RQJ184" s="396"/>
      <c r="RQK184" s="396"/>
      <c r="RQL184" s="396"/>
      <c r="RQM184" s="396"/>
      <c r="RQN184" s="396"/>
      <c r="RQO184" s="396"/>
      <c r="RQP184" s="396"/>
      <c r="RQQ184" s="396"/>
      <c r="RQR184" s="396"/>
      <c r="RQS184" s="396"/>
      <c r="RQT184" s="396"/>
      <c r="RQU184" s="396"/>
      <c r="RQV184" s="396"/>
      <c r="RQW184" s="396"/>
      <c r="RQX184" s="396"/>
      <c r="RQY184" s="396"/>
      <c r="RQZ184" s="396"/>
      <c r="RRA184" s="396"/>
      <c r="RRB184" s="396"/>
      <c r="RRC184" s="396"/>
      <c r="RRD184" s="396"/>
      <c r="RRE184" s="396"/>
      <c r="RRF184" s="396"/>
      <c r="RRG184" s="396"/>
      <c r="RRH184" s="396"/>
      <c r="RRI184" s="396"/>
      <c r="RRJ184" s="396"/>
      <c r="RRK184" s="396"/>
      <c r="RRL184" s="396"/>
      <c r="RRM184" s="396"/>
      <c r="RRN184" s="396"/>
      <c r="RRO184" s="396"/>
      <c r="RRP184" s="396"/>
      <c r="RRQ184" s="396"/>
      <c r="RRR184" s="396"/>
      <c r="RRS184" s="396"/>
      <c r="RRT184" s="396"/>
      <c r="RRU184" s="396"/>
      <c r="RRV184" s="396"/>
      <c r="RRW184" s="396"/>
      <c r="RRX184" s="396"/>
      <c r="RRY184" s="396"/>
      <c r="RRZ184" s="396"/>
      <c r="RSA184" s="396"/>
      <c r="RSB184" s="396"/>
      <c r="RSC184" s="396"/>
      <c r="RSD184" s="396"/>
      <c r="RSE184" s="396"/>
      <c r="RSF184" s="396"/>
      <c r="RSG184" s="396"/>
      <c r="RSH184" s="396"/>
      <c r="RSI184" s="396"/>
      <c r="RSJ184" s="396"/>
      <c r="RSK184" s="396"/>
      <c r="RSL184" s="396"/>
      <c r="RSM184" s="396"/>
      <c r="RSN184" s="396"/>
      <c r="RSO184" s="396"/>
      <c r="RSP184" s="396"/>
      <c r="RSQ184" s="396"/>
      <c r="RSR184" s="396"/>
      <c r="RSS184" s="396"/>
      <c r="RST184" s="396"/>
      <c r="RSU184" s="396"/>
      <c r="RSV184" s="396"/>
      <c r="RSW184" s="396"/>
      <c r="RSX184" s="396"/>
      <c r="RSY184" s="396"/>
      <c r="RSZ184" s="396"/>
      <c r="RTA184" s="396"/>
      <c r="RTB184" s="396"/>
      <c r="RTC184" s="396"/>
      <c r="RTD184" s="396"/>
      <c r="RTE184" s="396"/>
      <c r="RTF184" s="396"/>
      <c r="RTG184" s="396"/>
      <c r="RTH184" s="396"/>
      <c r="RTI184" s="396"/>
      <c r="RTJ184" s="396"/>
      <c r="RTK184" s="396"/>
      <c r="RTL184" s="396"/>
      <c r="RTM184" s="396"/>
      <c r="RTN184" s="396"/>
      <c r="RTO184" s="396"/>
      <c r="RTP184" s="396"/>
      <c r="RTQ184" s="396"/>
      <c r="RTR184" s="396"/>
      <c r="RTS184" s="396"/>
      <c r="RTT184" s="396"/>
      <c r="RTU184" s="396"/>
      <c r="RTV184" s="396"/>
      <c r="RTW184" s="396"/>
      <c r="RTX184" s="396"/>
      <c r="RTY184" s="396"/>
      <c r="RTZ184" s="396"/>
      <c r="RUA184" s="396"/>
      <c r="RUB184" s="396"/>
      <c r="RUC184" s="396"/>
      <c r="RUD184" s="396"/>
      <c r="RUE184" s="396"/>
      <c r="RUF184" s="396"/>
      <c r="RUG184" s="396"/>
      <c r="RUH184" s="396"/>
      <c r="RUI184" s="396"/>
      <c r="RUJ184" s="396"/>
      <c r="RUK184" s="396"/>
      <c r="RUL184" s="396"/>
      <c r="RUM184" s="396"/>
      <c r="RUN184" s="396"/>
      <c r="RUO184" s="396"/>
      <c r="RUP184" s="396"/>
      <c r="RUQ184" s="396"/>
      <c r="RUR184" s="396"/>
      <c r="RUS184" s="396"/>
      <c r="RUT184" s="396"/>
      <c r="RUU184" s="396"/>
      <c r="RUV184" s="396"/>
      <c r="RUW184" s="396"/>
      <c r="RUX184" s="396"/>
      <c r="RUY184" s="396"/>
      <c r="RUZ184" s="396"/>
      <c r="RVA184" s="396"/>
      <c r="RVB184" s="396"/>
      <c r="RVC184" s="396"/>
      <c r="RVD184" s="396"/>
      <c r="RVE184" s="396"/>
      <c r="RVF184" s="396"/>
      <c r="RVG184" s="396"/>
      <c r="RVH184" s="396"/>
      <c r="RVI184" s="396"/>
      <c r="RVJ184" s="396"/>
      <c r="RVK184" s="396"/>
      <c r="RVL184" s="396"/>
      <c r="RVM184" s="396"/>
      <c r="RVN184" s="396"/>
      <c r="RVO184" s="396"/>
      <c r="RVP184" s="396"/>
      <c r="RVQ184" s="396"/>
      <c r="RVR184" s="396"/>
      <c r="RVS184" s="396"/>
      <c r="RVT184" s="396"/>
      <c r="RVU184" s="396"/>
      <c r="RVV184" s="396"/>
      <c r="RVW184" s="396"/>
      <c r="RVX184" s="396"/>
      <c r="RVY184" s="396"/>
      <c r="RVZ184" s="396"/>
      <c r="RWA184" s="396"/>
      <c r="RWB184" s="396"/>
      <c r="RWC184" s="396"/>
      <c r="RWD184" s="396"/>
      <c r="RWE184" s="396"/>
      <c r="RWF184" s="396"/>
      <c r="RWG184" s="396"/>
      <c r="RWH184" s="396"/>
      <c r="RWI184" s="396"/>
      <c r="RWJ184" s="396"/>
      <c r="RWK184" s="396"/>
      <c r="RWL184" s="396"/>
      <c r="RWM184" s="396"/>
      <c r="RWN184" s="396"/>
      <c r="RWO184" s="396"/>
      <c r="RWP184" s="396"/>
      <c r="RWQ184" s="396"/>
      <c r="RWR184" s="396"/>
      <c r="RWS184" s="396"/>
      <c r="RWT184" s="396"/>
      <c r="RWU184" s="396"/>
      <c r="RWV184" s="396"/>
      <c r="RWW184" s="396"/>
      <c r="RWX184" s="396"/>
      <c r="RWY184" s="396"/>
      <c r="RWZ184" s="396"/>
      <c r="RXA184" s="396"/>
      <c r="RXB184" s="396"/>
      <c r="RXC184" s="396"/>
      <c r="RXD184" s="396"/>
      <c r="RXE184" s="396"/>
      <c r="RXF184" s="396"/>
      <c r="RXG184" s="396"/>
      <c r="RXH184" s="396"/>
      <c r="RXI184" s="396"/>
      <c r="RXJ184" s="396"/>
      <c r="RXK184" s="396"/>
      <c r="RXL184" s="396"/>
      <c r="RXM184" s="396"/>
      <c r="RXN184" s="396"/>
      <c r="RXO184" s="396"/>
      <c r="RXP184" s="396"/>
      <c r="RXQ184" s="396"/>
      <c r="RXR184" s="396"/>
      <c r="RXS184" s="396"/>
      <c r="RXT184" s="396"/>
      <c r="RXU184" s="396"/>
      <c r="RXV184" s="396"/>
      <c r="RXW184" s="396"/>
      <c r="RXX184" s="396"/>
      <c r="RXY184" s="396"/>
      <c r="RXZ184" s="396"/>
      <c r="RYA184" s="396"/>
      <c r="RYB184" s="396"/>
      <c r="RYC184" s="396"/>
      <c r="RYD184" s="396"/>
      <c r="RYE184" s="396"/>
      <c r="RYF184" s="396"/>
      <c r="RYG184" s="396"/>
      <c r="RYH184" s="396"/>
      <c r="RYI184" s="396"/>
      <c r="RYJ184" s="396"/>
      <c r="RYK184" s="396"/>
      <c r="RYL184" s="396"/>
      <c r="RYM184" s="396"/>
      <c r="RYN184" s="396"/>
      <c r="RYO184" s="396"/>
      <c r="RYP184" s="396"/>
      <c r="RYQ184" s="396"/>
      <c r="RYR184" s="396"/>
      <c r="RYS184" s="396"/>
      <c r="RYT184" s="396"/>
      <c r="RYU184" s="396"/>
      <c r="RYV184" s="396"/>
      <c r="RYW184" s="396"/>
      <c r="RYX184" s="396"/>
      <c r="RYY184" s="396"/>
      <c r="RYZ184" s="396"/>
      <c r="RZA184" s="396"/>
      <c r="RZB184" s="396"/>
      <c r="RZC184" s="396"/>
      <c r="RZD184" s="396"/>
      <c r="RZE184" s="396"/>
      <c r="RZF184" s="396"/>
      <c r="RZG184" s="396"/>
      <c r="RZH184" s="396"/>
      <c r="RZI184" s="396"/>
      <c r="RZJ184" s="396"/>
      <c r="RZK184" s="396"/>
      <c r="RZL184" s="396"/>
      <c r="RZM184" s="396"/>
      <c r="RZN184" s="396"/>
      <c r="RZO184" s="396"/>
      <c r="RZP184" s="396"/>
      <c r="RZQ184" s="396"/>
      <c r="RZR184" s="396"/>
      <c r="RZS184" s="396"/>
      <c r="RZT184" s="396"/>
      <c r="RZU184" s="396"/>
      <c r="RZV184" s="396"/>
      <c r="RZW184" s="396"/>
      <c r="RZX184" s="396"/>
      <c r="RZY184" s="396"/>
      <c r="RZZ184" s="396"/>
      <c r="SAA184" s="396"/>
      <c r="SAB184" s="396"/>
      <c r="SAC184" s="396"/>
      <c r="SAD184" s="396"/>
      <c r="SAE184" s="396"/>
      <c r="SAF184" s="396"/>
      <c r="SAG184" s="396"/>
      <c r="SAH184" s="396"/>
      <c r="SAI184" s="396"/>
      <c r="SAJ184" s="396"/>
      <c r="SAK184" s="396"/>
      <c r="SAL184" s="396"/>
      <c r="SAM184" s="396"/>
      <c r="SAN184" s="396"/>
      <c r="SAO184" s="396"/>
      <c r="SAP184" s="396"/>
      <c r="SAQ184" s="396"/>
      <c r="SAR184" s="396"/>
      <c r="SAS184" s="396"/>
      <c r="SAT184" s="396"/>
      <c r="SAU184" s="396"/>
      <c r="SAV184" s="396"/>
      <c r="SAW184" s="396"/>
      <c r="SAX184" s="396"/>
      <c r="SAY184" s="396"/>
      <c r="SAZ184" s="396"/>
      <c r="SBA184" s="396"/>
      <c r="SBB184" s="396"/>
      <c r="SBC184" s="396"/>
      <c r="SBD184" s="396"/>
      <c r="SBE184" s="396"/>
      <c r="SBF184" s="396"/>
      <c r="SBG184" s="396"/>
      <c r="SBH184" s="396"/>
      <c r="SBI184" s="396"/>
      <c r="SBJ184" s="396"/>
      <c r="SBK184" s="396"/>
      <c r="SBL184" s="396"/>
      <c r="SBM184" s="396"/>
      <c r="SBN184" s="396"/>
      <c r="SBO184" s="396"/>
      <c r="SBP184" s="396"/>
      <c r="SBQ184" s="396"/>
      <c r="SBR184" s="396"/>
      <c r="SBS184" s="396"/>
      <c r="SBT184" s="396"/>
      <c r="SBU184" s="396"/>
      <c r="SBV184" s="396"/>
      <c r="SBW184" s="396"/>
      <c r="SBX184" s="396"/>
      <c r="SBY184" s="396"/>
      <c r="SBZ184" s="396"/>
      <c r="SCA184" s="396"/>
      <c r="SCB184" s="396"/>
      <c r="SCC184" s="396"/>
      <c r="SCD184" s="396"/>
      <c r="SCE184" s="396"/>
      <c r="SCF184" s="396"/>
      <c r="SCG184" s="396"/>
      <c r="SCH184" s="396"/>
      <c r="SCI184" s="396"/>
      <c r="SCJ184" s="396"/>
      <c r="SCK184" s="396"/>
      <c r="SCL184" s="396"/>
      <c r="SCM184" s="396"/>
      <c r="SCN184" s="396"/>
      <c r="SCO184" s="396"/>
      <c r="SCP184" s="396"/>
      <c r="SCQ184" s="396"/>
      <c r="SCR184" s="396"/>
      <c r="SCS184" s="396"/>
      <c r="SCT184" s="396"/>
      <c r="SCU184" s="396"/>
      <c r="SCV184" s="396"/>
      <c r="SCW184" s="396"/>
      <c r="SCX184" s="396"/>
      <c r="SCY184" s="396"/>
      <c r="SCZ184" s="396"/>
      <c r="SDA184" s="396"/>
      <c r="SDB184" s="396"/>
      <c r="SDC184" s="396"/>
      <c r="SDD184" s="396"/>
      <c r="SDE184" s="396"/>
      <c r="SDF184" s="396"/>
      <c r="SDG184" s="396"/>
      <c r="SDH184" s="396"/>
      <c r="SDI184" s="396"/>
      <c r="SDJ184" s="396"/>
      <c r="SDK184" s="396"/>
      <c r="SDL184" s="396"/>
      <c r="SDM184" s="396"/>
      <c r="SDN184" s="396"/>
      <c r="SDO184" s="396"/>
      <c r="SDP184" s="396"/>
      <c r="SDQ184" s="396"/>
      <c r="SDR184" s="396"/>
      <c r="SDS184" s="396"/>
      <c r="SDT184" s="396"/>
      <c r="SDU184" s="396"/>
      <c r="SDV184" s="396"/>
      <c r="SDW184" s="396"/>
      <c r="SDX184" s="396"/>
      <c r="SDY184" s="396"/>
      <c r="SDZ184" s="396"/>
      <c r="SEA184" s="396"/>
      <c r="SEB184" s="396"/>
      <c r="SEC184" s="396"/>
      <c r="SED184" s="396"/>
      <c r="SEE184" s="396"/>
      <c r="SEF184" s="396"/>
      <c r="SEG184" s="396"/>
      <c r="SEH184" s="396"/>
      <c r="SEI184" s="396"/>
      <c r="SEJ184" s="396"/>
      <c r="SEK184" s="396"/>
      <c r="SEL184" s="396"/>
      <c r="SEM184" s="396"/>
      <c r="SEN184" s="396"/>
      <c r="SEO184" s="396"/>
      <c r="SEP184" s="396"/>
      <c r="SEQ184" s="396"/>
      <c r="SER184" s="396"/>
      <c r="SES184" s="396"/>
      <c r="SET184" s="396"/>
      <c r="SEU184" s="396"/>
      <c r="SEV184" s="396"/>
      <c r="SEW184" s="396"/>
      <c r="SEX184" s="396"/>
      <c r="SEY184" s="396"/>
      <c r="SEZ184" s="396"/>
      <c r="SFA184" s="396"/>
      <c r="SFB184" s="396"/>
      <c r="SFC184" s="396"/>
      <c r="SFD184" s="396"/>
      <c r="SFE184" s="396"/>
      <c r="SFF184" s="396"/>
      <c r="SFG184" s="396"/>
      <c r="SFH184" s="396"/>
      <c r="SFI184" s="396"/>
      <c r="SFJ184" s="396"/>
      <c r="SFK184" s="396"/>
      <c r="SFL184" s="396"/>
      <c r="SFM184" s="396"/>
      <c r="SFN184" s="396"/>
      <c r="SFO184" s="396"/>
      <c r="SFP184" s="396"/>
      <c r="SFQ184" s="396"/>
      <c r="SFR184" s="396"/>
      <c r="SFS184" s="396"/>
      <c r="SFT184" s="396"/>
      <c r="SFU184" s="396"/>
      <c r="SFV184" s="396"/>
      <c r="SFW184" s="396"/>
      <c r="SFX184" s="396"/>
      <c r="SFY184" s="396"/>
      <c r="SFZ184" s="396"/>
      <c r="SGA184" s="396"/>
      <c r="SGB184" s="396"/>
      <c r="SGC184" s="396"/>
      <c r="SGD184" s="396"/>
      <c r="SGE184" s="396"/>
      <c r="SGF184" s="396"/>
      <c r="SGG184" s="396"/>
      <c r="SGH184" s="396"/>
      <c r="SGI184" s="396"/>
      <c r="SGJ184" s="396"/>
      <c r="SGK184" s="396"/>
      <c r="SGL184" s="396"/>
      <c r="SGM184" s="396"/>
      <c r="SGN184" s="396"/>
      <c r="SGO184" s="396"/>
      <c r="SGP184" s="396"/>
      <c r="SGQ184" s="396"/>
      <c r="SGR184" s="396"/>
      <c r="SGS184" s="396"/>
      <c r="SGT184" s="396"/>
      <c r="SGU184" s="396"/>
      <c r="SGV184" s="396"/>
      <c r="SGW184" s="396"/>
      <c r="SGX184" s="396"/>
      <c r="SGY184" s="396"/>
      <c r="SGZ184" s="396"/>
      <c r="SHA184" s="396"/>
      <c r="SHB184" s="396"/>
      <c r="SHC184" s="396"/>
      <c r="SHD184" s="396"/>
      <c r="SHE184" s="396"/>
      <c r="SHF184" s="396"/>
      <c r="SHG184" s="396"/>
      <c r="SHH184" s="396"/>
      <c r="SHI184" s="396"/>
      <c r="SHJ184" s="396"/>
      <c r="SHK184" s="396"/>
      <c r="SHL184" s="396"/>
      <c r="SHM184" s="396"/>
      <c r="SHN184" s="396"/>
      <c r="SHO184" s="396"/>
      <c r="SHP184" s="396"/>
      <c r="SHQ184" s="396"/>
      <c r="SHR184" s="396"/>
      <c r="SHS184" s="396"/>
      <c r="SHT184" s="396"/>
      <c r="SHU184" s="396"/>
      <c r="SHV184" s="396"/>
      <c r="SHW184" s="396"/>
      <c r="SHX184" s="396"/>
      <c r="SHY184" s="396"/>
      <c r="SHZ184" s="396"/>
      <c r="SIA184" s="396"/>
      <c r="SIB184" s="396"/>
      <c r="SIC184" s="396"/>
      <c r="SID184" s="396"/>
      <c r="SIE184" s="396"/>
      <c r="SIF184" s="396"/>
      <c r="SIG184" s="396"/>
      <c r="SIH184" s="396"/>
      <c r="SII184" s="396"/>
      <c r="SIJ184" s="396"/>
      <c r="SIK184" s="396"/>
      <c r="SIL184" s="396"/>
      <c r="SIM184" s="396"/>
      <c r="SIN184" s="396"/>
      <c r="SIO184" s="396"/>
      <c r="SIP184" s="396"/>
      <c r="SIQ184" s="396"/>
      <c r="SIR184" s="396"/>
      <c r="SIS184" s="396"/>
      <c r="SIT184" s="396"/>
      <c r="SIU184" s="396"/>
      <c r="SIV184" s="396"/>
      <c r="SIW184" s="396"/>
      <c r="SIX184" s="396"/>
      <c r="SIY184" s="396"/>
      <c r="SIZ184" s="396"/>
      <c r="SJA184" s="396"/>
      <c r="SJB184" s="396"/>
      <c r="SJC184" s="396"/>
      <c r="SJD184" s="396"/>
      <c r="SJE184" s="396"/>
      <c r="SJF184" s="396"/>
      <c r="SJG184" s="396"/>
      <c r="SJH184" s="396"/>
      <c r="SJI184" s="396"/>
      <c r="SJJ184" s="396"/>
      <c r="SJK184" s="396"/>
      <c r="SJL184" s="396"/>
      <c r="SJM184" s="396"/>
      <c r="SJN184" s="396"/>
      <c r="SJO184" s="396"/>
      <c r="SJP184" s="396"/>
      <c r="SJQ184" s="396"/>
      <c r="SJR184" s="396"/>
      <c r="SJS184" s="396"/>
      <c r="SJT184" s="396"/>
      <c r="SJU184" s="396"/>
      <c r="SJV184" s="396"/>
      <c r="SJW184" s="396"/>
      <c r="SJX184" s="396"/>
      <c r="SJY184" s="396"/>
      <c r="SJZ184" s="396"/>
      <c r="SKA184" s="396"/>
      <c r="SKB184" s="396"/>
      <c r="SKC184" s="396"/>
      <c r="SKD184" s="396"/>
      <c r="SKE184" s="396"/>
      <c r="SKF184" s="396"/>
      <c r="SKG184" s="396"/>
      <c r="SKH184" s="396"/>
      <c r="SKI184" s="396"/>
      <c r="SKJ184" s="396"/>
      <c r="SKK184" s="396"/>
      <c r="SKL184" s="396"/>
      <c r="SKM184" s="396"/>
      <c r="SKN184" s="396"/>
      <c r="SKO184" s="396"/>
      <c r="SKP184" s="396"/>
      <c r="SKQ184" s="396"/>
      <c r="SKR184" s="396"/>
      <c r="SKS184" s="396"/>
      <c r="SKT184" s="396"/>
      <c r="SKU184" s="396"/>
      <c r="SKV184" s="396"/>
      <c r="SKW184" s="396"/>
      <c r="SKX184" s="396"/>
      <c r="SKY184" s="396"/>
      <c r="SKZ184" s="396"/>
      <c r="SLA184" s="396"/>
      <c r="SLB184" s="396"/>
      <c r="SLC184" s="396"/>
      <c r="SLD184" s="396"/>
      <c r="SLE184" s="396"/>
      <c r="SLF184" s="396"/>
      <c r="SLG184" s="396"/>
      <c r="SLH184" s="396"/>
      <c r="SLI184" s="396"/>
      <c r="SLJ184" s="396"/>
      <c r="SLK184" s="396"/>
      <c r="SLL184" s="396"/>
      <c r="SLM184" s="396"/>
      <c r="SLN184" s="396"/>
      <c r="SLO184" s="396"/>
      <c r="SLP184" s="396"/>
      <c r="SLQ184" s="396"/>
      <c r="SLR184" s="396"/>
      <c r="SLS184" s="396"/>
      <c r="SLT184" s="396"/>
      <c r="SLU184" s="396"/>
      <c r="SLV184" s="396"/>
      <c r="SLW184" s="396"/>
      <c r="SLX184" s="396"/>
      <c r="SLY184" s="396"/>
      <c r="SLZ184" s="396"/>
      <c r="SMA184" s="396"/>
      <c r="SMB184" s="396"/>
      <c r="SMC184" s="396"/>
      <c r="SMD184" s="396"/>
      <c r="SME184" s="396"/>
      <c r="SMF184" s="396"/>
      <c r="SMG184" s="396"/>
      <c r="SMH184" s="396"/>
      <c r="SMI184" s="396"/>
      <c r="SMJ184" s="396"/>
      <c r="SMK184" s="396"/>
      <c r="SML184" s="396"/>
      <c r="SMM184" s="396"/>
      <c r="SMN184" s="396"/>
      <c r="SMO184" s="396"/>
      <c r="SMP184" s="396"/>
      <c r="SMQ184" s="396"/>
      <c r="SMR184" s="396"/>
      <c r="SMS184" s="396"/>
      <c r="SMT184" s="396"/>
      <c r="SMU184" s="396"/>
      <c r="SMV184" s="396"/>
      <c r="SMW184" s="396"/>
      <c r="SMX184" s="396"/>
      <c r="SMY184" s="396"/>
      <c r="SMZ184" s="396"/>
      <c r="SNA184" s="396"/>
      <c r="SNB184" s="396"/>
      <c r="SNC184" s="396"/>
      <c r="SND184" s="396"/>
      <c r="SNE184" s="396"/>
      <c r="SNF184" s="396"/>
      <c r="SNG184" s="396"/>
      <c r="SNH184" s="396"/>
      <c r="SNI184" s="396"/>
      <c r="SNJ184" s="396"/>
      <c r="SNK184" s="396"/>
      <c r="SNL184" s="396"/>
      <c r="SNM184" s="396"/>
      <c r="SNN184" s="396"/>
      <c r="SNO184" s="396"/>
      <c r="SNP184" s="396"/>
      <c r="SNQ184" s="396"/>
      <c r="SNR184" s="396"/>
      <c r="SNS184" s="396"/>
      <c r="SNT184" s="396"/>
      <c r="SNU184" s="396"/>
      <c r="SNV184" s="396"/>
      <c r="SNW184" s="396"/>
      <c r="SNX184" s="396"/>
      <c r="SNY184" s="396"/>
      <c r="SNZ184" s="396"/>
      <c r="SOA184" s="396"/>
      <c r="SOB184" s="396"/>
      <c r="SOC184" s="396"/>
      <c r="SOD184" s="396"/>
      <c r="SOE184" s="396"/>
      <c r="SOF184" s="396"/>
      <c r="SOG184" s="396"/>
      <c r="SOH184" s="396"/>
      <c r="SOI184" s="396"/>
      <c r="SOJ184" s="396"/>
      <c r="SOK184" s="396"/>
      <c r="SOL184" s="396"/>
      <c r="SOM184" s="396"/>
      <c r="SON184" s="396"/>
      <c r="SOO184" s="396"/>
      <c r="SOP184" s="396"/>
      <c r="SOQ184" s="396"/>
      <c r="SOR184" s="396"/>
      <c r="SOS184" s="396"/>
      <c r="SOT184" s="396"/>
      <c r="SOU184" s="396"/>
      <c r="SOV184" s="396"/>
      <c r="SOW184" s="396"/>
      <c r="SOX184" s="396"/>
      <c r="SOY184" s="396"/>
      <c r="SOZ184" s="396"/>
      <c r="SPA184" s="396"/>
      <c r="SPB184" s="396"/>
      <c r="SPC184" s="396"/>
      <c r="SPD184" s="396"/>
      <c r="SPE184" s="396"/>
      <c r="SPF184" s="396"/>
      <c r="SPG184" s="396"/>
      <c r="SPH184" s="396"/>
      <c r="SPI184" s="396"/>
      <c r="SPJ184" s="396"/>
      <c r="SPK184" s="396"/>
      <c r="SPL184" s="396"/>
      <c r="SPM184" s="396"/>
      <c r="SPN184" s="396"/>
      <c r="SPO184" s="396"/>
      <c r="SPP184" s="396"/>
      <c r="SPQ184" s="396"/>
      <c r="SPR184" s="396"/>
      <c r="SPS184" s="396"/>
      <c r="SPT184" s="396"/>
      <c r="SPU184" s="396"/>
      <c r="SPV184" s="396"/>
      <c r="SPW184" s="396"/>
      <c r="SPX184" s="396"/>
      <c r="SPY184" s="396"/>
      <c r="SPZ184" s="396"/>
      <c r="SQA184" s="396"/>
      <c r="SQB184" s="396"/>
      <c r="SQC184" s="396"/>
      <c r="SQD184" s="396"/>
      <c r="SQE184" s="396"/>
      <c r="SQF184" s="396"/>
      <c r="SQG184" s="396"/>
      <c r="SQH184" s="396"/>
      <c r="SQI184" s="396"/>
      <c r="SQJ184" s="396"/>
      <c r="SQK184" s="396"/>
      <c r="SQL184" s="396"/>
      <c r="SQM184" s="396"/>
      <c r="SQN184" s="396"/>
      <c r="SQO184" s="396"/>
      <c r="SQP184" s="396"/>
      <c r="SQQ184" s="396"/>
      <c r="SQR184" s="396"/>
      <c r="SQS184" s="396"/>
      <c r="SQT184" s="396"/>
      <c r="SQU184" s="396"/>
      <c r="SQV184" s="396"/>
      <c r="SQW184" s="396"/>
      <c r="SQX184" s="396"/>
      <c r="SQY184" s="396"/>
      <c r="SQZ184" s="396"/>
      <c r="SRA184" s="396"/>
      <c r="SRB184" s="396"/>
      <c r="SRC184" s="396"/>
      <c r="SRD184" s="396"/>
      <c r="SRE184" s="396"/>
      <c r="SRF184" s="396"/>
      <c r="SRG184" s="396"/>
      <c r="SRH184" s="396"/>
      <c r="SRI184" s="396"/>
      <c r="SRJ184" s="396"/>
      <c r="SRK184" s="396"/>
      <c r="SRL184" s="396"/>
      <c r="SRM184" s="396"/>
      <c r="SRN184" s="396"/>
      <c r="SRO184" s="396"/>
      <c r="SRP184" s="396"/>
      <c r="SRQ184" s="396"/>
      <c r="SRR184" s="396"/>
      <c r="SRS184" s="396"/>
      <c r="SRT184" s="396"/>
      <c r="SRU184" s="396"/>
      <c r="SRV184" s="396"/>
      <c r="SRW184" s="396"/>
      <c r="SRX184" s="396"/>
      <c r="SRY184" s="396"/>
      <c r="SRZ184" s="396"/>
      <c r="SSA184" s="396"/>
      <c r="SSB184" s="396"/>
      <c r="SSC184" s="396"/>
      <c r="SSD184" s="396"/>
      <c r="SSE184" s="396"/>
      <c r="SSF184" s="396"/>
      <c r="SSG184" s="396"/>
      <c r="SSH184" s="396"/>
      <c r="SSI184" s="396"/>
      <c r="SSJ184" s="396"/>
      <c r="SSK184" s="396"/>
      <c r="SSL184" s="396"/>
      <c r="SSM184" s="396"/>
      <c r="SSN184" s="396"/>
      <c r="SSO184" s="396"/>
      <c r="SSP184" s="396"/>
      <c r="SSQ184" s="396"/>
      <c r="SSR184" s="396"/>
      <c r="SSS184" s="396"/>
      <c r="SST184" s="396"/>
      <c r="SSU184" s="396"/>
      <c r="SSV184" s="396"/>
      <c r="SSW184" s="396"/>
      <c r="SSX184" s="396"/>
      <c r="SSY184" s="396"/>
      <c r="SSZ184" s="396"/>
      <c r="STA184" s="396"/>
      <c r="STB184" s="396"/>
      <c r="STC184" s="396"/>
      <c r="STD184" s="396"/>
      <c r="STE184" s="396"/>
      <c r="STF184" s="396"/>
      <c r="STG184" s="396"/>
      <c r="STH184" s="396"/>
      <c r="STI184" s="396"/>
      <c r="STJ184" s="396"/>
      <c r="STK184" s="396"/>
      <c r="STL184" s="396"/>
      <c r="STM184" s="396"/>
      <c r="STN184" s="396"/>
      <c r="STO184" s="396"/>
      <c r="STP184" s="396"/>
      <c r="STQ184" s="396"/>
      <c r="STR184" s="396"/>
      <c r="STS184" s="396"/>
      <c r="STT184" s="396"/>
      <c r="STU184" s="396"/>
      <c r="STV184" s="396"/>
      <c r="STW184" s="396"/>
      <c r="STX184" s="396"/>
      <c r="STY184" s="396"/>
      <c r="STZ184" s="396"/>
      <c r="SUA184" s="396"/>
      <c r="SUB184" s="396"/>
      <c r="SUC184" s="396"/>
      <c r="SUD184" s="396"/>
      <c r="SUE184" s="396"/>
      <c r="SUF184" s="396"/>
      <c r="SUG184" s="396"/>
      <c r="SUH184" s="396"/>
      <c r="SUI184" s="396"/>
      <c r="SUJ184" s="396"/>
      <c r="SUK184" s="396"/>
      <c r="SUL184" s="396"/>
      <c r="SUM184" s="396"/>
      <c r="SUN184" s="396"/>
      <c r="SUO184" s="396"/>
      <c r="SUP184" s="396"/>
      <c r="SUQ184" s="396"/>
      <c r="SUR184" s="396"/>
      <c r="SUS184" s="396"/>
      <c r="SUT184" s="396"/>
      <c r="SUU184" s="396"/>
      <c r="SUV184" s="396"/>
      <c r="SUW184" s="396"/>
      <c r="SUX184" s="396"/>
      <c r="SUY184" s="396"/>
      <c r="SUZ184" s="396"/>
      <c r="SVA184" s="396"/>
      <c r="SVB184" s="396"/>
      <c r="SVC184" s="396"/>
      <c r="SVD184" s="396"/>
      <c r="SVE184" s="396"/>
      <c r="SVF184" s="396"/>
      <c r="SVG184" s="396"/>
      <c r="SVH184" s="396"/>
      <c r="SVI184" s="396"/>
      <c r="SVJ184" s="396"/>
      <c r="SVK184" s="396"/>
      <c r="SVL184" s="396"/>
      <c r="SVM184" s="396"/>
      <c r="SVN184" s="396"/>
      <c r="SVO184" s="396"/>
      <c r="SVP184" s="396"/>
      <c r="SVQ184" s="396"/>
      <c r="SVR184" s="396"/>
      <c r="SVS184" s="396"/>
      <c r="SVT184" s="396"/>
      <c r="SVU184" s="396"/>
      <c r="SVV184" s="396"/>
      <c r="SVW184" s="396"/>
      <c r="SVX184" s="396"/>
      <c r="SVY184" s="396"/>
      <c r="SVZ184" s="396"/>
      <c r="SWA184" s="396"/>
      <c r="SWB184" s="396"/>
      <c r="SWC184" s="396"/>
      <c r="SWD184" s="396"/>
      <c r="SWE184" s="396"/>
      <c r="SWF184" s="396"/>
      <c r="SWG184" s="396"/>
      <c r="SWH184" s="396"/>
      <c r="SWI184" s="396"/>
      <c r="SWJ184" s="396"/>
      <c r="SWK184" s="396"/>
      <c r="SWL184" s="396"/>
      <c r="SWM184" s="396"/>
      <c r="SWN184" s="396"/>
      <c r="SWO184" s="396"/>
      <c r="SWP184" s="396"/>
      <c r="SWQ184" s="396"/>
      <c r="SWR184" s="396"/>
      <c r="SWS184" s="396"/>
      <c r="SWT184" s="396"/>
      <c r="SWU184" s="396"/>
      <c r="SWV184" s="396"/>
      <c r="SWW184" s="396"/>
      <c r="SWX184" s="396"/>
      <c r="SWY184" s="396"/>
      <c r="SWZ184" s="396"/>
      <c r="SXA184" s="396"/>
      <c r="SXB184" s="396"/>
      <c r="SXC184" s="396"/>
      <c r="SXD184" s="396"/>
      <c r="SXE184" s="396"/>
      <c r="SXF184" s="396"/>
      <c r="SXG184" s="396"/>
      <c r="SXH184" s="396"/>
      <c r="SXI184" s="396"/>
      <c r="SXJ184" s="396"/>
      <c r="SXK184" s="396"/>
      <c r="SXL184" s="396"/>
      <c r="SXM184" s="396"/>
      <c r="SXN184" s="396"/>
      <c r="SXO184" s="396"/>
      <c r="SXP184" s="396"/>
      <c r="SXQ184" s="396"/>
      <c r="SXR184" s="396"/>
      <c r="SXS184" s="396"/>
      <c r="SXT184" s="396"/>
      <c r="SXU184" s="396"/>
      <c r="SXV184" s="396"/>
      <c r="SXW184" s="396"/>
      <c r="SXX184" s="396"/>
      <c r="SXY184" s="396"/>
      <c r="SXZ184" s="396"/>
      <c r="SYA184" s="396"/>
      <c r="SYB184" s="396"/>
      <c r="SYC184" s="396"/>
      <c r="SYD184" s="396"/>
      <c r="SYE184" s="396"/>
      <c r="SYF184" s="396"/>
      <c r="SYG184" s="396"/>
      <c r="SYH184" s="396"/>
      <c r="SYI184" s="396"/>
      <c r="SYJ184" s="396"/>
      <c r="SYK184" s="396"/>
      <c r="SYL184" s="396"/>
      <c r="SYM184" s="396"/>
      <c r="SYN184" s="396"/>
      <c r="SYO184" s="396"/>
      <c r="SYP184" s="396"/>
      <c r="SYQ184" s="396"/>
      <c r="SYR184" s="396"/>
      <c r="SYS184" s="396"/>
      <c r="SYT184" s="396"/>
      <c r="SYU184" s="396"/>
      <c r="SYV184" s="396"/>
      <c r="SYW184" s="396"/>
      <c r="SYX184" s="396"/>
      <c r="SYY184" s="396"/>
      <c r="SYZ184" s="396"/>
      <c r="SZA184" s="396"/>
      <c r="SZB184" s="396"/>
      <c r="SZC184" s="396"/>
      <c r="SZD184" s="396"/>
      <c r="SZE184" s="396"/>
      <c r="SZF184" s="396"/>
      <c r="SZG184" s="396"/>
      <c r="SZH184" s="396"/>
      <c r="SZI184" s="396"/>
      <c r="SZJ184" s="396"/>
      <c r="SZK184" s="396"/>
      <c r="SZL184" s="396"/>
      <c r="SZM184" s="396"/>
      <c r="SZN184" s="396"/>
      <c r="SZO184" s="396"/>
      <c r="SZP184" s="396"/>
      <c r="SZQ184" s="396"/>
      <c r="SZR184" s="396"/>
      <c r="SZS184" s="396"/>
      <c r="SZT184" s="396"/>
      <c r="SZU184" s="396"/>
      <c r="SZV184" s="396"/>
      <c r="SZW184" s="396"/>
      <c r="SZX184" s="396"/>
      <c r="SZY184" s="396"/>
      <c r="SZZ184" s="396"/>
      <c r="TAA184" s="396"/>
      <c r="TAB184" s="396"/>
      <c r="TAC184" s="396"/>
      <c r="TAD184" s="396"/>
      <c r="TAE184" s="396"/>
      <c r="TAF184" s="396"/>
      <c r="TAG184" s="396"/>
      <c r="TAH184" s="396"/>
      <c r="TAI184" s="396"/>
      <c r="TAJ184" s="396"/>
      <c r="TAK184" s="396"/>
      <c r="TAL184" s="396"/>
      <c r="TAM184" s="396"/>
      <c r="TAN184" s="396"/>
      <c r="TAO184" s="396"/>
      <c r="TAP184" s="396"/>
      <c r="TAQ184" s="396"/>
      <c r="TAR184" s="396"/>
      <c r="TAS184" s="396"/>
      <c r="TAT184" s="396"/>
      <c r="TAU184" s="396"/>
      <c r="TAV184" s="396"/>
      <c r="TAW184" s="396"/>
      <c r="TAX184" s="396"/>
      <c r="TAY184" s="396"/>
      <c r="TAZ184" s="396"/>
      <c r="TBA184" s="396"/>
      <c r="TBB184" s="396"/>
      <c r="TBC184" s="396"/>
      <c r="TBD184" s="396"/>
      <c r="TBE184" s="396"/>
      <c r="TBF184" s="396"/>
      <c r="TBG184" s="396"/>
      <c r="TBH184" s="396"/>
      <c r="TBI184" s="396"/>
      <c r="TBJ184" s="396"/>
      <c r="TBK184" s="396"/>
      <c r="TBL184" s="396"/>
      <c r="TBM184" s="396"/>
      <c r="TBN184" s="396"/>
      <c r="TBO184" s="396"/>
      <c r="TBP184" s="396"/>
      <c r="TBQ184" s="396"/>
      <c r="TBR184" s="396"/>
      <c r="TBS184" s="396"/>
      <c r="TBT184" s="396"/>
      <c r="TBU184" s="396"/>
      <c r="TBV184" s="396"/>
      <c r="TBW184" s="396"/>
      <c r="TBX184" s="396"/>
      <c r="TBY184" s="396"/>
      <c r="TBZ184" s="396"/>
      <c r="TCA184" s="396"/>
      <c r="TCB184" s="396"/>
      <c r="TCC184" s="396"/>
      <c r="TCD184" s="396"/>
      <c r="TCE184" s="396"/>
      <c r="TCF184" s="396"/>
      <c r="TCG184" s="396"/>
      <c r="TCH184" s="396"/>
      <c r="TCI184" s="396"/>
      <c r="TCJ184" s="396"/>
      <c r="TCK184" s="396"/>
      <c r="TCL184" s="396"/>
      <c r="TCM184" s="396"/>
      <c r="TCN184" s="396"/>
      <c r="TCO184" s="396"/>
      <c r="TCP184" s="396"/>
      <c r="TCQ184" s="396"/>
      <c r="TCR184" s="396"/>
      <c r="TCS184" s="396"/>
      <c r="TCT184" s="396"/>
      <c r="TCU184" s="396"/>
      <c r="TCV184" s="396"/>
      <c r="TCW184" s="396"/>
      <c r="TCX184" s="396"/>
      <c r="TCY184" s="396"/>
      <c r="TCZ184" s="396"/>
      <c r="TDA184" s="396"/>
      <c r="TDB184" s="396"/>
      <c r="TDC184" s="396"/>
      <c r="TDD184" s="396"/>
      <c r="TDE184" s="396"/>
      <c r="TDF184" s="396"/>
      <c r="TDG184" s="396"/>
      <c r="TDH184" s="396"/>
      <c r="TDI184" s="396"/>
      <c r="TDJ184" s="396"/>
      <c r="TDK184" s="396"/>
      <c r="TDL184" s="396"/>
      <c r="TDM184" s="396"/>
      <c r="TDN184" s="396"/>
      <c r="TDO184" s="396"/>
      <c r="TDP184" s="396"/>
      <c r="TDQ184" s="396"/>
      <c r="TDR184" s="396"/>
      <c r="TDS184" s="396"/>
      <c r="TDT184" s="396"/>
      <c r="TDU184" s="396"/>
      <c r="TDV184" s="396"/>
      <c r="TDW184" s="396"/>
      <c r="TDX184" s="396"/>
      <c r="TDY184" s="396"/>
      <c r="TDZ184" s="396"/>
      <c r="TEA184" s="396"/>
      <c r="TEB184" s="396"/>
      <c r="TEC184" s="396"/>
      <c r="TED184" s="396"/>
      <c r="TEE184" s="396"/>
      <c r="TEF184" s="396"/>
      <c r="TEG184" s="396"/>
      <c r="TEH184" s="396"/>
      <c r="TEI184" s="396"/>
      <c r="TEJ184" s="396"/>
      <c r="TEK184" s="396"/>
      <c r="TEL184" s="396"/>
      <c r="TEM184" s="396"/>
      <c r="TEN184" s="396"/>
      <c r="TEO184" s="396"/>
      <c r="TEP184" s="396"/>
      <c r="TEQ184" s="396"/>
      <c r="TER184" s="396"/>
      <c r="TES184" s="396"/>
      <c r="TET184" s="396"/>
      <c r="TEU184" s="396"/>
      <c r="TEV184" s="396"/>
      <c r="TEW184" s="396"/>
      <c r="TEX184" s="396"/>
      <c r="TEY184" s="396"/>
      <c r="TEZ184" s="396"/>
      <c r="TFA184" s="396"/>
      <c r="TFB184" s="396"/>
      <c r="TFC184" s="396"/>
      <c r="TFD184" s="396"/>
      <c r="TFE184" s="396"/>
      <c r="TFF184" s="396"/>
      <c r="TFG184" s="396"/>
      <c r="TFH184" s="396"/>
      <c r="TFI184" s="396"/>
      <c r="TFJ184" s="396"/>
      <c r="TFK184" s="396"/>
      <c r="TFL184" s="396"/>
      <c r="TFM184" s="396"/>
      <c r="TFN184" s="396"/>
      <c r="TFO184" s="396"/>
      <c r="TFP184" s="396"/>
      <c r="TFQ184" s="396"/>
      <c r="TFR184" s="396"/>
      <c r="TFS184" s="396"/>
      <c r="TFT184" s="396"/>
      <c r="TFU184" s="396"/>
      <c r="TFV184" s="396"/>
      <c r="TFW184" s="396"/>
      <c r="TFX184" s="396"/>
      <c r="TFY184" s="396"/>
      <c r="TFZ184" s="396"/>
      <c r="TGA184" s="396"/>
      <c r="TGB184" s="396"/>
      <c r="TGC184" s="396"/>
      <c r="TGD184" s="396"/>
      <c r="TGE184" s="396"/>
      <c r="TGF184" s="396"/>
      <c r="TGG184" s="396"/>
      <c r="TGH184" s="396"/>
      <c r="TGI184" s="396"/>
      <c r="TGJ184" s="396"/>
      <c r="TGK184" s="396"/>
      <c r="TGL184" s="396"/>
      <c r="TGM184" s="396"/>
      <c r="TGN184" s="396"/>
      <c r="TGO184" s="396"/>
      <c r="TGP184" s="396"/>
      <c r="TGQ184" s="396"/>
      <c r="TGR184" s="396"/>
      <c r="TGS184" s="396"/>
      <c r="TGT184" s="396"/>
      <c r="TGU184" s="396"/>
      <c r="TGV184" s="396"/>
      <c r="TGW184" s="396"/>
      <c r="TGX184" s="396"/>
      <c r="TGY184" s="396"/>
      <c r="TGZ184" s="396"/>
      <c r="THA184" s="396"/>
      <c r="THB184" s="396"/>
      <c r="THC184" s="396"/>
      <c r="THD184" s="396"/>
      <c r="THE184" s="396"/>
      <c r="THF184" s="396"/>
      <c r="THG184" s="396"/>
      <c r="THH184" s="396"/>
      <c r="THI184" s="396"/>
      <c r="THJ184" s="396"/>
      <c r="THK184" s="396"/>
      <c r="THL184" s="396"/>
      <c r="THM184" s="396"/>
      <c r="THN184" s="396"/>
      <c r="THO184" s="396"/>
      <c r="THP184" s="396"/>
      <c r="THQ184" s="396"/>
      <c r="THR184" s="396"/>
      <c r="THS184" s="396"/>
      <c r="THT184" s="396"/>
      <c r="THU184" s="396"/>
      <c r="THV184" s="396"/>
      <c r="THW184" s="396"/>
      <c r="THX184" s="396"/>
      <c r="THY184" s="396"/>
      <c r="THZ184" s="396"/>
      <c r="TIA184" s="396"/>
      <c r="TIB184" s="396"/>
      <c r="TIC184" s="396"/>
      <c r="TID184" s="396"/>
      <c r="TIE184" s="396"/>
      <c r="TIF184" s="396"/>
      <c r="TIG184" s="396"/>
      <c r="TIH184" s="396"/>
      <c r="TII184" s="396"/>
      <c r="TIJ184" s="396"/>
      <c r="TIK184" s="396"/>
      <c r="TIL184" s="396"/>
      <c r="TIM184" s="396"/>
      <c r="TIN184" s="396"/>
      <c r="TIO184" s="396"/>
      <c r="TIP184" s="396"/>
      <c r="TIQ184" s="396"/>
      <c r="TIR184" s="396"/>
      <c r="TIS184" s="396"/>
      <c r="TIT184" s="396"/>
      <c r="TIU184" s="396"/>
      <c r="TIV184" s="396"/>
      <c r="TIW184" s="396"/>
      <c r="TIX184" s="396"/>
      <c r="TIY184" s="396"/>
      <c r="TIZ184" s="396"/>
      <c r="TJA184" s="396"/>
      <c r="TJB184" s="396"/>
      <c r="TJC184" s="396"/>
      <c r="TJD184" s="396"/>
      <c r="TJE184" s="396"/>
      <c r="TJF184" s="396"/>
      <c r="TJG184" s="396"/>
      <c r="TJH184" s="396"/>
      <c r="TJI184" s="396"/>
      <c r="TJJ184" s="396"/>
      <c r="TJK184" s="396"/>
      <c r="TJL184" s="396"/>
      <c r="TJM184" s="396"/>
      <c r="TJN184" s="396"/>
      <c r="TJO184" s="396"/>
      <c r="TJP184" s="396"/>
      <c r="TJQ184" s="396"/>
      <c r="TJR184" s="396"/>
      <c r="TJS184" s="396"/>
      <c r="TJT184" s="396"/>
      <c r="TJU184" s="396"/>
      <c r="TJV184" s="396"/>
      <c r="TJW184" s="396"/>
      <c r="TJX184" s="396"/>
      <c r="TJY184" s="396"/>
      <c r="TJZ184" s="396"/>
      <c r="TKA184" s="396"/>
      <c r="TKB184" s="396"/>
      <c r="TKC184" s="396"/>
      <c r="TKD184" s="396"/>
      <c r="TKE184" s="396"/>
      <c r="TKF184" s="396"/>
      <c r="TKG184" s="396"/>
      <c r="TKH184" s="396"/>
      <c r="TKI184" s="396"/>
      <c r="TKJ184" s="396"/>
      <c r="TKK184" s="396"/>
      <c r="TKL184" s="396"/>
      <c r="TKM184" s="396"/>
      <c r="TKN184" s="396"/>
      <c r="TKO184" s="396"/>
      <c r="TKP184" s="396"/>
      <c r="TKQ184" s="396"/>
      <c r="TKR184" s="396"/>
      <c r="TKS184" s="396"/>
      <c r="TKT184" s="396"/>
      <c r="TKU184" s="396"/>
      <c r="TKV184" s="396"/>
      <c r="TKW184" s="396"/>
      <c r="TKX184" s="396"/>
      <c r="TKY184" s="396"/>
      <c r="TKZ184" s="396"/>
      <c r="TLA184" s="396"/>
      <c r="TLB184" s="396"/>
      <c r="TLC184" s="396"/>
      <c r="TLD184" s="396"/>
      <c r="TLE184" s="396"/>
      <c r="TLF184" s="396"/>
      <c r="TLG184" s="396"/>
      <c r="TLH184" s="396"/>
      <c r="TLI184" s="396"/>
      <c r="TLJ184" s="396"/>
      <c r="TLK184" s="396"/>
      <c r="TLL184" s="396"/>
      <c r="TLM184" s="396"/>
      <c r="TLN184" s="396"/>
      <c r="TLO184" s="396"/>
      <c r="TLP184" s="396"/>
      <c r="TLQ184" s="396"/>
      <c r="TLR184" s="396"/>
      <c r="TLS184" s="396"/>
      <c r="TLT184" s="396"/>
      <c r="TLU184" s="396"/>
      <c r="TLV184" s="396"/>
      <c r="TLW184" s="396"/>
      <c r="TLX184" s="396"/>
      <c r="TLY184" s="396"/>
      <c r="TLZ184" s="396"/>
      <c r="TMA184" s="396"/>
      <c r="TMB184" s="396"/>
      <c r="TMC184" s="396"/>
      <c r="TMD184" s="396"/>
      <c r="TME184" s="396"/>
      <c r="TMF184" s="396"/>
      <c r="TMG184" s="396"/>
      <c r="TMH184" s="396"/>
      <c r="TMI184" s="396"/>
      <c r="TMJ184" s="396"/>
      <c r="TMK184" s="396"/>
      <c r="TML184" s="396"/>
      <c r="TMM184" s="396"/>
      <c r="TMN184" s="396"/>
      <c r="TMO184" s="396"/>
      <c r="TMP184" s="396"/>
      <c r="TMQ184" s="396"/>
      <c r="TMR184" s="396"/>
      <c r="TMS184" s="396"/>
      <c r="TMT184" s="396"/>
      <c r="TMU184" s="396"/>
      <c r="TMV184" s="396"/>
      <c r="TMW184" s="396"/>
      <c r="TMX184" s="396"/>
      <c r="TMY184" s="396"/>
      <c r="TMZ184" s="396"/>
      <c r="TNA184" s="396"/>
      <c r="TNB184" s="396"/>
      <c r="TNC184" s="396"/>
      <c r="TND184" s="396"/>
      <c r="TNE184" s="396"/>
      <c r="TNF184" s="396"/>
      <c r="TNG184" s="396"/>
      <c r="TNH184" s="396"/>
      <c r="TNI184" s="396"/>
      <c r="TNJ184" s="396"/>
      <c r="TNK184" s="396"/>
      <c r="TNL184" s="396"/>
      <c r="TNM184" s="396"/>
      <c r="TNN184" s="396"/>
      <c r="TNO184" s="396"/>
      <c r="TNP184" s="396"/>
      <c r="TNQ184" s="396"/>
      <c r="TNR184" s="396"/>
      <c r="TNS184" s="396"/>
      <c r="TNT184" s="396"/>
      <c r="TNU184" s="396"/>
      <c r="TNV184" s="396"/>
      <c r="TNW184" s="396"/>
      <c r="TNX184" s="396"/>
      <c r="TNY184" s="396"/>
      <c r="TNZ184" s="396"/>
      <c r="TOA184" s="396"/>
      <c r="TOB184" s="396"/>
      <c r="TOC184" s="396"/>
      <c r="TOD184" s="396"/>
      <c r="TOE184" s="396"/>
      <c r="TOF184" s="396"/>
      <c r="TOG184" s="396"/>
      <c r="TOH184" s="396"/>
      <c r="TOI184" s="396"/>
      <c r="TOJ184" s="396"/>
      <c r="TOK184" s="396"/>
      <c r="TOL184" s="396"/>
      <c r="TOM184" s="396"/>
      <c r="TON184" s="396"/>
      <c r="TOO184" s="396"/>
      <c r="TOP184" s="396"/>
      <c r="TOQ184" s="396"/>
      <c r="TOR184" s="396"/>
      <c r="TOS184" s="396"/>
      <c r="TOT184" s="396"/>
      <c r="TOU184" s="396"/>
      <c r="TOV184" s="396"/>
      <c r="TOW184" s="396"/>
      <c r="TOX184" s="396"/>
      <c r="TOY184" s="396"/>
      <c r="TOZ184" s="396"/>
      <c r="TPA184" s="396"/>
      <c r="TPB184" s="396"/>
      <c r="TPC184" s="396"/>
      <c r="TPD184" s="396"/>
      <c r="TPE184" s="396"/>
      <c r="TPF184" s="396"/>
      <c r="TPG184" s="396"/>
      <c r="TPH184" s="396"/>
      <c r="TPI184" s="396"/>
      <c r="TPJ184" s="396"/>
      <c r="TPK184" s="396"/>
      <c r="TPL184" s="396"/>
      <c r="TPM184" s="396"/>
      <c r="TPN184" s="396"/>
      <c r="TPO184" s="396"/>
      <c r="TPP184" s="396"/>
      <c r="TPQ184" s="396"/>
      <c r="TPR184" s="396"/>
      <c r="TPS184" s="396"/>
      <c r="TPT184" s="396"/>
      <c r="TPU184" s="396"/>
      <c r="TPV184" s="396"/>
      <c r="TPW184" s="396"/>
      <c r="TPX184" s="396"/>
      <c r="TPY184" s="396"/>
      <c r="TPZ184" s="396"/>
      <c r="TQA184" s="396"/>
      <c r="TQB184" s="396"/>
      <c r="TQC184" s="396"/>
      <c r="TQD184" s="396"/>
      <c r="TQE184" s="396"/>
      <c r="TQF184" s="396"/>
      <c r="TQG184" s="396"/>
      <c r="TQH184" s="396"/>
      <c r="TQI184" s="396"/>
      <c r="TQJ184" s="396"/>
      <c r="TQK184" s="396"/>
      <c r="TQL184" s="396"/>
      <c r="TQM184" s="396"/>
      <c r="TQN184" s="396"/>
      <c r="TQO184" s="396"/>
      <c r="TQP184" s="396"/>
      <c r="TQQ184" s="396"/>
      <c r="TQR184" s="396"/>
      <c r="TQS184" s="396"/>
      <c r="TQT184" s="396"/>
      <c r="TQU184" s="396"/>
      <c r="TQV184" s="396"/>
      <c r="TQW184" s="396"/>
      <c r="TQX184" s="396"/>
      <c r="TQY184" s="396"/>
      <c r="TQZ184" s="396"/>
      <c r="TRA184" s="396"/>
      <c r="TRB184" s="396"/>
      <c r="TRC184" s="396"/>
      <c r="TRD184" s="396"/>
      <c r="TRE184" s="396"/>
      <c r="TRF184" s="396"/>
      <c r="TRG184" s="396"/>
      <c r="TRH184" s="396"/>
      <c r="TRI184" s="396"/>
      <c r="TRJ184" s="396"/>
      <c r="TRK184" s="396"/>
      <c r="TRL184" s="396"/>
      <c r="TRM184" s="396"/>
      <c r="TRN184" s="396"/>
      <c r="TRO184" s="396"/>
      <c r="TRP184" s="396"/>
      <c r="TRQ184" s="396"/>
      <c r="TRR184" s="396"/>
      <c r="TRS184" s="396"/>
      <c r="TRT184" s="396"/>
      <c r="TRU184" s="396"/>
      <c r="TRV184" s="396"/>
      <c r="TRW184" s="396"/>
      <c r="TRX184" s="396"/>
      <c r="TRY184" s="396"/>
      <c r="TRZ184" s="396"/>
      <c r="TSA184" s="396"/>
      <c r="TSB184" s="396"/>
      <c r="TSC184" s="396"/>
      <c r="TSD184" s="396"/>
      <c r="TSE184" s="396"/>
      <c r="TSF184" s="396"/>
      <c r="TSG184" s="396"/>
      <c r="TSH184" s="396"/>
      <c r="TSI184" s="396"/>
      <c r="TSJ184" s="396"/>
      <c r="TSK184" s="396"/>
      <c r="TSL184" s="396"/>
      <c r="TSM184" s="396"/>
      <c r="TSN184" s="396"/>
      <c r="TSO184" s="396"/>
      <c r="TSP184" s="396"/>
      <c r="TSQ184" s="396"/>
      <c r="TSR184" s="396"/>
      <c r="TSS184" s="396"/>
      <c r="TST184" s="396"/>
      <c r="TSU184" s="396"/>
      <c r="TSV184" s="396"/>
      <c r="TSW184" s="396"/>
      <c r="TSX184" s="396"/>
      <c r="TSY184" s="396"/>
      <c r="TSZ184" s="396"/>
      <c r="TTA184" s="396"/>
      <c r="TTB184" s="396"/>
      <c r="TTC184" s="396"/>
      <c r="TTD184" s="396"/>
      <c r="TTE184" s="396"/>
      <c r="TTF184" s="396"/>
      <c r="TTG184" s="396"/>
      <c r="TTH184" s="396"/>
      <c r="TTI184" s="396"/>
      <c r="TTJ184" s="396"/>
      <c r="TTK184" s="396"/>
      <c r="TTL184" s="396"/>
      <c r="TTM184" s="396"/>
      <c r="TTN184" s="396"/>
      <c r="TTO184" s="396"/>
      <c r="TTP184" s="396"/>
      <c r="TTQ184" s="396"/>
      <c r="TTR184" s="396"/>
      <c r="TTS184" s="396"/>
      <c r="TTT184" s="396"/>
      <c r="TTU184" s="396"/>
      <c r="TTV184" s="396"/>
      <c r="TTW184" s="396"/>
      <c r="TTX184" s="396"/>
      <c r="TTY184" s="396"/>
      <c r="TTZ184" s="396"/>
      <c r="TUA184" s="396"/>
      <c r="TUB184" s="396"/>
      <c r="TUC184" s="396"/>
      <c r="TUD184" s="396"/>
      <c r="TUE184" s="396"/>
      <c r="TUF184" s="396"/>
      <c r="TUG184" s="396"/>
      <c r="TUH184" s="396"/>
      <c r="TUI184" s="396"/>
      <c r="TUJ184" s="396"/>
      <c r="TUK184" s="396"/>
      <c r="TUL184" s="396"/>
      <c r="TUM184" s="396"/>
      <c r="TUN184" s="396"/>
      <c r="TUO184" s="396"/>
      <c r="TUP184" s="396"/>
      <c r="TUQ184" s="396"/>
      <c r="TUR184" s="396"/>
      <c r="TUS184" s="396"/>
      <c r="TUT184" s="396"/>
      <c r="TUU184" s="396"/>
      <c r="TUV184" s="396"/>
      <c r="TUW184" s="396"/>
      <c r="TUX184" s="396"/>
      <c r="TUY184" s="396"/>
      <c r="TUZ184" s="396"/>
      <c r="TVA184" s="396"/>
      <c r="TVB184" s="396"/>
      <c r="TVC184" s="396"/>
      <c r="TVD184" s="396"/>
      <c r="TVE184" s="396"/>
      <c r="TVF184" s="396"/>
      <c r="TVG184" s="396"/>
      <c r="TVH184" s="396"/>
      <c r="TVI184" s="396"/>
      <c r="TVJ184" s="396"/>
      <c r="TVK184" s="396"/>
      <c r="TVL184" s="396"/>
      <c r="TVM184" s="396"/>
      <c r="TVN184" s="396"/>
      <c r="TVO184" s="396"/>
      <c r="TVP184" s="396"/>
      <c r="TVQ184" s="396"/>
      <c r="TVR184" s="396"/>
      <c r="TVS184" s="396"/>
      <c r="TVT184" s="396"/>
      <c r="TVU184" s="396"/>
      <c r="TVV184" s="396"/>
      <c r="TVW184" s="396"/>
      <c r="TVX184" s="396"/>
      <c r="TVY184" s="396"/>
      <c r="TVZ184" s="396"/>
      <c r="TWA184" s="396"/>
      <c r="TWB184" s="396"/>
      <c r="TWC184" s="396"/>
      <c r="TWD184" s="396"/>
      <c r="TWE184" s="396"/>
      <c r="TWF184" s="396"/>
      <c r="TWG184" s="396"/>
      <c r="TWH184" s="396"/>
      <c r="TWI184" s="396"/>
      <c r="TWJ184" s="396"/>
      <c r="TWK184" s="396"/>
      <c r="TWL184" s="396"/>
      <c r="TWM184" s="396"/>
      <c r="TWN184" s="396"/>
      <c r="TWO184" s="396"/>
      <c r="TWP184" s="396"/>
      <c r="TWQ184" s="396"/>
      <c r="TWR184" s="396"/>
      <c r="TWS184" s="396"/>
      <c r="TWT184" s="396"/>
      <c r="TWU184" s="396"/>
      <c r="TWV184" s="396"/>
      <c r="TWW184" s="396"/>
      <c r="TWX184" s="396"/>
      <c r="TWY184" s="396"/>
      <c r="TWZ184" s="396"/>
      <c r="TXA184" s="396"/>
      <c r="TXB184" s="396"/>
      <c r="TXC184" s="396"/>
      <c r="TXD184" s="396"/>
      <c r="TXE184" s="396"/>
      <c r="TXF184" s="396"/>
      <c r="TXG184" s="396"/>
      <c r="TXH184" s="396"/>
      <c r="TXI184" s="396"/>
      <c r="TXJ184" s="396"/>
      <c r="TXK184" s="396"/>
      <c r="TXL184" s="396"/>
      <c r="TXM184" s="396"/>
      <c r="TXN184" s="396"/>
      <c r="TXO184" s="396"/>
      <c r="TXP184" s="396"/>
      <c r="TXQ184" s="396"/>
      <c r="TXR184" s="396"/>
      <c r="TXS184" s="396"/>
      <c r="TXT184" s="396"/>
      <c r="TXU184" s="396"/>
      <c r="TXV184" s="396"/>
      <c r="TXW184" s="396"/>
      <c r="TXX184" s="396"/>
      <c r="TXY184" s="396"/>
      <c r="TXZ184" s="396"/>
      <c r="TYA184" s="396"/>
      <c r="TYB184" s="396"/>
      <c r="TYC184" s="396"/>
      <c r="TYD184" s="396"/>
      <c r="TYE184" s="396"/>
      <c r="TYF184" s="396"/>
      <c r="TYG184" s="396"/>
      <c r="TYH184" s="396"/>
      <c r="TYI184" s="396"/>
      <c r="TYJ184" s="396"/>
      <c r="TYK184" s="396"/>
      <c r="TYL184" s="396"/>
      <c r="TYM184" s="396"/>
      <c r="TYN184" s="396"/>
      <c r="TYO184" s="396"/>
      <c r="TYP184" s="396"/>
      <c r="TYQ184" s="396"/>
      <c r="TYR184" s="396"/>
      <c r="TYS184" s="396"/>
      <c r="TYT184" s="396"/>
      <c r="TYU184" s="396"/>
      <c r="TYV184" s="396"/>
      <c r="TYW184" s="396"/>
      <c r="TYX184" s="396"/>
      <c r="TYY184" s="396"/>
      <c r="TYZ184" s="396"/>
      <c r="TZA184" s="396"/>
      <c r="TZB184" s="396"/>
      <c r="TZC184" s="396"/>
      <c r="TZD184" s="396"/>
      <c r="TZE184" s="396"/>
      <c r="TZF184" s="396"/>
      <c r="TZG184" s="396"/>
      <c r="TZH184" s="396"/>
      <c r="TZI184" s="396"/>
      <c r="TZJ184" s="396"/>
      <c r="TZK184" s="396"/>
      <c r="TZL184" s="396"/>
      <c r="TZM184" s="396"/>
      <c r="TZN184" s="396"/>
      <c r="TZO184" s="396"/>
      <c r="TZP184" s="396"/>
      <c r="TZQ184" s="396"/>
      <c r="TZR184" s="396"/>
      <c r="TZS184" s="396"/>
      <c r="TZT184" s="396"/>
      <c r="TZU184" s="396"/>
      <c r="TZV184" s="396"/>
      <c r="TZW184" s="396"/>
      <c r="TZX184" s="396"/>
      <c r="TZY184" s="396"/>
      <c r="TZZ184" s="396"/>
      <c r="UAA184" s="396"/>
      <c r="UAB184" s="396"/>
      <c r="UAC184" s="396"/>
      <c r="UAD184" s="396"/>
      <c r="UAE184" s="396"/>
      <c r="UAF184" s="396"/>
      <c r="UAG184" s="396"/>
      <c r="UAH184" s="396"/>
      <c r="UAI184" s="396"/>
      <c r="UAJ184" s="396"/>
      <c r="UAK184" s="396"/>
      <c r="UAL184" s="396"/>
      <c r="UAM184" s="396"/>
      <c r="UAN184" s="396"/>
      <c r="UAO184" s="396"/>
      <c r="UAP184" s="396"/>
      <c r="UAQ184" s="396"/>
      <c r="UAR184" s="396"/>
      <c r="UAS184" s="396"/>
      <c r="UAT184" s="396"/>
      <c r="UAU184" s="396"/>
      <c r="UAV184" s="396"/>
      <c r="UAW184" s="396"/>
      <c r="UAX184" s="396"/>
      <c r="UAY184" s="396"/>
      <c r="UAZ184" s="396"/>
      <c r="UBA184" s="396"/>
      <c r="UBB184" s="396"/>
      <c r="UBC184" s="396"/>
      <c r="UBD184" s="396"/>
      <c r="UBE184" s="396"/>
      <c r="UBF184" s="396"/>
      <c r="UBG184" s="396"/>
      <c r="UBH184" s="396"/>
      <c r="UBI184" s="396"/>
      <c r="UBJ184" s="396"/>
      <c r="UBK184" s="396"/>
      <c r="UBL184" s="396"/>
      <c r="UBM184" s="396"/>
      <c r="UBN184" s="396"/>
      <c r="UBO184" s="396"/>
      <c r="UBP184" s="396"/>
      <c r="UBQ184" s="396"/>
      <c r="UBR184" s="396"/>
      <c r="UBS184" s="396"/>
      <c r="UBT184" s="396"/>
      <c r="UBU184" s="396"/>
      <c r="UBV184" s="396"/>
      <c r="UBW184" s="396"/>
      <c r="UBX184" s="396"/>
      <c r="UBY184" s="396"/>
      <c r="UBZ184" s="396"/>
      <c r="UCA184" s="396"/>
      <c r="UCB184" s="396"/>
      <c r="UCC184" s="396"/>
      <c r="UCD184" s="396"/>
      <c r="UCE184" s="396"/>
      <c r="UCF184" s="396"/>
      <c r="UCG184" s="396"/>
      <c r="UCH184" s="396"/>
      <c r="UCI184" s="396"/>
      <c r="UCJ184" s="396"/>
      <c r="UCK184" s="396"/>
      <c r="UCL184" s="396"/>
      <c r="UCM184" s="396"/>
      <c r="UCN184" s="396"/>
      <c r="UCO184" s="396"/>
      <c r="UCP184" s="396"/>
      <c r="UCQ184" s="396"/>
      <c r="UCR184" s="396"/>
      <c r="UCS184" s="396"/>
      <c r="UCT184" s="396"/>
      <c r="UCU184" s="396"/>
      <c r="UCV184" s="396"/>
      <c r="UCW184" s="396"/>
      <c r="UCX184" s="396"/>
      <c r="UCY184" s="396"/>
      <c r="UCZ184" s="396"/>
      <c r="UDA184" s="396"/>
      <c r="UDB184" s="396"/>
      <c r="UDC184" s="396"/>
      <c r="UDD184" s="396"/>
      <c r="UDE184" s="396"/>
      <c r="UDF184" s="396"/>
      <c r="UDG184" s="396"/>
      <c r="UDH184" s="396"/>
      <c r="UDI184" s="396"/>
      <c r="UDJ184" s="396"/>
      <c r="UDK184" s="396"/>
      <c r="UDL184" s="396"/>
      <c r="UDM184" s="396"/>
      <c r="UDN184" s="396"/>
      <c r="UDO184" s="396"/>
      <c r="UDP184" s="396"/>
      <c r="UDQ184" s="396"/>
      <c r="UDR184" s="396"/>
      <c r="UDS184" s="396"/>
      <c r="UDT184" s="396"/>
      <c r="UDU184" s="396"/>
      <c r="UDV184" s="396"/>
      <c r="UDW184" s="396"/>
      <c r="UDX184" s="396"/>
      <c r="UDY184" s="396"/>
      <c r="UDZ184" s="396"/>
      <c r="UEA184" s="396"/>
      <c r="UEB184" s="396"/>
      <c r="UEC184" s="396"/>
      <c r="UED184" s="396"/>
      <c r="UEE184" s="396"/>
      <c r="UEF184" s="396"/>
      <c r="UEG184" s="396"/>
      <c r="UEH184" s="396"/>
      <c r="UEI184" s="396"/>
      <c r="UEJ184" s="396"/>
      <c r="UEK184" s="396"/>
      <c r="UEL184" s="396"/>
      <c r="UEM184" s="396"/>
      <c r="UEN184" s="396"/>
      <c r="UEO184" s="396"/>
      <c r="UEP184" s="396"/>
      <c r="UEQ184" s="396"/>
      <c r="UER184" s="396"/>
      <c r="UES184" s="396"/>
      <c r="UET184" s="396"/>
      <c r="UEU184" s="396"/>
      <c r="UEV184" s="396"/>
      <c r="UEW184" s="396"/>
      <c r="UEX184" s="396"/>
      <c r="UEY184" s="396"/>
      <c r="UEZ184" s="396"/>
      <c r="UFA184" s="396"/>
      <c r="UFB184" s="396"/>
      <c r="UFC184" s="396"/>
      <c r="UFD184" s="396"/>
      <c r="UFE184" s="396"/>
      <c r="UFF184" s="396"/>
      <c r="UFG184" s="396"/>
      <c r="UFH184" s="396"/>
      <c r="UFI184" s="396"/>
      <c r="UFJ184" s="396"/>
      <c r="UFK184" s="396"/>
      <c r="UFL184" s="396"/>
      <c r="UFM184" s="396"/>
      <c r="UFN184" s="396"/>
      <c r="UFO184" s="396"/>
      <c r="UFP184" s="396"/>
      <c r="UFQ184" s="396"/>
      <c r="UFR184" s="396"/>
      <c r="UFS184" s="396"/>
      <c r="UFT184" s="396"/>
      <c r="UFU184" s="396"/>
      <c r="UFV184" s="396"/>
      <c r="UFW184" s="396"/>
      <c r="UFX184" s="396"/>
      <c r="UFY184" s="396"/>
      <c r="UFZ184" s="396"/>
      <c r="UGA184" s="396"/>
      <c r="UGB184" s="396"/>
      <c r="UGC184" s="396"/>
      <c r="UGD184" s="396"/>
      <c r="UGE184" s="396"/>
      <c r="UGF184" s="396"/>
      <c r="UGG184" s="396"/>
      <c r="UGH184" s="396"/>
      <c r="UGI184" s="396"/>
      <c r="UGJ184" s="396"/>
      <c r="UGK184" s="396"/>
      <c r="UGL184" s="396"/>
      <c r="UGM184" s="396"/>
      <c r="UGN184" s="396"/>
      <c r="UGO184" s="396"/>
      <c r="UGP184" s="396"/>
      <c r="UGQ184" s="396"/>
      <c r="UGR184" s="396"/>
      <c r="UGS184" s="396"/>
      <c r="UGT184" s="396"/>
      <c r="UGU184" s="396"/>
      <c r="UGV184" s="396"/>
      <c r="UGW184" s="396"/>
      <c r="UGX184" s="396"/>
      <c r="UGY184" s="396"/>
      <c r="UGZ184" s="396"/>
      <c r="UHA184" s="396"/>
      <c r="UHB184" s="396"/>
      <c r="UHC184" s="396"/>
      <c r="UHD184" s="396"/>
      <c r="UHE184" s="396"/>
      <c r="UHF184" s="396"/>
      <c r="UHG184" s="396"/>
      <c r="UHH184" s="396"/>
      <c r="UHI184" s="396"/>
      <c r="UHJ184" s="396"/>
      <c r="UHK184" s="396"/>
      <c r="UHL184" s="396"/>
      <c r="UHM184" s="396"/>
      <c r="UHN184" s="396"/>
      <c r="UHO184" s="396"/>
      <c r="UHP184" s="396"/>
      <c r="UHQ184" s="396"/>
      <c r="UHR184" s="396"/>
      <c r="UHS184" s="396"/>
      <c r="UHT184" s="396"/>
      <c r="UHU184" s="396"/>
      <c r="UHV184" s="396"/>
      <c r="UHW184" s="396"/>
      <c r="UHX184" s="396"/>
      <c r="UHY184" s="396"/>
      <c r="UHZ184" s="396"/>
      <c r="UIA184" s="396"/>
      <c r="UIB184" s="396"/>
      <c r="UIC184" s="396"/>
      <c r="UID184" s="396"/>
      <c r="UIE184" s="396"/>
      <c r="UIF184" s="396"/>
      <c r="UIG184" s="396"/>
      <c r="UIH184" s="396"/>
      <c r="UII184" s="396"/>
      <c r="UIJ184" s="396"/>
      <c r="UIK184" s="396"/>
      <c r="UIL184" s="396"/>
      <c r="UIM184" s="396"/>
      <c r="UIN184" s="396"/>
      <c r="UIO184" s="396"/>
      <c r="UIP184" s="396"/>
      <c r="UIQ184" s="396"/>
      <c r="UIR184" s="396"/>
      <c r="UIS184" s="396"/>
      <c r="UIT184" s="396"/>
      <c r="UIU184" s="396"/>
      <c r="UIV184" s="396"/>
      <c r="UIW184" s="396"/>
      <c r="UIX184" s="396"/>
      <c r="UIY184" s="396"/>
      <c r="UIZ184" s="396"/>
      <c r="UJA184" s="396"/>
      <c r="UJB184" s="396"/>
      <c r="UJC184" s="396"/>
      <c r="UJD184" s="396"/>
      <c r="UJE184" s="396"/>
      <c r="UJF184" s="396"/>
      <c r="UJG184" s="396"/>
      <c r="UJH184" s="396"/>
      <c r="UJI184" s="396"/>
      <c r="UJJ184" s="396"/>
      <c r="UJK184" s="396"/>
      <c r="UJL184" s="396"/>
      <c r="UJM184" s="396"/>
      <c r="UJN184" s="396"/>
      <c r="UJO184" s="396"/>
      <c r="UJP184" s="396"/>
      <c r="UJQ184" s="396"/>
      <c r="UJR184" s="396"/>
      <c r="UJS184" s="396"/>
      <c r="UJT184" s="396"/>
      <c r="UJU184" s="396"/>
      <c r="UJV184" s="396"/>
      <c r="UJW184" s="396"/>
      <c r="UJX184" s="396"/>
      <c r="UJY184" s="396"/>
      <c r="UJZ184" s="396"/>
      <c r="UKA184" s="396"/>
      <c r="UKB184" s="396"/>
      <c r="UKC184" s="396"/>
      <c r="UKD184" s="396"/>
      <c r="UKE184" s="396"/>
      <c r="UKF184" s="396"/>
      <c r="UKG184" s="396"/>
      <c r="UKH184" s="396"/>
      <c r="UKI184" s="396"/>
      <c r="UKJ184" s="396"/>
      <c r="UKK184" s="396"/>
      <c r="UKL184" s="396"/>
      <c r="UKM184" s="396"/>
      <c r="UKN184" s="396"/>
      <c r="UKO184" s="396"/>
      <c r="UKP184" s="396"/>
      <c r="UKQ184" s="396"/>
      <c r="UKR184" s="396"/>
      <c r="UKS184" s="396"/>
      <c r="UKT184" s="396"/>
      <c r="UKU184" s="396"/>
      <c r="UKV184" s="396"/>
      <c r="UKW184" s="396"/>
      <c r="UKX184" s="396"/>
      <c r="UKY184" s="396"/>
      <c r="UKZ184" s="396"/>
      <c r="ULA184" s="396"/>
      <c r="ULB184" s="396"/>
      <c r="ULC184" s="396"/>
      <c r="ULD184" s="396"/>
      <c r="ULE184" s="396"/>
      <c r="ULF184" s="396"/>
      <c r="ULG184" s="396"/>
      <c r="ULH184" s="396"/>
      <c r="ULI184" s="396"/>
      <c r="ULJ184" s="396"/>
      <c r="ULK184" s="396"/>
      <c r="ULL184" s="396"/>
      <c r="ULM184" s="396"/>
      <c r="ULN184" s="396"/>
      <c r="ULO184" s="396"/>
      <c r="ULP184" s="396"/>
      <c r="ULQ184" s="396"/>
      <c r="ULR184" s="396"/>
      <c r="ULS184" s="396"/>
      <c r="ULT184" s="396"/>
      <c r="ULU184" s="396"/>
      <c r="ULV184" s="396"/>
      <c r="ULW184" s="396"/>
      <c r="ULX184" s="396"/>
      <c r="ULY184" s="396"/>
      <c r="ULZ184" s="396"/>
      <c r="UMA184" s="396"/>
      <c r="UMB184" s="396"/>
      <c r="UMC184" s="396"/>
      <c r="UMD184" s="396"/>
      <c r="UME184" s="396"/>
      <c r="UMF184" s="396"/>
      <c r="UMG184" s="396"/>
      <c r="UMH184" s="396"/>
      <c r="UMI184" s="396"/>
      <c r="UMJ184" s="396"/>
      <c r="UMK184" s="396"/>
      <c r="UML184" s="396"/>
      <c r="UMM184" s="396"/>
      <c r="UMN184" s="396"/>
      <c r="UMO184" s="396"/>
      <c r="UMP184" s="396"/>
      <c r="UMQ184" s="396"/>
      <c r="UMR184" s="396"/>
      <c r="UMS184" s="396"/>
      <c r="UMT184" s="396"/>
      <c r="UMU184" s="396"/>
      <c r="UMV184" s="396"/>
      <c r="UMW184" s="396"/>
      <c r="UMX184" s="396"/>
      <c r="UMY184" s="396"/>
      <c r="UMZ184" s="396"/>
      <c r="UNA184" s="396"/>
      <c r="UNB184" s="396"/>
      <c r="UNC184" s="396"/>
      <c r="UND184" s="396"/>
      <c r="UNE184" s="396"/>
      <c r="UNF184" s="396"/>
      <c r="UNG184" s="396"/>
      <c r="UNH184" s="396"/>
      <c r="UNI184" s="396"/>
      <c r="UNJ184" s="396"/>
      <c r="UNK184" s="396"/>
      <c r="UNL184" s="396"/>
      <c r="UNM184" s="396"/>
      <c r="UNN184" s="396"/>
      <c r="UNO184" s="396"/>
      <c r="UNP184" s="396"/>
      <c r="UNQ184" s="396"/>
      <c r="UNR184" s="396"/>
      <c r="UNS184" s="396"/>
      <c r="UNT184" s="396"/>
      <c r="UNU184" s="396"/>
      <c r="UNV184" s="396"/>
      <c r="UNW184" s="396"/>
      <c r="UNX184" s="396"/>
      <c r="UNY184" s="396"/>
      <c r="UNZ184" s="396"/>
      <c r="UOA184" s="396"/>
      <c r="UOB184" s="396"/>
      <c r="UOC184" s="396"/>
      <c r="UOD184" s="396"/>
      <c r="UOE184" s="396"/>
      <c r="UOF184" s="396"/>
      <c r="UOG184" s="396"/>
      <c r="UOH184" s="396"/>
      <c r="UOI184" s="396"/>
      <c r="UOJ184" s="396"/>
      <c r="UOK184" s="396"/>
      <c r="UOL184" s="396"/>
      <c r="UOM184" s="396"/>
      <c r="UON184" s="396"/>
      <c r="UOO184" s="396"/>
      <c r="UOP184" s="396"/>
      <c r="UOQ184" s="396"/>
      <c r="UOR184" s="396"/>
      <c r="UOS184" s="396"/>
      <c r="UOT184" s="396"/>
      <c r="UOU184" s="396"/>
      <c r="UOV184" s="396"/>
      <c r="UOW184" s="396"/>
      <c r="UOX184" s="396"/>
      <c r="UOY184" s="396"/>
      <c r="UOZ184" s="396"/>
      <c r="UPA184" s="396"/>
      <c r="UPB184" s="396"/>
      <c r="UPC184" s="396"/>
      <c r="UPD184" s="396"/>
      <c r="UPE184" s="396"/>
      <c r="UPF184" s="396"/>
      <c r="UPG184" s="396"/>
      <c r="UPH184" s="396"/>
      <c r="UPI184" s="396"/>
      <c r="UPJ184" s="396"/>
      <c r="UPK184" s="396"/>
      <c r="UPL184" s="396"/>
      <c r="UPM184" s="396"/>
      <c r="UPN184" s="396"/>
      <c r="UPO184" s="396"/>
      <c r="UPP184" s="396"/>
      <c r="UPQ184" s="396"/>
      <c r="UPR184" s="396"/>
      <c r="UPS184" s="396"/>
      <c r="UPT184" s="396"/>
      <c r="UPU184" s="396"/>
      <c r="UPV184" s="396"/>
      <c r="UPW184" s="396"/>
      <c r="UPX184" s="396"/>
      <c r="UPY184" s="396"/>
      <c r="UPZ184" s="396"/>
      <c r="UQA184" s="396"/>
      <c r="UQB184" s="396"/>
      <c r="UQC184" s="396"/>
      <c r="UQD184" s="396"/>
      <c r="UQE184" s="396"/>
      <c r="UQF184" s="396"/>
      <c r="UQG184" s="396"/>
      <c r="UQH184" s="396"/>
      <c r="UQI184" s="396"/>
      <c r="UQJ184" s="396"/>
      <c r="UQK184" s="396"/>
      <c r="UQL184" s="396"/>
      <c r="UQM184" s="396"/>
      <c r="UQN184" s="396"/>
      <c r="UQO184" s="396"/>
      <c r="UQP184" s="396"/>
      <c r="UQQ184" s="396"/>
      <c r="UQR184" s="396"/>
      <c r="UQS184" s="396"/>
      <c r="UQT184" s="396"/>
      <c r="UQU184" s="396"/>
      <c r="UQV184" s="396"/>
      <c r="UQW184" s="396"/>
      <c r="UQX184" s="396"/>
      <c r="UQY184" s="396"/>
      <c r="UQZ184" s="396"/>
      <c r="URA184" s="396"/>
      <c r="URB184" s="396"/>
      <c r="URC184" s="396"/>
      <c r="URD184" s="396"/>
      <c r="URE184" s="396"/>
      <c r="URF184" s="396"/>
      <c r="URG184" s="396"/>
      <c r="URH184" s="396"/>
      <c r="URI184" s="396"/>
      <c r="URJ184" s="396"/>
      <c r="URK184" s="396"/>
      <c r="URL184" s="396"/>
      <c r="URM184" s="396"/>
      <c r="URN184" s="396"/>
      <c r="URO184" s="396"/>
      <c r="URP184" s="396"/>
      <c r="URQ184" s="396"/>
      <c r="URR184" s="396"/>
      <c r="URS184" s="396"/>
      <c r="URT184" s="396"/>
      <c r="URU184" s="396"/>
      <c r="URV184" s="396"/>
      <c r="URW184" s="396"/>
      <c r="URX184" s="396"/>
      <c r="URY184" s="396"/>
      <c r="URZ184" s="396"/>
      <c r="USA184" s="396"/>
      <c r="USB184" s="396"/>
      <c r="USC184" s="396"/>
      <c r="USD184" s="396"/>
      <c r="USE184" s="396"/>
      <c r="USF184" s="396"/>
      <c r="USG184" s="396"/>
      <c r="USH184" s="396"/>
      <c r="USI184" s="396"/>
      <c r="USJ184" s="396"/>
      <c r="USK184" s="396"/>
      <c r="USL184" s="396"/>
      <c r="USM184" s="396"/>
      <c r="USN184" s="396"/>
      <c r="USO184" s="396"/>
      <c r="USP184" s="396"/>
      <c r="USQ184" s="396"/>
      <c r="USR184" s="396"/>
      <c r="USS184" s="396"/>
      <c r="UST184" s="396"/>
      <c r="USU184" s="396"/>
      <c r="USV184" s="396"/>
      <c r="USW184" s="396"/>
      <c r="USX184" s="396"/>
      <c r="USY184" s="396"/>
      <c r="USZ184" s="396"/>
      <c r="UTA184" s="396"/>
      <c r="UTB184" s="396"/>
      <c r="UTC184" s="396"/>
      <c r="UTD184" s="396"/>
      <c r="UTE184" s="396"/>
      <c r="UTF184" s="396"/>
      <c r="UTG184" s="396"/>
      <c r="UTH184" s="396"/>
      <c r="UTI184" s="396"/>
      <c r="UTJ184" s="396"/>
      <c r="UTK184" s="396"/>
      <c r="UTL184" s="396"/>
      <c r="UTM184" s="396"/>
      <c r="UTN184" s="396"/>
      <c r="UTO184" s="396"/>
      <c r="UTP184" s="396"/>
      <c r="UTQ184" s="396"/>
      <c r="UTR184" s="396"/>
      <c r="UTS184" s="396"/>
      <c r="UTT184" s="396"/>
      <c r="UTU184" s="396"/>
      <c r="UTV184" s="396"/>
      <c r="UTW184" s="396"/>
      <c r="UTX184" s="396"/>
      <c r="UTY184" s="396"/>
      <c r="UTZ184" s="396"/>
      <c r="UUA184" s="396"/>
      <c r="UUB184" s="396"/>
      <c r="UUC184" s="396"/>
      <c r="UUD184" s="396"/>
      <c r="UUE184" s="396"/>
      <c r="UUF184" s="396"/>
      <c r="UUG184" s="396"/>
      <c r="UUH184" s="396"/>
      <c r="UUI184" s="396"/>
      <c r="UUJ184" s="396"/>
      <c r="UUK184" s="396"/>
      <c r="UUL184" s="396"/>
      <c r="UUM184" s="396"/>
      <c r="UUN184" s="396"/>
      <c r="UUO184" s="396"/>
      <c r="UUP184" s="396"/>
      <c r="UUQ184" s="396"/>
      <c r="UUR184" s="396"/>
      <c r="UUS184" s="396"/>
      <c r="UUT184" s="396"/>
      <c r="UUU184" s="396"/>
      <c r="UUV184" s="396"/>
      <c r="UUW184" s="396"/>
      <c r="UUX184" s="396"/>
      <c r="UUY184" s="396"/>
      <c r="UUZ184" s="396"/>
      <c r="UVA184" s="396"/>
      <c r="UVB184" s="396"/>
      <c r="UVC184" s="396"/>
      <c r="UVD184" s="396"/>
      <c r="UVE184" s="396"/>
      <c r="UVF184" s="396"/>
      <c r="UVG184" s="396"/>
      <c r="UVH184" s="396"/>
      <c r="UVI184" s="396"/>
      <c r="UVJ184" s="396"/>
      <c r="UVK184" s="396"/>
      <c r="UVL184" s="396"/>
      <c r="UVM184" s="396"/>
      <c r="UVN184" s="396"/>
      <c r="UVO184" s="396"/>
      <c r="UVP184" s="396"/>
      <c r="UVQ184" s="396"/>
      <c r="UVR184" s="396"/>
      <c r="UVS184" s="396"/>
      <c r="UVT184" s="396"/>
      <c r="UVU184" s="396"/>
      <c r="UVV184" s="396"/>
      <c r="UVW184" s="396"/>
      <c r="UVX184" s="396"/>
      <c r="UVY184" s="396"/>
      <c r="UVZ184" s="396"/>
      <c r="UWA184" s="396"/>
      <c r="UWB184" s="396"/>
      <c r="UWC184" s="396"/>
      <c r="UWD184" s="396"/>
      <c r="UWE184" s="396"/>
      <c r="UWF184" s="396"/>
      <c r="UWG184" s="396"/>
      <c r="UWH184" s="396"/>
      <c r="UWI184" s="396"/>
      <c r="UWJ184" s="396"/>
      <c r="UWK184" s="396"/>
      <c r="UWL184" s="396"/>
      <c r="UWM184" s="396"/>
      <c r="UWN184" s="396"/>
      <c r="UWO184" s="396"/>
      <c r="UWP184" s="396"/>
      <c r="UWQ184" s="396"/>
      <c r="UWR184" s="396"/>
      <c r="UWS184" s="396"/>
      <c r="UWT184" s="396"/>
      <c r="UWU184" s="396"/>
      <c r="UWV184" s="396"/>
      <c r="UWW184" s="396"/>
      <c r="UWX184" s="396"/>
      <c r="UWY184" s="396"/>
      <c r="UWZ184" s="396"/>
      <c r="UXA184" s="396"/>
      <c r="UXB184" s="396"/>
      <c r="UXC184" s="396"/>
      <c r="UXD184" s="396"/>
      <c r="UXE184" s="396"/>
      <c r="UXF184" s="396"/>
      <c r="UXG184" s="396"/>
      <c r="UXH184" s="396"/>
      <c r="UXI184" s="396"/>
      <c r="UXJ184" s="396"/>
      <c r="UXK184" s="396"/>
      <c r="UXL184" s="396"/>
      <c r="UXM184" s="396"/>
      <c r="UXN184" s="396"/>
      <c r="UXO184" s="396"/>
      <c r="UXP184" s="396"/>
      <c r="UXQ184" s="396"/>
      <c r="UXR184" s="396"/>
      <c r="UXS184" s="396"/>
      <c r="UXT184" s="396"/>
      <c r="UXU184" s="396"/>
      <c r="UXV184" s="396"/>
      <c r="UXW184" s="396"/>
      <c r="UXX184" s="396"/>
      <c r="UXY184" s="396"/>
      <c r="UXZ184" s="396"/>
      <c r="UYA184" s="396"/>
      <c r="UYB184" s="396"/>
      <c r="UYC184" s="396"/>
      <c r="UYD184" s="396"/>
      <c r="UYE184" s="396"/>
      <c r="UYF184" s="396"/>
      <c r="UYG184" s="396"/>
      <c r="UYH184" s="396"/>
      <c r="UYI184" s="396"/>
      <c r="UYJ184" s="396"/>
      <c r="UYK184" s="396"/>
      <c r="UYL184" s="396"/>
      <c r="UYM184" s="396"/>
      <c r="UYN184" s="396"/>
      <c r="UYO184" s="396"/>
      <c r="UYP184" s="396"/>
      <c r="UYQ184" s="396"/>
      <c r="UYR184" s="396"/>
      <c r="UYS184" s="396"/>
      <c r="UYT184" s="396"/>
      <c r="UYU184" s="396"/>
      <c r="UYV184" s="396"/>
      <c r="UYW184" s="396"/>
      <c r="UYX184" s="396"/>
      <c r="UYY184" s="396"/>
      <c r="UYZ184" s="396"/>
      <c r="UZA184" s="396"/>
      <c r="UZB184" s="396"/>
      <c r="UZC184" s="396"/>
      <c r="UZD184" s="396"/>
      <c r="UZE184" s="396"/>
      <c r="UZF184" s="396"/>
      <c r="UZG184" s="396"/>
      <c r="UZH184" s="396"/>
      <c r="UZI184" s="396"/>
      <c r="UZJ184" s="396"/>
      <c r="UZK184" s="396"/>
      <c r="UZL184" s="396"/>
      <c r="UZM184" s="396"/>
      <c r="UZN184" s="396"/>
      <c r="UZO184" s="396"/>
      <c r="UZP184" s="396"/>
      <c r="UZQ184" s="396"/>
      <c r="UZR184" s="396"/>
      <c r="UZS184" s="396"/>
      <c r="UZT184" s="396"/>
      <c r="UZU184" s="396"/>
      <c r="UZV184" s="396"/>
      <c r="UZW184" s="396"/>
      <c r="UZX184" s="396"/>
      <c r="UZY184" s="396"/>
      <c r="UZZ184" s="396"/>
      <c r="VAA184" s="396"/>
      <c r="VAB184" s="396"/>
      <c r="VAC184" s="396"/>
      <c r="VAD184" s="396"/>
      <c r="VAE184" s="396"/>
      <c r="VAF184" s="396"/>
      <c r="VAG184" s="396"/>
      <c r="VAH184" s="396"/>
      <c r="VAI184" s="396"/>
      <c r="VAJ184" s="396"/>
      <c r="VAK184" s="396"/>
      <c r="VAL184" s="396"/>
      <c r="VAM184" s="396"/>
      <c r="VAN184" s="396"/>
      <c r="VAO184" s="396"/>
      <c r="VAP184" s="396"/>
      <c r="VAQ184" s="396"/>
      <c r="VAR184" s="396"/>
      <c r="VAS184" s="396"/>
      <c r="VAT184" s="396"/>
      <c r="VAU184" s="396"/>
      <c r="VAV184" s="396"/>
      <c r="VAW184" s="396"/>
      <c r="VAX184" s="396"/>
      <c r="VAY184" s="396"/>
      <c r="VAZ184" s="396"/>
      <c r="VBA184" s="396"/>
      <c r="VBB184" s="396"/>
      <c r="VBC184" s="396"/>
      <c r="VBD184" s="396"/>
      <c r="VBE184" s="396"/>
      <c r="VBF184" s="396"/>
      <c r="VBG184" s="396"/>
      <c r="VBH184" s="396"/>
      <c r="VBI184" s="396"/>
      <c r="VBJ184" s="396"/>
      <c r="VBK184" s="396"/>
      <c r="VBL184" s="396"/>
      <c r="VBM184" s="396"/>
      <c r="VBN184" s="396"/>
      <c r="VBO184" s="396"/>
      <c r="VBP184" s="396"/>
      <c r="VBQ184" s="396"/>
      <c r="VBR184" s="396"/>
      <c r="VBS184" s="396"/>
      <c r="VBT184" s="396"/>
      <c r="VBU184" s="396"/>
      <c r="VBV184" s="396"/>
      <c r="VBW184" s="396"/>
      <c r="VBX184" s="396"/>
      <c r="VBY184" s="396"/>
      <c r="VBZ184" s="396"/>
      <c r="VCA184" s="396"/>
      <c r="VCB184" s="396"/>
      <c r="VCC184" s="396"/>
      <c r="VCD184" s="396"/>
      <c r="VCE184" s="396"/>
      <c r="VCF184" s="396"/>
      <c r="VCG184" s="396"/>
      <c r="VCH184" s="396"/>
      <c r="VCI184" s="396"/>
      <c r="VCJ184" s="396"/>
      <c r="VCK184" s="396"/>
      <c r="VCL184" s="396"/>
      <c r="VCM184" s="396"/>
      <c r="VCN184" s="396"/>
      <c r="VCO184" s="396"/>
      <c r="VCP184" s="396"/>
      <c r="VCQ184" s="396"/>
      <c r="VCR184" s="396"/>
      <c r="VCS184" s="396"/>
      <c r="VCT184" s="396"/>
      <c r="VCU184" s="396"/>
      <c r="VCV184" s="396"/>
      <c r="VCW184" s="396"/>
      <c r="VCX184" s="396"/>
      <c r="VCY184" s="396"/>
      <c r="VCZ184" s="396"/>
      <c r="VDA184" s="396"/>
      <c r="VDB184" s="396"/>
      <c r="VDC184" s="396"/>
      <c r="VDD184" s="396"/>
      <c r="VDE184" s="396"/>
      <c r="VDF184" s="396"/>
      <c r="VDG184" s="396"/>
      <c r="VDH184" s="396"/>
      <c r="VDI184" s="396"/>
      <c r="VDJ184" s="396"/>
      <c r="VDK184" s="396"/>
      <c r="VDL184" s="396"/>
      <c r="VDM184" s="396"/>
      <c r="VDN184" s="396"/>
      <c r="VDO184" s="396"/>
      <c r="VDP184" s="396"/>
      <c r="VDQ184" s="396"/>
      <c r="VDR184" s="396"/>
      <c r="VDS184" s="396"/>
      <c r="VDT184" s="396"/>
      <c r="VDU184" s="396"/>
      <c r="VDV184" s="396"/>
      <c r="VDW184" s="396"/>
      <c r="VDX184" s="396"/>
      <c r="VDY184" s="396"/>
      <c r="VDZ184" s="396"/>
      <c r="VEA184" s="396"/>
      <c r="VEB184" s="396"/>
      <c r="VEC184" s="396"/>
      <c r="VED184" s="396"/>
      <c r="VEE184" s="396"/>
      <c r="VEF184" s="396"/>
      <c r="VEG184" s="396"/>
      <c r="VEH184" s="396"/>
      <c r="VEI184" s="396"/>
      <c r="VEJ184" s="396"/>
      <c r="VEK184" s="396"/>
      <c r="VEL184" s="396"/>
      <c r="VEM184" s="396"/>
      <c r="VEN184" s="396"/>
      <c r="VEO184" s="396"/>
      <c r="VEP184" s="396"/>
      <c r="VEQ184" s="396"/>
      <c r="VER184" s="396"/>
      <c r="VES184" s="396"/>
      <c r="VET184" s="396"/>
      <c r="VEU184" s="396"/>
      <c r="VEV184" s="396"/>
      <c r="VEW184" s="396"/>
      <c r="VEX184" s="396"/>
      <c r="VEY184" s="396"/>
      <c r="VEZ184" s="396"/>
      <c r="VFA184" s="396"/>
      <c r="VFB184" s="396"/>
      <c r="VFC184" s="396"/>
      <c r="VFD184" s="396"/>
      <c r="VFE184" s="396"/>
      <c r="VFF184" s="396"/>
      <c r="VFG184" s="396"/>
      <c r="VFH184" s="396"/>
      <c r="VFI184" s="396"/>
      <c r="VFJ184" s="396"/>
      <c r="VFK184" s="396"/>
      <c r="VFL184" s="396"/>
      <c r="VFM184" s="396"/>
      <c r="VFN184" s="396"/>
      <c r="VFO184" s="396"/>
      <c r="VFP184" s="396"/>
      <c r="VFQ184" s="396"/>
      <c r="VFR184" s="396"/>
      <c r="VFS184" s="396"/>
      <c r="VFT184" s="396"/>
      <c r="VFU184" s="396"/>
      <c r="VFV184" s="396"/>
      <c r="VFW184" s="396"/>
      <c r="VFX184" s="396"/>
      <c r="VFY184" s="396"/>
      <c r="VFZ184" s="396"/>
      <c r="VGA184" s="396"/>
      <c r="VGB184" s="396"/>
      <c r="VGC184" s="396"/>
      <c r="VGD184" s="396"/>
      <c r="VGE184" s="396"/>
      <c r="VGF184" s="396"/>
      <c r="VGG184" s="396"/>
      <c r="VGH184" s="396"/>
      <c r="VGI184" s="396"/>
      <c r="VGJ184" s="396"/>
      <c r="VGK184" s="396"/>
      <c r="VGL184" s="396"/>
      <c r="VGM184" s="396"/>
      <c r="VGN184" s="396"/>
      <c r="VGO184" s="396"/>
      <c r="VGP184" s="396"/>
      <c r="VGQ184" s="396"/>
      <c r="VGR184" s="396"/>
      <c r="VGS184" s="396"/>
      <c r="VGT184" s="396"/>
      <c r="VGU184" s="396"/>
      <c r="VGV184" s="396"/>
      <c r="VGW184" s="396"/>
      <c r="VGX184" s="396"/>
      <c r="VGY184" s="396"/>
      <c r="VGZ184" s="396"/>
      <c r="VHA184" s="396"/>
      <c r="VHB184" s="396"/>
      <c r="VHC184" s="396"/>
      <c r="VHD184" s="396"/>
      <c r="VHE184" s="396"/>
      <c r="VHF184" s="396"/>
      <c r="VHG184" s="396"/>
      <c r="VHH184" s="396"/>
      <c r="VHI184" s="396"/>
      <c r="VHJ184" s="396"/>
      <c r="VHK184" s="396"/>
      <c r="VHL184" s="396"/>
      <c r="VHM184" s="396"/>
      <c r="VHN184" s="396"/>
      <c r="VHO184" s="396"/>
      <c r="VHP184" s="396"/>
      <c r="VHQ184" s="396"/>
      <c r="VHR184" s="396"/>
      <c r="VHS184" s="396"/>
      <c r="VHT184" s="396"/>
      <c r="VHU184" s="396"/>
      <c r="VHV184" s="396"/>
      <c r="VHW184" s="396"/>
      <c r="VHX184" s="396"/>
      <c r="VHY184" s="396"/>
      <c r="VHZ184" s="396"/>
      <c r="VIA184" s="396"/>
      <c r="VIB184" s="396"/>
      <c r="VIC184" s="396"/>
      <c r="VID184" s="396"/>
      <c r="VIE184" s="396"/>
      <c r="VIF184" s="396"/>
      <c r="VIG184" s="396"/>
      <c r="VIH184" s="396"/>
      <c r="VII184" s="396"/>
      <c r="VIJ184" s="396"/>
      <c r="VIK184" s="396"/>
      <c r="VIL184" s="396"/>
      <c r="VIM184" s="396"/>
      <c r="VIN184" s="396"/>
      <c r="VIO184" s="396"/>
      <c r="VIP184" s="396"/>
      <c r="VIQ184" s="396"/>
      <c r="VIR184" s="396"/>
      <c r="VIS184" s="396"/>
      <c r="VIT184" s="396"/>
      <c r="VIU184" s="396"/>
      <c r="VIV184" s="396"/>
      <c r="VIW184" s="396"/>
      <c r="VIX184" s="396"/>
      <c r="VIY184" s="396"/>
      <c r="VIZ184" s="396"/>
      <c r="VJA184" s="396"/>
      <c r="VJB184" s="396"/>
      <c r="VJC184" s="396"/>
      <c r="VJD184" s="396"/>
      <c r="VJE184" s="396"/>
      <c r="VJF184" s="396"/>
      <c r="VJG184" s="396"/>
      <c r="VJH184" s="396"/>
      <c r="VJI184" s="396"/>
      <c r="VJJ184" s="396"/>
      <c r="VJK184" s="396"/>
      <c r="VJL184" s="396"/>
      <c r="VJM184" s="396"/>
      <c r="VJN184" s="396"/>
      <c r="VJO184" s="396"/>
      <c r="VJP184" s="396"/>
      <c r="VJQ184" s="396"/>
      <c r="VJR184" s="396"/>
      <c r="VJS184" s="396"/>
      <c r="VJT184" s="396"/>
      <c r="VJU184" s="396"/>
      <c r="VJV184" s="396"/>
      <c r="VJW184" s="396"/>
      <c r="VJX184" s="396"/>
      <c r="VJY184" s="396"/>
      <c r="VJZ184" s="396"/>
      <c r="VKA184" s="396"/>
      <c r="VKB184" s="396"/>
      <c r="VKC184" s="396"/>
      <c r="VKD184" s="396"/>
      <c r="VKE184" s="396"/>
      <c r="VKF184" s="396"/>
      <c r="VKG184" s="396"/>
      <c r="VKH184" s="396"/>
      <c r="VKI184" s="396"/>
      <c r="VKJ184" s="396"/>
      <c r="VKK184" s="396"/>
      <c r="VKL184" s="396"/>
      <c r="VKM184" s="396"/>
      <c r="VKN184" s="396"/>
      <c r="VKO184" s="396"/>
      <c r="VKP184" s="396"/>
      <c r="VKQ184" s="396"/>
      <c r="VKR184" s="396"/>
      <c r="VKS184" s="396"/>
      <c r="VKT184" s="396"/>
      <c r="VKU184" s="396"/>
      <c r="VKV184" s="396"/>
      <c r="VKW184" s="396"/>
      <c r="VKX184" s="396"/>
      <c r="VKY184" s="396"/>
      <c r="VKZ184" s="396"/>
      <c r="VLA184" s="396"/>
      <c r="VLB184" s="396"/>
      <c r="VLC184" s="396"/>
      <c r="VLD184" s="396"/>
      <c r="VLE184" s="396"/>
      <c r="VLF184" s="396"/>
      <c r="VLG184" s="396"/>
      <c r="VLH184" s="396"/>
      <c r="VLI184" s="396"/>
      <c r="VLJ184" s="396"/>
      <c r="VLK184" s="396"/>
      <c r="VLL184" s="396"/>
      <c r="VLM184" s="396"/>
      <c r="VLN184" s="396"/>
      <c r="VLO184" s="396"/>
      <c r="VLP184" s="396"/>
      <c r="VLQ184" s="396"/>
      <c r="VLR184" s="396"/>
      <c r="VLS184" s="396"/>
      <c r="VLT184" s="396"/>
      <c r="VLU184" s="396"/>
      <c r="VLV184" s="396"/>
      <c r="VLW184" s="396"/>
      <c r="VLX184" s="396"/>
      <c r="VLY184" s="396"/>
      <c r="VLZ184" s="396"/>
      <c r="VMA184" s="396"/>
      <c r="VMB184" s="396"/>
      <c r="VMC184" s="396"/>
      <c r="VMD184" s="396"/>
      <c r="VME184" s="396"/>
      <c r="VMF184" s="396"/>
      <c r="VMG184" s="396"/>
      <c r="VMH184" s="396"/>
      <c r="VMI184" s="396"/>
      <c r="VMJ184" s="396"/>
      <c r="VMK184" s="396"/>
      <c r="VML184" s="396"/>
      <c r="VMM184" s="396"/>
      <c r="VMN184" s="396"/>
      <c r="VMO184" s="396"/>
      <c r="VMP184" s="396"/>
      <c r="VMQ184" s="396"/>
      <c r="VMR184" s="396"/>
      <c r="VMS184" s="396"/>
      <c r="VMT184" s="396"/>
      <c r="VMU184" s="396"/>
      <c r="VMV184" s="396"/>
      <c r="VMW184" s="396"/>
      <c r="VMX184" s="396"/>
      <c r="VMY184" s="396"/>
      <c r="VMZ184" s="396"/>
      <c r="VNA184" s="396"/>
      <c r="VNB184" s="396"/>
      <c r="VNC184" s="396"/>
      <c r="VND184" s="396"/>
      <c r="VNE184" s="396"/>
      <c r="VNF184" s="396"/>
      <c r="VNG184" s="396"/>
      <c r="VNH184" s="396"/>
      <c r="VNI184" s="396"/>
      <c r="VNJ184" s="396"/>
      <c r="VNK184" s="396"/>
      <c r="VNL184" s="396"/>
      <c r="VNM184" s="396"/>
      <c r="VNN184" s="396"/>
      <c r="VNO184" s="396"/>
      <c r="VNP184" s="396"/>
      <c r="VNQ184" s="396"/>
      <c r="VNR184" s="396"/>
      <c r="VNS184" s="396"/>
      <c r="VNT184" s="396"/>
      <c r="VNU184" s="396"/>
      <c r="VNV184" s="396"/>
      <c r="VNW184" s="396"/>
      <c r="VNX184" s="396"/>
      <c r="VNY184" s="396"/>
      <c r="VNZ184" s="396"/>
      <c r="VOA184" s="396"/>
      <c r="VOB184" s="396"/>
      <c r="VOC184" s="396"/>
      <c r="VOD184" s="396"/>
      <c r="VOE184" s="396"/>
      <c r="VOF184" s="396"/>
      <c r="VOG184" s="396"/>
      <c r="VOH184" s="396"/>
      <c r="VOI184" s="396"/>
      <c r="VOJ184" s="396"/>
      <c r="VOK184" s="396"/>
      <c r="VOL184" s="396"/>
      <c r="VOM184" s="396"/>
      <c r="VON184" s="396"/>
      <c r="VOO184" s="396"/>
      <c r="VOP184" s="396"/>
      <c r="VOQ184" s="396"/>
      <c r="VOR184" s="396"/>
      <c r="VOS184" s="396"/>
      <c r="VOT184" s="396"/>
      <c r="VOU184" s="396"/>
      <c r="VOV184" s="396"/>
      <c r="VOW184" s="396"/>
      <c r="VOX184" s="396"/>
      <c r="VOY184" s="396"/>
      <c r="VOZ184" s="396"/>
      <c r="VPA184" s="396"/>
      <c r="VPB184" s="396"/>
      <c r="VPC184" s="396"/>
      <c r="VPD184" s="396"/>
      <c r="VPE184" s="396"/>
      <c r="VPF184" s="396"/>
      <c r="VPG184" s="396"/>
      <c r="VPH184" s="396"/>
      <c r="VPI184" s="396"/>
      <c r="VPJ184" s="396"/>
      <c r="VPK184" s="396"/>
      <c r="VPL184" s="396"/>
      <c r="VPM184" s="396"/>
      <c r="VPN184" s="396"/>
      <c r="VPO184" s="396"/>
      <c r="VPP184" s="396"/>
      <c r="VPQ184" s="396"/>
      <c r="VPR184" s="396"/>
      <c r="VPS184" s="396"/>
      <c r="VPT184" s="396"/>
      <c r="VPU184" s="396"/>
      <c r="VPV184" s="396"/>
      <c r="VPW184" s="396"/>
      <c r="VPX184" s="396"/>
      <c r="VPY184" s="396"/>
      <c r="VPZ184" s="396"/>
      <c r="VQA184" s="396"/>
      <c r="VQB184" s="396"/>
      <c r="VQC184" s="396"/>
      <c r="VQD184" s="396"/>
      <c r="VQE184" s="396"/>
      <c r="VQF184" s="396"/>
      <c r="VQG184" s="396"/>
      <c r="VQH184" s="396"/>
      <c r="VQI184" s="396"/>
      <c r="VQJ184" s="396"/>
      <c r="VQK184" s="396"/>
      <c r="VQL184" s="396"/>
      <c r="VQM184" s="396"/>
      <c r="VQN184" s="396"/>
      <c r="VQO184" s="396"/>
      <c r="VQP184" s="396"/>
      <c r="VQQ184" s="396"/>
      <c r="VQR184" s="396"/>
      <c r="VQS184" s="396"/>
      <c r="VQT184" s="396"/>
      <c r="VQU184" s="396"/>
      <c r="VQV184" s="396"/>
      <c r="VQW184" s="396"/>
      <c r="VQX184" s="396"/>
      <c r="VQY184" s="396"/>
      <c r="VQZ184" s="396"/>
      <c r="VRA184" s="396"/>
      <c r="VRB184" s="396"/>
      <c r="VRC184" s="396"/>
      <c r="VRD184" s="396"/>
      <c r="VRE184" s="396"/>
      <c r="VRF184" s="396"/>
      <c r="VRG184" s="396"/>
      <c r="VRH184" s="396"/>
      <c r="VRI184" s="396"/>
      <c r="VRJ184" s="396"/>
      <c r="VRK184" s="396"/>
      <c r="VRL184" s="396"/>
      <c r="VRM184" s="396"/>
      <c r="VRN184" s="396"/>
      <c r="VRO184" s="396"/>
      <c r="VRP184" s="396"/>
      <c r="VRQ184" s="396"/>
      <c r="VRR184" s="396"/>
      <c r="VRS184" s="396"/>
      <c r="VRT184" s="396"/>
      <c r="VRU184" s="396"/>
      <c r="VRV184" s="396"/>
      <c r="VRW184" s="396"/>
      <c r="VRX184" s="396"/>
      <c r="VRY184" s="396"/>
      <c r="VRZ184" s="396"/>
      <c r="VSA184" s="396"/>
      <c r="VSB184" s="396"/>
      <c r="VSC184" s="396"/>
      <c r="VSD184" s="396"/>
      <c r="VSE184" s="396"/>
      <c r="VSF184" s="396"/>
      <c r="VSG184" s="396"/>
      <c r="VSH184" s="396"/>
      <c r="VSI184" s="396"/>
      <c r="VSJ184" s="396"/>
      <c r="VSK184" s="396"/>
      <c r="VSL184" s="396"/>
      <c r="VSM184" s="396"/>
      <c r="VSN184" s="396"/>
      <c r="VSO184" s="396"/>
      <c r="VSP184" s="396"/>
      <c r="VSQ184" s="396"/>
      <c r="VSR184" s="396"/>
      <c r="VSS184" s="396"/>
      <c r="VST184" s="396"/>
      <c r="VSU184" s="396"/>
      <c r="VSV184" s="396"/>
      <c r="VSW184" s="396"/>
      <c r="VSX184" s="396"/>
      <c r="VSY184" s="396"/>
      <c r="VSZ184" s="396"/>
      <c r="VTA184" s="396"/>
      <c r="VTB184" s="396"/>
      <c r="VTC184" s="396"/>
      <c r="VTD184" s="396"/>
      <c r="VTE184" s="396"/>
      <c r="VTF184" s="396"/>
      <c r="VTG184" s="396"/>
      <c r="VTH184" s="396"/>
      <c r="VTI184" s="396"/>
      <c r="VTJ184" s="396"/>
      <c r="VTK184" s="396"/>
      <c r="VTL184" s="396"/>
      <c r="VTM184" s="396"/>
      <c r="VTN184" s="396"/>
      <c r="VTO184" s="396"/>
      <c r="VTP184" s="396"/>
      <c r="VTQ184" s="396"/>
      <c r="VTR184" s="396"/>
      <c r="VTS184" s="396"/>
      <c r="VTT184" s="396"/>
      <c r="VTU184" s="396"/>
      <c r="VTV184" s="396"/>
      <c r="VTW184" s="396"/>
      <c r="VTX184" s="396"/>
      <c r="VTY184" s="396"/>
      <c r="VTZ184" s="396"/>
      <c r="VUA184" s="396"/>
      <c r="VUB184" s="396"/>
      <c r="VUC184" s="396"/>
      <c r="VUD184" s="396"/>
      <c r="VUE184" s="396"/>
      <c r="VUF184" s="396"/>
      <c r="VUG184" s="396"/>
      <c r="VUH184" s="396"/>
      <c r="VUI184" s="396"/>
      <c r="VUJ184" s="396"/>
      <c r="VUK184" s="396"/>
      <c r="VUL184" s="396"/>
      <c r="VUM184" s="396"/>
      <c r="VUN184" s="396"/>
      <c r="VUO184" s="396"/>
      <c r="VUP184" s="396"/>
      <c r="VUQ184" s="396"/>
      <c r="VUR184" s="396"/>
      <c r="VUS184" s="396"/>
      <c r="VUT184" s="396"/>
      <c r="VUU184" s="396"/>
      <c r="VUV184" s="396"/>
      <c r="VUW184" s="396"/>
      <c r="VUX184" s="396"/>
      <c r="VUY184" s="396"/>
      <c r="VUZ184" s="396"/>
      <c r="VVA184" s="396"/>
      <c r="VVB184" s="396"/>
      <c r="VVC184" s="396"/>
      <c r="VVD184" s="396"/>
      <c r="VVE184" s="396"/>
      <c r="VVF184" s="396"/>
      <c r="VVG184" s="396"/>
      <c r="VVH184" s="396"/>
      <c r="VVI184" s="396"/>
      <c r="VVJ184" s="396"/>
      <c r="VVK184" s="396"/>
      <c r="VVL184" s="396"/>
      <c r="VVM184" s="396"/>
      <c r="VVN184" s="396"/>
      <c r="VVO184" s="396"/>
      <c r="VVP184" s="396"/>
      <c r="VVQ184" s="396"/>
      <c r="VVR184" s="396"/>
      <c r="VVS184" s="396"/>
      <c r="VVT184" s="396"/>
      <c r="VVU184" s="396"/>
      <c r="VVV184" s="396"/>
      <c r="VVW184" s="396"/>
      <c r="VVX184" s="396"/>
      <c r="VVY184" s="396"/>
      <c r="VVZ184" s="396"/>
      <c r="VWA184" s="396"/>
      <c r="VWB184" s="396"/>
      <c r="VWC184" s="396"/>
      <c r="VWD184" s="396"/>
      <c r="VWE184" s="396"/>
      <c r="VWF184" s="396"/>
      <c r="VWG184" s="396"/>
      <c r="VWH184" s="396"/>
      <c r="VWI184" s="396"/>
      <c r="VWJ184" s="396"/>
      <c r="VWK184" s="396"/>
      <c r="VWL184" s="396"/>
      <c r="VWM184" s="396"/>
      <c r="VWN184" s="396"/>
      <c r="VWO184" s="396"/>
      <c r="VWP184" s="396"/>
      <c r="VWQ184" s="396"/>
      <c r="VWR184" s="396"/>
      <c r="VWS184" s="396"/>
      <c r="VWT184" s="396"/>
      <c r="VWU184" s="396"/>
      <c r="VWV184" s="396"/>
      <c r="VWW184" s="396"/>
      <c r="VWX184" s="396"/>
      <c r="VWY184" s="396"/>
      <c r="VWZ184" s="396"/>
      <c r="VXA184" s="396"/>
      <c r="VXB184" s="396"/>
      <c r="VXC184" s="396"/>
      <c r="VXD184" s="396"/>
      <c r="VXE184" s="396"/>
      <c r="VXF184" s="396"/>
      <c r="VXG184" s="396"/>
      <c r="VXH184" s="396"/>
      <c r="VXI184" s="396"/>
      <c r="VXJ184" s="396"/>
      <c r="VXK184" s="396"/>
      <c r="VXL184" s="396"/>
      <c r="VXM184" s="396"/>
      <c r="VXN184" s="396"/>
      <c r="VXO184" s="396"/>
      <c r="VXP184" s="396"/>
      <c r="VXQ184" s="396"/>
      <c r="VXR184" s="396"/>
      <c r="VXS184" s="396"/>
      <c r="VXT184" s="396"/>
      <c r="VXU184" s="396"/>
      <c r="VXV184" s="396"/>
      <c r="VXW184" s="396"/>
      <c r="VXX184" s="396"/>
      <c r="VXY184" s="396"/>
      <c r="VXZ184" s="396"/>
      <c r="VYA184" s="396"/>
      <c r="VYB184" s="396"/>
      <c r="VYC184" s="396"/>
      <c r="VYD184" s="396"/>
      <c r="VYE184" s="396"/>
      <c r="VYF184" s="396"/>
      <c r="VYG184" s="396"/>
      <c r="VYH184" s="396"/>
      <c r="VYI184" s="396"/>
      <c r="VYJ184" s="396"/>
      <c r="VYK184" s="396"/>
      <c r="VYL184" s="396"/>
      <c r="VYM184" s="396"/>
      <c r="VYN184" s="396"/>
      <c r="VYO184" s="396"/>
      <c r="VYP184" s="396"/>
      <c r="VYQ184" s="396"/>
      <c r="VYR184" s="396"/>
      <c r="VYS184" s="396"/>
      <c r="VYT184" s="396"/>
      <c r="VYU184" s="396"/>
      <c r="VYV184" s="396"/>
      <c r="VYW184" s="396"/>
      <c r="VYX184" s="396"/>
      <c r="VYY184" s="396"/>
      <c r="VYZ184" s="396"/>
      <c r="VZA184" s="396"/>
      <c r="VZB184" s="396"/>
      <c r="VZC184" s="396"/>
      <c r="VZD184" s="396"/>
      <c r="VZE184" s="396"/>
      <c r="VZF184" s="396"/>
      <c r="VZG184" s="396"/>
      <c r="VZH184" s="396"/>
      <c r="VZI184" s="396"/>
      <c r="VZJ184" s="396"/>
      <c r="VZK184" s="396"/>
      <c r="VZL184" s="396"/>
      <c r="VZM184" s="396"/>
      <c r="VZN184" s="396"/>
      <c r="VZO184" s="396"/>
      <c r="VZP184" s="396"/>
      <c r="VZQ184" s="396"/>
      <c r="VZR184" s="396"/>
      <c r="VZS184" s="396"/>
      <c r="VZT184" s="396"/>
      <c r="VZU184" s="396"/>
      <c r="VZV184" s="396"/>
      <c r="VZW184" s="396"/>
      <c r="VZX184" s="396"/>
      <c r="VZY184" s="396"/>
      <c r="VZZ184" s="396"/>
      <c r="WAA184" s="396"/>
      <c r="WAB184" s="396"/>
      <c r="WAC184" s="396"/>
      <c r="WAD184" s="396"/>
      <c r="WAE184" s="396"/>
      <c r="WAF184" s="396"/>
      <c r="WAG184" s="396"/>
      <c r="WAH184" s="396"/>
      <c r="WAI184" s="396"/>
      <c r="WAJ184" s="396"/>
      <c r="WAK184" s="396"/>
      <c r="WAL184" s="396"/>
      <c r="WAM184" s="396"/>
      <c r="WAN184" s="396"/>
      <c r="WAO184" s="396"/>
      <c r="WAP184" s="396"/>
      <c r="WAQ184" s="396"/>
      <c r="WAR184" s="396"/>
      <c r="WAS184" s="396"/>
      <c r="WAT184" s="396"/>
      <c r="WAU184" s="396"/>
      <c r="WAV184" s="396"/>
      <c r="WAW184" s="396"/>
      <c r="WAX184" s="396"/>
      <c r="WAY184" s="396"/>
      <c r="WAZ184" s="396"/>
      <c r="WBA184" s="396"/>
      <c r="WBB184" s="396"/>
      <c r="WBC184" s="396"/>
      <c r="WBD184" s="396"/>
      <c r="WBE184" s="396"/>
      <c r="WBF184" s="396"/>
      <c r="WBG184" s="396"/>
      <c r="WBH184" s="396"/>
      <c r="WBI184" s="396"/>
      <c r="WBJ184" s="396"/>
      <c r="WBK184" s="396"/>
      <c r="WBL184" s="396"/>
      <c r="WBM184" s="396"/>
      <c r="WBN184" s="396"/>
      <c r="WBO184" s="396"/>
      <c r="WBP184" s="396"/>
      <c r="WBQ184" s="396"/>
      <c r="WBR184" s="396"/>
      <c r="WBS184" s="396"/>
      <c r="WBT184" s="396"/>
      <c r="WBU184" s="396"/>
      <c r="WBV184" s="396"/>
      <c r="WBW184" s="396"/>
      <c r="WBX184" s="396"/>
      <c r="WBY184" s="396"/>
      <c r="WBZ184" s="396"/>
      <c r="WCA184" s="396"/>
      <c r="WCB184" s="396"/>
      <c r="WCC184" s="396"/>
      <c r="WCD184" s="396"/>
      <c r="WCE184" s="396"/>
      <c r="WCF184" s="396"/>
      <c r="WCG184" s="396"/>
      <c r="WCH184" s="396"/>
      <c r="WCI184" s="396"/>
      <c r="WCJ184" s="396"/>
      <c r="WCK184" s="396"/>
      <c r="WCL184" s="396"/>
      <c r="WCM184" s="396"/>
      <c r="WCN184" s="396"/>
      <c r="WCO184" s="396"/>
      <c r="WCP184" s="396"/>
      <c r="WCQ184" s="396"/>
      <c r="WCR184" s="396"/>
      <c r="WCS184" s="396"/>
      <c r="WCT184" s="396"/>
      <c r="WCU184" s="396"/>
      <c r="WCV184" s="396"/>
      <c r="WCW184" s="396"/>
      <c r="WCX184" s="396"/>
      <c r="WCY184" s="396"/>
      <c r="WCZ184" s="396"/>
      <c r="WDA184" s="396"/>
      <c r="WDB184" s="396"/>
      <c r="WDC184" s="396"/>
      <c r="WDD184" s="396"/>
      <c r="WDE184" s="396"/>
      <c r="WDF184" s="396"/>
      <c r="WDG184" s="396"/>
      <c r="WDH184" s="396"/>
      <c r="WDI184" s="396"/>
      <c r="WDJ184" s="396"/>
      <c r="WDK184" s="396"/>
      <c r="WDL184" s="396"/>
      <c r="WDM184" s="396"/>
      <c r="WDN184" s="396"/>
      <c r="WDO184" s="396"/>
      <c r="WDP184" s="396"/>
      <c r="WDQ184" s="396"/>
      <c r="WDR184" s="396"/>
      <c r="WDS184" s="396"/>
      <c r="WDT184" s="396"/>
      <c r="WDU184" s="396"/>
      <c r="WDV184" s="396"/>
      <c r="WDW184" s="396"/>
      <c r="WDX184" s="396"/>
      <c r="WDY184" s="396"/>
      <c r="WDZ184" s="396"/>
      <c r="WEA184" s="396"/>
      <c r="WEB184" s="396"/>
      <c r="WEC184" s="396"/>
      <c r="WED184" s="396"/>
      <c r="WEE184" s="396"/>
      <c r="WEF184" s="396"/>
      <c r="WEG184" s="396"/>
      <c r="WEH184" s="396"/>
      <c r="WEI184" s="396"/>
      <c r="WEJ184" s="396"/>
      <c r="WEK184" s="396"/>
      <c r="WEL184" s="396"/>
      <c r="WEM184" s="396"/>
      <c r="WEN184" s="396"/>
      <c r="WEO184" s="396"/>
      <c r="WEP184" s="396"/>
      <c r="WEQ184" s="396"/>
      <c r="WER184" s="396"/>
      <c r="WES184" s="396"/>
      <c r="WET184" s="396"/>
      <c r="WEU184" s="396"/>
      <c r="WEV184" s="396"/>
      <c r="WEW184" s="396"/>
      <c r="WEX184" s="396"/>
      <c r="WEY184" s="396"/>
      <c r="WEZ184" s="396"/>
      <c r="WFA184" s="396"/>
      <c r="WFB184" s="396"/>
      <c r="WFC184" s="396"/>
      <c r="WFD184" s="396"/>
      <c r="WFE184" s="396"/>
      <c r="WFF184" s="396"/>
      <c r="WFG184" s="396"/>
      <c r="WFH184" s="396"/>
      <c r="WFI184" s="396"/>
      <c r="WFJ184" s="396"/>
      <c r="WFK184" s="396"/>
      <c r="WFL184" s="396"/>
      <c r="WFM184" s="396"/>
      <c r="WFN184" s="396"/>
      <c r="WFO184" s="396"/>
      <c r="WFP184" s="396"/>
      <c r="WFQ184" s="396"/>
      <c r="WFR184" s="396"/>
      <c r="WFS184" s="396"/>
      <c r="WFT184" s="396"/>
      <c r="WFU184" s="396"/>
      <c r="WFV184" s="396"/>
      <c r="WFW184" s="396"/>
      <c r="WFX184" s="396"/>
      <c r="WFY184" s="396"/>
      <c r="WFZ184" s="396"/>
      <c r="WGA184" s="396"/>
      <c r="WGB184" s="396"/>
      <c r="WGC184" s="396"/>
      <c r="WGD184" s="396"/>
      <c r="WGE184" s="396"/>
      <c r="WGF184" s="396"/>
      <c r="WGG184" s="396"/>
      <c r="WGH184" s="396"/>
      <c r="WGI184" s="396"/>
      <c r="WGJ184" s="396"/>
      <c r="WGK184" s="396"/>
      <c r="WGL184" s="396"/>
      <c r="WGM184" s="396"/>
      <c r="WGN184" s="396"/>
      <c r="WGO184" s="396"/>
      <c r="WGP184" s="396"/>
      <c r="WGQ184" s="396"/>
      <c r="WGR184" s="396"/>
      <c r="WGS184" s="396"/>
      <c r="WGT184" s="396"/>
      <c r="WGU184" s="396"/>
      <c r="WGV184" s="396"/>
      <c r="WGW184" s="396"/>
      <c r="WGX184" s="396"/>
      <c r="WGY184" s="396"/>
      <c r="WGZ184" s="396"/>
      <c r="WHA184" s="396"/>
      <c r="WHB184" s="396"/>
      <c r="WHC184" s="396"/>
      <c r="WHD184" s="396"/>
      <c r="WHE184" s="396"/>
      <c r="WHF184" s="396"/>
      <c r="WHG184" s="396"/>
      <c r="WHH184" s="396"/>
      <c r="WHI184" s="396"/>
      <c r="WHJ184" s="396"/>
      <c r="WHK184" s="396"/>
      <c r="WHL184" s="396"/>
      <c r="WHM184" s="396"/>
      <c r="WHN184" s="396"/>
      <c r="WHO184" s="396"/>
      <c r="WHP184" s="396"/>
      <c r="WHQ184" s="396"/>
      <c r="WHR184" s="396"/>
      <c r="WHS184" s="396"/>
      <c r="WHT184" s="396"/>
      <c r="WHU184" s="396"/>
      <c r="WHV184" s="396"/>
      <c r="WHW184" s="396"/>
      <c r="WHX184" s="396"/>
      <c r="WHY184" s="396"/>
      <c r="WHZ184" s="396"/>
      <c r="WIA184" s="396"/>
      <c r="WIB184" s="396"/>
      <c r="WIC184" s="396"/>
      <c r="WID184" s="396"/>
      <c r="WIE184" s="396"/>
      <c r="WIF184" s="396"/>
      <c r="WIG184" s="396"/>
      <c r="WIH184" s="396"/>
      <c r="WII184" s="396"/>
      <c r="WIJ184" s="396"/>
      <c r="WIK184" s="396"/>
      <c r="WIL184" s="396"/>
      <c r="WIM184" s="396"/>
      <c r="WIN184" s="396"/>
      <c r="WIO184" s="396"/>
      <c r="WIP184" s="396"/>
      <c r="WIQ184" s="396"/>
      <c r="WIR184" s="396"/>
      <c r="WIS184" s="396"/>
      <c r="WIT184" s="396"/>
      <c r="WIU184" s="396"/>
      <c r="WIV184" s="396"/>
      <c r="WIW184" s="396"/>
      <c r="WIX184" s="396"/>
      <c r="WIY184" s="396"/>
      <c r="WIZ184" s="396"/>
      <c r="WJA184" s="396"/>
      <c r="WJB184" s="396"/>
      <c r="WJC184" s="396"/>
      <c r="WJD184" s="396"/>
      <c r="WJE184" s="396"/>
      <c r="WJF184" s="396"/>
      <c r="WJG184" s="396"/>
      <c r="WJH184" s="396"/>
      <c r="WJI184" s="396"/>
      <c r="WJJ184" s="396"/>
      <c r="WJK184" s="396"/>
      <c r="WJL184" s="396"/>
      <c r="WJM184" s="396"/>
      <c r="WJN184" s="396"/>
      <c r="WJO184" s="396"/>
      <c r="WJP184" s="396"/>
      <c r="WJQ184" s="396"/>
      <c r="WJR184" s="396"/>
      <c r="WJS184" s="396"/>
      <c r="WJT184" s="396"/>
      <c r="WJU184" s="396"/>
      <c r="WJV184" s="396"/>
      <c r="WJW184" s="396"/>
      <c r="WJX184" s="396"/>
      <c r="WJY184" s="396"/>
      <c r="WJZ184" s="396"/>
      <c r="WKA184" s="396"/>
      <c r="WKB184" s="396"/>
      <c r="WKC184" s="396"/>
      <c r="WKD184" s="396"/>
      <c r="WKE184" s="396"/>
      <c r="WKF184" s="396"/>
      <c r="WKG184" s="396"/>
      <c r="WKH184" s="396"/>
      <c r="WKI184" s="396"/>
      <c r="WKJ184" s="396"/>
      <c r="WKK184" s="396"/>
      <c r="WKL184" s="396"/>
      <c r="WKM184" s="396"/>
      <c r="WKN184" s="396"/>
      <c r="WKO184" s="396"/>
      <c r="WKP184" s="396"/>
      <c r="WKQ184" s="396"/>
      <c r="WKR184" s="396"/>
      <c r="WKS184" s="396"/>
      <c r="WKT184" s="396"/>
      <c r="WKU184" s="396"/>
      <c r="WKV184" s="396"/>
      <c r="WKW184" s="396"/>
      <c r="WKX184" s="396"/>
      <c r="WKY184" s="396"/>
      <c r="WKZ184" s="396"/>
      <c r="WLA184" s="396"/>
      <c r="WLB184" s="396"/>
      <c r="WLC184" s="396"/>
      <c r="WLD184" s="396"/>
      <c r="WLE184" s="396"/>
      <c r="WLF184" s="396"/>
      <c r="WLG184" s="396"/>
      <c r="WLH184" s="396"/>
      <c r="WLI184" s="396"/>
      <c r="WLJ184" s="396"/>
      <c r="WLK184" s="396"/>
      <c r="WLL184" s="396"/>
      <c r="WLM184" s="396"/>
      <c r="WLN184" s="396"/>
      <c r="WLO184" s="396"/>
      <c r="WLP184" s="396"/>
      <c r="WLQ184" s="396"/>
      <c r="WLR184" s="396"/>
      <c r="WLS184" s="396"/>
      <c r="WLT184" s="396"/>
      <c r="WLU184" s="396"/>
      <c r="WLV184" s="396"/>
      <c r="WLW184" s="396"/>
      <c r="WLX184" s="396"/>
      <c r="WLY184" s="396"/>
      <c r="WLZ184" s="396"/>
      <c r="WMA184" s="396"/>
      <c r="WMB184" s="396"/>
      <c r="WMC184" s="396"/>
      <c r="WMD184" s="396"/>
      <c r="WME184" s="396"/>
      <c r="WMF184" s="396"/>
      <c r="WMG184" s="396"/>
      <c r="WMH184" s="396"/>
      <c r="WMI184" s="396"/>
      <c r="WMJ184" s="396"/>
      <c r="WMK184" s="396"/>
      <c r="WML184" s="396"/>
      <c r="WMM184" s="396"/>
      <c r="WMN184" s="396"/>
      <c r="WMO184" s="396"/>
      <c r="WMP184" s="396"/>
      <c r="WMQ184" s="396"/>
      <c r="WMR184" s="396"/>
      <c r="WMS184" s="396"/>
      <c r="WMT184" s="396"/>
      <c r="WMU184" s="396"/>
      <c r="WMV184" s="396"/>
      <c r="WMW184" s="396"/>
      <c r="WMX184" s="396"/>
      <c r="WMY184" s="396"/>
      <c r="WMZ184" s="396"/>
      <c r="WNA184" s="396"/>
      <c r="WNB184" s="396"/>
      <c r="WNC184" s="396"/>
      <c r="WND184" s="396"/>
      <c r="WNE184" s="396"/>
      <c r="WNF184" s="396"/>
      <c r="WNG184" s="396"/>
      <c r="WNH184" s="396"/>
      <c r="WNI184" s="396"/>
      <c r="WNJ184" s="396"/>
      <c r="WNK184" s="396"/>
      <c r="WNL184" s="396"/>
      <c r="WNM184" s="396"/>
      <c r="WNN184" s="396"/>
      <c r="WNO184" s="396"/>
      <c r="WNP184" s="396"/>
      <c r="WNQ184" s="396"/>
      <c r="WNR184" s="396"/>
      <c r="WNS184" s="396"/>
      <c r="WNT184" s="396"/>
      <c r="WNU184" s="396"/>
      <c r="WNV184" s="396"/>
      <c r="WNW184" s="396"/>
      <c r="WNX184" s="396"/>
      <c r="WNY184" s="396"/>
      <c r="WNZ184" s="396"/>
      <c r="WOA184" s="396"/>
      <c r="WOB184" s="396"/>
      <c r="WOC184" s="396"/>
      <c r="WOD184" s="396"/>
      <c r="WOE184" s="396"/>
      <c r="WOF184" s="396"/>
      <c r="WOG184" s="396"/>
      <c r="WOH184" s="396"/>
      <c r="WOI184" s="396"/>
      <c r="WOJ184" s="396"/>
      <c r="WOK184" s="396"/>
      <c r="WOL184" s="396"/>
      <c r="WOM184" s="396"/>
      <c r="WON184" s="396"/>
      <c r="WOO184" s="396"/>
      <c r="WOP184" s="396"/>
      <c r="WOQ184" s="396"/>
      <c r="WOR184" s="396"/>
      <c r="WOS184" s="396"/>
      <c r="WOT184" s="396"/>
      <c r="WOU184" s="396"/>
      <c r="WOV184" s="396"/>
      <c r="WOW184" s="396"/>
      <c r="WOX184" s="396"/>
      <c r="WOY184" s="396"/>
      <c r="WOZ184" s="396"/>
      <c r="WPA184" s="396"/>
      <c r="WPB184" s="396"/>
      <c r="WPC184" s="396"/>
      <c r="WPD184" s="396"/>
      <c r="WPE184" s="396"/>
      <c r="WPF184" s="396"/>
      <c r="WPG184" s="396"/>
      <c r="WPH184" s="396"/>
      <c r="WPI184" s="396"/>
      <c r="WPJ184" s="396"/>
      <c r="WPK184" s="396"/>
      <c r="WPL184" s="396"/>
      <c r="WPM184" s="396"/>
      <c r="WPN184" s="396"/>
      <c r="WPO184" s="396"/>
      <c r="WPP184" s="396"/>
      <c r="WPQ184" s="396"/>
      <c r="WPR184" s="396"/>
      <c r="WPS184" s="396"/>
      <c r="WPT184" s="396"/>
      <c r="WPU184" s="396"/>
      <c r="WPV184" s="396"/>
      <c r="WPW184" s="396"/>
      <c r="WPX184" s="396"/>
      <c r="WPY184" s="396"/>
      <c r="WPZ184" s="396"/>
      <c r="WQA184" s="396"/>
      <c r="WQB184" s="396"/>
      <c r="WQC184" s="396"/>
      <c r="WQD184" s="396"/>
      <c r="WQE184" s="396"/>
      <c r="WQF184" s="396"/>
      <c r="WQG184" s="396"/>
      <c r="WQH184" s="396"/>
      <c r="WQI184" s="396"/>
      <c r="WQJ184" s="396"/>
      <c r="WQK184" s="396"/>
      <c r="WQL184" s="396"/>
      <c r="WQM184" s="396"/>
      <c r="WQN184" s="396"/>
      <c r="WQO184" s="396"/>
      <c r="WQP184" s="396"/>
      <c r="WQQ184" s="396"/>
      <c r="WQR184" s="396"/>
      <c r="WQS184" s="396"/>
      <c r="WQT184" s="396"/>
      <c r="WQU184" s="396"/>
      <c r="WQV184" s="396"/>
      <c r="WQW184" s="396"/>
      <c r="WQX184" s="396"/>
      <c r="WQY184" s="396"/>
      <c r="WQZ184" s="396"/>
      <c r="WRA184" s="396"/>
      <c r="WRB184" s="396"/>
      <c r="WRC184" s="396"/>
      <c r="WRD184" s="396"/>
      <c r="WRE184" s="396"/>
      <c r="WRF184" s="396"/>
      <c r="WRG184" s="396"/>
      <c r="WRH184" s="396"/>
      <c r="WRI184" s="396"/>
      <c r="WRJ184" s="396"/>
      <c r="WRK184" s="396"/>
      <c r="WRL184" s="396"/>
      <c r="WRM184" s="396"/>
      <c r="WRN184" s="396"/>
      <c r="WRO184" s="396"/>
      <c r="WRP184" s="396"/>
      <c r="WRQ184" s="396"/>
      <c r="WRR184" s="396"/>
      <c r="WRS184" s="396"/>
      <c r="WRT184" s="396"/>
      <c r="WRU184" s="396"/>
      <c r="WRV184" s="396"/>
      <c r="WRW184" s="396"/>
      <c r="WRX184" s="396"/>
      <c r="WRY184" s="396"/>
      <c r="WRZ184" s="396"/>
      <c r="WSA184" s="396"/>
      <c r="WSB184" s="396"/>
      <c r="WSC184" s="396"/>
      <c r="WSD184" s="396"/>
      <c r="WSE184" s="396"/>
      <c r="WSF184" s="396"/>
      <c r="WSG184" s="396"/>
      <c r="WSH184" s="396"/>
      <c r="WSI184" s="396"/>
      <c r="WSJ184" s="396"/>
      <c r="WSK184" s="396"/>
      <c r="WSL184" s="396"/>
      <c r="WSM184" s="396"/>
      <c r="WSN184" s="396"/>
      <c r="WSO184" s="396"/>
      <c r="WSP184" s="396"/>
      <c r="WSQ184" s="396"/>
      <c r="WSR184" s="396"/>
      <c r="WSS184" s="396"/>
      <c r="WST184" s="396"/>
      <c r="WSU184" s="396"/>
      <c r="WSV184" s="396"/>
      <c r="WSW184" s="396"/>
      <c r="WSX184" s="396"/>
      <c r="WSY184" s="396"/>
      <c r="WSZ184" s="396"/>
      <c r="WTA184" s="396"/>
      <c r="WTB184" s="396"/>
      <c r="WTC184" s="396"/>
      <c r="WTD184" s="396"/>
      <c r="WTE184" s="396"/>
      <c r="WTF184" s="396"/>
      <c r="WTG184" s="396"/>
      <c r="WTH184" s="396"/>
      <c r="WTI184" s="396"/>
      <c r="WTJ184" s="396"/>
      <c r="WTK184" s="396"/>
      <c r="WTL184" s="396"/>
      <c r="WTM184" s="396"/>
      <c r="WTN184" s="396"/>
      <c r="WTO184" s="396"/>
      <c r="WTP184" s="396"/>
      <c r="WTQ184" s="396"/>
      <c r="WTR184" s="396"/>
      <c r="WTS184" s="396"/>
      <c r="WTT184" s="396"/>
      <c r="WTU184" s="396"/>
      <c r="WTV184" s="396"/>
      <c r="WTW184" s="396"/>
      <c r="WTX184" s="396"/>
      <c r="WTY184" s="396"/>
      <c r="WTZ184" s="396"/>
      <c r="WUA184" s="396"/>
      <c r="WUB184" s="396"/>
      <c r="WUC184" s="396"/>
      <c r="WUD184" s="396"/>
      <c r="WUE184" s="396"/>
      <c r="WUF184" s="396"/>
      <c r="WUG184" s="396"/>
      <c r="WUH184" s="396"/>
      <c r="WUI184" s="396"/>
      <c r="WUJ184" s="396"/>
      <c r="WUK184" s="396"/>
      <c r="WUL184" s="396"/>
      <c r="WUM184" s="396"/>
      <c r="WUN184" s="396"/>
      <c r="WUO184" s="396"/>
      <c r="WUP184" s="396"/>
      <c r="WUQ184" s="396"/>
      <c r="WUR184" s="396"/>
      <c r="WUS184" s="396"/>
      <c r="WUT184" s="396"/>
      <c r="WUU184" s="396"/>
      <c r="WUV184" s="396"/>
      <c r="WUW184" s="396"/>
      <c r="WUX184" s="396"/>
      <c r="WUY184" s="396"/>
      <c r="WUZ184" s="396"/>
      <c r="WVA184" s="396"/>
      <c r="WVB184" s="396"/>
      <c r="WVC184" s="396"/>
      <c r="WVD184" s="396"/>
      <c r="WVE184" s="396"/>
      <c r="WVF184" s="396"/>
      <c r="WVG184" s="396"/>
      <c r="WVH184" s="396"/>
      <c r="WVI184" s="396"/>
      <c r="WVJ184" s="396"/>
      <c r="WVK184" s="396"/>
      <c r="WVL184" s="396"/>
      <c r="WVM184" s="396"/>
      <c r="WVN184" s="396"/>
      <c r="WVO184" s="396"/>
      <c r="WVP184" s="396"/>
      <c r="WVQ184" s="396"/>
      <c r="WVR184" s="396"/>
      <c r="WVS184" s="396"/>
      <c r="WVT184" s="396"/>
      <c r="WVU184" s="396"/>
      <c r="WVV184" s="396"/>
      <c r="WVW184" s="396"/>
      <c r="WVX184" s="396"/>
      <c r="WVY184" s="396"/>
      <c r="WVZ184" s="396"/>
      <c r="WWA184" s="396"/>
      <c r="WWB184" s="396"/>
      <c r="WWC184" s="396"/>
      <c r="WWD184" s="396"/>
      <c r="WWE184" s="396"/>
      <c r="WWF184" s="396"/>
      <c r="WWG184" s="396"/>
      <c r="WWH184" s="396"/>
      <c r="WWI184" s="396"/>
      <c r="WWJ184" s="396"/>
      <c r="WWK184" s="396"/>
      <c r="WWL184" s="396"/>
      <c r="WWM184" s="396"/>
      <c r="WWN184" s="396"/>
      <c r="WWO184" s="396"/>
      <c r="WWP184" s="396"/>
      <c r="WWQ184" s="396"/>
      <c r="WWR184" s="396"/>
      <c r="WWS184" s="396"/>
      <c r="WWT184" s="396"/>
      <c r="WWU184" s="396"/>
      <c r="WWV184" s="396"/>
      <c r="WWW184" s="396"/>
      <c r="WWX184" s="396"/>
      <c r="WWY184" s="396"/>
      <c r="WWZ184" s="396"/>
      <c r="WXA184" s="396"/>
      <c r="WXB184" s="396"/>
      <c r="WXC184" s="396"/>
      <c r="WXD184" s="396"/>
      <c r="WXE184" s="396"/>
      <c r="WXF184" s="396"/>
      <c r="WXG184" s="396"/>
      <c r="WXH184" s="396"/>
      <c r="WXI184" s="396"/>
      <c r="WXJ184" s="396"/>
      <c r="WXK184" s="396"/>
      <c r="WXL184" s="396"/>
      <c r="WXM184" s="396"/>
      <c r="WXN184" s="396"/>
      <c r="WXO184" s="396"/>
      <c r="WXP184" s="396"/>
      <c r="WXQ184" s="396"/>
      <c r="WXR184" s="396"/>
      <c r="WXS184" s="396"/>
      <c r="WXT184" s="396"/>
      <c r="WXU184" s="396"/>
      <c r="WXV184" s="396"/>
      <c r="WXW184" s="396"/>
      <c r="WXX184" s="396"/>
      <c r="WXY184" s="396"/>
      <c r="WXZ184" s="396"/>
      <c r="WYA184" s="396"/>
      <c r="WYB184" s="396"/>
      <c r="WYC184" s="396"/>
      <c r="WYD184" s="396"/>
      <c r="WYE184" s="396"/>
      <c r="WYF184" s="396"/>
      <c r="WYG184" s="396"/>
      <c r="WYH184" s="396"/>
      <c r="WYI184" s="396"/>
      <c r="WYJ184" s="396"/>
      <c r="WYK184" s="396"/>
      <c r="WYL184" s="396"/>
      <c r="WYM184" s="396"/>
      <c r="WYN184" s="396"/>
      <c r="WYO184" s="396"/>
      <c r="WYP184" s="396"/>
      <c r="WYQ184" s="396"/>
      <c r="WYR184" s="396"/>
      <c r="WYS184" s="396"/>
      <c r="WYT184" s="396"/>
      <c r="WYU184" s="396"/>
      <c r="WYV184" s="396"/>
      <c r="WYW184" s="396"/>
      <c r="WYX184" s="396"/>
      <c r="WYY184" s="396"/>
      <c r="WYZ184" s="396"/>
      <c r="WZA184" s="396"/>
      <c r="WZB184" s="396"/>
      <c r="WZC184" s="396"/>
      <c r="WZD184" s="396"/>
      <c r="WZE184" s="396"/>
      <c r="WZF184" s="396"/>
      <c r="WZG184" s="396"/>
      <c r="WZH184" s="396"/>
      <c r="WZI184" s="396"/>
      <c r="WZJ184" s="396"/>
      <c r="WZK184" s="396"/>
      <c r="WZL184" s="396"/>
      <c r="WZM184" s="396"/>
      <c r="WZN184" s="396"/>
      <c r="WZO184" s="396"/>
      <c r="WZP184" s="396"/>
      <c r="WZQ184" s="396"/>
      <c r="WZR184" s="396"/>
      <c r="WZS184" s="396"/>
      <c r="WZT184" s="396"/>
      <c r="WZU184" s="396"/>
      <c r="WZV184" s="396"/>
      <c r="WZW184" s="396"/>
      <c r="WZX184" s="396"/>
      <c r="WZY184" s="396"/>
      <c r="WZZ184" s="396"/>
      <c r="XAA184" s="396"/>
      <c r="XAB184" s="396"/>
      <c r="XAC184" s="396"/>
      <c r="XAD184" s="396"/>
      <c r="XAE184" s="396"/>
      <c r="XAF184" s="396"/>
      <c r="XAG184" s="396"/>
      <c r="XAH184" s="396"/>
      <c r="XAI184" s="396"/>
      <c r="XAJ184" s="396"/>
      <c r="XAK184" s="396"/>
      <c r="XAL184" s="396"/>
      <c r="XAM184" s="396"/>
      <c r="XAN184" s="396"/>
      <c r="XAO184" s="396"/>
      <c r="XAP184" s="396"/>
      <c r="XAQ184" s="396"/>
      <c r="XAR184" s="396"/>
      <c r="XAS184" s="396"/>
      <c r="XAT184" s="396"/>
      <c r="XAU184" s="396"/>
      <c r="XAV184" s="396"/>
      <c r="XAW184" s="396"/>
      <c r="XAX184" s="396"/>
      <c r="XAY184" s="396"/>
      <c r="XAZ184" s="396"/>
      <c r="XBA184" s="396"/>
      <c r="XBB184" s="396"/>
      <c r="XBC184" s="396"/>
      <c r="XBD184" s="396"/>
      <c r="XBE184" s="396"/>
      <c r="XBF184" s="396"/>
      <c r="XBG184" s="396"/>
      <c r="XBH184" s="396"/>
      <c r="XBI184" s="396"/>
      <c r="XBJ184" s="396"/>
      <c r="XBK184" s="396"/>
      <c r="XBL184" s="396"/>
      <c r="XBM184" s="396"/>
      <c r="XBN184" s="396"/>
      <c r="XBO184" s="396"/>
      <c r="XBP184" s="396"/>
      <c r="XBQ184" s="396"/>
      <c r="XBR184" s="396"/>
      <c r="XBS184" s="396"/>
      <c r="XBT184" s="396"/>
      <c r="XBU184" s="396"/>
      <c r="XBV184" s="396"/>
      <c r="XBW184" s="396"/>
      <c r="XBX184" s="396"/>
      <c r="XBY184" s="396"/>
      <c r="XBZ184" s="396"/>
      <c r="XCA184" s="396"/>
      <c r="XCB184" s="396"/>
      <c r="XCC184" s="396"/>
      <c r="XCD184" s="396"/>
      <c r="XCE184" s="396"/>
      <c r="XCF184" s="396"/>
      <c r="XCG184" s="396"/>
      <c r="XCH184" s="396"/>
      <c r="XCI184" s="396"/>
      <c r="XCJ184" s="396"/>
      <c r="XCK184" s="396"/>
      <c r="XCL184" s="396"/>
      <c r="XCM184" s="396"/>
      <c r="XCN184" s="396"/>
      <c r="XCO184" s="396"/>
      <c r="XCP184" s="396"/>
      <c r="XCQ184" s="396"/>
      <c r="XCR184" s="396"/>
      <c r="XCS184" s="396"/>
      <c r="XCT184" s="396"/>
      <c r="XCU184" s="396"/>
      <c r="XCV184" s="396"/>
      <c r="XCW184" s="396"/>
      <c r="XCX184" s="396"/>
      <c r="XCY184" s="396"/>
      <c r="XCZ184" s="396"/>
      <c r="XDA184" s="396"/>
      <c r="XDB184" s="396"/>
      <c r="XDC184" s="396"/>
      <c r="XDD184" s="396"/>
      <c r="XDE184" s="396"/>
      <c r="XDF184" s="396"/>
      <c r="XDG184" s="396"/>
      <c r="XDH184" s="396"/>
      <c r="XDI184" s="396"/>
      <c r="XDJ184" s="396"/>
      <c r="XDK184" s="396"/>
      <c r="XDL184" s="396"/>
      <c r="XDM184" s="396"/>
      <c r="XDN184" s="396"/>
      <c r="XDO184" s="396"/>
      <c r="XDP184" s="396"/>
      <c r="XDQ184" s="396"/>
      <c r="XDR184" s="396"/>
      <c r="XDS184" s="396"/>
      <c r="XDT184" s="396"/>
      <c r="XDU184" s="396"/>
      <c r="XDV184" s="396"/>
      <c r="XDW184" s="396"/>
      <c r="XDX184" s="396"/>
      <c r="XDY184" s="396"/>
      <c r="XDZ184" s="396"/>
      <c r="XEA184" s="396"/>
      <c r="XEB184" s="396"/>
      <c r="XEC184" s="396"/>
      <c r="XEE184" s="396"/>
      <c r="XEF184" s="125"/>
      <c r="XEG184" s="369"/>
      <c r="XEH184" s="272"/>
      <c r="XEI184" s="273"/>
      <c r="XEJ184" s="272"/>
      <c r="XEK184" s="272"/>
      <c r="XEL184" s="272"/>
      <c r="XEM184" s="272"/>
      <c r="XEN184" s="133"/>
      <c r="XEO184" s="114"/>
      <c r="XEP184" s="114"/>
    </row>
    <row r="185" spans="1:16370" s="387" customFormat="1" ht="78">
      <c r="A185" s="387" t="s">
        <v>56</v>
      </c>
      <c r="C185" s="286" t="s">
        <v>2962</v>
      </c>
      <c r="D185" s="414" t="s">
        <v>3210</v>
      </c>
      <c r="E185" s="398"/>
      <c r="F185" s="409"/>
      <c r="G185" s="409"/>
      <c r="H185" s="409"/>
      <c r="I185" s="272">
        <f>O185</f>
        <v>0</v>
      </c>
      <c r="J185" s="272">
        <f>Y185</f>
        <v>0</v>
      </c>
      <c r="K185" s="272">
        <f>AW185</f>
        <v>0</v>
      </c>
      <c r="L185" s="114"/>
      <c r="M185" s="114">
        <f t="shared" si="62"/>
        <v>0</v>
      </c>
      <c r="N185" s="410">
        <f t="shared" si="63"/>
        <v>0</v>
      </c>
      <c r="O185" s="411">
        <f t="shared" si="64"/>
        <v>0</v>
      </c>
      <c r="P185" s="412"/>
      <c r="Q185" s="412"/>
      <c r="R185" s="412"/>
      <c r="S185" s="412"/>
      <c r="T185" s="412"/>
      <c r="U185" s="412"/>
      <c r="V185" s="412"/>
      <c r="W185" s="412"/>
      <c r="X185" s="412"/>
      <c r="Y185" s="411">
        <f t="shared" si="65"/>
        <v>0</v>
      </c>
      <c r="Z185" s="412"/>
      <c r="AA185" s="412"/>
      <c r="AB185" s="412"/>
      <c r="AC185" s="412"/>
      <c r="AD185" s="412"/>
      <c r="AE185" s="412"/>
      <c r="AF185" s="412"/>
      <c r="AG185" s="412"/>
      <c r="AH185" s="412"/>
      <c r="AI185" s="412"/>
      <c r="AJ185" s="412"/>
      <c r="AK185" s="412"/>
      <c r="AL185" s="412"/>
      <c r="AM185" s="412"/>
      <c r="AN185" s="412"/>
      <c r="AO185" s="412"/>
      <c r="AP185" s="412"/>
      <c r="AQ185" s="412"/>
      <c r="AR185" s="412"/>
      <c r="AS185" s="412"/>
      <c r="AT185" s="412"/>
      <c r="AU185" s="412"/>
      <c r="AV185" s="412"/>
      <c r="AW185" s="411">
        <f t="shared" si="66"/>
        <v>0</v>
      </c>
      <c r="AX185" s="412"/>
      <c r="AY185" s="412"/>
      <c r="AZ185" s="398"/>
      <c r="BA185" s="398"/>
      <c r="BB185" s="401"/>
      <c r="BC185" s="401"/>
      <c r="BD185" s="401">
        <f t="shared" si="67"/>
        <v>0</v>
      </c>
      <c r="BE185" s="401"/>
      <c r="BF185" s="401"/>
      <c r="BG185" s="401"/>
      <c r="BH185" s="401">
        <f t="shared" si="68"/>
        <v>0</v>
      </c>
      <c r="BI185" s="401"/>
      <c r="BJ185" s="401"/>
      <c r="BK185" s="401"/>
      <c r="BL185" s="114">
        <v>0</v>
      </c>
      <c r="BM185" s="398"/>
      <c r="BN185" s="398"/>
      <c r="BO185" s="398"/>
      <c r="BP185" s="398"/>
      <c r="BQ185" s="114"/>
      <c r="BR185" s="398"/>
      <c r="BS185" s="398"/>
      <c r="BT185" s="398"/>
      <c r="BU185" s="398"/>
      <c r="BV185" s="413"/>
      <c r="BW185" s="397"/>
      <c r="BX185" s="397"/>
    </row>
    <row r="186" spans="1:16370" s="387" customFormat="1" ht="78">
      <c r="A186" s="387" t="s">
        <v>56</v>
      </c>
      <c r="C186" s="286" t="s">
        <v>2984</v>
      </c>
      <c r="D186" s="414" t="s">
        <v>3211</v>
      </c>
      <c r="E186" s="398"/>
      <c r="F186" s="409"/>
      <c r="G186" s="409"/>
      <c r="H186" s="409"/>
      <c r="I186" s="272">
        <f>O186</f>
        <v>0</v>
      </c>
      <c r="J186" s="272">
        <f>Y186</f>
        <v>0</v>
      </c>
      <c r="K186" s="272">
        <f>AW186</f>
        <v>0</v>
      </c>
      <c r="L186" s="114"/>
      <c r="M186" s="114">
        <f t="shared" si="62"/>
        <v>0</v>
      </c>
      <c r="N186" s="410">
        <f t="shared" si="63"/>
        <v>0</v>
      </c>
      <c r="O186" s="411">
        <f t="shared" si="64"/>
        <v>0</v>
      </c>
      <c r="P186" s="412"/>
      <c r="Q186" s="412"/>
      <c r="R186" s="412"/>
      <c r="S186" s="412"/>
      <c r="T186" s="412"/>
      <c r="U186" s="412"/>
      <c r="V186" s="412"/>
      <c r="W186" s="412"/>
      <c r="X186" s="412"/>
      <c r="Y186" s="411">
        <f t="shared" si="65"/>
        <v>0</v>
      </c>
      <c r="Z186" s="412"/>
      <c r="AA186" s="412"/>
      <c r="AB186" s="412"/>
      <c r="AC186" s="412"/>
      <c r="AD186" s="412"/>
      <c r="AE186" s="412"/>
      <c r="AF186" s="412"/>
      <c r="AG186" s="412"/>
      <c r="AH186" s="412"/>
      <c r="AI186" s="412"/>
      <c r="AJ186" s="412"/>
      <c r="AK186" s="412"/>
      <c r="AL186" s="412"/>
      <c r="AM186" s="412"/>
      <c r="AN186" s="412"/>
      <c r="AO186" s="412"/>
      <c r="AP186" s="412"/>
      <c r="AQ186" s="412"/>
      <c r="AR186" s="412"/>
      <c r="AS186" s="412"/>
      <c r="AT186" s="412"/>
      <c r="AU186" s="412"/>
      <c r="AV186" s="412"/>
      <c r="AW186" s="411">
        <f t="shared" si="66"/>
        <v>0</v>
      </c>
      <c r="AX186" s="412"/>
      <c r="AY186" s="412"/>
      <c r="AZ186" s="398"/>
      <c r="BA186" s="398"/>
      <c r="BB186" s="401"/>
      <c r="BC186" s="401"/>
      <c r="BD186" s="401">
        <f t="shared" si="67"/>
        <v>0</v>
      </c>
      <c r="BE186" s="401"/>
      <c r="BF186" s="401"/>
      <c r="BG186" s="401"/>
      <c r="BH186" s="401">
        <f t="shared" si="68"/>
        <v>0</v>
      </c>
      <c r="BI186" s="401"/>
      <c r="BJ186" s="401"/>
      <c r="BK186" s="401"/>
      <c r="BL186" s="114">
        <v>0</v>
      </c>
      <c r="BM186" s="398"/>
      <c r="BN186" s="398"/>
      <c r="BO186" s="398"/>
      <c r="BP186" s="398"/>
      <c r="BQ186" s="114"/>
      <c r="BR186" s="398"/>
      <c r="BS186" s="398"/>
      <c r="BT186" s="398"/>
      <c r="BU186" s="398"/>
      <c r="BV186" s="413"/>
      <c r="BW186" s="397"/>
      <c r="BX186" s="397"/>
    </row>
    <row r="187" spans="1:16370" s="387" customFormat="1">
      <c r="A187" s="387" t="s">
        <v>56</v>
      </c>
      <c r="C187" s="286" t="s">
        <v>75</v>
      </c>
      <c r="D187" s="422" t="s">
        <v>2986</v>
      </c>
      <c r="E187" s="398"/>
      <c r="F187" s="409"/>
      <c r="G187" s="409"/>
      <c r="H187" s="409"/>
      <c r="I187" s="409"/>
      <c r="J187" s="409"/>
      <c r="K187" s="409"/>
      <c r="L187" s="114"/>
      <c r="M187" s="114">
        <f t="shared" si="62"/>
        <v>0</v>
      </c>
      <c r="N187" s="410">
        <f t="shared" si="63"/>
        <v>0</v>
      </c>
      <c r="O187" s="411">
        <f t="shared" si="64"/>
        <v>0</v>
      </c>
      <c r="P187" s="412"/>
      <c r="Q187" s="412"/>
      <c r="R187" s="412"/>
      <c r="S187" s="412"/>
      <c r="T187" s="412"/>
      <c r="U187" s="412"/>
      <c r="V187" s="412"/>
      <c r="W187" s="412"/>
      <c r="X187" s="412"/>
      <c r="Y187" s="411">
        <f t="shared" si="65"/>
        <v>0</v>
      </c>
      <c r="Z187" s="412"/>
      <c r="AA187" s="412"/>
      <c r="AB187" s="412"/>
      <c r="AC187" s="412"/>
      <c r="AD187" s="412"/>
      <c r="AE187" s="412"/>
      <c r="AF187" s="412"/>
      <c r="AG187" s="412"/>
      <c r="AH187" s="412"/>
      <c r="AI187" s="412"/>
      <c r="AJ187" s="412"/>
      <c r="AK187" s="412"/>
      <c r="AL187" s="412"/>
      <c r="AM187" s="412"/>
      <c r="AN187" s="412"/>
      <c r="AO187" s="412"/>
      <c r="AP187" s="412"/>
      <c r="AQ187" s="412"/>
      <c r="AR187" s="412"/>
      <c r="AS187" s="412"/>
      <c r="AT187" s="412"/>
      <c r="AU187" s="412"/>
      <c r="AV187" s="412"/>
      <c r="AW187" s="411">
        <f t="shared" si="66"/>
        <v>0</v>
      </c>
      <c r="AX187" s="412"/>
      <c r="AY187" s="412"/>
      <c r="AZ187" s="398"/>
      <c r="BA187" s="398"/>
      <c r="BB187" s="401"/>
      <c r="BC187" s="401"/>
      <c r="BD187" s="401">
        <f t="shared" si="67"/>
        <v>0</v>
      </c>
      <c r="BE187" s="401"/>
      <c r="BF187" s="401"/>
      <c r="BG187" s="401"/>
      <c r="BH187" s="401">
        <f t="shared" si="68"/>
        <v>0</v>
      </c>
      <c r="BI187" s="401"/>
      <c r="BJ187" s="401"/>
      <c r="BK187" s="401"/>
      <c r="BL187" s="114">
        <v>0</v>
      </c>
      <c r="BM187" s="398"/>
      <c r="BN187" s="398"/>
      <c r="BO187" s="398"/>
      <c r="BP187" s="398"/>
      <c r="BQ187" s="114"/>
      <c r="BR187" s="398"/>
      <c r="BS187" s="398"/>
      <c r="BT187" s="398"/>
      <c r="BU187" s="398"/>
      <c r="BV187" s="413"/>
      <c r="BW187" s="397"/>
      <c r="BX187" s="397"/>
    </row>
    <row r="188" spans="1:16370" s="387" customFormat="1">
      <c r="A188" s="387" t="s">
        <v>56</v>
      </c>
      <c r="C188" s="286" t="s">
        <v>2010</v>
      </c>
      <c r="D188" s="422" t="s">
        <v>3102</v>
      </c>
      <c r="E188" s="398"/>
      <c r="F188" s="409">
        <f t="shared" ref="F188:K188" si="94">F189+F191</f>
        <v>45.47</v>
      </c>
      <c r="G188" s="409">
        <f t="shared" si="94"/>
        <v>0</v>
      </c>
      <c r="H188" s="409">
        <f t="shared" si="94"/>
        <v>45.47</v>
      </c>
      <c r="I188" s="409">
        <f t="shared" si="94"/>
        <v>0.47000000000000003</v>
      </c>
      <c r="J188" s="409">
        <f t="shared" si="94"/>
        <v>0</v>
      </c>
      <c r="K188" s="409">
        <f t="shared" si="94"/>
        <v>45</v>
      </c>
      <c r="L188" s="114"/>
      <c r="M188" s="114">
        <f t="shared" si="62"/>
        <v>45.47</v>
      </c>
      <c r="N188" s="410">
        <f t="shared" si="63"/>
        <v>0</v>
      </c>
      <c r="O188" s="411">
        <f t="shared" si="64"/>
        <v>0</v>
      </c>
      <c r="P188" s="412"/>
      <c r="Q188" s="412"/>
      <c r="R188" s="412"/>
      <c r="S188" s="412"/>
      <c r="T188" s="412"/>
      <c r="U188" s="412"/>
      <c r="V188" s="412"/>
      <c r="W188" s="412"/>
      <c r="X188" s="412"/>
      <c r="Y188" s="411">
        <f t="shared" si="65"/>
        <v>0</v>
      </c>
      <c r="Z188" s="412"/>
      <c r="AA188" s="412"/>
      <c r="AB188" s="412"/>
      <c r="AC188" s="412"/>
      <c r="AD188" s="412"/>
      <c r="AE188" s="412"/>
      <c r="AF188" s="412"/>
      <c r="AG188" s="412"/>
      <c r="AH188" s="412"/>
      <c r="AI188" s="412"/>
      <c r="AJ188" s="412"/>
      <c r="AK188" s="412"/>
      <c r="AL188" s="412"/>
      <c r="AM188" s="412"/>
      <c r="AN188" s="412"/>
      <c r="AO188" s="412"/>
      <c r="AP188" s="412"/>
      <c r="AQ188" s="412"/>
      <c r="AR188" s="412"/>
      <c r="AS188" s="412"/>
      <c r="AT188" s="412"/>
      <c r="AU188" s="412"/>
      <c r="AV188" s="412"/>
      <c r="AW188" s="411">
        <f t="shared" si="66"/>
        <v>0</v>
      </c>
      <c r="AX188" s="412"/>
      <c r="AY188" s="412"/>
      <c r="AZ188" s="398"/>
      <c r="BA188" s="398"/>
      <c r="BB188" s="401"/>
      <c r="BC188" s="401"/>
      <c r="BD188" s="401">
        <f t="shared" si="67"/>
        <v>0</v>
      </c>
      <c r="BE188" s="401"/>
      <c r="BF188" s="401"/>
      <c r="BG188" s="401"/>
      <c r="BH188" s="401">
        <f t="shared" si="68"/>
        <v>0</v>
      </c>
      <c r="BI188" s="401"/>
      <c r="BJ188" s="401"/>
      <c r="BK188" s="401"/>
      <c r="BL188" s="114">
        <v>0</v>
      </c>
      <c r="BM188" s="398"/>
      <c r="BN188" s="398"/>
      <c r="BO188" s="398"/>
      <c r="BP188" s="398"/>
      <c r="BQ188" s="114"/>
      <c r="BR188" s="398"/>
      <c r="BS188" s="398"/>
      <c r="BT188" s="398"/>
      <c r="BU188" s="398"/>
      <c r="BV188" s="413"/>
      <c r="BW188" s="397"/>
      <c r="BX188" s="397"/>
    </row>
    <row r="189" spans="1:16370" s="387" customFormat="1">
      <c r="A189" s="387" t="s">
        <v>56</v>
      </c>
      <c r="C189" s="397" t="s">
        <v>1264</v>
      </c>
      <c r="D189" s="452" t="s">
        <v>94</v>
      </c>
      <c r="E189" s="397"/>
      <c r="F189" s="409">
        <f t="shared" ref="F189:K189" si="95">F190</f>
        <v>45</v>
      </c>
      <c r="G189" s="409">
        <f t="shared" si="95"/>
        <v>0</v>
      </c>
      <c r="H189" s="409">
        <f t="shared" si="95"/>
        <v>45</v>
      </c>
      <c r="I189" s="409">
        <f t="shared" si="95"/>
        <v>0</v>
      </c>
      <c r="J189" s="409">
        <f t="shared" si="95"/>
        <v>0</v>
      </c>
      <c r="K189" s="409">
        <f t="shared" si="95"/>
        <v>45</v>
      </c>
      <c r="L189" s="114"/>
      <c r="M189" s="114">
        <f t="shared" si="62"/>
        <v>45</v>
      </c>
      <c r="N189" s="410">
        <f t="shared" si="63"/>
        <v>0</v>
      </c>
      <c r="O189" s="411">
        <f t="shared" si="64"/>
        <v>0</v>
      </c>
      <c r="P189" s="412"/>
      <c r="Q189" s="412"/>
      <c r="R189" s="412"/>
      <c r="S189" s="412"/>
      <c r="T189" s="412"/>
      <c r="U189" s="412"/>
      <c r="V189" s="412"/>
      <c r="W189" s="412"/>
      <c r="X189" s="412"/>
      <c r="Y189" s="411">
        <f t="shared" si="65"/>
        <v>0</v>
      </c>
      <c r="Z189" s="412"/>
      <c r="AA189" s="412"/>
      <c r="AB189" s="412"/>
      <c r="AC189" s="412"/>
      <c r="AD189" s="412"/>
      <c r="AE189" s="412"/>
      <c r="AF189" s="412"/>
      <c r="AG189" s="412"/>
      <c r="AH189" s="412"/>
      <c r="AI189" s="412"/>
      <c r="AJ189" s="412"/>
      <c r="AK189" s="412"/>
      <c r="AL189" s="412"/>
      <c r="AM189" s="412"/>
      <c r="AN189" s="412"/>
      <c r="AO189" s="412"/>
      <c r="AP189" s="412"/>
      <c r="AQ189" s="412"/>
      <c r="AR189" s="412"/>
      <c r="AS189" s="412"/>
      <c r="AT189" s="412"/>
      <c r="AU189" s="412"/>
      <c r="AV189" s="412"/>
      <c r="AW189" s="411">
        <f t="shared" si="66"/>
        <v>0</v>
      </c>
      <c r="AX189" s="412"/>
      <c r="AY189" s="412"/>
      <c r="AZ189" s="398"/>
      <c r="BA189" s="398"/>
      <c r="BB189" s="401"/>
      <c r="BC189" s="401"/>
      <c r="BD189" s="401">
        <f t="shared" si="67"/>
        <v>0</v>
      </c>
      <c r="BE189" s="401"/>
      <c r="BF189" s="401"/>
      <c r="BG189" s="401"/>
      <c r="BH189" s="401">
        <f t="shared" si="68"/>
        <v>0</v>
      </c>
      <c r="BI189" s="401"/>
      <c r="BJ189" s="401"/>
      <c r="BK189" s="401"/>
      <c r="BL189" s="114">
        <v>0</v>
      </c>
      <c r="BM189" s="397"/>
      <c r="BN189" s="397"/>
      <c r="BO189" s="397"/>
      <c r="BP189" s="397"/>
      <c r="BQ189" s="114"/>
      <c r="BR189" s="397"/>
      <c r="BS189" s="397"/>
      <c r="BT189" s="397"/>
      <c r="BU189" s="397"/>
      <c r="BV189" s="418"/>
      <c r="BW189" s="397"/>
      <c r="BX189" s="397"/>
    </row>
    <row r="190" spans="1:16370" s="387" customFormat="1" ht="62.4">
      <c r="A190" s="387" t="s">
        <v>27</v>
      </c>
      <c r="B190" s="396"/>
      <c r="C190" s="125">
        <v>118</v>
      </c>
      <c r="D190" s="369" t="s">
        <v>3212</v>
      </c>
      <c r="E190" s="465"/>
      <c r="F190" s="273">
        <v>45</v>
      </c>
      <c r="G190" s="272"/>
      <c r="H190" s="273">
        <v>45</v>
      </c>
      <c r="I190" s="272">
        <f>O190</f>
        <v>0</v>
      </c>
      <c r="J190" s="272">
        <f>Y190</f>
        <v>0</v>
      </c>
      <c r="K190" s="272">
        <f>AW190</f>
        <v>45</v>
      </c>
      <c r="L190" s="114" t="s">
        <v>55</v>
      </c>
      <c r="M190" s="114">
        <f t="shared" si="62"/>
        <v>0</v>
      </c>
      <c r="N190" s="410">
        <f t="shared" si="63"/>
        <v>45</v>
      </c>
      <c r="O190" s="411">
        <f t="shared" si="64"/>
        <v>0</v>
      </c>
      <c r="P190" s="114"/>
      <c r="Q190" s="114"/>
      <c r="R190" s="114"/>
      <c r="S190" s="114"/>
      <c r="T190" s="125"/>
      <c r="U190" s="125"/>
      <c r="V190" s="466"/>
      <c r="W190" s="466"/>
      <c r="X190" s="466"/>
      <c r="Y190" s="411">
        <f t="shared" si="65"/>
        <v>0</v>
      </c>
      <c r="Z190" s="466"/>
      <c r="AA190" s="466"/>
      <c r="AB190" s="466"/>
      <c r="AC190" s="466"/>
      <c r="AD190" s="466"/>
      <c r="AE190" s="466"/>
      <c r="AF190" s="466"/>
      <c r="AG190" s="466"/>
      <c r="AH190" s="466"/>
      <c r="AI190" s="466"/>
      <c r="AJ190" s="466"/>
      <c r="AK190" s="466"/>
      <c r="AL190" s="466"/>
      <c r="AM190" s="466"/>
      <c r="AN190" s="466"/>
      <c r="AO190" s="466"/>
      <c r="AP190" s="466"/>
      <c r="AQ190" s="466"/>
      <c r="AR190" s="466"/>
      <c r="AS190" s="466"/>
      <c r="AT190" s="466"/>
      <c r="AU190" s="466"/>
      <c r="AV190" s="466"/>
      <c r="AW190" s="411">
        <f t="shared" si="66"/>
        <v>45</v>
      </c>
      <c r="AX190" s="466"/>
      <c r="AY190" s="466">
        <v>45</v>
      </c>
      <c r="AZ190" s="125" t="s">
        <v>70</v>
      </c>
      <c r="BA190" s="125" t="s">
        <v>3213</v>
      </c>
      <c r="BB190" s="467"/>
      <c r="BC190" s="467"/>
      <c r="BD190" s="401">
        <f t="shared" si="67"/>
        <v>0</v>
      </c>
      <c r="BE190" s="467"/>
      <c r="BF190" s="467"/>
      <c r="BG190" s="467"/>
      <c r="BH190" s="401">
        <f t="shared" si="68"/>
        <v>0</v>
      </c>
      <c r="BI190" s="467"/>
      <c r="BJ190" s="467"/>
      <c r="BK190" s="467"/>
      <c r="BL190" s="125" t="s">
        <v>3148</v>
      </c>
      <c r="BM190" s="466"/>
      <c r="BN190" s="125" t="s">
        <v>2735</v>
      </c>
      <c r="BO190" s="125" t="s">
        <v>73</v>
      </c>
      <c r="BP190" s="125" t="s">
        <v>72</v>
      </c>
      <c r="BQ190" s="114" t="s">
        <v>72</v>
      </c>
      <c r="BR190" s="396" t="s">
        <v>3214</v>
      </c>
      <c r="BS190" s="396"/>
      <c r="BT190" s="396"/>
      <c r="BU190" s="396"/>
      <c r="BV190" s="396"/>
      <c r="BW190" s="396"/>
      <c r="BX190" s="396"/>
      <c r="BY190" s="396"/>
      <c r="BZ190" s="396"/>
      <c r="CA190" s="396"/>
      <c r="CB190" s="396"/>
      <c r="CC190" s="396"/>
      <c r="CD190" s="396"/>
      <c r="CE190" s="396"/>
      <c r="CF190" s="396"/>
      <c r="CG190" s="396"/>
      <c r="CH190" s="396"/>
      <c r="CI190" s="396"/>
      <c r="CJ190" s="396"/>
      <c r="CK190" s="396"/>
      <c r="CL190" s="396"/>
      <c r="CM190" s="396"/>
      <c r="CN190" s="396"/>
      <c r="CO190" s="396"/>
      <c r="CP190" s="396"/>
      <c r="CQ190" s="396"/>
      <c r="CR190" s="396"/>
      <c r="CS190" s="396"/>
      <c r="CT190" s="396"/>
      <c r="CU190" s="396"/>
      <c r="CV190" s="396"/>
      <c r="CW190" s="396"/>
      <c r="CX190" s="396"/>
      <c r="CY190" s="396"/>
      <c r="CZ190" s="396"/>
      <c r="DA190" s="396"/>
      <c r="DB190" s="396"/>
      <c r="DC190" s="396"/>
      <c r="DD190" s="396"/>
      <c r="DE190" s="396"/>
      <c r="DF190" s="396"/>
      <c r="DG190" s="396"/>
      <c r="DH190" s="396"/>
      <c r="DI190" s="396"/>
      <c r="DJ190" s="396"/>
      <c r="DK190" s="396"/>
      <c r="DL190" s="396"/>
      <c r="DM190" s="396"/>
      <c r="DN190" s="396"/>
      <c r="DO190" s="396"/>
      <c r="DP190" s="396"/>
      <c r="DQ190" s="396"/>
      <c r="DR190" s="396"/>
      <c r="DS190" s="396"/>
      <c r="DT190" s="396"/>
      <c r="DU190" s="396"/>
      <c r="DV190" s="396"/>
      <c r="DW190" s="396"/>
      <c r="DX190" s="396"/>
      <c r="DY190" s="396"/>
      <c r="DZ190" s="396"/>
      <c r="EA190" s="396"/>
      <c r="EB190" s="396"/>
      <c r="EC190" s="396"/>
      <c r="ED190" s="396"/>
      <c r="EE190" s="396"/>
      <c r="EF190" s="396"/>
      <c r="EG190" s="396"/>
      <c r="EH190" s="396"/>
      <c r="EI190" s="396"/>
      <c r="EJ190" s="396"/>
      <c r="EK190" s="396"/>
      <c r="EL190" s="396"/>
      <c r="EM190" s="396"/>
      <c r="EN190" s="396"/>
      <c r="EO190" s="396"/>
      <c r="EP190" s="396"/>
      <c r="EQ190" s="396"/>
      <c r="ER190" s="396"/>
      <c r="ES190" s="396"/>
      <c r="ET190" s="396"/>
      <c r="EU190" s="396"/>
      <c r="EV190" s="396"/>
      <c r="EW190" s="396"/>
      <c r="EX190" s="396"/>
      <c r="EY190" s="396"/>
      <c r="EZ190" s="396"/>
      <c r="FA190" s="396"/>
      <c r="FB190" s="396"/>
      <c r="FC190" s="396"/>
      <c r="FD190" s="396"/>
      <c r="FE190" s="396"/>
      <c r="FF190" s="396"/>
      <c r="FG190" s="396"/>
      <c r="FH190" s="396"/>
      <c r="FI190" s="396"/>
      <c r="FJ190" s="396"/>
      <c r="FK190" s="396"/>
      <c r="FL190" s="396"/>
      <c r="FM190" s="396"/>
      <c r="FN190" s="396"/>
      <c r="FO190" s="396"/>
      <c r="FP190" s="396"/>
      <c r="FQ190" s="396"/>
      <c r="FR190" s="396"/>
      <c r="FS190" s="396"/>
      <c r="FT190" s="396"/>
      <c r="FU190" s="396"/>
      <c r="FV190" s="396"/>
      <c r="FW190" s="396"/>
      <c r="FX190" s="396"/>
      <c r="FY190" s="396"/>
      <c r="FZ190" s="396"/>
      <c r="GA190" s="396"/>
      <c r="GB190" s="396"/>
      <c r="GC190" s="396"/>
      <c r="GD190" s="396"/>
      <c r="GE190" s="396"/>
      <c r="GF190" s="396"/>
      <c r="GG190" s="396"/>
      <c r="GH190" s="396"/>
      <c r="GI190" s="396"/>
      <c r="GJ190" s="396"/>
      <c r="GK190" s="396"/>
      <c r="GL190" s="396"/>
      <c r="GM190" s="396"/>
      <c r="GN190" s="396"/>
      <c r="GO190" s="396"/>
      <c r="GP190" s="396"/>
      <c r="GQ190" s="396"/>
      <c r="GR190" s="396"/>
      <c r="GS190" s="396"/>
      <c r="GT190" s="396"/>
      <c r="GU190" s="396"/>
      <c r="GV190" s="396"/>
      <c r="GW190" s="396"/>
      <c r="GX190" s="396"/>
      <c r="GY190" s="396"/>
      <c r="GZ190" s="396"/>
      <c r="HA190" s="396"/>
      <c r="HB190" s="396"/>
      <c r="HC190" s="396"/>
      <c r="HD190" s="396"/>
      <c r="HE190" s="396"/>
      <c r="HF190" s="396"/>
      <c r="HG190" s="396"/>
      <c r="HH190" s="396"/>
      <c r="HI190" s="396"/>
      <c r="HJ190" s="396"/>
      <c r="HK190" s="396"/>
      <c r="HL190" s="396"/>
      <c r="HM190" s="396"/>
      <c r="HN190" s="396"/>
      <c r="HO190" s="396"/>
      <c r="HP190" s="396"/>
      <c r="HQ190" s="396"/>
      <c r="HR190" s="396"/>
      <c r="HS190" s="396"/>
      <c r="HT190" s="396"/>
      <c r="HU190" s="396"/>
      <c r="HV190" s="396"/>
      <c r="HW190" s="396"/>
      <c r="HX190" s="396"/>
      <c r="HY190" s="396"/>
      <c r="HZ190" s="396"/>
      <c r="IA190" s="396"/>
      <c r="IB190" s="396"/>
      <c r="IC190" s="396"/>
      <c r="ID190" s="396"/>
      <c r="IE190" s="396"/>
      <c r="IF190" s="396"/>
      <c r="IG190" s="396"/>
      <c r="IH190" s="396"/>
      <c r="II190" s="396"/>
      <c r="IJ190" s="396"/>
      <c r="IK190" s="396"/>
      <c r="IL190" s="396"/>
      <c r="IM190" s="396"/>
      <c r="IN190" s="396"/>
      <c r="IO190" s="396"/>
      <c r="IP190" s="396"/>
      <c r="IQ190" s="396"/>
      <c r="IR190" s="396"/>
      <c r="IS190" s="396"/>
      <c r="IT190" s="396"/>
      <c r="IU190" s="396"/>
      <c r="IV190" s="396"/>
      <c r="IW190" s="396"/>
      <c r="IX190" s="396"/>
      <c r="IY190" s="396"/>
      <c r="IZ190" s="396"/>
      <c r="JA190" s="396"/>
      <c r="JB190" s="396"/>
      <c r="JC190" s="396"/>
      <c r="JD190" s="396"/>
      <c r="JE190" s="396"/>
      <c r="JF190" s="396"/>
      <c r="JG190" s="396"/>
      <c r="JH190" s="396"/>
      <c r="JI190" s="396"/>
      <c r="JJ190" s="396"/>
      <c r="JK190" s="396"/>
      <c r="JL190" s="396"/>
      <c r="JM190" s="396"/>
      <c r="JN190" s="396"/>
      <c r="JO190" s="396"/>
      <c r="JP190" s="396"/>
      <c r="JQ190" s="396"/>
      <c r="JR190" s="396"/>
      <c r="JS190" s="396"/>
      <c r="JT190" s="396"/>
      <c r="JU190" s="396"/>
      <c r="JV190" s="396"/>
      <c r="JW190" s="396"/>
      <c r="JX190" s="396"/>
      <c r="JY190" s="396"/>
      <c r="JZ190" s="396"/>
      <c r="KA190" s="396"/>
      <c r="KB190" s="396"/>
      <c r="KC190" s="396"/>
      <c r="KD190" s="396"/>
      <c r="KE190" s="396"/>
      <c r="KF190" s="396"/>
      <c r="KG190" s="396"/>
      <c r="KH190" s="396"/>
      <c r="KI190" s="396"/>
      <c r="KJ190" s="396"/>
      <c r="KK190" s="396"/>
      <c r="KL190" s="396"/>
      <c r="KM190" s="396"/>
      <c r="KN190" s="396"/>
      <c r="KO190" s="396"/>
      <c r="KP190" s="396"/>
      <c r="KQ190" s="396"/>
      <c r="KR190" s="396"/>
      <c r="KS190" s="396"/>
      <c r="KT190" s="396"/>
      <c r="KU190" s="396"/>
      <c r="KV190" s="396"/>
      <c r="KW190" s="396"/>
      <c r="KX190" s="396"/>
      <c r="KY190" s="396"/>
      <c r="KZ190" s="396"/>
      <c r="LA190" s="396"/>
      <c r="LB190" s="396"/>
      <c r="LC190" s="396"/>
      <c r="LD190" s="396"/>
      <c r="LE190" s="396"/>
      <c r="LF190" s="396"/>
      <c r="LG190" s="396"/>
      <c r="LH190" s="396"/>
      <c r="LI190" s="396"/>
      <c r="LJ190" s="396"/>
      <c r="LK190" s="396"/>
      <c r="LL190" s="396"/>
      <c r="LM190" s="396"/>
      <c r="LN190" s="396"/>
      <c r="LO190" s="396"/>
      <c r="LP190" s="396"/>
      <c r="LQ190" s="396"/>
      <c r="LR190" s="396"/>
      <c r="LS190" s="396"/>
      <c r="LT190" s="396"/>
      <c r="LU190" s="396"/>
      <c r="LV190" s="396"/>
      <c r="LW190" s="396"/>
      <c r="LX190" s="396"/>
      <c r="LY190" s="396"/>
      <c r="LZ190" s="396"/>
      <c r="MA190" s="396"/>
      <c r="MB190" s="396"/>
      <c r="MC190" s="396"/>
      <c r="MD190" s="396"/>
      <c r="ME190" s="396"/>
      <c r="MF190" s="396"/>
      <c r="MG190" s="396"/>
      <c r="MH190" s="396"/>
      <c r="MI190" s="396"/>
      <c r="MJ190" s="396"/>
      <c r="MK190" s="396"/>
      <c r="ML190" s="396"/>
      <c r="MM190" s="396"/>
      <c r="MN190" s="396"/>
      <c r="MO190" s="396"/>
      <c r="MP190" s="396"/>
      <c r="MQ190" s="396"/>
      <c r="MR190" s="396"/>
      <c r="MS190" s="396"/>
      <c r="MT190" s="396"/>
      <c r="MU190" s="396"/>
      <c r="MV190" s="396"/>
      <c r="MW190" s="396"/>
      <c r="MX190" s="396"/>
      <c r="MY190" s="396"/>
      <c r="MZ190" s="396"/>
      <c r="NA190" s="396"/>
      <c r="NB190" s="396"/>
      <c r="NC190" s="396"/>
      <c r="ND190" s="396"/>
      <c r="NE190" s="396"/>
      <c r="NF190" s="396"/>
      <c r="NG190" s="396"/>
      <c r="NH190" s="396"/>
      <c r="NI190" s="396"/>
      <c r="NJ190" s="396"/>
      <c r="NK190" s="396"/>
      <c r="NL190" s="396"/>
      <c r="NM190" s="396"/>
      <c r="NN190" s="396"/>
      <c r="NO190" s="396"/>
      <c r="NP190" s="396"/>
      <c r="NQ190" s="396"/>
      <c r="NR190" s="396"/>
      <c r="NS190" s="396"/>
      <c r="NT190" s="396"/>
      <c r="NU190" s="396"/>
      <c r="NV190" s="396"/>
      <c r="NW190" s="396"/>
      <c r="NX190" s="396"/>
      <c r="NY190" s="396"/>
      <c r="NZ190" s="396"/>
      <c r="OA190" s="396"/>
      <c r="OB190" s="396"/>
      <c r="OC190" s="396"/>
      <c r="OD190" s="396"/>
      <c r="OE190" s="396"/>
      <c r="OF190" s="396"/>
      <c r="OG190" s="396"/>
      <c r="OH190" s="396"/>
      <c r="OI190" s="396"/>
      <c r="OJ190" s="396"/>
      <c r="OK190" s="396"/>
      <c r="OL190" s="396"/>
      <c r="OM190" s="396"/>
      <c r="ON190" s="396"/>
      <c r="OO190" s="396"/>
      <c r="OP190" s="396"/>
      <c r="OQ190" s="396"/>
      <c r="OR190" s="396"/>
      <c r="OS190" s="396"/>
      <c r="OT190" s="396"/>
      <c r="OU190" s="396"/>
      <c r="OV190" s="396"/>
      <c r="OW190" s="396"/>
      <c r="OX190" s="396"/>
      <c r="OY190" s="396"/>
      <c r="OZ190" s="396"/>
      <c r="PA190" s="396"/>
      <c r="PB190" s="396"/>
      <c r="PC190" s="396"/>
      <c r="PD190" s="396"/>
      <c r="PE190" s="396"/>
      <c r="PF190" s="396"/>
      <c r="PG190" s="396"/>
      <c r="PH190" s="396"/>
      <c r="PI190" s="396"/>
      <c r="PJ190" s="396"/>
      <c r="PK190" s="396"/>
      <c r="PL190" s="396"/>
      <c r="PM190" s="396"/>
      <c r="PN190" s="396"/>
      <c r="PO190" s="396"/>
      <c r="PP190" s="396"/>
      <c r="PQ190" s="396"/>
      <c r="PR190" s="396"/>
      <c r="PS190" s="396"/>
      <c r="PT190" s="396"/>
      <c r="PU190" s="396"/>
      <c r="PV190" s="396"/>
      <c r="PW190" s="396"/>
      <c r="PX190" s="396"/>
      <c r="PY190" s="396"/>
      <c r="PZ190" s="396"/>
      <c r="QA190" s="396"/>
      <c r="QB190" s="396"/>
      <c r="QC190" s="396"/>
      <c r="QD190" s="396"/>
      <c r="QE190" s="396"/>
      <c r="QF190" s="396"/>
      <c r="QG190" s="396"/>
      <c r="QH190" s="396"/>
      <c r="QI190" s="396"/>
      <c r="QJ190" s="396"/>
      <c r="QK190" s="396"/>
      <c r="QL190" s="396"/>
      <c r="QM190" s="396"/>
      <c r="QN190" s="396"/>
      <c r="QO190" s="396"/>
      <c r="QP190" s="396"/>
      <c r="QQ190" s="396"/>
      <c r="QR190" s="396"/>
      <c r="QS190" s="396"/>
      <c r="QT190" s="396"/>
      <c r="QU190" s="396"/>
      <c r="QV190" s="396"/>
      <c r="QW190" s="396"/>
      <c r="QX190" s="396"/>
      <c r="QY190" s="396"/>
      <c r="QZ190" s="396"/>
      <c r="RA190" s="396"/>
      <c r="RB190" s="396"/>
      <c r="RC190" s="396"/>
      <c r="RD190" s="396"/>
      <c r="RE190" s="396"/>
      <c r="RF190" s="396"/>
      <c r="RG190" s="396"/>
      <c r="RH190" s="396"/>
      <c r="RI190" s="396"/>
      <c r="RJ190" s="396"/>
      <c r="RK190" s="396"/>
      <c r="RL190" s="396"/>
      <c r="RM190" s="396"/>
      <c r="RN190" s="396"/>
      <c r="RO190" s="396"/>
      <c r="RP190" s="396"/>
      <c r="RQ190" s="396"/>
      <c r="RR190" s="396"/>
      <c r="RS190" s="396"/>
      <c r="RT190" s="396"/>
      <c r="RU190" s="396"/>
      <c r="RV190" s="396"/>
      <c r="RW190" s="396"/>
      <c r="RX190" s="396"/>
      <c r="RY190" s="396"/>
      <c r="RZ190" s="396"/>
      <c r="SA190" s="396"/>
      <c r="SB190" s="396"/>
      <c r="SC190" s="396"/>
      <c r="SD190" s="396"/>
      <c r="SE190" s="396"/>
      <c r="SF190" s="396"/>
      <c r="SG190" s="396"/>
      <c r="SH190" s="396"/>
      <c r="SI190" s="396"/>
      <c r="SJ190" s="396"/>
      <c r="SK190" s="396"/>
      <c r="SL190" s="396"/>
      <c r="SM190" s="396"/>
      <c r="SN190" s="396"/>
      <c r="SO190" s="396"/>
      <c r="SP190" s="396"/>
      <c r="SQ190" s="396"/>
      <c r="SR190" s="396"/>
      <c r="SS190" s="396"/>
      <c r="ST190" s="396"/>
      <c r="SU190" s="396"/>
      <c r="SV190" s="396"/>
      <c r="SW190" s="396"/>
      <c r="SX190" s="396"/>
      <c r="SY190" s="396"/>
      <c r="SZ190" s="396"/>
      <c r="TA190" s="396"/>
      <c r="TB190" s="396"/>
      <c r="TC190" s="396"/>
      <c r="TD190" s="396"/>
      <c r="TE190" s="396"/>
      <c r="TF190" s="396"/>
      <c r="TG190" s="396"/>
      <c r="TH190" s="396"/>
      <c r="TI190" s="396"/>
      <c r="TJ190" s="396"/>
      <c r="TK190" s="396"/>
      <c r="TL190" s="396"/>
      <c r="TM190" s="396"/>
      <c r="TN190" s="396"/>
      <c r="TO190" s="396"/>
      <c r="TP190" s="396"/>
      <c r="TQ190" s="396"/>
      <c r="TR190" s="396"/>
      <c r="TS190" s="396"/>
      <c r="TT190" s="396"/>
      <c r="TU190" s="396"/>
      <c r="TV190" s="396"/>
      <c r="TW190" s="396"/>
      <c r="TX190" s="396"/>
      <c r="TY190" s="396"/>
      <c r="TZ190" s="396"/>
      <c r="UA190" s="396"/>
      <c r="UB190" s="396"/>
      <c r="UC190" s="396"/>
      <c r="UD190" s="396"/>
      <c r="UE190" s="396"/>
      <c r="UF190" s="396"/>
      <c r="UG190" s="396"/>
      <c r="UH190" s="396"/>
      <c r="UI190" s="396"/>
      <c r="UJ190" s="396"/>
      <c r="UK190" s="396"/>
      <c r="UL190" s="396"/>
      <c r="UM190" s="396"/>
      <c r="UN190" s="396"/>
      <c r="UO190" s="396"/>
      <c r="UP190" s="396"/>
      <c r="UQ190" s="396"/>
      <c r="UR190" s="396"/>
      <c r="US190" s="396"/>
      <c r="UT190" s="396"/>
      <c r="UU190" s="396"/>
      <c r="UV190" s="396"/>
      <c r="UW190" s="396"/>
      <c r="UX190" s="396"/>
      <c r="UY190" s="396"/>
      <c r="UZ190" s="396"/>
      <c r="VA190" s="396"/>
      <c r="VB190" s="396"/>
      <c r="VC190" s="396"/>
      <c r="VD190" s="396"/>
      <c r="VE190" s="396"/>
      <c r="VF190" s="396"/>
      <c r="VG190" s="396"/>
      <c r="VH190" s="396"/>
      <c r="VI190" s="396"/>
      <c r="VJ190" s="396"/>
      <c r="VK190" s="396"/>
      <c r="VL190" s="396"/>
      <c r="VM190" s="396"/>
      <c r="VN190" s="396"/>
      <c r="VO190" s="396"/>
      <c r="VP190" s="396"/>
      <c r="VQ190" s="396"/>
      <c r="VR190" s="396"/>
      <c r="VS190" s="396"/>
      <c r="VT190" s="396"/>
      <c r="VU190" s="396"/>
      <c r="VV190" s="396"/>
      <c r="VW190" s="396"/>
      <c r="VX190" s="396"/>
      <c r="VY190" s="396"/>
      <c r="VZ190" s="396"/>
      <c r="WA190" s="396"/>
      <c r="WB190" s="396"/>
      <c r="WC190" s="396"/>
      <c r="WD190" s="396"/>
      <c r="WE190" s="396"/>
      <c r="WF190" s="396"/>
      <c r="WG190" s="396"/>
      <c r="WH190" s="396"/>
      <c r="WI190" s="396"/>
      <c r="WJ190" s="396"/>
      <c r="WK190" s="396"/>
      <c r="WL190" s="396"/>
      <c r="WM190" s="396"/>
      <c r="WN190" s="396"/>
      <c r="WO190" s="396"/>
      <c r="WP190" s="396"/>
      <c r="WQ190" s="396"/>
      <c r="WR190" s="396"/>
      <c r="WS190" s="396"/>
      <c r="WT190" s="396"/>
      <c r="WU190" s="396"/>
      <c r="WV190" s="396"/>
      <c r="WW190" s="396"/>
      <c r="WX190" s="396"/>
      <c r="WY190" s="396"/>
      <c r="WZ190" s="396"/>
      <c r="XA190" s="396"/>
      <c r="XB190" s="396"/>
      <c r="XC190" s="396"/>
      <c r="XD190" s="396"/>
      <c r="XE190" s="396"/>
      <c r="XF190" s="396"/>
      <c r="XG190" s="396"/>
      <c r="XH190" s="396"/>
      <c r="XI190" s="396"/>
      <c r="XJ190" s="396"/>
      <c r="XK190" s="396"/>
      <c r="XL190" s="396"/>
      <c r="XM190" s="396"/>
      <c r="XN190" s="396"/>
      <c r="XO190" s="396"/>
      <c r="XP190" s="396"/>
      <c r="XQ190" s="396"/>
      <c r="XR190" s="396"/>
      <c r="XS190" s="396"/>
      <c r="XT190" s="396"/>
      <c r="XU190" s="396"/>
      <c r="XV190" s="396"/>
      <c r="XW190" s="396"/>
      <c r="XX190" s="396"/>
      <c r="XY190" s="396"/>
      <c r="XZ190" s="396"/>
      <c r="YA190" s="396"/>
      <c r="YB190" s="396"/>
      <c r="YC190" s="396"/>
      <c r="YD190" s="396"/>
      <c r="YE190" s="396"/>
      <c r="YF190" s="396"/>
      <c r="YG190" s="396"/>
      <c r="YH190" s="396"/>
      <c r="YI190" s="396"/>
      <c r="YJ190" s="396"/>
      <c r="YK190" s="396"/>
      <c r="YL190" s="396"/>
      <c r="YM190" s="396"/>
      <c r="YN190" s="396"/>
      <c r="YO190" s="396"/>
      <c r="YP190" s="396"/>
      <c r="YQ190" s="396"/>
      <c r="YR190" s="396"/>
      <c r="YS190" s="396"/>
      <c r="YT190" s="396"/>
      <c r="YU190" s="396"/>
      <c r="YV190" s="396"/>
      <c r="YW190" s="396"/>
      <c r="YX190" s="396"/>
      <c r="YY190" s="396"/>
      <c r="YZ190" s="396"/>
      <c r="ZA190" s="396"/>
      <c r="ZB190" s="396"/>
      <c r="ZC190" s="396"/>
      <c r="ZD190" s="396"/>
      <c r="ZE190" s="396"/>
      <c r="ZF190" s="396"/>
      <c r="ZG190" s="396"/>
      <c r="ZH190" s="396"/>
      <c r="ZI190" s="396"/>
      <c r="ZJ190" s="396"/>
      <c r="ZK190" s="396"/>
      <c r="ZL190" s="396"/>
      <c r="ZM190" s="396"/>
      <c r="ZN190" s="396"/>
      <c r="ZO190" s="396"/>
      <c r="ZP190" s="396"/>
      <c r="ZQ190" s="396"/>
      <c r="ZR190" s="396"/>
      <c r="ZS190" s="396"/>
      <c r="ZT190" s="396"/>
      <c r="ZU190" s="396"/>
      <c r="ZV190" s="396"/>
      <c r="ZW190" s="396"/>
      <c r="ZX190" s="396"/>
      <c r="ZY190" s="396"/>
      <c r="ZZ190" s="396"/>
      <c r="AAA190" s="396"/>
      <c r="AAB190" s="396"/>
      <c r="AAC190" s="396"/>
      <c r="AAD190" s="396"/>
      <c r="AAE190" s="396"/>
      <c r="AAF190" s="396"/>
      <c r="AAG190" s="396"/>
      <c r="AAH190" s="396"/>
      <c r="AAI190" s="396"/>
      <c r="AAJ190" s="396"/>
      <c r="AAK190" s="396"/>
      <c r="AAL190" s="396"/>
      <c r="AAM190" s="396"/>
      <c r="AAN190" s="396"/>
      <c r="AAO190" s="396"/>
      <c r="AAP190" s="396"/>
      <c r="AAQ190" s="396"/>
      <c r="AAR190" s="396"/>
      <c r="AAS190" s="396"/>
      <c r="AAT190" s="396"/>
      <c r="AAU190" s="396"/>
      <c r="AAV190" s="396"/>
      <c r="AAW190" s="396"/>
      <c r="AAX190" s="396"/>
      <c r="AAY190" s="396"/>
      <c r="AAZ190" s="396"/>
      <c r="ABA190" s="396"/>
      <c r="ABB190" s="396"/>
      <c r="ABC190" s="396"/>
      <c r="ABD190" s="396"/>
      <c r="ABE190" s="396"/>
      <c r="ABF190" s="396"/>
      <c r="ABG190" s="396"/>
      <c r="ABH190" s="396"/>
      <c r="ABI190" s="396"/>
      <c r="ABJ190" s="396"/>
      <c r="ABK190" s="396"/>
      <c r="ABL190" s="396"/>
      <c r="ABM190" s="396"/>
      <c r="ABN190" s="396"/>
      <c r="ABO190" s="396"/>
      <c r="ABP190" s="396"/>
      <c r="ABQ190" s="396"/>
      <c r="ABR190" s="396"/>
      <c r="ABS190" s="396"/>
      <c r="ABT190" s="396"/>
      <c r="ABU190" s="396"/>
      <c r="ABV190" s="396"/>
      <c r="ABW190" s="396"/>
      <c r="ABX190" s="396"/>
      <c r="ABY190" s="396"/>
      <c r="ABZ190" s="396"/>
      <c r="ACA190" s="396"/>
      <c r="ACB190" s="396"/>
      <c r="ACC190" s="396"/>
      <c r="ACD190" s="396"/>
      <c r="ACE190" s="396"/>
      <c r="ACF190" s="396"/>
      <c r="ACG190" s="396"/>
      <c r="ACH190" s="396"/>
      <c r="ACI190" s="396"/>
      <c r="ACJ190" s="396"/>
      <c r="ACK190" s="396"/>
      <c r="ACL190" s="396"/>
      <c r="ACM190" s="396"/>
      <c r="ACN190" s="396"/>
      <c r="ACO190" s="396"/>
      <c r="ACP190" s="396"/>
      <c r="ACQ190" s="396"/>
      <c r="ACR190" s="396"/>
      <c r="ACS190" s="396"/>
      <c r="ACT190" s="396"/>
      <c r="ACU190" s="396"/>
      <c r="ACV190" s="396"/>
      <c r="ACW190" s="396"/>
      <c r="ACX190" s="396"/>
      <c r="ACY190" s="396"/>
      <c r="ACZ190" s="396"/>
      <c r="ADA190" s="396"/>
      <c r="ADB190" s="396"/>
      <c r="ADC190" s="396"/>
      <c r="ADD190" s="396"/>
      <c r="ADE190" s="396"/>
      <c r="ADF190" s="396"/>
      <c r="ADG190" s="396"/>
      <c r="ADH190" s="396"/>
      <c r="ADI190" s="396"/>
      <c r="ADJ190" s="396"/>
      <c r="ADK190" s="396"/>
      <c r="ADL190" s="396"/>
      <c r="ADM190" s="396"/>
      <c r="ADN190" s="396"/>
      <c r="ADO190" s="396"/>
      <c r="ADP190" s="396"/>
      <c r="ADQ190" s="396"/>
      <c r="ADR190" s="396"/>
      <c r="ADS190" s="396"/>
      <c r="ADT190" s="396"/>
      <c r="ADU190" s="396"/>
      <c r="ADV190" s="396"/>
      <c r="ADW190" s="396"/>
      <c r="ADX190" s="396"/>
      <c r="ADY190" s="396"/>
      <c r="ADZ190" s="396"/>
      <c r="AEA190" s="396"/>
      <c r="AEB190" s="396"/>
      <c r="AEC190" s="396"/>
      <c r="AED190" s="396"/>
      <c r="AEE190" s="396"/>
      <c r="AEF190" s="396"/>
      <c r="AEG190" s="396"/>
      <c r="AEH190" s="396"/>
      <c r="AEI190" s="396"/>
      <c r="AEJ190" s="396"/>
      <c r="AEK190" s="396"/>
      <c r="AEL190" s="396"/>
      <c r="AEM190" s="396"/>
      <c r="AEN190" s="396"/>
      <c r="AEO190" s="396"/>
      <c r="AEP190" s="396"/>
      <c r="AEQ190" s="396"/>
      <c r="AER190" s="396"/>
      <c r="AES190" s="396"/>
      <c r="AET190" s="396"/>
      <c r="AEU190" s="396"/>
      <c r="AEV190" s="396"/>
      <c r="AEW190" s="396"/>
      <c r="AEX190" s="396"/>
      <c r="AEY190" s="396"/>
      <c r="AEZ190" s="396"/>
      <c r="AFA190" s="396"/>
      <c r="AFB190" s="396"/>
      <c r="AFC190" s="396"/>
      <c r="AFD190" s="396"/>
      <c r="AFE190" s="396"/>
      <c r="AFF190" s="396"/>
      <c r="AFG190" s="396"/>
      <c r="AFH190" s="396"/>
      <c r="AFI190" s="396"/>
      <c r="AFJ190" s="396"/>
      <c r="AFK190" s="396"/>
      <c r="AFL190" s="396"/>
      <c r="AFM190" s="396"/>
      <c r="AFN190" s="396"/>
      <c r="AFO190" s="396"/>
      <c r="AFP190" s="396"/>
      <c r="AFQ190" s="396"/>
      <c r="AFR190" s="396"/>
      <c r="AFS190" s="396"/>
      <c r="AFT190" s="396"/>
      <c r="AFU190" s="396"/>
      <c r="AFV190" s="396"/>
      <c r="AFW190" s="396"/>
      <c r="AFX190" s="396"/>
      <c r="AFY190" s="396"/>
      <c r="AFZ190" s="396"/>
      <c r="AGA190" s="396"/>
      <c r="AGB190" s="396"/>
      <c r="AGC190" s="396"/>
      <c r="AGD190" s="396"/>
      <c r="AGE190" s="396"/>
      <c r="AGF190" s="396"/>
      <c r="AGG190" s="396"/>
      <c r="AGH190" s="396"/>
      <c r="AGI190" s="396"/>
      <c r="AGJ190" s="396"/>
      <c r="AGK190" s="396"/>
      <c r="AGL190" s="396"/>
      <c r="AGM190" s="396"/>
      <c r="AGN190" s="396"/>
      <c r="AGO190" s="396"/>
      <c r="AGP190" s="396"/>
      <c r="AGQ190" s="396"/>
      <c r="AGR190" s="396"/>
      <c r="AGS190" s="396"/>
      <c r="AGT190" s="396"/>
      <c r="AGU190" s="396"/>
      <c r="AGV190" s="396"/>
      <c r="AGW190" s="396"/>
      <c r="AGX190" s="396"/>
      <c r="AGY190" s="396"/>
      <c r="AGZ190" s="396"/>
      <c r="AHA190" s="396"/>
      <c r="AHB190" s="396"/>
      <c r="AHC190" s="396"/>
      <c r="AHD190" s="396"/>
      <c r="AHE190" s="396"/>
      <c r="AHF190" s="396"/>
      <c r="AHG190" s="396"/>
      <c r="AHH190" s="396"/>
      <c r="AHI190" s="396"/>
      <c r="AHJ190" s="396"/>
      <c r="AHK190" s="396"/>
      <c r="AHL190" s="396"/>
      <c r="AHM190" s="396"/>
      <c r="AHN190" s="396"/>
      <c r="AHO190" s="396"/>
      <c r="AHP190" s="396"/>
      <c r="AHQ190" s="396"/>
      <c r="AHR190" s="396"/>
      <c r="AHS190" s="396"/>
      <c r="AHT190" s="396"/>
      <c r="AHU190" s="396"/>
      <c r="AHV190" s="396"/>
      <c r="AHW190" s="396"/>
      <c r="AHX190" s="396"/>
      <c r="AHY190" s="396"/>
      <c r="AHZ190" s="396"/>
      <c r="AIA190" s="396"/>
      <c r="AIB190" s="396"/>
      <c r="AIC190" s="396"/>
      <c r="AID190" s="396"/>
      <c r="AIE190" s="396"/>
      <c r="AIF190" s="396"/>
      <c r="AIG190" s="396"/>
      <c r="AIH190" s="396"/>
      <c r="AII190" s="396"/>
      <c r="AIJ190" s="396"/>
      <c r="AIK190" s="396"/>
      <c r="AIL190" s="396"/>
      <c r="AIM190" s="396"/>
      <c r="AIN190" s="396"/>
      <c r="AIO190" s="396"/>
      <c r="AIP190" s="396"/>
      <c r="AIQ190" s="396"/>
      <c r="AIR190" s="396"/>
      <c r="AIS190" s="396"/>
      <c r="AIT190" s="396"/>
      <c r="AIU190" s="396"/>
      <c r="AIV190" s="396"/>
      <c r="AIW190" s="396"/>
      <c r="AIX190" s="396"/>
      <c r="AIY190" s="396"/>
      <c r="AIZ190" s="396"/>
      <c r="AJA190" s="396"/>
      <c r="AJB190" s="396"/>
      <c r="AJC190" s="396"/>
      <c r="AJD190" s="396"/>
      <c r="AJE190" s="396"/>
      <c r="AJF190" s="396"/>
      <c r="AJG190" s="396"/>
      <c r="AJH190" s="396"/>
      <c r="AJI190" s="396"/>
      <c r="AJJ190" s="396"/>
      <c r="AJK190" s="396"/>
      <c r="AJL190" s="396"/>
      <c r="AJM190" s="396"/>
      <c r="AJN190" s="396"/>
      <c r="AJO190" s="396"/>
      <c r="AJP190" s="396"/>
      <c r="AJQ190" s="396"/>
      <c r="AJR190" s="396"/>
      <c r="AJS190" s="396"/>
      <c r="AJT190" s="396"/>
      <c r="AJU190" s="396"/>
      <c r="AJV190" s="396"/>
      <c r="AJW190" s="396"/>
      <c r="AJX190" s="396"/>
      <c r="AJY190" s="396"/>
      <c r="AJZ190" s="396"/>
      <c r="AKA190" s="396"/>
      <c r="AKB190" s="396"/>
      <c r="AKC190" s="396"/>
      <c r="AKD190" s="396"/>
      <c r="AKE190" s="396"/>
      <c r="AKF190" s="396"/>
      <c r="AKG190" s="396"/>
      <c r="AKH190" s="396"/>
      <c r="AKI190" s="396"/>
      <c r="AKJ190" s="396"/>
      <c r="AKK190" s="396"/>
      <c r="AKL190" s="396"/>
      <c r="AKM190" s="396"/>
      <c r="AKN190" s="396"/>
      <c r="AKO190" s="396"/>
      <c r="AKP190" s="396"/>
      <c r="AKQ190" s="396"/>
      <c r="AKR190" s="396"/>
      <c r="AKS190" s="396"/>
      <c r="AKT190" s="396"/>
      <c r="AKU190" s="396"/>
      <c r="AKV190" s="396"/>
      <c r="AKW190" s="396"/>
      <c r="AKX190" s="396"/>
      <c r="AKY190" s="396"/>
      <c r="AKZ190" s="396"/>
      <c r="ALA190" s="396"/>
      <c r="ALB190" s="396"/>
      <c r="ALC190" s="396"/>
      <c r="ALD190" s="396"/>
      <c r="ALE190" s="396"/>
      <c r="ALF190" s="396"/>
      <c r="ALG190" s="396"/>
      <c r="ALH190" s="396"/>
      <c r="ALI190" s="396"/>
      <c r="ALJ190" s="396"/>
      <c r="ALK190" s="396"/>
      <c r="ALL190" s="396"/>
      <c r="ALM190" s="396"/>
      <c r="ALN190" s="396"/>
      <c r="ALO190" s="396"/>
      <c r="ALP190" s="396"/>
      <c r="ALQ190" s="396"/>
      <c r="ALR190" s="396"/>
      <c r="ALS190" s="396"/>
      <c r="ALT190" s="396"/>
      <c r="ALU190" s="396"/>
      <c r="ALV190" s="396"/>
      <c r="ALW190" s="396"/>
      <c r="ALX190" s="396"/>
      <c r="ALY190" s="396"/>
      <c r="ALZ190" s="396"/>
      <c r="AMA190" s="396"/>
      <c r="AMB190" s="396"/>
      <c r="AMC190" s="396"/>
      <c r="AMD190" s="396"/>
      <c r="AME190" s="396"/>
      <c r="AMF190" s="396"/>
      <c r="AMG190" s="396"/>
      <c r="AMH190" s="396"/>
      <c r="AMI190" s="396"/>
      <c r="AMJ190" s="396"/>
      <c r="AMK190" s="396"/>
      <c r="AML190" s="396"/>
      <c r="AMM190" s="396"/>
      <c r="AMN190" s="396"/>
      <c r="AMO190" s="396"/>
      <c r="AMP190" s="396"/>
      <c r="AMQ190" s="396"/>
      <c r="AMR190" s="396"/>
      <c r="AMS190" s="396"/>
      <c r="AMT190" s="396"/>
      <c r="AMU190" s="396"/>
      <c r="AMV190" s="396"/>
      <c r="AMW190" s="396"/>
      <c r="AMX190" s="396"/>
      <c r="AMY190" s="396"/>
      <c r="AMZ190" s="396"/>
      <c r="ANA190" s="396"/>
      <c r="ANB190" s="396"/>
      <c r="ANC190" s="396"/>
      <c r="AND190" s="396"/>
      <c r="ANE190" s="396"/>
      <c r="ANF190" s="396"/>
      <c r="ANG190" s="396"/>
      <c r="ANH190" s="396"/>
      <c r="ANI190" s="396"/>
      <c r="ANJ190" s="396"/>
      <c r="ANK190" s="396"/>
      <c r="ANL190" s="396"/>
      <c r="ANM190" s="396"/>
      <c r="ANN190" s="396"/>
      <c r="ANO190" s="396"/>
      <c r="ANP190" s="396"/>
      <c r="ANQ190" s="396"/>
      <c r="ANR190" s="396"/>
      <c r="ANS190" s="396"/>
      <c r="ANT190" s="396"/>
      <c r="ANU190" s="396"/>
      <c r="ANV190" s="396"/>
      <c r="ANW190" s="396"/>
      <c r="ANX190" s="396"/>
      <c r="ANY190" s="396"/>
      <c r="ANZ190" s="396"/>
      <c r="AOA190" s="396"/>
      <c r="AOB190" s="396"/>
      <c r="AOC190" s="396"/>
      <c r="AOD190" s="396"/>
      <c r="AOE190" s="396"/>
      <c r="AOF190" s="396"/>
      <c r="AOG190" s="396"/>
      <c r="AOH190" s="396"/>
      <c r="AOI190" s="396"/>
      <c r="AOJ190" s="396"/>
      <c r="AOK190" s="396"/>
      <c r="AOL190" s="396"/>
      <c r="AOM190" s="396"/>
      <c r="AON190" s="396"/>
      <c r="AOO190" s="396"/>
      <c r="AOP190" s="396"/>
      <c r="AOQ190" s="396"/>
      <c r="AOR190" s="396"/>
      <c r="AOS190" s="396"/>
      <c r="AOT190" s="396"/>
      <c r="AOU190" s="396"/>
      <c r="AOV190" s="396"/>
      <c r="AOW190" s="396"/>
      <c r="AOX190" s="396"/>
      <c r="AOY190" s="396"/>
      <c r="AOZ190" s="396"/>
      <c r="APA190" s="396"/>
      <c r="APB190" s="396"/>
      <c r="APC190" s="396"/>
      <c r="APD190" s="396"/>
      <c r="APE190" s="396"/>
      <c r="APF190" s="396"/>
      <c r="APG190" s="396"/>
      <c r="APH190" s="396"/>
      <c r="API190" s="396"/>
      <c r="APJ190" s="396"/>
      <c r="APK190" s="396"/>
      <c r="APL190" s="396"/>
      <c r="APM190" s="396"/>
      <c r="APN190" s="396"/>
      <c r="APO190" s="396"/>
      <c r="APP190" s="396"/>
      <c r="APQ190" s="396"/>
      <c r="APR190" s="396"/>
      <c r="APS190" s="396"/>
      <c r="APT190" s="396"/>
      <c r="APU190" s="396"/>
      <c r="APV190" s="396"/>
      <c r="APW190" s="396"/>
      <c r="APX190" s="396"/>
      <c r="APY190" s="396"/>
      <c r="APZ190" s="396"/>
      <c r="AQA190" s="396"/>
      <c r="AQB190" s="396"/>
      <c r="AQC190" s="396"/>
      <c r="AQD190" s="396"/>
      <c r="AQE190" s="396"/>
      <c r="AQF190" s="396"/>
      <c r="AQG190" s="396"/>
      <c r="AQH190" s="396"/>
      <c r="AQI190" s="396"/>
      <c r="AQJ190" s="396"/>
      <c r="AQK190" s="396"/>
      <c r="AQL190" s="396"/>
      <c r="AQM190" s="396"/>
      <c r="AQN190" s="396"/>
      <c r="AQO190" s="396"/>
      <c r="AQP190" s="396"/>
      <c r="AQQ190" s="396"/>
      <c r="AQR190" s="396"/>
      <c r="AQS190" s="396"/>
      <c r="AQT190" s="396"/>
      <c r="AQU190" s="396"/>
      <c r="AQV190" s="396"/>
      <c r="AQW190" s="396"/>
      <c r="AQX190" s="396"/>
      <c r="AQY190" s="396"/>
      <c r="AQZ190" s="396"/>
      <c r="ARA190" s="396"/>
      <c r="ARB190" s="396"/>
      <c r="ARC190" s="396"/>
      <c r="ARD190" s="396"/>
      <c r="ARE190" s="396"/>
      <c r="ARF190" s="396"/>
      <c r="ARG190" s="396"/>
      <c r="ARH190" s="396"/>
      <c r="ARI190" s="396"/>
      <c r="ARJ190" s="396"/>
      <c r="ARK190" s="396"/>
      <c r="ARL190" s="396"/>
      <c r="ARM190" s="396"/>
      <c r="ARN190" s="396"/>
      <c r="ARO190" s="396"/>
      <c r="ARP190" s="396"/>
      <c r="ARQ190" s="396"/>
      <c r="ARR190" s="396"/>
      <c r="ARS190" s="396"/>
      <c r="ART190" s="396"/>
      <c r="ARU190" s="396"/>
      <c r="ARV190" s="396"/>
      <c r="ARW190" s="396"/>
      <c r="ARX190" s="396"/>
      <c r="ARY190" s="396"/>
      <c r="ARZ190" s="396"/>
      <c r="ASA190" s="396"/>
      <c r="ASB190" s="396"/>
      <c r="ASC190" s="396"/>
      <c r="ASD190" s="396"/>
      <c r="ASE190" s="396"/>
      <c r="ASF190" s="396"/>
      <c r="ASG190" s="396"/>
      <c r="ASH190" s="396"/>
      <c r="ASI190" s="396"/>
      <c r="ASJ190" s="396"/>
      <c r="ASK190" s="396"/>
      <c r="ASL190" s="396"/>
      <c r="ASM190" s="396"/>
      <c r="ASN190" s="396"/>
      <c r="ASO190" s="396"/>
      <c r="ASP190" s="396"/>
      <c r="ASQ190" s="396"/>
      <c r="ASR190" s="396"/>
      <c r="ASS190" s="396"/>
      <c r="AST190" s="396"/>
      <c r="ASU190" s="396"/>
      <c r="ASV190" s="396"/>
      <c r="ASW190" s="396"/>
      <c r="ASX190" s="396"/>
      <c r="ASY190" s="396"/>
      <c r="ASZ190" s="396"/>
      <c r="ATA190" s="396"/>
      <c r="ATB190" s="396"/>
      <c r="ATC190" s="396"/>
      <c r="ATD190" s="396"/>
      <c r="ATE190" s="396"/>
      <c r="ATF190" s="396"/>
      <c r="ATG190" s="396"/>
      <c r="ATH190" s="396"/>
      <c r="ATI190" s="396"/>
      <c r="ATJ190" s="396"/>
      <c r="ATK190" s="396"/>
      <c r="ATL190" s="396"/>
      <c r="ATM190" s="396"/>
      <c r="ATN190" s="396"/>
      <c r="ATO190" s="396"/>
      <c r="ATP190" s="396"/>
      <c r="ATQ190" s="396"/>
      <c r="ATR190" s="396"/>
      <c r="ATS190" s="396"/>
      <c r="ATT190" s="396"/>
      <c r="ATU190" s="396"/>
      <c r="ATV190" s="396"/>
      <c r="ATW190" s="396"/>
      <c r="ATX190" s="396"/>
      <c r="ATY190" s="396"/>
      <c r="ATZ190" s="396"/>
      <c r="AUA190" s="396"/>
      <c r="AUB190" s="396"/>
      <c r="AUC190" s="396"/>
      <c r="AUD190" s="396"/>
      <c r="AUE190" s="396"/>
      <c r="AUF190" s="396"/>
      <c r="AUG190" s="396"/>
      <c r="AUH190" s="396"/>
      <c r="AUI190" s="396"/>
      <c r="AUJ190" s="396"/>
      <c r="AUK190" s="396"/>
      <c r="AUL190" s="396"/>
      <c r="AUM190" s="396"/>
      <c r="AUN190" s="396"/>
      <c r="AUO190" s="396"/>
      <c r="AUP190" s="396"/>
      <c r="AUQ190" s="396"/>
      <c r="AUR190" s="396"/>
      <c r="AUS190" s="396"/>
      <c r="AUT190" s="396"/>
      <c r="AUU190" s="396"/>
      <c r="AUV190" s="396"/>
      <c r="AUW190" s="396"/>
      <c r="AUX190" s="396"/>
      <c r="AUY190" s="396"/>
      <c r="AUZ190" s="396"/>
      <c r="AVA190" s="396"/>
      <c r="AVB190" s="396"/>
      <c r="AVC190" s="396"/>
      <c r="AVD190" s="396"/>
      <c r="AVE190" s="396"/>
      <c r="AVF190" s="396"/>
      <c r="AVG190" s="396"/>
      <c r="AVH190" s="396"/>
      <c r="AVI190" s="396"/>
      <c r="AVJ190" s="396"/>
      <c r="AVK190" s="396"/>
      <c r="AVL190" s="396"/>
      <c r="AVM190" s="396"/>
      <c r="AVN190" s="396"/>
      <c r="AVO190" s="396"/>
      <c r="AVP190" s="396"/>
      <c r="AVQ190" s="396"/>
      <c r="AVR190" s="396"/>
      <c r="AVS190" s="396"/>
      <c r="AVT190" s="396"/>
      <c r="AVU190" s="396"/>
      <c r="AVV190" s="396"/>
      <c r="AVW190" s="396"/>
      <c r="AVX190" s="396"/>
      <c r="AVY190" s="396"/>
      <c r="AVZ190" s="396"/>
      <c r="AWA190" s="396"/>
      <c r="AWB190" s="396"/>
      <c r="AWC190" s="396"/>
      <c r="AWD190" s="396"/>
      <c r="AWE190" s="396"/>
      <c r="AWF190" s="396"/>
      <c r="AWG190" s="396"/>
      <c r="AWH190" s="396"/>
      <c r="AWI190" s="396"/>
      <c r="AWJ190" s="396"/>
      <c r="AWK190" s="396"/>
      <c r="AWL190" s="396"/>
      <c r="AWM190" s="396"/>
      <c r="AWN190" s="396"/>
      <c r="AWO190" s="396"/>
      <c r="AWP190" s="396"/>
      <c r="AWQ190" s="396"/>
      <c r="AWR190" s="396"/>
      <c r="AWS190" s="396"/>
      <c r="AWT190" s="396"/>
      <c r="AWU190" s="396"/>
      <c r="AWV190" s="396"/>
      <c r="AWW190" s="396"/>
      <c r="AWX190" s="396"/>
      <c r="AWY190" s="396"/>
      <c r="AWZ190" s="396"/>
      <c r="AXA190" s="396"/>
      <c r="AXB190" s="396"/>
      <c r="AXC190" s="396"/>
      <c r="AXD190" s="396"/>
      <c r="AXE190" s="396"/>
      <c r="AXF190" s="396"/>
      <c r="AXG190" s="396"/>
      <c r="AXH190" s="396"/>
      <c r="AXI190" s="396"/>
      <c r="AXJ190" s="396"/>
      <c r="AXK190" s="396"/>
      <c r="AXL190" s="396"/>
      <c r="AXM190" s="396"/>
      <c r="AXN190" s="396"/>
      <c r="AXO190" s="396"/>
      <c r="AXP190" s="396"/>
      <c r="AXQ190" s="396"/>
      <c r="AXR190" s="396"/>
      <c r="AXS190" s="396"/>
      <c r="AXT190" s="396"/>
      <c r="AXU190" s="396"/>
      <c r="AXV190" s="396"/>
      <c r="AXW190" s="396"/>
      <c r="AXX190" s="396"/>
      <c r="AXY190" s="396"/>
      <c r="AXZ190" s="396"/>
      <c r="AYA190" s="396"/>
      <c r="AYB190" s="396"/>
      <c r="AYC190" s="396"/>
      <c r="AYD190" s="396"/>
      <c r="AYE190" s="396"/>
      <c r="AYF190" s="396"/>
      <c r="AYG190" s="396"/>
      <c r="AYH190" s="396"/>
      <c r="AYI190" s="396"/>
      <c r="AYJ190" s="396"/>
      <c r="AYK190" s="396"/>
      <c r="AYL190" s="396"/>
      <c r="AYM190" s="396"/>
      <c r="AYN190" s="396"/>
      <c r="AYO190" s="396"/>
      <c r="AYP190" s="396"/>
      <c r="AYQ190" s="396"/>
      <c r="AYR190" s="396"/>
      <c r="AYS190" s="396"/>
      <c r="AYT190" s="396"/>
      <c r="AYU190" s="396"/>
      <c r="AYV190" s="396"/>
      <c r="AYW190" s="396"/>
      <c r="AYX190" s="396"/>
      <c r="AYY190" s="396"/>
      <c r="AYZ190" s="396"/>
      <c r="AZA190" s="396"/>
      <c r="AZB190" s="396"/>
      <c r="AZC190" s="396"/>
      <c r="AZD190" s="396"/>
      <c r="AZE190" s="396"/>
      <c r="AZF190" s="396"/>
      <c r="AZG190" s="396"/>
      <c r="AZH190" s="396"/>
      <c r="AZI190" s="396"/>
      <c r="AZJ190" s="396"/>
      <c r="AZK190" s="396"/>
      <c r="AZL190" s="396"/>
      <c r="AZM190" s="396"/>
      <c r="AZN190" s="396"/>
      <c r="AZO190" s="396"/>
      <c r="AZP190" s="396"/>
      <c r="AZQ190" s="396"/>
      <c r="AZR190" s="396"/>
      <c r="AZS190" s="396"/>
      <c r="AZT190" s="396"/>
      <c r="AZU190" s="396"/>
      <c r="AZV190" s="396"/>
      <c r="AZW190" s="396"/>
      <c r="AZX190" s="396"/>
      <c r="AZY190" s="396"/>
      <c r="AZZ190" s="396"/>
      <c r="BAA190" s="396"/>
      <c r="BAB190" s="396"/>
      <c r="BAC190" s="396"/>
      <c r="BAD190" s="396"/>
      <c r="BAE190" s="396"/>
      <c r="BAF190" s="396"/>
      <c r="BAG190" s="396"/>
      <c r="BAH190" s="396"/>
      <c r="BAI190" s="396"/>
      <c r="BAJ190" s="396"/>
      <c r="BAK190" s="396"/>
      <c r="BAL190" s="396"/>
      <c r="BAM190" s="396"/>
      <c r="BAN190" s="396"/>
      <c r="BAO190" s="396"/>
      <c r="BAP190" s="396"/>
      <c r="BAQ190" s="396"/>
      <c r="BAR190" s="396"/>
      <c r="BAS190" s="396"/>
      <c r="BAT190" s="396"/>
      <c r="BAU190" s="396"/>
      <c r="BAV190" s="396"/>
      <c r="BAW190" s="396"/>
      <c r="BAX190" s="396"/>
      <c r="BAY190" s="396"/>
      <c r="BAZ190" s="396"/>
      <c r="BBA190" s="396"/>
      <c r="BBB190" s="396"/>
      <c r="BBC190" s="396"/>
      <c r="BBD190" s="396"/>
      <c r="BBE190" s="396"/>
      <c r="BBF190" s="396"/>
      <c r="BBG190" s="396"/>
      <c r="BBH190" s="396"/>
      <c r="BBI190" s="396"/>
      <c r="BBJ190" s="396"/>
      <c r="BBK190" s="396"/>
      <c r="BBL190" s="396"/>
      <c r="BBM190" s="396"/>
      <c r="BBN190" s="396"/>
      <c r="BBO190" s="396"/>
      <c r="BBP190" s="396"/>
      <c r="BBQ190" s="396"/>
      <c r="BBR190" s="396"/>
      <c r="BBS190" s="396"/>
      <c r="BBT190" s="396"/>
      <c r="BBU190" s="396"/>
      <c r="BBV190" s="396"/>
      <c r="BBW190" s="396"/>
      <c r="BBX190" s="396"/>
      <c r="BBY190" s="396"/>
      <c r="BBZ190" s="396"/>
      <c r="BCA190" s="396"/>
      <c r="BCB190" s="396"/>
      <c r="BCC190" s="396"/>
      <c r="BCD190" s="396"/>
      <c r="BCE190" s="396"/>
      <c r="BCF190" s="396"/>
      <c r="BCG190" s="396"/>
      <c r="BCH190" s="396"/>
      <c r="BCI190" s="396"/>
      <c r="BCJ190" s="396"/>
      <c r="BCK190" s="396"/>
      <c r="BCL190" s="396"/>
      <c r="BCM190" s="396"/>
      <c r="BCN190" s="396"/>
      <c r="BCO190" s="396"/>
      <c r="BCP190" s="396"/>
      <c r="BCQ190" s="396"/>
      <c r="BCR190" s="396"/>
      <c r="BCS190" s="396"/>
      <c r="BCT190" s="396"/>
      <c r="BCU190" s="396"/>
      <c r="BCV190" s="396"/>
      <c r="BCW190" s="396"/>
      <c r="BCX190" s="396"/>
      <c r="BCY190" s="396"/>
      <c r="BCZ190" s="396"/>
      <c r="BDA190" s="396"/>
      <c r="BDB190" s="396"/>
      <c r="BDC190" s="396"/>
      <c r="BDD190" s="396"/>
      <c r="BDE190" s="396"/>
      <c r="BDF190" s="396"/>
      <c r="BDG190" s="396"/>
      <c r="BDH190" s="396"/>
      <c r="BDI190" s="396"/>
      <c r="BDJ190" s="396"/>
      <c r="BDK190" s="396"/>
      <c r="BDL190" s="396"/>
      <c r="BDM190" s="396"/>
      <c r="BDN190" s="396"/>
      <c r="BDO190" s="396"/>
      <c r="BDP190" s="396"/>
      <c r="BDQ190" s="396"/>
      <c r="BDR190" s="396"/>
      <c r="BDS190" s="396"/>
      <c r="BDT190" s="396"/>
      <c r="BDU190" s="396"/>
      <c r="BDV190" s="396"/>
      <c r="BDW190" s="396"/>
      <c r="BDX190" s="396"/>
      <c r="BDY190" s="396"/>
      <c r="BDZ190" s="396"/>
      <c r="BEA190" s="396"/>
      <c r="BEB190" s="396"/>
      <c r="BEC190" s="396"/>
      <c r="BED190" s="396"/>
      <c r="BEE190" s="396"/>
      <c r="BEF190" s="396"/>
      <c r="BEG190" s="396"/>
      <c r="BEH190" s="396"/>
      <c r="BEI190" s="396"/>
      <c r="BEJ190" s="396"/>
      <c r="BEK190" s="396"/>
      <c r="BEL190" s="396"/>
      <c r="BEM190" s="396"/>
      <c r="BEN190" s="396"/>
      <c r="BEO190" s="396"/>
      <c r="BEP190" s="396"/>
      <c r="BEQ190" s="396"/>
      <c r="BER190" s="396"/>
      <c r="BES190" s="396"/>
      <c r="BET190" s="396"/>
      <c r="BEU190" s="396"/>
      <c r="BEV190" s="396"/>
      <c r="BEW190" s="396"/>
      <c r="BEX190" s="396"/>
      <c r="BEY190" s="396"/>
      <c r="BEZ190" s="396"/>
      <c r="BFA190" s="396"/>
      <c r="BFB190" s="396"/>
      <c r="BFC190" s="396"/>
      <c r="BFD190" s="396"/>
      <c r="BFE190" s="396"/>
      <c r="BFF190" s="396"/>
      <c r="BFG190" s="396"/>
      <c r="BFH190" s="396"/>
      <c r="BFI190" s="396"/>
      <c r="BFJ190" s="396"/>
      <c r="BFK190" s="396"/>
      <c r="BFL190" s="396"/>
      <c r="BFM190" s="396"/>
      <c r="BFN190" s="396"/>
      <c r="BFO190" s="396"/>
      <c r="BFP190" s="396"/>
      <c r="BFQ190" s="396"/>
      <c r="BFR190" s="396"/>
      <c r="BFS190" s="396"/>
      <c r="BFT190" s="396"/>
      <c r="BFU190" s="396"/>
      <c r="BFV190" s="396"/>
      <c r="BFW190" s="396"/>
      <c r="BFX190" s="396"/>
      <c r="BFY190" s="396"/>
      <c r="BFZ190" s="396"/>
      <c r="BGA190" s="396"/>
      <c r="BGB190" s="396"/>
      <c r="BGC190" s="396"/>
      <c r="BGD190" s="396"/>
      <c r="BGE190" s="396"/>
      <c r="BGF190" s="396"/>
      <c r="BGG190" s="396"/>
      <c r="BGH190" s="396"/>
      <c r="BGI190" s="396"/>
      <c r="BGJ190" s="396"/>
      <c r="BGK190" s="396"/>
      <c r="BGL190" s="396"/>
      <c r="BGM190" s="396"/>
      <c r="BGN190" s="396"/>
      <c r="BGO190" s="396"/>
      <c r="BGP190" s="396"/>
      <c r="BGQ190" s="396"/>
      <c r="BGR190" s="396"/>
      <c r="BGS190" s="396"/>
      <c r="BGT190" s="396"/>
      <c r="BGU190" s="396"/>
      <c r="BGV190" s="396"/>
      <c r="BGW190" s="396"/>
      <c r="BGX190" s="396"/>
      <c r="BGY190" s="396"/>
      <c r="BGZ190" s="396"/>
      <c r="BHA190" s="396"/>
      <c r="BHB190" s="396"/>
      <c r="BHC190" s="396"/>
      <c r="BHD190" s="396"/>
      <c r="BHE190" s="396"/>
      <c r="BHF190" s="396"/>
      <c r="BHG190" s="396"/>
      <c r="BHH190" s="396"/>
      <c r="BHI190" s="396"/>
      <c r="BHJ190" s="396"/>
      <c r="BHK190" s="396"/>
      <c r="BHL190" s="396"/>
      <c r="BHM190" s="396"/>
      <c r="BHN190" s="396"/>
      <c r="BHO190" s="396"/>
      <c r="BHP190" s="396"/>
      <c r="BHQ190" s="396"/>
      <c r="BHR190" s="396"/>
      <c r="BHS190" s="396"/>
      <c r="BHT190" s="396"/>
      <c r="BHU190" s="396"/>
      <c r="BHV190" s="396"/>
      <c r="BHW190" s="396"/>
      <c r="BHX190" s="396"/>
      <c r="BHY190" s="396"/>
      <c r="BHZ190" s="396"/>
      <c r="BIA190" s="396"/>
      <c r="BIB190" s="396"/>
      <c r="BIC190" s="396"/>
      <c r="BID190" s="396"/>
      <c r="BIE190" s="396"/>
      <c r="BIF190" s="396"/>
      <c r="BIG190" s="396"/>
      <c r="BIH190" s="396"/>
      <c r="BII190" s="396"/>
      <c r="BIJ190" s="396"/>
      <c r="BIK190" s="396"/>
      <c r="BIL190" s="396"/>
      <c r="BIM190" s="396"/>
      <c r="BIN190" s="396"/>
      <c r="BIO190" s="396"/>
      <c r="BIP190" s="396"/>
      <c r="BIQ190" s="396"/>
      <c r="BIR190" s="396"/>
      <c r="BIS190" s="396"/>
      <c r="BIT190" s="396"/>
      <c r="BIU190" s="396"/>
      <c r="BIV190" s="396"/>
      <c r="BIW190" s="396"/>
      <c r="BIX190" s="396"/>
      <c r="BIY190" s="396"/>
      <c r="BIZ190" s="396"/>
      <c r="BJA190" s="396"/>
      <c r="BJB190" s="396"/>
      <c r="BJC190" s="396"/>
      <c r="BJD190" s="396"/>
      <c r="BJE190" s="396"/>
      <c r="BJF190" s="396"/>
      <c r="BJG190" s="396"/>
      <c r="BJH190" s="396"/>
      <c r="BJI190" s="396"/>
      <c r="BJJ190" s="396"/>
      <c r="BJK190" s="396"/>
      <c r="BJL190" s="396"/>
      <c r="BJM190" s="396"/>
      <c r="BJN190" s="396"/>
      <c r="BJO190" s="396"/>
      <c r="BJP190" s="396"/>
      <c r="BJQ190" s="396"/>
      <c r="BJR190" s="396"/>
      <c r="BJS190" s="396"/>
      <c r="BJT190" s="396"/>
      <c r="BJU190" s="396"/>
      <c r="BJV190" s="396"/>
      <c r="BJW190" s="396"/>
      <c r="BJX190" s="396"/>
      <c r="BJY190" s="396"/>
      <c r="BJZ190" s="396"/>
      <c r="BKA190" s="396"/>
      <c r="BKB190" s="396"/>
      <c r="BKC190" s="396"/>
      <c r="BKD190" s="396"/>
      <c r="BKE190" s="396"/>
      <c r="BKF190" s="396"/>
      <c r="BKG190" s="396"/>
      <c r="BKH190" s="396"/>
      <c r="BKI190" s="396"/>
      <c r="BKJ190" s="396"/>
      <c r="BKK190" s="396"/>
      <c r="BKL190" s="396"/>
      <c r="BKM190" s="396"/>
      <c r="BKN190" s="396"/>
      <c r="BKO190" s="396"/>
      <c r="BKP190" s="396"/>
      <c r="BKQ190" s="396"/>
      <c r="BKR190" s="396"/>
      <c r="BKS190" s="396"/>
      <c r="BKT190" s="396"/>
      <c r="BKU190" s="396"/>
      <c r="BKV190" s="396"/>
      <c r="BKW190" s="396"/>
      <c r="BKX190" s="396"/>
      <c r="BKY190" s="396"/>
      <c r="BKZ190" s="396"/>
      <c r="BLA190" s="396"/>
      <c r="BLB190" s="396"/>
      <c r="BLC190" s="396"/>
      <c r="BLD190" s="396"/>
      <c r="BLE190" s="396"/>
      <c r="BLF190" s="396"/>
      <c r="BLG190" s="396"/>
      <c r="BLH190" s="396"/>
      <c r="BLI190" s="396"/>
      <c r="BLJ190" s="396"/>
      <c r="BLK190" s="396"/>
      <c r="BLL190" s="396"/>
      <c r="BLM190" s="396"/>
      <c r="BLN190" s="396"/>
      <c r="BLO190" s="396"/>
      <c r="BLP190" s="396"/>
      <c r="BLQ190" s="396"/>
      <c r="BLR190" s="396"/>
      <c r="BLS190" s="396"/>
      <c r="BLT190" s="396"/>
      <c r="BLU190" s="396"/>
      <c r="BLV190" s="396"/>
      <c r="BLW190" s="396"/>
      <c r="BLX190" s="396"/>
      <c r="BLY190" s="396"/>
      <c r="BLZ190" s="396"/>
      <c r="BMA190" s="396"/>
      <c r="BMB190" s="396"/>
      <c r="BMC190" s="396"/>
      <c r="BMD190" s="396"/>
      <c r="BME190" s="396"/>
      <c r="BMF190" s="396"/>
      <c r="BMG190" s="396"/>
      <c r="BMH190" s="396"/>
      <c r="BMI190" s="396"/>
      <c r="BMJ190" s="396"/>
      <c r="BMK190" s="396"/>
      <c r="BML190" s="396"/>
      <c r="BMM190" s="396"/>
      <c r="BMN190" s="396"/>
      <c r="BMO190" s="396"/>
      <c r="BMP190" s="396"/>
      <c r="BMQ190" s="396"/>
      <c r="BMR190" s="396"/>
      <c r="BMS190" s="396"/>
      <c r="BMT190" s="396"/>
      <c r="BMU190" s="396"/>
      <c r="BMV190" s="396"/>
      <c r="BMW190" s="396"/>
      <c r="BMX190" s="396"/>
      <c r="BMY190" s="396"/>
      <c r="BMZ190" s="396"/>
      <c r="BNA190" s="396"/>
      <c r="BNB190" s="396"/>
      <c r="BNC190" s="396"/>
      <c r="BND190" s="396"/>
      <c r="BNE190" s="396"/>
      <c r="BNF190" s="396"/>
      <c r="BNG190" s="396"/>
      <c r="BNH190" s="396"/>
      <c r="BNI190" s="396"/>
      <c r="BNJ190" s="396"/>
      <c r="BNK190" s="396"/>
      <c r="BNL190" s="396"/>
      <c r="BNM190" s="396"/>
      <c r="BNN190" s="396"/>
      <c r="BNO190" s="396"/>
      <c r="BNP190" s="396"/>
      <c r="BNQ190" s="396"/>
      <c r="BNR190" s="396"/>
      <c r="BNS190" s="396"/>
      <c r="BNT190" s="396"/>
      <c r="BNU190" s="396"/>
      <c r="BNV190" s="396"/>
      <c r="BNW190" s="396"/>
      <c r="BNX190" s="396"/>
      <c r="BNY190" s="396"/>
      <c r="BNZ190" s="396"/>
      <c r="BOA190" s="396"/>
      <c r="BOB190" s="396"/>
      <c r="BOC190" s="396"/>
      <c r="BOD190" s="396"/>
      <c r="BOE190" s="396"/>
      <c r="BOF190" s="396"/>
      <c r="BOG190" s="396"/>
      <c r="BOH190" s="396"/>
      <c r="BOI190" s="396"/>
      <c r="BOJ190" s="396"/>
      <c r="BOK190" s="396"/>
      <c r="BOL190" s="396"/>
      <c r="BOM190" s="396"/>
      <c r="BON190" s="396"/>
      <c r="BOO190" s="396"/>
      <c r="BOP190" s="396"/>
      <c r="BOQ190" s="396"/>
      <c r="BOR190" s="396"/>
      <c r="BOS190" s="396"/>
      <c r="BOT190" s="396"/>
      <c r="BOU190" s="396"/>
      <c r="BOV190" s="396"/>
      <c r="BOW190" s="396"/>
      <c r="BOX190" s="396"/>
      <c r="BOY190" s="396"/>
      <c r="BOZ190" s="396"/>
      <c r="BPA190" s="396"/>
      <c r="BPB190" s="396"/>
      <c r="BPC190" s="396"/>
      <c r="BPD190" s="396"/>
      <c r="BPE190" s="396"/>
      <c r="BPF190" s="396"/>
      <c r="BPG190" s="396"/>
      <c r="BPH190" s="396"/>
      <c r="BPI190" s="396"/>
      <c r="BPJ190" s="396"/>
      <c r="BPK190" s="396"/>
      <c r="BPL190" s="396"/>
      <c r="BPM190" s="396"/>
      <c r="BPN190" s="396"/>
      <c r="BPO190" s="396"/>
      <c r="BPP190" s="396"/>
      <c r="BPQ190" s="396"/>
      <c r="BPR190" s="396"/>
      <c r="BPS190" s="396"/>
      <c r="BPT190" s="396"/>
      <c r="BPU190" s="396"/>
      <c r="BPV190" s="396"/>
      <c r="BPW190" s="396"/>
      <c r="BPX190" s="396"/>
      <c r="BPY190" s="396"/>
      <c r="BPZ190" s="396"/>
      <c r="BQA190" s="396"/>
      <c r="BQB190" s="396"/>
      <c r="BQC190" s="396"/>
      <c r="BQD190" s="396"/>
      <c r="BQE190" s="396"/>
      <c r="BQF190" s="396"/>
      <c r="BQG190" s="396"/>
      <c r="BQH190" s="396"/>
      <c r="BQI190" s="396"/>
      <c r="BQJ190" s="396"/>
      <c r="BQK190" s="396"/>
      <c r="BQL190" s="396"/>
      <c r="BQM190" s="396"/>
      <c r="BQN190" s="396"/>
      <c r="BQO190" s="396"/>
      <c r="BQP190" s="396"/>
      <c r="BQQ190" s="396"/>
      <c r="BQR190" s="396"/>
      <c r="BQS190" s="396"/>
      <c r="BQT190" s="396"/>
      <c r="BQU190" s="396"/>
      <c r="BQV190" s="396"/>
      <c r="BQW190" s="396"/>
      <c r="BQX190" s="396"/>
      <c r="BQY190" s="396"/>
      <c r="BQZ190" s="396"/>
      <c r="BRA190" s="396"/>
      <c r="BRB190" s="396"/>
      <c r="BRC190" s="396"/>
      <c r="BRD190" s="396"/>
      <c r="BRE190" s="396"/>
      <c r="BRF190" s="396"/>
      <c r="BRG190" s="396"/>
      <c r="BRH190" s="396"/>
      <c r="BRI190" s="396"/>
      <c r="BRJ190" s="396"/>
      <c r="BRK190" s="396"/>
      <c r="BRL190" s="396"/>
      <c r="BRM190" s="396"/>
      <c r="BRN190" s="396"/>
      <c r="BRO190" s="396"/>
      <c r="BRP190" s="396"/>
      <c r="BRQ190" s="396"/>
      <c r="BRR190" s="396"/>
      <c r="BRS190" s="396"/>
      <c r="BRT190" s="396"/>
      <c r="BRU190" s="396"/>
      <c r="BRV190" s="396"/>
      <c r="BRW190" s="396"/>
      <c r="BRX190" s="396"/>
      <c r="BRY190" s="396"/>
      <c r="BRZ190" s="396"/>
      <c r="BSA190" s="396"/>
      <c r="BSB190" s="396"/>
      <c r="BSC190" s="396"/>
      <c r="BSD190" s="396"/>
      <c r="BSE190" s="396"/>
      <c r="BSF190" s="396"/>
      <c r="BSG190" s="396"/>
      <c r="BSH190" s="396"/>
      <c r="BSI190" s="396"/>
      <c r="BSJ190" s="396"/>
      <c r="BSK190" s="396"/>
      <c r="BSL190" s="396"/>
      <c r="BSM190" s="396"/>
      <c r="BSN190" s="396"/>
      <c r="BSO190" s="396"/>
      <c r="BSP190" s="396"/>
      <c r="BSQ190" s="396"/>
      <c r="BSR190" s="396"/>
      <c r="BSS190" s="396"/>
      <c r="BST190" s="396"/>
      <c r="BSU190" s="396"/>
      <c r="BSV190" s="396"/>
      <c r="BSW190" s="396"/>
      <c r="BSX190" s="396"/>
      <c r="BSY190" s="396"/>
      <c r="BSZ190" s="396"/>
      <c r="BTA190" s="396"/>
      <c r="BTB190" s="396"/>
      <c r="BTC190" s="396"/>
      <c r="BTD190" s="396"/>
      <c r="BTE190" s="396"/>
      <c r="BTF190" s="396"/>
      <c r="BTG190" s="396"/>
      <c r="BTH190" s="396"/>
      <c r="BTI190" s="396"/>
      <c r="BTJ190" s="396"/>
      <c r="BTK190" s="396"/>
      <c r="BTL190" s="396"/>
      <c r="BTM190" s="396"/>
      <c r="BTN190" s="396"/>
      <c r="BTO190" s="396"/>
      <c r="BTP190" s="396"/>
      <c r="BTQ190" s="396"/>
      <c r="BTR190" s="396"/>
      <c r="BTS190" s="396"/>
      <c r="BTT190" s="396"/>
      <c r="BTU190" s="396"/>
      <c r="BTV190" s="396"/>
      <c r="BTW190" s="396"/>
      <c r="BTX190" s="396"/>
      <c r="BTY190" s="396"/>
      <c r="BTZ190" s="396"/>
      <c r="BUA190" s="396"/>
      <c r="BUB190" s="396"/>
      <c r="BUC190" s="396"/>
      <c r="BUD190" s="396"/>
      <c r="BUE190" s="396"/>
      <c r="BUF190" s="396"/>
      <c r="BUG190" s="396"/>
      <c r="BUH190" s="396"/>
      <c r="BUI190" s="396"/>
      <c r="BUJ190" s="396"/>
      <c r="BUK190" s="396"/>
      <c r="BUL190" s="396"/>
      <c r="BUM190" s="396"/>
      <c r="BUN190" s="396"/>
      <c r="BUO190" s="396"/>
      <c r="BUP190" s="396"/>
      <c r="BUQ190" s="396"/>
      <c r="BUR190" s="396"/>
      <c r="BUS190" s="396"/>
      <c r="BUT190" s="396"/>
      <c r="BUU190" s="396"/>
      <c r="BUV190" s="396"/>
      <c r="BUW190" s="396"/>
      <c r="BUX190" s="396"/>
      <c r="BUY190" s="396"/>
      <c r="BUZ190" s="396"/>
      <c r="BVA190" s="396"/>
      <c r="BVB190" s="396"/>
      <c r="BVC190" s="396"/>
      <c r="BVD190" s="396"/>
      <c r="BVE190" s="396"/>
      <c r="BVF190" s="396"/>
      <c r="BVG190" s="396"/>
      <c r="BVH190" s="396"/>
      <c r="BVI190" s="396"/>
      <c r="BVJ190" s="396"/>
      <c r="BVK190" s="396"/>
      <c r="BVL190" s="396"/>
      <c r="BVM190" s="396"/>
      <c r="BVN190" s="396"/>
      <c r="BVO190" s="396"/>
      <c r="BVP190" s="396"/>
      <c r="BVQ190" s="396"/>
      <c r="BVR190" s="396"/>
      <c r="BVS190" s="396"/>
      <c r="BVT190" s="396"/>
      <c r="BVU190" s="396"/>
      <c r="BVV190" s="396"/>
      <c r="BVW190" s="396"/>
      <c r="BVX190" s="396"/>
      <c r="BVY190" s="396"/>
      <c r="BVZ190" s="396"/>
      <c r="BWA190" s="396"/>
      <c r="BWB190" s="396"/>
      <c r="BWC190" s="396"/>
      <c r="BWD190" s="396"/>
      <c r="BWE190" s="396"/>
      <c r="BWF190" s="396"/>
      <c r="BWG190" s="396"/>
      <c r="BWH190" s="396"/>
      <c r="BWI190" s="396"/>
      <c r="BWJ190" s="396"/>
      <c r="BWK190" s="396"/>
      <c r="BWL190" s="396"/>
      <c r="BWM190" s="396"/>
      <c r="BWN190" s="396"/>
      <c r="BWO190" s="396"/>
      <c r="BWP190" s="396"/>
      <c r="BWQ190" s="396"/>
      <c r="BWR190" s="396"/>
      <c r="BWS190" s="396"/>
      <c r="BWT190" s="396"/>
      <c r="BWU190" s="396"/>
      <c r="BWV190" s="396"/>
      <c r="BWW190" s="396"/>
      <c r="BWX190" s="396"/>
      <c r="BWY190" s="396"/>
      <c r="BWZ190" s="396"/>
      <c r="BXA190" s="396"/>
      <c r="BXB190" s="396"/>
      <c r="BXC190" s="396"/>
      <c r="BXD190" s="396"/>
      <c r="BXE190" s="396"/>
      <c r="BXF190" s="396"/>
      <c r="BXG190" s="396"/>
      <c r="BXH190" s="396"/>
      <c r="BXI190" s="396"/>
      <c r="BXJ190" s="396"/>
      <c r="BXK190" s="396"/>
      <c r="BXL190" s="396"/>
      <c r="BXM190" s="396"/>
      <c r="BXN190" s="396"/>
      <c r="BXO190" s="396"/>
      <c r="BXP190" s="396"/>
      <c r="BXQ190" s="396"/>
      <c r="BXR190" s="396"/>
      <c r="BXS190" s="396"/>
      <c r="BXT190" s="396"/>
      <c r="BXU190" s="396"/>
      <c r="BXV190" s="396"/>
      <c r="BXW190" s="396"/>
      <c r="BXX190" s="396"/>
      <c r="BXY190" s="396"/>
      <c r="BXZ190" s="396"/>
      <c r="BYA190" s="396"/>
      <c r="BYB190" s="396"/>
      <c r="BYC190" s="396"/>
      <c r="BYD190" s="396"/>
      <c r="BYE190" s="396"/>
      <c r="BYF190" s="396"/>
      <c r="BYG190" s="396"/>
      <c r="BYH190" s="396"/>
      <c r="BYI190" s="396"/>
      <c r="BYJ190" s="396"/>
      <c r="BYK190" s="396"/>
      <c r="BYL190" s="396"/>
      <c r="BYM190" s="396"/>
      <c r="BYN190" s="396"/>
      <c r="BYO190" s="396"/>
      <c r="BYP190" s="396"/>
      <c r="BYQ190" s="396"/>
      <c r="BYR190" s="396"/>
      <c r="BYS190" s="396"/>
      <c r="BYT190" s="396"/>
      <c r="BYU190" s="396"/>
      <c r="BYV190" s="396"/>
      <c r="BYW190" s="396"/>
      <c r="BYX190" s="396"/>
      <c r="BYY190" s="396"/>
      <c r="BYZ190" s="396"/>
      <c r="BZA190" s="396"/>
      <c r="BZB190" s="396"/>
      <c r="BZC190" s="396"/>
      <c r="BZD190" s="396"/>
      <c r="BZE190" s="396"/>
      <c r="BZF190" s="396"/>
      <c r="BZG190" s="396"/>
      <c r="BZH190" s="396"/>
      <c r="BZI190" s="396"/>
      <c r="BZJ190" s="396"/>
      <c r="BZK190" s="396"/>
      <c r="BZL190" s="396"/>
      <c r="BZM190" s="396"/>
      <c r="BZN190" s="396"/>
      <c r="BZO190" s="396"/>
      <c r="BZP190" s="396"/>
      <c r="BZQ190" s="396"/>
      <c r="BZR190" s="396"/>
      <c r="BZS190" s="396"/>
      <c r="BZT190" s="396"/>
      <c r="BZU190" s="396"/>
      <c r="BZV190" s="396"/>
      <c r="BZW190" s="396"/>
      <c r="BZX190" s="396"/>
      <c r="BZY190" s="396"/>
      <c r="BZZ190" s="396"/>
      <c r="CAA190" s="396"/>
      <c r="CAB190" s="396"/>
      <c r="CAC190" s="396"/>
      <c r="CAD190" s="396"/>
      <c r="CAE190" s="396"/>
      <c r="CAF190" s="396"/>
      <c r="CAG190" s="396"/>
      <c r="CAH190" s="396"/>
      <c r="CAI190" s="396"/>
      <c r="CAJ190" s="396"/>
      <c r="CAK190" s="396"/>
      <c r="CAL190" s="396"/>
      <c r="CAM190" s="396"/>
      <c r="CAN190" s="396"/>
      <c r="CAO190" s="396"/>
      <c r="CAP190" s="396"/>
      <c r="CAQ190" s="396"/>
      <c r="CAR190" s="396"/>
      <c r="CAS190" s="396"/>
      <c r="CAT190" s="396"/>
      <c r="CAU190" s="396"/>
      <c r="CAV190" s="396"/>
      <c r="CAW190" s="396"/>
      <c r="CAX190" s="396"/>
      <c r="CAY190" s="396"/>
      <c r="CAZ190" s="396"/>
      <c r="CBA190" s="396"/>
      <c r="CBB190" s="396"/>
      <c r="CBC190" s="396"/>
      <c r="CBD190" s="396"/>
      <c r="CBE190" s="396"/>
      <c r="CBF190" s="396"/>
      <c r="CBG190" s="396"/>
      <c r="CBH190" s="396"/>
      <c r="CBI190" s="396"/>
      <c r="CBJ190" s="396"/>
      <c r="CBK190" s="396"/>
      <c r="CBL190" s="396"/>
      <c r="CBM190" s="396"/>
      <c r="CBN190" s="396"/>
      <c r="CBO190" s="396"/>
      <c r="CBP190" s="396"/>
      <c r="CBQ190" s="396"/>
      <c r="CBR190" s="396"/>
      <c r="CBS190" s="396"/>
      <c r="CBT190" s="396"/>
      <c r="CBU190" s="396"/>
      <c r="CBV190" s="396"/>
      <c r="CBW190" s="396"/>
      <c r="CBX190" s="396"/>
      <c r="CBY190" s="396"/>
      <c r="CBZ190" s="396"/>
      <c r="CCA190" s="396"/>
      <c r="CCB190" s="396"/>
      <c r="CCC190" s="396"/>
      <c r="CCD190" s="396"/>
      <c r="CCE190" s="396"/>
      <c r="CCF190" s="396"/>
      <c r="CCG190" s="396"/>
      <c r="CCH190" s="396"/>
      <c r="CCI190" s="396"/>
      <c r="CCJ190" s="396"/>
      <c r="CCK190" s="396"/>
      <c r="CCL190" s="396"/>
      <c r="CCM190" s="396"/>
      <c r="CCN190" s="396"/>
      <c r="CCO190" s="396"/>
      <c r="CCP190" s="396"/>
      <c r="CCQ190" s="396"/>
      <c r="CCR190" s="396"/>
      <c r="CCS190" s="396"/>
      <c r="CCT190" s="396"/>
      <c r="CCU190" s="396"/>
      <c r="CCV190" s="396"/>
      <c r="CCW190" s="396"/>
      <c r="CCX190" s="396"/>
      <c r="CCY190" s="396"/>
      <c r="CCZ190" s="396"/>
      <c r="CDA190" s="396"/>
      <c r="CDB190" s="396"/>
      <c r="CDC190" s="396"/>
      <c r="CDD190" s="396"/>
      <c r="CDE190" s="396"/>
      <c r="CDF190" s="396"/>
      <c r="CDG190" s="396"/>
      <c r="CDH190" s="396"/>
      <c r="CDI190" s="396"/>
      <c r="CDJ190" s="396"/>
      <c r="CDK190" s="396"/>
      <c r="CDL190" s="396"/>
      <c r="CDM190" s="396"/>
      <c r="CDN190" s="396"/>
      <c r="CDO190" s="396"/>
      <c r="CDP190" s="396"/>
      <c r="CDQ190" s="396"/>
      <c r="CDR190" s="396"/>
      <c r="CDS190" s="396"/>
      <c r="CDT190" s="396"/>
      <c r="CDU190" s="396"/>
      <c r="CDV190" s="396"/>
      <c r="CDW190" s="396"/>
      <c r="CDX190" s="396"/>
      <c r="CDY190" s="396"/>
      <c r="CDZ190" s="396"/>
      <c r="CEA190" s="396"/>
      <c r="CEB190" s="396"/>
      <c r="CEC190" s="396"/>
      <c r="CED190" s="396"/>
      <c r="CEE190" s="396"/>
      <c r="CEF190" s="396"/>
      <c r="CEG190" s="396"/>
      <c r="CEH190" s="396"/>
      <c r="CEI190" s="396"/>
      <c r="CEJ190" s="396"/>
      <c r="CEK190" s="396"/>
      <c r="CEL190" s="396"/>
      <c r="CEM190" s="396"/>
      <c r="CEN190" s="396"/>
      <c r="CEO190" s="396"/>
      <c r="CEP190" s="396"/>
      <c r="CEQ190" s="396"/>
      <c r="CER190" s="396"/>
      <c r="CES190" s="396"/>
      <c r="CET190" s="396"/>
      <c r="CEU190" s="396"/>
      <c r="CEV190" s="396"/>
      <c r="CEW190" s="396"/>
      <c r="CEX190" s="396"/>
      <c r="CEY190" s="396"/>
      <c r="CEZ190" s="396"/>
      <c r="CFA190" s="396"/>
      <c r="CFB190" s="396"/>
      <c r="CFC190" s="396"/>
      <c r="CFD190" s="396"/>
      <c r="CFE190" s="396"/>
      <c r="CFF190" s="396"/>
      <c r="CFG190" s="396"/>
      <c r="CFH190" s="396"/>
      <c r="CFI190" s="396"/>
      <c r="CFJ190" s="396"/>
      <c r="CFK190" s="396"/>
      <c r="CFL190" s="396"/>
      <c r="CFM190" s="396"/>
      <c r="CFN190" s="396"/>
      <c r="CFO190" s="396"/>
      <c r="CFP190" s="396"/>
      <c r="CFQ190" s="396"/>
      <c r="CFR190" s="396"/>
      <c r="CFS190" s="396"/>
      <c r="CFT190" s="396"/>
      <c r="CFU190" s="396"/>
      <c r="CFV190" s="396"/>
      <c r="CFW190" s="396"/>
      <c r="CFX190" s="396"/>
      <c r="CFY190" s="396"/>
      <c r="CFZ190" s="396"/>
      <c r="CGA190" s="396"/>
      <c r="CGB190" s="396"/>
      <c r="CGC190" s="396"/>
      <c r="CGD190" s="396"/>
      <c r="CGE190" s="396"/>
      <c r="CGF190" s="396"/>
      <c r="CGG190" s="396"/>
      <c r="CGH190" s="396"/>
      <c r="CGI190" s="396"/>
      <c r="CGJ190" s="396"/>
      <c r="CGK190" s="396"/>
      <c r="CGL190" s="396"/>
      <c r="CGM190" s="396"/>
      <c r="CGN190" s="396"/>
      <c r="CGO190" s="396"/>
      <c r="CGP190" s="396"/>
      <c r="CGQ190" s="396"/>
      <c r="CGR190" s="396"/>
      <c r="CGS190" s="396"/>
      <c r="CGT190" s="396"/>
      <c r="CGU190" s="396"/>
      <c r="CGV190" s="396"/>
      <c r="CGW190" s="396"/>
      <c r="CGX190" s="396"/>
      <c r="CGY190" s="396"/>
      <c r="CGZ190" s="396"/>
      <c r="CHA190" s="396"/>
      <c r="CHB190" s="396"/>
      <c r="CHC190" s="396"/>
      <c r="CHD190" s="396"/>
      <c r="CHE190" s="396"/>
      <c r="CHF190" s="396"/>
      <c r="CHG190" s="396"/>
      <c r="CHH190" s="396"/>
      <c r="CHI190" s="396"/>
      <c r="CHJ190" s="396"/>
      <c r="CHK190" s="396"/>
      <c r="CHL190" s="396"/>
      <c r="CHM190" s="396"/>
      <c r="CHN190" s="396"/>
      <c r="CHO190" s="396"/>
      <c r="CHP190" s="396"/>
      <c r="CHQ190" s="396"/>
      <c r="CHR190" s="396"/>
      <c r="CHS190" s="396"/>
      <c r="CHT190" s="396"/>
      <c r="CHU190" s="396"/>
      <c r="CHV190" s="396"/>
      <c r="CHW190" s="396"/>
      <c r="CHX190" s="396"/>
      <c r="CHY190" s="396"/>
      <c r="CHZ190" s="396"/>
      <c r="CIA190" s="396"/>
      <c r="CIB190" s="396"/>
      <c r="CIC190" s="396"/>
      <c r="CID190" s="396"/>
      <c r="CIE190" s="396"/>
      <c r="CIF190" s="396"/>
      <c r="CIG190" s="396"/>
      <c r="CIH190" s="396"/>
      <c r="CII190" s="396"/>
      <c r="CIJ190" s="396"/>
      <c r="CIK190" s="396"/>
      <c r="CIL190" s="396"/>
      <c r="CIM190" s="396"/>
      <c r="CIN190" s="396"/>
      <c r="CIO190" s="396"/>
      <c r="CIP190" s="396"/>
      <c r="CIQ190" s="396"/>
      <c r="CIR190" s="396"/>
      <c r="CIS190" s="396"/>
      <c r="CIT190" s="396"/>
      <c r="CIU190" s="396"/>
      <c r="CIV190" s="396"/>
      <c r="CIW190" s="396"/>
      <c r="CIX190" s="396"/>
      <c r="CIY190" s="396"/>
      <c r="CIZ190" s="396"/>
      <c r="CJA190" s="396"/>
      <c r="CJB190" s="396"/>
      <c r="CJC190" s="396"/>
      <c r="CJD190" s="396"/>
      <c r="CJE190" s="396"/>
      <c r="CJF190" s="396"/>
      <c r="CJG190" s="396"/>
      <c r="CJH190" s="396"/>
      <c r="CJI190" s="396"/>
      <c r="CJJ190" s="396"/>
      <c r="CJK190" s="396"/>
      <c r="CJL190" s="396"/>
      <c r="CJM190" s="396"/>
      <c r="CJN190" s="396"/>
      <c r="CJO190" s="396"/>
      <c r="CJP190" s="396"/>
      <c r="CJQ190" s="396"/>
      <c r="CJR190" s="396"/>
      <c r="CJS190" s="396"/>
      <c r="CJT190" s="396"/>
      <c r="CJU190" s="396"/>
      <c r="CJV190" s="396"/>
      <c r="CJW190" s="396"/>
      <c r="CJX190" s="396"/>
      <c r="CJY190" s="396"/>
      <c r="CJZ190" s="396"/>
      <c r="CKA190" s="396"/>
      <c r="CKB190" s="396"/>
      <c r="CKC190" s="396"/>
      <c r="CKD190" s="396"/>
      <c r="CKE190" s="396"/>
      <c r="CKF190" s="396"/>
      <c r="CKG190" s="396"/>
      <c r="CKH190" s="396"/>
      <c r="CKI190" s="396"/>
      <c r="CKJ190" s="396"/>
      <c r="CKK190" s="396"/>
      <c r="CKL190" s="396"/>
      <c r="CKM190" s="396"/>
      <c r="CKN190" s="396"/>
      <c r="CKO190" s="396"/>
      <c r="CKP190" s="396"/>
      <c r="CKQ190" s="396"/>
      <c r="CKR190" s="396"/>
      <c r="CKS190" s="396"/>
      <c r="CKT190" s="396"/>
      <c r="CKU190" s="396"/>
      <c r="CKV190" s="396"/>
      <c r="CKW190" s="396"/>
      <c r="CKX190" s="396"/>
      <c r="CKY190" s="396"/>
      <c r="CKZ190" s="396"/>
      <c r="CLA190" s="396"/>
      <c r="CLB190" s="396"/>
      <c r="CLC190" s="396"/>
      <c r="CLD190" s="396"/>
      <c r="CLE190" s="396"/>
      <c r="CLF190" s="396"/>
      <c r="CLG190" s="396"/>
      <c r="CLH190" s="396"/>
      <c r="CLI190" s="396"/>
      <c r="CLJ190" s="396"/>
      <c r="CLK190" s="396"/>
      <c r="CLL190" s="396"/>
      <c r="CLM190" s="396"/>
      <c r="CLN190" s="396"/>
      <c r="CLO190" s="396"/>
      <c r="CLP190" s="396"/>
      <c r="CLQ190" s="396"/>
      <c r="CLR190" s="396"/>
      <c r="CLS190" s="396"/>
      <c r="CLT190" s="396"/>
      <c r="CLU190" s="396"/>
      <c r="CLV190" s="396"/>
      <c r="CLW190" s="396"/>
      <c r="CLX190" s="396"/>
      <c r="CLY190" s="396"/>
      <c r="CLZ190" s="396"/>
      <c r="CMA190" s="396"/>
      <c r="CMB190" s="396"/>
      <c r="CMC190" s="396"/>
      <c r="CMD190" s="396"/>
      <c r="CME190" s="396"/>
      <c r="CMF190" s="396"/>
      <c r="CMG190" s="396"/>
      <c r="CMH190" s="396"/>
      <c r="CMI190" s="396"/>
      <c r="CMJ190" s="396"/>
      <c r="CMK190" s="396"/>
      <c r="CML190" s="396"/>
      <c r="CMM190" s="396"/>
      <c r="CMN190" s="396"/>
      <c r="CMO190" s="396"/>
      <c r="CMP190" s="396"/>
      <c r="CMQ190" s="396"/>
      <c r="CMR190" s="396"/>
      <c r="CMS190" s="396"/>
      <c r="CMT190" s="396"/>
      <c r="CMU190" s="396"/>
      <c r="CMV190" s="396"/>
      <c r="CMW190" s="396"/>
      <c r="CMX190" s="396"/>
      <c r="CMY190" s="396"/>
      <c r="CMZ190" s="396"/>
      <c r="CNA190" s="396"/>
      <c r="CNB190" s="396"/>
      <c r="CNC190" s="396"/>
      <c r="CND190" s="396"/>
      <c r="CNE190" s="396"/>
      <c r="CNF190" s="396"/>
      <c r="CNG190" s="396"/>
      <c r="CNH190" s="396"/>
      <c r="CNI190" s="396"/>
      <c r="CNJ190" s="396"/>
      <c r="CNK190" s="396"/>
      <c r="CNL190" s="396"/>
      <c r="CNM190" s="396"/>
      <c r="CNN190" s="396"/>
      <c r="CNO190" s="396"/>
      <c r="CNP190" s="396"/>
      <c r="CNQ190" s="396"/>
      <c r="CNR190" s="396"/>
      <c r="CNS190" s="396"/>
      <c r="CNT190" s="396"/>
      <c r="CNU190" s="396"/>
      <c r="CNV190" s="396"/>
      <c r="CNW190" s="396"/>
      <c r="CNX190" s="396"/>
      <c r="CNY190" s="396"/>
      <c r="CNZ190" s="396"/>
      <c r="COA190" s="396"/>
      <c r="COB190" s="396"/>
      <c r="COC190" s="396"/>
      <c r="COD190" s="396"/>
      <c r="COE190" s="396"/>
      <c r="COF190" s="396"/>
      <c r="COG190" s="396"/>
      <c r="COH190" s="396"/>
      <c r="COI190" s="396"/>
      <c r="COJ190" s="396"/>
      <c r="COK190" s="396"/>
      <c r="COL190" s="396"/>
      <c r="COM190" s="396"/>
      <c r="CON190" s="396"/>
      <c r="COO190" s="396"/>
      <c r="COP190" s="396"/>
      <c r="COQ190" s="396"/>
      <c r="COR190" s="396"/>
      <c r="COS190" s="396"/>
      <c r="COT190" s="396"/>
      <c r="COU190" s="396"/>
      <c r="COV190" s="396"/>
      <c r="COW190" s="396"/>
      <c r="COX190" s="396"/>
      <c r="COY190" s="396"/>
      <c r="COZ190" s="396"/>
      <c r="CPA190" s="396"/>
      <c r="CPB190" s="396"/>
      <c r="CPC190" s="396"/>
      <c r="CPD190" s="396"/>
      <c r="CPE190" s="396"/>
      <c r="CPF190" s="396"/>
      <c r="CPG190" s="396"/>
      <c r="CPH190" s="396"/>
      <c r="CPI190" s="396"/>
      <c r="CPJ190" s="396"/>
      <c r="CPK190" s="396"/>
      <c r="CPL190" s="396"/>
      <c r="CPM190" s="396"/>
      <c r="CPN190" s="396"/>
      <c r="CPO190" s="396"/>
      <c r="CPP190" s="396"/>
      <c r="CPQ190" s="396"/>
      <c r="CPR190" s="396"/>
      <c r="CPS190" s="396"/>
      <c r="CPT190" s="396"/>
      <c r="CPU190" s="396"/>
      <c r="CPV190" s="396"/>
      <c r="CPW190" s="396"/>
      <c r="CPX190" s="396"/>
      <c r="CPY190" s="396"/>
      <c r="CPZ190" s="396"/>
      <c r="CQA190" s="396"/>
      <c r="CQB190" s="396"/>
      <c r="CQC190" s="396"/>
      <c r="CQD190" s="396"/>
      <c r="CQE190" s="396"/>
      <c r="CQF190" s="396"/>
      <c r="CQG190" s="396"/>
      <c r="CQH190" s="396"/>
      <c r="CQI190" s="396"/>
      <c r="CQJ190" s="396"/>
      <c r="CQK190" s="396"/>
      <c r="CQL190" s="396"/>
      <c r="CQM190" s="396"/>
      <c r="CQN190" s="396"/>
      <c r="CQO190" s="396"/>
      <c r="CQP190" s="396"/>
      <c r="CQQ190" s="396"/>
      <c r="CQR190" s="396"/>
      <c r="CQS190" s="396"/>
      <c r="CQT190" s="396"/>
      <c r="CQU190" s="396"/>
      <c r="CQV190" s="396"/>
      <c r="CQW190" s="396"/>
      <c r="CQX190" s="396"/>
      <c r="CQY190" s="396"/>
      <c r="CQZ190" s="396"/>
      <c r="CRA190" s="396"/>
      <c r="CRB190" s="396"/>
      <c r="CRC190" s="396"/>
      <c r="CRD190" s="396"/>
      <c r="CRE190" s="396"/>
      <c r="CRF190" s="396"/>
      <c r="CRG190" s="396"/>
      <c r="CRH190" s="396"/>
      <c r="CRI190" s="396"/>
      <c r="CRJ190" s="396"/>
      <c r="CRK190" s="396"/>
      <c r="CRL190" s="396"/>
      <c r="CRM190" s="396"/>
      <c r="CRN190" s="396"/>
      <c r="CRO190" s="396"/>
      <c r="CRP190" s="396"/>
      <c r="CRQ190" s="396"/>
      <c r="CRR190" s="396"/>
      <c r="CRS190" s="396"/>
      <c r="CRT190" s="396"/>
      <c r="CRU190" s="396"/>
      <c r="CRV190" s="396"/>
      <c r="CRW190" s="396"/>
      <c r="CRX190" s="396"/>
      <c r="CRY190" s="396"/>
      <c r="CRZ190" s="396"/>
      <c r="CSA190" s="396"/>
      <c r="CSB190" s="396"/>
      <c r="CSC190" s="396"/>
      <c r="CSD190" s="396"/>
      <c r="CSE190" s="396"/>
      <c r="CSF190" s="396"/>
      <c r="CSG190" s="396"/>
      <c r="CSH190" s="396"/>
      <c r="CSI190" s="396"/>
      <c r="CSJ190" s="396"/>
      <c r="CSK190" s="396"/>
      <c r="CSL190" s="396"/>
      <c r="CSM190" s="396"/>
      <c r="CSN190" s="396"/>
      <c r="CSO190" s="396"/>
      <c r="CSP190" s="396"/>
      <c r="CSQ190" s="396"/>
      <c r="CSR190" s="396"/>
      <c r="CSS190" s="396"/>
      <c r="CST190" s="396"/>
      <c r="CSU190" s="396"/>
      <c r="CSV190" s="396"/>
      <c r="CSW190" s="396"/>
      <c r="CSX190" s="396"/>
      <c r="CSY190" s="396"/>
      <c r="CSZ190" s="396"/>
      <c r="CTA190" s="396"/>
      <c r="CTB190" s="396"/>
      <c r="CTC190" s="396"/>
      <c r="CTD190" s="396"/>
      <c r="CTE190" s="396"/>
      <c r="CTF190" s="396"/>
      <c r="CTG190" s="396"/>
      <c r="CTH190" s="396"/>
      <c r="CTI190" s="396"/>
      <c r="CTJ190" s="396"/>
      <c r="CTK190" s="396"/>
      <c r="CTL190" s="396"/>
      <c r="CTM190" s="396"/>
      <c r="CTN190" s="396"/>
      <c r="CTO190" s="396"/>
      <c r="CTP190" s="396"/>
      <c r="CTQ190" s="396"/>
      <c r="CTR190" s="396"/>
      <c r="CTS190" s="396"/>
      <c r="CTT190" s="396"/>
      <c r="CTU190" s="396"/>
      <c r="CTV190" s="396"/>
      <c r="CTW190" s="396"/>
      <c r="CTX190" s="396"/>
      <c r="CTY190" s="396"/>
      <c r="CTZ190" s="396"/>
      <c r="CUA190" s="396"/>
      <c r="CUB190" s="396"/>
      <c r="CUC190" s="396"/>
      <c r="CUD190" s="396"/>
      <c r="CUE190" s="396"/>
      <c r="CUF190" s="396"/>
      <c r="CUG190" s="396"/>
      <c r="CUH190" s="396"/>
      <c r="CUI190" s="396"/>
      <c r="CUJ190" s="396"/>
      <c r="CUK190" s="396"/>
      <c r="CUL190" s="396"/>
      <c r="CUM190" s="396"/>
      <c r="CUN190" s="396"/>
      <c r="CUO190" s="396"/>
      <c r="CUP190" s="396"/>
      <c r="CUQ190" s="396"/>
      <c r="CUR190" s="396"/>
      <c r="CUS190" s="396"/>
      <c r="CUT190" s="396"/>
      <c r="CUU190" s="396"/>
      <c r="CUV190" s="396"/>
      <c r="CUW190" s="396"/>
      <c r="CUX190" s="396"/>
      <c r="CUY190" s="396"/>
      <c r="CUZ190" s="396"/>
      <c r="CVA190" s="396"/>
      <c r="CVB190" s="396"/>
      <c r="CVC190" s="396"/>
      <c r="CVD190" s="396"/>
      <c r="CVE190" s="396"/>
      <c r="CVF190" s="396"/>
      <c r="CVG190" s="396"/>
      <c r="CVH190" s="396"/>
      <c r="CVI190" s="396"/>
      <c r="CVJ190" s="396"/>
      <c r="CVK190" s="396"/>
      <c r="CVL190" s="396"/>
      <c r="CVM190" s="396"/>
      <c r="CVN190" s="396"/>
      <c r="CVO190" s="396"/>
      <c r="CVP190" s="396"/>
      <c r="CVQ190" s="396"/>
      <c r="CVR190" s="396"/>
      <c r="CVS190" s="396"/>
      <c r="CVT190" s="396"/>
      <c r="CVU190" s="396"/>
      <c r="CVV190" s="396"/>
      <c r="CVW190" s="396"/>
      <c r="CVX190" s="396"/>
      <c r="CVY190" s="396"/>
      <c r="CVZ190" s="396"/>
      <c r="CWA190" s="396"/>
      <c r="CWB190" s="396"/>
      <c r="CWC190" s="396"/>
      <c r="CWD190" s="396"/>
      <c r="CWE190" s="396"/>
      <c r="CWF190" s="396"/>
      <c r="CWG190" s="396"/>
      <c r="CWH190" s="396"/>
      <c r="CWI190" s="396"/>
      <c r="CWJ190" s="396"/>
      <c r="CWK190" s="396"/>
      <c r="CWL190" s="396"/>
      <c r="CWM190" s="396"/>
      <c r="CWN190" s="396"/>
      <c r="CWO190" s="396"/>
      <c r="CWP190" s="396"/>
      <c r="CWQ190" s="396"/>
      <c r="CWR190" s="396"/>
      <c r="CWS190" s="396"/>
      <c r="CWT190" s="396"/>
      <c r="CWU190" s="396"/>
      <c r="CWV190" s="396"/>
      <c r="CWW190" s="396"/>
      <c r="CWX190" s="396"/>
      <c r="CWY190" s="396"/>
      <c r="CWZ190" s="396"/>
      <c r="CXA190" s="396"/>
      <c r="CXB190" s="396"/>
      <c r="CXC190" s="396"/>
      <c r="CXD190" s="396"/>
      <c r="CXE190" s="396"/>
      <c r="CXF190" s="396"/>
      <c r="CXG190" s="396"/>
      <c r="CXH190" s="396"/>
      <c r="CXI190" s="396"/>
      <c r="CXJ190" s="396"/>
      <c r="CXK190" s="396"/>
      <c r="CXL190" s="396"/>
      <c r="CXM190" s="396"/>
      <c r="CXN190" s="396"/>
      <c r="CXO190" s="396"/>
      <c r="CXP190" s="396"/>
      <c r="CXQ190" s="396"/>
      <c r="CXR190" s="396"/>
      <c r="CXS190" s="396"/>
      <c r="CXT190" s="396"/>
      <c r="CXU190" s="396"/>
      <c r="CXV190" s="396"/>
      <c r="CXW190" s="396"/>
      <c r="CXX190" s="396"/>
      <c r="CXY190" s="396"/>
      <c r="CXZ190" s="396"/>
      <c r="CYA190" s="396"/>
      <c r="CYB190" s="396"/>
      <c r="CYC190" s="396"/>
      <c r="CYD190" s="396"/>
      <c r="CYE190" s="396"/>
      <c r="CYF190" s="396"/>
      <c r="CYG190" s="396"/>
      <c r="CYH190" s="396"/>
      <c r="CYI190" s="396"/>
      <c r="CYJ190" s="396"/>
      <c r="CYK190" s="396"/>
      <c r="CYL190" s="396"/>
      <c r="CYM190" s="396"/>
      <c r="CYN190" s="396"/>
      <c r="CYO190" s="396"/>
      <c r="CYP190" s="396"/>
      <c r="CYQ190" s="396"/>
      <c r="CYR190" s="396"/>
      <c r="CYS190" s="396"/>
      <c r="CYT190" s="396"/>
      <c r="CYU190" s="396"/>
      <c r="CYV190" s="396"/>
      <c r="CYW190" s="396"/>
      <c r="CYX190" s="396"/>
      <c r="CYY190" s="396"/>
      <c r="CYZ190" s="396"/>
      <c r="CZA190" s="396"/>
      <c r="CZB190" s="396"/>
      <c r="CZC190" s="396"/>
      <c r="CZD190" s="396"/>
      <c r="CZE190" s="396"/>
      <c r="CZF190" s="396"/>
      <c r="CZG190" s="396"/>
      <c r="CZH190" s="396"/>
      <c r="CZI190" s="396"/>
      <c r="CZJ190" s="396"/>
      <c r="CZK190" s="396"/>
      <c r="CZL190" s="396"/>
      <c r="CZM190" s="396"/>
      <c r="CZN190" s="396"/>
      <c r="CZO190" s="396"/>
      <c r="CZP190" s="396"/>
      <c r="CZQ190" s="396"/>
      <c r="CZR190" s="396"/>
      <c r="CZS190" s="396"/>
      <c r="CZT190" s="396"/>
      <c r="CZU190" s="396"/>
      <c r="CZV190" s="396"/>
      <c r="CZW190" s="396"/>
      <c r="CZX190" s="396"/>
      <c r="CZY190" s="396"/>
      <c r="CZZ190" s="396"/>
      <c r="DAA190" s="396"/>
      <c r="DAB190" s="396"/>
      <c r="DAC190" s="396"/>
      <c r="DAD190" s="396"/>
      <c r="DAE190" s="396"/>
      <c r="DAF190" s="396"/>
      <c r="DAG190" s="396"/>
      <c r="DAH190" s="396"/>
      <c r="DAI190" s="396"/>
      <c r="DAJ190" s="396"/>
      <c r="DAK190" s="396"/>
      <c r="DAL190" s="396"/>
      <c r="DAM190" s="396"/>
      <c r="DAN190" s="396"/>
      <c r="DAO190" s="396"/>
      <c r="DAP190" s="396"/>
      <c r="DAQ190" s="396"/>
      <c r="DAR190" s="396"/>
      <c r="DAS190" s="396"/>
      <c r="DAT190" s="396"/>
      <c r="DAU190" s="396"/>
      <c r="DAV190" s="396"/>
      <c r="DAW190" s="396"/>
      <c r="DAX190" s="396"/>
      <c r="DAY190" s="396"/>
      <c r="DAZ190" s="396"/>
      <c r="DBA190" s="396"/>
      <c r="DBB190" s="396"/>
      <c r="DBC190" s="396"/>
      <c r="DBD190" s="396"/>
      <c r="DBE190" s="396"/>
      <c r="DBF190" s="396"/>
      <c r="DBG190" s="396"/>
      <c r="DBH190" s="396"/>
      <c r="DBI190" s="396"/>
      <c r="DBJ190" s="396"/>
      <c r="DBK190" s="396"/>
      <c r="DBL190" s="396"/>
      <c r="DBM190" s="396"/>
      <c r="DBN190" s="396"/>
      <c r="DBO190" s="396"/>
      <c r="DBP190" s="396"/>
      <c r="DBQ190" s="396"/>
      <c r="DBR190" s="396"/>
      <c r="DBS190" s="396"/>
      <c r="DBT190" s="396"/>
      <c r="DBU190" s="396"/>
      <c r="DBV190" s="396"/>
      <c r="DBW190" s="396"/>
      <c r="DBX190" s="396"/>
      <c r="DBY190" s="396"/>
      <c r="DBZ190" s="396"/>
      <c r="DCA190" s="396"/>
      <c r="DCB190" s="396"/>
      <c r="DCC190" s="396"/>
      <c r="DCD190" s="396"/>
      <c r="DCE190" s="396"/>
      <c r="DCF190" s="396"/>
      <c r="DCG190" s="396"/>
      <c r="DCH190" s="396"/>
      <c r="DCI190" s="396"/>
      <c r="DCJ190" s="396"/>
      <c r="DCK190" s="396"/>
      <c r="DCL190" s="396"/>
      <c r="DCM190" s="396"/>
      <c r="DCN190" s="396"/>
      <c r="DCO190" s="396"/>
      <c r="DCP190" s="396"/>
      <c r="DCQ190" s="396"/>
      <c r="DCR190" s="396"/>
      <c r="DCS190" s="396"/>
      <c r="DCT190" s="396"/>
      <c r="DCU190" s="396"/>
      <c r="DCV190" s="396"/>
      <c r="DCW190" s="396"/>
      <c r="DCX190" s="396"/>
      <c r="DCY190" s="396"/>
      <c r="DCZ190" s="396"/>
      <c r="DDA190" s="396"/>
      <c r="DDB190" s="396"/>
      <c r="DDC190" s="396"/>
      <c r="DDD190" s="396"/>
      <c r="DDE190" s="396"/>
      <c r="DDF190" s="396"/>
      <c r="DDG190" s="396"/>
      <c r="DDH190" s="396"/>
      <c r="DDI190" s="396"/>
      <c r="DDJ190" s="396"/>
      <c r="DDK190" s="396"/>
      <c r="DDL190" s="396"/>
      <c r="DDM190" s="396"/>
      <c r="DDN190" s="396"/>
      <c r="DDO190" s="396"/>
      <c r="DDP190" s="396"/>
      <c r="DDQ190" s="396"/>
      <c r="DDR190" s="396"/>
      <c r="DDS190" s="396"/>
      <c r="DDT190" s="396"/>
      <c r="DDU190" s="396"/>
      <c r="DDV190" s="396"/>
      <c r="DDW190" s="396"/>
      <c r="DDX190" s="396"/>
      <c r="DDY190" s="396"/>
      <c r="DDZ190" s="396"/>
      <c r="DEA190" s="396"/>
      <c r="DEB190" s="396"/>
      <c r="DEC190" s="396"/>
      <c r="DED190" s="396"/>
      <c r="DEE190" s="396"/>
      <c r="DEF190" s="396"/>
      <c r="DEG190" s="396"/>
      <c r="DEH190" s="396"/>
      <c r="DEI190" s="396"/>
      <c r="DEJ190" s="396"/>
      <c r="DEK190" s="396"/>
      <c r="DEL190" s="396"/>
      <c r="DEM190" s="396"/>
      <c r="DEN190" s="396"/>
      <c r="DEO190" s="396"/>
      <c r="DEP190" s="396"/>
      <c r="DEQ190" s="396"/>
      <c r="DER190" s="396"/>
      <c r="DES190" s="396"/>
      <c r="DET190" s="396"/>
      <c r="DEU190" s="396"/>
      <c r="DEV190" s="396"/>
      <c r="DEW190" s="396"/>
      <c r="DEX190" s="396"/>
      <c r="DEY190" s="396"/>
      <c r="DEZ190" s="396"/>
      <c r="DFA190" s="396"/>
      <c r="DFB190" s="396"/>
      <c r="DFC190" s="396"/>
      <c r="DFD190" s="396"/>
      <c r="DFE190" s="396"/>
      <c r="DFF190" s="396"/>
      <c r="DFG190" s="396"/>
      <c r="DFH190" s="396"/>
      <c r="DFI190" s="396"/>
      <c r="DFJ190" s="396"/>
      <c r="DFK190" s="396"/>
      <c r="DFL190" s="396"/>
      <c r="DFM190" s="396"/>
      <c r="DFN190" s="396"/>
      <c r="DFO190" s="396"/>
      <c r="DFP190" s="396"/>
      <c r="DFQ190" s="396"/>
      <c r="DFR190" s="396"/>
      <c r="DFS190" s="396"/>
      <c r="DFT190" s="396"/>
      <c r="DFU190" s="396"/>
      <c r="DFV190" s="396"/>
      <c r="DFW190" s="396"/>
      <c r="DFX190" s="396"/>
      <c r="DFY190" s="396"/>
      <c r="DFZ190" s="396"/>
      <c r="DGA190" s="396"/>
      <c r="DGB190" s="396"/>
      <c r="DGC190" s="396"/>
      <c r="DGD190" s="396"/>
      <c r="DGE190" s="396"/>
      <c r="DGF190" s="396"/>
      <c r="DGG190" s="396"/>
      <c r="DGH190" s="396"/>
      <c r="DGI190" s="396"/>
      <c r="DGJ190" s="396"/>
      <c r="DGK190" s="396"/>
      <c r="DGL190" s="396"/>
      <c r="DGM190" s="396"/>
      <c r="DGN190" s="396"/>
      <c r="DGO190" s="396"/>
      <c r="DGP190" s="396"/>
      <c r="DGQ190" s="396"/>
      <c r="DGR190" s="396"/>
      <c r="DGS190" s="396"/>
      <c r="DGT190" s="396"/>
      <c r="DGU190" s="396"/>
      <c r="DGV190" s="396"/>
      <c r="DGW190" s="396"/>
      <c r="DGX190" s="396"/>
      <c r="DGY190" s="396"/>
      <c r="DGZ190" s="396"/>
      <c r="DHA190" s="396"/>
      <c r="DHB190" s="396"/>
      <c r="DHC190" s="396"/>
      <c r="DHD190" s="396"/>
      <c r="DHE190" s="396"/>
      <c r="DHF190" s="396"/>
      <c r="DHG190" s="396"/>
      <c r="DHH190" s="396"/>
      <c r="DHI190" s="396"/>
      <c r="DHJ190" s="396"/>
      <c r="DHK190" s="396"/>
      <c r="DHL190" s="396"/>
      <c r="DHM190" s="396"/>
      <c r="DHN190" s="396"/>
      <c r="DHO190" s="396"/>
      <c r="DHP190" s="396"/>
      <c r="DHQ190" s="396"/>
      <c r="DHR190" s="396"/>
      <c r="DHS190" s="396"/>
      <c r="DHT190" s="396"/>
      <c r="DHU190" s="396"/>
      <c r="DHV190" s="396"/>
      <c r="DHW190" s="396"/>
      <c r="DHX190" s="396"/>
      <c r="DHY190" s="396"/>
      <c r="DHZ190" s="396"/>
      <c r="DIA190" s="396"/>
      <c r="DIB190" s="396"/>
      <c r="DIC190" s="396"/>
      <c r="DID190" s="396"/>
      <c r="DIE190" s="396"/>
      <c r="DIF190" s="396"/>
      <c r="DIG190" s="396"/>
      <c r="DIH190" s="396"/>
      <c r="DII190" s="396"/>
      <c r="DIJ190" s="396"/>
      <c r="DIK190" s="396"/>
      <c r="DIL190" s="396"/>
      <c r="DIM190" s="396"/>
      <c r="DIN190" s="396"/>
      <c r="DIO190" s="396"/>
      <c r="DIP190" s="396"/>
      <c r="DIQ190" s="396"/>
      <c r="DIR190" s="396"/>
      <c r="DIS190" s="396"/>
      <c r="DIT190" s="396"/>
      <c r="DIU190" s="396"/>
      <c r="DIV190" s="396"/>
      <c r="DIW190" s="396"/>
      <c r="DIX190" s="396"/>
      <c r="DIY190" s="396"/>
      <c r="DIZ190" s="396"/>
      <c r="DJA190" s="396"/>
      <c r="DJB190" s="396"/>
      <c r="DJC190" s="396"/>
      <c r="DJD190" s="396"/>
      <c r="DJE190" s="396"/>
      <c r="DJF190" s="396"/>
      <c r="DJG190" s="396"/>
      <c r="DJH190" s="396"/>
      <c r="DJI190" s="396"/>
      <c r="DJJ190" s="396"/>
      <c r="DJK190" s="396"/>
      <c r="DJL190" s="396"/>
      <c r="DJM190" s="396"/>
      <c r="DJN190" s="396"/>
      <c r="DJO190" s="396"/>
      <c r="DJP190" s="396"/>
      <c r="DJQ190" s="396"/>
      <c r="DJR190" s="396"/>
      <c r="DJS190" s="396"/>
      <c r="DJT190" s="396"/>
      <c r="DJU190" s="396"/>
      <c r="DJV190" s="396"/>
      <c r="DJW190" s="396"/>
      <c r="DJX190" s="396"/>
      <c r="DJY190" s="396"/>
      <c r="DJZ190" s="396"/>
      <c r="DKA190" s="396"/>
      <c r="DKB190" s="396"/>
      <c r="DKC190" s="396"/>
      <c r="DKD190" s="396"/>
      <c r="DKE190" s="396"/>
      <c r="DKF190" s="396"/>
      <c r="DKG190" s="396"/>
      <c r="DKH190" s="396"/>
      <c r="DKI190" s="396"/>
      <c r="DKJ190" s="396"/>
      <c r="DKK190" s="396"/>
      <c r="DKL190" s="396"/>
      <c r="DKM190" s="396"/>
      <c r="DKN190" s="396"/>
      <c r="DKO190" s="396"/>
      <c r="DKP190" s="396"/>
      <c r="DKQ190" s="396"/>
      <c r="DKR190" s="396"/>
      <c r="DKS190" s="396"/>
      <c r="DKT190" s="396"/>
      <c r="DKU190" s="396"/>
      <c r="DKV190" s="396"/>
      <c r="DKW190" s="396"/>
      <c r="DKX190" s="396"/>
      <c r="DKY190" s="396"/>
      <c r="DKZ190" s="396"/>
      <c r="DLA190" s="396"/>
      <c r="DLB190" s="396"/>
      <c r="DLC190" s="396"/>
      <c r="DLD190" s="396"/>
      <c r="DLE190" s="396"/>
      <c r="DLF190" s="396"/>
      <c r="DLG190" s="396"/>
      <c r="DLH190" s="396"/>
      <c r="DLI190" s="396"/>
      <c r="DLJ190" s="396"/>
      <c r="DLK190" s="396"/>
      <c r="DLL190" s="396"/>
      <c r="DLM190" s="396"/>
      <c r="DLN190" s="396"/>
      <c r="DLO190" s="396"/>
      <c r="DLP190" s="396"/>
      <c r="DLQ190" s="396"/>
      <c r="DLR190" s="396"/>
      <c r="DLS190" s="396"/>
      <c r="DLT190" s="396"/>
      <c r="DLU190" s="396"/>
      <c r="DLV190" s="396"/>
      <c r="DLW190" s="396"/>
      <c r="DLX190" s="396"/>
      <c r="DLY190" s="396"/>
      <c r="DLZ190" s="396"/>
      <c r="DMA190" s="396"/>
      <c r="DMB190" s="396"/>
      <c r="DMC190" s="396"/>
      <c r="DMD190" s="396"/>
      <c r="DME190" s="396"/>
      <c r="DMF190" s="396"/>
      <c r="DMG190" s="396"/>
      <c r="DMH190" s="396"/>
      <c r="DMI190" s="396"/>
      <c r="DMJ190" s="396"/>
      <c r="DMK190" s="396"/>
      <c r="DML190" s="396"/>
      <c r="DMM190" s="396"/>
      <c r="DMN190" s="396"/>
      <c r="DMO190" s="396"/>
      <c r="DMP190" s="396"/>
      <c r="DMQ190" s="396"/>
      <c r="DMR190" s="396"/>
      <c r="DMS190" s="396"/>
      <c r="DMT190" s="396"/>
      <c r="DMU190" s="396"/>
      <c r="DMV190" s="396"/>
      <c r="DMW190" s="396"/>
      <c r="DMX190" s="396"/>
      <c r="DMY190" s="396"/>
      <c r="DMZ190" s="396"/>
      <c r="DNA190" s="396"/>
      <c r="DNB190" s="396"/>
      <c r="DNC190" s="396"/>
      <c r="DND190" s="396"/>
      <c r="DNE190" s="396"/>
      <c r="DNF190" s="396"/>
      <c r="DNG190" s="396"/>
      <c r="DNH190" s="396"/>
      <c r="DNI190" s="396"/>
      <c r="DNJ190" s="396"/>
      <c r="DNK190" s="396"/>
      <c r="DNL190" s="396"/>
      <c r="DNM190" s="396"/>
      <c r="DNN190" s="396"/>
      <c r="DNO190" s="396"/>
      <c r="DNP190" s="396"/>
      <c r="DNQ190" s="396"/>
      <c r="DNR190" s="396"/>
      <c r="DNS190" s="396"/>
      <c r="DNT190" s="396"/>
      <c r="DNU190" s="396"/>
      <c r="DNV190" s="396"/>
      <c r="DNW190" s="396"/>
      <c r="DNX190" s="396"/>
      <c r="DNY190" s="396"/>
      <c r="DNZ190" s="396"/>
      <c r="DOA190" s="396"/>
      <c r="DOB190" s="396"/>
      <c r="DOC190" s="396"/>
      <c r="DOD190" s="396"/>
      <c r="DOE190" s="396"/>
      <c r="DOF190" s="396"/>
      <c r="DOG190" s="396"/>
      <c r="DOH190" s="396"/>
      <c r="DOI190" s="396"/>
      <c r="DOJ190" s="396"/>
      <c r="DOK190" s="396"/>
      <c r="DOL190" s="396"/>
      <c r="DOM190" s="396"/>
      <c r="DON190" s="396"/>
      <c r="DOO190" s="396"/>
      <c r="DOP190" s="396"/>
      <c r="DOQ190" s="396"/>
      <c r="DOR190" s="396"/>
      <c r="DOS190" s="396"/>
      <c r="DOT190" s="396"/>
      <c r="DOU190" s="396"/>
      <c r="DOV190" s="396"/>
      <c r="DOW190" s="396"/>
      <c r="DOX190" s="396"/>
      <c r="DOY190" s="396"/>
      <c r="DOZ190" s="396"/>
      <c r="DPA190" s="396"/>
      <c r="DPB190" s="396"/>
      <c r="DPC190" s="396"/>
      <c r="DPD190" s="396"/>
      <c r="DPE190" s="396"/>
      <c r="DPF190" s="396"/>
      <c r="DPG190" s="396"/>
      <c r="DPH190" s="396"/>
      <c r="DPI190" s="396"/>
      <c r="DPJ190" s="396"/>
      <c r="DPK190" s="396"/>
      <c r="DPL190" s="396"/>
      <c r="DPM190" s="396"/>
      <c r="DPN190" s="396"/>
      <c r="DPO190" s="396"/>
      <c r="DPP190" s="396"/>
      <c r="DPQ190" s="396"/>
      <c r="DPR190" s="396"/>
      <c r="DPS190" s="396"/>
      <c r="DPT190" s="396"/>
      <c r="DPU190" s="396"/>
      <c r="DPV190" s="396"/>
      <c r="DPW190" s="396"/>
      <c r="DPX190" s="396"/>
      <c r="DPY190" s="396"/>
      <c r="DPZ190" s="396"/>
      <c r="DQA190" s="396"/>
      <c r="DQB190" s="396"/>
      <c r="DQC190" s="396"/>
      <c r="DQD190" s="396"/>
      <c r="DQE190" s="396"/>
      <c r="DQF190" s="396"/>
      <c r="DQG190" s="396"/>
      <c r="DQH190" s="396"/>
      <c r="DQI190" s="396"/>
      <c r="DQJ190" s="396"/>
      <c r="DQK190" s="396"/>
      <c r="DQL190" s="396"/>
      <c r="DQM190" s="396"/>
      <c r="DQN190" s="396"/>
      <c r="DQO190" s="396"/>
      <c r="DQP190" s="396"/>
      <c r="DQQ190" s="396"/>
      <c r="DQR190" s="396"/>
      <c r="DQS190" s="396"/>
      <c r="DQT190" s="396"/>
      <c r="DQU190" s="396"/>
      <c r="DQV190" s="396"/>
      <c r="DQW190" s="396"/>
      <c r="DQX190" s="396"/>
      <c r="DQY190" s="396"/>
      <c r="DQZ190" s="396"/>
      <c r="DRA190" s="396"/>
      <c r="DRB190" s="396"/>
      <c r="DRC190" s="396"/>
      <c r="DRD190" s="396"/>
      <c r="DRE190" s="396"/>
      <c r="DRF190" s="396"/>
      <c r="DRG190" s="396"/>
      <c r="DRH190" s="396"/>
      <c r="DRI190" s="396"/>
      <c r="DRJ190" s="396"/>
      <c r="DRK190" s="396"/>
      <c r="DRL190" s="396"/>
      <c r="DRM190" s="396"/>
      <c r="DRN190" s="396"/>
      <c r="DRO190" s="396"/>
      <c r="DRP190" s="396"/>
      <c r="DRQ190" s="396"/>
      <c r="DRR190" s="396"/>
      <c r="DRS190" s="396"/>
      <c r="DRT190" s="396"/>
      <c r="DRU190" s="396"/>
      <c r="DRV190" s="396"/>
      <c r="DRW190" s="396"/>
      <c r="DRX190" s="396"/>
      <c r="DRY190" s="396"/>
      <c r="DRZ190" s="396"/>
      <c r="DSA190" s="396"/>
      <c r="DSB190" s="396"/>
      <c r="DSC190" s="396"/>
      <c r="DSD190" s="396"/>
      <c r="DSE190" s="396"/>
      <c r="DSF190" s="396"/>
      <c r="DSG190" s="396"/>
      <c r="DSH190" s="396"/>
      <c r="DSI190" s="396"/>
      <c r="DSJ190" s="396"/>
      <c r="DSK190" s="396"/>
      <c r="DSL190" s="396"/>
      <c r="DSM190" s="396"/>
      <c r="DSN190" s="396"/>
      <c r="DSO190" s="396"/>
      <c r="DSP190" s="396"/>
      <c r="DSQ190" s="396"/>
      <c r="DSR190" s="396"/>
      <c r="DSS190" s="396"/>
      <c r="DST190" s="396"/>
      <c r="DSU190" s="396"/>
      <c r="DSV190" s="396"/>
      <c r="DSW190" s="396"/>
      <c r="DSX190" s="396"/>
      <c r="DSY190" s="396"/>
      <c r="DSZ190" s="396"/>
      <c r="DTA190" s="396"/>
      <c r="DTB190" s="396"/>
      <c r="DTC190" s="396"/>
      <c r="DTD190" s="396"/>
      <c r="DTE190" s="396"/>
      <c r="DTF190" s="396"/>
      <c r="DTG190" s="396"/>
      <c r="DTH190" s="396"/>
      <c r="DTI190" s="396"/>
      <c r="DTJ190" s="396"/>
      <c r="DTK190" s="396"/>
      <c r="DTL190" s="396"/>
      <c r="DTM190" s="396"/>
      <c r="DTN190" s="396"/>
      <c r="DTO190" s="396"/>
      <c r="DTP190" s="396"/>
      <c r="DTQ190" s="396"/>
      <c r="DTR190" s="396"/>
      <c r="DTS190" s="396"/>
      <c r="DTT190" s="396"/>
      <c r="DTU190" s="396"/>
      <c r="DTV190" s="396"/>
      <c r="DTW190" s="396"/>
      <c r="DTX190" s="396"/>
      <c r="DTY190" s="396"/>
      <c r="DTZ190" s="396"/>
      <c r="DUA190" s="396"/>
      <c r="DUB190" s="396"/>
      <c r="DUC190" s="396"/>
      <c r="DUD190" s="396"/>
      <c r="DUE190" s="396"/>
      <c r="DUF190" s="396"/>
      <c r="DUG190" s="396"/>
      <c r="DUH190" s="396"/>
      <c r="DUI190" s="396"/>
      <c r="DUJ190" s="396"/>
      <c r="DUK190" s="396"/>
      <c r="DUL190" s="396"/>
      <c r="DUM190" s="396"/>
      <c r="DUN190" s="396"/>
      <c r="DUO190" s="396"/>
      <c r="DUP190" s="396"/>
      <c r="DUQ190" s="396"/>
      <c r="DUR190" s="396"/>
      <c r="DUS190" s="396"/>
      <c r="DUT190" s="396"/>
      <c r="DUU190" s="396"/>
      <c r="DUV190" s="396"/>
      <c r="DUW190" s="396"/>
      <c r="DUX190" s="396"/>
      <c r="DUY190" s="396"/>
      <c r="DUZ190" s="396"/>
      <c r="DVA190" s="396"/>
      <c r="DVB190" s="396"/>
      <c r="DVC190" s="396"/>
      <c r="DVD190" s="396"/>
      <c r="DVE190" s="396"/>
      <c r="DVF190" s="396"/>
      <c r="DVG190" s="396"/>
      <c r="DVH190" s="396"/>
      <c r="DVI190" s="396"/>
      <c r="DVJ190" s="396"/>
      <c r="DVK190" s="396"/>
      <c r="DVL190" s="396"/>
      <c r="DVM190" s="396"/>
      <c r="DVN190" s="396"/>
      <c r="DVO190" s="396"/>
      <c r="DVP190" s="396"/>
      <c r="DVQ190" s="396"/>
      <c r="DVR190" s="396"/>
      <c r="DVS190" s="396"/>
      <c r="DVT190" s="396"/>
      <c r="DVU190" s="396"/>
      <c r="DVV190" s="396"/>
      <c r="DVW190" s="396"/>
      <c r="DVX190" s="396"/>
      <c r="DVY190" s="396"/>
      <c r="DVZ190" s="396"/>
      <c r="DWA190" s="396"/>
      <c r="DWB190" s="396"/>
      <c r="DWC190" s="396"/>
      <c r="DWD190" s="396"/>
      <c r="DWE190" s="396"/>
      <c r="DWF190" s="396"/>
      <c r="DWG190" s="396"/>
      <c r="DWH190" s="396"/>
      <c r="DWI190" s="396"/>
      <c r="DWJ190" s="396"/>
      <c r="DWK190" s="396"/>
      <c r="DWL190" s="396"/>
      <c r="DWM190" s="396"/>
      <c r="DWN190" s="396"/>
      <c r="DWO190" s="396"/>
      <c r="DWP190" s="396"/>
      <c r="DWQ190" s="396"/>
      <c r="DWR190" s="396"/>
      <c r="DWS190" s="396"/>
      <c r="DWT190" s="396"/>
      <c r="DWU190" s="396"/>
      <c r="DWV190" s="396"/>
      <c r="DWW190" s="396"/>
      <c r="DWX190" s="396"/>
      <c r="DWY190" s="396"/>
      <c r="DWZ190" s="396"/>
      <c r="DXA190" s="396"/>
      <c r="DXB190" s="396"/>
      <c r="DXC190" s="396"/>
      <c r="DXD190" s="396"/>
      <c r="DXE190" s="396"/>
      <c r="DXF190" s="396"/>
      <c r="DXG190" s="396"/>
      <c r="DXH190" s="396"/>
      <c r="DXI190" s="396"/>
      <c r="DXJ190" s="396"/>
      <c r="DXK190" s="396"/>
      <c r="DXL190" s="396"/>
      <c r="DXM190" s="396"/>
      <c r="DXN190" s="396"/>
      <c r="DXO190" s="396"/>
      <c r="DXP190" s="396"/>
      <c r="DXQ190" s="396"/>
      <c r="DXR190" s="396"/>
      <c r="DXS190" s="396"/>
      <c r="DXT190" s="396"/>
      <c r="DXU190" s="396"/>
      <c r="DXV190" s="396"/>
      <c r="DXW190" s="396"/>
      <c r="DXX190" s="396"/>
      <c r="DXY190" s="396"/>
      <c r="DXZ190" s="396"/>
      <c r="DYA190" s="396"/>
      <c r="DYB190" s="396"/>
      <c r="DYC190" s="396"/>
      <c r="DYD190" s="396"/>
      <c r="DYE190" s="396"/>
      <c r="DYF190" s="396"/>
      <c r="DYG190" s="396"/>
      <c r="DYH190" s="396"/>
      <c r="DYI190" s="396"/>
      <c r="DYJ190" s="396"/>
      <c r="DYK190" s="396"/>
      <c r="DYL190" s="396"/>
      <c r="DYM190" s="396"/>
      <c r="DYN190" s="396"/>
      <c r="DYO190" s="396"/>
      <c r="DYP190" s="396"/>
      <c r="DYQ190" s="396"/>
      <c r="DYR190" s="396"/>
      <c r="DYS190" s="396"/>
      <c r="DYT190" s="396"/>
      <c r="DYU190" s="396"/>
      <c r="DYV190" s="396"/>
      <c r="DYW190" s="396"/>
      <c r="DYX190" s="396"/>
      <c r="DYY190" s="396"/>
      <c r="DYZ190" s="396"/>
      <c r="DZA190" s="396"/>
      <c r="DZB190" s="396"/>
      <c r="DZC190" s="396"/>
      <c r="DZD190" s="396"/>
      <c r="DZE190" s="396"/>
      <c r="DZF190" s="396"/>
      <c r="DZG190" s="396"/>
      <c r="DZH190" s="396"/>
      <c r="DZI190" s="396"/>
      <c r="DZJ190" s="396"/>
      <c r="DZK190" s="396"/>
      <c r="DZL190" s="396"/>
      <c r="DZM190" s="396"/>
      <c r="DZN190" s="396"/>
      <c r="DZO190" s="396"/>
      <c r="DZP190" s="396"/>
      <c r="DZQ190" s="396"/>
      <c r="DZR190" s="396"/>
      <c r="DZS190" s="396"/>
      <c r="DZT190" s="396"/>
      <c r="DZU190" s="396"/>
      <c r="DZV190" s="396"/>
      <c r="DZW190" s="396"/>
      <c r="DZX190" s="396"/>
      <c r="DZY190" s="396"/>
      <c r="DZZ190" s="396"/>
      <c r="EAA190" s="396"/>
      <c r="EAB190" s="396"/>
      <c r="EAC190" s="396"/>
      <c r="EAD190" s="396"/>
      <c r="EAE190" s="396"/>
      <c r="EAF190" s="396"/>
      <c r="EAG190" s="396"/>
      <c r="EAH190" s="396"/>
      <c r="EAI190" s="396"/>
      <c r="EAJ190" s="396"/>
      <c r="EAK190" s="396"/>
      <c r="EAL190" s="396"/>
      <c r="EAM190" s="396"/>
      <c r="EAN190" s="396"/>
      <c r="EAO190" s="396"/>
      <c r="EAP190" s="396"/>
      <c r="EAQ190" s="396"/>
      <c r="EAR190" s="396"/>
      <c r="EAS190" s="396"/>
      <c r="EAT190" s="396"/>
      <c r="EAU190" s="396"/>
      <c r="EAV190" s="396"/>
      <c r="EAW190" s="396"/>
      <c r="EAX190" s="396"/>
      <c r="EAY190" s="396"/>
      <c r="EAZ190" s="396"/>
      <c r="EBA190" s="396"/>
      <c r="EBB190" s="396"/>
      <c r="EBC190" s="396"/>
      <c r="EBD190" s="396"/>
      <c r="EBE190" s="396"/>
      <c r="EBF190" s="396"/>
      <c r="EBG190" s="396"/>
      <c r="EBH190" s="396"/>
      <c r="EBI190" s="396"/>
      <c r="EBJ190" s="396"/>
      <c r="EBK190" s="396"/>
      <c r="EBL190" s="396"/>
      <c r="EBM190" s="396"/>
      <c r="EBN190" s="396"/>
      <c r="EBO190" s="396"/>
      <c r="EBP190" s="396"/>
      <c r="EBQ190" s="396"/>
      <c r="EBR190" s="396"/>
      <c r="EBS190" s="396"/>
      <c r="EBT190" s="396"/>
      <c r="EBU190" s="396"/>
      <c r="EBV190" s="396"/>
      <c r="EBW190" s="396"/>
      <c r="EBX190" s="396"/>
      <c r="EBY190" s="396"/>
      <c r="EBZ190" s="396"/>
      <c r="ECA190" s="396"/>
      <c r="ECB190" s="396"/>
      <c r="ECC190" s="396"/>
      <c r="ECD190" s="396"/>
      <c r="ECE190" s="396"/>
      <c r="ECF190" s="396"/>
      <c r="ECG190" s="396"/>
      <c r="ECH190" s="396"/>
      <c r="ECI190" s="396"/>
      <c r="ECJ190" s="396"/>
      <c r="ECK190" s="396"/>
      <c r="ECL190" s="396"/>
      <c r="ECM190" s="396"/>
      <c r="ECN190" s="396"/>
      <c r="ECO190" s="396"/>
      <c r="ECP190" s="396"/>
      <c r="ECQ190" s="396"/>
      <c r="ECR190" s="396"/>
      <c r="ECS190" s="396"/>
      <c r="ECT190" s="396"/>
      <c r="ECU190" s="396"/>
      <c r="ECV190" s="396"/>
      <c r="ECW190" s="396"/>
      <c r="ECX190" s="396"/>
      <c r="ECY190" s="396"/>
      <c r="ECZ190" s="396"/>
      <c r="EDA190" s="396"/>
      <c r="EDB190" s="396"/>
      <c r="EDC190" s="396"/>
      <c r="EDD190" s="396"/>
      <c r="EDE190" s="396"/>
      <c r="EDF190" s="396"/>
      <c r="EDG190" s="396"/>
      <c r="EDH190" s="396"/>
      <c r="EDI190" s="396"/>
      <c r="EDJ190" s="396"/>
      <c r="EDK190" s="396"/>
      <c r="EDL190" s="396"/>
      <c r="EDM190" s="396"/>
      <c r="EDN190" s="396"/>
      <c r="EDO190" s="396"/>
      <c r="EDP190" s="396"/>
      <c r="EDQ190" s="396"/>
      <c r="EDR190" s="396"/>
      <c r="EDS190" s="396"/>
      <c r="EDT190" s="396"/>
      <c r="EDU190" s="396"/>
      <c r="EDV190" s="396"/>
      <c r="EDW190" s="396"/>
      <c r="EDX190" s="396"/>
      <c r="EDY190" s="396"/>
      <c r="EDZ190" s="396"/>
      <c r="EEA190" s="396"/>
      <c r="EEB190" s="396"/>
      <c r="EEC190" s="396"/>
      <c r="EED190" s="396"/>
      <c r="EEE190" s="396"/>
      <c r="EEF190" s="396"/>
      <c r="EEG190" s="396"/>
      <c r="EEH190" s="396"/>
      <c r="EEI190" s="396"/>
      <c r="EEJ190" s="396"/>
      <c r="EEK190" s="396"/>
      <c r="EEL190" s="396"/>
      <c r="EEM190" s="396"/>
      <c r="EEN190" s="396"/>
      <c r="EEO190" s="396"/>
      <c r="EEP190" s="396"/>
      <c r="EEQ190" s="396"/>
      <c r="EER190" s="396"/>
      <c r="EES190" s="396"/>
      <c r="EET190" s="396"/>
      <c r="EEU190" s="396"/>
      <c r="EEV190" s="396"/>
      <c r="EEW190" s="396"/>
      <c r="EEX190" s="396"/>
      <c r="EEY190" s="396"/>
      <c r="EEZ190" s="396"/>
      <c r="EFA190" s="396"/>
      <c r="EFB190" s="396"/>
      <c r="EFC190" s="396"/>
      <c r="EFD190" s="396"/>
      <c r="EFE190" s="396"/>
      <c r="EFF190" s="396"/>
      <c r="EFG190" s="396"/>
      <c r="EFH190" s="396"/>
      <c r="EFI190" s="396"/>
      <c r="EFJ190" s="396"/>
      <c r="EFK190" s="396"/>
      <c r="EFL190" s="396"/>
      <c r="EFM190" s="396"/>
      <c r="EFN190" s="396"/>
      <c r="EFO190" s="396"/>
      <c r="EFP190" s="396"/>
      <c r="EFQ190" s="396"/>
      <c r="EFR190" s="396"/>
      <c r="EFS190" s="396"/>
      <c r="EFT190" s="396"/>
      <c r="EFU190" s="396"/>
      <c r="EFV190" s="396"/>
      <c r="EFW190" s="396"/>
      <c r="EFX190" s="396"/>
      <c r="EFY190" s="396"/>
      <c r="EFZ190" s="396"/>
      <c r="EGA190" s="396"/>
      <c r="EGB190" s="396"/>
      <c r="EGC190" s="396"/>
      <c r="EGD190" s="396"/>
      <c r="EGE190" s="396"/>
      <c r="EGF190" s="396"/>
      <c r="EGG190" s="396"/>
      <c r="EGH190" s="396"/>
      <c r="EGI190" s="396"/>
      <c r="EGJ190" s="396"/>
      <c r="EGK190" s="396"/>
      <c r="EGL190" s="396"/>
      <c r="EGM190" s="396"/>
      <c r="EGN190" s="396"/>
      <c r="EGO190" s="396"/>
      <c r="EGP190" s="396"/>
      <c r="EGQ190" s="396"/>
      <c r="EGR190" s="396"/>
      <c r="EGS190" s="396"/>
      <c r="EGT190" s="396"/>
      <c r="EGU190" s="396"/>
      <c r="EGV190" s="396"/>
      <c r="EGW190" s="396"/>
      <c r="EGX190" s="396"/>
      <c r="EGY190" s="396"/>
      <c r="EGZ190" s="396"/>
      <c r="EHA190" s="396"/>
      <c r="EHB190" s="396"/>
      <c r="EHC190" s="396"/>
      <c r="EHD190" s="396"/>
      <c r="EHE190" s="396"/>
      <c r="EHF190" s="396"/>
      <c r="EHG190" s="396"/>
      <c r="EHH190" s="396"/>
      <c r="EHI190" s="396"/>
      <c r="EHJ190" s="396"/>
      <c r="EHK190" s="396"/>
      <c r="EHL190" s="396"/>
      <c r="EHM190" s="396"/>
      <c r="EHN190" s="396"/>
      <c r="EHO190" s="396"/>
      <c r="EHP190" s="396"/>
      <c r="EHQ190" s="396"/>
      <c r="EHR190" s="396"/>
      <c r="EHS190" s="396"/>
      <c r="EHT190" s="396"/>
      <c r="EHU190" s="396"/>
      <c r="EHV190" s="396"/>
      <c r="EHW190" s="396"/>
      <c r="EHX190" s="396"/>
      <c r="EHY190" s="396"/>
      <c r="EHZ190" s="396"/>
      <c r="EIA190" s="396"/>
      <c r="EIB190" s="396"/>
      <c r="EIC190" s="396"/>
      <c r="EID190" s="396"/>
      <c r="EIE190" s="396"/>
      <c r="EIF190" s="396"/>
      <c r="EIG190" s="396"/>
      <c r="EIH190" s="396"/>
      <c r="EII190" s="396"/>
      <c r="EIJ190" s="396"/>
      <c r="EIK190" s="396"/>
      <c r="EIL190" s="396"/>
      <c r="EIM190" s="396"/>
      <c r="EIN190" s="396"/>
      <c r="EIO190" s="396"/>
      <c r="EIP190" s="396"/>
      <c r="EIQ190" s="396"/>
      <c r="EIR190" s="396"/>
      <c r="EIS190" s="396"/>
      <c r="EIT190" s="396"/>
      <c r="EIU190" s="396"/>
      <c r="EIV190" s="396"/>
      <c r="EIW190" s="396"/>
      <c r="EIX190" s="396"/>
      <c r="EIY190" s="396"/>
      <c r="EIZ190" s="396"/>
      <c r="EJA190" s="396"/>
      <c r="EJB190" s="396"/>
      <c r="EJC190" s="396"/>
      <c r="EJD190" s="396"/>
      <c r="EJE190" s="396"/>
      <c r="EJF190" s="396"/>
      <c r="EJG190" s="396"/>
      <c r="EJH190" s="396"/>
      <c r="EJI190" s="396"/>
      <c r="EJJ190" s="396"/>
      <c r="EJK190" s="396"/>
      <c r="EJL190" s="396"/>
      <c r="EJM190" s="396"/>
      <c r="EJN190" s="396"/>
      <c r="EJO190" s="396"/>
      <c r="EJP190" s="396"/>
      <c r="EJQ190" s="396"/>
      <c r="EJR190" s="396"/>
      <c r="EJS190" s="396"/>
      <c r="EJT190" s="396"/>
      <c r="EJU190" s="396"/>
      <c r="EJV190" s="396"/>
      <c r="EJW190" s="396"/>
      <c r="EJX190" s="396"/>
      <c r="EJY190" s="396"/>
      <c r="EJZ190" s="396"/>
      <c r="EKA190" s="396"/>
      <c r="EKB190" s="396"/>
      <c r="EKC190" s="396"/>
      <c r="EKD190" s="396"/>
      <c r="EKE190" s="396"/>
      <c r="EKF190" s="396"/>
      <c r="EKG190" s="396"/>
      <c r="EKH190" s="396"/>
      <c r="EKI190" s="396"/>
      <c r="EKJ190" s="396"/>
      <c r="EKK190" s="396"/>
      <c r="EKL190" s="396"/>
      <c r="EKM190" s="396"/>
      <c r="EKN190" s="396"/>
      <c r="EKO190" s="396"/>
      <c r="EKP190" s="396"/>
      <c r="EKQ190" s="396"/>
      <c r="EKR190" s="396"/>
      <c r="EKS190" s="396"/>
      <c r="EKT190" s="396"/>
      <c r="EKU190" s="396"/>
      <c r="EKV190" s="396"/>
      <c r="EKW190" s="396"/>
      <c r="EKX190" s="396"/>
      <c r="EKY190" s="396"/>
      <c r="EKZ190" s="396"/>
      <c r="ELA190" s="396"/>
      <c r="ELB190" s="396"/>
      <c r="ELC190" s="396"/>
      <c r="ELD190" s="396"/>
      <c r="ELE190" s="396"/>
      <c r="ELF190" s="396"/>
      <c r="ELG190" s="396"/>
      <c r="ELH190" s="396"/>
      <c r="ELI190" s="396"/>
      <c r="ELJ190" s="396"/>
      <c r="ELK190" s="396"/>
      <c r="ELL190" s="396"/>
      <c r="ELM190" s="396"/>
      <c r="ELN190" s="396"/>
      <c r="ELO190" s="396"/>
      <c r="ELP190" s="396"/>
      <c r="ELQ190" s="396"/>
      <c r="ELR190" s="396"/>
      <c r="ELS190" s="396"/>
      <c r="ELT190" s="396"/>
      <c r="ELU190" s="396"/>
      <c r="ELV190" s="396"/>
      <c r="ELW190" s="396"/>
      <c r="ELX190" s="396"/>
      <c r="ELY190" s="396"/>
      <c r="ELZ190" s="396"/>
      <c r="EMA190" s="396"/>
      <c r="EMB190" s="396"/>
      <c r="EMC190" s="396"/>
      <c r="EMD190" s="396"/>
      <c r="EME190" s="396"/>
      <c r="EMF190" s="396"/>
      <c r="EMG190" s="396"/>
      <c r="EMH190" s="396"/>
      <c r="EMI190" s="396"/>
      <c r="EMJ190" s="396"/>
      <c r="EMK190" s="396"/>
      <c r="EML190" s="396"/>
      <c r="EMM190" s="396"/>
      <c r="EMN190" s="396"/>
      <c r="EMO190" s="396"/>
      <c r="EMP190" s="396"/>
      <c r="EMQ190" s="396"/>
      <c r="EMR190" s="396"/>
      <c r="EMS190" s="396"/>
      <c r="EMT190" s="396"/>
      <c r="EMU190" s="396"/>
      <c r="EMV190" s="396"/>
      <c r="EMW190" s="396"/>
      <c r="EMX190" s="396"/>
      <c r="EMY190" s="396"/>
      <c r="EMZ190" s="396"/>
      <c r="ENA190" s="396"/>
      <c r="ENB190" s="396"/>
      <c r="ENC190" s="396"/>
      <c r="END190" s="396"/>
      <c r="ENE190" s="396"/>
      <c r="ENF190" s="396"/>
      <c r="ENG190" s="396"/>
      <c r="ENH190" s="396"/>
      <c r="ENI190" s="396"/>
      <c r="ENJ190" s="396"/>
      <c r="ENK190" s="396"/>
      <c r="ENL190" s="396"/>
      <c r="ENM190" s="396"/>
      <c r="ENN190" s="396"/>
      <c r="ENO190" s="396"/>
      <c r="ENP190" s="396"/>
      <c r="ENQ190" s="396"/>
      <c r="ENR190" s="396"/>
      <c r="ENS190" s="396"/>
      <c r="ENT190" s="396"/>
      <c r="ENU190" s="396"/>
      <c r="ENV190" s="396"/>
      <c r="ENW190" s="396"/>
      <c r="ENX190" s="396"/>
      <c r="ENY190" s="396"/>
      <c r="ENZ190" s="396"/>
      <c r="EOA190" s="396"/>
      <c r="EOB190" s="396"/>
      <c r="EOC190" s="396"/>
      <c r="EOD190" s="396"/>
      <c r="EOE190" s="396"/>
      <c r="EOF190" s="396"/>
      <c r="EOG190" s="396"/>
      <c r="EOH190" s="396"/>
      <c r="EOI190" s="396"/>
      <c r="EOJ190" s="396"/>
      <c r="EOK190" s="396"/>
      <c r="EOL190" s="396"/>
      <c r="EOM190" s="396"/>
      <c r="EON190" s="396"/>
      <c r="EOO190" s="396"/>
      <c r="EOP190" s="396"/>
      <c r="EOQ190" s="396"/>
      <c r="EOR190" s="396"/>
      <c r="EOS190" s="396"/>
      <c r="EOT190" s="396"/>
      <c r="EOU190" s="396"/>
      <c r="EOV190" s="396"/>
      <c r="EOW190" s="396"/>
      <c r="EOX190" s="396"/>
      <c r="EOY190" s="396"/>
      <c r="EOZ190" s="396"/>
      <c r="EPA190" s="396"/>
      <c r="EPB190" s="396"/>
      <c r="EPC190" s="396"/>
      <c r="EPD190" s="396"/>
      <c r="EPE190" s="396"/>
      <c r="EPF190" s="396"/>
      <c r="EPG190" s="396"/>
      <c r="EPH190" s="396"/>
      <c r="EPI190" s="396"/>
      <c r="EPJ190" s="396"/>
      <c r="EPK190" s="396"/>
      <c r="EPL190" s="396"/>
      <c r="EPM190" s="396"/>
      <c r="EPN190" s="396"/>
      <c r="EPO190" s="396"/>
      <c r="EPP190" s="396"/>
      <c r="EPQ190" s="396"/>
      <c r="EPR190" s="396"/>
      <c r="EPS190" s="396"/>
      <c r="EPT190" s="396"/>
      <c r="EPU190" s="396"/>
      <c r="EPV190" s="396"/>
      <c r="EPW190" s="396"/>
      <c r="EPX190" s="396"/>
      <c r="EPY190" s="396"/>
      <c r="EPZ190" s="396"/>
      <c r="EQA190" s="396"/>
      <c r="EQB190" s="396"/>
      <c r="EQC190" s="396"/>
      <c r="EQD190" s="396"/>
      <c r="EQE190" s="396"/>
      <c r="EQF190" s="396"/>
      <c r="EQG190" s="396"/>
      <c r="EQH190" s="396"/>
      <c r="EQI190" s="396"/>
      <c r="EQJ190" s="396"/>
      <c r="EQK190" s="396"/>
      <c r="EQL190" s="396"/>
      <c r="EQM190" s="396"/>
      <c r="EQN190" s="396"/>
      <c r="EQO190" s="396"/>
      <c r="EQP190" s="396"/>
      <c r="EQQ190" s="396"/>
      <c r="EQR190" s="396"/>
      <c r="EQS190" s="396"/>
      <c r="EQT190" s="396"/>
      <c r="EQU190" s="396"/>
      <c r="EQV190" s="396"/>
      <c r="EQW190" s="396"/>
      <c r="EQX190" s="396"/>
      <c r="EQY190" s="396"/>
      <c r="EQZ190" s="396"/>
      <c r="ERA190" s="396"/>
      <c r="ERB190" s="396"/>
      <c r="ERC190" s="396"/>
      <c r="ERD190" s="396"/>
      <c r="ERE190" s="396"/>
      <c r="ERF190" s="396"/>
      <c r="ERG190" s="396"/>
      <c r="ERH190" s="396"/>
      <c r="ERI190" s="396"/>
      <c r="ERJ190" s="396"/>
      <c r="ERK190" s="396"/>
      <c r="ERL190" s="396"/>
      <c r="ERM190" s="396"/>
      <c r="ERN190" s="396"/>
      <c r="ERO190" s="396"/>
      <c r="ERP190" s="396"/>
      <c r="ERQ190" s="396"/>
      <c r="ERR190" s="396"/>
      <c r="ERS190" s="396"/>
      <c r="ERT190" s="396"/>
      <c r="ERU190" s="396"/>
      <c r="ERV190" s="396"/>
      <c r="ERW190" s="396"/>
      <c r="ERX190" s="396"/>
      <c r="ERY190" s="396"/>
      <c r="ERZ190" s="396"/>
      <c r="ESA190" s="396"/>
      <c r="ESB190" s="396"/>
      <c r="ESC190" s="396"/>
      <c r="ESD190" s="396"/>
      <c r="ESE190" s="396"/>
      <c r="ESF190" s="396"/>
      <c r="ESG190" s="396"/>
      <c r="ESH190" s="396"/>
      <c r="ESI190" s="396"/>
      <c r="ESJ190" s="396"/>
      <c r="ESK190" s="396"/>
      <c r="ESL190" s="396"/>
      <c r="ESM190" s="396"/>
      <c r="ESN190" s="396"/>
      <c r="ESO190" s="396"/>
      <c r="ESP190" s="396"/>
      <c r="ESQ190" s="396"/>
      <c r="ESR190" s="396"/>
      <c r="ESS190" s="396"/>
      <c r="EST190" s="396"/>
      <c r="ESU190" s="396"/>
      <c r="ESV190" s="396"/>
      <c r="ESW190" s="396"/>
      <c r="ESX190" s="396"/>
      <c r="ESY190" s="396"/>
      <c r="ESZ190" s="396"/>
      <c r="ETA190" s="396"/>
      <c r="ETB190" s="396"/>
      <c r="ETC190" s="396"/>
      <c r="ETD190" s="396"/>
      <c r="ETE190" s="396"/>
      <c r="ETF190" s="396"/>
      <c r="ETG190" s="396"/>
      <c r="ETH190" s="396"/>
      <c r="ETI190" s="396"/>
      <c r="ETJ190" s="396"/>
      <c r="ETK190" s="396"/>
      <c r="ETL190" s="396"/>
      <c r="ETM190" s="396"/>
      <c r="ETN190" s="396"/>
      <c r="ETO190" s="396"/>
      <c r="ETP190" s="396"/>
      <c r="ETQ190" s="396"/>
      <c r="ETR190" s="396"/>
      <c r="ETS190" s="396"/>
      <c r="ETT190" s="396"/>
      <c r="ETU190" s="396"/>
      <c r="ETV190" s="396"/>
      <c r="ETW190" s="396"/>
      <c r="ETX190" s="396"/>
      <c r="ETY190" s="396"/>
      <c r="ETZ190" s="396"/>
      <c r="EUA190" s="396"/>
      <c r="EUB190" s="396"/>
      <c r="EUC190" s="396"/>
      <c r="EUD190" s="396"/>
      <c r="EUE190" s="396"/>
      <c r="EUF190" s="396"/>
      <c r="EUG190" s="396"/>
      <c r="EUH190" s="396"/>
      <c r="EUI190" s="396"/>
      <c r="EUJ190" s="396"/>
      <c r="EUK190" s="396"/>
      <c r="EUL190" s="396"/>
      <c r="EUM190" s="396"/>
      <c r="EUN190" s="396"/>
      <c r="EUO190" s="396"/>
      <c r="EUP190" s="396"/>
      <c r="EUQ190" s="396"/>
      <c r="EUR190" s="396"/>
      <c r="EUS190" s="396"/>
      <c r="EUT190" s="396"/>
      <c r="EUU190" s="396"/>
      <c r="EUV190" s="396"/>
      <c r="EUW190" s="396"/>
      <c r="EUX190" s="396"/>
      <c r="EUY190" s="396"/>
      <c r="EUZ190" s="396"/>
      <c r="EVA190" s="396"/>
      <c r="EVB190" s="396"/>
      <c r="EVC190" s="396"/>
      <c r="EVD190" s="396"/>
      <c r="EVE190" s="396"/>
      <c r="EVF190" s="396"/>
      <c r="EVG190" s="396"/>
      <c r="EVH190" s="396"/>
      <c r="EVI190" s="396"/>
      <c r="EVJ190" s="396"/>
      <c r="EVK190" s="396"/>
      <c r="EVL190" s="396"/>
      <c r="EVM190" s="396"/>
      <c r="EVN190" s="396"/>
      <c r="EVO190" s="396"/>
      <c r="EVP190" s="396"/>
      <c r="EVQ190" s="396"/>
      <c r="EVR190" s="396"/>
      <c r="EVS190" s="396"/>
      <c r="EVT190" s="396"/>
      <c r="EVU190" s="396"/>
      <c r="EVV190" s="396"/>
      <c r="EVW190" s="396"/>
      <c r="EVX190" s="396"/>
      <c r="EVY190" s="396"/>
      <c r="EVZ190" s="396"/>
      <c r="EWA190" s="396"/>
      <c r="EWB190" s="396"/>
      <c r="EWC190" s="396"/>
      <c r="EWD190" s="396"/>
      <c r="EWE190" s="396"/>
      <c r="EWF190" s="396"/>
      <c r="EWG190" s="396"/>
      <c r="EWH190" s="396"/>
      <c r="EWI190" s="396"/>
      <c r="EWJ190" s="396"/>
      <c r="EWK190" s="396"/>
      <c r="EWL190" s="396"/>
      <c r="EWM190" s="396"/>
      <c r="EWN190" s="396"/>
      <c r="EWO190" s="396"/>
      <c r="EWP190" s="396"/>
      <c r="EWQ190" s="396"/>
      <c r="EWR190" s="396"/>
      <c r="EWS190" s="396"/>
      <c r="EWT190" s="396"/>
      <c r="EWU190" s="396"/>
      <c r="EWV190" s="396"/>
      <c r="EWW190" s="396"/>
      <c r="EWX190" s="396"/>
      <c r="EWY190" s="396"/>
      <c r="EWZ190" s="396"/>
      <c r="EXA190" s="396"/>
      <c r="EXB190" s="396"/>
      <c r="EXC190" s="396"/>
      <c r="EXD190" s="396"/>
      <c r="EXE190" s="396"/>
      <c r="EXF190" s="396"/>
      <c r="EXG190" s="396"/>
      <c r="EXH190" s="396"/>
      <c r="EXI190" s="396"/>
      <c r="EXJ190" s="396"/>
      <c r="EXK190" s="396"/>
      <c r="EXL190" s="396"/>
      <c r="EXM190" s="396"/>
      <c r="EXN190" s="396"/>
      <c r="EXO190" s="396"/>
      <c r="EXP190" s="396"/>
      <c r="EXQ190" s="396"/>
      <c r="EXR190" s="396"/>
      <c r="EXS190" s="396"/>
      <c r="EXT190" s="396"/>
      <c r="EXU190" s="396"/>
      <c r="EXV190" s="396"/>
      <c r="EXW190" s="396"/>
      <c r="EXX190" s="396"/>
      <c r="EXY190" s="396"/>
      <c r="EXZ190" s="396"/>
      <c r="EYA190" s="396"/>
      <c r="EYB190" s="396"/>
      <c r="EYC190" s="396"/>
      <c r="EYD190" s="396"/>
      <c r="EYE190" s="396"/>
      <c r="EYF190" s="396"/>
      <c r="EYG190" s="396"/>
      <c r="EYH190" s="396"/>
      <c r="EYI190" s="396"/>
      <c r="EYJ190" s="396"/>
      <c r="EYK190" s="396"/>
      <c r="EYL190" s="396"/>
      <c r="EYM190" s="396"/>
      <c r="EYN190" s="396"/>
      <c r="EYO190" s="396"/>
      <c r="EYP190" s="396"/>
      <c r="EYQ190" s="396"/>
      <c r="EYR190" s="396"/>
      <c r="EYS190" s="396"/>
      <c r="EYT190" s="396"/>
      <c r="EYU190" s="396"/>
      <c r="EYV190" s="396"/>
      <c r="EYW190" s="396"/>
      <c r="EYX190" s="396"/>
      <c r="EYY190" s="396"/>
      <c r="EYZ190" s="396"/>
      <c r="EZA190" s="396"/>
      <c r="EZB190" s="396"/>
      <c r="EZC190" s="396"/>
      <c r="EZD190" s="396"/>
      <c r="EZE190" s="396"/>
      <c r="EZF190" s="396"/>
      <c r="EZG190" s="396"/>
      <c r="EZH190" s="396"/>
      <c r="EZI190" s="396"/>
      <c r="EZJ190" s="396"/>
      <c r="EZK190" s="396"/>
      <c r="EZL190" s="396"/>
      <c r="EZM190" s="396"/>
      <c r="EZN190" s="396"/>
      <c r="EZO190" s="396"/>
      <c r="EZP190" s="396"/>
      <c r="EZQ190" s="396"/>
      <c r="EZR190" s="396"/>
      <c r="EZS190" s="396"/>
      <c r="EZT190" s="396"/>
      <c r="EZU190" s="396"/>
      <c r="EZV190" s="396"/>
      <c r="EZW190" s="396"/>
      <c r="EZX190" s="396"/>
      <c r="EZY190" s="396"/>
      <c r="EZZ190" s="396"/>
      <c r="FAA190" s="396"/>
      <c r="FAB190" s="396"/>
      <c r="FAC190" s="396"/>
      <c r="FAD190" s="396"/>
      <c r="FAE190" s="396"/>
      <c r="FAF190" s="396"/>
      <c r="FAG190" s="396"/>
      <c r="FAH190" s="396"/>
      <c r="FAI190" s="396"/>
      <c r="FAJ190" s="396"/>
      <c r="FAK190" s="396"/>
      <c r="FAL190" s="396"/>
      <c r="FAM190" s="396"/>
      <c r="FAN190" s="396"/>
      <c r="FAO190" s="396"/>
      <c r="FAP190" s="396"/>
      <c r="FAQ190" s="396"/>
      <c r="FAR190" s="396"/>
      <c r="FAS190" s="396"/>
      <c r="FAT190" s="396"/>
      <c r="FAU190" s="396"/>
      <c r="FAV190" s="396"/>
      <c r="FAW190" s="396"/>
      <c r="FAX190" s="396"/>
      <c r="FAY190" s="396"/>
      <c r="FAZ190" s="396"/>
      <c r="FBA190" s="396"/>
      <c r="FBB190" s="396"/>
      <c r="FBC190" s="396"/>
      <c r="FBD190" s="396"/>
      <c r="FBE190" s="396"/>
      <c r="FBF190" s="396"/>
      <c r="FBG190" s="396"/>
      <c r="FBH190" s="396"/>
      <c r="FBI190" s="396"/>
      <c r="FBJ190" s="396"/>
      <c r="FBK190" s="396"/>
      <c r="FBL190" s="396"/>
      <c r="FBM190" s="396"/>
      <c r="FBN190" s="396"/>
      <c r="FBO190" s="396"/>
      <c r="FBP190" s="396"/>
      <c r="FBQ190" s="396"/>
      <c r="FBR190" s="396"/>
      <c r="FBS190" s="396"/>
      <c r="FBT190" s="396"/>
      <c r="FBU190" s="396"/>
      <c r="FBV190" s="396"/>
      <c r="FBW190" s="396"/>
      <c r="FBX190" s="396"/>
      <c r="FBY190" s="396"/>
      <c r="FBZ190" s="396"/>
      <c r="FCA190" s="396"/>
      <c r="FCB190" s="396"/>
      <c r="FCC190" s="396"/>
      <c r="FCD190" s="396"/>
      <c r="FCE190" s="396"/>
      <c r="FCF190" s="396"/>
      <c r="FCG190" s="396"/>
      <c r="FCH190" s="396"/>
      <c r="FCI190" s="396"/>
      <c r="FCJ190" s="396"/>
      <c r="FCK190" s="396"/>
      <c r="FCL190" s="396"/>
      <c r="FCM190" s="396"/>
      <c r="FCN190" s="396"/>
      <c r="FCO190" s="396"/>
      <c r="FCP190" s="396"/>
      <c r="FCQ190" s="396"/>
      <c r="FCR190" s="396"/>
      <c r="FCS190" s="396"/>
      <c r="FCT190" s="396"/>
      <c r="FCU190" s="396"/>
      <c r="FCV190" s="396"/>
      <c r="FCW190" s="396"/>
      <c r="FCX190" s="396"/>
      <c r="FCY190" s="396"/>
      <c r="FCZ190" s="396"/>
      <c r="FDA190" s="396"/>
      <c r="FDB190" s="396"/>
      <c r="FDC190" s="396"/>
      <c r="FDD190" s="396"/>
      <c r="FDE190" s="396"/>
      <c r="FDF190" s="396"/>
      <c r="FDG190" s="396"/>
      <c r="FDH190" s="396"/>
      <c r="FDI190" s="396"/>
      <c r="FDJ190" s="396"/>
      <c r="FDK190" s="396"/>
      <c r="FDL190" s="396"/>
      <c r="FDM190" s="396"/>
      <c r="FDN190" s="396"/>
      <c r="FDO190" s="396"/>
      <c r="FDP190" s="396"/>
      <c r="FDQ190" s="396"/>
      <c r="FDR190" s="396"/>
      <c r="FDS190" s="396"/>
      <c r="FDT190" s="396"/>
      <c r="FDU190" s="396"/>
      <c r="FDV190" s="396"/>
      <c r="FDW190" s="396"/>
      <c r="FDX190" s="396"/>
      <c r="FDY190" s="396"/>
      <c r="FDZ190" s="396"/>
      <c r="FEA190" s="396"/>
      <c r="FEB190" s="396"/>
      <c r="FEC190" s="396"/>
      <c r="FED190" s="396"/>
      <c r="FEE190" s="396"/>
      <c r="FEF190" s="396"/>
      <c r="FEG190" s="396"/>
      <c r="FEH190" s="396"/>
      <c r="FEI190" s="396"/>
      <c r="FEJ190" s="396"/>
      <c r="FEK190" s="396"/>
      <c r="FEL190" s="396"/>
      <c r="FEM190" s="396"/>
      <c r="FEN190" s="396"/>
      <c r="FEO190" s="396"/>
      <c r="FEP190" s="396"/>
      <c r="FEQ190" s="396"/>
      <c r="FER190" s="396"/>
      <c r="FES190" s="396"/>
      <c r="FET190" s="396"/>
      <c r="FEU190" s="396"/>
      <c r="FEV190" s="396"/>
      <c r="FEW190" s="396"/>
      <c r="FEX190" s="396"/>
      <c r="FEY190" s="396"/>
      <c r="FEZ190" s="396"/>
      <c r="FFA190" s="396"/>
      <c r="FFB190" s="396"/>
      <c r="FFC190" s="396"/>
      <c r="FFD190" s="396"/>
      <c r="FFE190" s="396"/>
      <c r="FFF190" s="396"/>
      <c r="FFG190" s="396"/>
      <c r="FFH190" s="396"/>
      <c r="FFI190" s="396"/>
      <c r="FFJ190" s="396"/>
      <c r="FFK190" s="396"/>
      <c r="FFL190" s="396"/>
      <c r="FFM190" s="396"/>
      <c r="FFN190" s="396"/>
      <c r="FFO190" s="396"/>
      <c r="FFP190" s="396"/>
      <c r="FFQ190" s="396"/>
      <c r="FFR190" s="396"/>
      <c r="FFS190" s="396"/>
      <c r="FFT190" s="396"/>
      <c r="FFU190" s="396"/>
      <c r="FFV190" s="396"/>
      <c r="FFW190" s="396"/>
      <c r="FFX190" s="396"/>
      <c r="FFY190" s="396"/>
      <c r="FFZ190" s="396"/>
      <c r="FGA190" s="396"/>
      <c r="FGB190" s="396"/>
      <c r="FGC190" s="396"/>
      <c r="FGD190" s="396"/>
      <c r="FGE190" s="396"/>
      <c r="FGF190" s="396"/>
      <c r="FGG190" s="396"/>
      <c r="FGH190" s="396"/>
      <c r="FGI190" s="396"/>
      <c r="FGJ190" s="396"/>
      <c r="FGK190" s="396"/>
      <c r="FGL190" s="396"/>
      <c r="FGM190" s="396"/>
      <c r="FGN190" s="396"/>
      <c r="FGO190" s="396"/>
      <c r="FGP190" s="396"/>
      <c r="FGQ190" s="396"/>
      <c r="FGR190" s="396"/>
      <c r="FGS190" s="396"/>
      <c r="FGT190" s="396"/>
      <c r="FGU190" s="396"/>
      <c r="FGV190" s="396"/>
      <c r="FGW190" s="396"/>
      <c r="FGX190" s="396"/>
      <c r="FGY190" s="396"/>
      <c r="FGZ190" s="396"/>
      <c r="FHA190" s="396"/>
      <c r="FHB190" s="396"/>
      <c r="FHC190" s="396"/>
      <c r="FHD190" s="396"/>
      <c r="FHE190" s="396"/>
      <c r="FHF190" s="396"/>
      <c r="FHG190" s="396"/>
      <c r="FHH190" s="396"/>
      <c r="FHI190" s="396"/>
      <c r="FHJ190" s="396"/>
      <c r="FHK190" s="396"/>
      <c r="FHL190" s="396"/>
      <c r="FHM190" s="396"/>
      <c r="FHN190" s="396"/>
      <c r="FHO190" s="396"/>
      <c r="FHP190" s="396"/>
      <c r="FHQ190" s="396"/>
      <c r="FHR190" s="396"/>
      <c r="FHS190" s="396"/>
      <c r="FHT190" s="396"/>
      <c r="FHU190" s="396"/>
      <c r="FHV190" s="396"/>
      <c r="FHW190" s="396"/>
      <c r="FHX190" s="396"/>
      <c r="FHY190" s="396"/>
      <c r="FHZ190" s="396"/>
      <c r="FIA190" s="396"/>
      <c r="FIB190" s="396"/>
      <c r="FIC190" s="396"/>
      <c r="FID190" s="396"/>
      <c r="FIE190" s="396"/>
      <c r="FIF190" s="396"/>
      <c r="FIG190" s="396"/>
      <c r="FIH190" s="396"/>
      <c r="FII190" s="396"/>
      <c r="FIJ190" s="396"/>
      <c r="FIK190" s="396"/>
      <c r="FIL190" s="396"/>
      <c r="FIM190" s="396"/>
      <c r="FIN190" s="396"/>
      <c r="FIO190" s="396"/>
      <c r="FIP190" s="396"/>
      <c r="FIQ190" s="396"/>
      <c r="FIR190" s="396"/>
      <c r="FIS190" s="396"/>
      <c r="FIT190" s="396"/>
      <c r="FIU190" s="396"/>
      <c r="FIV190" s="396"/>
      <c r="FIW190" s="396"/>
      <c r="FIX190" s="396"/>
      <c r="FIY190" s="396"/>
      <c r="FIZ190" s="396"/>
      <c r="FJA190" s="396"/>
      <c r="FJB190" s="396"/>
      <c r="FJC190" s="396"/>
      <c r="FJD190" s="396"/>
      <c r="FJE190" s="396"/>
      <c r="FJF190" s="396"/>
      <c r="FJG190" s="396"/>
      <c r="FJH190" s="396"/>
      <c r="FJI190" s="396"/>
      <c r="FJJ190" s="396"/>
      <c r="FJK190" s="396"/>
      <c r="FJL190" s="396"/>
      <c r="FJM190" s="396"/>
      <c r="FJN190" s="396"/>
      <c r="FJO190" s="396"/>
      <c r="FJP190" s="396"/>
      <c r="FJQ190" s="396"/>
      <c r="FJR190" s="396"/>
      <c r="FJS190" s="396"/>
      <c r="FJT190" s="396"/>
      <c r="FJU190" s="396"/>
      <c r="FJV190" s="396"/>
      <c r="FJW190" s="396"/>
      <c r="FJX190" s="396"/>
      <c r="FJY190" s="396"/>
      <c r="FJZ190" s="396"/>
      <c r="FKA190" s="396"/>
      <c r="FKB190" s="396"/>
      <c r="FKC190" s="396"/>
      <c r="FKD190" s="396"/>
      <c r="FKE190" s="396"/>
      <c r="FKF190" s="396"/>
      <c r="FKG190" s="396"/>
      <c r="FKH190" s="396"/>
      <c r="FKI190" s="396"/>
      <c r="FKJ190" s="396"/>
      <c r="FKK190" s="396"/>
      <c r="FKL190" s="396"/>
      <c r="FKM190" s="396"/>
      <c r="FKN190" s="396"/>
      <c r="FKO190" s="396"/>
      <c r="FKP190" s="396"/>
      <c r="FKQ190" s="396"/>
      <c r="FKR190" s="396"/>
      <c r="FKS190" s="396"/>
      <c r="FKT190" s="396"/>
      <c r="FKU190" s="396"/>
      <c r="FKV190" s="396"/>
      <c r="FKW190" s="396"/>
      <c r="FKX190" s="396"/>
      <c r="FKY190" s="396"/>
      <c r="FKZ190" s="396"/>
      <c r="FLA190" s="396"/>
      <c r="FLB190" s="396"/>
      <c r="FLC190" s="396"/>
      <c r="FLD190" s="396"/>
      <c r="FLE190" s="396"/>
      <c r="FLF190" s="396"/>
      <c r="FLG190" s="396"/>
      <c r="FLH190" s="396"/>
      <c r="FLI190" s="396"/>
      <c r="FLJ190" s="396"/>
      <c r="FLK190" s="396"/>
      <c r="FLL190" s="396"/>
      <c r="FLM190" s="396"/>
      <c r="FLN190" s="396"/>
      <c r="FLO190" s="396"/>
      <c r="FLP190" s="396"/>
      <c r="FLQ190" s="396"/>
      <c r="FLR190" s="396"/>
      <c r="FLS190" s="396"/>
      <c r="FLT190" s="396"/>
      <c r="FLU190" s="396"/>
      <c r="FLV190" s="396"/>
      <c r="FLW190" s="396"/>
      <c r="FLX190" s="396"/>
      <c r="FLY190" s="396"/>
      <c r="FLZ190" s="396"/>
      <c r="FMA190" s="396"/>
      <c r="FMB190" s="396"/>
      <c r="FMC190" s="396"/>
      <c r="FMD190" s="396"/>
      <c r="FME190" s="396"/>
      <c r="FMF190" s="396"/>
      <c r="FMG190" s="396"/>
      <c r="FMH190" s="396"/>
      <c r="FMI190" s="396"/>
      <c r="FMJ190" s="396"/>
      <c r="FMK190" s="396"/>
      <c r="FML190" s="396"/>
      <c r="FMM190" s="396"/>
      <c r="FMN190" s="396"/>
      <c r="FMO190" s="396"/>
      <c r="FMP190" s="396"/>
      <c r="FMQ190" s="396"/>
      <c r="FMR190" s="396"/>
      <c r="FMS190" s="396"/>
      <c r="FMT190" s="396"/>
      <c r="FMU190" s="396"/>
      <c r="FMV190" s="396"/>
      <c r="FMW190" s="396"/>
      <c r="FMX190" s="396"/>
      <c r="FMY190" s="396"/>
      <c r="FMZ190" s="396"/>
      <c r="FNA190" s="396"/>
      <c r="FNB190" s="396"/>
      <c r="FNC190" s="396"/>
      <c r="FND190" s="396"/>
      <c r="FNE190" s="396"/>
      <c r="FNF190" s="396"/>
      <c r="FNG190" s="396"/>
      <c r="FNH190" s="396"/>
      <c r="FNI190" s="396"/>
      <c r="FNJ190" s="396"/>
      <c r="FNK190" s="396"/>
      <c r="FNL190" s="396"/>
      <c r="FNM190" s="396"/>
      <c r="FNN190" s="396"/>
      <c r="FNO190" s="396"/>
      <c r="FNP190" s="396"/>
      <c r="FNQ190" s="396"/>
      <c r="FNR190" s="396"/>
      <c r="FNS190" s="396"/>
      <c r="FNT190" s="396"/>
      <c r="FNU190" s="396"/>
      <c r="FNV190" s="396"/>
      <c r="FNW190" s="396"/>
      <c r="FNX190" s="396"/>
      <c r="FNY190" s="396"/>
      <c r="FNZ190" s="396"/>
      <c r="FOA190" s="396"/>
      <c r="FOB190" s="396"/>
      <c r="FOC190" s="396"/>
      <c r="FOD190" s="396"/>
      <c r="FOE190" s="396"/>
      <c r="FOF190" s="396"/>
      <c r="FOG190" s="396"/>
      <c r="FOH190" s="396"/>
      <c r="FOI190" s="396"/>
      <c r="FOJ190" s="396"/>
      <c r="FOK190" s="396"/>
      <c r="FOL190" s="396"/>
      <c r="FOM190" s="396"/>
      <c r="FON190" s="396"/>
      <c r="FOO190" s="396"/>
      <c r="FOP190" s="396"/>
      <c r="FOQ190" s="396"/>
      <c r="FOR190" s="396"/>
      <c r="FOS190" s="396"/>
      <c r="FOT190" s="396"/>
      <c r="FOU190" s="396"/>
      <c r="FOV190" s="396"/>
      <c r="FOW190" s="396"/>
      <c r="FOX190" s="396"/>
      <c r="FOY190" s="396"/>
      <c r="FOZ190" s="396"/>
      <c r="FPA190" s="396"/>
      <c r="FPB190" s="396"/>
      <c r="FPC190" s="396"/>
      <c r="FPD190" s="396"/>
      <c r="FPE190" s="396"/>
      <c r="FPF190" s="396"/>
      <c r="FPG190" s="396"/>
      <c r="FPH190" s="396"/>
      <c r="FPI190" s="396"/>
      <c r="FPJ190" s="396"/>
      <c r="FPK190" s="396"/>
      <c r="FPL190" s="396"/>
      <c r="FPM190" s="396"/>
      <c r="FPN190" s="396"/>
      <c r="FPO190" s="396"/>
      <c r="FPP190" s="396"/>
      <c r="FPQ190" s="396"/>
      <c r="FPR190" s="396"/>
      <c r="FPS190" s="396"/>
      <c r="FPT190" s="396"/>
      <c r="FPU190" s="396"/>
      <c r="FPV190" s="396"/>
      <c r="FPW190" s="396"/>
      <c r="FPX190" s="396"/>
      <c r="FPY190" s="396"/>
      <c r="FPZ190" s="396"/>
      <c r="FQA190" s="396"/>
      <c r="FQB190" s="396"/>
      <c r="FQC190" s="396"/>
      <c r="FQD190" s="396"/>
      <c r="FQE190" s="396"/>
      <c r="FQF190" s="396"/>
      <c r="FQG190" s="396"/>
      <c r="FQH190" s="396"/>
      <c r="FQI190" s="396"/>
      <c r="FQJ190" s="396"/>
      <c r="FQK190" s="396"/>
      <c r="FQL190" s="396"/>
      <c r="FQM190" s="396"/>
      <c r="FQN190" s="396"/>
      <c r="FQO190" s="396"/>
      <c r="FQP190" s="396"/>
      <c r="FQQ190" s="396"/>
      <c r="FQR190" s="396"/>
      <c r="FQS190" s="396"/>
      <c r="FQT190" s="396"/>
      <c r="FQU190" s="396"/>
      <c r="FQV190" s="396"/>
      <c r="FQW190" s="396"/>
      <c r="FQX190" s="396"/>
      <c r="FQY190" s="396"/>
      <c r="FQZ190" s="396"/>
      <c r="FRA190" s="396"/>
      <c r="FRB190" s="396"/>
      <c r="FRC190" s="396"/>
      <c r="FRD190" s="396"/>
      <c r="FRE190" s="396"/>
      <c r="FRF190" s="396"/>
      <c r="FRG190" s="396"/>
      <c r="FRH190" s="396"/>
      <c r="FRI190" s="396"/>
      <c r="FRJ190" s="396"/>
      <c r="FRK190" s="396"/>
      <c r="FRL190" s="396"/>
      <c r="FRM190" s="396"/>
      <c r="FRN190" s="396"/>
      <c r="FRO190" s="396"/>
      <c r="FRP190" s="396"/>
      <c r="FRQ190" s="396"/>
      <c r="FRR190" s="396"/>
      <c r="FRS190" s="396"/>
      <c r="FRT190" s="396"/>
      <c r="FRU190" s="396"/>
      <c r="FRV190" s="396"/>
      <c r="FRW190" s="396"/>
      <c r="FRX190" s="396"/>
      <c r="FRY190" s="396"/>
      <c r="FRZ190" s="396"/>
      <c r="FSA190" s="396"/>
      <c r="FSB190" s="396"/>
      <c r="FSC190" s="396"/>
      <c r="FSD190" s="396"/>
      <c r="FSE190" s="396"/>
      <c r="FSF190" s="396"/>
      <c r="FSG190" s="396"/>
      <c r="FSH190" s="396"/>
      <c r="FSI190" s="396"/>
      <c r="FSJ190" s="396"/>
      <c r="FSK190" s="396"/>
      <c r="FSL190" s="396"/>
      <c r="FSM190" s="396"/>
      <c r="FSN190" s="396"/>
      <c r="FSO190" s="396"/>
      <c r="FSP190" s="396"/>
      <c r="FSQ190" s="396"/>
      <c r="FSR190" s="396"/>
      <c r="FSS190" s="396"/>
      <c r="FST190" s="396"/>
      <c r="FSU190" s="396"/>
      <c r="FSV190" s="396"/>
      <c r="FSW190" s="396"/>
      <c r="FSX190" s="396"/>
      <c r="FSY190" s="396"/>
      <c r="FSZ190" s="396"/>
      <c r="FTA190" s="396"/>
      <c r="FTB190" s="396"/>
      <c r="FTC190" s="396"/>
      <c r="FTD190" s="396"/>
      <c r="FTE190" s="396"/>
      <c r="FTF190" s="396"/>
      <c r="FTG190" s="396"/>
      <c r="FTH190" s="396"/>
      <c r="FTI190" s="396"/>
      <c r="FTJ190" s="396"/>
      <c r="FTK190" s="396"/>
      <c r="FTL190" s="396"/>
      <c r="FTM190" s="396"/>
      <c r="FTN190" s="396"/>
      <c r="FTO190" s="396"/>
      <c r="FTP190" s="396"/>
      <c r="FTQ190" s="396"/>
      <c r="FTR190" s="396"/>
      <c r="FTS190" s="396"/>
      <c r="FTT190" s="396"/>
      <c r="FTU190" s="396"/>
      <c r="FTV190" s="396"/>
      <c r="FTW190" s="396"/>
      <c r="FTX190" s="396"/>
      <c r="FTY190" s="396"/>
      <c r="FTZ190" s="396"/>
      <c r="FUA190" s="396"/>
      <c r="FUB190" s="396"/>
      <c r="FUC190" s="396"/>
      <c r="FUD190" s="396"/>
      <c r="FUE190" s="396"/>
      <c r="FUF190" s="396"/>
      <c r="FUG190" s="396"/>
      <c r="FUH190" s="396"/>
      <c r="FUI190" s="396"/>
      <c r="FUJ190" s="396"/>
      <c r="FUK190" s="396"/>
      <c r="FUL190" s="396"/>
      <c r="FUM190" s="396"/>
      <c r="FUN190" s="396"/>
      <c r="FUO190" s="396"/>
      <c r="FUP190" s="396"/>
      <c r="FUQ190" s="396"/>
      <c r="FUR190" s="396"/>
      <c r="FUS190" s="396"/>
      <c r="FUT190" s="396"/>
      <c r="FUU190" s="396"/>
      <c r="FUV190" s="396"/>
      <c r="FUW190" s="396"/>
      <c r="FUX190" s="396"/>
      <c r="FUY190" s="396"/>
      <c r="FUZ190" s="396"/>
      <c r="FVA190" s="396"/>
      <c r="FVB190" s="396"/>
      <c r="FVC190" s="396"/>
      <c r="FVD190" s="396"/>
      <c r="FVE190" s="396"/>
      <c r="FVF190" s="396"/>
      <c r="FVG190" s="396"/>
      <c r="FVH190" s="396"/>
      <c r="FVI190" s="396"/>
      <c r="FVJ190" s="396"/>
      <c r="FVK190" s="396"/>
      <c r="FVL190" s="396"/>
      <c r="FVM190" s="396"/>
      <c r="FVN190" s="396"/>
      <c r="FVO190" s="396"/>
      <c r="FVP190" s="396"/>
      <c r="FVQ190" s="396"/>
      <c r="FVR190" s="396"/>
      <c r="FVS190" s="396"/>
      <c r="FVT190" s="396"/>
      <c r="FVU190" s="396"/>
      <c r="FVV190" s="396"/>
      <c r="FVW190" s="396"/>
      <c r="FVX190" s="396"/>
      <c r="FVY190" s="396"/>
      <c r="FVZ190" s="396"/>
      <c r="FWA190" s="396"/>
      <c r="FWB190" s="396"/>
      <c r="FWC190" s="396"/>
      <c r="FWD190" s="396"/>
      <c r="FWE190" s="396"/>
      <c r="FWF190" s="396"/>
      <c r="FWG190" s="396"/>
      <c r="FWH190" s="396"/>
      <c r="FWI190" s="396"/>
      <c r="FWJ190" s="396"/>
      <c r="FWK190" s="396"/>
      <c r="FWL190" s="396"/>
      <c r="FWM190" s="396"/>
      <c r="FWN190" s="396"/>
      <c r="FWO190" s="396"/>
      <c r="FWP190" s="396"/>
      <c r="FWQ190" s="396"/>
      <c r="FWR190" s="396"/>
      <c r="FWS190" s="396"/>
      <c r="FWT190" s="396"/>
      <c r="FWU190" s="396"/>
      <c r="FWV190" s="396"/>
      <c r="FWW190" s="396"/>
      <c r="FWX190" s="396"/>
      <c r="FWY190" s="396"/>
      <c r="FWZ190" s="396"/>
      <c r="FXA190" s="396"/>
      <c r="FXB190" s="396"/>
      <c r="FXC190" s="396"/>
      <c r="FXD190" s="396"/>
      <c r="FXE190" s="396"/>
      <c r="FXF190" s="396"/>
      <c r="FXG190" s="396"/>
      <c r="FXH190" s="396"/>
      <c r="FXI190" s="396"/>
      <c r="FXJ190" s="396"/>
      <c r="FXK190" s="396"/>
      <c r="FXL190" s="396"/>
      <c r="FXM190" s="396"/>
      <c r="FXN190" s="396"/>
      <c r="FXO190" s="396"/>
      <c r="FXP190" s="396"/>
      <c r="FXQ190" s="396"/>
      <c r="FXR190" s="396"/>
      <c r="FXS190" s="396"/>
      <c r="FXT190" s="396"/>
      <c r="FXU190" s="396"/>
      <c r="FXV190" s="396"/>
      <c r="FXW190" s="396"/>
      <c r="FXX190" s="396"/>
      <c r="FXY190" s="396"/>
      <c r="FXZ190" s="396"/>
      <c r="FYA190" s="396"/>
      <c r="FYB190" s="396"/>
      <c r="FYC190" s="396"/>
      <c r="FYD190" s="396"/>
      <c r="FYE190" s="396"/>
      <c r="FYF190" s="396"/>
      <c r="FYG190" s="396"/>
      <c r="FYH190" s="396"/>
      <c r="FYI190" s="396"/>
      <c r="FYJ190" s="396"/>
      <c r="FYK190" s="396"/>
      <c r="FYL190" s="396"/>
      <c r="FYM190" s="396"/>
      <c r="FYN190" s="396"/>
      <c r="FYO190" s="396"/>
      <c r="FYP190" s="396"/>
      <c r="FYQ190" s="396"/>
      <c r="FYR190" s="396"/>
      <c r="FYS190" s="396"/>
      <c r="FYT190" s="396"/>
      <c r="FYU190" s="396"/>
      <c r="FYV190" s="396"/>
      <c r="FYW190" s="396"/>
      <c r="FYX190" s="396"/>
      <c r="FYY190" s="396"/>
      <c r="FYZ190" s="396"/>
      <c r="FZA190" s="396"/>
      <c r="FZB190" s="396"/>
      <c r="FZC190" s="396"/>
      <c r="FZD190" s="396"/>
      <c r="FZE190" s="396"/>
      <c r="FZF190" s="396"/>
      <c r="FZG190" s="396"/>
      <c r="FZH190" s="396"/>
      <c r="FZI190" s="396"/>
      <c r="FZJ190" s="396"/>
      <c r="FZK190" s="396"/>
      <c r="FZL190" s="396"/>
      <c r="FZM190" s="396"/>
      <c r="FZN190" s="396"/>
      <c r="FZO190" s="396"/>
      <c r="FZP190" s="396"/>
      <c r="FZQ190" s="396"/>
      <c r="FZR190" s="396"/>
      <c r="FZS190" s="396"/>
      <c r="FZT190" s="396"/>
      <c r="FZU190" s="396"/>
      <c r="FZV190" s="396"/>
      <c r="FZW190" s="396"/>
      <c r="FZX190" s="396"/>
      <c r="FZY190" s="396"/>
      <c r="FZZ190" s="396"/>
      <c r="GAA190" s="396"/>
      <c r="GAB190" s="396"/>
      <c r="GAC190" s="396"/>
      <c r="GAD190" s="396"/>
      <c r="GAE190" s="396"/>
      <c r="GAF190" s="396"/>
      <c r="GAG190" s="396"/>
      <c r="GAH190" s="396"/>
      <c r="GAI190" s="396"/>
      <c r="GAJ190" s="396"/>
      <c r="GAK190" s="396"/>
      <c r="GAL190" s="396"/>
      <c r="GAM190" s="396"/>
      <c r="GAN190" s="396"/>
      <c r="GAO190" s="396"/>
      <c r="GAP190" s="396"/>
      <c r="GAQ190" s="396"/>
      <c r="GAR190" s="396"/>
      <c r="GAS190" s="396"/>
      <c r="GAT190" s="396"/>
      <c r="GAU190" s="396"/>
      <c r="GAV190" s="396"/>
      <c r="GAW190" s="396"/>
      <c r="GAX190" s="396"/>
      <c r="GAY190" s="396"/>
      <c r="GAZ190" s="396"/>
      <c r="GBA190" s="396"/>
      <c r="GBB190" s="396"/>
      <c r="GBC190" s="396"/>
      <c r="GBD190" s="396"/>
      <c r="GBE190" s="396"/>
      <c r="GBF190" s="396"/>
      <c r="GBG190" s="396"/>
      <c r="GBH190" s="396"/>
      <c r="GBI190" s="396"/>
      <c r="GBJ190" s="396"/>
      <c r="GBK190" s="396"/>
      <c r="GBL190" s="396"/>
      <c r="GBM190" s="396"/>
      <c r="GBN190" s="396"/>
      <c r="GBO190" s="396"/>
      <c r="GBP190" s="396"/>
      <c r="GBQ190" s="396"/>
      <c r="GBR190" s="396"/>
      <c r="GBS190" s="396"/>
      <c r="GBT190" s="396"/>
      <c r="GBU190" s="396"/>
      <c r="GBV190" s="396"/>
      <c r="GBW190" s="396"/>
      <c r="GBX190" s="396"/>
      <c r="GBY190" s="396"/>
      <c r="GBZ190" s="396"/>
      <c r="GCA190" s="396"/>
      <c r="GCB190" s="396"/>
      <c r="GCC190" s="396"/>
      <c r="GCD190" s="396"/>
      <c r="GCE190" s="396"/>
      <c r="GCF190" s="396"/>
      <c r="GCG190" s="396"/>
      <c r="GCH190" s="396"/>
      <c r="GCI190" s="396"/>
      <c r="GCJ190" s="396"/>
      <c r="GCK190" s="396"/>
      <c r="GCL190" s="396"/>
      <c r="GCM190" s="396"/>
      <c r="GCN190" s="396"/>
      <c r="GCO190" s="396"/>
      <c r="GCP190" s="396"/>
      <c r="GCQ190" s="396"/>
      <c r="GCR190" s="396"/>
      <c r="GCS190" s="396"/>
      <c r="GCT190" s="396"/>
      <c r="GCU190" s="396"/>
      <c r="GCV190" s="396"/>
      <c r="GCW190" s="396"/>
      <c r="GCX190" s="396"/>
      <c r="GCY190" s="396"/>
      <c r="GCZ190" s="396"/>
      <c r="GDA190" s="396"/>
      <c r="GDB190" s="396"/>
      <c r="GDC190" s="396"/>
      <c r="GDD190" s="396"/>
      <c r="GDE190" s="396"/>
      <c r="GDF190" s="396"/>
      <c r="GDG190" s="396"/>
      <c r="GDH190" s="396"/>
      <c r="GDI190" s="396"/>
      <c r="GDJ190" s="396"/>
      <c r="GDK190" s="396"/>
      <c r="GDL190" s="396"/>
      <c r="GDM190" s="396"/>
      <c r="GDN190" s="396"/>
      <c r="GDO190" s="396"/>
      <c r="GDP190" s="396"/>
      <c r="GDQ190" s="396"/>
      <c r="GDR190" s="396"/>
      <c r="GDS190" s="396"/>
      <c r="GDT190" s="396"/>
      <c r="GDU190" s="396"/>
      <c r="GDV190" s="396"/>
      <c r="GDW190" s="396"/>
      <c r="GDX190" s="396"/>
      <c r="GDY190" s="396"/>
      <c r="GDZ190" s="396"/>
      <c r="GEA190" s="396"/>
      <c r="GEB190" s="396"/>
      <c r="GEC190" s="396"/>
      <c r="GED190" s="396"/>
      <c r="GEE190" s="396"/>
      <c r="GEF190" s="396"/>
      <c r="GEG190" s="396"/>
      <c r="GEH190" s="396"/>
      <c r="GEI190" s="396"/>
      <c r="GEJ190" s="396"/>
      <c r="GEK190" s="396"/>
      <c r="GEL190" s="396"/>
      <c r="GEM190" s="396"/>
      <c r="GEN190" s="396"/>
      <c r="GEO190" s="396"/>
      <c r="GEP190" s="396"/>
      <c r="GEQ190" s="396"/>
      <c r="GER190" s="396"/>
      <c r="GES190" s="396"/>
      <c r="GET190" s="396"/>
      <c r="GEU190" s="396"/>
      <c r="GEV190" s="396"/>
      <c r="GEW190" s="396"/>
      <c r="GEX190" s="396"/>
      <c r="GEY190" s="396"/>
      <c r="GEZ190" s="396"/>
      <c r="GFA190" s="396"/>
      <c r="GFB190" s="396"/>
      <c r="GFC190" s="396"/>
      <c r="GFD190" s="396"/>
      <c r="GFE190" s="396"/>
      <c r="GFF190" s="396"/>
      <c r="GFG190" s="396"/>
      <c r="GFH190" s="396"/>
      <c r="GFI190" s="396"/>
      <c r="GFJ190" s="396"/>
      <c r="GFK190" s="396"/>
      <c r="GFL190" s="396"/>
      <c r="GFM190" s="396"/>
      <c r="GFN190" s="396"/>
      <c r="GFO190" s="396"/>
      <c r="GFP190" s="396"/>
      <c r="GFQ190" s="396"/>
      <c r="GFR190" s="396"/>
      <c r="GFS190" s="396"/>
      <c r="GFT190" s="396"/>
      <c r="GFU190" s="396"/>
      <c r="GFV190" s="396"/>
      <c r="GFW190" s="396"/>
      <c r="GFX190" s="396"/>
      <c r="GFY190" s="396"/>
      <c r="GFZ190" s="396"/>
      <c r="GGA190" s="396"/>
      <c r="GGB190" s="396"/>
      <c r="GGC190" s="396"/>
      <c r="GGD190" s="396"/>
      <c r="GGE190" s="396"/>
      <c r="GGF190" s="396"/>
      <c r="GGG190" s="396"/>
      <c r="GGH190" s="396"/>
      <c r="GGI190" s="396"/>
      <c r="GGJ190" s="396"/>
      <c r="GGK190" s="396"/>
      <c r="GGL190" s="396"/>
      <c r="GGM190" s="396"/>
      <c r="GGN190" s="396"/>
      <c r="GGO190" s="396"/>
      <c r="GGP190" s="396"/>
      <c r="GGQ190" s="396"/>
      <c r="GGR190" s="396"/>
      <c r="GGS190" s="396"/>
      <c r="GGT190" s="396"/>
      <c r="GGU190" s="396"/>
      <c r="GGV190" s="396"/>
      <c r="GGW190" s="396"/>
      <c r="GGX190" s="396"/>
      <c r="GGY190" s="396"/>
      <c r="GGZ190" s="396"/>
      <c r="GHA190" s="396"/>
      <c r="GHB190" s="396"/>
      <c r="GHC190" s="396"/>
      <c r="GHD190" s="396"/>
      <c r="GHE190" s="396"/>
      <c r="GHF190" s="396"/>
      <c r="GHG190" s="396"/>
      <c r="GHH190" s="396"/>
      <c r="GHI190" s="396"/>
      <c r="GHJ190" s="396"/>
      <c r="GHK190" s="396"/>
      <c r="GHL190" s="396"/>
      <c r="GHM190" s="396"/>
      <c r="GHN190" s="396"/>
      <c r="GHO190" s="396"/>
      <c r="GHP190" s="396"/>
      <c r="GHQ190" s="396"/>
      <c r="GHR190" s="396"/>
      <c r="GHS190" s="396"/>
      <c r="GHT190" s="396"/>
      <c r="GHU190" s="396"/>
      <c r="GHV190" s="396"/>
      <c r="GHW190" s="396"/>
      <c r="GHX190" s="396"/>
      <c r="GHY190" s="396"/>
      <c r="GHZ190" s="396"/>
      <c r="GIA190" s="396"/>
      <c r="GIB190" s="396"/>
      <c r="GIC190" s="396"/>
      <c r="GID190" s="396"/>
      <c r="GIE190" s="396"/>
      <c r="GIF190" s="396"/>
      <c r="GIG190" s="396"/>
      <c r="GIH190" s="396"/>
      <c r="GII190" s="396"/>
      <c r="GIJ190" s="396"/>
      <c r="GIK190" s="396"/>
      <c r="GIL190" s="396"/>
      <c r="GIM190" s="396"/>
      <c r="GIN190" s="396"/>
      <c r="GIO190" s="396"/>
      <c r="GIP190" s="396"/>
      <c r="GIQ190" s="396"/>
      <c r="GIR190" s="396"/>
      <c r="GIS190" s="396"/>
      <c r="GIT190" s="396"/>
      <c r="GIU190" s="396"/>
      <c r="GIV190" s="396"/>
      <c r="GIW190" s="396"/>
      <c r="GIX190" s="396"/>
      <c r="GIY190" s="396"/>
      <c r="GIZ190" s="396"/>
      <c r="GJA190" s="396"/>
      <c r="GJB190" s="396"/>
      <c r="GJC190" s="396"/>
      <c r="GJD190" s="396"/>
      <c r="GJE190" s="396"/>
      <c r="GJF190" s="396"/>
      <c r="GJG190" s="396"/>
      <c r="GJH190" s="396"/>
      <c r="GJI190" s="396"/>
      <c r="GJJ190" s="396"/>
      <c r="GJK190" s="396"/>
      <c r="GJL190" s="396"/>
      <c r="GJM190" s="396"/>
      <c r="GJN190" s="396"/>
      <c r="GJO190" s="396"/>
      <c r="GJP190" s="396"/>
      <c r="GJQ190" s="396"/>
      <c r="GJR190" s="396"/>
      <c r="GJS190" s="396"/>
      <c r="GJT190" s="396"/>
      <c r="GJU190" s="396"/>
      <c r="GJV190" s="396"/>
      <c r="GJW190" s="396"/>
      <c r="GJX190" s="396"/>
      <c r="GJY190" s="396"/>
      <c r="GJZ190" s="396"/>
      <c r="GKA190" s="396"/>
      <c r="GKB190" s="396"/>
      <c r="GKC190" s="396"/>
      <c r="GKD190" s="396"/>
      <c r="GKE190" s="396"/>
      <c r="GKF190" s="396"/>
      <c r="GKG190" s="396"/>
      <c r="GKH190" s="396"/>
      <c r="GKI190" s="396"/>
      <c r="GKJ190" s="396"/>
      <c r="GKK190" s="396"/>
      <c r="GKL190" s="396"/>
      <c r="GKM190" s="396"/>
      <c r="GKN190" s="396"/>
      <c r="GKO190" s="396"/>
      <c r="GKP190" s="396"/>
      <c r="GKQ190" s="396"/>
      <c r="GKR190" s="396"/>
      <c r="GKS190" s="396"/>
      <c r="GKT190" s="396"/>
      <c r="GKU190" s="396"/>
      <c r="GKV190" s="396"/>
      <c r="GKW190" s="396"/>
      <c r="GKX190" s="396"/>
      <c r="GKY190" s="396"/>
      <c r="GKZ190" s="396"/>
      <c r="GLA190" s="396"/>
      <c r="GLB190" s="396"/>
      <c r="GLC190" s="396"/>
      <c r="GLD190" s="396"/>
      <c r="GLE190" s="396"/>
      <c r="GLF190" s="396"/>
      <c r="GLG190" s="396"/>
      <c r="GLH190" s="396"/>
      <c r="GLI190" s="396"/>
      <c r="GLJ190" s="396"/>
      <c r="GLK190" s="396"/>
      <c r="GLL190" s="396"/>
      <c r="GLM190" s="396"/>
      <c r="GLN190" s="396"/>
      <c r="GLO190" s="396"/>
      <c r="GLP190" s="396"/>
      <c r="GLQ190" s="396"/>
      <c r="GLR190" s="396"/>
      <c r="GLS190" s="396"/>
      <c r="GLT190" s="396"/>
      <c r="GLU190" s="396"/>
      <c r="GLV190" s="396"/>
      <c r="GLW190" s="396"/>
      <c r="GLX190" s="396"/>
      <c r="GLY190" s="396"/>
      <c r="GLZ190" s="396"/>
      <c r="GMA190" s="396"/>
      <c r="GMB190" s="396"/>
      <c r="GMC190" s="396"/>
      <c r="GMD190" s="396"/>
      <c r="GME190" s="396"/>
      <c r="GMF190" s="396"/>
      <c r="GMG190" s="396"/>
      <c r="GMH190" s="396"/>
      <c r="GMI190" s="396"/>
      <c r="GMJ190" s="396"/>
      <c r="GMK190" s="396"/>
      <c r="GML190" s="396"/>
      <c r="GMM190" s="396"/>
      <c r="GMN190" s="396"/>
      <c r="GMO190" s="396"/>
      <c r="GMP190" s="396"/>
      <c r="GMQ190" s="396"/>
      <c r="GMR190" s="396"/>
      <c r="GMS190" s="396"/>
      <c r="GMT190" s="396"/>
      <c r="GMU190" s="396"/>
      <c r="GMV190" s="396"/>
      <c r="GMW190" s="396"/>
      <c r="GMX190" s="396"/>
      <c r="GMY190" s="396"/>
      <c r="GMZ190" s="396"/>
      <c r="GNA190" s="396"/>
      <c r="GNB190" s="396"/>
      <c r="GNC190" s="396"/>
      <c r="GND190" s="396"/>
      <c r="GNE190" s="396"/>
      <c r="GNF190" s="396"/>
      <c r="GNG190" s="396"/>
      <c r="GNH190" s="396"/>
      <c r="GNI190" s="396"/>
      <c r="GNJ190" s="396"/>
      <c r="GNK190" s="396"/>
      <c r="GNL190" s="396"/>
      <c r="GNM190" s="396"/>
      <c r="GNN190" s="396"/>
      <c r="GNO190" s="396"/>
      <c r="GNP190" s="396"/>
      <c r="GNQ190" s="396"/>
      <c r="GNR190" s="396"/>
      <c r="GNS190" s="396"/>
      <c r="GNT190" s="396"/>
      <c r="GNU190" s="396"/>
      <c r="GNV190" s="396"/>
      <c r="GNW190" s="396"/>
      <c r="GNX190" s="396"/>
      <c r="GNY190" s="396"/>
      <c r="GNZ190" s="396"/>
      <c r="GOA190" s="396"/>
      <c r="GOB190" s="396"/>
      <c r="GOC190" s="396"/>
      <c r="GOD190" s="396"/>
      <c r="GOE190" s="396"/>
      <c r="GOF190" s="396"/>
      <c r="GOG190" s="396"/>
      <c r="GOH190" s="396"/>
      <c r="GOI190" s="396"/>
      <c r="GOJ190" s="396"/>
      <c r="GOK190" s="396"/>
      <c r="GOL190" s="396"/>
      <c r="GOM190" s="396"/>
      <c r="GON190" s="396"/>
      <c r="GOO190" s="396"/>
      <c r="GOP190" s="396"/>
      <c r="GOQ190" s="396"/>
      <c r="GOR190" s="396"/>
      <c r="GOS190" s="396"/>
      <c r="GOT190" s="396"/>
      <c r="GOU190" s="396"/>
      <c r="GOV190" s="396"/>
      <c r="GOW190" s="396"/>
      <c r="GOX190" s="396"/>
      <c r="GOY190" s="396"/>
      <c r="GOZ190" s="396"/>
      <c r="GPA190" s="396"/>
      <c r="GPB190" s="396"/>
      <c r="GPC190" s="396"/>
      <c r="GPD190" s="396"/>
      <c r="GPE190" s="396"/>
      <c r="GPF190" s="396"/>
      <c r="GPG190" s="396"/>
      <c r="GPH190" s="396"/>
      <c r="GPI190" s="396"/>
      <c r="GPJ190" s="396"/>
      <c r="GPK190" s="396"/>
      <c r="GPL190" s="396"/>
      <c r="GPM190" s="396"/>
      <c r="GPN190" s="396"/>
      <c r="GPO190" s="396"/>
      <c r="GPP190" s="396"/>
      <c r="GPQ190" s="396"/>
      <c r="GPR190" s="396"/>
      <c r="GPS190" s="396"/>
      <c r="GPT190" s="396"/>
      <c r="GPU190" s="396"/>
      <c r="GPV190" s="396"/>
      <c r="GPW190" s="396"/>
      <c r="GPX190" s="396"/>
      <c r="GPY190" s="396"/>
      <c r="GPZ190" s="396"/>
      <c r="GQA190" s="396"/>
      <c r="GQB190" s="396"/>
      <c r="GQC190" s="396"/>
      <c r="GQD190" s="396"/>
      <c r="GQE190" s="396"/>
      <c r="GQF190" s="396"/>
      <c r="GQG190" s="396"/>
      <c r="GQH190" s="396"/>
      <c r="GQI190" s="396"/>
      <c r="GQJ190" s="396"/>
      <c r="GQK190" s="396"/>
      <c r="GQL190" s="396"/>
      <c r="GQM190" s="396"/>
      <c r="GQN190" s="396"/>
      <c r="GQO190" s="396"/>
      <c r="GQP190" s="396"/>
      <c r="GQQ190" s="396"/>
      <c r="GQR190" s="396"/>
      <c r="GQS190" s="396"/>
      <c r="GQT190" s="396"/>
      <c r="GQU190" s="396"/>
      <c r="GQV190" s="396"/>
      <c r="GQW190" s="396"/>
      <c r="GQX190" s="396"/>
      <c r="GQY190" s="396"/>
      <c r="GQZ190" s="396"/>
      <c r="GRA190" s="396"/>
      <c r="GRB190" s="396"/>
      <c r="GRC190" s="396"/>
      <c r="GRD190" s="396"/>
      <c r="GRE190" s="396"/>
      <c r="GRF190" s="396"/>
      <c r="GRG190" s="396"/>
      <c r="GRH190" s="396"/>
      <c r="GRI190" s="396"/>
      <c r="GRJ190" s="396"/>
      <c r="GRK190" s="396"/>
      <c r="GRL190" s="396"/>
      <c r="GRM190" s="396"/>
      <c r="GRN190" s="396"/>
      <c r="GRO190" s="396"/>
      <c r="GRP190" s="396"/>
      <c r="GRQ190" s="396"/>
      <c r="GRR190" s="396"/>
      <c r="GRS190" s="396"/>
      <c r="GRT190" s="396"/>
      <c r="GRU190" s="396"/>
      <c r="GRV190" s="396"/>
      <c r="GRW190" s="396"/>
      <c r="GRX190" s="396"/>
      <c r="GRY190" s="396"/>
      <c r="GRZ190" s="396"/>
      <c r="GSA190" s="396"/>
      <c r="GSB190" s="396"/>
      <c r="GSC190" s="396"/>
      <c r="GSD190" s="396"/>
      <c r="GSE190" s="396"/>
      <c r="GSF190" s="396"/>
      <c r="GSG190" s="396"/>
      <c r="GSH190" s="396"/>
      <c r="GSI190" s="396"/>
      <c r="GSJ190" s="396"/>
      <c r="GSK190" s="396"/>
      <c r="GSL190" s="396"/>
      <c r="GSM190" s="396"/>
      <c r="GSN190" s="396"/>
      <c r="GSO190" s="396"/>
      <c r="GSP190" s="396"/>
      <c r="GSQ190" s="396"/>
      <c r="GSR190" s="396"/>
      <c r="GSS190" s="396"/>
      <c r="GST190" s="396"/>
      <c r="GSU190" s="396"/>
      <c r="GSV190" s="396"/>
      <c r="GSW190" s="396"/>
      <c r="GSX190" s="396"/>
      <c r="GSY190" s="396"/>
      <c r="GSZ190" s="396"/>
      <c r="GTA190" s="396"/>
      <c r="GTB190" s="396"/>
      <c r="GTC190" s="396"/>
      <c r="GTD190" s="396"/>
      <c r="GTE190" s="396"/>
      <c r="GTF190" s="396"/>
      <c r="GTG190" s="396"/>
      <c r="GTH190" s="396"/>
      <c r="GTI190" s="396"/>
      <c r="GTJ190" s="396"/>
      <c r="GTK190" s="396"/>
      <c r="GTL190" s="396"/>
      <c r="GTM190" s="396"/>
      <c r="GTN190" s="396"/>
      <c r="GTO190" s="396"/>
      <c r="GTP190" s="396"/>
      <c r="GTQ190" s="396"/>
      <c r="GTR190" s="396"/>
      <c r="GTS190" s="396"/>
      <c r="GTT190" s="396"/>
      <c r="GTU190" s="396"/>
      <c r="GTV190" s="396"/>
      <c r="GTW190" s="396"/>
      <c r="GTX190" s="396"/>
      <c r="GTY190" s="396"/>
      <c r="GTZ190" s="396"/>
      <c r="GUA190" s="396"/>
      <c r="GUB190" s="396"/>
      <c r="GUC190" s="396"/>
      <c r="GUD190" s="396"/>
      <c r="GUE190" s="396"/>
      <c r="GUF190" s="396"/>
      <c r="GUG190" s="396"/>
      <c r="GUH190" s="396"/>
      <c r="GUI190" s="396"/>
      <c r="GUJ190" s="396"/>
      <c r="GUK190" s="396"/>
      <c r="GUL190" s="396"/>
      <c r="GUM190" s="396"/>
      <c r="GUN190" s="396"/>
      <c r="GUO190" s="396"/>
      <c r="GUP190" s="396"/>
      <c r="GUQ190" s="396"/>
      <c r="GUR190" s="396"/>
      <c r="GUS190" s="396"/>
      <c r="GUT190" s="396"/>
      <c r="GUU190" s="396"/>
      <c r="GUV190" s="396"/>
      <c r="GUW190" s="396"/>
      <c r="GUX190" s="396"/>
      <c r="GUY190" s="396"/>
      <c r="GUZ190" s="396"/>
      <c r="GVA190" s="396"/>
      <c r="GVB190" s="396"/>
      <c r="GVC190" s="396"/>
      <c r="GVD190" s="396"/>
      <c r="GVE190" s="396"/>
      <c r="GVF190" s="396"/>
      <c r="GVG190" s="396"/>
      <c r="GVH190" s="396"/>
      <c r="GVI190" s="396"/>
      <c r="GVJ190" s="396"/>
      <c r="GVK190" s="396"/>
      <c r="GVL190" s="396"/>
      <c r="GVM190" s="396"/>
      <c r="GVN190" s="396"/>
      <c r="GVO190" s="396"/>
      <c r="GVP190" s="396"/>
      <c r="GVQ190" s="396"/>
      <c r="GVR190" s="396"/>
      <c r="GVS190" s="396"/>
      <c r="GVT190" s="396"/>
      <c r="GVU190" s="396"/>
      <c r="GVV190" s="396"/>
      <c r="GVW190" s="396"/>
      <c r="GVX190" s="396"/>
      <c r="GVY190" s="396"/>
      <c r="GVZ190" s="396"/>
      <c r="GWA190" s="396"/>
      <c r="GWB190" s="396"/>
      <c r="GWC190" s="396"/>
      <c r="GWD190" s="396"/>
      <c r="GWE190" s="396"/>
      <c r="GWF190" s="396"/>
      <c r="GWG190" s="396"/>
      <c r="GWH190" s="396"/>
      <c r="GWI190" s="396"/>
      <c r="GWJ190" s="396"/>
      <c r="GWK190" s="396"/>
      <c r="GWL190" s="396"/>
      <c r="GWM190" s="396"/>
      <c r="GWN190" s="396"/>
      <c r="GWO190" s="396"/>
      <c r="GWP190" s="396"/>
      <c r="GWQ190" s="396"/>
      <c r="GWR190" s="396"/>
      <c r="GWS190" s="396"/>
      <c r="GWT190" s="396"/>
      <c r="GWU190" s="396"/>
      <c r="GWV190" s="396"/>
      <c r="GWW190" s="396"/>
      <c r="GWX190" s="396"/>
      <c r="GWY190" s="396"/>
      <c r="GWZ190" s="396"/>
      <c r="GXA190" s="396"/>
      <c r="GXB190" s="396"/>
      <c r="GXC190" s="396"/>
      <c r="GXD190" s="396"/>
      <c r="GXE190" s="396"/>
      <c r="GXF190" s="396"/>
      <c r="GXG190" s="396"/>
      <c r="GXH190" s="396"/>
      <c r="GXI190" s="396"/>
      <c r="GXJ190" s="396"/>
      <c r="GXK190" s="396"/>
      <c r="GXL190" s="396"/>
      <c r="GXM190" s="396"/>
      <c r="GXN190" s="396"/>
      <c r="GXO190" s="396"/>
      <c r="GXP190" s="396"/>
      <c r="GXQ190" s="396"/>
      <c r="GXR190" s="396"/>
      <c r="GXS190" s="396"/>
      <c r="GXT190" s="396"/>
      <c r="GXU190" s="396"/>
      <c r="GXV190" s="396"/>
      <c r="GXW190" s="396"/>
      <c r="GXX190" s="396"/>
      <c r="GXY190" s="396"/>
      <c r="GXZ190" s="396"/>
      <c r="GYA190" s="396"/>
      <c r="GYB190" s="396"/>
      <c r="GYC190" s="396"/>
      <c r="GYD190" s="396"/>
      <c r="GYE190" s="396"/>
      <c r="GYF190" s="396"/>
      <c r="GYG190" s="396"/>
      <c r="GYH190" s="396"/>
      <c r="GYI190" s="396"/>
      <c r="GYJ190" s="396"/>
      <c r="GYK190" s="396"/>
      <c r="GYL190" s="396"/>
      <c r="GYM190" s="396"/>
      <c r="GYN190" s="396"/>
      <c r="GYO190" s="396"/>
      <c r="GYP190" s="396"/>
      <c r="GYQ190" s="396"/>
      <c r="GYR190" s="396"/>
      <c r="GYS190" s="396"/>
      <c r="GYT190" s="396"/>
      <c r="GYU190" s="396"/>
      <c r="GYV190" s="396"/>
      <c r="GYW190" s="396"/>
      <c r="GYX190" s="396"/>
      <c r="GYY190" s="396"/>
      <c r="GYZ190" s="396"/>
      <c r="GZA190" s="396"/>
      <c r="GZB190" s="396"/>
      <c r="GZC190" s="396"/>
      <c r="GZD190" s="396"/>
      <c r="GZE190" s="396"/>
      <c r="GZF190" s="396"/>
      <c r="GZG190" s="396"/>
      <c r="GZH190" s="396"/>
      <c r="GZI190" s="396"/>
      <c r="GZJ190" s="396"/>
      <c r="GZK190" s="396"/>
      <c r="GZL190" s="396"/>
      <c r="GZM190" s="396"/>
      <c r="GZN190" s="396"/>
      <c r="GZO190" s="396"/>
      <c r="GZP190" s="396"/>
      <c r="GZQ190" s="396"/>
      <c r="GZR190" s="396"/>
      <c r="GZS190" s="396"/>
      <c r="GZT190" s="396"/>
      <c r="GZU190" s="396"/>
      <c r="GZV190" s="396"/>
      <c r="GZW190" s="396"/>
      <c r="GZX190" s="396"/>
      <c r="GZY190" s="396"/>
      <c r="GZZ190" s="396"/>
      <c r="HAA190" s="396"/>
      <c r="HAB190" s="396"/>
      <c r="HAC190" s="396"/>
      <c r="HAD190" s="396"/>
      <c r="HAE190" s="396"/>
      <c r="HAF190" s="396"/>
      <c r="HAG190" s="396"/>
      <c r="HAH190" s="396"/>
      <c r="HAI190" s="396"/>
      <c r="HAJ190" s="396"/>
      <c r="HAK190" s="396"/>
      <c r="HAL190" s="396"/>
      <c r="HAM190" s="396"/>
      <c r="HAN190" s="396"/>
      <c r="HAO190" s="396"/>
      <c r="HAP190" s="396"/>
      <c r="HAQ190" s="396"/>
      <c r="HAR190" s="396"/>
      <c r="HAS190" s="396"/>
      <c r="HAT190" s="396"/>
      <c r="HAU190" s="396"/>
      <c r="HAV190" s="396"/>
      <c r="HAW190" s="396"/>
      <c r="HAX190" s="396"/>
      <c r="HAY190" s="396"/>
      <c r="HAZ190" s="396"/>
      <c r="HBA190" s="396"/>
      <c r="HBB190" s="396"/>
      <c r="HBC190" s="396"/>
      <c r="HBD190" s="396"/>
      <c r="HBE190" s="396"/>
      <c r="HBF190" s="396"/>
      <c r="HBG190" s="396"/>
      <c r="HBH190" s="396"/>
      <c r="HBI190" s="396"/>
      <c r="HBJ190" s="396"/>
      <c r="HBK190" s="396"/>
      <c r="HBL190" s="396"/>
      <c r="HBM190" s="396"/>
      <c r="HBN190" s="396"/>
      <c r="HBO190" s="396"/>
      <c r="HBP190" s="396"/>
      <c r="HBQ190" s="396"/>
      <c r="HBR190" s="396"/>
      <c r="HBS190" s="396"/>
      <c r="HBT190" s="396"/>
      <c r="HBU190" s="396"/>
      <c r="HBV190" s="396"/>
      <c r="HBW190" s="396"/>
      <c r="HBX190" s="396"/>
      <c r="HBY190" s="396"/>
      <c r="HBZ190" s="396"/>
      <c r="HCA190" s="396"/>
      <c r="HCB190" s="396"/>
      <c r="HCC190" s="396"/>
      <c r="HCD190" s="396"/>
      <c r="HCE190" s="396"/>
      <c r="HCF190" s="396"/>
      <c r="HCG190" s="396"/>
      <c r="HCH190" s="396"/>
      <c r="HCI190" s="396"/>
      <c r="HCJ190" s="396"/>
      <c r="HCK190" s="396"/>
      <c r="HCL190" s="396"/>
      <c r="HCM190" s="396"/>
      <c r="HCN190" s="396"/>
      <c r="HCO190" s="396"/>
      <c r="HCP190" s="396"/>
      <c r="HCQ190" s="396"/>
      <c r="HCR190" s="396"/>
      <c r="HCS190" s="396"/>
      <c r="HCT190" s="396"/>
      <c r="HCU190" s="396"/>
      <c r="HCV190" s="396"/>
      <c r="HCW190" s="396"/>
      <c r="HCX190" s="396"/>
      <c r="HCY190" s="396"/>
      <c r="HCZ190" s="396"/>
      <c r="HDA190" s="396"/>
      <c r="HDB190" s="396"/>
      <c r="HDC190" s="396"/>
      <c r="HDD190" s="396"/>
      <c r="HDE190" s="396"/>
      <c r="HDF190" s="396"/>
      <c r="HDG190" s="396"/>
      <c r="HDH190" s="396"/>
      <c r="HDI190" s="396"/>
      <c r="HDJ190" s="396"/>
      <c r="HDK190" s="396"/>
      <c r="HDL190" s="396"/>
      <c r="HDM190" s="396"/>
      <c r="HDN190" s="396"/>
      <c r="HDO190" s="396"/>
      <c r="HDP190" s="396"/>
      <c r="HDQ190" s="396"/>
      <c r="HDR190" s="396"/>
      <c r="HDS190" s="396"/>
      <c r="HDT190" s="396"/>
      <c r="HDU190" s="396"/>
      <c r="HDV190" s="396"/>
      <c r="HDW190" s="396"/>
      <c r="HDX190" s="396"/>
      <c r="HDY190" s="396"/>
      <c r="HDZ190" s="396"/>
      <c r="HEA190" s="396"/>
      <c r="HEB190" s="396"/>
      <c r="HEC190" s="396"/>
      <c r="HED190" s="396"/>
      <c r="HEE190" s="396"/>
      <c r="HEF190" s="396"/>
      <c r="HEG190" s="396"/>
      <c r="HEH190" s="396"/>
      <c r="HEI190" s="396"/>
      <c r="HEJ190" s="396"/>
      <c r="HEK190" s="396"/>
      <c r="HEL190" s="396"/>
      <c r="HEM190" s="396"/>
      <c r="HEN190" s="396"/>
      <c r="HEO190" s="396"/>
      <c r="HEP190" s="396"/>
      <c r="HEQ190" s="396"/>
      <c r="HER190" s="396"/>
      <c r="HES190" s="396"/>
      <c r="HET190" s="396"/>
      <c r="HEU190" s="396"/>
      <c r="HEV190" s="396"/>
      <c r="HEW190" s="396"/>
      <c r="HEX190" s="396"/>
      <c r="HEY190" s="396"/>
      <c r="HEZ190" s="396"/>
      <c r="HFA190" s="396"/>
      <c r="HFB190" s="396"/>
      <c r="HFC190" s="396"/>
      <c r="HFD190" s="396"/>
      <c r="HFE190" s="396"/>
      <c r="HFF190" s="396"/>
      <c r="HFG190" s="396"/>
      <c r="HFH190" s="396"/>
      <c r="HFI190" s="396"/>
      <c r="HFJ190" s="396"/>
      <c r="HFK190" s="396"/>
      <c r="HFL190" s="396"/>
      <c r="HFM190" s="396"/>
      <c r="HFN190" s="396"/>
      <c r="HFO190" s="396"/>
      <c r="HFP190" s="396"/>
      <c r="HFQ190" s="396"/>
      <c r="HFR190" s="396"/>
      <c r="HFS190" s="396"/>
      <c r="HFT190" s="396"/>
      <c r="HFU190" s="396"/>
      <c r="HFV190" s="396"/>
      <c r="HFW190" s="396"/>
      <c r="HFX190" s="396"/>
      <c r="HFY190" s="396"/>
      <c r="HFZ190" s="396"/>
      <c r="HGA190" s="396"/>
      <c r="HGB190" s="396"/>
      <c r="HGC190" s="396"/>
      <c r="HGD190" s="396"/>
      <c r="HGE190" s="396"/>
      <c r="HGF190" s="396"/>
      <c r="HGG190" s="396"/>
      <c r="HGH190" s="396"/>
      <c r="HGI190" s="396"/>
      <c r="HGJ190" s="396"/>
      <c r="HGK190" s="396"/>
      <c r="HGL190" s="396"/>
      <c r="HGM190" s="396"/>
      <c r="HGN190" s="396"/>
      <c r="HGO190" s="396"/>
      <c r="HGP190" s="396"/>
      <c r="HGQ190" s="396"/>
      <c r="HGR190" s="396"/>
      <c r="HGS190" s="396"/>
      <c r="HGT190" s="396"/>
      <c r="HGU190" s="396"/>
      <c r="HGV190" s="396"/>
      <c r="HGW190" s="396"/>
      <c r="HGX190" s="396"/>
      <c r="HGY190" s="396"/>
      <c r="HGZ190" s="396"/>
      <c r="HHA190" s="396"/>
      <c r="HHB190" s="396"/>
      <c r="HHC190" s="396"/>
      <c r="HHD190" s="396"/>
      <c r="HHE190" s="396"/>
      <c r="HHF190" s="396"/>
      <c r="HHG190" s="396"/>
      <c r="HHH190" s="396"/>
      <c r="HHI190" s="396"/>
      <c r="HHJ190" s="396"/>
      <c r="HHK190" s="396"/>
      <c r="HHL190" s="396"/>
      <c r="HHM190" s="396"/>
      <c r="HHN190" s="396"/>
      <c r="HHO190" s="396"/>
      <c r="HHP190" s="396"/>
      <c r="HHQ190" s="396"/>
      <c r="HHR190" s="396"/>
      <c r="HHS190" s="396"/>
      <c r="HHT190" s="396"/>
      <c r="HHU190" s="396"/>
      <c r="HHV190" s="396"/>
      <c r="HHW190" s="396"/>
      <c r="HHX190" s="396"/>
      <c r="HHY190" s="396"/>
      <c r="HHZ190" s="396"/>
      <c r="HIA190" s="396"/>
      <c r="HIB190" s="396"/>
      <c r="HIC190" s="396"/>
      <c r="HID190" s="396"/>
      <c r="HIE190" s="396"/>
      <c r="HIF190" s="396"/>
      <c r="HIG190" s="396"/>
      <c r="HIH190" s="396"/>
      <c r="HII190" s="396"/>
      <c r="HIJ190" s="396"/>
      <c r="HIK190" s="396"/>
      <c r="HIL190" s="396"/>
      <c r="HIM190" s="396"/>
      <c r="HIN190" s="396"/>
      <c r="HIO190" s="396"/>
      <c r="HIP190" s="396"/>
      <c r="HIQ190" s="396"/>
      <c r="HIR190" s="396"/>
      <c r="HIS190" s="396"/>
      <c r="HIT190" s="396"/>
      <c r="HIU190" s="396"/>
      <c r="HIV190" s="396"/>
      <c r="HIW190" s="396"/>
      <c r="HIX190" s="396"/>
      <c r="HIY190" s="396"/>
      <c r="HIZ190" s="396"/>
      <c r="HJA190" s="396"/>
      <c r="HJB190" s="396"/>
      <c r="HJC190" s="396"/>
      <c r="HJD190" s="396"/>
      <c r="HJE190" s="396"/>
      <c r="HJF190" s="396"/>
      <c r="HJG190" s="396"/>
      <c r="HJH190" s="396"/>
      <c r="HJI190" s="396"/>
      <c r="HJJ190" s="396"/>
      <c r="HJK190" s="396"/>
      <c r="HJL190" s="396"/>
      <c r="HJM190" s="396"/>
      <c r="HJN190" s="396"/>
      <c r="HJO190" s="396"/>
      <c r="HJP190" s="396"/>
      <c r="HJQ190" s="396"/>
      <c r="HJR190" s="396"/>
      <c r="HJS190" s="396"/>
      <c r="HJT190" s="396"/>
      <c r="HJU190" s="396"/>
      <c r="HJV190" s="396"/>
      <c r="HJW190" s="396"/>
      <c r="HJX190" s="396"/>
      <c r="HJY190" s="396"/>
      <c r="HJZ190" s="396"/>
      <c r="HKA190" s="396"/>
      <c r="HKB190" s="396"/>
      <c r="HKC190" s="396"/>
      <c r="HKD190" s="396"/>
      <c r="HKE190" s="396"/>
      <c r="HKF190" s="396"/>
      <c r="HKG190" s="396"/>
      <c r="HKH190" s="396"/>
      <c r="HKI190" s="396"/>
      <c r="HKJ190" s="396"/>
      <c r="HKK190" s="396"/>
      <c r="HKL190" s="396"/>
      <c r="HKM190" s="396"/>
      <c r="HKN190" s="396"/>
      <c r="HKO190" s="396"/>
      <c r="HKP190" s="396"/>
      <c r="HKQ190" s="396"/>
      <c r="HKR190" s="396"/>
      <c r="HKS190" s="396"/>
      <c r="HKT190" s="396"/>
      <c r="HKU190" s="396"/>
      <c r="HKV190" s="396"/>
      <c r="HKW190" s="396"/>
      <c r="HKX190" s="396"/>
      <c r="HKY190" s="396"/>
      <c r="HKZ190" s="396"/>
      <c r="HLA190" s="396"/>
      <c r="HLB190" s="396"/>
      <c r="HLC190" s="396"/>
      <c r="HLD190" s="396"/>
      <c r="HLE190" s="396"/>
      <c r="HLF190" s="396"/>
      <c r="HLG190" s="396"/>
      <c r="HLH190" s="396"/>
      <c r="HLI190" s="396"/>
      <c r="HLJ190" s="396"/>
      <c r="HLK190" s="396"/>
      <c r="HLL190" s="396"/>
      <c r="HLM190" s="396"/>
      <c r="HLN190" s="396"/>
      <c r="HLO190" s="396"/>
      <c r="HLP190" s="396"/>
      <c r="HLQ190" s="396"/>
      <c r="HLR190" s="396"/>
      <c r="HLS190" s="396"/>
      <c r="HLT190" s="396"/>
      <c r="HLU190" s="396"/>
      <c r="HLV190" s="396"/>
      <c r="HLW190" s="396"/>
      <c r="HLX190" s="396"/>
      <c r="HLY190" s="396"/>
      <c r="HLZ190" s="396"/>
      <c r="HMA190" s="396"/>
      <c r="HMB190" s="396"/>
      <c r="HMC190" s="396"/>
      <c r="HMD190" s="396"/>
      <c r="HME190" s="396"/>
      <c r="HMF190" s="396"/>
      <c r="HMG190" s="396"/>
      <c r="HMH190" s="396"/>
      <c r="HMI190" s="396"/>
      <c r="HMJ190" s="396"/>
      <c r="HMK190" s="396"/>
      <c r="HML190" s="396"/>
      <c r="HMM190" s="396"/>
      <c r="HMN190" s="396"/>
      <c r="HMO190" s="396"/>
      <c r="HMP190" s="396"/>
      <c r="HMQ190" s="396"/>
      <c r="HMR190" s="396"/>
      <c r="HMS190" s="396"/>
      <c r="HMT190" s="396"/>
      <c r="HMU190" s="396"/>
      <c r="HMV190" s="396"/>
      <c r="HMW190" s="396"/>
      <c r="HMX190" s="396"/>
      <c r="HMY190" s="396"/>
      <c r="HMZ190" s="396"/>
      <c r="HNA190" s="396"/>
      <c r="HNB190" s="396"/>
      <c r="HNC190" s="396"/>
      <c r="HND190" s="396"/>
      <c r="HNE190" s="396"/>
      <c r="HNF190" s="396"/>
      <c r="HNG190" s="396"/>
      <c r="HNH190" s="396"/>
      <c r="HNI190" s="396"/>
      <c r="HNJ190" s="396"/>
      <c r="HNK190" s="396"/>
      <c r="HNL190" s="396"/>
      <c r="HNM190" s="396"/>
      <c r="HNN190" s="396"/>
      <c r="HNO190" s="396"/>
      <c r="HNP190" s="396"/>
      <c r="HNQ190" s="396"/>
      <c r="HNR190" s="396"/>
      <c r="HNS190" s="396"/>
      <c r="HNT190" s="396"/>
      <c r="HNU190" s="396"/>
      <c r="HNV190" s="396"/>
      <c r="HNW190" s="396"/>
      <c r="HNX190" s="396"/>
      <c r="HNY190" s="396"/>
      <c r="HNZ190" s="396"/>
      <c r="HOA190" s="396"/>
      <c r="HOB190" s="396"/>
      <c r="HOC190" s="396"/>
      <c r="HOD190" s="396"/>
      <c r="HOE190" s="396"/>
      <c r="HOF190" s="396"/>
      <c r="HOG190" s="396"/>
      <c r="HOH190" s="396"/>
      <c r="HOI190" s="396"/>
      <c r="HOJ190" s="396"/>
      <c r="HOK190" s="396"/>
      <c r="HOL190" s="396"/>
      <c r="HOM190" s="396"/>
      <c r="HON190" s="396"/>
      <c r="HOO190" s="396"/>
      <c r="HOP190" s="396"/>
      <c r="HOQ190" s="396"/>
      <c r="HOR190" s="396"/>
      <c r="HOS190" s="396"/>
      <c r="HOT190" s="396"/>
      <c r="HOU190" s="396"/>
      <c r="HOV190" s="396"/>
      <c r="HOW190" s="396"/>
      <c r="HOX190" s="396"/>
      <c r="HOY190" s="396"/>
      <c r="HOZ190" s="396"/>
      <c r="HPA190" s="396"/>
      <c r="HPB190" s="396"/>
      <c r="HPC190" s="396"/>
      <c r="HPD190" s="396"/>
      <c r="HPE190" s="396"/>
      <c r="HPF190" s="396"/>
      <c r="HPG190" s="396"/>
      <c r="HPH190" s="396"/>
      <c r="HPI190" s="396"/>
      <c r="HPJ190" s="396"/>
      <c r="HPK190" s="396"/>
      <c r="HPL190" s="396"/>
      <c r="HPM190" s="396"/>
      <c r="HPN190" s="396"/>
      <c r="HPO190" s="396"/>
      <c r="HPP190" s="396"/>
      <c r="HPQ190" s="396"/>
      <c r="HPR190" s="396"/>
      <c r="HPS190" s="396"/>
      <c r="HPT190" s="396"/>
      <c r="HPU190" s="396"/>
      <c r="HPV190" s="396"/>
      <c r="HPW190" s="396"/>
      <c r="HPX190" s="396"/>
      <c r="HPY190" s="396"/>
      <c r="HPZ190" s="396"/>
      <c r="HQA190" s="396"/>
      <c r="HQB190" s="396"/>
      <c r="HQC190" s="396"/>
      <c r="HQD190" s="396"/>
      <c r="HQE190" s="396"/>
      <c r="HQF190" s="396"/>
      <c r="HQG190" s="396"/>
      <c r="HQH190" s="396"/>
      <c r="HQI190" s="396"/>
      <c r="HQJ190" s="396"/>
      <c r="HQK190" s="396"/>
      <c r="HQL190" s="396"/>
      <c r="HQM190" s="396"/>
      <c r="HQN190" s="396"/>
      <c r="HQO190" s="396"/>
      <c r="HQP190" s="396"/>
      <c r="HQQ190" s="396"/>
      <c r="HQR190" s="396"/>
      <c r="HQS190" s="396"/>
      <c r="HQT190" s="396"/>
      <c r="HQU190" s="396"/>
      <c r="HQV190" s="396"/>
      <c r="HQW190" s="396"/>
      <c r="HQX190" s="396"/>
      <c r="HQY190" s="396"/>
      <c r="HQZ190" s="396"/>
      <c r="HRA190" s="396"/>
      <c r="HRB190" s="396"/>
      <c r="HRC190" s="396"/>
      <c r="HRD190" s="396"/>
      <c r="HRE190" s="396"/>
      <c r="HRF190" s="396"/>
      <c r="HRG190" s="396"/>
      <c r="HRH190" s="396"/>
      <c r="HRI190" s="396"/>
      <c r="HRJ190" s="396"/>
      <c r="HRK190" s="396"/>
      <c r="HRL190" s="396"/>
      <c r="HRM190" s="396"/>
      <c r="HRN190" s="396"/>
      <c r="HRO190" s="396"/>
      <c r="HRP190" s="396"/>
      <c r="HRQ190" s="396"/>
      <c r="HRR190" s="396"/>
      <c r="HRS190" s="396"/>
      <c r="HRT190" s="396"/>
      <c r="HRU190" s="396"/>
      <c r="HRV190" s="396"/>
      <c r="HRW190" s="396"/>
      <c r="HRX190" s="396"/>
      <c r="HRY190" s="396"/>
      <c r="HRZ190" s="396"/>
      <c r="HSA190" s="396"/>
      <c r="HSB190" s="396"/>
      <c r="HSC190" s="396"/>
      <c r="HSD190" s="396"/>
      <c r="HSE190" s="396"/>
      <c r="HSF190" s="396"/>
      <c r="HSG190" s="396"/>
      <c r="HSH190" s="396"/>
      <c r="HSI190" s="396"/>
      <c r="HSJ190" s="396"/>
      <c r="HSK190" s="396"/>
      <c r="HSL190" s="396"/>
      <c r="HSM190" s="396"/>
      <c r="HSN190" s="396"/>
      <c r="HSO190" s="396"/>
      <c r="HSP190" s="396"/>
      <c r="HSQ190" s="396"/>
      <c r="HSR190" s="396"/>
      <c r="HSS190" s="396"/>
      <c r="HST190" s="396"/>
      <c r="HSU190" s="396"/>
      <c r="HSV190" s="396"/>
      <c r="HSW190" s="396"/>
      <c r="HSX190" s="396"/>
      <c r="HSY190" s="396"/>
      <c r="HSZ190" s="396"/>
      <c r="HTA190" s="396"/>
      <c r="HTB190" s="396"/>
      <c r="HTC190" s="396"/>
      <c r="HTD190" s="396"/>
      <c r="HTE190" s="396"/>
      <c r="HTF190" s="396"/>
      <c r="HTG190" s="396"/>
      <c r="HTH190" s="396"/>
      <c r="HTI190" s="396"/>
      <c r="HTJ190" s="396"/>
      <c r="HTK190" s="396"/>
      <c r="HTL190" s="396"/>
      <c r="HTM190" s="396"/>
      <c r="HTN190" s="396"/>
      <c r="HTO190" s="396"/>
      <c r="HTP190" s="396"/>
      <c r="HTQ190" s="396"/>
      <c r="HTR190" s="396"/>
      <c r="HTS190" s="396"/>
      <c r="HTT190" s="396"/>
      <c r="HTU190" s="396"/>
      <c r="HTV190" s="396"/>
      <c r="HTW190" s="396"/>
      <c r="HTX190" s="396"/>
      <c r="HTY190" s="396"/>
      <c r="HTZ190" s="396"/>
      <c r="HUA190" s="396"/>
      <c r="HUB190" s="396"/>
      <c r="HUC190" s="396"/>
      <c r="HUD190" s="396"/>
      <c r="HUE190" s="396"/>
      <c r="HUF190" s="396"/>
      <c r="HUG190" s="396"/>
      <c r="HUH190" s="396"/>
      <c r="HUI190" s="396"/>
      <c r="HUJ190" s="396"/>
      <c r="HUK190" s="396"/>
      <c r="HUL190" s="396"/>
      <c r="HUM190" s="396"/>
      <c r="HUN190" s="396"/>
      <c r="HUO190" s="396"/>
      <c r="HUP190" s="396"/>
      <c r="HUQ190" s="396"/>
      <c r="HUR190" s="396"/>
      <c r="HUS190" s="396"/>
      <c r="HUT190" s="396"/>
      <c r="HUU190" s="396"/>
      <c r="HUV190" s="396"/>
      <c r="HUW190" s="396"/>
      <c r="HUX190" s="396"/>
      <c r="HUY190" s="396"/>
      <c r="HUZ190" s="396"/>
      <c r="HVA190" s="396"/>
      <c r="HVB190" s="396"/>
      <c r="HVC190" s="396"/>
      <c r="HVD190" s="396"/>
      <c r="HVE190" s="396"/>
      <c r="HVF190" s="396"/>
      <c r="HVG190" s="396"/>
      <c r="HVH190" s="396"/>
      <c r="HVI190" s="396"/>
      <c r="HVJ190" s="396"/>
      <c r="HVK190" s="396"/>
      <c r="HVL190" s="396"/>
      <c r="HVM190" s="396"/>
      <c r="HVN190" s="396"/>
      <c r="HVO190" s="396"/>
      <c r="HVP190" s="396"/>
      <c r="HVQ190" s="396"/>
      <c r="HVR190" s="396"/>
      <c r="HVS190" s="396"/>
      <c r="HVT190" s="396"/>
      <c r="HVU190" s="396"/>
      <c r="HVV190" s="396"/>
      <c r="HVW190" s="396"/>
      <c r="HVX190" s="396"/>
      <c r="HVY190" s="396"/>
      <c r="HVZ190" s="396"/>
      <c r="HWA190" s="396"/>
      <c r="HWB190" s="396"/>
      <c r="HWC190" s="396"/>
      <c r="HWD190" s="396"/>
      <c r="HWE190" s="396"/>
      <c r="HWF190" s="396"/>
      <c r="HWG190" s="396"/>
      <c r="HWH190" s="396"/>
      <c r="HWI190" s="396"/>
      <c r="HWJ190" s="396"/>
      <c r="HWK190" s="396"/>
      <c r="HWL190" s="396"/>
      <c r="HWM190" s="396"/>
      <c r="HWN190" s="396"/>
      <c r="HWO190" s="396"/>
      <c r="HWP190" s="396"/>
      <c r="HWQ190" s="396"/>
      <c r="HWR190" s="396"/>
      <c r="HWS190" s="396"/>
      <c r="HWT190" s="396"/>
      <c r="HWU190" s="396"/>
      <c r="HWV190" s="396"/>
      <c r="HWW190" s="396"/>
      <c r="HWX190" s="396"/>
      <c r="HWY190" s="396"/>
      <c r="HWZ190" s="396"/>
      <c r="HXA190" s="396"/>
      <c r="HXB190" s="396"/>
      <c r="HXC190" s="396"/>
      <c r="HXD190" s="396"/>
      <c r="HXE190" s="396"/>
      <c r="HXF190" s="396"/>
      <c r="HXG190" s="396"/>
      <c r="HXH190" s="396"/>
      <c r="HXI190" s="396"/>
      <c r="HXJ190" s="396"/>
      <c r="HXK190" s="396"/>
      <c r="HXL190" s="396"/>
      <c r="HXM190" s="396"/>
      <c r="HXN190" s="396"/>
      <c r="HXO190" s="396"/>
      <c r="HXP190" s="396"/>
      <c r="HXQ190" s="396"/>
      <c r="HXR190" s="396"/>
      <c r="HXS190" s="396"/>
      <c r="HXT190" s="396"/>
      <c r="HXU190" s="396"/>
      <c r="HXV190" s="396"/>
      <c r="HXW190" s="396"/>
      <c r="HXX190" s="396"/>
      <c r="HXY190" s="396"/>
      <c r="HXZ190" s="396"/>
      <c r="HYA190" s="396"/>
      <c r="HYB190" s="396"/>
      <c r="HYC190" s="396"/>
      <c r="HYD190" s="396"/>
      <c r="HYE190" s="396"/>
      <c r="HYF190" s="396"/>
      <c r="HYG190" s="396"/>
      <c r="HYH190" s="396"/>
      <c r="HYI190" s="396"/>
      <c r="HYJ190" s="396"/>
      <c r="HYK190" s="396"/>
      <c r="HYL190" s="396"/>
      <c r="HYM190" s="396"/>
      <c r="HYN190" s="396"/>
      <c r="HYO190" s="396"/>
      <c r="HYP190" s="396"/>
      <c r="HYQ190" s="396"/>
      <c r="HYR190" s="396"/>
      <c r="HYS190" s="396"/>
      <c r="HYT190" s="396"/>
      <c r="HYU190" s="396"/>
      <c r="HYV190" s="396"/>
      <c r="HYW190" s="396"/>
      <c r="HYX190" s="396"/>
      <c r="HYY190" s="396"/>
      <c r="HYZ190" s="396"/>
      <c r="HZA190" s="396"/>
      <c r="HZB190" s="396"/>
      <c r="HZC190" s="396"/>
      <c r="HZD190" s="396"/>
      <c r="HZE190" s="396"/>
      <c r="HZF190" s="396"/>
      <c r="HZG190" s="396"/>
      <c r="HZH190" s="396"/>
      <c r="HZI190" s="396"/>
      <c r="HZJ190" s="396"/>
      <c r="HZK190" s="396"/>
      <c r="HZL190" s="396"/>
      <c r="HZM190" s="396"/>
      <c r="HZN190" s="396"/>
      <c r="HZO190" s="396"/>
      <c r="HZP190" s="396"/>
      <c r="HZQ190" s="396"/>
      <c r="HZR190" s="396"/>
      <c r="HZS190" s="396"/>
      <c r="HZT190" s="396"/>
      <c r="HZU190" s="396"/>
      <c r="HZV190" s="396"/>
      <c r="HZW190" s="396"/>
      <c r="HZX190" s="396"/>
      <c r="HZY190" s="396"/>
      <c r="HZZ190" s="396"/>
      <c r="IAA190" s="396"/>
      <c r="IAB190" s="396"/>
      <c r="IAC190" s="396"/>
      <c r="IAD190" s="396"/>
      <c r="IAE190" s="396"/>
      <c r="IAF190" s="396"/>
      <c r="IAG190" s="396"/>
      <c r="IAH190" s="396"/>
      <c r="IAI190" s="396"/>
      <c r="IAJ190" s="396"/>
      <c r="IAK190" s="396"/>
      <c r="IAL190" s="396"/>
      <c r="IAM190" s="396"/>
      <c r="IAN190" s="396"/>
      <c r="IAO190" s="396"/>
      <c r="IAP190" s="396"/>
      <c r="IAQ190" s="396"/>
      <c r="IAR190" s="396"/>
      <c r="IAS190" s="396"/>
      <c r="IAT190" s="396"/>
      <c r="IAU190" s="396"/>
      <c r="IAV190" s="396"/>
      <c r="IAW190" s="396"/>
      <c r="IAX190" s="396"/>
      <c r="IAY190" s="396"/>
      <c r="IAZ190" s="396"/>
      <c r="IBA190" s="396"/>
      <c r="IBB190" s="396"/>
      <c r="IBC190" s="396"/>
      <c r="IBD190" s="396"/>
      <c r="IBE190" s="396"/>
      <c r="IBF190" s="396"/>
      <c r="IBG190" s="396"/>
      <c r="IBH190" s="396"/>
      <c r="IBI190" s="396"/>
      <c r="IBJ190" s="396"/>
      <c r="IBK190" s="396"/>
      <c r="IBL190" s="396"/>
      <c r="IBM190" s="396"/>
      <c r="IBN190" s="396"/>
      <c r="IBO190" s="396"/>
      <c r="IBP190" s="396"/>
      <c r="IBQ190" s="396"/>
      <c r="IBR190" s="396"/>
      <c r="IBS190" s="396"/>
      <c r="IBT190" s="396"/>
      <c r="IBU190" s="396"/>
      <c r="IBV190" s="396"/>
      <c r="IBW190" s="396"/>
      <c r="IBX190" s="396"/>
      <c r="IBY190" s="396"/>
      <c r="IBZ190" s="396"/>
      <c r="ICA190" s="396"/>
      <c r="ICB190" s="396"/>
      <c r="ICC190" s="396"/>
      <c r="ICD190" s="396"/>
      <c r="ICE190" s="396"/>
      <c r="ICF190" s="396"/>
      <c r="ICG190" s="396"/>
      <c r="ICH190" s="396"/>
      <c r="ICI190" s="396"/>
      <c r="ICJ190" s="396"/>
      <c r="ICK190" s="396"/>
      <c r="ICL190" s="396"/>
      <c r="ICM190" s="396"/>
      <c r="ICN190" s="396"/>
      <c r="ICO190" s="396"/>
      <c r="ICP190" s="396"/>
      <c r="ICQ190" s="396"/>
      <c r="ICR190" s="396"/>
      <c r="ICS190" s="396"/>
      <c r="ICT190" s="396"/>
      <c r="ICU190" s="396"/>
      <c r="ICV190" s="396"/>
      <c r="ICW190" s="396"/>
      <c r="ICX190" s="396"/>
      <c r="ICY190" s="396"/>
      <c r="ICZ190" s="396"/>
      <c r="IDA190" s="396"/>
      <c r="IDB190" s="396"/>
      <c r="IDC190" s="396"/>
      <c r="IDD190" s="396"/>
      <c r="IDE190" s="396"/>
      <c r="IDF190" s="396"/>
      <c r="IDG190" s="396"/>
      <c r="IDH190" s="396"/>
      <c r="IDI190" s="396"/>
      <c r="IDJ190" s="396"/>
      <c r="IDK190" s="396"/>
      <c r="IDL190" s="396"/>
      <c r="IDM190" s="396"/>
      <c r="IDN190" s="396"/>
      <c r="IDO190" s="396"/>
      <c r="IDP190" s="396"/>
      <c r="IDQ190" s="396"/>
      <c r="IDR190" s="396"/>
      <c r="IDS190" s="396"/>
      <c r="IDT190" s="396"/>
      <c r="IDU190" s="396"/>
      <c r="IDV190" s="396"/>
      <c r="IDW190" s="396"/>
      <c r="IDX190" s="396"/>
      <c r="IDY190" s="396"/>
      <c r="IDZ190" s="396"/>
      <c r="IEA190" s="396"/>
      <c r="IEB190" s="396"/>
      <c r="IEC190" s="396"/>
      <c r="IED190" s="396"/>
      <c r="IEE190" s="396"/>
      <c r="IEF190" s="396"/>
      <c r="IEG190" s="396"/>
      <c r="IEH190" s="396"/>
      <c r="IEI190" s="396"/>
      <c r="IEJ190" s="396"/>
      <c r="IEK190" s="396"/>
      <c r="IEL190" s="396"/>
      <c r="IEM190" s="396"/>
      <c r="IEN190" s="396"/>
      <c r="IEO190" s="396"/>
      <c r="IEP190" s="396"/>
      <c r="IEQ190" s="396"/>
      <c r="IER190" s="396"/>
      <c r="IES190" s="396"/>
      <c r="IET190" s="396"/>
      <c r="IEU190" s="396"/>
      <c r="IEV190" s="396"/>
      <c r="IEW190" s="396"/>
      <c r="IEX190" s="396"/>
      <c r="IEY190" s="396"/>
      <c r="IEZ190" s="396"/>
      <c r="IFA190" s="396"/>
      <c r="IFB190" s="396"/>
      <c r="IFC190" s="396"/>
      <c r="IFD190" s="396"/>
      <c r="IFE190" s="396"/>
      <c r="IFF190" s="396"/>
      <c r="IFG190" s="396"/>
      <c r="IFH190" s="396"/>
      <c r="IFI190" s="396"/>
      <c r="IFJ190" s="396"/>
      <c r="IFK190" s="396"/>
      <c r="IFL190" s="396"/>
      <c r="IFM190" s="396"/>
      <c r="IFN190" s="396"/>
      <c r="IFO190" s="396"/>
      <c r="IFP190" s="396"/>
      <c r="IFQ190" s="396"/>
      <c r="IFR190" s="396"/>
      <c r="IFS190" s="396"/>
      <c r="IFT190" s="396"/>
      <c r="IFU190" s="396"/>
      <c r="IFV190" s="396"/>
      <c r="IFW190" s="396"/>
      <c r="IFX190" s="396"/>
      <c r="IFY190" s="396"/>
      <c r="IFZ190" s="396"/>
      <c r="IGA190" s="396"/>
      <c r="IGB190" s="396"/>
      <c r="IGC190" s="396"/>
      <c r="IGD190" s="396"/>
      <c r="IGE190" s="396"/>
      <c r="IGF190" s="396"/>
      <c r="IGG190" s="396"/>
      <c r="IGH190" s="396"/>
      <c r="IGI190" s="396"/>
      <c r="IGJ190" s="396"/>
      <c r="IGK190" s="396"/>
      <c r="IGL190" s="396"/>
      <c r="IGM190" s="396"/>
      <c r="IGN190" s="396"/>
      <c r="IGO190" s="396"/>
      <c r="IGP190" s="396"/>
      <c r="IGQ190" s="396"/>
      <c r="IGR190" s="396"/>
      <c r="IGS190" s="396"/>
      <c r="IGT190" s="396"/>
      <c r="IGU190" s="396"/>
      <c r="IGV190" s="396"/>
      <c r="IGW190" s="396"/>
      <c r="IGX190" s="396"/>
      <c r="IGY190" s="396"/>
      <c r="IGZ190" s="396"/>
      <c r="IHA190" s="396"/>
      <c r="IHB190" s="396"/>
      <c r="IHC190" s="396"/>
      <c r="IHD190" s="396"/>
      <c r="IHE190" s="396"/>
      <c r="IHF190" s="396"/>
      <c r="IHG190" s="396"/>
      <c r="IHH190" s="396"/>
      <c r="IHI190" s="396"/>
      <c r="IHJ190" s="396"/>
      <c r="IHK190" s="396"/>
      <c r="IHL190" s="396"/>
      <c r="IHM190" s="396"/>
      <c r="IHN190" s="396"/>
      <c r="IHO190" s="396"/>
      <c r="IHP190" s="396"/>
      <c r="IHQ190" s="396"/>
      <c r="IHR190" s="396"/>
      <c r="IHS190" s="396"/>
      <c r="IHT190" s="396"/>
      <c r="IHU190" s="396"/>
      <c r="IHV190" s="396"/>
      <c r="IHW190" s="396"/>
      <c r="IHX190" s="396"/>
      <c r="IHY190" s="396"/>
      <c r="IHZ190" s="396"/>
      <c r="IIA190" s="396"/>
      <c r="IIB190" s="396"/>
      <c r="IIC190" s="396"/>
      <c r="IID190" s="396"/>
      <c r="IIE190" s="396"/>
      <c r="IIF190" s="396"/>
      <c r="IIG190" s="396"/>
      <c r="IIH190" s="396"/>
      <c r="III190" s="396"/>
      <c r="IIJ190" s="396"/>
      <c r="IIK190" s="396"/>
      <c r="IIL190" s="396"/>
      <c r="IIM190" s="396"/>
      <c r="IIN190" s="396"/>
      <c r="IIO190" s="396"/>
      <c r="IIP190" s="396"/>
      <c r="IIQ190" s="396"/>
      <c r="IIR190" s="396"/>
      <c r="IIS190" s="396"/>
      <c r="IIT190" s="396"/>
      <c r="IIU190" s="396"/>
      <c r="IIV190" s="396"/>
      <c r="IIW190" s="396"/>
      <c r="IIX190" s="396"/>
      <c r="IIY190" s="396"/>
      <c r="IIZ190" s="396"/>
      <c r="IJA190" s="396"/>
      <c r="IJB190" s="396"/>
      <c r="IJC190" s="396"/>
      <c r="IJD190" s="396"/>
      <c r="IJE190" s="396"/>
      <c r="IJF190" s="396"/>
      <c r="IJG190" s="396"/>
      <c r="IJH190" s="396"/>
      <c r="IJI190" s="396"/>
      <c r="IJJ190" s="396"/>
      <c r="IJK190" s="396"/>
      <c r="IJL190" s="396"/>
      <c r="IJM190" s="396"/>
      <c r="IJN190" s="396"/>
      <c r="IJO190" s="396"/>
      <c r="IJP190" s="396"/>
      <c r="IJQ190" s="396"/>
      <c r="IJR190" s="396"/>
      <c r="IJS190" s="396"/>
      <c r="IJT190" s="396"/>
      <c r="IJU190" s="396"/>
      <c r="IJV190" s="396"/>
      <c r="IJW190" s="396"/>
      <c r="IJX190" s="396"/>
      <c r="IJY190" s="396"/>
      <c r="IJZ190" s="396"/>
      <c r="IKA190" s="396"/>
      <c r="IKB190" s="396"/>
      <c r="IKC190" s="396"/>
      <c r="IKD190" s="396"/>
      <c r="IKE190" s="396"/>
      <c r="IKF190" s="396"/>
      <c r="IKG190" s="396"/>
      <c r="IKH190" s="396"/>
      <c r="IKI190" s="396"/>
      <c r="IKJ190" s="396"/>
      <c r="IKK190" s="396"/>
      <c r="IKL190" s="396"/>
      <c r="IKM190" s="396"/>
      <c r="IKN190" s="396"/>
      <c r="IKO190" s="396"/>
      <c r="IKP190" s="396"/>
      <c r="IKQ190" s="396"/>
      <c r="IKR190" s="396"/>
      <c r="IKS190" s="396"/>
      <c r="IKT190" s="396"/>
      <c r="IKU190" s="396"/>
      <c r="IKV190" s="396"/>
      <c r="IKW190" s="396"/>
      <c r="IKX190" s="396"/>
      <c r="IKY190" s="396"/>
      <c r="IKZ190" s="396"/>
      <c r="ILA190" s="396"/>
      <c r="ILB190" s="396"/>
      <c r="ILC190" s="396"/>
      <c r="ILD190" s="396"/>
      <c r="ILE190" s="396"/>
      <c r="ILF190" s="396"/>
      <c r="ILG190" s="396"/>
      <c r="ILH190" s="396"/>
      <c r="ILI190" s="396"/>
      <c r="ILJ190" s="396"/>
      <c r="ILK190" s="396"/>
      <c r="ILL190" s="396"/>
      <c r="ILM190" s="396"/>
      <c r="ILN190" s="396"/>
      <c r="ILO190" s="396"/>
      <c r="ILP190" s="396"/>
      <c r="ILQ190" s="396"/>
      <c r="ILR190" s="396"/>
      <c r="ILS190" s="396"/>
      <c r="ILT190" s="396"/>
      <c r="ILU190" s="396"/>
      <c r="ILV190" s="396"/>
      <c r="ILW190" s="396"/>
      <c r="ILX190" s="396"/>
      <c r="ILY190" s="396"/>
      <c r="ILZ190" s="396"/>
      <c r="IMA190" s="396"/>
      <c r="IMB190" s="396"/>
      <c r="IMC190" s="396"/>
      <c r="IMD190" s="396"/>
      <c r="IME190" s="396"/>
      <c r="IMF190" s="396"/>
      <c r="IMG190" s="396"/>
      <c r="IMH190" s="396"/>
      <c r="IMI190" s="396"/>
      <c r="IMJ190" s="396"/>
      <c r="IMK190" s="396"/>
      <c r="IML190" s="396"/>
      <c r="IMM190" s="396"/>
      <c r="IMN190" s="396"/>
      <c r="IMO190" s="396"/>
      <c r="IMP190" s="396"/>
      <c r="IMQ190" s="396"/>
      <c r="IMR190" s="396"/>
      <c r="IMS190" s="396"/>
      <c r="IMT190" s="396"/>
      <c r="IMU190" s="396"/>
      <c r="IMV190" s="396"/>
      <c r="IMW190" s="396"/>
      <c r="IMX190" s="396"/>
      <c r="IMY190" s="396"/>
      <c r="IMZ190" s="396"/>
      <c r="INA190" s="396"/>
      <c r="INB190" s="396"/>
      <c r="INC190" s="396"/>
      <c r="IND190" s="396"/>
      <c r="INE190" s="396"/>
      <c r="INF190" s="396"/>
      <c r="ING190" s="396"/>
      <c r="INH190" s="396"/>
      <c r="INI190" s="396"/>
      <c r="INJ190" s="396"/>
      <c r="INK190" s="396"/>
      <c r="INL190" s="396"/>
      <c r="INM190" s="396"/>
      <c r="INN190" s="396"/>
      <c r="INO190" s="396"/>
      <c r="INP190" s="396"/>
      <c r="INQ190" s="396"/>
      <c r="INR190" s="396"/>
      <c r="INS190" s="396"/>
      <c r="INT190" s="396"/>
      <c r="INU190" s="396"/>
      <c r="INV190" s="396"/>
      <c r="INW190" s="396"/>
      <c r="INX190" s="396"/>
      <c r="INY190" s="396"/>
      <c r="INZ190" s="396"/>
      <c r="IOA190" s="396"/>
      <c r="IOB190" s="396"/>
      <c r="IOC190" s="396"/>
      <c r="IOD190" s="396"/>
      <c r="IOE190" s="396"/>
      <c r="IOF190" s="396"/>
      <c r="IOG190" s="396"/>
      <c r="IOH190" s="396"/>
      <c r="IOI190" s="396"/>
      <c r="IOJ190" s="396"/>
      <c r="IOK190" s="396"/>
      <c r="IOL190" s="396"/>
      <c r="IOM190" s="396"/>
      <c r="ION190" s="396"/>
      <c r="IOO190" s="396"/>
      <c r="IOP190" s="396"/>
      <c r="IOQ190" s="396"/>
      <c r="IOR190" s="396"/>
      <c r="IOS190" s="396"/>
      <c r="IOT190" s="396"/>
      <c r="IOU190" s="396"/>
      <c r="IOV190" s="396"/>
      <c r="IOW190" s="396"/>
      <c r="IOX190" s="396"/>
      <c r="IOY190" s="396"/>
      <c r="IOZ190" s="396"/>
      <c r="IPA190" s="396"/>
      <c r="IPB190" s="396"/>
      <c r="IPC190" s="396"/>
      <c r="IPD190" s="396"/>
      <c r="IPE190" s="396"/>
      <c r="IPF190" s="396"/>
      <c r="IPG190" s="396"/>
      <c r="IPH190" s="396"/>
      <c r="IPI190" s="396"/>
      <c r="IPJ190" s="396"/>
      <c r="IPK190" s="396"/>
      <c r="IPL190" s="396"/>
      <c r="IPM190" s="396"/>
      <c r="IPN190" s="396"/>
      <c r="IPO190" s="396"/>
      <c r="IPP190" s="396"/>
      <c r="IPQ190" s="396"/>
      <c r="IPR190" s="396"/>
      <c r="IPS190" s="396"/>
      <c r="IPT190" s="396"/>
      <c r="IPU190" s="396"/>
      <c r="IPV190" s="396"/>
      <c r="IPW190" s="396"/>
      <c r="IPX190" s="396"/>
      <c r="IPY190" s="396"/>
      <c r="IPZ190" s="396"/>
      <c r="IQA190" s="396"/>
      <c r="IQB190" s="396"/>
      <c r="IQC190" s="396"/>
      <c r="IQD190" s="396"/>
      <c r="IQE190" s="396"/>
      <c r="IQF190" s="396"/>
      <c r="IQG190" s="396"/>
      <c r="IQH190" s="396"/>
      <c r="IQI190" s="396"/>
      <c r="IQJ190" s="396"/>
      <c r="IQK190" s="396"/>
      <c r="IQL190" s="396"/>
      <c r="IQM190" s="396"/>
      <c r="IQN190" s="396"/>
      <c r="IQO190" s="396"/>
      <c r="IQP190" s="396"/>
      <c r="IQQ190" s="396"/>
      <c r="IQR190" s="396"/>
      <c r="IQS190" s="396"/>
      <c r="IQT190" s="396"/>
      <c r="IQU190" s="396"/>
      <c r="IQV190" s="396"/>
      <c r="IQW190" s="396"/>
      <c r="IQX190" s="396"/>
      <c r="IQY190" s="396"/>
      <c r="IQZ190" s="396"/>
      <c r="IRA190" s="396"/>
      <c r="IRB190" s="396"/>
      <c r="IRC190" s="396"/>
      <c r="IRD190" s="396"/>
      <c r="IRE190" s="396"/>
      <c r="IRF190" s="396"/>
      <c r="IRG190" s="396"/>
      <c r="IRH190" s="396"/>
      <c r="IRI190" s="396"/>
      <c r="IRJ190" s="396"/>
      <c r="IRK190" s="396"/>
      <c r="IRL190" s="396"/>
      <c r="IRM190" s="396"/>
      <c r="IRN190" s="396"/>
      <c r="IRO190" s="396"/>
      <c r="IRP190" s="396"/>
      <c r="IRQ190" s="396"/>
      <c r="IRR190" s="396"/>
      <c r="IRS190" s="396"/>
      <c r="IRT190" s="396"/>
      <c r="IRU190" s="396"/>
      <c r="IRV190" s="396"/>
      <c r="IRW190" s="396"/>
      <c r="IRX190" s="396"/>
      <c r="IRY190" s="396"/>
      <c r="IRZ190" s="396"/>
      <c r="ISA190" s="396"/>
      <c r="ISB190" s="396"/>
      <c r="ISC190" s="396"/>
      <c r="ISD190" s="396"/>
      <c r="ISE190" s="396"/>
      <c r="ISF190" s="396"/>
      <c r="ISG190" s="396"/>
      <c r="ISH190" s="396"/>
      <c r="ISI190" s="396"/>
      <c r="ISJ190" s="396"/>
      <c r="ISK190" s="396"/>
      <c r="ISL190" s="396"/>
      <c r="ISM190" s="396"/>
      <c r="ISN190" s="396"/>
      <c r="ISO190" s="396"/>
      <c r="ISP190" s="396"/>
      <c r="ISQ190" s="396"/>
      <c r="ISR190" s="396"/>
      <c r="ISS190" s="396"/>
      <c r="IST190" s="396"/>
      <c r="ISU190" s="396"/>
      <c r="ISV190" s="396"/>
      <c r="ISW190" s="396"/>
      <c r="ISX190" s="396"/>
      <c r="ISY190" s="396"/>
      <c r="ISZ190" s="396"/>
      <c r="ITA190" s="396"/>
      <c r="ITB190" s="396"/>
      <c r="ITC190" s="396"/>
      <c r="ITD190" s="396"/>
      <c r="ITE190" s="396"/>
      <c r="ITF190" s="396"/>
      <c r="ITG190" s="396"/>
      <c r="ITH190" s="396"/>
      <c r="ITI190" s="396"/>
      <c r="ITJ190" s="396"/>
      <c r="ITK190" s="396"/>
      <c r="ITL190" s="396"/>
      <c r="ITM190" s="396"/>
      <c r="ITN190" s="396"/>
      <c r="ITO190" s="396"/>
      <c r="ITP190" s="396"/>
      <c r="ITQ190" s="396"/>
      <c r="ITR190" s="396"/>
      <c r="ITS190" s="396"/>
      <c r="ITT190" s="396"/>
      <c r="ITU190" s="396"/>
      <c r="ITV190" s="396"/>
      <c r="ITW190" s="396"/>
      <c r="ITX190" s="396"/>
      <c r="ITY190" s="396"/>
      <c r="ITZ190" s="396"/>
      <c r="IUA190" s="396"/>
      <c r="IUB190" s="396"/>
      <c r="IUC190" s="396"/>
      <c r="IUD190" s="396"/>
      <c r="IUE190" s="396"/>
      <c r="IUF190" s="396"/>
      <c r="IUG190" s="396"/>
      <c r="IUH190" s="396"/>
      <c r="IUI190" s="396"/>
      <c r="IUJ190" s="396"/>
      <c r="IUK190" s="396"/>
      <c r="IUL190" s="396"/>
      <c r="IUM190" s="396"/>
      <c r="IUN190" s="396"/>
      <c r="IUO190" s="396"/>
      <c r="IUP190" s="396"/>
      <c r="IUQ190" s="396"/>
      <c r="IUR190" s="396"/>
      <c r="IUS190" s="396"/>
      <c r="IUT190" s="396"/>
      <c r="IUU190" s="396"/>
      <c r="IUV190" s="396"/>
      <c r="IUW190" s="396"/>
      <c r="IUX190" s="396"/>
      <c r="IUY190" s="396"/>
      <c r="IUZ190" s="396"/>
      <c r="IVA190" s="396"/>
      <c r="IVB190" s="396"/>
      <c r="IVC190" s="396"/>
      <c r="IVD190" s="396"/>
      <c r="IVE190" s="396"/>
      <c r="IVF190" s="396"/>
      <c r="IVG190" s="396"/>
      <c r="IVH190" s="396"/>
      <c r="IVI190" s="396"/>
      <c r="IVJ190" s="396"/>
      <c r="IVK190" s="396"/>
      <c r="IVL190" s="396"/>
      <c r="IVM190" s="396"/>
      <c r="IVN190" s="396"/>
      <c r="IVO190" s="396"/>
      <c r="IVP190" s="396"/>
      <c r="IVQ190" s="396"/>
      <c r="IVR190" s="396"/>
      <c r="IVS190" s="396"/>
      <c r="IVT190" s="396"/>
      <c r="IVU190" s="396"/>
      <c r="IVV190" s="396"/>
      <c r="IVW190" s="396"/>
      <c r="IVX190" s="396"/>
      <c r="IVY190" s="396"/>
      <c r="IVZ190" s="396"/>
      <c r="IWA190" s="396"/>
      <c r="IWB190" s="396"/>
      <c r="IWC190" s="396"/>
      <c r="IWD190" s="396"/>
      <c r="IWE190" s="396"/>
      <c r="IWF190" s="396"/>
      <c r="IWG190" s="396"/>
      <c r="IWH190" s="396"/>
      <c r="IWI190" s="396"/>
      <c r="IWJ190" s="396"/>
      <c r="IWK190" s="396"/>
      <c r="IWL190" s="396"/>
      <c r="IWM190" s="396"/>
      <c r="IWN190" s="396"/>
      <c r="IWO190" s="396"/>
      <c r="IWP190" s="396"/>
      <c r="IWQ190" s="396"/>
      <c r="IWR190" s="396"/>
      <c r="IWS190" s="396"/>
      <c r="IWT190" s="396"/>
      <c r="IWU190" s="396"/>
      <c r="IWV190" s="396"/>
      <c r="IWW190" s="396"/>
      <c r="IWX190" s="396"/>
      <c r="IWY190" s="396"/>
      <c r="IWZ190" s="396"/>
      <c r="IXA190" s="396"/>
      <c r="IXB190" s="396"/>
      <c r="IXC190" s="396"/>
      <c r="IXD190" s="396"/>
      <c r="IXE190" s="396"/>
      <c r="IXF190" s="396"/>
      <c r="IXG190" s="396"/>
      <c r="IXH190" s="396"/>
      <c r="IXI190" s="396"/>
      <c r="IXJ190" s="396"/>
      <c r="IXK190" s="396"/>
      <c r="IXL190" s="396"/>
      <c r="IXM190" s="396"/>
      <c r="IXN190" s="396"/>
      <c r="IXO190" s="396"/>
      <c r="IXP190" s="396"/>
      <c r="IXQ190" s="396"/>
      <c r="IXR190" s="396"/>
      <c r="IXS190" s="396"/>
      <c r="IXT190" s="396"/>
      <c r="IXU190" s="396"/>
      <c r="IXV190" s="396"/>
      <c r="IXW190" s="396"/>
      <c r="IXX190" s="396"/>
      <c r="IXY190" s="396"/>
      <c r="IXZ190" s="396"/>
      <c r="IYA190" s="396"/>
      <c r="IYB190" s="396"/>
      <c r="IYC190" s="396"/>
      <c r="IYD190" s="396"/>
      <c r="IYE190" s="396"/>
      <c r="IYF190" s="396"/>
      <c r="IYG190" s="396"/>
      <c r="IYH190" s="396"/>
      <c r="IYI190" s="396"/>
      <c r="IYJ190" s="396"/>
      <c r="IYK190" s="396"/>
      <c r="IYL190" s="396"/>
      <c r="IYM190" s="396"/>
      <c r="IYN190" s="396"/>
      <c r="IYO190" s="396"/>
      <c r="IYP190" s="396"/>
      <c r="IYQ190" s="396"/>
      <c r="IYR190" s="396"/>
      <c r="IYS190" s="396"/>
      <c r="IYT190" s="396"/>
      <c r="IYU190" s="396"/>
      <c r="IYV190" s="396"/>
      <c r="IYW190" s="396"/>
      <c r="IYX190" s="396"/>
      <c r="IYY190" s="396"/>
      <c r="IYZ190" s="396"/>
      <c r="IZA190" s="396"/>
      <c r="IZB190" s="396"/>
      <c r="IZC190" s="396"/>
      <c r="IZD190" s="396"/>
      <c r="IZE190" s="396"/>
      <c r="IZF190" s="396"/>
      <c r="IZG190" s="396"/>
      <c r="IZH190" s="396"/>
      <c r="IZI190" s="396"/>
      <c r="IZJ190" s="396"/>
      <c r="IZK190" s="396"/>
      <c r="IZL190" s="396"/>
      <c r="IZM190" s="396"/>
      <c r="IZN190" s="396"/>
      <c r="IZO190" s="396"/>
      <c r="IZP190" s="396"/>
      <c r="IZQ190" s="396"/>
      <c r="IZR190" s="396"/>
      <c r="IZS190" s="396"/>
      <c r="IZT190" s="396"/>
      <c r="IZU190" s="396"/>
      <c r="IZV190" s="396"/>
      <c r="IZW190" s="396"/>
      <c r="IZX190" s="396"/>
      <c r="IZY190" s="396"/>
      <c r="IZZ190" s="396"/>
      <c r="JAA190" s="396"/>
      <c r="JAB190" s="396"/>
      <c r="JAC190" s="396"/>
      <c r="JAD190" s="396"/>
      <c r="JAE190" s="396"/>
      <c r="JAF190" s="396"/>
      <c r="JAG190" s="396"/>
      <c r="JAH190" s="396"/>
      <c r="JAI190" s="396"/>
      <c r="JAJ190" s="396"/>
      <c r="JAK190" s="396"/>
      <c r="JAL190" s="396"/>
      <c r="JAM190" s="396"/>
      <c r="JAN190" s="396"/>
      <c r="JAO190" s="396"/>
      <c r="JAP190" s="396"/>
      <c r="JAQ190" s="396"/>
      <c r="JAR190" s="396"/>
      <c r="JAS190" s="396"/>
      <c r="JAT190" s="396"/>
      <c r="JAU190" s="396"/>
      <c r="JAV190" s="396"/>
      <c r="JAW190" s="396"/>
      <c r="JAX190" s="396"/>
      <c r="JAY190" s="396"/>
      <c r="JAZ190" s="396"/>
      <c r="JBA190" s="396"/>
      <c r="JBB190" s="396"/>
      <c r="JBC190" s="396"/>
      <c r="JBD190" s="396"/>
      <c r="JBE190" s="396"/>
      <c r="JBF190" s="396"/>
      <c r="JBG190" s="396"/>
      <c r="JBH190" s="396"/>
      <c r="JBI190" s="396"/>
      <c r="JBJ190" s="396"/>
      <c r="JBK190" s="396"/>
      <c r="JBL190" s="396"/>
      <c r="JBM190" s="396"/>
      <c r="JBN190" s="396"/>
      <c r="JBO190" s="396"/>
      <c r="JBP190" s="396"/>
      <c r="JBQ190" s="396"/>
      <c r="JBR190" s="396"/>
      <c r="JBS190" s="396"/>
      <c r="JBT190" s="396"/>
      <c r="JBU190" s="396"/>
      <c r="JBV190" s="396"/>
      <c r="JBW190" s="396"/>
      <c r="JBX190" s="396"/>
      <c r="JBY190" s="396"/>
      <c r="JBZ190" s="396"/>
      <c r="JCA190" s="396"/>
      <c r="JCB190" s="396"/>
      <c r="JCC190" s="396"/>
      <c r="JCD190" s="396"/>
      <c r="JCE190" s="396"/>
      <c r="JCF190" s="396"/>
      <c r="JCG190" s="396"/>
      <c r="JCH190" s="396"/>
      <c r="JCI190" s="396"/>
      <c r="JCJ190" s="396"/>
      <c r="JCK190" s="396"/>
      <c r="JCL190" s="396"/>
      <c r="JCM190" s="396"/>
      <c r="JCN190" s="396"/>
      <c r="JCO190" s="396"/>
      <c r="JCP190" s="396"/>
      <c r="JCQ190" s="396"/>
      <c r="JCR190" s="396"/>
      <c r="JCS190" s="396"/>
      <c r="JCT190" s="396"/>
      <c r="JCU190" s="396"/>
      <c r="JCV190" s="396"/>
      <c r="JCW190" s="396"/>
      <c r="JCX190" s="396"/>
      <c r="JCY190" s="396"/>
      <c r="JCZ190" s="396"/>
      <c r="JDA190" s="396"/>
      <c r="JDB190" s="396"/>
      <c r="JDC190" s="396"/>
      <c r="JDD190" s="396"/>
      <c r="JDE190" s="396"/>
      <c r="JDF190" s="396"/>
      <c r="JDG190" s="396"/>
      <c r="JDH190" s="396"/>
      <c r="JDI190" s="396"/>
      <c r="JDJ190" s="396"/>
      <c r="JDK190" s="396"/>
      <c r="JDL190" s="396"/>
      <c r="JDM190" s="396"/>
      <c r="JDN190" s="396"/>
      <c r="JDO190" s="396"/>
      <c r="JDP190" s="396"/>
      <c r="JDQ190" s="396"/>
      <c r="JDR190" s="396"/>
      <c r="JDS190" s="396"/>
      <c r="JDT190" s="396"/>
      <c r="JDU190" s="396"/>
      <c r="JDV190" s="396"/>
      <c r="JDW190" s="396"/>
      <c r="JDX190" s="396"/>
      <c r="JDY190" s="396"/>
      <c r="JDZ190" s="396"/>
      <c r="JEA190" s="396"/>
      <c r="JEB190" s="396"/>
      <c r="JEC190" s="396"/>
      <c r="JED190" s="396"/>
      <c r="JEE190" s="396"/>
      <c r="JEF190" s="396"/>
      <c r="JEG190" s="396"/>
      <c r="JEH190" s="396"/>
      <c r="JEI190" s="396"/>
      <c r="JEJ190" s="396"/>
      <c r="JEK190" s="396"/>
      <c r="JEL190" s="396"/>
      <c r="JEM190" s="396"/>
      <c r="JEN190" s="396"/>
      <c r="JEO190" s="396"/>
      <c r="JEP190" s="396"/>
      <c r="JEQ190" s="396"/>
      <c r="JER190" s="396"/>
      <c r="JES190" s="396"/>
      <c r="JET190" s="396"/>
      <c r="JEU190" s="396"/>
      <c r="JEV190" s="396"/>
      <c r="JEW190" s="396"/>
      <c r="JEX190" s="396"/>
      <c r="JEY190" s="396"/>
      <c r="JEZ190" s="396"/>
      <c r="JFA190" s="396"/>
      <c r="JFB190" s="396"/>
      <c r="JFC190" s="396"/>
      <c r="JFD190" s="396"/>
      <c r="JFE190" s="396"/>
      <c r="JFF190" s="396"/>
      <c r="JFG190" s="396"/>
      <c r="JFH190" s="396"/>
      <c r="JFI190" s="396"/>
      <c r="JFJ190" s="396"/>
      <c r="JFK190" s="396"/>
      <c r="JFL190" s="396"/>
      <c r="JFM190" s="396"/>
      <c r="JFN190" s="396"/>
      <c r="JFO190" s="396"/>
      <c r="JFP190" s="396"/>
      <c r="JFQ190" s="396"/>
      <c r="JFR190" s="396"/>
      <c r="JFS190" s="396"/>
      <c r="JFT190" s="396"/>
      <c r="JFU190" s="396"/>
      <c r="JFV190" s="396"/>
      <c r="JFW190" s="396"/>
      <c r="JFX190" s="396"/>
      <c r="JFY190" s="396"/>
      <c r="JFZ190" s="396"/>
      <c r="JGA190" s="396"/>
      <c r="JGB190" s="396"/>
      <c r="JGC190" s="396"/>
      <c r="JGD190" s="396"/>
      <c r="JGE190" s="396"/>
      <c r="JGF190" s="396"/>
      <c r="JGG190" s="396"/>
      <c r="JGH190" s="396"/>
      <c r="JGI190" s="396"/>
      <c r="JGJ190" s="396"/>
      <c r="JGK190" s="396"/>
      <c r="JGL190" s="396"/>
      <c r="JGM190" s="396"/>
      <c r="JGN190" s="396"/>
      <c r="JGO190" s="396"/>
      <c r="JGP190" s="396"/>
      <c r="JGQ190" s="396"/>
      <c r="JGR190" s="396"/>
      <c r="JGS190" s="396"/>
      <c r="JGT190" s="396"/>
      <c r="JGU190" s="396"/>
      <c r="JGV190" s="396"/>
      <c r="JGW190" s="396"/>
      <c r="JGX190" s="396"/>
      <c r="JGY190" s="396"/>
      <c r="JGZ190" s="396"/>
      <c r="JHA190" s="396"/>
      <c r="JHB190" s="396"/>
      <c r="JHC190" s="396"/>
      <c r="JHD190" s="396"/>
      <c r="JHE190" s="396"/>
      <c r="JHF190" s="396"/>
      <c r="JHG190" s="396"/>
      <c r="JHH190" s="396"/>
      <c r="JHI190" s="396"/>
      <c r="JHJ190" s="396"/>
      <c r="JHK190" s="396"/>
      <c r="JHL190" s="396"/>
      <c r="JHM190" s="396"/>
      <c r="JHN190" s="396"/>
      <c r="JHO190" s="396"/>
      <c r="JHP190" s="396"/>
      <c r="JHQ190" s="396"/>
      <c r="JHR190" s="396"/>
      <c r="JHS190" s="396"/>
      <c r="JHT190" s="396"/>
      <c r="JHU190" s="396"/>
      <c r="JHV190" s="396"/>
      <c r="JHW190" s="396"/>
      <c r="JHX190" s="396"/>
      <c r="JHY190" s="396"/>
      <c r="JHZ190" s="396"/>
      <c r="JIA190" s="396"/>
      <c r="JIB190" s="396"/>
      <c r="JIC190" s="396"/>
      <c r="JID190" s="396"/>
      <c r="JIE190" s="396"/>
      <c r="JIF190" s="396"/>
      <c r="JIG190" s="396"/>
      <c r="JIH190" s="396"/>
      <c r="JII190" s="396"/>
      <c r="JIJ190" s="396"/>
      <c r="JIK190" s="396"/>
      <c r="JIL190" s="396"/>
      <c r="JIM190" s="396"/>
      <c r="JIN190" s="396"/>
      <c r="JIO190" s="396"/>
      <c r="JIP190" s="396"/>
      <c r="JIQ190" s="396"/>
      <c r="JIR190" s="396"/>
      <c r="JIS190" s="396"/>
      <c r="JIT190" s="396"/>
      <c r="JIU190" s="396"/>
      <c r="JIV190" s="396"/>
      <c r="JIW190" s="396"/>
      <c r="JIX190" s="396"/>
      <c r="JIY190" s="396"/>
      <c r="JIZ190" s="396"/>
      <c r="JJA190" s="396"/>
      <c r="JJB190" s="396"/>
      <c r="JJC190" s="396"/>
      <c r="JJD190" s="396"/>
      <c r="JJE190" s="396"/>
      <c r="JJF190" s="396"/>
      <c r="JJG190" s="396"/>
      <c r="JJH190" s="396"/>
      <c r="JJI190" s="396"/>
      <c r="JJJ190" s="396"/>
      <c r="JJK190" s="396"/>
      <c r="JJL190" s="396"/>
      <c r="JJM190" s="396"/>
      <c r="JJN190" s="396"/>
      <c r="JJO190" s="396"/>
      <c r="JJP190" s="396"/>
      <c r="JJQ190" s="396"/>
      <c r="JJR190" s="396"/>
      <c r="JJS190" s="396"/>
      <c r="JJT190" s="396"/>
      <c r="JJU190" s="396"/>
      <c r="JJV190" s="396"/>
      <c r="JJW190" s="396"/>
      <c r="JJX190" s="396"/>
      <c r="JJY190" s="396"/>
      <c r="JJZ190" s="396"/>
      <c r="JKA190" s="396"/>
      <c r="JKB190" s="396"/>
      <c r="JKC190" s="396"/>
      <c r="JKD190" s="396"/>
      <c r="JKE190" s="396"/>
      <c r="JKF190" s="396"/>
      <c r="JKG190" s="396"/>
      <c r="JKH190" s="396"/>
      <c r="JKI190" s="396"/>
      <c r="JKJ190" s="396"/>
      <c r="JKK190" s="396"/>
      <c r="JKL190" s="396"/>
      <c r="JKM190" s="396"/>
      <c r="JKN190" s="396"/>
      <c r="JKO190" s="396"/>
      <c r="JKP190" s="396"/>
      <c r="JKQ190" s="396"/>
      <c r="JKR190" s="396"/>
      <c r="JKS190" s="396"/>
      <c r="JKT190" s="396"/>
      <c r="JKU190" s="396"/>
      <c r="JKV190" s="396"/>
      <c r="JKW190" s="396"/>
      <c r="JKX190" s="396"/>
      <c r="JKY190" s="396"/>
      <c r="JKZ190" s="396"/>
      <c r="JLA190" s="396"/>
      <c r="JLB190" s="396"/>
      <c r="JLC190" s="396"/>
      <c r="JLD190" s="396"/>
      <c r="JLE190" s="396"/>
      <c r="JLF190" s="396"/>
      <c r="JLG190" s="396"/>
      <c r="JLH190" s="396"/>
      <c r="JLI190" s="396"/>
      <c r="JLJ190" s="396"/>
      <c r="JLK190" s="396"/>
      <c r="JLL190" s="396"/>
      <c r="JLM190" s="396"/>
      <c r="JLN190" s="396"/>
      <c r="JLO190" s="396"/>
      <c r="JLP190" s="396"/>
      <c r="JLQ190" s="396"/>
      <c r="JLR190" s="396"/>
      <c r="JLS190" s="396"/>
      <c r="JLT190" s="396"/>
      <c r="JLU190" s="396"/>
      <c r="JLV190" s="396"/>
      <c r="JLW190" s="396"/>
      <c r="JLX190" s="396"/>
      <c r="JLY190" s="396"/>
      <c r="JLZ190" s="396"/>
      <c r="JMA190" s="396"/>
      <c r="JMB190" s="396"/>
      <c r="JMC190" s="396"/>
      <c r="JMD190" s="396"/>
      <c r="JME190" s="396"/>
      <c r="JMF190" s="396"/>
      <c r="JMG190" s="396"/>
      <c r="JMH190" s="396"/>
      <c r="JMI190" s="396"/>
      <c r="JMJ190" s="396"/>
      <c r="JMK190" s="396"/>
      <c r="JML190" s="396"/>
      <c r="JMM190" s="396"/>
      <c r="JMN190" s="396"/>
      <c r="JMO190" s="396"/>
      <c r="JMP190" s="396"/>
      <c r="JMQ190" s="396"/>
      <c r="JMR190" s="396"/>
      <c r="JMS190" s="396"/>
      <c r="JMT190" s="396"/>
      <c r="JMU190" s="396"/>
      <c r="JMV190" s="396"/>
      <c r="JMW190" s="396"/>
      <c r="JMX190" s="396"/>
      <c r="JMY190" s="396"/>
      <c r="JMZ190" s="396"/>
      <c r="JNA190" s="396"/>
      <c r="JNB190" s="396"/>
      <c r="JNC190" s="396"/>
      <c r="JND190" s="396"/>
      <c r="JNE190" s="396"/>
      <c r="JNF190" s="396"/>
      <c r="JNG190" s="396"/>
      <c r="JNH190" s="396"/>
      <c r="JNI190" s="396"/>
      <c r="JNJ190" s="396"/>
      <c r="JNK190" s="396"/>
      <c r="JNL190" s="396"/>
      <c r="JNM190" s="396"/>
      <c r="JNN190" s="396"/>
      <c r="JNO190" s="396"/>
      <c r="JNP190" s="396"/>
      <c r="JNQ190" s="396"/>
      <c r="JNR190" s="396"/>
      <c r="JNS190" s="396"/>
      <c r="JNT190" s="396"/>
      <c r="JNU190" s="396"/>
      <c r="JNV190" s="396"/>
      <c r="JNW190" s="396"/>
      <c r="JNX190" s="396"/>
      <c r="JNY190" s="396"/>
      <c r="JNZ190" s="396"/>
      <c r="JOA190" s="396"/>
      <c r="JOB190" s="396"/>
      <c r="JOC190" s="396"/>
      <c r="JOD190" s="396"/>
      <c r="JOE190" s="396"/>
      <c r="JOF190" s="396"/>
      <c r="JOG190" s="396"/>
      <c r="JOH190" s="396"/>
      <c r="JOI190" s="396"/>
      <c r="JOJ190" s="396"/>
      <c r="JOK190" s="396"/>
      <c r="JOL190" s="396"/>
      <c r="JOM190" s="396"/>
      <c r="JON190" s="396"/>
      <c r="JOO190" s="396"/>
      <c r="JOP190" s="396"/>
      <c r="JOQ190" s="396"/>
      <c r="JOR190" s="396"/>
      <c r="JOS190" s="396"/>
      <c r="JOT190" s="396"/>
      <c r="JOU190" s="396"/>
      <c r="JOV190" s="396"/>
      <c r="JOW190" s="396"/>
      <c r="JOX190" s="396"/>
      <c r="JOY190" s="396"/>
      <c r="JOZ190" s="396"/>
      <c r="JPA190" s="396"/>
      <c r="JPB190" s="396"/>
      <c r="JPC190" s="396"/>
      <c r="JPD190" s="396"/>
      <c r="JPE190" s="396"/>
      <c r="JPF190" s="396"/>
      <c r="JPG190" s="396"/>
      <c r="JPH190" s="396"/>
      <c r="JPI190" s="396"/>
      <c r="JPJ190" s="396"/>
      <c r="JPK190" s="396"/>
      <c r="JPL190" s="396"/>
      <c r="JPM190" s="396"/>
      <c r="JPN190" s="396"/>
      <c r="JPO190" s="396"/>
      <c r="JPP190" s="396"/>
      <c r="JPQ190" s="396"/>
      <c r="JPR190" s="396"/>
      <c r="JPS190" s="396"/>
      <c r="JPT190" s="396"/>
      <c r="JPU190" s="396"/>
      <c r="JPV190" s="396"/>
      <c r="JPW190" s="396"/>
      <c r="JPX190" s="396"/>
      <c r="JPY190" s="396"/>
      <c r="JPZ190" s="396"/>
      <c r="JQA190" s="396"/>
      <c r="JQB190" s="396"/>
      <c r="JQC190" s="396"/>
      <c r="JQD190" s="396"/>
      <c r="JQE190" s="396"/>
      <c r="JQF190" s="396"/>
      <c r="JQG190" s="396"/>
      <c r="JQH190" s="396"/>
      <c r="JQI190" s="396"/>
      <c r="JQJ190" s="396"/>
      <c r="JQK190" s="396"/>
      <c r="JQL190" s="396"/>
      <c r="JQM190" s="396"/>
      <c r="JQN190" s="396"/>
      <c r="JQO190" s="396"/>
      <c r="JQP190" s="396"/>
      <c r="JQQ190" s="396"/>
      <c r="JQR190" s="396"/>
      <c r="JQS190" s="396"/>
      <c r="JQT190" s="396"/>
      <c r="JQU190" s="396"/>
      <c r="JQV190" s="396"/>
      <c r="JQW190" s="396"/>
      <c r="JQX190" s="396"/>
      <c r="JQY190" s="396"/>
      <c r="JQZ190" s="396"/>
      <c r="JRA190" s="396"/>
      <c r="JRB190" s="396"/>
      <c r="JRC190" s="396"/>
      <c r="JRD190" s="396"/>
      <c r="JRE190" s="396"/>
      <c r="JRF190" s="396"/>
      <c r="JRG190" s="396"/>
      <c r="JRH190" s="396"/>
      <c r="JRI190" s="396"/>
      <c r="JRJ190" s="396"/>
      <c r="JRK190" s="396"/>
      <c r="JRL190" s="396"/>
      <c r="JRM190" s="396"/>
      <c r="JRN190" s="396"/>
      <c r="JRO190" s="396"/>
      <c r="JRP190" s="396"/>
      <c r="JRQ190" s="396"/>
      <c r="JRR190" s="396"/>
      <c r="JRS190" s="396"/>
      <c r="JRT190" s="396"/>
      <c r="JRU190" s="396"/>
      <c r="JRV190" s="396"/>
      <c r="JRW190" s="396"/>
      <c r="JRX190" s="396"/>
      <c r="JRY190" s="396"/>
      <c r="JRZ190" s="396"/>
      <c r="JSA190" s="396"/>
      <c r="JSB190" s="396"/>
      <c r="JSC190" s="396"/>
      <c r="JSD190" s="396"/>
      <c r="JSE190" s="396"/>
      <c r="JSF190" s="396"/>
      <c r="JSG190" s="396"/>
      <c r="JSH190" s="396"/>
      <c r="JSI190" s="396"/>
      <c r="JSJ190" s="396"/>
      <c r="JSK190" s="396"/>
      <c r="JSL190" s="396"/>
      <c r="JSM190" s="396"/>
      <c r="JSN190" s="396"/>
      <c r="JSO190" s="396"/>
      <c r="JSP190" s="396"/>
      <c r="JSQ190" s="396"/>
      <c r="JSR190" s="396"/>
      <c r="JSS190" s="396"/>
      <c r="JST190" s="396"/>
      <c r="JSU190" s="396"/>
      <c r="JSV190" s="396"/>
      <c r="JSW190" s="396"/>
      <c r="JSX190" s="396"/>
      <c r="JSY190" s="396"/>
      <c r="JSZ190" s="396"/>
      <c r="JTA190" s="396"/>
      <c r="JTB190" s="396"/>
      <c r="JTC190" s="396"/>
      <c r="JTD190" s="396"/>
      <c r="JTE190" s="396"/>
      <c r="JTF190" s="396"/>
      <c r="JTG190" s="396"/>
      <c r="JTH190" s="396"/>
      <c r="JTI190" s="396"/>
      <c r="JTJ190" s="396"/>
      <c r="JTK190" s="396"/>
      <c r="JTL190" s="396"/>
      <c r="JTM190" s="396"/>
      <c r="JTN190" s="396"/>
      <c r="JTO190" s="396"/>
      <c r="JTP190" s="396"/>
      <c r="JTQ190" s="396"/>
      <c r="JTR190" s="396"/>
      <c r="JTS190" s="396"/>
      <c r="JTT190" s="396"/>
      <c r="JTU190" s="396"/>
      <c r="JTV190" s="396"/>
      <c r="JTW190" s="396"/>
      <c r="JTX190" s="396"/>
      <c r="JTY190" s="396"/>
      <c r="JTZ190" s="396"/>
      <c r="JUA190" s="396"/>
      <c r="JUB190" s="396"/>
      <c r="JUC190" s="396"/>
      <c r="JUD190" s="396"/>
      <c r="JUE190" s="396"/>
      <c r="JUF190" s="396"/>
      <c r="JUG190" s="396"/>
      <c r="JUH190" s="396"/>
      <c r="JUI190" s="396"/>
      <c r="JUJ190" s="396"/>
      <c r="JUK190" s="396"/>
      <c r="JUL190" s="396"/>
      <c r="JUM190" s="396"/>
      <c r="JUN190" s="396"/>
      <c r="JUO190" s="396"/>
      <c r="JUP190" s="396"/>
      <c r="JUQ190" s="396"/>
      <c r="JUR190" s="396"/>
      <c r="JUS190" s="396"/>
      <c r="JUT190" s="396"/>
      <c r="JUU190" s="396"/>
      <c r="JUV190" s="396"/>
      <c r="JUW190" s="396"/>
      <c r="JUX190" s="396"/>
      <c r="JUY190" s="396"/>
      <c r="JUZ190" s="396"/>
      <c r="JVA190" s="396"/>
      <c r="JVB190" s="396"/>
      <c r="JVC190" s="396"/>
      <c r="JVD190" s="396"/>
      <c r="JVE190" s="396"/>
      <c r="JVF190" s="396"/>
      <c r="JVG190" s="396"/>
      <c r="JVH190" s="396"/>
      <c r="JVI190" s="396"/>
      <c r="JVJ190" s="396"/>
      <c r="JVK190" s="396"/>
      <c r="JVL190" s="396"/>
      <c r="JVM190" s="396"/>
      <c r="JVN190" s="396"/>
      <c r="JVO190" s="396"/>
      <c r="JVP190" s="396"/>
      <c r="JVQ190" s="396"/>
      <c r="JVR190" s="396"/>
      <c r="JVS190" s="396"/>
      <c r="JVT190" s="396"/>
      <c r="JVU190" s="396"/>
      <c r="JVV190" s="396"/>
      <c r="JVW190" s="396"/>
      <c r="JVX190" s="396"/>
      <c r="JVY190" s="396"/>
      <c r="JVZ190" s="396"/>
      <c r="JWA190" s="396"/>
      <c r="JWB190" s="396"/>
      <c r="JWC190" s="396"/>
      <c r="JWD190" s="396"/>
      <c r="JWE190" s="396"/>
      <c r="JWF190" s="396"/>
      <c r="JWG190" s="396"/>
      <c r="JWH190" s="396"/>
      <c r="JWI190" s="396"/>
      <c r="JWJ190" s="396"/>
      <c r="JWK190" s="396"/>
      <c r="JWL190" s="396"/>
      <c r="JWM190" s="396"/>
      <c r="JWN190" s="396"/>
      <c r="JWO190" s="396"/>
      <c r="JWP190" s="396"/>
      <c r="JWQ190" s="396"/>
      <c r="JWR190" s="396"/>
      <c r="JWS190" s="396"/>
      <c r="JWT190" s="396"/>
      <c r="JWU190" s="396"/>
      <c r="JWV190" s="396"/>
      <c r="JWW190" s="396"/>
      <c r="JWX190" s="396"/>
      <c r="JWY190" s="396"/>
      <c r="JWZ190" s="396"/>
      <c r="JXA190" s="396"/>
      <c r="JXB190" s="396"/>
      <c r="JXC190" s="396"/>
      <c r="JXD190" s="396"/>
      <c r="JXE190" s="396"/>
      <c r="JXF190" s="396"/>
      <c r="JXG190" s="396"/>
      <c r="JXH190" s="396"/>
      <c r="JXI190" s="396"/>
      <c r="JXJ190" s="396"/>
      <c r="JXK190" s="396"/>
      <c r="JXL190" s="396"/>
      <c r="JXM190" s="396"/>
      <c r="JXN190" s="396"/>
      <c r="JXO190" s="396"/>
      <c r="JXP190" s="396"/>
      <c r="JXQ190" s="396"/>
      <c r="JXR190" s="396"/>
      <c r="JXS190" s="396"/>
      <c r="JXT190" s="396"/>
      <c r="JXU190" s="396"/>
      <c r="JXV190" s="396"/>
      <c r="JXW190" s="396"/>
      <c r="JXX190" s="396"/>
      <c r="JXY190" s="396"/>
      <c r="JXZ190" s="396"/>
      <c r="JYA190" s="396"/>
      <c r="JYB190" s="396"/>
      <c r="JYC190" s="396"/>
      <c r="JYD190" s="396"/>
      <c r="JYE190" s="396"/>
      <c r="JYF190" s="396"/>
      <c r="JYG190" s="396"/>
      <c r="JYH190" s="396"/>
      <c r="JYI190" s="396"/>
      <c r="JYJ190" s="396"/>
      <c r="JYK190" s="396"/>
      <c r="JYL190" s="396"/>
      <c r="JYM190" s="396"/>
      <c r="JYN190" s="396"/>
      <c r="JYO190" s="396"/>
      <c r="JYP190" s="396"/>
      <c r="JYQ190" s="396"/>
      <c r="JYR190" s="396"/>
      <c r="JYS190" s="396"/>
      <c r="JYT190" s="396"/>
      <c r="JYU190" s="396"/>
      <c r="JYV190" s="396"/>
      <c r="JYW190" s="396"/>
      <c r="JYX190" s="396"/>
      <c r="JYY190" s="396"/>
      <c r="JYZ190" s="396"/>
      <c r="JZA190" s="396"/>
      <c r="JZB190" s="396"/>
      <c r="JZC190" s="396"/>
      <c r="JZD190" s="396"/>
      <c r="JZE190" s="396"/>
      <c r="JZF190" s="396"/>
      <c r="JZG190" s="396"/>
      <c r="JZH190" s="396"/>
      <c r="JZI190" s="396"/>
      <c r="JZJ190" s="396"/>
      <c r="JZK190" s="396"/>
      <c r="JZL190" s="396"/>
      <c r="JZM190" s="396"/>
      <c r="JZN190" s="396"/>
      <c r="JZO190" s="396"/>
      <c r="JZP190" s="396"/>
      <c r="JZQ190" s="396"/>
      <c r="JZR190" s="396"/>
      <c r="JZS190" s="396"/>
      <c r="JZT190" s="396"/>
      <c r="JZU190" s="396"/>
      <c r="JZV190" s="396"/>
      <c r="JZW190" s="396"/>
      <c r="JZX190" s="396"/>
      <c r="JZY190" s="396"/>
      <c r="JZZ190" s="396"/>
      <c r="KAA190" s="396"/>
      <c r="KAB190" s="396"/>
      <c r="KAC190" s="396"/>
      <c r="KAD190" s="396"/>
      <c r="KAE190" s="396"/>
      <c r="KAF190" s="396"/>
      <c r="KAG190" s="396"/>
      <c r="KAH190" s="396"/>
      <c r="KAI190" s="396"/>
      <c r="KAJ190" s="396"/>
      <c r="KAK190" s="396"/>
      <c r="KAL190" s="396"/>
      <c r="KAM190" s="396"/>
      <c r="KAN190" s="396"/>
      <c r="KAO190" s="396"/>
      <c r="KAP190" s="396"/>
      <c r="KAQ190" s="396"/>
      <c r="KAR190" s="396"/>
      <c r="KAS190" s="396"/>
      <c r="KAT190" s="396"/>
      <c r="KAU190" s="396"/>
      <c r="KAV190" s="396"/>
      <c r="KAW190" s="396"/>
      <c r="KAX190" s="396"/>
      <c r="KAY190" s="396"/>
      <c r="KAZ190" s="396"/>
      <c r="KBA190" s="396"/>
      <c r="KBB190" s="396"/>
      <c r="KBC190" s="396"/>
      <c r="KBD190" s="396"/>
      <c r="KBE190" s="396"/>
      <c r="KBF190" s="396"/>
      <c r="KBG190" s="396"/>
      <c r="KBH190" s="396"/>
      <c r="KBI190" s="396"/>
      <c r="KBJ190" s="396"/>
      <c r="KBK190" s="396"/>
      <c r="KBL190" s="396"/>
      <c r="KBM190" s="396"/>
      <c r="KBN190" s="396"/>
      <c r="KBO190" s="396"/>
      <c r="KBP190" s="396"/>
      <c r="KBQ190" s="396"/>
      <c r="KBR190" s="396"/>
      <c r="KBS190" s="396"/>
      <c r="KBT190" s="396"/>
      <c r="KBU190" s="396"/>
      <c r="KBV190" s="396"/>
      <c r="KBW190" s="396"/>
      <c r="KBX190" s="396"/>
      <c r="KBY190" s="396"/>
      <c r="KBZ190" s="396"/>
      <c r="KCA190" s="396"/>
      <c r="KCB190" s="396"/>
      <c r="KCC190" s="396"/>
      <c r="KCD190" s="396"/>
      <c r="KCE190" s="396"/>
      <c r="KCF190" s="396"/>
      <c r="KCG190" s="396"/>
      <c r="KCH190" s="396"/>
      <c r="KCI190" s="396"/>
      <c r="KCJ190" s="396"/>
      <c r="KCK190" s="396"/>
      <c r="KCL190" s="396"/>
      <c r="KCM190" s="396"/>
      <c r="KCN190" s="396"/>
      <c r="KCO190" s="396"/>
      <c r="KCP190" s="396"/>
      <c r="KCQ190" s="396"/>
      <c r="KCR190" s="396"/>
      <c r="KCS190" s="396"/>
      <c r="KCT190" s="396"/>
      <c r="KCU190" s="396"/>
      <c r="KCV190" s="396"/>
      <c r="KCW190" s="396"/>
      <c r="KCX190" s="396"/>
      <c r="KCY190" s="396"/>
      <c r="KCZ190" s="396"/>
      <c r="KDA190" s="396"/>
      <c r="KDB190" s="396"/>
      <c r="KDC190" s="396"/>
      <c r="KDD190" s="396"/>
      <c r="KDE190" s="396"/>
      <c r="KDF190" s="396"/>
      <c r="KDG190" s="396"/>
      <c r="KDH190" s="396"/>
      <c r="KDI190" s="396"/>
      <c r="KDJ190" s="396"/>
      <c r="KDK190" s="396"/>
      <c r="KDL190" s="396"/>
      <c r="KDM190" s="396"/>
      <c r="KDN190" s="396"/>
      <c r="KDO190" s="396"/>
      <c r="KDP190" s="396"/>
      <c r="KDQ190" s="396"/>
      <c r="KDR190" s="396"/>
      <c r="KDS190" s="396"/>
      <c r="KDT190" s="396"/>
      <c r="KDU190" s="396"/>
      <c r="KDV190" s="396"/>
      <c r="KDW190" s="396"/>
      <c r="KDX190" s="396"/>
      <c r="KDY190" s="396"/>
      <c r="KDZ190" s="396"/>
      <c r="KEA190" s="396"/>
      <c r="KEB190" s="396"/>
      <c r="KEC190" s="396"/>
      <c r="KED190" s="396"/>
      <c r="KEE190" s="396"/>
      <c r="KEF190" s="396"/>
      <c r="KEG190" s="396"/>
      <c r="KEH190" s="396"/>
      <c r="KEI190" s="396"/>
      <c r="KEJ190" s="396"/>
      <c r="KEK190" s="396"/>
      <c r="KEL190" s="396"/>
      <c r="KEM190" s="396"/>
      <c r="KEN190" s="396"/>
      <c r="KEO190" s="396"/>
      <c r="KEP190" s="396"/>
      <c r="KEQ190" s="396"/>
      <c r="KER190" s="396"/>
      <c r="KES190" s="396"/>
      <c r="KET190" s="396"/>
      <c r="KEU190" s="396"/>
      <c r="KEV190" s="396"/>
      <c r="KEW190" s="396"/>
      <c r="KEX190" s="396"/>
      <c r="KEY190" s="396"/>
      <c r="KEZ190" s="396"/>
      <c r="KFA190" s="396"/>
      <c r="KFB190" s="396"/>
      <c r="KFC190" s="396"/>
      <c r="KFD190" s="396"/>
      <c r="KFE190" s="396"/>
      <c r="KFF190" s="396"/>
      <c r="KFG190" s="396"/>
      <c r="KFH190" s="396"/>
      <c r="KFI190" s="396"/>
      <c r="KFJ190" s="396"/>
      <c r="KFK190" s="396"/>
      <c r="KFL190" s="396"/>
      <c r="KFM190" s="396"/>
      <c r="KFN190" s="396"/>
      <c r="KFO190" s="396"/>
      <c r="KFP190" s="396"/>
      <c r="KFQ190" s="396"/>
      <c r="KFR190" s="396"/>
      <c r="KFS190" s="396"/>
      <c r="KFT190" s="396"/>
      <c r="KFU190" s="396"/>
      <c r="KFV190" s="396"/>
      <c r="KFW190" s="396"/>
      <c r="KFX190" s="396"/>
      <c r="KFY190" s="396"/>
      <c r="KFZ190" s="396"/>
      <c r="KGA190" s="396"/>
      <c r="KGB190" s="396"/>
      <c r="KGC190" s="396"/>
      <c r="KGD190" s="396"/>
      <c r="KGE190" s="396"/>
      <c r="KGF190" s="396"/>
      <c r="KGG190" s="396"/>
      <c r="KGH190" s="396"/>
      <c r="KGI190" s="396"/>
      <c r="KGJ190" s="396"/>
      <c r="KGK190" s="396"/>
      <c r="KGL190" s="396"/>
      <c r="KGM190" s="396"/>
      <c r="KGN190" s="396"/>
      <c r="KGO190" s="396"/>
      <c r="KGP190" s="396"/>
      <c r="KGQ190" s="396"/>
      <c r="KGR190" s="396"/>
      <c r="KGS190" s="396"/>
      <c r="KGT190" s="396"/>
      <c r="KGU190" s="396"/>
      <c r="KGV190" s="396"/>
      <c r="KGW190" s="396"/>
      <c r="KGX190" s="396"/>
      <c r="KGY190" s="396"/>
      <c r="KGZ190" s="396"/>
      <c r="KHA190" s="396"/>
      <c r="KHB190" s="396"/>
      <c r="KHC190" s="396"/>
      <c r="KHD190" s="396"/>
      <c r="KHE190" s="396"/>
      <c r="KHF190" s="396"/>
      <c r="KHG190" s="396"/>
      <c r="KHH190" s="396"/>
      <c r="KHI190" s="396"/>
      <c r="KHJ190" s="396"/>
      <c r="KHK190" s="396"/>
      <c r="KHL190" s="396"/>
      <c r="KHM190" s="396"/>
      <c r="KHN190" s="396"/>
      <c r="KHO190" s="396"/>
      <c r="KHP190" s="396"/>
      <c r="KHQ190" s="396"/>
      <c r="KHR190" s="396"/>
      <c r="KHS190" s="396"/>
      <c r="KHT190" s="396"/>
      <c r="KHU190" s="396"/>
      <c r="KHV190" s="396"/>
      <c r="KHW190" s="396"/>
      <c r="KHX190" s="396"/>
      <c r="KHY190" s="396"/>
      <c r="KHZ190" s="396"/>
      <c r="KIA190" s="396"/>
      <c r="KIB190" s="396"/>
      <c r="KIC190" s="396"/>
      <c r="KID190" s="396"/>
      <c r="KIE190" s="396"/>
      <c r="KIF190" s="396"/>
      <c r="KIG190" s="396"/>
      <c r="KIH190" s="396"/>
      <c r="KII190" s="396"/>
      <c r="KIJ190" s="396"/>
      <c r="KIK190" s="396"/>
      <c r="KIL190" s="396"/>
      <c r="KIM190" s="396"/>
      <c r="KIN190" s="396"/>
      <c r="KIO190" s="396"/>
      <c r="KIP190" s="396"/>
      <c r="KIQ190" s="396"/>
      <c r="KIR190" s="396"/>
      <c r="KIS190" s="396"/>
      <c r="KIT190" s="396"/>
      <c r="KIU190" s="396"/>
      <c r="KIV190" s="396"/>
      <c r="KIW190" s="396"/>
      <c r="KIX190" s="396"/>
      <c r="KIY190" s="396"/>
      <c r="KIZ190" s="396"/>
      <c r="KJA190" s="396"/>
      <c r="KJB190" s="396"/>
      <c r="KJC190" s="396"/>
      <c r="KJD190" s="396"/>
      <c r="KJE190" s="396"/>
      <c r="KJF190" s="396"/>
      <c r="KJG190" s="396"/>
      <c r="KJH190" s="396"/>
      <c r="KJI190" s="396"/>
      <c r="KJJ190" s="396"/>
      <c r="KJK190" s="396"/>
      <c r="KJL190" s="396"/>
      <c r="KJM190" s="396"/>
      <c r="KJN190" s="396"/>
      <c r="KJO190" s="396"/>
      <c r="KJP190" s="396"/>
      <c r="KJQ190" s="396"/>
      <c r="KJR190" s="396"/>
      <c r="KJS190" s="396"/>
      <c r="KJT190" s="396"/>
      <c r="KJU190" s="396"/>
      <c r="KJV190" s="396"/>
      <c r="KJW190" s="396"/>
      <c r="KJX190" s="396"/>
      <c r="KJY190" s="396"/>
      <c r="KJZ190" s="396"/>
      <c r="KKA190" s="396"/>
      <c r="KKB190" s="396"/>
      <c r="KKC190" s="396"/>
      <c r="KKD190" s="396"/>
      <c r="KKE190" s="396"/>
      <c r="KKF190" s="396"/>
      <c r="KKG190" s="396"/>
      <c r="KKH190" s="396"/>
      <c r="KKI190" s="396"/>
      <c r="KKJ190" s="396"/>
      <c r="KKK190" s="396"/>
      <c r="KKL190" s="396"/>
      <c r="KKM190" s="396"/>
      <c r="KKN190" s="396"/>
      <c r="KKO190" s="396"/>
      <c r="KKP190" s="396"/>
      <c r="KKQ190" s="396"/>
      <c r="KKR190" s="396"/>
      <c r="KKS190" s="396"/>
      <c r="KKT190" s="396"/>
      <c r="KKU190" s="396"/>
      <c r="KKV190" s="396"/>
      <c r="KKW190" s="396"/>
      <c r="KKX190" s="396"/>
      <c r="KKY190" s="396"/>
      <c r="KKZ190" s="396"/>
      <c r="KLA190" s="396"/>
      <c r="KLB190" s="396"/>
      <c r="KLC190" s="396"/>
      <c r="KLD190" s="396"/>
      <c r="KLE190" s="396"/>
      <c r="KLF190" s="396"/>
      <c r="KLG190" s="396"/>
      <c r="KLH190" s="396"/>
      <c r="KLI190" s="396"/>
      <c r="KLJ190" s="396"/>
      <c r="KLK190" s="396"/>
      <c r="KLL190" s="396"/>
      <c r="KLM190" s="396"/>
      <c r="KLN190" s="396"/>
      <c r="KLO190" s="396"/>
      <c r="KLP190" s="396"/>
      <c r="KLQ190" s="396"/>
      <c r="KLR190" s="396"/>
      <c r="KLS190" s="396"/>
      <c r="KLT190" s="396"/>
      <c r="KLU190" s="396"/>
      <c r="KLV190" s="396"/>
      <c r="KLW190" s="396"/>
      <c r="KLX190" s="396"/>
      <c r="KLY190" s="396"/>
      <c r="KLZ190" s="396"/>
      <c r="KMA190" s="396"/>
      <c r="KMB190" s="396"/>
      <c r="KMC190" s="396"/>
      <c r="KMD190" s="396"/>
      <c r="KME190" s="396"/>
      <c r="KMF190" s="396"/>
      <c r="KMG190" s="396"/>
      <c r="KMH190" s="396"/>
      <c r="KMI190" s="396"/>
      <c r="KMJ190" s="396"/>
      <c r="KMK190" s="396"/>
      <c r="KML190" s="396"/>
      <c r="KMM190" s="396"/>
      <c r="KMN190" s="396"/>
      <c r="KMO190" s="396"/>
      <c r="KMP190" s="396"/>
      <c r="KMQ190" s="396"/>
      <c r="KMR190" s="396"/>
      <c r="KMS190" s="396"/>
      <c r="KMT190" s="396"/>
      <c r="KMU190" s="396"/>
      <c r="KMV190" s="396"/>
      <c r="KMW190" s="396"/>
      <c r="KMX190" s="396"/>
      <c r="KMY190" s="396"/>
      <c r="KMZ190" s="396"/>
      <c r="KNA190" s="396"/>
      <c r="KNB190" s="396"/>
      <c r="KNC190" s="396"/>
      <c r="KND190" s="396"/>
      <c r="KNE190" s="396"/>
      <c r="KNF190" s="396"/>
      <c r="KNG190" s="396"/>
      <c r="KNH190" s="396"/>
      <c r="KNI190" s="396"/>
      <c r="KNJ190" s="396"/>
      <c r="KNK190" s="396"/>
      <c r="KNL190" s="396"/>
      <c r="KNM190" s="396"/>
      <c r="KNN190" s="396"/>
      <c r="KNO190" s="396"/>
      <c r="KNP190" s="396"/>
      <c r="KNQ190" s="396"/>
      <c r="KNR190" s="396"/>
      <c r="KNS190" s="396"/>
      <c r="KNT190" s="396"/>
      <c r="KNU190" s="396"/>
      <c r="KNV190" s="396"/>
      <c r="KNW190" s="396"/>
      <c r="KNX190" s="396"/>
      <c r="KNY190" s="396"/>
      <c r="KNZ190" s="396"/>
      <c r="KOA190" s="396"/>
      <c r="KOB190" s="396"/>
      <c r="KOC190" s="396"/>
      <c r="KOD190" s="396"/>
      <c r="KOE190" s="396"/>
      <c r="KOF190" s="396"/>
      <c r="KOG190" s="396"/>
      <c r="KOH190" s="396"/>
      <c r="KOI190" s="396"/>
      <c r="KOJ190" s="396"/>
      <c r="KOK190" s="396"/>
      <c r="KOL190" s="396"/>
      <c r="KOM190" s="396"/>
      <c r="KON190" s="396"/>
      <c r="KOO190" s="396"/>
      <c r="KOP190" s="396"/>
      <c r="KOQ190" s="396"/>
      <c r="KOR190" s="396"/>
      <c r="KOS190" s="396"/>
      <c r="KOT190" s="396"/>
      <c r="KOU190" s="396"/>
      <c r="KOV190" s="396"/>
      <c r="KOW190" s="396"/>
      <c r="KOX190" s="396"/>
      <c r="KOY190" s="396"/>
      <c r="KOZ190" s="396"/>
      <c r="KPA190" s="396"/>
      <c r="KPB190" s="396"/>
      <c r="KPC190" s="396"/>
      <c r="KPD190" s="396"/>
      <c r="KPE190" s="396"/>
      <c r="KPF190" s="396"/>
      <c r="KPG190" s="396"/>
      <c r="KPH190" s="396"/>
      <c r="KPI190" s="396"/>
      <c r="KPJ190" s="396"/>
      <c r="KPK190" s="396"/>
      <c r="KPL190" s="396"/>
      <c r="KPM190" s="396"/>
      <c r="KPN190" s="396"/>
      <c r="KPO190" s="396"/>
      <c r="KPP190" s="396"/>
      <c r="KPQ190" s="396"/>
      <c r="KPR190" s="396"/>
      <c r="KPS190" s="396"/>
      <c r="KPT190" s="396"/>
      <c r="KPU190" s="396"/>
      <c r="KPV190" s="396"/>
      <c r="KPW190" s="396"/>
      <c r="KPX190" s="396"/>
      <c r="KPY190" s="396"/>
      <c r="KPZ190" s="396"/>
      <c r="KQA190" s="396"/>
      <c r="KQB190" s="396"/>
      <c r="KQC190" s="396"/>
      <c r="KQD190" s="396"/>
      <c r="KQE190" s="396"/>
      <c r="KQF190" s="396"/>
      <c r="KQG190" s="396"/>
      <c r="KQH190" s="396"/>
      <c r="KQI190" s="396"/>
      <c r="KQJ190" s="396"/>
      <c r="KQK190" s="396"/>
      <c r="KQL190" s="396"/>
      <c r="KQM190" s="396"/>
      <c r="KQN190" s="396"/>
      <c r="KQO190" s="396"/>
      <c r="KQP190" s="396"/>
      <c r="KQQ190" s="396"/>
      <c r="KQR190" s="396"/>
      <c r="KQS190" s="396"/>
      <c r="KQT190" s="396"/>
      <c r="KQU190" s="396"/>
      <c r="KQV190" s="396"/>
      <c r="KQW190" s="396"/>
      <c r="KQX190" s="396"/>
      <c r="KQY190" s="396"/>
      <c r="KQZ190" s="396"/>
      <c r="KRA190" s="396"/>
      <c r="KRB190" s="396"/>
      <c r="KRC190" s="396"/>
      <c r="KRD190" s="396"/>
      <c r="KRE190" s="396"/>
      <c r="KRF190" s="396"/>
      <c r="KRG190" s="396"/>
      <c r="KRH190" s="396"/>
      <c r="KRI190" s="396"/>
      <c r="KRJ190" s="396"/>
      <c r="KRK190" s="396"/>
      <c r="KRL190" s="396"/>
      <c r="KRM190" s="396"/>
      <c r="KRN190" s="396"/>
      <c r="KRO190" s="396"/>
      <c r="KRP190" s="396"/>
      <c r="KRQ190" s="396"/>
      <c r="KRR190" s="396"/>
      <c r="KRS190" s="396"/>
      <c r="KRT190" s="396"/>
      <c r="KRU190" s="396"/>
      <c r="KRV190" s="396"/>
      <c r="KRW190" s="396"/>
      <c r="KRX190" s="396"/>
      <c r="KRY190" s="396"/>
      <c r="KRZ190" s="396"/>
      <c r="KSA190" s="396"/>
      <c r="KSB190" s="396"/>
      <c r="KSC190" s="396"/>
      <c r="KSD190" s="396"/>
      <c r="KSE190" s="396"/>
      <c r="KSF190" s="396"/>
      <c r="KSG190" s="396"/>
      <c r="KSH190" s="396"/>
      <c r="KSI190" s="396"/>
      <c r="KSJ190" s="396"/>
      <c r="KSK190" s="396"/>
      <c r="KSL190" s="396"/>
      <c r="KSM190" s="396"/>
      <c r="KSN190" s="396"/>
      <c r="KSO190" s="396"/>
      <c r="KSP190" s="396"/>
      <c r="KSQ190" s="396"/>
      <c r="KSR190" s="396"/>
      <c r="KSS190" s="396"/>
      <c r="KST190" s="396"/>
      <c r="KSU190" s="396"/>
      <c r="KSV190" s="396"/>
      <c r="KSW190" s="396"/>
      <c r="KSX190" s="396"/>
      <c r="KSY190" s="396"/>
      <c r="KSZ190" s="396"/>
      <c r="KTA190" s="396"/>
      <c r="KTB190" s="396"/>
      <c r="KTC190" s="396"/>
      <c r="KTD190" s="396"/>
      <c r="KTE190" s="396"/>
      <c r="KTF190" s="396"/>
      <c r="KTG190" s="396"/>
      <c r="KTH190" s="396"/>
      <c r="KTI190" s="396"/>
      <c r="KTJ190" s="396"/>
      <c r="KTK190" s="396"/>
      <c r="KTL190" s="396"/>
      <c r="KTM190" s="396"/>
      <c r="KTN190" s="396"/>
      <c r="KTO190" s="396"/>
      <c r="KTP190" s="396"/>
      <c r="KTQ190" s="396"/>
      <c r="KTR190" s="396"/>
      <c r="KTS190" s="396"/>
      <c r="KTT190" s="396"/>
      <c r="KTU190" s="396"/>
      <c r="KTV190" s="396"/>
      <c r="KTW190" s="396"/>
      <c r="KTX190" s="396"/>
      <c r="KTY190" s="396"/>
      <c r="KTZ190" s="396"/>
      <c r="KUA190" s="396"/>
      <c r="KUB190" s="396"/>
      <c r="KUC190" s="396"/>
      <c r="KUD190" s="396"/>
      <c r="KUE190" s="396"/>
      <c r="KUF190" s="396"/>
      <c r="KUG190" s="396"/>
      <c r="KUH190" s="396"/>
      <c r="KUI190" s="396"/>
      <c r="KUJ190" s="396"/>
      <c r="KUK190" s="396"/>
      <c r="KUL190" s="396"/>
      <c r="KUM190" s="396"/>
      <c r="KUN190" s="396"/>
      <c r="KUO190" s="396"/>
      <c r="KUP190" s="396"/>
      <c r="KUQ190" s="396"/>
      <c r="KUR190" s="396"/>
      <c r="KUS190" s="396"/>
      <c r="KUT190" s="396"/>
      <c r="KUU190" s="396"/>
      <c r="KUV190" s="396"/>
      <c r="KUW190" s="396"/>
      <c r="KUX190" s="396"/>
      <c r="KUY190" s="396"/>
      <c r="KUZ190" s="396"/>
      <c r="KVA190" s="396"/>
      <c r="KVB190" s="396"/>
      <c r="KVC190" s="396"/>
      <c r="KVD190" s="396"/>
      <c r="KVE190" s="396"/>
      <c r="KVF190" s="396"/>
      <c r="KVG190" s="396"/>
      <c r="KVH190" s="396"/>
      <c r="KVI190" s="396"/>
      <c r="KVJ190" s="396"/>
      <c r="KVK190" s="396"/>
      <c r="KVL190" s="396"/>
      <c r="KVM190" s="396"/>
      <c r="KVN190" s="396"/>
      <c r="KVO190" s="396"/>
      <c r="KVP190" s="396"/>
      <c r="KVQ190" s="396"/>
      <c r="KVR190" s="396"/>
      <c r="KVS190" s="396"/>
      <c r="KVT190" s="396"/>
      <c r="KVU190" s="396"/>
      <c r="KVV190" s="396"/>
      <c r="KVW190" s="396"/>
      <c r="KVX190" s="396"/>
      <c r="KVY190" s="396"/>
      <c r="KVZ190" s="396"/>
      <c r="KWA190" s="396"/>
      <c r="KWB190" s="396"/>
      <c r="KWC190" s="396"/>
      <c r="KWD190" s="396"/>
      <c r="KWE190" s="396"/>
      <c r="KWF190" s="396"/>
      <c r="KWG190" s="396"/>
      <c r="KWH190" s="396"/>
      <c r="KWI190" s="396"/>
      <c r="KWJ190" s="396"/>
      <c r="KWK190" s="396"/>
      <c r="KWL190" s="396"/>
      <c r="KWM190" s="396"/>
      <c r="KWN190" s="396"/>
      <c r="KWO190" s="396"/>
      <c r="KWP190" s="396"/>
      <c r="KWQ190" s="396"/>
      <c r="KWR190" s="396"/>
      <c r="KWS190" s="396"/>
      <c r="KWT190" s="396"/>
      <c r="KWU190" s="396"/>
      <c r="KWV190" s="396"/>
      <c r="KWW190" s="396"/>
      <c r="KWX190" s="396"/>
      <c r="KWY190" s="396"/>
      <c r="KWZ190" s="396"/>
      <c r="KXA190" s="396"/>
      <c r="KXB190" s="396"/>
      <c r="KXC190" s="396"/>
      <c r="KXD190" s="396"/>
      <c r="KXE190" s="396"/>
      <c r="KXF190" s="396"/>
      <c r="KXG190" s="396"/>
      <c r="KXH190" s="396"/>
      <c r="KXI190" s="396"/>
      <c r="KXJ190" s="396"/>
      <c r="KXK190" s="396"/>
      <c r="KXL190" s="396"/>
      <c r="KXM190" s="396"/>
      <c r="KXN190" s="396"/>
      <c r="KXO190" s="396"/>
      <c r="KXP190" s="396"/>
      <c r="KXQ190" s="396"/>
      <c r="KXR190" s="396"/>
      <c r="KXS190" s="396"/>
      <c r="KXT190" s="396"/>
      <c r="KXU190" s="396"/>
      <c r="KXV190" s="396"/>
      <c r="KXW190" s="396"/>
      <c r="KXX190" s="396"/>
      <c r="KXY190" s="396"/>
      <c r="KXZ190" s="396"/>
      <c r="KYA190" s="396"/>
      <c r="KYB190" s="396"/>
      <c r="KYC190" s="396"/>
      <c r="KYD190" s="396"/>
      <c r="KYE190" s="396"/>
      <c r="KYF190" s="396"/>
      <c r="KYG190" s="396"/>
      <c r="KYH190" s="396"/>
      <c r="KYI190" s="396"/>
      <c r="KYJ190" s="396"/>
      <c r="KYK190" s="396"/>
      <c r="KYL190" s="396"/>
      <c r="KYM190" s="396"/>
      <c r="KYN190" s="396"/>
      <c r="KYO190" s="396"/>
      <c r="KYP190" s="396"/>
      <c r="KYQ190" s="396"/>
      <c r="KYR190" s="396"/>
      <c r="KYS190" s="396"/>
      <c r="KYT190" s="396"/>
      <c r="KYU190" s="396"/>
      <c r="KYV190" s="396"/>
      <c r="KYW190" s="396"/>
      <c r="KYX190" s="396"/>
      <c r="KYY190" s="396"/>
      <c r="KYZ190" s="396"/>
      <c r="KZA190" s="396"/>
      <c r="KZB190" s="396"/>
      <c r="KZC190" s="396"/>
      <c r="KZD190" s="396"/>
      <c r="KZE190" s="396"/>
      <c r="KZF190" s="396"/>
      <c r="KZG190" s="396"/>
      <c r="KZH190" s="396"/>
      <c r="KZI190" s="396"/>
      <c r="KZJ190" s="396"/>
      <c r="KZK190" s="396"/>
      <c r="KZL190" s="396"/>
      <c r="KZM190" s="396"/>
      <c r="KZN190" s="396"/>
      <c r="KZO190" s="396"/>
      <c r="KZP190" s="396"/>
      <c r="KZQ190" s="396"/>
      <c r="KZR190" s="396"/>
      <c r="KZS190" s="396"/>
      <c r="KZT190" s="396"/>
      <c r="KZU190" s="396"/>
      <c r="KZV190" s="396"/>
      <c r="KZW190" s="396"/>
      <c r="KZX190" s="396"/>
      <c r="KZY190" s="396"/>
      <c r="KZZ190" s="396"/>
      <c r="LAA190" s="396"/>
      <c r="LAB190" s="396"/>
      <c r="LAC190" s="396"/>
      <c r="LAD190" s="396"/>
      <c r="LAE190" s="396"/>
      <c r="LAF190" s="396"/>
      <c r="LAG190" s="396"/>
      <c r="LAH190" s="396"/>
      <c r="LAI190" s="396"/>
      <c r="LAJ190" s="396"/>
      <c r="LAK190" s="396"/>
      <c r="LAL190" s="396"/>
      <c r="LAM190" s="396"/>
      <c r="LAN190" s="396"/>
      <c r="LAO190" s="396"/>
      <c r="LAP190" s="396"/>
      <c r="LAQ190" s="396"/>
      <c r="LAR190" s="396"/>
      <c r="LAS190" s="396"/>
      <c r="LAT190" s="396"/>
      <c r="LAU190" s="396"/>
      <c r="LAV190" s="396"/>
      <c r="LAW190" s="396"/>
      <c r="LAX190" s="396"/>
      <c r="LAY190" s="396"/>
      <c r="LAZ190" s="396"/>
      <c r="LBA190" s="396"/>
      <c r="LBB190" s="396"/>
      <c r="LBC190" s="396"/>
      <c r="LBD190" s="396"/>
      <c r="LBE190" s="396"/>
      <c r="LBF190" s="396"/>
      <c r="LBG190" s="396"/>
      <c r="LBH190" s="396"/>
      <c r="LBI190" s="396"/>
      <c r="LBJ190" s="396"/>
      <c r="LBK190" s="396"/>
      <c r="LBL190" s="396"/>
      <c r="LBM190" s="396"/>
      <c r="LBN190" s="396"/>
      <c r="LBO190" s="396"/>
      <c r="LBP190" s="396"/>
      <c r="LBQ190" s="396"/>
      <c r="LBR190" s="396"/>
      <c r="LBS190" s="396"/>
      <c r="LBT190" s="396"/>
      <c r="LBU190" s="396"/>
      <c r="LBV190" s="396"/>
      <c r="LBW190" s="396"/>
      <c r="LBX190" s="396"/>
      <c r="LBY190" s="396"/>
      <c r="LBZ190" s="396"/>
      <c r="LCA190" s="396"/>
      <c r="LCB190" s="396"/>
      <c r="LCC190" s="396"/>
      <c r="LCD190" s="396"/>
      <c r="LCE190" s="396"/>
      <c r="LCF190" s="396"/>
      <c r="LCG190" s="396"/>
      <c r="LCH190" s="396"/>
      <c r="LCI190" s="396"/>
      <c r="LCJ190" s="396"/>
      <c r="LCK190" s="396"/>
      <c r="LCL190" s="396"/>
      <c r="LCM190" s="396"/>
      <c r="LCN190" s="396"/>
      <c r="LCO190" s="396"/>
      <c r="LCP190" s="396"/>
      <c r="LCQ190" s="396"/>
      <c r="LCR190" s="396"/>
      <c r="LCS190" s="396"/>
      <c r="LCT190" s="396"/>
      <c r="LCU190" s="396"/>
      <c r="LCV190" s="396"/>
      <c r="LCW190" s="396"/>
      <c r="LCX190" s="396"/>
      <c r="LCY190" s="396"/>
      <c r="LCZ190" s="396"/>
      <c r="LDA190" s="396"/>
      <c r="LDB190" s="396"/>
      <c r="LDC190" s="396"/>
      <c r="LDD190" s="396"/>
      <c r="LDE190" s="396"/>
      <c r="LDF190" s="396"/>
      <c r="LDG190" s="396"/>
      <c r="LDH190" s="396"/>
      <c r="LDI190" s="396"/>
      <c r="LDJ190" s="396"/>
      <c r="LDK190" s="396"/>
      <c r="LDL190" s="396"/>
      <c r="LDM190" s="396"/>
      <c r="LDN190" s="396"/>
      <c r="LDO190" s="396"/>
      <c r="LDP190" s="396"/>
      <c r="LDQ190" s="396"/>
      <c r="LDR190" s="396"/>
      <c r="LDS190" s="396"/>
      <c r="LDT190" s="396"/>
      <c r="LDU190" s="396"/>
      <c r="LDV190" s="396"/>
      <c r="LDW190" s="396"/>
      <c r="LDX190" s="396"/>
      <c r="LDY190" s="396"/>
      <c r="LDZ190" s="396"/>
      <c r="LEA190" s="396"/>
      <c r="LEB190" s="396"/>
      <c r="LEC190" s="396"/>
      <c r="LED190" s="396"/>
      <c r="LEE190" s="396"/>
      <c r="LEF190" s="396"/>
      <c r="LEG190" s="396"/>
      <c r="LEH190" s="396"/>
      <c r="LEI190" s="396"/>
      <c r="LEJ190" s="396"/>
      <c r="LEK190" s="396"/>
      <c r="LEL190" s="396"/>
      <c r="LEM190" s="396"/>
      <c r="LEN190" s="396"/>
      <c r="LEO190" s="396"/>
      <c r="LEP190" s="396"/>
      <c r="LEQ190" s="396"/>
      <c r="LER190" s="396"/>
      <c r="LES190" s="396"/>
      <c r="LET190" s="396"/>
      <c r="LEU190" s="396"/>
      <c r="LEV190" s="396"/>
      <c r="LEW190" s="396"/>
      <c r="LEX190" s="396"/>
      <c r="LEY190" s="396"/>
      <c r="LEZ190" s="396"/>
      <c r="LFA190" s="396"/>
      <c r="LFB190" s="396"/>
      <c r="LFC190" s="396"/>
      <c r="LFD190" s="396"/>
      <c r="LFE190" s="396"/>
      <c r="LFF190" s="396"/>
      <c r="LFG190" s="396"/>
      <c r="LFH190" s="396"/>
      <c r="LFI190" s="396"/>
      <c r="LFJ190" s="396"/>
      <c r="LFK190" s="396"/>
      <c r="LFL190" s="396"/>
      <c r="LFM190" s="396"/>
      <c r="LFN190" s="396"/>
      <c r="LFO190" s="396"/>
      <c r="LFP190" s="396"/>
      <c r="LFQ190" s="396"/>
      <c r="LFR190" s="396"/>
      <c r="LFS190" s="396"/>
      <c r="LFT190" s="396"/>
      <c r="LFU190" s="396"/>
      <c r="LFV190" s="396"/>
      <c r="LFW190" s="396"/>
      <c r="LFX190" s="396"/>
      <c r="LFY190" s="396"/>
      <c r="LFZ190" s="396"/>
      <c r="LGA190" s="396"/>
      <c r="LGB190" s="396"/>
      <c r="LGC190" s="396"/>
      <c r="LGD190" s="396"/>
      <c r="LGE190" s="396"/>
      <c r="LGF190" s="396"/>
      <c r="LGG190" s="396"/>
      <c r="LGH190" s="396"/>
      <c r="LGI190" s="396"/>
      <c r="LGJ190" s="396"/>
      <c r="LGK190" s="396"/>
      <c r="LGL190" s="396"/>
      <c r="LGM190" s="396"/>
      <c r="LGN190" s="396"/>
      <c r="LGO190" s="396"/>
      <c r="LGP190" s="396"/>
      <c r="LGQ190" s="396"/>
      <c r="LGR190" s="396"/>
      <c r="LGS190" s="396"/>
      <c r="LGT190" s="396"/>
      <c r="LGU190" s="396"/>
      <c r="LGV190" s="396"/>
      <c r="LGW190" s="396"/>
      <c r="LGX190" s="396"/>
      <c r="LGY190" s="396"/>
      <c r="LGZ190" s="396"/>
      <c r="LHA190" s="396"/>
      <c r="LHB190" s="396"/>
      <c r="LHC190" s="396"/>
      <c r="LHD190" s="396"/>
      <c r="LHE190" s="396"/>
      <c r="LHF190" s="396"/>
      <c r="LHG190" s="396"/>
      <c r="LHH190" s="396"/>
      <c r="LHI190" s="396"/>
      <c r="LHJ190" s="396"/>
      <c r="LHK190" s="396"/>
      <c r="LHL190" s="396"/>
      <c r="LHM190" s="396"/>
      <c r="LHN190" s="396"/>
      <c r="LHO190" s="396"/>
      <c r="LHP190" s="396"/>
      <c r="LHQ190" s="396"/>
      <c r="LHR190" s="396"/>
      <c r="LHS190" s="396"/>
      <c r="LHT190" s="396"/>
      <c r="LHU190" s="396"/>
      <c r="LHV190" s="396"/>
      <c r="LHW190" s="396"/>
      <c r="LHX190" s="396"/>
      <c r="LHY190" s="396"/>
      <c r="LHZ190" s="396"/>
      <c r="LIA190" s="396"/>
      <c r="LIB190" s="396"/>
      <c r="LIC190" s="396"/>
      <c r="LID190" s="396"/>
      <c r="LIE190" s="396"/>
      <c r="LIF190" s="396"/>
      <c r="LIG190" s="396"/>
      <c r="LIH190" s="396"/>
      <c r="LII190" s="396"/>
      <c r="LIJ190" s="396"/>
      <c r="LIK190" s="396"/>
      <c r="LIL190" s="396"/>
      <c r="LIM190" s="396"/>
      <c r="LIN190" s="396"/>
      <c r="LIO190" s="396"/>
      <c r="LIP190" s="396"/>
      <c r="LIQ190" s="396"/>
      <c r="LIR190" s="396"/>
      <c r="LIS190" s="396"/>
      <c r="LIT190" s="396"/>
      <c r="LIU190" s="396"/>
      <c r="LIV190" s="396"/>
      <c r="LIW190" s="396"/>
      <c r="LIX190" s="396"/>
      <c r="LIY190" s="396"/>
      <c r="LIZ190" s="396"/>
      <c r="LJA190" s="396"/>
      <c r="LJB190" s="396"/>
      <c r="LJC190" s="396"/>
      <c r="LJD190" s="396"/>
      <c r="LJE190" s="396"/>
      <c r="LJF190" s="396"/>
      <c r="LJG190" s="396"/>
      <c r="LJH190" s="396"/>
      <c r="LJI190" s="396"/>
      <c r="LJJ190" s="396"/>
      <c r="LJK190" s="396"/>
      <c r="LJL190" s="396"/>
      <c r="LJM190" s="396"/>
      <c r="LJN190" s="396"/>
      <c r="LJO190" s="396"/>
      <c r="LJP190" s="396"/>
      <c r="LJQ190" s="396"/>
      <c r="LJR190" s="396"/>
      <c r="LJS190" s="396"/>
      <c r="LJT190" s="396"/>
      <c r="LJU190" s="396"/>
      <c r="LJV190" s="396"/>
      <c r="LJW190" s="396"/>
      <c r="LJX190" s="396"/>
      <c r="LJY190" s="396"/>
      <c r="LJZ190" s="396"/>
      <c r="LKA190" s="396"/>
      <c r="LKB190" s="396"/>
      <c r="LKC190" s="396"/>
      <c r="LKD190" s="396"/>
      <c r="LKE190" s="396"/>
      <c r="LKF190" s="396"/>
      <c r="LKG190" s="396"/>
      <c r="LKH190" s="396"/>
      <c r="LKI190" s="396"/>
      <c r="LKJ190" s="396"/>
      <c r="LKK190" s="396"/>
      <c r="LKL190" s="396"/>
      <c r="LKM190" s="396"/>
      <c r="LKN190" s="396"/>
      <c r="LKO190" s="396"/>
      <c r="LKP190" s="396"/>
      <c r="LKQ190" s="396"/>
      <c r="LKR190" s="396"/>
      <c r="LKS190" s="396"/>
      <c r="LKT190" s="396"/>
      <c r="LKU190" s="396"/>
      <c r="LKV190" s="396"/>
      <c r="LKW190" s="396"/>
      <c r="LKX190" s="396"/>
      <c r="LKY190" s="396"/>
      <c r="LKZ190" s="396"/>
      <c r="LLA190" s="396"/>
      <c r="LLB190" s="396"/>
      <c r="LLC190" s="396"/>
      <c r="LLD190" s="396"/>
      <c r="LLE190" s="396"/>
      <c r="LLF190" s="396"/>
      <c r="LLG190" s="396"/>
      <c r="LLH190" s="396"/>
      <c r="LLI190" s="396"/>
      <c r="LLJ190" s="396"/>
      <c r="LLK190" s="396"/>
      <c r="LLL190" s="396"/>
      <c r="LLM190" s="396"/>
      <c r="LLN190" s="396"/>
      <c r="LLO190" s="396"/>
      <c r="LLP190" s="396"/>
      <c r="LLQ190" s="396"/>
      <c r="LLR190" s="396"/>
      <c r="LLS190" s="396"/>
      <c r="LLT190" s="396"/>
      <c r="LLU190" s="396"/>
      <c r="LLV190" s="396"/>
      <c r="LLW190" s="396"/>
      <c r="LLX190" s="396"/>
      <c r="LLY190" s="396"/>
      <c r="LLZ190" s="396"/>
      <c r="LMA190" s="396"/>
      <c r="LMB190" s="396"/>
      <c r="LMC190" s="396"/>
      <c r="LMD190" s="396"/>
      <c r="LME190" s="396"/>
      <c r="LMF190" s="396"/>
      <c r="LMG190" s="396"/>
      <c r="LMH190" s="396"/>
      <c r="LMI190" s="396"/>
      <c r="LMJ190" s="396"/>
      <c r="LMK190" s="396"/>
      <c r="LML190" s="396"/>
      <c r="LMM190" s="396"/>
      <c r="LMN190" s="396"/>
      <c r="LMO190" s="396"/>
      <c r="LMP190" s="396"/>
      <c r="LMQ190" s="396"/>
      <c r="LMR190" s="396"/>
      <c r="LMS190" s="396"/>
      <c r="LMT190" s="396"/>
      <c r="LMU190" s="396"/>
      <c r="LMV190" s="396"/>
      <c r="LMW190" s="396"/>
      <c r="LMX190" s="396"/>
      <c r="LMY190" s="396"/>
      <c r="LMZ190" s="396"/>
      <c r="LNA190" s="396"/>
      <c r="LNB190" s="396"/>
      <c r="LNC190" s="396"/>
      <c r="LND190" s="396"/>
      <c r="LNE190" s="396"/>
      <c r="LNF190" s="396"/>
      <c r="LNG190" s="396"/>
      <c r="LNH190" s="396"/>
      <c r="LNI190" s="396"/>
      <c r="LNJ190" s="396"/>
      <c r="LNK190" s="396"/>
      <c r="LNL190" s="396"/>
      <c r="LNM190" s="396"/>
      <c r="LNN190" s="396"/>
      <c r="LNO190" s="396"/>
      <c r="LNP190" s="396"/>
      <c r="LNQ190" s="396"/>
      <c r="LNR190" s="396"/>
      <c r="LNS190" s="396"/>
      <c r="LNT190" s="396"/>
      <c r="LNU190" s="396"/>
      <c r="LNV190" s="396"/>
      <c r="LNW190" s="396"/>
      <c r="LNX190" s="396"/>
      <c r="LNY190" s="396"/>
      <c r="LNZ190" s="396"/>
      <c r="LOA190" s="396"/>
      <c r="LOB190" s="396"/>
      <c r="LOC190" s="396"/>
      <c r="LOD190" s="396"/>
      <c r="LOE190" s="396"/>
      <c r="LOF190" s="396"/>
      <c r="LOG190" s="396"/>
      <c r="LOH190" s="396"/>
      <c r="LOI190" s="396"/>
      <c r="LOJ190" s="396"/>
      <c r="LOK190" s="396"/>
      <c r="LOL190" s="396"/>
      <c r="LOM190" s="396"/>
      <c r="LON190" s="396"/>
      <c r="LOO190" s="396"/>
      <c r="LOP190" s="396"/>
      <c r="LOQ190" s="396"/>
      <c r="LOR190" s="396"/>
      <c r="LOS190" s="396"/>
      <c r="LOT190" s="396"/>
      <c r="LOU190" s="396"/>
      <c r="LOV190" s="396"/>
      <c r="LOW190" s="396"/>
      <c r="LOX190" s="396"/>
      <c r="LOY190" s="396"/>
      <c r="LOZ190" s="396"/>
      <c r="LPA190" s="396"/>
      <c r="LPB190" s="396"/>
      <c r="LPC190" s="396"/>
      <c r="LPD190" s="396"/>
      <c r="LPE190" s="396"/>
      <c r="LPF190" s="396"/>
      <c r="LPG190" s="396"/>
      <c r="LPH190" s="396"/>
      <c r="LPI190" s="396"/>
      <c r="LPJ190" s="396"/>
      <c r="LPK190" s="396"/>
      <c r="LPL190" s="396"/>
      <c r="LPM190" s="396"/>
      <c r="LPN190" s="396"/>
      <c r="LPO190" s="396"/>
      <c r="LPP190" s="396"/>
      <c r="LPQ190" s="396"/>
      <c r="LPR190" s="396"/>
      <c r="LPS190" s="396"/>
      <c r="LPT190" s="396"/>
      <c r="LPU190" s="396"/>
      <c r="LPV190" s="396"/>
      <c r="LPW190" s="396"/>
      <c r="LPX190" s="396"/>
      <c r="LPY190" s="396"/>
      <c r="LPZ190" s="396"/>
      <c r="LQA190" s="396"/>
      <c r="LQB190" s="396"/>
      <c r="LQC190" s="396"/>
      <c r="LQD190" s="396"/>
      <c r="LQE190" s="396"/>
      <c r="LQF190" s="396"/>
      <c r="LQG190" s="396"/>
      <c r="LQH190" s="396"/>
      <c r="LQI190" s="396"/>
      <c r="LQJ190" s="396"/>
      <c r="LQK190" s="396"/>
      <c r="LQL190" s="396"/>
      <c r="LQM190" s="396"/>
      <c r="LQN190" s="396"/>
      <c r="LQO190" s="396"/>
      <c r="LQP190" s="396"/>
      <c r="LQQ190" s="396"/>
      <c r="LQR190" s="396"/>
      <c r="LQS190" s="396"/>
      <c r="LQT190" s="396"/>
      <c r="LQU190" s="396"/>
      <c r="LQV190" s="396"/>
      <c r="LQW190" s="396"/>
      <c r="LQX190" s="396"/>
      <c r="LQY190" s="396"/>
      <c r="LQZ190" s="396"/>
      <c r="LRA190" s="396"/>
      <c r="LRB190" s="396"/>
      <c r="LRC190" s="396"/>
      <c r="LRD190" s="396"/>
      <c r="LRE190" s="396"/>
      <c r="LRF190" s="396"/>
      <c r="LRG190" s="396"/>
      <c r="LRH190" s="396"/>
      <c r="LRI190" s="396"/>
      <c r="LRJ190" s="396"/>
      <c r="LRK190" s="396"/>
      <c r="LRL190" s="396"/>
      <c r="LRM190" s="396"/>
      <c r="LRN190" s="396"/>
      <c r="LRO190" s="396"/>
      <c r="LRP190" s="396"/>
      <c r="LRQ190" s="396"/>
      <c r="LRR190" s="396"/>
      <c r="LRS190" s="396"/>
      <c r="LRT190" s="396"/>
      <c r="LRU190" s="396"/>
      <c r="LRV190" s="396"/>
      <c r="LRW190" s="396"/>
      <c r="LRX190" s="396"/>
      <c r="LRY190" s="396"/>
      <c r="LRZ190" s="396"/>
      <c r="LSA190" s="396"/>
      <c r="LSB190" s="396"/>
      <c r="LSC190" s="396"/>
      <c r="LSD190" s="396"/>
      <c r="LSE190" s="396"/>
      <c r="LSF190" s="396"/>
      <c r="LSG190" s="396"/>
      <c r="LSH190" s="396"/>
      <c r="LSI190" s="396"/>
      <c r="LSJ190" s="396"/>
      <c r="LSK190" s="396"/>
      <c r="LSL190" s="396"/>
      <c r="LSM190" s="396"/>
      <c r="LSN190" s="396"/>
      <c r="LSO190" s="396"/>
      <c r="LSP190" s="396"/>
      <c r="LSQ190" s="396"/>
      <c r="LSR190" s="396"/>
      <c r="LSS190" s="396"/>
      <c r="LST190" s="396"/>
      <c r="LSU190" s="396"/>
      <c r="LSV190" s="396"/>
      <c r="LSW190" s="396"/>
      <c r="LSX190" s="396"/>
      <c r="LSY190" s="396"/>
      <c r="LSZ190" s="396"/>
      <c r="LTA190" s="396"/>
      <c r="LTB190" s="396"/>
      <c r="LTC190" s="396"/>
      <c r="LTD190" s="396"/>
      <c r="LTE190" s="396"/>
      <c r="LTF190" s="396"/>
      <c r="LTG190" s="396"/>
      <c r="LTH190" s="396"/>
      <c r="LTI190" s="396"/>
      <c r="LTJ190" s="396"/>
      <c r="LTK190" s="396"/>
      <c r="LTL190" s="396"/>
      <c r="LTM190" s="396"/>
      <c r="LTN190" s="396"/>
      <c r="LTO190" s="396"/>
      <c r="LTP190" s="396"/>
      <c r="LTQ190" s="396"/>
      <c r="LTR190" s="396"/>
      <c r="LTS190" s="396"/>
      <c r="LTT190" s="396"/>
      <c r="LTU190" s="396"/>
      <c r="LTV190" s="396"/>
      <c r="LTW190" s="396"/>
      <c r="LTX190" s="396"/>
      <c r="LTY190" s="396"/>
      <c r="LTZ190" s="396"/>
      <c r="LUA190" s="396"/>
      <c r="LUB190" s="396"/>
      <c r="LUC190" s="396"/>
      <c r="LUD190" s="396"/>
      <c r="LUE190" s="396"/>
      <c r="LUF190" s="396"/>
      <c r="LUG190" s="396"/>
      <c r="LUH190" s="396"/>
      <c r="LUI190" s="396"/>
      <c r="LUJ190" s="396"/>
      <c r="LUK190" s="396"/>
      <c r="LUL190" s="396"/>
      <c r="LUM190" s="396"/>
      <c r="LUN190" s="396"/>
      <c r="LUO190" s="396"/>
      <c r="LUP190" s="396"/>
      <c r="LUQ190" s="396"/>
      <c r="LUR190" s="396"/>
      <c r="LUS190" s="396"/>
      <c r="LUT190" s="396"/>
      <c r="LUU190" s="396"/>
      <c r="LUV190" s="396"/>
      <c r="LUW190" s="396"/>
      <c r="LUX190" s="396"/>
      <c r="LUY190" s="396"/>
      <c r="LUZ190" s="396"/>
      <c r="LVA190" s="396"/>
      <c r="LVB190" s="396"/>
      <c r="LVC190" s="396"/>
      <c r="LVD190" s="396"/>
      <c r="LVE190" s="396"/>
      <c r="LVF190" s="396"/>
      <c r="LVG190" s="396"/>
      <c r="LVH190" s="396"/>
      <c r="LVI190" s="396"/>
      <c r="LVJ190" s="396"/>
      <c r="LVK190" s="396"/>
      <c r="LVL190" s="396"/>
      <c r="LVM190" s="396"/>
      <c r="LVN190" s="396"/>
      <c r="LVO190" s="396"/>
      <c r="LVP190" s="396"/>
      <c r="LVQ190" s="396"/>
      <c r="LVR190" s="396"/>
      <c r="LVS190" s="396"/>
      <c r="LVT190" s="396"/>
      <c r="LVU190" s="396"/>
      <c r="LVV190" s="396"/>
      <c r="LVW190" s="396"/>
      <c r="LVX190" s="396"/>
      <c r="LVY190" s="396"/>
      <c r="LVZ190" s="396"/>
      <c r="LWA190" s="396"/>
      <c r="LWB190" s="396"/>
      <c r="LWC190" s="396"/>
      <c r="LWD190" s="396"/>
      <c r="LWE190" s="396"/>
      <c r="LWF190" s="396"/>
      <c r="LWG190" s="396"/>
      <c r="LWH190" s="396"/>
      <c r="LWI190" s="396"/>
      <c r="LWJ190" s="396"/>
      <c r="LWK190" s="396"/>
      <c r="LWL190" s="396"/>
      <c r="LWM190" s="396"/>
      <c r="LWN190" s="396"/>
      <c r="LWO190" s="396"/>
      <c r="LWP190" s="396"/>
      <c r="LWQ190" s="396"/>
      <c r="LWR190" s="396"/>
      <c r="LWS190" s="396"/>
      <c r="LWT190" s="396"/>
      <c r="LWU190" s="396"/>
      <c r="LWV190" s="396"/>
      <c r="LWW190" s="396"/>
      <c r="LWX190" s="396"/>
      <c r="LWY190" s="396"/>
      <c r="LWZ190" s="396"/>
      <c r="LXA190" s="396"/>
      <c r="LXB190" s="396"/>
      <c r="LXC190" s="396"/>
      <c r="LXD190" s="396"/>
      <c r="LXE190" s="396"/>
      <c r="LXF190" s="396"/>
      <c r="LXG190" s="396"/>
      <c r="LXH190" s="396"/>
      <c r="LXI190" s="396"/>
      <c r="LXJ190" s="396"/>
      <c r="LXK190" s="396"/>
      <c r="LXL190" s="396"/>
      <c r="LXM190" s="396"/>
      <c r="LXN190" s="396"/>
      <c r="LXO190" s="396"/>
      <c r="LXP190" s="396"/>
      <c r="LXQ190" s="396"/>
      <c r="LXR190" s="396"/>
      <c r="LXS190" s="396"/>
      <c r="LXT190" s="396"/>
      <c r="LXU190" s="396"/>
      <c r="LXV190" s="396"/>
      <c r="LXW190" s="396"/>
      <c r="LXX190" s="396"/>
      <c r="LXY190" s="396"/>
      <c r="LXZ190" s="396"/>
      <c r="LYA190" s="396"/>
      <c r="LYB190" s="396"/>
      <c r="LYC190" s="396"/>
      <c r="LYD190" s="396"/>
      <c r="LYE190" s="396"/>
      <c r="LYF190" s="396"/>
      <c r="LYG190" s="396"/>
      <c r="LYH190" s="396"/>
      <c r="LYI190" s="396"/>
      <c r="LYJ190" s="396"/>
      <c r="LYK190" s="396"/>
      <c r="LYL190" s="396"/>
      <c r="LYM190" s="396"/>
      <c r="LYN190" s="396"/>
      <c r="LYO190" s="396"/>
      <c r="LYP190" s="396"/>
      <c r="LYQ190" s="396"/>
      <c r="LYR190" s="396"/>
      <c r="LYS190" s="396"/>
      <c r="LYT190" s="396"/>
      <c r="LYU190" s="396"/>
      <c r="LYV190" s="396"/>
      <c r="LYW190" s="396"/>
      <c r="LYX190" s="396"/>
      <c r="LYY190" s="396"/>
      <c r="LYZ190" s="396"/>
      <c r="LZA190" s="396"/>
      <c r="LZB190" s="396"/>
      <c r="LZC190" s="396"/>
      <c r="LZD190" s="396"/>
      <c r="LZE190" s="396"/>
      <c r="LZF190" s="396"/>
      <c r="LZG190" s="396"/>
      <c r="LZH190" s="396"/>
      <c r="LZI190" s="396"/>
      <c r="LZJ190" s="396"/>
      <c r="LZK190" s="396"/>
      <c r="LZL190" s="396"/>
      <c r="LZM190" s="396"/>
      <c r="LZN190" s="396"/>
      <c r="LZO190" s="396"/>
      <c r="LZP190" s="396"/>
      <c r="LZQ190" s="396"/>
      <c r="LZR190" s="396"/>
      <c r="LZS190" s="396"/>
      <c r="LZT190" s="396"/>
      <c r="LZU190" s="396"/>
      <c r="LZV190" s="396"/>
      <c r="LZW190" s="396"/>
      <c r="LZX190" s="396"/>
      <c r="LZY190" s="396"/>
      <c r="LZZ190" s="396"/>
      <c r="MAA190" s="396"/>
      <c r="MAB190" s="396"/>
      <c r="MAC190" s="396"/>
      <c r="MAD190" s="396"/>
      <c r="MAE190" s="396"/>
      <c r="MAF190" s="396"/>
      <c r="MAG190" s="396"/>
      <c r="MAH190" s="396"/>
      <c r="MAI190" s="396"/>
      <c r="MAJ190" s="396"/>
      <c r="MAK190" s="396"/>
      <c r="MAL190" s="396"/>
      <c r="MAM190" s="396"/>
      <c r="MAN190" s="396"/>
      <c r="MAO190" s="396"/>
      <c r="MAP190" s="396"/>
      <c r="MAQ190" s="396"/>
      <c r="MAR190" s="396"/>
      <c r="MAS190" s="396"/>
      <c r="MAT190" s="396"/>
      <c r="MAU190" s="396"/>
      <c r="MAV190" s="396"/>
      <c r="MAW190" s="396"/>
      <c r="MAX190" s="396"/>
      <c r="MAY190" s="396"/>
      <c r="MAZ190" s="396"/>
      <c r="MBA190" s="396"/>
      <c r="MBB190" s="396"/>
      <c r="MBC190" s="396"/>
      <c r="MBD190" s="396"/>
      <c r="MBE190" s="396"/>
      <c r="MBF190" s="396"/>
      <c r="MBG190" s="396"/>
      <c r="MBH190" s="396"/>
      <c r="MBI190" s="396"/>
      <c r="MBJ190" s="396"/>
      <c r="MBK190" s="396"/>
      <c r="MBL190" s="396"/>
      <c r="MBM190" s="396"/>
      <c r="MBN190" s="396"/>
      <c r="MBO190" s="396"/>
      <c r="MBP190" s="396"/>
      <c r="MBQ190" s="396"/>
      <c r="MBR190" s="396"/>
      <c r="MBS190" s="396"/>
      <c r="MBT190" s="396"/>
      <c r="MBU190" s="396"/>
      <c r="MBV190" s="396"/>
      <c r="MBW190" s="396"/>
      <c r="MBX190" s="396"/>
      <c r="MBY190" s="396"/>
      <c r="MBZ190" s="396"/>
      <c r="MCA190" s="396"/>
      <c r="MCB190" s="396"/>
      <c r="MCC190" s="396"/>
      <c r="MCD190" s="396"/>
      <c r="MCE190" s="396"/>
      <c r="MCF190" s="396"/>
      <c r="MCG190" s="396"/>
      <c r="MCH190" s="396"/>
      <c r="MCI190" s="396"/>
      <c r="MCJ190" s="396"/>
      <c r="MCK190" s="396"/>
      <c r="MCL190" s="396"/>
      <c r="MCM190" s="396"/>
      <c r="MCN190" s="396"/>
      <c r="MCO190" s="396"/>
      <c r="MCP190" s="396"/>
      <c r="MCQ190" s="396"/>
      <c r="MCR190" s="396"/>
      <c r="MCS190" s="396"/>
      <c r="MCT190" s="396"/>
      <c r="MCU190" s="396"/>
      <c r="MCV190" s="396"/>
      <c r="MCW190" s="396"/>
      <c r="MCX190" s="396"/>
      <c r="MCY190" s="396"/>
      <c r="MCZ190" s="396"/>
      <c r="MDA190" s="396"/>
      <c r="MDB190" s="396"/>
      <c r="MDC190" s="396"/>
      <c r="MDD190" s="396"/>
      <c r="MDE190" s="396"/>
      <c r="MDF190" s="396"/>
      <c r="MDG190" s="396"/>
      <c r="MDH190" s="396"/>
      <c r="MDI190" s="396"/>
      <c r="MDJ190" s="396"/>
      <c r="MDK190" s="396"/>
      <c r="MDL190" s="396"/>
      <c r="MDM190" s="396"/>
      <c r="MDN190" s="396"/>
      <c r="MDO190" s="396"/>
      <c r="MDP190" s="396"/>
      <c r="MDQ190" s="396"/>
      <c r="MDR190" s="396"/>
      <c r="MDS190" s="396"/>
      <c r="MDT190" s="396"/>
      <c r="MDU190" s="396"/>
      <c r="MDV190" s="396"/>
      <c r="MDW190" s="396"/>
      <c r="MDX190" s="396"/>
      <c r="MDY190" s="396"/>
      <c r="MDZ190" s="396"/>
      <c r="MEA190" s="396"/>
      <c r="MEB190" s="396"/>
      <c r="MEC190" s="396"/>
      <c r="MED190" s="396"/>
      <c r="MEE190" s="396"/>
      <c r="MEF190" s="396"/>
      <c r="MEG190" s="396"/>
      <c r="MEH190" s="396"/>
      <c r="MEI190" s="396"/>
      <c r="MEJ190" s="396"/>
      <c r="MEK190" s="396"/>
      <c r="MEL190" s="396"/>
      <c r="MEM190" s="396"/>
      <c r="MEN190" s="396"/>
      <c r="MEO190" s="396"/>
      <c r="MEP190" s="396"/>
      <c r="MEQ190" s="396"/>
      <c r="MER190" s="396"/>
      <c r="MES190" s="396"/>
      <c r="MET190" s="396"/>
      <c r="MEU190" s="396"/>
      <c r="MEV190" s="396"/>
      <c r="MEW190" s="396"/>
      <c r="MEX190" s="396"/>
      <c r="MEY190" s="396"/>
      <c r="MEZ190" s="396"/>
      <c r="MFA190" s="396"/>
      <c r="MFB190" s="396"/>
      <c r="MFC190" s="396"/>
      <c r="MFD190" s="396"/>
      <c r="MFE190" s="396"/>
      <c r="MFF190" s="396"/>
      <c r="MFG190" s="396"/>
      <c r="MFH190" s="396"/>
      <c r="MFI190" s="396"/>
      <c r="MFJ190" s="396"/>
      <c r="MFK190" s="396"/>
      <c r="MFL190" s="396"/>
      <c r="MFM190" s="396"/>
      <c r="MFN190" s="396"/>
      <c r="MFO190" s="396"/>
      <c r="MFP190" s="396"/>
      <c r="MFQ190" s="396"/>
      <c r="MFR190" s="396"/>
      <c r="MFS190" s="396"/>
      <c r="MFT190" s="396"/>
      <c r="MFU190" s="396"/>
      <c r="MFV190" s="396"/>
      <c r="MFW190" s="396"/>
      <c r="MFX190" s="396"/>
      <c r="MFY190" s="396"/>
      <c r="MFZ190" s="396"/>
      <c r="MGA190" s="396"/>
      <c r="MGB190" s="396"/>
      <c r="MGC190" s="396"/>
      <c r="MGD190" s="396"/>
      <c r="MGE190" s="396"/>
      <c r="MGF190" s="396"/>
      <c r="MGG190" s="396"/>
      <c r="MGH190" s="396"/>
      <c r="MGI190" s="396"/>
      <c r="MGJ190" s="396"/>
      <c r="MGK190" s="396"/>
      <c r="MGL190" s="396"/>
      <c r="MGM190" s="396"/>
      <c r="MGN190" s="396"/>
      <c r="MGO190" s="396"/>
      <c r="MGP190" s="396"/>
      <c r="MGQ190" s="396"/>
      <c r="MGR190" s="396"/>
      <c r="MGS190" s="396"/>
      <c r="MGT190" s="396"/>
      <c r="MGU190" s="396"/>
      <c r="MGV190" s="396"/>
      <c r="MGW190" s="396"/>
      <c r="MGX190" s="396"/>
      <c r="MGY190" s="396"/>
      <c r="MGZ190" s="396"/>
      <c r="MHA190" s="396"/>
      <c r="MHB190" s="396"/>
      <c r="MHC190" s="396"/>
      <c r="MHD190" s="396"/>
      <c r="MHE190" s="396"/>
      <c r="MHF190" s="396"/>
      <c r="MHG190" s="396"/>
      <c r="MHH190" s="396"/>
      <c r="MHI190" s="396"/>
      <c r="MHJ190" s="396"/>
      <c r="MHK190" s="396"/>
      <c r="MHL190" s="396"/>
      <c r="MHM190" s="396"/>
      <c r="MHN190" s="396"/>
      <c r="MHO190" s="396"/>
      <c r="MHP190" s="396"/>
      <c r="MHQ190" s="396"/>
      <c r="MHR190" s="396"/>
      <c r="MHS190" s="396"/>
      <c r="MHT190" s="396"/>
      <c r="MHU190" s="396"/>
      <c r="MHV190" s="396"/>
      <c r="MHW190" s="396"/>
      <c r="MHX190" s="396"/>
      <c r="MHY190" s="396"/>
      <c r="MHZ190" s="396"/>
      <c r="MIA190" s="396"/>
      <c r="MIB190" s="396"/>
      <c r="MIC190" s="396"/>
      <c r="MID190" s="396"/>
      <c r="MIE190" s="396"/>
      <c r="MIF190" s="396"/>
      <c r="MIG190" s="396"/>
      <c r="MIH190" s="396"/>
      <c r="MII190" s="396"/>
      <c r="MIJ190" s="396"/>
      <c r="MIK190" s="396"/>
      <c r="MIL190" s="396"/>
      <c r="MIM190" s="396"/>
      <c r="MIN190" s="396"/>
      <c r="MIO190" s="396"/>
      <c r="MIP190" s="396"/>
      <c r="MIQ190" s="396"/>
      <c r="MIR190" s="396"/>
      <c r="MIS190" s="396"/>
      <c r="MIT190" s="396"/>
      <c r="MIU190" s="396"/>
      <c r="MIV190" s="396"/>
      <c r="MIW190" s="396"/>
      <c r="MIX190" s="396"/>
      <c r="MIY190" s="396"/>
      <c r="MIZ190" s="396"/>
      <c r="MJA190" s="396"/>
      <c r="MJB190" s="396"/>
      <c r="MJC190" s="396"/>
      <c r="MJD190" s="396"/>
      <c r="MJE190" s="396"/>
      <c r="MJF190" s="396"/>
      <c r="MJG190" s="396"/>
      <c r="MJH190" s="396"/>
      <c r="MJI190" s="396"/>
      <c r="MJJ190" s="396"/>
      <c r="MJK190" s="396"/>
      <c r="MJL190" s="396"/>
      <c r="MJM190" s="396"/>
      <c r="MJN190" s="396"/>
      <c r="MJO190" s="396"/>
      <c r="MJP190" s="396"/>
      <c r="MJQ190" s="396"/>
      <c r="MJR190" s="396"/>
      <c r="MJS190" s="396"/>
      <c r="MJT190" s="396"/>
      <c r="MJU190" s="396"/>
      <c r="MJV190" s="396"/>
      <c r="MJW190" s="396"/>
      <c r="MJX190" s="396"/>
      <c r="MJY190" s="396"/>
      <c r="MJZ190" s="396"/>
      <c r="MKA190" s="396"/>
      <c r="MKB190" s="396"/>
      <c r="MKC190" s="396"/>
      <c r="MKD190" s="396"/>
      <c r="MKE190" s="396"/>
      <c r="MKF190" s="396"/>
      <c r="MKG190" s="396"/>
      <c r="MKH190" s="396"/>
      <c r="MKI190" s="396"/>
      <c r="MKJ190" s="396"/>
      <c r="MKK190" s="396"/>
      <c r="MKL190" s="396"/>
      <c r="MKM190" s="396"/>
      <c r="MKN190" s="396"/>
      <c r="MKO190" s="396"/>
      <c r="MKP190" s="396"/>
      <c r="MKQ190" s="396"/>
      <c r="MKR190" s="396"/>
      <c r="MKS190" s="396"/>
      <c r="MKT190" s="396"/>
      <c r="MKU190" s="396"/>
      <c r="MKV190" s="396"/>
      <c r="MKW190" s="396"/>
      <c r="MKX190" s="396"/>
      <c r="MKY190" s="396"/>
      <c r="MKZ190" s="396"/>
      <c r="MLA190" s="396"/>
      <c r="MLB190" s="396"/>
      <c r="MLC190" s="396"/>
      <c r="MLD190" s="396"/>
      <c r="MLE190" s="396"/>
      <c r="MLF190" s="396"/>
      <c r="MLG190" s="396"/>
      <c r="MLH190" s="396"/>
      <c r="MLI190" s="396"/>
      <c r="MLJ190" s="396"/>
      <c r="MLK190" s="396"/>
      <c r="MLL190" s="396"/>
      <c r="MLM190" s="396"/>
      <c r="MLN190" s="396"/>
      <c r="MLO190" s="396"/>
      <c r="MLP190" s="396"/>
      <c r="MLQ190" s="396"/>
      <c r="MLR190" s="396"/>
      <c r="MLS190" s="396"/>
      <c r="MLT190" s="396"/>
      <c r="MLU190" s="396"/>
      <c r="MLV190" s="396"/>
      <c r="MLW190" s="396"/>
      <c r="MLX190" s="396"/>
      <c r="MLY190" s="396"/>
      <c r="MLZ190" s="396"/>
      <c r="MMA190" s="396"/>
      <c r="MMB190" s="396"/>
      <c r="MMC190" s="396"/>
      <c r="MMD190" s="396"/>
      <c r="MME190" s="396"/>
      <c r="MMF190" s="396"/>
      <c r="MMG190" s="396"/>
      <c r="MMH190" s="396"/>
      <c r="MMI190" s="396"/>
      <c r="MMJ190" s="396"/>
      <c r="MMK190" s="396"/>
      <c r="MML190" s="396"/>
      <c r="MMM190" s="396"/>
      <c r="MMN190" s="396"/>
      <c r="MMO190" s="396"/>
      <c r="MMP190" s="396"/>
      <c r="MMQ190" s="396"/>
      <c r="MMR190" s="396"/>
      <c r="MMS190" s="396"/>
      <c r="MMT190" s="396"/>
      <c r="MMU190" s="396"/>
      <c r="MMV190" s="396"/>
      <c r="MMW190" s="396"/>
      <c r="MMX190" s="396"/>
      <c r="MMY190" s="396"/>
      <c r="MMZ190" s="396"/>
      <c r="MNA190" s="396"/>
      <c r="MNB190" s="396"/>
      <c r="MNC190" s="396"/>
      <c r="MND190" s="396"/>
      <c r="MNE190" s="396"/>
      <c r="MNF190" s="396"/>
      <c r="MNG190" s="396"/>
      <c r="MNH190" s="396"/>
      <c r="MNI190" s="396"/>
      <c r="MNJ190" s="396"/>
      <c r="MNK190" s="396"/>
      <c r="MNL190" s="396"/>
      <c r="MNM190" s="396"/>
      <c r="MNN190" s="396"/>
      <c r="MNO190" s="396"/>
      <c r="MNP190" s="396"/>
      <c r="MNQ190" s="396"/>
      <c r="MNR190" s="396"/>
      <c r="MNS190" s="396"/>
      <c r="MNT190" s="396"/>
      <c r="MNU190" s="396"/>
      <c r="MNV190" s="396"/>
      <c r="MNW190" s="396"/>
      <c r="MNX190" s="396"/>
      <c r="MNY190" s="396"/>
      <c r="MNZ190" s="396"/>
      <c r="MOA190" s="396"/>
      <c r="MOB190" s="396"/>
      <c r="MOC190" s="396"/>
      <c r="MOD190" s="396"/>
      <c r="MOE190" s="396"/>
      <c r="MOF190" s="396"/>
      <c r="MOG190" s="396"/>
      <c r="MOH190" s="396"/>
      <c r="MOI190" s="396"/>
      <c r="MOJ190" s="396"/>
      <c r="MOK190" s="396"/>
      <c r="MOL190" s="396"/>
      <c r="MOM190" s="396"/>
      <c r="MON190" s="396"/>
      <c r="MOO190" s="396"/>
      <c r="MOP190" s="396"/>
      <c r="MOQ190" s="396"/>
      <c r="MOR190" s="396"/>
      <c r="MOS190" s="396"/>
      <c r="MOT190" s="396"/>
      <c r="MOU190" s="396"/>
      <c r="MOV190" s="396"/>
      <c r="MOW190" s="396"/>
      <c r="MOX190" s="396"/>
      <c r="MOY190" s="396"/>
      <c r="MOZ190" s="396"/>
      <c r="MPA190" s="396"/>
      <c r="MPB190" s="396"/>
      <c r="MPC190" s="396"/>
      <c r="MPD190" s="396"/>
      <c r="MPE190" s="396"/>
      <c r="MPF190" s="396"/>
      <c r="MPG190" s="396"/>
      <c r="MPH190" s="396"/>
      <c r="MPI190" s="396"/>
      <c r="MPJ190" s="396"/>
      <c r="MPK190" s="396"/>
      <c r="MPL190" s="396"/>
      <c r="MPM190" s="396"/>
      <c r="MPN190" s="396"/>
      <c r="MPO190" s="396"/>
      <c r="MPP190" s="396"/>
      <c r="MPQ190" s="396"/>
      <c r="MPR190" s="396"/>
      <c r="MPS190" s="396"/>
      <c r="MPT190" s="396"/>
      <c r="MPU190" s="396"/>
      <c r="MPV190" s="396"/>
      <c r="MPW190" s="396"/>
      <c r="MPX190" s="396"/>
      <c r="MPY190" s="396"/>
      <c r="MPZ190" s="396"/>
      <c r="MQA190" s="396"/>
      <c r="MQB190" s="396"/>
      <c r="MQC190" s="396"/>
      <c r="MQD190" s="396"/>
      <c r="MQE190" s="396"/>
      <c r="MQF190" s="396"/>
      <c r="MQG190" s="396"/>
      <c r="MQH190" s="396"/>
      <c r="MQI190" s="396"/>
      <c r="MQJ190" s="396"/>
      <c r="MQK190" s="396"/>
      <c r="MQL190" s="396"/>
      <c r="MQM190" s="396"/>
      <c r="MQN190" s="396"/>
      <c r="MQO190" s="396"/>
      <c r="MQP190" s="396"/>
      <c r="MQQ190" s="396"/>
      <c r="MQR190" s="396"/>
      <c r="MQS190" s="396"/>
      <c r="MQT190" s="396"/>
      <c r="MQU190" s="396"/>
      <c r="MQV190" s="396"/>
      <c r="MQW190" s="396"/>
      <c r="MQX190" s="396"/>
      <c r="MQY190" s="396"/>
      <c r="MQZ190" s="396"/>
      <c r="MRA190" s="396"/>
      <c r="MRB190" s="396"/>
      <c r="MRC190" s="396"/>
      <c r="MRD190" s="396"/>
      <c r="MRE190" s="396"/>
      <c r="MRF190" s="396"/>
      <c r="MRG190" s="396"/>
      <c r="MRH190" s="396"/>
      <c r="MRI190" s="396"/>
      <c r="MRJ190" s="396"/>
      <c r="MRK190" s="396"/>
      <c r="MRL190" s="396"/>
      <c r="MRM190" s="396"/>
      <c r="MRN190" s="396"/>
      <c r="MRO190" s="396"/>
      <c r="MRP190" s="396"/>
      <c r="MRQ190" s="396"/>
      <c r="MRR190" s="396"/>
      <c r="MRS190" s="396"/>
      <c r="MRT190" s="396"/>
      <c r="MRU190" s="396"/>
      <c r="MRV190" s="396"/>
      <c r="MRW190" s="396"/>
      <c r="MRX190" s="396"/>
      <c r="MRY190" s="396"/>
      <c r="MRZ190" s="396"/>
      <c r="MSA190" s="396"/>
      <c r="MSB190" s="396"/>
      <c r="MSC190" s="396"/>
      <c r="MSD190" s="396"/>
      <c r="MSE190" s="396"/>
      <c r="MSF190" s="396"/>
      <c r="MSG190" s="396"/>
      <c r="MSH190" s="396"/>
      <c r="MSI190" s="396"/>
      <c r="MSJ190" s="396"/>
      <c r="MSK190" s="396"/>
      <c r="MSL190" s="396"/>
      <c r="MSM190" s="396"/>
      <c r="MSN190" s="396"/>
      <c r="MSO190" s="396"/>
      <c r="MSP190" s="396"/>
      <c r="MSQ190" s="396"/>
      <c r="MSR190" s="396"/>
      <c r="MSS190" s="396"/>
      <c r="MST190" s="396"/>
      <c r="MSU190" s="396"/>
      <c r="MSV190" s="396"/>
      <c r="MSW190" s="396"/>
      <c r="MSX190" s="396"/>
      <c r="MSY190" s="396"/>
      <c r="MSZ190" s="396"/>
      <c r="MTA190" s="396"/>
      <c r="MTB190" s="396"/>
      <c r="MTC190" s="396"/>
      <c r="MTD190" s="396"/>
      <c r="MTE190" s="396"/>
      <c r="MTF190" s="396"/>
      <c r="MTG190" s="396"/>
      <c r="MTH190" s="396"/>
      <c r="MTI190" s="396"/>
      <c r="MTJ190" s="396"/>
      <c r="MTK190" s="396"/>
      <c r="MTL190" s="396"/>
      <c r="MTM190" s="396"/>
      <c r="MTN190" s="396"/>
      <c r="MTO190" s="396"/>
      <c r="MTP190" s="396"/>
      <c r="MTQ190" s="396"/>
      <c r="MTR190" s="396"/>
      <c r="MTS190" s="396"/>
      <c r="MTT190" s="396"/>
      <c r="MTU190" s="396"/>
      <c r="MTV190" s="396"/>
      <c r="MTW190" s="396"/>
      <c r="MTX190" s="396"/>
      <c r="MTY190" s="396"/>
      <c r="MTZ190" s="396"/>
      <c r="MUA190" s="396"/>
      <c r="MUB190" s="396"/>
      <c r="MUC190" s="396"/>
      <c r="MUD190" s="396"/>
      <c r="MUE190" s="396"/>
      <c r="MUF190" s="396"/>
      <c r="MUG190" s="396"/>
      <c r="MUH190" s="396"/>
      <c r="MUI190" s="396"/>
      <c r="MUJ190" s="396"/>
      <c r="MUK190" s="396"/>
      <c r="MUL190" s="396"/>
      <c r="MUM190" s="396"/>
      <c r="MUN190" s="396"/>
      <c r="MUO190" s="396"/>
      <c r="MUP190" s="396"/>
      <c r="MUQ190" s="396"/>
      <c r="MUR190" s="396"/>
      <c r="MUS190" s="396"/>
      <c r="MUT190" s="396"/>
      <c r="MUU190" s="396"/>
      <c r="MUV190" s="396"/>
      <c r="MUW190" s="396"/>
      <c r="MUX190" s="396"/>
      <c r="MUY190" s="396"/>
      <c r="MUZ190" s="396"/>
      <c r="MVA190" s="396"/>
      <c r="MVB190" s="396"/>
      <c r="MVC190" s="396"/>
      <c r="MVD190" s="396"/>
      <c r="MVE190" s="396"/>
      <c r="MVF190" s="396"/>
      <c r="MVG190" s="396"/>
      <c r="MVH190" s="396"/>
      <c r="MVI190" s="396"/>
      <c r="MVJ190" s="396"/>
      <c r="MVK190" s="396"/>
      <c r="MVL190" s="396"/>
      <c r="MVM190" s="396"/>
      <c r="MVN190" s="396"/>
      <c r="MVO190" s="396"/>
      <c r="MVP190" s="396"/>
      <c r="MVQ190" s="396"/>
      <c r="MVR190" s="396"/>
      <c r="MVS190" s="396"/>
      <c r="MVT190" s="396"/>
      <c r="MVU190" s="396"/>
      <c r="MVV190" s="396"/>
      <c r="MVW190" s="396"/>
      <c r="MVX190" s="396"/>
      <c r="MVY190" s="396"/>
      <c r="MVZ190" s="396"/>
      <c r="MWA190" s="396"/>
      <c r="MWB190" s="396"/>
      <c r="MWC190" s="396"/>
      <c r="MWD190" s="396"/>
      <c r="MWE190" s="396"/>
      <c r="MWF190" s="396"/>
      <c r="MWG190" s="396"/>
      <c r="MWH190" s="396"/>
      <c r="MWI190" s="396"/>
      <c r="MWJ190" s="396"/>
      <c r="MWK190" s="396"/>
      <c r="MWL190" s="396"/>
      <c r="MWM190" s="396"/>
      <c r="MWN190" s="396"/>
      <c r="MWO190" s="396"/>
      <c r="MWP190" s="396"/>
      <c r="MWQ190" s="396"/>
      <c r="MWR190" s="396"/>
      <c r="MWS190" s="396"/>
      <c r="MWT190" s="396"/>
      <c r="MWU190" s="396"/>
      <c r="MWV190" s="396"/>
      <c r="MWW190" s="396"/>
      <c r="MWX190" s="396"/>
      <c r="MWY190" s="396"/>
      <c r="MWZ190" s="396"/>
      <c r="MXA190" s="396"/>
      <c r="MXB190" s="396"/>
      <c r="MXC190" s="396"/>
      <c r="MXD190" s="396"/>
      <c r="MXE190" s="396"/>
      <c r="MXF190" s="396"/>
      <c r="MXG190" s="396"/>
      <c r="MXH190" s="396"/>
      <c r="MXI190" s="396"/>
      <c r="MXJ190" s="396"/>
      <c r="MXK190" s="396"/>
      <c r="MXL190" s="396"/>
      <c r="MXM190" s="396"/>
      <c r="MXN190" s="396"/>
      <c r="MXO190" s="396"/>
      <c r="MXP190" s="396"/>
      <c r="MXQ190" s="396"/>
      <c r="MXR190" s="396"/>
      <c r="MXS190" s="396"/>
      <c r="MXT190" s="396"/>
      <c r="MXU190" s="396"/>
      <c r="MXV190" s="396"/>
      <c r="MXW190" s="396"/>
      <c r="MXX190" s="396"/>
      <c r="MXY190" s="396"/>
      <c r="MXZ190" s="396"/>
      <c r="MYA190" s="396"/>
      <c r="MYB190" s="396"/>
      <c r="MYC190" s="396"/>
      <c r="MYD190" s="396"/>
      <c r="MYE190" s="396"/>
      <c r="MYF190" s="396"/>
      <c r="MYG190" s="396"/>
      <c r="MYH190" s="396"/>
      <c r="MYI190" s="396"/>
      <c r="MYJ190" s="396"/>
      <c r="MYK190" s="396"/>
      <c r="MYL190" s="396"/>
      <c r="MYM190" s="396"/>
      <c r="MYN190" s="396"/>
      <c r="MYO190" s="396"/>
      <c r="MYP190" s="396"/>
      <c r="MYQ190" s="396"/>
      <c r="MYR190" s="396"/>
      <c r="MYS190" s="396"/>
      <c r="MYT190" s="396"/>
      <c r="MYU190" s="396"/>
      <c r="MYV190" s="396"/>
      <c r="MYW190" s="396"/>
      <c r="MYX190" s="396"/>
      <c r="MYY190" s="396"/>
      <c r="MYZ190" s="396"/>
      <c r="MZA190" s="396"/>
      <c r="MZB190" s="396"/>
      <c r="MZC190" s="396"/>
      <c r="MZD190" s="396"/>
      <c r="MZE190" s="396"/>
      <c r="MZF190" s="396"/>
      <c r="MZG190" s="396"/>
      <c r="MZH190" s="396"/>
      <c r="MZI190" s="396"/>
      <c r="MZJ190" s="396"/>
      <c r="MZK190" s="396"/>
      <c r="MZL190" s="396"/>
      <c r="MZM190" s="396"/>
      <c r="MZN190" s="396"/>
      <c r="MZO190" s="396"/>
      <c r="MZP190" s="396"/>
      <c r="MZQ190" s="396"/>
      <c r="MZR190" s="396"/>
      <c r="MZS190" s="396"/>
      <c r="MZT190" s="396"/>
      <c r="MZU190" s="396"/>
      <c r="MZV190" s="396"/>
      <c r="MZW190" s="396"/>
      <c r="MZX190" s="396"/>
      <c r="MZY190" s="396"/>
      <c r="MZZ190" s="396"/>
      <c r="NAA190" s="396"/>
      <c r="NAB190" s="396"/>
      <c r="NAC190" s="396"/>
      <c r="NAD190" s="396"/>
      <c r="NAE190" s="396"/>
      <c r="NAF190" s="396"/>
      <c r="NAG190" s="396"/>
      <c r="NAH190" s="396"/>
      <c r="NAI190" s="396"/>
      <c r="NAJ190" s="396"/>
      <c r="NAK190" s="396"/>
      <c r="NAL190" s="396"/>
      <c r="NAM190" s="396"/>
      <c r="NAN190" s="396"/>
      <c r="NAO190" s="396"/>
      <c r="NAP190" s="396"/>
      <c r="NAQ190" s="396"/>
      <c r="NAR190" s="396"/>
      <c r="NAS190" s="396"/>
      <c r="NAT190" s="396"/>
      <c r="NAU190" s="396"/>
      <c r="NAV190" s="396"/>
      <c r="NAW190" s="396"/>
      <c r="NAX190" s="396"/>
      <c r="NAY190" s="396"/>
      <c r="NAZ190" s="396"/>
      <c r="NBA190" s="396"/>
      <c r="NBB190" s="396"/>
      <c r="NBC190" s="396"/>
      <c r="NBD190" s="396"/>
      <c r="NBE190" s="396"/>
      <c r="NBF190" s="396"/>
      <c r="NBG190" s="396"/>
      <c r="NBH190" s="396"/>
      <c r="NBI190" s="396"/>
      <c r="NBJ190" s="396"/>
      <c r="NBK190" s="396"/>
      <c r="NBL190" s="396"/>
      <c r="NBM190" s="396"/>
      <c r="NBN190" s="396"/>
      <c r="NBO190" s="396"/>
      <c r="NBP190" s="396"/>
      <c r="NBQ190" s="396"/>
      <c r="NBR190" s="396"/>
      <c r="NBS190" s="396"/>
      <c r="NBT190" s="396"/>
      <c r="NBU190" s="396"/>
      <c r="NBV190" s="396"/>
      <c r="NBW190" s="396"/>
      <c r="NBX190" s="396"/>
      <c r="NBY190" s="396"/>
      <c r="NBZ190" s="396"/>
      <c r="NCA190" s="396"/>
      <c r="NCB190" s="396"/>
      <c r="NCC190" s="396"/>
      <c r="NCD190" s="396"/>
      <c r="NCE190" s="396"/>
      <c r="NCF190" s="396"/>
      <c r="NCG190" s="396"/>
      <c r="NCH190" s="396"/>
      <c r="NCI190" s="396"/>
      <c r="NCJ190" s="396"/>
      <c r="NCK190" s="396"/>
      <c r="NCL190" s="396"/>
      <c r="NCM190" s="396"/>
      <c r="NCN190" s="396"/>
      <c r="NCO190" s="396"/>
      <c r="NCP190" s="396"/>
      <c r="NCQ190" s="396"/>
      <c r="NCR190" s="396"/>
      <c r="NCS190" s="396"/>
      <c r="NCT190" s="396"/>
      <c r="NCU190" s="396"/>
      <c r="NCV190" s="396"/>
      <c r="NCW190" s="396"/>
      <c r="NCX190" s="396"/>
      <c r="NCY190" s="396"/>
      <c r="NCZ190" s="396"/>
      <c r="NDA190" s="396"/>
      <c r="NDB190" s="396"/>
      <c r="NDC190" s="396"/>
      <c r="NDD190" s="396"/>
      <c r="NDE190" s="396"/>
      <c r="NDF190" s="396"/>
      <c r="NDG190" s="396"/>
      <c r="NDH190" s="396"/>
      <c r="NDI190" s="396"/>
      <c r="NDJ190" s="396"/>
      <c r="NDK190" s="396"/>
      <c r="NDL190" s="396"/>
      <c r="NDM190" s="396"/>
      <c r="NDN190" s="396"/>
      <c r="NDO190" s="396"/>
      <c r="NDP190" s="396"/>
      <c r="NDQ190" s="396"/>
      <c r="NDR190" s="396"/>
      <c r="NDS190" s="396"/>
      <c r="NDT190" s="396"/>
      <c r="NDU190" s="396"/>
      <c r="NDV190" s="396"/>
      <c r="NDW190" s="396"/>
      <c r="NDX190" s="396"/>
      <c r="NDY190" s="396"/>
      <c r="NDZ190" s="396"/>
      <c r="NEA190" s="396"/>
      <c r="NEB190" s="396"/>
      <c r="NEC190" s="396"/>
      <c r="NED190" s="396"/>
      <c r="NEE190" s="396"/>
      <c r="NEF190" s="396"/>
      <c r="NEG190" s="396"/>
      <c r="NEH190" s="396"/>
      <c r="NEI190" s="396"/>
      <c r="NEJ190" s="396"/>
      <c r="NEK190" s="396"/>
      <c r="NEL190" s="396"/>
      <c r="NEM190" s="396"/>
      <c r="NEN190" s="396"/>
      <c r="NEO190" s="396"/>
      <c r="NEP190" s="396"/>
      <c r="NEQ190" s="396"/>
      <c r="NER190" s="396"/>
      <c r="NES190" s="396"/>
      <c r="NET190" s="396"/>
      <c r="NEU190" s="396"/>
      <c r="NEV190" s="396"/>
      <c r="NEW190" s="396"/>
      <c r="NEX190" s="396"/>
      <c r="NEY190" s="396"/>
      <c r="NEZ190" s="396"/>
      <c r="NFA190" s="396"/>
      <c r="NFB190" s="396"/>
      <c r="NFC190" s="396"/>
      <c r="NFD190" s="396"/>
      <c r="NFE190" s="396"/>
      <c r="NFF190" s="396"/>
      <c r="NFG190" s="396"/>
      <c r="NFH190" s="396"/>
      <c r="NFI190" s="396"/>
      <c r="NFJ190" s="396"/>
      <c r="NFK190" s="396"/>
      <c r="NFL190" s="396"/>
      <c r="NFM190" s="396"/>
      <c r="NFN190" s="396"/>
      <c r="NFO190" s="396"/>
      <c r="NFP190" s="396"/>
      <c r="NFQ190" s="396"/>
      <c r="NFR190" s="396"/>
      <c r="NFS190" s="396"/>
      <c r="NFT190" s="396"/>
      <c r="NFU190" s="396"/>
      <c r="NFV190" s="396"/>
      <c r="NFW190" s="396"/>
      <c r="NFX190" s="396"/>
      <c r="NFY190" s="396"/>
      <c r="NFZ190" s="396"/>
      <c r="NGA190" s="396"/>
      <c r="NGB190" s="396"/>
      <c r="NGC190" s="396"/>
      <c r="NGD190" s="396"/>
      <c r="NGE190" s="396"/>
      <c r="NGF190" s="396"/>
      <c r="NGG190" s="396"/>
      <c r="NGH190" s="396"/>
      <c r="NGI190" s="396"/>
      <c r="NGJ190" s="396"/>
      <c r="NGK190" s="396"/>
      <c r="NGL190" s="396"/>
      <c r="NGM190" s="396"/>
      <c r="NGN190" s="396"/>
      <c r="NGO190" s="396"/>
      <c r="NGP190" s="396"/>
      <c r="NGQ190" s="396"/>
      <c r="NGR190" s="396"/>
      <c r="NGS190" s="396"/>
      <c r="NGT190" s="396"/>
      <c r="NGU190" s="396"/>
      <c r="NGV190" s="396"/>
      <c r="NGW190" s="396"/>
      <c r="NGX190" s="396"/>
      <c r="NGY190" s="396"/>
      <c r="NGZ190" s="396"/>
      <c r="NHA190" s="396"/>
      <c r="NHB190" s="396"/>
      <c r="NHC190" s="396"/>
      <c r="NHD190" s="396"/>
      <c r="NHE190" s="396"/>
      <c r="NHF190" s="396"/>
      <c r="NHG190" s="396"/>
      <c r="NHH190" s="396"/>
      <c r="NHI190" s="396"/>
      <c r="NHJ190" s="396"/>
      <c r="NHK190" s="396"/>
      <c r="NHL190" s="396"/>
      <c r="NHM190" s="396"/>
      <c r="NHN190" s="396"/>
      <c r="NHO190" s="396"/>
      <c r="NHP190" s="396"/>
      <c r="NHQ190" s="396"/>
      <c r="NHR190" s="396"/>
      <c r="NHS190" s="396"/>
      <c r="NHT190" s="396"/>
      <c r="NHU190" s="396"/>
      <c r="NHV190" s="396"/>
      <c r="NHW190" s="396"/>
      <c r="NHX190" s="396"/>
      <c r="NHY190" s="396"/>
      <c r="NHZ190" s="396"/>
      <c r="NIA190" s="396"/>
      <c r="NIB190" s="396"/>
      <c r="NIC190" s="396"/>
      <c r="NID190" s="396"/>
      <c r="NIE190" s="396"/>
      <c r="NIF190" s="396"/>
      <c r="NIG190" s="396"/>
      <c r="NIH190" s="396"/>
      <c r="NII190" s="396"/>
      <c r="NIJ190" s="396"/>
      <c r="NIK190" s="396"/>
      <c r="NIL190" s="396"/>
      <c r="NIM190" s="396"/>
      <c r="NIN190" s="396"/>
      <c r="NIO190" s="396"/>
      <c r="NIP190" s="396"/>
      <c r="NIQ190" s="396"/>
      <c r="NIR190" s="396"/>
      <c r="NIS190" s="396"/>
      <c r="NIT190" s="396"/>
      <c r="NIU190" s="396"/>
      <c r="NIV190" s="396"/>
      <c r="NIW190" s="396"/>
      <c r="NIX190" s="396"/>
      <c r="NIY190" s="396"/>
      <c r="NIZ190" s="396"/>
      <c r="NJA190" s="396"/>
      <c r="NJB190" s="396"/>
      <c r="NJC190" s="396"/>
      <c r="NJD190" s="396"/>
      <c r="NJE190" s="396"/>
      <c r="NJF190" s="396"/>
      <c r="NJG190" s="396"/>
      <c r="NJH190" s="396"/>
      <c r="NJI190" s="396"/>
      <c r="NJJ190" s="396"/>
      <c r="NJK190" s="396"/>
      <c r="NJL190" s="396"/>
      <c r="NJM190" s="396"/>
      <c r="NJN190" s="396"/>
      <c r="NJO190" s="396"/>
      <c r="NJP190" s="396"/>
      <c r="NJQ190" s="396"/>
      <c r="NJR190" s="396"/>
      <c r="NJS190" s="396"/>
      <c r="NJT190" s="396"/>
      <c r="NJU190" s="396"/>
      <c r="NJV190" s="396"/>
      <c r="NJW190" s="396"/>
      <c r="NJX190" s="396"/>
      <c r="NJY190" s="396"/>
      <c r="NJZ190" s="396"/>
      <c r="NKA190" s="396"/>
      <c r="NKB190" s="396"/>
      <c r="NKC190" s="396"/>
      <c r="NKD190" s="396"/>
      <c r="NKE190" s="396"/>
      <c r="NKF190" s="396"/>
      <c r="NKG190" s="396"/>
      <c r="NKH190" s="396"/>
      <c r="NKI190" s="396"/>
      <c r="NKJ190" s="396"/>
      <c r="NKK190" s="396"/>
      <c r="NKL190" s="396"/>
      <c r="NKM190" s="396"/>
      <c r="NKN190" s="396"/>
      <c r="NKO190" s="396"/>
      <c r="NKP190" s="396"/>
      <c r="NKQ190" s="396"/>
      <c r="NKR190" s="396"/>
      <c r="NKS190" s="396"/>
      <c r="NKT190" s="396"/>
      <c r="NKU190" s="396"/>
      <c r="NKV190" s="396"/>
      <c r="NKW190" s="396"/>
      <c r="NKX190" s="396"/>
      <c r="NKY190" s="396"/>
      <c r="NKZ190" s="396"/>
      <c r="NLA190" s="396"/>
      <c r="NLB190" s="396"/>
      <c r="NLC190" s="396"/>
      <c r="NLD190" s="396"/>
      <c r="NLE190" s="396"/>
      <c r="NLF190" s="396"/>
      <c r="NLG190" s="396"/>
      <c r="NLH190" s="396"/>
      <c r="NLI190" s="396"/>
      <c r="NLJ190" s="396"/>
      <c r="NLK190" s="396"/>
      <c r="NLL190" s="396"/>
      <c r="NLM190" s="396"/>
      <c r="NLN190" s="396"/>
      <c r="NLO190" s="396"/>
      <c r="NLP190" s="396"/>
      <c r="NLQ190" s="396"/>
      <c r="NLR190" s="396"/>
      <c r="NLS190" s="396"/>
      <c r="NLT190" s="396"/>
      <c r="NLU190" s="396"/>
      <c r="NLV190" s="396"/>
      <c r="NLW190" s="396"/>
      <c r="NLX190" s="396"/>
      <c r="NLY190" s="396"/>
      <c r="NLZ190" s="396"/>
      <c r="NMA190" s="396"/>
      <c r="NMB190" s="396"/>
      <c r="NMC190" s="396"/>
      <c r="NMD190" s="396"/>
      <c r="NME190" s="396"/>
      <c r="NMF190" s="396"/>
      <c r="NMG190" s="396"/>
      <c r="NMH190" s="396"/>
      <c r="NMI190" s="396"/>
      <c r="NMJ190" s="396"/>
      <c r="NMK190" s="396"/>
      <c r="NML190" s="396"/>
      <c r="NMM190" s="396"/>
      <c r="NMN190" s="396"/>
      <c r="NMO190" s="396"/>
      <c r="NMP190" s="396"/>
      <c r="NMQ190" s="396"/>
      <c r="NMR190" s="396"/>
      <c r="NMS190" s="396"/>
      <c r="NMT190" s="396"/>
      <c r="NMU190" s="396"/>
      <c r="NMV190" s="396"/>
      <c r="NMW190" s="396"/>
      <c r="NMX190" s="396"/>
      <c r="NMY190" s="396"/>
      <c r="NMZ190" s="396"/>
      <c r="NNA190" s="396"/>
      <c r="NNB190" s="396"/>
      <c r="NNC190" s="396"/>
      <c r="NND190" s="396"/>
      <c r="NNE190" s="396"/>
      <c r="NNF190" s="396"/>
      <c r="NNG190" s="396"/>
      <c r="NNH190" s="396"/>
      <c r="NNI190" s="396"/>
      <c r="NNJ190" s="396"/>
      <c r="NNK190" s="396"/>
      <c r="NNL190" s="396"/>
      <c r="NNM190" s="396"/>
      <c r="NNN190" s="396"/>
      <c r="NNO190" s="396"/>
      <c r="NNP190" s="396"/>
      <c r="NNQ190" s="396"/>
      <c r="NNR190" s="396"/>
      <c r="NNS190" s="396"/>
      <c r="NNT190" s="396"/>
      <c r="NNU190" s="396"/>
      <c r="NNV190" s="396"/>
      <c r="NNW190" s="396"/>
      <c r="NNX190" s="396"/>
      <c r="NNY190" s="396"/>
      <c r="NNZ190" s="396"/>
      <c r="NOA190" s="396"/>
      <c r="NOB190" s="396"/>
      <c r="NOC190" s="396"/>
      <c r="NOD190" s="396"/>
      <c r="NOE190" s="396"/>
      <c r="NOF190" s="396"/>
      <c r="NOG190" s="396"/>
      <c r="NOH190" s="396"/>
      <c r="NOI190" s="396"/>
      <c r="NOJ190" s="396"/>
      <c r="NOK190" s="396"/>
      <c r="NOL190" s="396"/>
      <c r="NOM190" s="396"/>
      <c r="NON190" s="396"/>
      <c r="NOO190" s="396"/>
      <c r="NOP190" s="396"/>
      <c r="NOQ190" s="396"/>
      <c r="NOR190" s="396"/>
      <c r="NOS190" s="396"/>
      <c r="NOT190" s="396"/>
      <c r="NOU190" s="396"/>
      <c r="NOV190" s="396"/>
      <c r="NOW190" s="396"/>
      <c r="NOX190" s="396"/>
      <c r="NOY190" s="396"/>
      <c r="NOZ190" s="396"/>
      <c r="NPA190" s="396"/>
      <c r="NPB190" s="396"/>
      <c r="NPC190" s="396"/>
      <c r="NPD190" s="396"/>
      <c r="NPE190" s="396"/>
      <c r="NPF190" s="396"/>
      <c r="NPG190" s="396"/>
      <c r="NPH190" s="396"/>
      <c r="NPI190" s="396"/>
      <c r="NPJ190" s="396"/>
      <c r="NPK190" s="396"/>
      <c r="NPL190" s="396"/>
      <c r="NPM190" s="396"/>
      <c r="NPN190" s="396"/>
      <c r="NPO190" s="396"/>
      <c r="NPP190" s="396"/>
      <c r="NPQ190" s="396"/>
      <c r="NPR190" s="396"/>
      <c r="NPS190" s="396"/>
      <c r="NPT190" s="396"/>
      <c r="NPU190" s="396"/>
      <c r="NPV190" s="396"/>
      <c r="NPW190" s="396"/>
      <c r="NPX190" s="396"/>
      <c r="NPY190" s="396"/>
      <c r="NPZ190" s="396"/>
      <c r="NQA190" s="396"/>
      <c r="NQB190" s="396"/>
      <c r="NQC190" s="396"/>
      <c r="NQD190" s="396"/>
      <c r="NQE190" s="396"/>
      <c r="NQF190" s="396"/>
      <c r="NQG190" s="396"/>
      <c r="NQH190" s="396"/>
      <c r="NQI190" s="396"/>
      <c r="NQJ190" s="396"/>
      <c r="NQK190" s="396"/>
      <c r="NQL190" s="396"/>
      <c r="NQM190" s="396"/>
      <c r="NQN190" s="396"/>
      <c r="NQO190" s="396"/>
      <c r="NQP190" s="396"/>
      <c r="NQQ190" s="396"/>
      <c r="NQR190" s="396"/>
      <c r="NQS190" s="396"/>
      <c r="NQT190" s="396"/>
      <c r="NQU190" s="396"/>
      <c r="NQV190" s="396"/>
      <c r="NQW190" s="396"/>
      <c r="NQX190" s="396"/>
      <c r="NQY190" s="396"/>
      <c r="NQZ190" s="396"/>
      <c r="NRA190" s="396"/>
      <c r="NRB190" s="396"/>
      <c r="NRC190" s="396"/>
      <c r="NRD190" s="396"/>
      <c r="NRE190" s="396"/>
      <c r="NRF190" s="396"/>
      <c r="NRG190" s="396"/>
      <c r="NRH190" s="396"/>
      <c r="NRI190" s="396"/>
      <c r="NRJ190" s="396"/>
      <c r="NRK190" s="396"/>
      <c r="NRL190" s="396"/>
      <c r="NRM190" s="396"/>
      <c r="NRN190" s="396"/>
      <c r="NRO190" s="396"/>
      <c r="NRP190" s="396"/>
      <c r="NRQ190" s="396"/>
      <c r="NRR190" s="396"/>
      <c r="NRS190" s="396"/>
      <c r="NRT190" s="396"/>
      <c r="NRU190" s="396"/>
      <c r="NRV190" s="396"/>
      <c r="NRW190" s="396"/>
      <c r="NRX190" s="396"/>
      <c r="NRY190" s="396"/>
      <c r="NRZ190" s="396"/>
      <c r="NSA190" s="396"/>
      <c r="NSB190" s="396"/>
      <c r="NSC190" s="396"/>
      <c r="NSD190" s="396"/>
      <c r="NSE190" s="396"/>
      <c r="NSF190" s="396"/>
      <c r="NSG190" s="396"/>
      <c r="NSH190" s="396"/>
      <c r="NSI190" s="396"/>
      <c r="NSJ190" s="396"/>
      <c r="NSK190" s="396"/>
      <c r="NSL190" s="396"/>
      <c r="NSM190" s="396"/>
      <c r="NSN190" s="396"/>
      <c r="NSO190" s="396"/>
      <c r="NSP190" s="396"/>
      <c r="NSQ190" s="396"/>
      <c r="NSR190" s="396"/>
      <c r="NSS190" s="396"/>
      <c r="NST190" s="396"/>
      <c r="NSU190" s="396"/>
      <c r="NSV190" s="396"/>
      <c r="NSW190" s="396"/>
      <c r="NSX190" s="396"/>
      <c r="NSY190" s="396"/>
      <c r="NSZ190" s="396"/>
      <c r="NTA190" s="396"/>
      <c r="NTB190" s="396"/>
      <c r="NTC190" s="396"/>
      <c r="NTD190" s="396"/>
      <c r="NTE190" s="396"/>
      <c r="NTF190" s="396"/>
      <c r="NTG190" s="396"/>
      <c r="NTH190" s="396"/>
      <c r="NTI190" s="396"/>
      <c r="NTJ190" s="396"/>
      <c r="NTK190" s="396"/>
      <c r="NTL190" s="396"/>
      <c r="NTM190" s="396"/>
      <c r="NTN190" s="396"/>
      <c r="NTO190" s="396"/>
      <c r="NTP190" s="396"/>
      <c r="NTQ190" s="396"/>
      <c r="NTR190" s="396"/>
      <c r="NTS190" s="396"/>
      <c r="NTT190" s="396"/>
      <c r="NTU190" s="396"/>
      <c r="NTV190" s="396"/>
      <c r="NTW190" s="396"/>
      <c r="NTX190" s="396"/>
      <c r="NTY190" s="396"/>
      <c r="NTZ190" s="396"/>
      <c r="NUA190" s="396"/>
      <c r="NUB190" s="396"/>
      <c r="NUC190" s="396"/>
      <c r="NUD190" s="396"/>
      <c r="NUE190" s="396"/>
      <c r="NUF190" s="396"/>
      <c r="NUG190" s="396"/>
      <c r="NUH190" s="396"/>
      <c r="NUI190" s="396"/>
      <c r="NUJ190" s="396"/>
      <c r="NUK190" s="396"/>
      <c r="NUL190" s="396"/>
      <c r="NUM190" s="396"/>
      <c r="NUN190" s="396"/>
      <c r="NUO190" s="396"/>
      <c r="NUP190" s="396"/>
      <c r="NUQ190" s="396"/>
      <c r="NUR190" s="396"/>
      <c r="NUS190" s="396"/>
      <c r="NUT190" s="396"/>
      <c r="NUU190" s="396"/>
      <c r="NUV190" s="396"/>
      <c r="NUW190" s="396"/>
      <c r="NUX190" s="396"/>
      <c r="NUY190" s="396"/>
      <c r="NUZ190" s="396"/>
      <c r="NVA190" s="396"/>
      <c r="NVB190" s="396"/>
      <c r="NVC190" s="396"/>
      <c r="NVD190" s="396"/>
      <c r="NVE190" s="396"/>
      <c r="NVF190" s="396"/>
      <c r="NVG190" s="396"/>
      <c r="NVH190" s="396"/>
      <c r="NVI190" s="396"/>
      <c r="NVJ190" s="396"/>
      <c r="NVK190" s="396"/>
      <c r="NVL190" s="396"/>
      <c r="NVM190" s="396"/>
      <c r="NVN190" s="396"/>
      <c r="NVO190" s="396"/>
      <c r="NVP190" s="396"/>
      <c r="NVQ190" s="396"/>
      <c r="NVR190" s="396"/>
      <c r="NVS190" s="396"/>
      <c r="NVT190" s="396"/>
      <c r="NVU190" s="396"/>
      <c r="NVV190" s="396"/>
      <c r="NVW190" s="396"/>
      <c r="NVX190" s="396"/>
      <c r="NVY190" s="396"/>
      <c r="NVZ190" s="396"/>
      <c r="NWA190" s="396"/>
      <c r="NWB190" s="396"/>
      <c r="NWC190" s="396"/>
      <c r="NWD190" s="396"/>
      <c r="NWE190" s="396"/>
      <c r="NWF190" s="396"/>
      <c r="NWG190" s="396"/>
      <c r="NWH190" s="396"/>
      <c r="NWI190" s="396"/>
      <c r="NWJ190" s="396"/>
      <c r="NWK190" s="396"/>
      <c r="NWL190" s="396"/>
      <c r="NWM190" s="396"/>
      <c r="NWN190" s="396"/>
      <c r="NWO190" s="396"/>
      <c r="NWP190" s="396"/>
      <c r="NWQ190" s="396"/>
      <c r="NWR190" s="396"/>
      <c r="NWS190" s="396"/>
      <c r="NWT190" s="396"/>
      <c r="NWU190" s="396"/>
      <c r="NWV190" s="396"/>
      <c r="NWW190" s="396"/>
      <c r="NWX190" s="396"/>
      <c r="NWY190" s="396"/>
      <c r="NWZ190" s="396"/>
      <c r="NXA190" s="396"/>
      <c r="NXB190" s="396"/>
      <c r="NXC190" s="396"/>
      <c r="NXD190" s="396"/>
      <c r="NXE190" s="396"/>
      <c r="NXF190" s="396"/>
      <c r="NXG190" s="396"/>
      <c r="NXH190" s="396"/>
      <c r="NXI190" s="396"/>
      <c r="NXJ190" s="396"/>
      <c r="NXK190" s="396"/>
      <c r="NXL190" s="396"/>
      <c r="NXM190" s="396"/>
      <c r="NXN190" s="396"/>
      <c r="NXO190" s="396"/>
      <c r="NXP190" s="396"/>
      <c r="NXQ190" s="396"/>
      <c r="NXR190" s="396"/>
      <c r="NXS190" s="396"/>
      <c r="NXT190" s="396"/>
      <c r="NXU190" s="396"/>
      <c r="NXV190" s="396"/>
      <c r="NXW190" s="396"/>
      <c r="NXX190" s="396"/>
      <c r="NXY190" s="396"/>
      <c r="NXZ190" s="396"/>
      <c r="NYA190" s="396"/>
      <c r="NYB190" s="396"/>
      <c r="NYC190" s="396"/>
      <c r="NYD190" s="396"/>
      <c r="NYE190" s="396"/>
      <c r="NYF190" s="396"/>
      <c r="NYG190" s="396"/>
      <c r="NYH190" s="396"/>
      <c r="NYI190" s="396"/>
      <c r="NYJ190" s="396"/>
      <c r="NYK190" s="396"/>
      <c r="NYL190" s="396"/>
      <c r="NYM190" s="396"/>
      <c r="NYN190" s="396"/>
      <c r="NYO190" s="396"/>
      <c r="NYP190" s="396"/>
      <c r="NYQ190" s="396"/>
      <c r="NYR190" s="396"/>
      <c r="NYS190" s="396"/>
      <c r="NYT190" s="396"/>
      <c r="NYU190" s="396"/>
      <c r="NYV190" s="396"/>
      <c r="NYW190" s="396"/>
      <c r="NYX190" s="396"/>
      <c r="NYY190" s="396"/>
      <c r="NYZ190" s="396"/>
      <c r="NZA190" s="396"/>
      <c r="NZB190" s="396"/>
      <c r="NZC190" s="396"/>
      <c r="NZD190" s="396"/>
      <c r="NZE190" s="396"/>
      <c r="NZF190" s="396"/>
      <c r="NZG190" s="396"/>
      <c r="NZH190" s="396"/>
      <c r="NZI190" s="396"/>
      <c r="NZJ190" s="396"/>
      <c r="NZK190" s="396"/>
      <c r="NZL190" s="396"/>
      <c r="NZM190" s="396"/>
      <c r="NZN190" s="396"/>
      <c r="NZO190" s="396"/>
      <c r="NZP190" s="396"/>
      <c r="NZQ190" s="396"/>
      <c r="NZR190" s="396"/>
      <c r="NZS190" s="396"/>
      <c r="NZT190" s="396"/>
      <c r="NZU190" s="396"/>
      <c r="NZV190" s="396"/>
      <c r="NZW190" s="396"/>
      <c r="NZX190" s="396"/>
      <c r="NZY190" s="396"/>
      <c r="NZZ190" s="396"/>
      <c r="OAA190" s="396"/>
      <c r="OAB190" s="396"/>
      <c r="OAC190" s="396"/>
      <c r="OAD190" s="396"/>
      <c r="OAE190" s="396"/>
      <c r="OAF190" s="396"/>
      <c r="OAG190" s="396"/>
      <c r="OAH190" s="396"/>
      <c r="OAI190" s="396"/>
      <c r="OAJ190" s="396"/>
      <c r="OAK190" s="396"/>
      <c r="OAL190" s="396"/>
      <c r="OAM190" s="396"/>
      <c r="OAN190" s="396"/>
      <c r="OAO190" s="396"/>
      <c r="OAP190" s="396"/>
      <c r="OAQ190" s="396"/>
      <c r="OAR190" s="396"/>
      <c r="OAS190" s="396"/>
      <c r="OAT190" s="396"/>
      <c r="OAU190" s="396"/>
      <c r="OAV190" s="396"/>
      <c r="OAW190" s="396"/>
      <c r="OAX190" s="396"/>
      <c r="OAY190" s="396"/>
      <c r="OAZ190" s="396"/>
      <c r="OBA190" s="396"/>
      <c r="OBB190" s="396"/>
      <c r="OBC190" s="396"/>
      <c r="OBD190" s="396"/>
      <c r="OBE190" s="396"/>
      <c r="OBF190" s="396"/>
      <c r="OBG190" s="396"/>
      <c r="OBH190" s="396"/>
      <c r="OBI190" s="396"/>
      <c r="OBJ190" s="396"/>
      <c r="OBK190" s="396"/>
      <c r="OBL190" s="396"/>
      <c r="OBM190" s="396"/>
      <c r="OBN190" s="396"/>
      <c r="OBO190" s="396"/>
      <c r="OBP190" s="396"/>
      <c r="OBQ190" s="396"/>
      <c r="OBR190" s="396"/>
      <c r="OBS190" s="396"/>
      <c r="OBT190" s="396"/>
      <c r="OBU190" s="396"/>
      <c r="OBV190" s="396"/>
      <c r="OBW190" s="396"/>
      <c r="OBX190" s="396"/>
      <c r="OBY190" s="396"/>
      <c r="OBZ190" s="396"/>
      <c r="OCA190" s="396"/>
      <c r="OCB190" s="396"/>
      <c r="OCC190" s="396"/>
      <c r="OCD190" s="396"/>
      <c r="OCE190" s="396"/>
      <c r="OCF190" s="396"/>
      <c r="OCG190" s="396"/>
      <c r="OCH190" s="396"/>
      <c r="OCI190" s="396"/>
      <c r="OCJ190" s="396"/>
      <c r="OCK190" s="396"/>
      <c r="OCL190" s="396"/>
      <c r="OCM190" s="396"/>
      <c r="OCN190" s="396"/>
      <c r="OCO190" s="396"/>
      <c r="OCP190" s="396"/>
      <c r="OCQ190" s="396"/>
      <c r="OCR190" s="396"/>
      <c r="OCS190" s="396"/>
      <c r="OCT190" s="396"/>
      <c r="OCU190" s="396"/>
      <c r="OCV190" s="396"/>
      <c r="OCW190" s="396"/>
      <c r="OCX190" s="396"/>
      <c r="OCY190" s="396"/>
      <c r="OCZ190" s="396"/>
      <c r="ODA190" s="396"/>
      <c r="ODB190" s="396"/>
      <c r="ODC190" s="396"/>
      <c r="ODD190" s="396"/>
      <c r="ODE190" s="396"/>
      <c r="ODF190" s="396"/>
      <c r="ODG190" s="396"/>
      <c r="ODH190" s="396"/>
      <c r="ODI190" s="396"/>
      <c r="ODJ190" s="396"/>
      <c r="ODK190" s="396"/>
      <c r="ODL190" s="396"/>
      <c r="ODM190" s="396"/>
      <c r="ODN190" s="396"/>
      <c r="ODO190" s="396"/>
      <c r="ODP190" s="396"/>
      <c r="ODQ190" s="396"/>
      <c r="ODR190" s="396"/>
      <c r="ODS190" s="396"/>
      <c r="ODT190" s="396"/>
      <c r="ODU190" s="396"/>
      <c r="ODV190" s="396"/>
      <c r="ODW190" s="396"/>
      <c r="ODX190" s="396"/>
      <c r="ODY190" s="396"/>
      <c r="ODZ190" s="396"/>
      <c r="OEA190" s="396"/>
      <c r="OEB190" s="396"/>
      <c r="OEC190" s="396"/>
      <c r="OED190" s="396"/>
      <c r="OEE190" s="396"/>
      <c r="OEF190" s="396"/>
      <c r="OEG190" s="396"/>
      <c r="OEH190" s="396"/>
      <c r="OEI190" s="396"/>
      <c r="OEJ190" s="396"/>
      <c r="OEK190" s="396"/>
      <c r="OEL190" s="396"/>
      <c r="OEM190" s="396"/>
      <c r="OEN190" s="396"/>
      <c r="OEO190" s="396"/>
      <c r="OEP190" s="396"/>
      <c r="OEQ190" s="396"/>
      <c r="OER190" s="396"/>
      <c r="OES190" s="396"/>
      <c r="OET190" s="396"/>
      <c r="OEU190" s="396"/>
      <c r="OEV190" s="396"/>
      <c r="OEW190" s="396"/>
      <c r="OEX190" s="396"/>
      <c r="OEY190" s="396"/>
      <c r="OEZ190" s="396"/>
      <c r="OFA190" s="396"/>
      <c r="OFB190" s="396"/>
      <c r="OFC190" s="396"/>
      <c r="OFD190" s="396"/>
      <c r="OFE190" s="396"/>
      <c r="OFF190" s="396"/>
      <c r="OFG190" s="396"/>
      <c r="OFH190" s="396"/>
      <c r="OFI190" s="396"/>
      <c r="OFJ190" s="396"/>
      <c r="OFK190" s="396"/>
      <c r="OFL190" s="396"/>
      <c r="OFM190" s="396"/>
      <c r="OFN190" s="396"/>
      <c r="OFO190" s="396"/>
      <c r="OFP190" s="396"/>
      <c r="OFQ190" s="396"/>
      <c r="OFR190" s="396"/>
      <c r="OFS190" s="396"/>
      <c r="OFT190" s="396"/>
      <c r="OFU190" s="396"/>
      <c r="OFV190" s="396"/>
      <c r="OFW190" s="396"/>
      <c r="OFX190" s="396"/>
      <c r="OFY190" s="396"/>
      <c r="OFZ190" s="396"/>
      <c r="OGA190" s="396"/>
      <c r="OGB190" s="396"/>
      <c r="OGC190" s="396"/>
      <c r="OGD190" s="396"/>
      <c r="OGE190" s="396"/>
      <c r="OGF190" s="396"/>
      <c r="OGG190" s="396"/>
      <c r="OGH190" s="396"/>
      <c r="OGI190" s="396"/>
      <c r="OGJ190" s="396"/>
      <c r="OGK190" s="396"/>
      <c r="OGL190" s="396"/>
      <c r="OGM190" s="396"/>
      <c r="OGN190" s="396"/>
      <c r="OGO190" s="396"/>
      <c r="OGP190" s="396"/>
      <c r="OGQ190" s="396"/>
      <c r="OGR190" s="396"/>
      <c r="OGS190" s="396"/>
      <c r="OGT190" s="396"/>
      <c r="OGU190" s="396"/>
      <c r="OGV190" s="396"/>
      <c r="OGW190" s="396"/>
      <c r="OGX190" s="396"/>
      <c r="OGY190" s="396"/>
      <c r="OGZ190" s="396"/>
      <c r="OHA190" s="396"/>
      <c r="OHB190" s="396"/>
      <c r="OHC190" s="396"/>
      <c r="OHD190" s="396"/>
      <c r="OHE190" s="396"/>
      <c r="OHF190" s="396"/>
      <c r="OHG190" s="396"/>
      <c r="OHH190" s="396"/>
      <c r="OHI190" s="396"/>
      <c r="OHJ190" s="396"/>
      <c r="OHK190" s="396"/>
      <c r="OHL190" s="396"/>
      <c r="OHM190" s="396"/>
      <c r="OHN190" s="396"/>
      <c r="OHO190" s="396"/>
      <c r="OHP190" s="396"/>
      <c r="OHQ190" s="396"/>
      <c r="OHR190" s="396"/>
      <c r="OHS190" s="396"/>
      <c r="OHT190" s="396"/>
      <c r="OHU190" s="396"/>
      <c r="OHV190" s="396"/>
      <c r="OHW190" s="396"/>
      <c r="OHX190" s="396"/>
      <c r="OHY190" s="396"/>
      <c r="OHZ190" s="396"/>
      <c r="OIA190" s="396"/>
      <c r="OIB190" s="396"/>
      <c r="OIC190" s="396"/>
      <c r="OID190" s="396"/>
      <c r="OIE190" s="396"/>
      <c r="OIF190" s="396"/>
      <c r="OIG190" s="396"/>
      <c r="OIH190" s="396"/>
      <c r="OII190" s="396"/>
      <c r="OIJ190" s="396"/>
      <c r="OIK190" s="396"/>
      <c r="OIL190" s="396"/>
      <c r="OIM190" s="396"/>
      <c r="OIN190" s="396"/>
      <c r="OIO190" s="396"/>
      <c r="OIP190" s="396"/>
      <c r="OIQ190" s="396"/>
      <c r="OIR190" s="396"/>
      <c r="OIS190" s="396"/>
      <c r="OIT190" s="396"/>
      <c r="OIU190" s="396"/>
      <c r="OIV190" s="396"/>
      <c r="OIW190" s="396"/>
      <c r="OIX190" s="396"/>
      <c r="OIY190" s="396"/>
      <c r="OIZ190" s="396"/>
      <c r="OJA190" s="396"/>
      <c r="OJB190" s="396"/>
      <c r="OJC190" s="396"/>
      <c r="OJD190" s="396"/>
      <c r="OJE190" s="396"/>
      <c r="OJF190" s="396"/>
      <c r="OJG190" s="396"/>
      <c r="OJH190" s="396"/>
      <c r="OJI190" s="396"/>
      <c r="OJJ190" s="396"/>
      <c r="OJK190" s="396"/>
      <c r="OJL190" s="396"/>
      <c r="OJM190" s="396"/>
      <c r="OJN190" s="396"/>
      <c r="OJO190" s="396"/>
      <c r="OJP190" s="396"/>
      <c r="OJQ190" s="396"/>
      <c r="OJR190" s="396"/>
      <c r="OJS190" s="396"/>
      <c r="OJT190" s="396"/>
      <c r="OJU190" s="396"/>
      <c r="OJV190" s="396"/>
      <c r="OJW190" s="396"/>
      <c r="OJX190" s="396"/>
      <c r="OJY190" s="396"/>
      <c r="OJZ190" s="396"/>
      <c r="OKA190" s="396"/>
      <c r="OKB190" s="396"/>
      <c r="OKC190" s="396"/>
      <c r="OKD190" s="396"/>
      <c r="OKE190" s="396"/>
      <c r="OKF190" s="396"/>
      <c r="OKG190" s="396"/>
      <c r="OKH190" s="396"/>
      <c r="OKI190" s="396"/>
      <c r="OKJ190" s="396"/>
      <c r="OKK190" s="396"/>
      <c r="OKL190" s="396"/>
      <c r="OKM190" s="396"/>
      <c r="OKN190" s="396"/>
      <c r="OKO190" s="396"/>
      <c r="OKP190" s="396"/>
      <c r="OKQ190" s="396"/>
      <c r="OKR190" s="396"/>
      <c r="OKS190" s="396"/>
      <c r="OKT190" s="396"/>
      <c r="OKU190" s="396"/>
      <c r="OKV190" s="396"/>
      <c r="OKW190" s="396"/>
      <c r="OKX190" s="396"/>
      <c r="OKY190" s="396"/>
      <c r="OKZ190" s="396"/>
      <c r="OLA190" s="396"/>
      <c r="OLB190" s="396"/>
      <c r="OLC190" s="396"/>
      <c r="OLD190" s="396"/>
      <c r="OLE190" s="396"/>
      <c r="OLF190" s="396"/>
      <c r="OLG190" s="396"/>
      <c r="OLH190" s="396"/>
      <c r="OLI190" s="396"/>
      <c r="OLJ190" s="396"/>
      <c r="OLK190" s="396"/>
      <c r="OLL190" s="396"/>
      <c r="OLM190" s="396"/>
      <c r="OLN190" s="396"/>
      <c r="OLO190" s="396"/>
      <c r="OLP190" s="396"/>
      <c r="OLQ190" s="396"/>
      <c r="OLR190" s="396"/>
      <c r="OLS190" s="396"/>
      <c r="OLT190" s="396"/>
      <c r="OLU190" s="396"/>
      <c r="OLV190" s="396"/>
      <c r="OLW190" s="396"/>
      <c r="OLX190" s="396"/>
      <c r="OLY190" s="396"/>
      <c r="OLZ190" s="396"/>
      <c r="OMA190" s="396"/>
      <c r="OMB190" s="396"/>
      <c r="OMC190" s="396"/>
      <c r="OMD190" s="396"/>
      <c r="OME190" s="396"/>
      <c r="OMF190" s="396"/>
      <c r="OMG190" s="396"/>
      <c r="OMH190" s="396"/>
      <c r="OMI190" s="396"/>
      <c r="OMJ190" s="396"/>
      <c r="OMK190" s="396"/>
      <c r="OML190" s="396"/>
      <c r="OMM190" s="396"/>
      <c r="OMN190" s="396"/>
      <c r="OMO190" s="396"/>
      <c r="OMP190" s="396"/>
      <c r="OMQ190" s="396"/>
      <c r="OMR190" s="396"/>
      <c r="OMS190" s="396"/>
      <c r="OMT190" s="396"/>
      <c r="OMU190" s="396"/>
      <c r="OMV190" s="396"/>
      <c r="OMW190" s="396"/>
      <c r="OMX190" s="396"/>
      <c r="OMY190" s="396"/>
      <c r="OMZ190" s="396"/>
      <c r="ONA190" s="396"/>
      <c r="ONB190" s="396"/>
      <c r="ONC190" s="396"/>
      <c r="OND190" s="396"/>
      <c r="ONE190" s="396"/>
      <c r="ONF190" s="396"/>
      <c r="ONG190" s="396"/>
      <c r="ONH190" s="396"/>
      <c r="ONI190" s="396"/>
      <c r="ONJ190" s="396"/>
      <c r="ONK190" s="396"/>
      <c r="ONL190" s="396"/>
      <c r="ONM190" s="396"/>
      <c r="ONN190" s="396"/>
      <c r="ONO190" s="396"/>
      <c r="ONP190" s="396"/>
      <c r="ONQ190" s="396"/>
      <c r="ONR190" s="396"/>
      <c r="ONS190" s="396"/>
      <c r="ONT190" s="396"/>
      <c r="ONU190" s="396"/>
      <c r="ONV190" s="396"/>
      <c r="ONW190" s="396"/>
      <c r="ONX190" s="396"/>
      <c r="ONY190" s="396"/>
      <c r="ONZ190" s="396"/>
      <c r="OOA190" s="396"/>
      <c r="OOB190" s="396"/>
      <c r="OOC190" s="396"/>
      <c r="OOD190" s="396"/>
      <c r="OOE190" s="396"/>
      <c r="OOF190" s="396"/>
      <c r="OOG190" s="396"/>
      <c r="OOH190" s="396"/>
      <c r="OOI190" s="396"/>
      <c r="OOJ190" s="396"/>
      <c r="OOK190" s="396"/>
      <c r="OOL190" s="396"/>
      <c r="OOM190" s="396"/>
      <c r="OON190" s="396"/>
      <c r="OOO190" s="396"/>
      <c r="OOP190" s="396"/>
      <c r="OOQ190" s="396"/>
      <c r="OOR190" s="396"/>
      <c r="OOS190" s="396"/>
      <c r="OOT190" s="396"/>
      <c r="OOU190" s="396"/>
      <c r="OOV190" s="396"/>
      <c r="OOW190" s="396"/>
      <c r="OOX190" s="396"/>
      <c r="OOY190" s="396"/>
      <c r="OOZ190" s="396"/>
      <c r="OPA190" s="396"/>
      <c r="OPB190" s="396"/>
      <c r="OPC190" s="396"/>
      <c r="OPD190" s="396"/>
      <c r="OPE190" s="396"/>
      <c r="OPF190" s="396"/>
      <c r="OPG190" s="396"/>
      <c r="OPH190" s="396"/>
      <c r="OPI190" s="396"/>
      <c r="OPJ190" s="396"/>
      <c r="OPK190" s="396"/>
      <c r="OPL190" s="396"/>
      <c r="OPM190" s="396"/>
      <c r="OPN190" s="396"/>
      <c r="OPO190" s="396"/>
      <c r="OPP190" s="396"/>
      <c r="OPQ190" s="396"/>
      <c r="OPR190" s="396"/>
      <c r="OPS190" s="396"/>
      <c r="OPT190" s="396"/>
      <c r="OPU190" s="396"/>
      <c r="OPV190" s="396"/>
      <c r="OPW190" s="396"/>
      <c r="OPX190" s="396"/>
      <c r="OPY190" s="396"/>
      <c r="OPZ190" s="396"/>
      <c r="OQA190" s="396"/>
      <c r="OQB190" s="396"/>
      <c r="OQC190" s="396"/>
      <c r="OQD190" s="396"/>
      <c r="OQE190" s="396"/>
      <c r="OQF190" s="396"/>
      <c r="OQG190" s="396"/>
      <c r="OQH190" s="396"/>
      <c r="OQI190" s="396"/>
      <c r="OQJ190" s="396"/>
      <c r="OQK190" s="396"/>
      <c r="OQL190" s="396"/>
      <c r="OQM190" s="396"/>
      <c r="OQN190" s="396"/>
      <c r="OQO190" s="396"/>
      <c r="OQP190" s="396"/>
      <c r="OQQ190" s="396"/>
      <c r="OQR190" s="396"/>
      <c r="OQS190" s="396"/>
      <c r="OQT190" s="396"/>
      <c r="OQU190" s="396"/>
      <c r="OQV190" s="396"/>
      <c r="OQW190" s="396"/>
      <c r="OQX190" s="396"/>
      <c r="OQY190" s="396"/>
      <c r="OQZ190" s="396"/>
      <c r="ORA190" s="396"/>
      <c r="ORB190" s="396"/>
      <c r="ORC190" s="396"/>
      <c r="ORD190" s="396"/>
      <c r="ORE190" s="396"/>
      <c r="ORF190" s="396"/>
      <c r="ORG190" s="396"/>
      <c r="ORH190" s="396"/>
      <c r="ORI190" s="396"/>
      <c r="ORJ190" s="396"/>
      <c r="ORK190" s="396"/>
      <c r="ORL190" s="396"/>
      <c r="ORM190" s="396"/>
      <c r="ORN190" s="396"/>
      <c r="ORO190" s="396"/>
      <c r="ORP190" s="396"/>
      <c r="ORQ190" s="396"/>
      <c r="ORR190" s="396"/>
      <c r="ORS190" s="396"/>
      <c r="ORT190" s="396"/>
      <c r="ORU190" s="396"/>
      <c r="ORV190" s="396"/>
      <c r="ORW190" s="396"/>
      <c r="ORX190" s="396"/>
      <c r="ORY190" s="396"/>
      <c r="ORZ190" s="396"/>
      <c r="OSA190" s="396"/>
      <c r="OSB190" s="396"/>
      <c r="OSC190" s="396"/>
      <c r="OSD190" s="396"/>
      <c r="OSE190" s="396"/>
      <c r="OSF190" s="396"/>
      <c r="OSG190" s="396"/>
      <c r="OSH190" s="396"/>
      <c r="OSI190" s="396"/>
      <c r="OSJ190" s="396"/>
      <c r="OSK190" s="396"/>
      <c r="OSL190" s="396"/>
      <c r="OSM190" s="396"/>
      <c r="OSN190" s="396"/>
      <c r="OSO190" s="396"/>
      <c r="OSP190" s="396"/>
      <c r="OSQ190" s="396"/>
      <c r="OSR190" s="396"/>
      <c r="OSS190" s="396"/>
      <c r="OST190" s="396"/>
      <c r="OSU190" s="396"/>
      <c r="OSV190" s="396"/>
      <c r="OSW190" s="396"/>
      <c r="OSX190" s="396"/>
      <c r="OSY190" s="396"/>
      <c r="OSZ190" s="396"/>
      <c r="OTA190" s="396"/>
      <c r="OTB190" s="396"/>
      <c r="OTC190" s="396"/>
      <c r="OTD190" s="396"/>
      <c r="OTE190" s="396"/>
      <c r="OTF190" s="396"/>
      <c r="OTG190" s="396"/>
      <c r="OTH190" s="396"/>
      <c r="OTI190" s="396"/>
      <c r="OTJ190" s="396"/>
      <c r="OTK190" s="396"/>
      <c r="OTL190" s="396"/>
      <c r="OTM190" s="396"/>
      <c r="OTN190" s="396"/>
      <c r="OTO190" s="396"/>
      <c r="OTP190" s="396"/>
      <c r="OTQ190" s="396"/>
      <c r="OTR190" s="396"/>
      <c r="OTS190" s="396"/>
      <c r="OTT190" s="396"/>
      <c r="OTU190" s="396"/>
      <c r="OTV190" s="396"/>
      <c r="OTW190" s="396"/>
      <c r="OTX190" s="396"/>
      <c r="OTY190" s="396"/>
      <c r="OTZ190" s="396"/>
      <c r="OUA190" s="396"/>
      <c r="OUB190" s="396"/>
      <c r="OUC190" s="396"/>
      <c r="OUD190" s="396"/>
      <c r="OUE190" s="396"/>
      <c r="OUF190" s="396"/>
      <c r="OUG190" s="396"/>
      <c r="OUH190" s="396"/>
      <c r="OUI190" s="396"/>
      <c r="OUJ190" s="396"/>
      <c r="OUK190" s="396"/>
      <c r="OUL190" s="396"/>
      <c r="OUM190" s="396"/>
      <c r="OUN190" s="396"/>
      <c r="OUO190" s="396"/>
      <c r="OUP190" s="396"/>
      <c r="OUQ190" s="396"/>
      <c r="OUR190" s="396"/>
      <c r="OUS190" s="396"/>
      <c r="OUT190" s="396"/>
      <c r="OUU190" s="396"/>
      <c r="OUV190" s="396"/>
      <c r="OUW190" s="396"/>
      <c r="OUX190" s="396"/>
      <c r="OUY190" s="396"/>
      <c r="OUZ190" s="396"/>
      <c r="OVA190" s="396"/>
      <c r="OVB190" s="396"/>
      <c r="OVC190" s="396"/>
      <c r="OVD190" s="396"/>
      <c r="OVE190" s="396"/>
      <c r="OVF190" s="396"/>
      <c r="OVG190" s="396"/>
      <c r="OVH190" s="396"/>
      <c r="OVI190" s="396"/>
      <c r="OVJ190" s="396"/>
      <c r="OVK190" s="396"/>
      <c r="OVL190" s="396"/>
      <c r="OVM190" s="396"/>
      <c r="OVN190" s="396"/>
      <c r="OVO190" s="396"/>
      <c r="OVP190" s="396"/>
      <c r="OVQ190" s="396"/>
      <c r="OVR190" s="396"/>
      <c r="OVS190" s="396"/>
      <c r="OVT190" s="396"/>
      <c r="OVU190" s="396"/>
      <c r="OVV190" s="396"/>
      <c r="OVW190" s="396"/>
      <c r="OVX190" s="396"/>
      <c r="OVY190" s="396"/>
      <c r="OVZ190" s="396"/>
      <c r="OWA190" s="396"/>
      <c r="OWB190" s="396"/>
      <c r="OWC190" s="396"/>
      <c r="OWD190" s="396"/>
      <c r="OWE190" s="396"/>
      <c r="OWF190" s="396"/>
      <c r="OWG190" s="396"/>
      <c r="OWH190" s="396"/>
      <c r="OWI190" s="396"/>
      <c r="OWJ190" s="396"/>
      <c r="OWK190" s="396"/>
      <c r="OWL190" s="396"/>
      <c r="OWM190" s="396"/>
      <c r="OWN190" s="396"/>
      <c r="OWO190" s="396"/>
      <c r="OWP190" s="396"/>
      <c r="OWQ190" s="396"/>
      <c r="OWR190" s="396"/>
      <c r="OWS190" s="396"/>
      <c r="OWT190" s="396"/>
      <c r="OWU190" s="396"/>
      <c r="OWV190" s="396"/>
      <c r="OWW190" s="396"/>
      <c r="OWX190" s="396"/>
      <c r="OWY190" s="396"/>
      <c r="OWZ190" s="396"/>
      <c r="OXA190" s="396"/>
      <c r="OXB190" s="396"/>
      <c r="OXC190" s="396"/>
      <c r="OXD190" s="396"/>
      <c r="OXE190" s="396"/>
      <c r="OXF190" s="396"/>
      <c r="OXG190" s="396"/>
      <c r="OXH190" s="396"/>
      <c r="OXI190" s="396"/>
      <c r="OXJ190" s="396"/>
      <c r="OXK190" s="396"/>
      <c r="OXL190" s="396"/>
      <c r="OXM190" s="396"/>
      <c r="OXN190" s="396"/>
      <c r="OXO190" s="396"/>
      <c r="OXP190" s="396"/>
      <c r="OXQ190" s="396"/>
      <c r="OXR190" s="396"/>
      <c r="OXS190" s="396"/>
      <c r="OXT190" s="396"/>
      <c r="OXU190" s="396"/>
      <c r="OXV190" s="396"/>
      <c r="OXW190" s="396"/>
      <c r="OXX190" s="396"/>
      <c r="OXY190" s="396"/>
      <c r="OXZ190" s="396"/>
      <c r="OYA190" s="396"/>
      <c r="OYB190" s="396"/>
      <c r="OYC190" s="396"/>
      <c r="OYD190" s="396"/>
      <c r="OYE190" s="396"/>
      <c r="OYF190" s="396"/>
      <c r="OYG190" s="396"/>
      <c r="OYH190" s="396"/>
      <c r="OYI190" s="396"/>
      <c r="OYJ190" s="396"/>
      <c r="OYK190" s="396"/>
      <c r="OYL190" s="396"/>
      <c r="OYM190" s="396"/>
      <c r="OYN190" s="396"/>
      <c r="OYO190" s="396"/>
      <c r="OYP190" s="396"/>
      <c r="OYQ190" s="396"/>
      <c r="OYR190" s="396"/>
      <c r="OYS190" s="396"/>
      <c r="OYT190" s="396"/>
      <c r="OYU190" s="396"/>
      <c r="OYV190" s="396"/>
      <c r="OYW190" s="396"/>
      <c r="OYX190" s="396"/>
      <c r="OYY190" s="396"/>
      <c r="OYZ190" s="396"/>
      <c r="OZA190" s="396"/>
      <c r="OZB190" s="396"/>
      <c r="OZC190" s="396"/>
      <c r="OZD190" s="396"/>
      <c r="OZE190" s="396"/>
      <c r="OZF190" s="396"/>
      <c r="OZG190" s="396"/>
      <c r="OZH190" s="396"/>
      <c r="OZI190" s="396"/>
      <c r="OZJ190" s="396"/>
      <c r="OZK190" s="396"/>
      <c r="OZL190" s="396"/>
      <c r="OZM190" s="396"/>
      <c r="OZN190" s="396"/>
      <c r="OZO190" s="396"/>
      <c r="OZP190" s="396"/>
      <c r="OZQ190" s="396"/>
      <c r="OZR190" s="396"/>
      <c r="OZS190" s="396"/>
      <c r="OZT190" s="396"/>
      <c r="OZU190" s="396"/>
      <c r="OZV190" s="396"/>
      <c r="OZW190" s="396"/>
      <c r="OZX190" s="396"/>
      <c r="OZY190" s="396"/>
      <c r="OZZ190" s="396"/>
      <c r="PAA190" s="396"/>
      <c r="PAB190" s="396"/>
      <c r="PAC190" s="396"/>
      <c r="PAD190" s="396"/>
      <c r="PAE190" s="396"/>
      <c r="PAF190" s="396"/>
      <c r="PAG190" s="396"/>
      <c r="PAH190" s="396"/>
      <c r="PAI190" s="396"/>
      <c r="PAJ190" s="396"/>
      <c r="PAK190" s="396"/>
      <c r="PAL190" s="396"/>
      <c r="PAM190" s="396"/>
      <c r="PAN190" s="396"/>
      <c r="PAO190" s="396"/>
      <c r="PAP190" s="396"/>
      <c r="PAQ190" s="396"/>
      <c r="PAR190" s="396"/>
      <c r="PAS190" s="396"/>
      <c r="PAT190" s="396"/>
      <c r="PAU190" s="396"/>
      <c r="PAV190" s="396"/>
      <c r="PAW190" s="396"/>
      <c r="PAX190" s="396"/>
      <c r="PAY190" s="396"/>
      <c r="PAZ190" s="396"/>
      <c r="PBA190" s="396"/>
      <c r="PBB190" s="396"/>
      <c r="PBC190" s="396"/>
      <c r="PBD190" s="396"/>
      <c r="PBE190" s="396"/>
      <c r="PBF190" s="396"/>
      <c r="PBG190" s="396"/>
      <c r="PBH190" s="396"/>
      <c r="PBI190" s="396"/>
      <c r="PBJ190" s="396"/>
      <c r="PBK190" s="396"/>
      <c r="PBL190" s="396"/>
      <c r="PBM190" s="396"/>
      <c r="PBN190" s="396"/>
      <c r="PBO190" s="396"/>
      <c r="PBP190" s="396"/>
      <c r="PBQ190" s="396"/>
      <c r="PBR190" s="396"/>
      <c r="PBS190" s="396"/>
      <c r="PBT190" s="396"/>
      <c r="PBU190" s="396"/>
      <c r="PBV190" s="396"/>
      <c r="PBW190" s="396"/>
      <c r="PBX190" s="396"/>
      <c r="PBY190" s="396"/>
      <c r="PBZ190" s="396"/>
      <c r="PCA190" s="396"/>
      <c r="PCB190" s="396"/>
      <c r="PCC190" s="396"/>
      <c r="PCD190" s="396"/>
      <c r="PCE190" s="396"/>
      <c r="PCF190" s="396"/>
      <c r="PCG190" s="396"/>
      <c r="PCH190" s="396"/>
      <c r="PCI190" s="396"/>
      <c r="PCJ190" s="396"/>
      <c r="PCK190" s="396"/>
      <c r="PCL190" s="396"/>
      <c r="PCM190" s="396"/>
      <c r="PCN190" s="396"/>
      <c r="PCO190" s="396"/>
      <c r="PCP190" s="396"/>
      <c r="PCQ190" s="396"/>
      <c r="PCR190" s="396"/>
      <c r="PCS190" s="396"/>
      <c r="PCT190" s="396"/>
      <c r="PCU190" s="396"/>
      <c r="PCV190" s="396"/>
      <c r="PCW190" s="396"/>
      <c r="PCX190" s="396"/>
      <c r="PCY190" s="396"/>
      <c r="PCZ190" s="396"/>
      <c r="PDA190" s="396"/>
      <c r="PDB190" s="396"/>
      <c r="PDC190" s="396"/>
      <c r="PDD190" s="396"/>
      <c r="PDE190" s="396"/>
      <c r="PDF190" s="396"/>
      <c r="PDG190" s="396"/>
      <c r="PDH190" s="396"/>
      <c r="PDI190" s="396"/>
      <c r="PDJ190" s="396"/>
      <c r="PDK190" s="396"/>
      <c r="PDL190" s="396"/>
      <c r="PDM190" s="396"/>
      <c r="PDN190" s="396"/>
      <c r="PDO190" s="396"/>
      <c r="PDP190" s="396"/>
      <c r="PDQ190" s="396"/>
      <c r="PDR190" s="396"/>
      <c r="PDS190" s="396"/>
      <c r="PDT190" s="396"/>
      <c r="PDU190" s="396"/>
      <c r="PDV190" s="396"/>
      <c r="PDW190" s="396"/>
      <c r="PDX190" s="396"/>
      <c r="PDY190" s="396"/>
      <c r="PDZ190" s="396"/>
      <c r="PEA190" s="396"/>
      <c r="PEB190" s="396"/>
      <c r="PEC190" s="396"/>
      <c r="PED190" s="396"/>
      <c r="PEE190" s="396"/>
      <c r="PEF190" s="396"/>
      <c r="PEG190" s="396"/>
      <c r="PEH190" s="396"/>
      <c r="PEI190" s="396"/>
      <c r="PEJ190" s="396"/>
      <c r="PEK190" s="396"/>
      <c r="PEL190" s="396"/>
      <c r="PEM190" s="396"/>
      <c r="PEN190" s="396"/>
      <c r="PEO190" s="396"/>
      <c r="PEP190" s="396"/>
      <c r="PEQ190" s="396"/>
      <c r="PER190" s="396"/>
      <c r="PES190" s="396"/>
      <c r="PET190" s="396"/>
      <c r="PEU190" s="396"/>
      <c r="PEV190" s="396"/>
      <c r="PEW190" s="396"/>
      <c r="PEX190" s="396"/>
      <c r="PEY190" s="396"/>
      <c r="PEZ190" s="396"/>
      <c r="PFA190" s="396"/>
      <c r="PFB190" s="396"/>
      <c r="PFC190" s="396"/>
      <c r="PFD190" s="396"/>
      <c r="PFE190" s="396"/>
      <c r="PFF190" s="396"/>
      <c r="PFG190" s="396"/>
      <c r="PFH190" s="396"/>
      <c r="PFI190" s="396"/>
      <c r="PFJ190" s="396"/>
      <c r="PFK190" s="396"/>
      <c r="PFL190" s="396"/>
      <c r="PFM190" s="396"/>
      <c r="PFN190" s="396"/>
      <c r="PFO190" s="396"/>
      <c r="PFP190" s="396"/>
      <c r="PFQ190" s="396"/>
      <c r="PFR190" s="396"/>
      <c r="PFS190" s="396"/>
      <c r="PFT190" s="396"/>
      <c r="PFU190" s="396"/>
      <c r="PFV190" s="396"/>
      <c r="PFW190" s="396"/>
      <c r="PFX190" s="396"/>
      <c r="PFY190" s="396"/>
      <c r="PFZ190" s="396"/>
      <c r="PGA190" s="396"/>
      <c r="PGB190" s="396"/>
      <c r="PGC190" s="396"/>
      <c r="PGD190" s="396"/>
      <c r="PGE190" s="396"/>
      <c r="PGF190" s="396"/>
      <c r="PGG190" s="396"/>
      <c r="PGH190" s="396"/>
      <c r="PGI190" s="396"/>
      <c r="PGJ190" s="396"/>
      <c r="PGK190" s="396"/>
      <c r="PGL190" s="396"/>
      <c r="PGM190" s="396"/>
      <c r="PGN190" s="396"/>
      <c r="PGO190" s="396"/>
      <c r="PGP190" s="396"/>
      <c r="PGQ190" s="396"/>
      <c r="PGR190" s="396"/>
      <c r="PGS190" s="396"/>
      <c r="PGT190" s="396"/>
      <c r="PGU190" s="396"/>
      <c r="PGV190" s="396"/>
      <c r="PGW190" s="396"/>
      <c r="PGX190" s="396"/>
      <c r="PGY190" s="396"/>
      <c r="PGZ190" s="396"/>
      <c r="PHA190" s="396"/>
      <c r="PHB190" s="396"/>
      <c r="PHC190" s="396"/>
      <c r="PHD190" s="396"/>
      <c r="PHE190" s="396"/>
      <c r="PHF190" s="396"/>
      <c r="PHG190" s="396"/>
      <c r="PHH190" s="396"/>
      <c r="PHI190" s="396"/>
      <c r="PHJ190" s="396"/>
      <c r="PHK190" s="396"/>
      <c r="PHL190" s="396"/>
      <c r="PHM190" s="396"/>
      <c r="PHN190" s="396"/>
      <c r="PHO190" s="396"/>
      <c r="PHP190" s="396"/>
      <c r="PHQ190" s="396"/>
      <c r="PHR190" s="396"/>
      <c r="PHS190" s="396"/>
      <c r="PHT190" s="396"/>
      <c r="PHU190" s="396"/>
      <c r="PHV190" s="396"/>
      <c r="PHW190" s="396"/>
      <c r="PHX190" s="396"/>
      <c r="PHY190" s="396"/>
      <c r="PHZ190" s="396"/>
      <c r="PIA190" s="396"/>
      <c r="PIB190" s="396"/>
      <c r="PIC190" s="396"/>
      <c r="PID190" s="396"/>
      <c r="PIE190" s="396"/>
      <c r="PIF190" s="396"/>
      <c r="PIG190" s="396"/>
      <c r="PIH190" s="396"/>
      <c r="PII190" s="396"/>
      <c r="PIJ190" s="396"/>
      <c r="PIK190" s="396"/>
      <c r="PIL190" s="396"/>
      <c r="PIM190" s="396"/>
      <c r="PIN190" s="396"/>
      <c r="PIO190" s="396"/>
      <c r="PIP190" s="396"/>
      <c r="PIQ190" s="396"/>
      <c r="PIR190" s="396"/>
      <c r="PIS190" s="396"/>
      <c r="PIT190" s="396"/>
      <c r="PIU190" s="396"/>
      <c r="PIV190" s="396"/>
      <c r="PIW190" s="396"/>
      <c r="PIX190" s="396"/>
      <c r="PIY190" s="396"/>
      <c r="PIZ190" s="396"/>
      <c r="PJA190" s="396"/>
      <c r="PJB190" s="396"/>
      <c r="PJC190" s="396"/>
      <c r="PJD190" s="396"/>
      <c r="PJE190" s="396"/>
      <c r="PJF190" s="396"/>
      <c r="PJG190" s="396"/>
      <c r="PJH190" s="396"/>
      <c r="PJI190" s="396"/>
      <c r="PJJ190" s="396"/>
      <c r="PJK190" s="396"/>
      <c r="PJL190" s="396"/>
      <c r="PJM190" s="396"/>
      <c r="PJN190" s="396"/>
      <c r="PJO190" s="396"/>
      <c r="PJP190" s="396"/>
      <c r="PJQ190" s="396"/>
      <c r="PJR190" s="396"/>
      <c r="PJS190" s="396"/>
      <c r="PJT190" s="396"/>
      <c r="PJU190" s="396"/>
      <c r="PJV190" s="396"/>
      <c r="PJW190" s="396"/>
      <c r="PJX190" s="396"/>
      <c r="PJY190" s="396"/>
      <c r="PJZ190" s="396"/>
      <c r="PKA190" s="396"/>
      <c r="PKB190" s="396"/>
      <c r="PKC190" s="396"/>
      <c r="PKD190" s="396"/>
      <c r="PKE190" s="396"/>
      <c r="PKF190" s="396"/>
      <c r="PKG190" s="396"/>
      <c r="PKH190" s="396"/>
      <c r="PKI190" s="396"/>
      <c r="PKJ190" s="396"/>
      <c r="PKK190" s="396"/>
      <c r="PKL190" s="396"/>
      <c r="PKM190" s="396"/>
      <c r="PKN190" s="396"/>
      <c r="PKO190" s="396"/>
      <c r="PKP190" s="396"/>
      <c r="PKQ190" s="396"/>
      <c r="PKR190" s="396"/>
      <c r="PKS190" s="396"/>
      <c r="PKT190" s="396"/>
      <c r="PKU190" s="396"/>
      <c r="PKV190" s="396"/>
      <c r="PKW190" s="396"/>
      <c r="PKX190" s="396"/>
      <c r="PKY190" s="396"/>
      <c r="PKZ190" s="396"/>
      <c r="PLA190" s="396"/>
      <c r="PLB190" s="396"/>
      <c r="PLC190" s="396"/>
      <c r="PLD190" s="396"/>
      <c r="PLE190" s="396"/>
      <c r="PLF190" s="396"/>
      <c r="PLG190" s="396"/>
      <c r="PLH190" s="396"/>
      <c r="PLI190" s="396"/>
      <c r="PLJ190" s="396"/>
      <c r="PLK190" s="396"/>
      <c r="PLL190" s="396"/>
      <c r="PLM190" s="396"/>
      <c r="PLN190" s="396"/>
      <c r="PLO190" s="396"/>
      <c r="PLP190" s="396"/>
      <c r="PLQ190" s="396"/>
      <c r="PLR190" s="396"/>
      <c r="PLS190" s="396"/>
      <c r="PLT190" s="396"/>
      <c r="PLU190" s="396"/>
      <c r="PLV190" s="396"/>
      <c r="PLW190" s="396"/>
      <c r="PLX190" s="396"/>
      <c r="PLY190" s="396"/>
      <c r="PLZ190" s="396"/>
      <c r="PMA190" s="396"/>
      <c r="PMB190" s="396"/>
      <c r="PMC190" s="396"/>
      <c r="PMD190" s="396"/>
      <c r="PME190" s="396"/>
      <c r="PMF190" s="396"/>
      <c r="PMG190" s="396"/>
      <c r="PMH190" s="396"/>
      <c r="PMI190" s="396"/>
      <c r="PMJ190" s="396"/>
      <c r="PMK190" s="396"/>
      <c r="PML190" s="396"/>
      <c r="PMM190" s="396"/>
      <c r="PMN190" s="396"/>
      <c r="PMO190" s="396"/>
      <c r="PMP190" s="396"/>
      <c r="PMQ190" s="396"/>
      <c r="PMR190" s="396"/>
      <c r="PMS190" s="396"/>
      <c r="PMT190" s="396"/>
      <c r="PMU190" s="396"/>
      <c r="PMV190" s="396"/>
      <c r="PMW190" s="396"/>
      <c r="PMX190" s="396"/>
      <c r="PMY190" s="396"/>
      <c r="PMZ190" s="396"/>
      <c r="PNA190" s="396"/>
      <c r="PNB190" s="396"/>
      <c r="PNC190" s="396"/>
      <c r="PND190" s="396"/>
      <c r="PNE190" s="396"/>
      <c r="PNF190" s="396"/>
      <c r="PNG190" s="396"/>
      <c r="PNH190" s="396"/>
      <c r="PNI190" s="396"/>
      <c r="PNJ190" s="396"/>
      <c r="PNK190" s="396"/>
      <c r="PNL190" s="396"/>
      <c r="PNM190" s="396"/>
      <c r="PNN190" s="396"/>
      <c r="PNO190" s="396"/>
      <c r="PNP190" s="396"/>
      <c r="PNQ190" s="396"/>
      <c r="PNR190" s="396"/>
      <c r="PNS190" s="396"/>
      <c r="PNT190" s="396"/>
      <c r="PNU190" s="396"/>
      <c r="PNV190" s="396"/>
      <c r="PNW190" s="396"/>
      <c r="PNX190" s="396"/>
      <c r="PNY190" s="396"/>
      <c r="PNZ190" s="396"/>
      <c r="POA190" s="396"/>
      <c r="POB190" s="396"/>
      <c r="POC190" s="396"/>
      <c r="POD190" s="396"/>
      <c r="POE190" s="396"/>
      <c r="POF190" s="396"/>
      <c r="POG190" s="396"/>
      <c r="POH190" s="396"/>
      <c r="POI190" s="396"/>
      <c r="POJ190" s="396"/>
      <c r="POK190" s="396"/>
      <c r="POL190" s="396"/>
      <c r="POM190" s="396"/>
      <c r="PON190" s="396"/>
      <c r="POO190" s="396"/>
      <c r="POP190" s="396"/>
      <c r="POQ190" s="396"/>
      <c r="POR190" s="396"/>
      <c r="POS190" s="396"/>
      <c r="POT190" s="396"/>
      <c r="POU190" s="396"/>
      <c r="POV190" s="396"/>
      <c r="POW190" s="396"/>
      <c r="POX190" s="396"/>
      <c r="POY190" s="396"/>
      <c r="POZ190" s="396"/>
      <c r="PPA190" s="396"/>
      <c r="PPB190" s="396"/>
      <c r="PPC190" s="396"/>
      <c r="PPD190" s="396"/>
      <c r="PPE190" s="396"/>
      <c r="PPF190" s="396"/>
      <c r="PPG190" s="396"/>
      <c r="PPH190" s="396"/>
      <c r="PPI190" s="396"/>
      <c r="PPJ190" s="396"/>
      <c r="PPK190" s="396"/>
      <c r="PPL190" s="396"/>
      <c r="PPM190" s="396"/>
      <c r="PPN190" s="396"/>
      <c r="PPO190" s="396"/>
      <c r="PPP190" s="396"/>
      <c r="PPQ190" s="396"/>
      <c r="PPR190" s="396"/>
      <c r="PPS190" s="396"/>
      <c r="PPT190" s="396"/>
      <c r="PPU190" s="396"/>
      <c r="PPV190" s="396"/>
      <c r="PPW190" s="396"/>
      <c r="PPX190" s="396"/>
      <c r="PPY190" s="396"/>
      <c r="PPZ190" s="396"/>
      <c r="PQA190" s="396"/>
      <c r="PQB190" s="396"/>
      <c r="PQC190" s="396"/>
      <c r="PQD190" s="396"/>
      <c r="PQE190" s="396"/>
      <c r="PQF190" s="396"/>
      <c r="PQG190" s="396"/>
      <c r="PQH190" s="396"/>
      <c r="PQI190" s="396"/>
      <c r="PQJ190" s="396"/>
      <c r="PQK190" s="396"/>
      <c r="PQL190" s="396"/>
      <c r="PQM190" s="396"/>
      <c r="PQN190" s="396"/>
      <c r="PQO190" s="396"/>
      <c r="PQP190" s="396"/>
      <c r="PQQ190" s="396"/>
      <c r="PQR190" s="396"/>
      <c r="PQS190" s="396"/>
      <c r="PQT190" s="396"/>
      <c r="PQU190" s="396"/>
      <c r="PQV190" s="396"/>
      <c r="PQW190" s="396"/>
      <c r="PQX190" s="396"/>
      <c r="PQY190" s="396"/>
      <c r="PQZ190" s="396"/>
      <c r="PRA190" s="396"/>
      <c r="PRB190" s="396"/>
      <c r="PRC190" s="396"/>
      <c r="PRD190" s="396"/>
      <c r="PRE190" s="396"/>
      <c r="PRF190" s="396"/>
      <c r="PRG190" s="396"/>
      <c r="PRH190" s="396"/>
      <c r="PRI190" s="396"/>
      <c r="PRJ190" s="396"/>
      <c r="PRK190" s="396"/>
      <c r="PRL190" s="396"/>
      <c r="PRM190" s="396"/>
      <c r="PRN190" s="396"/>
      <c r="PRO190" s="396"/>
      <c r="PRP190" s="396"/>
      <c r="PRQ190" s="396"/>
      <c r="PRR190" s="396"/>
      <c r="PRS190" s="396"/>
      <c r="PRT190" s="396"/>
      <c r="PRU190" s="396"/>
      <c r="PRV190" s="396"/>
      <c r="PRW190" s="396"/>
      <c r="PRX190" s="396"/>
      <c r="PRY190" s="396"/>
      <c r="PRZ190" s="396"/>
      <c r="PSA190" s="396"/>
      <c r="PSB190" s="396"/>
      <c r="PSC190" s="396"/>
      <c r="PSD190" s="396"/>
      <c r="PSE190" s="396"/>
      <c r="PSF190" s="396"/>
      <c r="PSG190" s="396"/>
      <c r="PSH190" s="396"/>
      <c r="PSI190" s="396"/>
      <c r="PSJ190" s="396"/>
      <c r="PSK190" s="396"/>
      <c r="PSL190" s="396"/>
      <c r="PSM190" s="396"/>
      <c r="PSN190" s="396"/>
      <c r="PSO190" s="396"/>
      <c r="PSP190" s="396"/>
      <c r="PSQ190" s="396"/>
      <c r="PSR190" s="396"/>
      <c r="PSS190" s="396"/>
      <c r="PST190" s="396"/>
      <c r="PSU190" s="396"/>
      <c r="PSV190" s="396"/>
      <c r="PSW190" s="396"/>
      <c r="PSX190" s="396"/>
      <c r="PSY190" s="396"/>
      <c r="PSZ190" s="396"/>
      <c r="PTA190" s="396"/>
      <c r="PTB190" s="396"/>
      <c r="PTC190" s="396"/>
      <c r="PTD190" s="396"/>
      <c r="PTE190" s="396"/>
      <c r="PTF190" s="396"/>
      <c r="PTG190" s="396"/>
      <c r="PTH190" s="396"/>
      <c r="PTI190" s="396"/>
      <c r="PTJ190" s="396"/>
      <c r="PTK190" s="396"/>
      <c r="PTL190" s="396"/>
      <c r="PTM190" s="396"/>
      <c r="PTN190" s="396"/>
      <c r="PTO190" s="396"/>
      <c r="PTP190" s="396"/>
      <c r="PTQ190" s="396"/>
      <c r="PTR190" s="396"/>
      <c r="PTS190" s="396"/>
      <c r="PTT190" s="396"/>
      <c r="PTU190" s="396"/>
      <c r="PTV190" s="396"/>
      <c r="PTW190" s="396"/>
      <c r="PTX190" s="396"/>
      <c r="PTY190" s="396"/>
      <c r="PTZ190" s="396"/>
      <c r="PUA190" s="396"/>
      <c r="PUB190" s="396"/>
      <c r="PUC190" s="396"/>
      <c r="PUD190" s="396"/>
      <c r="PUE190" s="396"/>
      <c r="PUF190" s="396"/>
      <c r="PUG190" s="396"/>
      <c r="PUH190" s="396"/>
      <c r="PUI190" s="396"/>
      <c r="PUJ190" s="396"/>
      <c r="PUK190" s="396"/>
      <c r="PUL190" s="396"/>
      <c r="PUM190" s="396"/>
      <c r="PUN190" s="396"/>
      <c r="PUO190" s="396"/>
      <c r="PUP190" s="396"/>
      <c r="PUQ190" s="396"/>
      <c r="PUR190" s="396"/>
      <c r="PUS190" s="396"/>
      <c r="PUT190" s="396"/>
      <c r="PUU190" s="396"/>
      <c r="PUV190" s="396"/>
      <c r="PUW190" s="396"/>
      <c r="PUX190" s="396"/>
      <c r="PUY190" s="396"/>
      <c r="PUZ190" s="396"/>
      <c r="PVA190" s="396"/>
      <c r="PVB190" s="396"/>
      <c r="PVC190" s="396"/>
      <c r="PVD190" s="396"/>
      <c r="PVE190" s="396"/>
      <c r="PVF190" s="396"/>
      <c r="PVG190" s="396"/>
      <c r="PVH190" s="396"/>
      <c r="PVI190" s="396"/>
      <c r="PVJ190" s="396"/>
      <c r="PVK190" s="396"/>
      <c r="PVL190" s="396"/>
      <c r="PVM190" s="396"/>
      <c r="PVN190" s="396"/>
      <c r="PVO190" s="396"/>
      <c r="PVP190" s="396"/>
      <c r="PVQ190" s="396"/>
      <c r="PVR190" s="396"/>
      <c r="PVS190" s="396"/>
      <c r="PVT190" s="396"/>
      <c r="PVU190" s="396"/>
      <c r="PVV190" s="396"/>
      <c r="PVW190" s="396"/>
      <c r="PVX190" s="396"/>
      <c r="PVY190" s="396"/>
      <c r="PVZ190" s="396"/>
      <c r="PWA190" s="396"/>
      <c r="PWB190" s="396"/>
      <c r="PWC190" s="396"/>
      <c r="PWD190" s="396"/>
      <c r="PWE190" s="396"/>
      <c r="PWF190" s="396"/>
      <c r="PWG190" s="396"/>
      <c r="PWH190" s="396"/>
      <c r="PWI190" s="396"/>
      <c r="PWJ190" s="396"/>
      <c r="PWK190" s="396"/>
      <c r="PWL190" s="396"/>
      <c r="PWM190" s="396"/>
      <c r="PWN190" s="396"/>
      <c r="PWO190" s="396"/>
      <c r="PWP190" s="396"/>
      <c r="PWQ190" s="396"/>
      <c r="PWR190" s="396"/>
      <c r="PWS190" s="396"/>
      <c r="PWT190" s="396"/>
      <c r="PWU190" s="396"/>
      <c r="PWV190" s="396"/>
      <c r="PWW190" s="396"/>
      <c r="PWX190" s="396"/>
      <c r="PWY190" s="396"/>
      <c r="PWZ190" s="396"/>
      <c r="PXA190" s="396"/>
      <c r="PXB190" s="396"/>
      <c r="PXC190" s="396"/>
      <c r="PXD190" s="396"/>
      <c r="PXE190" s="396"/>
      <c r="PXF190" s="396"/>
      <c r="PXG190" s="396"/>
      <c r="PXH190" s="396"/>
      <c r="PXI190" s="396"/>
      <c r="PXJ190" s="396"/>
      <c r="PXK190" s="396"/>
      <c r="PXL190" s="396"/>
      <c r="PXM190" s="396"/>
      <c r="PXN190" s="396"/>
      <c r="PXO190" s="396"/>
      <c r="PXP190" s="396"/>
      <c r="PXQ190" s="396"/>
      <c r="PXR190" s="396"/>
      <c r="PXS190" s="396"/>
      <c r="PXT190" s="396"/>
      <c r="PXU190" s="396"/>
      <c r="PXV190" s="396"/>
      <c r="PXW190" s="396"/>
      <c r="PXX190" s="396"/>
      <c r="PXY190" s="396"/>
      <c r="PXZ190" s="396"/>
      <c r="PYA190" s="396"/>
      <c r="PYB190" s="396"/>
      <c r="PYC190" s="396"/>
      <c r="PYD190" s="396"/>
      <c r="PYE190" s="396"/>
      <c r="PYF190" s="396"/>
      <c r="PYG190" s="396"/>
      <c r="PYH190" s="396"/>
      <c r="PYI190" s="396"/>
      <c r="PYJ190" s="396"/>
      <c r="PYK190" s="396"/>
      <c r="PYL190" s="396"/>
      <c r="PYM190" s="396"/>
      <c r="PYN190" s="396"/>
      <c r="PYO190" s="396"/>
      <c r="PYP190" s="396"/>
      <c r="PYQ190" s="396"/>
      <c r="PYR190" s="396"/>
      <c r="PYS190" s="396"/>
      <c r="PYT190" s="396"/>
      <c r="PYU190" s="396"/>
      <c r="PYV190" s="396"/>
      <c r="PYW190" s="396"/>
      <c r="PYX190" s="396"/>
      <c r="PYY190" s="396"/>
      <c r="PYZ190" s="396"/>
      <c r="PZA190" s="396"/>
      <c r="PZB190" s="396"/>
      <c r="PZC190" s="396"/>
      <c r="PZD190" s="396"/>
      <c r="PZE190" s="396"/>
      <c r="PZF190" s="396"/>
      <c r="PZG190" s="396"/>
      <c r="PZH190" s="396"/>
      <c r="PZI190" s="396"/>
      <c r="PZJ190" s="396"/>
      <c r="PZK190" s="396"/>
      <c r="PZL190" s="396"/>
      <c r="PZM190" s="396"/>
      <c r="PZN190" s="396"/>
      <c r="PZO190" s="396"/>
      <c r="PZP190" s="396"/>
      <c r="PZQ190" s="396"/>
      <c r="PZR190" s="396"/>
      <c r="PZS190" s="396"/>
      <c r="PZT190" s="396"/>
      <c r="PZU190" s="396"/>
      <c r="PZV190" s="396"/>
      <c r="PZW190" s="396"/>
      <c r="PZX190" s="396"/>
      <c r="PZY190" s="396"/>
      <c r="PZZ190" s="396"/>
      <c r="QAA190" s="396"/>
      <c r="QAB190" s="396"/>
      <c r="QAC190" s="396"/>
      <c r="QAD190" s="396"/>
      <c r="QAE190" s="396"/>
      <c r="QAF190" s="396"/>
      <c r="QAG190" s="396"/>
      <c r="QAH190" s="396"/>
      <c r="QAI190" s="396"/>
      <c r="QAJ190" s="396"/>
      <c r="QAK190" s="396"/>
      <c r="QAL190" s="396"/>
      <c r="QAM190" s="396"/>
      <c r="QAN190" s="396"/>
      <c r="QAO190" s="396"/>
      <c r="QAP190" s="396"/>
      <c r="QAQ190" s="396"/>
      <c r="QAR190" s="396"/>
      <c r="QAS190" s="396"/>
      <c r="QAT190" s="396"/>
      <c r="QAU190" s="396"/>
      <c r="QAV190" s="396"/>
      <c r="QAW190" s="396"/>
      <c r="QAX190" s="396"/>
      <c r="QAY190" s="396"/>
      <c r="QAZ190" s="396"/>
      <c r="QBA190" s="396"/>
      <c r="QBB190" s="396"/>
      <c r="QBC190" s="396"/>
      <c r="QBD190" s="396"/>
      <c r="QBE190" s="396"/>
      <c r="QBF190" s="396"/>
      <c r="QBG190" s="396"/>
      <c r="QBH190" s="396"/>
      <c r="QBI190" s="396"/>
      <c r="QBJ190" s="396"/>
      <c r="QBK190" s="396"/>
      <c r="QBL190" s="396"/>
      <c r="QBM190" s="396"/>
      <c r="QBN190" s="396"/>
      <c r="QBO190" s="396"/>
      <c r="QBP190" s="396"/>
      <c r="QBQ190" s="396"/>
      <c r="QBR190" s="396"/>
      <c r="QBS190" s="396"/>
      <c r="QBT190" s="396"/>
      <c r="QBU190" s="396"/>
      <c r="QBV190" s="396"/>
      <c r="QBW190" s="396"/>
      <c r="QBX190" s="396"/>
      <c r="QBY190" s="396"/>
      <c r="QBZ190" s="396"/>
      <c r="QCA190" s="396"/>
      <c r="QCB190" s="396"/>
      <c r="QCC190" s="396"/>
      <c r="QCD190" s="396"/>
      <c r="QCE190" s="396"/>
      <c r="QCF190" s="396"/>
      <c r="QCG190" s="396"/>
      <c r="QCH190" s="396"/>
      <c r="QCI190" s="396"/>
      <c r="QCJ190" s="396"/>
      <c r="QCK190" s="396"/>
      <c r="QCL190" s="396"/>
      <c r="QCM190" s="396"/>
      <c r="QCN190" s="396"/>
      <c r="QCO190" s="396"/>
      <c r="QCP190" s="396"/>
      <c r="QCQ190" s="396"/>
      <c r="QCR190" s="396"/>
      <c r="QCS190" s="396"/>
      <c r="QCT190" s="396"/>
      <c r="QCU190" s="396"/>
      <c r="QCV190" s="396"/>
      <c r="QCW190" s="396"/>
      <c r="QCX190" s="396"/>
      <c r="QCY190" s="396"/>
      <c r="QCZ190" s="396"/>
      <c r="QDA190" s="396"/>
      <c r="QDB190" s="396"/>
      <c r="QDC190" s="396"/>
      <c r="QDD190" s="396"/>
      <c r="QDE190" s="396"/>
      <c r="QDF190" s="396"/>
      <c r="QDG190" s="396"/>
      <c r="QDH190" s="396"/>
      <c r="QDI190" s="396"/>
      <c r="QDJ190" s="396"/>
      <c r="QDK190" s="396"/>
      <c r="QDL190" s="396"/>
      <c r="QDM190" s="396"/>
      <c r="QDN190" s="396"/>
      <c r="QDO190" s="396"/>
      <c r="QDP190" s="396"/>
      <c r="QDQ190" s="396"/>
      <c r="QDR190" s="396"/>
      <c r="QDS190" s="396"/>
      <c r="QDT190" s="396"/>
      <c r="QDU190" s="396"/>
      <c r="QDV190" s="396"/>
      <c r="QDW190" s="396"/>
      <c r="QDX190" s="396"/>
      <c r="QDY190" s="396"/>
      <c r="QDZ190" s="396"/>
      <c r="QEA190" s="396"/>
      <c r="QEB190" s="396"/>
      <c r="QEC190" s="396"/>
      <c r="QED190" s="396"/>
      <c r="QEE190" s="396"/>
      <c r="QEF190" s="396"/>
      <c r="QEG190" s="396"/>
      <c r="QEH190" s="396"/>
      <c r="QEI190" s="396"/>
      <c r="QEJ190" s="396"/>
      <c r="QEK190" s="396"/>
      <c r="QEL190" s="396"/>
      <c r="QEM190" s="396"/>
      <c r="QEN190" s="396"/>
      <c r="QEO190" s="396"/>
      <c r="QEP190" s="396"/>
      <c r="QEQ190" s="396"/>
      <c r="QER190" s="396"/>
      <c r="QES190" s="396"/>
      <c r="QET190" s="396"/>
      <c r="QEU190" s="396"/>
      <c r="QEV190" s="396"/>
      <c r="QEW190" s="396"/>
      <c r="QEX190" s="396"/>
      <c r="QEY190" s="396"/>
      <c r="QEZ190" s="396"/>
      <c r="QFA190" s="396"/>
      <c r="QFB190" s="396"/>
      <c r="QFC190" s="396"/>
      <c r="QFD190" s="396"/>
      <c r="QFE190" s="396"/>
      <c r="QFF190" s="396"/>
      <c r="QFG190" s="396"/>
      <c r="QFH190" s="396"/>
      <c r="QFI190" s="396"/>
      <c r="QFJ190" s="396"/>
      <c r="QFK190" s="396"/>
      <c r="QFL190" s="396"/>
      <c r="QFM190" s="396"/>
      <c r="QFN190" s="396"/>
      <c r="QFO190" s="396"/>
      <c r="QFP190" s="396"/>
      <c r="QFQ190" s="396"/>
      <c r="QFR190" s="396"/>
      <c r="QFS190" s="396"/>
      <c r="QFT190" s="396"/>
      <c r="QFU190" s="396"/>
      <c r="QFV190" s="396"/>
      <c r="QFW190" s="396"/>
      <c r="QFX190" s="396"/>
      <c r="QFY190" s="396"/>
      <c r="QFZ190" s="396"/>
      <c r="QGA190" s="396"/>
      <c r="QGB190" s="396"/>
      <c r="QGC190" s="396"/>
      <c r="QGD190" s="396"/>
      <c r="QGE190" s="396"/>
      <c r="QGF190" s="396"/>
      <c r="QGG190" s="396"/>
      <c r="QGH190" s="396"/>
      <c r="QGI190" s="396"/>
      <c r="QGJ190" s="396"/>
      <c r="QGK190" s="396"/>
      <c r="QGL190" s="396"/>
      <c r="QGM190" s="396"/>
      <c r="QGN190" s="396"/>
      <c r="QGO190" s="396"/>
      <c r="QGP190" s="396"/>
      <c r="QGQ190" s="396"/>
      <c r="QGR190" s="396"/>
      <c r="QGS190" s="396"/>
      <c r="QGT190" s="396"/>
      <c r="QGU190" s="396"/>
      <c r="QGV190" s="396"/>
      <c r="QGW190" s="396"/>
      <c r="QGX190" s="396"/>
      <c r="QGY190" s="396"/>
      <c r="QGZ190" s="396"/>
      <c r="QHA190" s="396"/>
      <c r="QHB190" s="396"/>
      <c r="QHC190" s="396"/>
      <c r="QHD190" s="396"/>
      <c r="QHE190" s="396"/>
      <c r="QHF190" s="396"/>
      <c r="QHG190" s="396"/>
      <c r="QHH190" s="396"/>
      <c r="QHI190" s="396"/>
      <c r="QHJ190" s="396"/>
      <c r="QHK190" s="396"/>
      <c r="QHL190" s="396"/>
      <c r="QHM190" s="396"/>
      <c r="QHN190" s="396"/>
      <c r="QHO190" s="396"/>
      <c r="QHP190" s="396"/>
      <c r="QHQ190" s="396"/>
      <c r="QHR190" s="396"/>
      <c r="QHS190" s="396"/>
      <c r="QHT190" s="396"/>
      <c r="QHU190" s="396"/>
      <c r="QHV190" s="396"/>
      <c r="QHW190" s="396"/>
      <c r="QHX190" s="396"/>
      <c r="QHY190" s="396"/>
      <c r="QHZ190" s="396"/>
      <c r="QIA190" s="396"/>
      <c r="QIB190" s="396"/>
      <c r="QIC190" s="396"/>
      <c r="QID190" s="396"/>
      <c r="QIE190" s="396"/>
      <c r="QIF190" s="396"/>
      <c r="QIG190" s="396"/>
      <c r="QIH190" s="396"/>
      <c r="QII190" s="396"/>
      <c r="QIJ190" s="396"/>
      <c r="QIK190" s="396"/>
      <c r="QIL190" s="396"/>
      <c r="QIM190" s="396"/>
      <c r="QIN190" s="396"/>
      <c r="QIO190" s="396"/>
      <c r="QIP190" s="396"/>
      <c r="QIQ190" s="396"/>
      <c r="QIR190" s="396"/>
      <c r="QIS190" s="396"/>
      <c r="QIT190" s="396"/>
      <c r="QIU190" s="396"/>
      <c r="QIV190" s="396"/>
      <c r="QIW190" s="396"/>
      <c r="QIX190" s="396"/>
      <c r="QIY190" s="396"/>
      <c r="QIZ190" s="396"/>
      <c r="QJA190" s="396"/>
      <c r="QJB190" s="396"/>
      <c r="QJC190" s="396"/>
      <c r="QJD190" s="396"/>
      <c r="QJE190" s="396"/>
      <c r="QJF190" s="396"/>
      <c r="QJG190" s="396"/>
      <c r="QJH190" s="396"/>
      <c r="QJI190" s="396"/>
      <c r="QJJ190" s="396"/>
      <c r="QJK190" s="396"/>
      <c r="QJL190" s="396"/>
      <c r="QJM190" s="396"/>
      <c r="QJN190" s="396"/>
      <c r="QJO190" s="396"/>
      <c r="QJP190" s="396"/>
      <c r="QJQ190" s="396"/>
      <c r="QJR190" s="396"/>
      <c r="QJS190" s="396"/>
      <c r="QJT190" s="396"/>
      <c r="QJU190" s="396"/>
      <c r="QJV190" s="396"/>
      <c r="QJW190" s="396"/>
      <c r="QJX190" s="396"/>
      <c r="QJY190" s="396"/>
      <c r="QJZ190" s="396"/>
      <c r="QKA190" s="396"/>
      <c r="QKB190" s="396"/>
      <c r="QKC190" s="396"/>
      <c r="QKD190" s="396"/>
      <c r="QKE190" s="396"/>
      <c r="QKF190" s="396"/>
      <c r="QKG190" s="396"/>
      <c r="QKH190" s="396"/>
      <c r="QKI190" s="396"/>
      <c r="QKJ190" s="396"/>
      <c r="QKK190" s="396"/>
      <c r="QKL190" s="396"/>
      <c r="QKM190" s="396"/>
      <c r="QKN190" s="396"/>
      <c r="QKO190" s="396"/>
      <c r="QKP190" s="396"/>
      <c r="QKQ190" s="396"/>
      <c r="QKR190" s="396"/>
      <c r="QKS190" s="396"/>
      <c r="QKT190" s="396"/>
      <c r="QKU190" s="396"/>
      <c r="QKV190" s="396"/>
      <c r="QKW190" s="396"/>
      <c r="QKX190" s="396"/>
      <c r="QKY190" s="396"/>
      <c r="QKZ190" s="396"/>
      <c r="QLA190" s="396"/>
      <c r="QLB190" s="396"/>
      <c r="QLC190" s="396"/>
      <c r="QLD190" s="396"/>
      <c r="QLE190" s="396"/>
      <c r="QLF190" s="396"/>
      <c r="QLG190" s="396"/>
      <c r="QLH190" s="396"/>
      <c r="QLI190" s="396"/>
      <c r="QLJ190" s="396"/>
      <c r="QLK190" s="396"/>
      <c r="QLL190" s="396"/>
      <c r="QLM190" s="396"/>
      <c r="QLN190" s="396"/>
      <c r="QLO190" s="396"/>
      <c r="QLP190" s="396"/>
      <c r="QLQ190" s="396"/>
      <c r="QLR190" s="396"/>
      <c r="QLS190" s="396"/>
      <c r="QLT190" s="396"/>
      <c r="QLU190" s="396"/>
      <c r="QLV190" s="396"/>
      <c r="QLW190" s="396"/>
      <c r="QLX190" s="396"/>
      <c r="QLY190" s="396"/>
      <c r="QLZ190" s="396"/>
      <c r="QMA190" s="396"/>
      <c r="QMB190" s="396"/>
      <c r="QMC190" s="396"/>
      <c r="QMD190" s="396"/>
      <c r="QME190" s="396"/>
      <c r="QMF190" s="396"/>
      <c r="QMG190" s="396"/>
      <c r="QMH190" s="396"/>
      <c r="QMI190" s="396"/>
      <c r="QMJ190" s="396"/>
      <c r="QMK190" s="396"/>
      <c r="QML190" s="396"/>
      <c r="QMM190" s="396"/>
      <c r="QMN190" s="396"/>
      <c r="QMO190" s="396"/>
      <c r="QMP190" s="396"/>
      <c r="QMQ190" s="396"/>
      <c r="QMR190" s="396"/>
      <c r="QMS190" s="396"/>
      <c r="QMT190" s="396"/>
      <c r="QMU190" s="396"/>
      <c r="QMV190" s="396"/>
      <c r="QMW190" s="396"/>
      <c r="QMX190" s="396"/>
      <c r="QMY190" s="396"/>
      <c r="QMZ190" s="396"/>
      <c r="QNA190" s="396"/>
      <c r="QNB190" s="396"/>
      <c r="QNC190" s="396"/>
      <c r="QND190" s="396"/>
      <c r="QNE190" s="396"/>
      <c r="QNF190" s="396"/>
      <c r="QNG190" s="396"/>
      <c r="QNH190" s="396"/>
      <c r="QNI190" s="396"/>
      <c r="QNJ190" s="396"/>
      <c r="QNK190" s="396"/>
      <c r="QNL190" s="396"/>
      <c r="QNM190" s="396"/>
      <c r="QNN190" s="396"/>
      <c r="QNO190" s="396"/>
      <c r="QNP190" s="396"/>
      <c r="QNQ190" s="396"/>
      <c r="QNR190" s="396"/>
      <c r="QNS190" s="396"/>
      <c r="QNT190" s="396"/>
      <c r="QNU190" s="396"/>
      <c r="QNV190" s="396"/>
      <c r="QNW190" s="396"/>
      <c r="QNX190" s="396"/>
      <c r="QNY190" s="396"/>
      <c r="QNZ190" s="396"/>
      <c r="QOA190" s="396"/>
      <c r="QOB190" s="396"/>
      <c r="QOC190" s="396"/>
      <c r="QOD190" s="396"/>
      <c r="QOE190" s="396"/>
      <c r="QOF190" s="396"/>
      <c r="QOG190" s="396"/>
      <c r="QOH190" s="396"/>
      <c r="QOI190" s="396"/>
      <c r="QOJ190" s="396"/>
      <c r="QOK190" s="396"/>
      <c r="QOL190" s="396"/>
      <c r="QOM190" s="396"/>
      <c r="QON190" s="396"/>
      <c r="QOO190" s="396"/>
      <c r="QOP190" s="396"/>
      <c r="QOQ190" s="396"/>
      <c r="QOR190" s="396"/>
      <c r="QOS190" s="396"/>
      <c r="QOT190" s="396"/>
      <c r="QOU190" s="396"/>
      <c r="QOV190" s="396"/>
      <c r="QOW190" s="396"/>
      <c r="QOX190" s="396"/>
      <c r="QOY190" s="396"/>
      <c r="QOZ190" s="396"/>
      <c r="QPA190" s="396"/>
      <c r="QPB190" s="396"/>
      <c r="QPC190" s="396"/>
      <c r="QPD190" s="396"/>
      <c r="QPE190" s="396"/>
      <c r="QPF190" s="396"/>
      <c r="QPG190" s="396"/>
      <c r="QPH190" s="396"/>
      <c r="QPI190" s="396"/>
      <c r="QPJ190" s="396"/>
      <c r="QPK190" s="396"/>
      <c r="QPL190" s="396"/>
      <c r="QPM190" s="396"/>
      <c r="QPN190" s="396"/>
      <c r="QPO190" s="396"/>
      <c r="QPP190" s="396"/>
      <c r="QPQ190" s="396"/>
      <c r="QPR190" s="396"/>
      <c r="QPS190" s="396"/>
      <c r="QPT190" s="396"/>
      <c r="QPU190" s="396"/>
      <c r="QPV190" s="396"/>
      <c r="QPW190" s="396"/>
      <c r="QPX190" s="396"/>
      <c r="QPY190" s="396"/>
      <c r="QPZ190" s="396"/>
      <c r="QQA190" s="396"/>
      <c r="QQB190" s="396"/>
      <c r="QQC190" s="396"/>
      <c r="QQD190" s="396"/>
      <c r="QQE190" s="396"/>
      <c r="QQF190" s="396"/>
      <c r="QQG190" s="396"/>
      <c r="QQH190" s="396"/>
      <c r="QQI190" s="396"/>
      <c r="QQJ190" s="396"/>
      <c r="QQK190" s="396"/>
      <c r="QQL190" s="396"/>
      <c r="QQM190" s="396"/>
      <c r="QQN190" s="396"/>
      <c r="QQO190" s="396"/>
      <c r="QQP190" s="396"/>
      <c r="QQQ190" s="396"/>
      <c r="QQR190" s="396"/>
      <c r="QQS190" s="396"/>
      <c r="QQT190" s="396"/>
      <c r="QQU190" s="396"/>
      <c r="QQV190" s="396"/>
      <c r="QQW190" s="396"/>
      <c r="QQX190" s="396"/>
      <c r="QQY190" s="396"/>
      <c r="QQZ190" s="396"/>
      <c r="QRA190" s="396"/>
      <c r="QRB190" s="396"/>
      <c r="QRC190" s="396"/>
      <c r="QRD190" s="396"/>
      <c r="QRE190" s="396"/>
      <c r="QRF190" s="396"/>
      <c r="QRG190" s="396"/>
      <c r="QRH190" s="396"/>
      <c r="QRI190" s="396"/>
      <c r="QRJ190" s="396"/>
      <c r="QRK190" s="396"/>
      <c r="QRL190" s="396"/>
      <c r="QRM190" s="396"/>
      <c r="QRN190" s="396"/>
      <c r="QRO190" s="396"/>
      <c r="QRP190" s="396"/>
      <c r="QRQ190" s="396"/>
      <c r="QRR190" s="396"/>
      <c r="QRS190" s="396"/>
      <c r="QRT190" s="396"/>
      <c r="QRU190" s="396"/>
      <c r="QRV190" s="396"/>
      <c r="QRW190" s="396"/>
      <c r="QRX190" s="396"/>
      <c r="QRY190" s="396"/>
      <c r="QRZ190" s="396"/>
      <c r="QSA190" s="396"/>
      <c r="QSB190" s="396"/>
      <c r="QSC190" s="396"/>
      <c r="QSD190" s="396"/>
      <c r="QSE190" s="396"/>
      <c r="QSF190" s="396"/>
      <c r="QSG190" s="396"/>
      <c r="QSH190" s="396"/>
      <c r="QSI190" s="396"/>
      <c r="QSJ190" s="396"/>
      <c r="QSK190" s="396"/>
      <c r="QSL190" s="396"/>
      <c r="QSM190" s="396"/>
      <c r="QSN190" s="396"/>
      <c r="QSO190" s="396"/>
      <c r="QSP190" s="396"/>
      <c r="QSQ190" s="396"/>
      <c r="QSR190" s="396"/>
      <c r="QSS190" s="396"/>
      <c r="QST190" s="396"/>
      <c r="QSU190" s="396"/>
      <c r="QSV190" s="396"/>
      <c r="QSW190" s="396"/>
      <c r="QSX190" s="396"/>
      <c r="QSY190" s="396"/>
      <c r="QSZ190" s="396"/>
      <c r="QTA190" s="396"/>
      <c r="QTB190" s="396"/>
      <c r="QTC190" s="396"/>
      <c r="QTD190" s="396"/>
      <c r="QTE190" s="396"/>
      <c r="QTF190" s="396"/>
      <c r="QTG190" s="396"/>
      <c r="QTH190" s="396"/>
      <c r="QTI190" s="396"/>
      <c r="QTJ190" s="396"/>
      <c r="QTK190" s="396"/>
      <c r="QTL190" s="396"/>
      <c r="QTM190" s="396"/>
      <c r="QTN190" s="396"/>
      <c r="QTO190" s="396"/>
      <c r="QTP190" s="396"/>
      <c r="QTQ190" s="396"/>
      <c r="QTR190" s="396"/>
      <c r="QTS190" s="396"/>
      <c r="QTT190" s="396"/>
      <c r="QTU190" s="396"/>
      <c r="QTV190" s="396"/>
      <c r="QTW190" s="396"/>
      <c r="QTX190" s="396"/>
      <c r="QTY190" s="396"/>
      <c r="QTZ190" s="396"/>
      <c r="QUA190" s="396"/>
      <c r="QUB190" s="396"/>
      <c r="QUC190" s="396"/>
      <c r="QUD190" s="396"/>
      <c r="QUE190" s="396"/>
      <c r="QUF190" s="396"/>
      <c r="QUG190" s="396"/>
      <c r="QUH190" s="396"/>
      <c r="QUI190" s="396"/>
      <c r="QUJ190" s="396"/>
      <c r="QUK190" s="396"/>
      <c r="QUL190" s="396"/>
      <c r="QUM190" s="396"/>
      <c r="QUN190" s="396"/>
      <c r="QUO190" s="396"/>
      <c r="QUP190" s="396"/>
      <c r="QUQ190" s="396"/>
      <c r="QUR190" s="396"/>
      <c r="QUS190" s="396"/>
      <c r="QUT190" s="396"/>
      <c r="QUU190" s="396"/>
      <c r="QUV190" s="396"/>
      <c r="QUW190" s="396"/>
      <c r="QUX190" s="396"/>
      <c r="QUY190" s="396"/>
      <c r="QUZ190" s="396"/>
      <c r="QVA190" s="396"/>
      <c r="QVB190" s="396"/>
      <c r="QVC190" s="396"/>
      <c r="QVD190" s="396"/>
      <c r="QVE190" s="396"/>
      <c r="QVF190" s="396"/>
      <c r="QVG190" s="396"/>
      <c r="QVH190" s="396"/>
      <c r="QVI190" s="396"/>
      <c r="QVJ190" s="396"/>
      <c r="QVK190" s="396"/>
      <c r="QVL190" s="396"/>
      <c r="QVM190" s="396"/>
      <c r="QVN190" s="396"/>
      <c r="QVO190" s="396"/>
      <c r="QVP190" s="396"/>
      <c r="QVQ190" s="396"/>
      <c r="QVR190" s="396"/>
      <c r="QVS190" s="396"/>
      <c r="QVT190" s="396"/>
      <c r="QVU190" s="396"/>
      <c r="QVV190" s="396"/>
      <c r="QVW190" s="396"/>
      <c r="QVX190" s="396"/>
      <c r="QVY190" s="396"/>
      <c r="QVZ190" s="396"/>
      <c r="QWA190" s="396"/>
      <c r="QWB190" s="396"/>
      <c r="QWC190" s="396"/>
      <c r="QWD190" s="396"/>
      <c r="QWE190" s="396"/>
      <c r="QWF190" s="396"/>
      <c r="QWG190" s="396"/>
      <c r="QWH190" s="396"/>
      <c r="QWI190" s="396"/>
      <c r="QWJ190" s="396"/>
      <c r="QWK190" s="396"/>
      <c r="QWL190" s="396"/>
      <c r="QWM190" s="396"/>
      <c r="QWN190" s="396"/>
      <c r="QWO190" s="396"/>
      <c r="QWP190" s="396"/>
      <c r="QWQ190" s="396"/>
      <c r="QWR190" s="396"/>
      <c r="QWS190" s="396"/>
      <c r="QWT190" s="396"/>
      <c r="QWU190" s="396"/>
      <c r="QWV190" s="396"/>
      <c r="QWW190" s="396"/>
      <c r="QWX190" s="396"/>
      <c r="QWY190" s="396"/>
      <c r="QWZ190" s="396"/>
      <c r="QXA190" s="396"/>
      <c r="QXB190" s="396"/>
      <c r="QXC190" s="396"/>
      <c r="QXD190" s="396"/>
      <c r="QXE190" s="396"/>
      <c r="QXF190" s="396"/>
      <c r="QXG190" s="396"/>
      <c r="QXH190" s="396"/>
      <c r="QXI190" s="396"/>
      <c r="QXJ190" s="396"/>
      <c r="QXK190" s="396"/>
      <c r="QXL190" s="396"/>
      <c r="QXM190" s="396"/>
      <c r="QXN190" s="396"/>
      <c r="QXO190" s="396"/>
      <c r="QXP190" s="396"/>
      <c r="QXQ190" s="396"/>
      <c r="QXR190" s="396"/>
      <c r="QXS190" s="396"/>
      <c r="QXT190" s="396"/>
      <c r="QXU190" s="396"/>
      <c r="QXV190" s="396"/>
      <c r="QXW190" s="396"/>
      <c r="QXX190" s="396"/>
      <c r="QXY190" s="396"/>
      <c r="QXZ190" s="396"/>
      <c r="QYA190" s="396"/>
      <c r="QYB190" s="396"/>
      <c r="QYC190" s="396"/>
      <c r="QYD190" s="396"/>
      <c r="QYE190" s="396"/>
      <c r="QYF190" s="396"/>
      <c r="QYG190" s="396"/>
      <c r="QYH190" s="396"/>
      <c r="QYI190" s="396"/>
      <c r="QYJ190" s="396"/>
      <c r="QYK190" s="396"/>
      <c r="QYL190" s="396"/>
      <c r="QYM190" s="396"/>
      <c r="QYN190" s="396"/>
      <c r="QYO190" s="396"/>
      <c r="QYP190" s="396"/>
      <c r="QYQ190" s="396"/>
      <c r="QYR190" s="396"/>
      <c r="QYS190" s="396"/>
      <c r="QYT190" s="396"/>
      <c r="QYU190" s="396"/>
      <c r="QYV190" s="396"/>
      <c r="QYW190" s="396"/>
      <c r="QYX190" s="396"/>
      <c r="QYY190" s="396"/>
      <c r="QYZ190" s="396"/>
      <c r="QZA190" s="396"/>
      <c r="QZB190" s="396"/>
      <c r="QZC190" s="396"/>
      <c r="QZD190" s="396"/>
      <c r="QZE190" s="396"/>
      <c r="QZF190" s="396"/>
      <c r="QZG190" s="396"/>
      <c r="QZH190" s="396"/>
      <c r="QZI190" s="396"/>
      <c r="QZJ190" s="396"/>
      <c r="QZK190" s="396"/>
      <c r="QZL190" s="396"/>
      <c r="QZM190" s="396"/>
      <c r="QZN190" s="396"/>
      <c r="QZO190" s="396"/>
      <c r="QZP190" s="396"/>
      <c r="QZQ190" s="396"/>
      <c r="QZR190" s="396"/>
      <c r="QZS190" s="396"/>
      <c r="QZT190" s="396"/>
      <c r="QZU190" s="396"/>
      <c r="QZV190" s="396"/>
      <c r="QZW190" s="396"/>
      <c r="QZX190" s="396"/>
      <c r="QZY190" s="396"/>
      <c r="QZZ190" s="396"/>
      <c r="RAA190" s="396"/>
      <c r="RAB190" s="396"/>
      <c r="RAC190" s="396"/>
      <c r="RAD190" s="396"/>
      <c r="RAE190" s="396"/>
      <c r="RAF190" s="396"/>
      <c r="RAG190" s="396"/>
      <c r="RAH190" s="396"/>
      <c r="RAI190" s="396"/>
      <c r="RAJ190" s="396"/>
      <c r="RAK190" s="396"/>
      <c r="RAL190" s="396"/>
      <c r="RAM190" s="396"/>
      <c r="RAN190" s="396"/>
      <c r="RAO190" s="396"/>
      <c r="RAP190" s="396"/>
      <c r="RAQ190" s="396"/>
      <c r="RAR190" s="396"/>
      <c r="RAS190" s="396"/>
      <c r="RAT190" s="396"/>
      <c r="RAU190" s="396"/>
      <c r="RAV190" s="396"/>
      <c r="RAW190" s="396"/>
      <c r="RAX190" s="396"/>
      <c r="RAY190" s="396"/>
      <c r="RAZ190" s="396"/>
      <c r="RBA190" s="396"/>
      <c r="RBB190" s="396"/>
      <c r="RBC190" s="396"/>
      <c r="RBD190" s="396"/>
      <c r="RBE190" s="396"/>
      <c r="RBF190" s="396"/>
      <c r="RBG190" s="396"/>
      <c r="RBH190" s="396"/>
      <c r="RBI190" s="396"/>
      <c r="RBJ190" s="396"/>
      <c r="RBK190" s="396"/>
      <c r="RBL190" s="396"/>
      <c r="RBM190" s="396"/>
      <c r="RBN190" s="396"/>
      <c r="RBO190" s="396"/>
      <c r="RBP190" s="396"/>
      <c r="RBQ190" s="396"/>
      <c r="RBR190" s="396"/>
      <c r="RBS190" s="396"/>
      <c r="RBT190" s="396"/>
      <c r="RBU190" s="396"/>
      <c r="RBV190" s="396"/>
      <c r="RBW190" s="396"/>
      <c r="RBX190" s="396"/>
      <c r="RBY190" s="396"/>
      <c r="RBZ190" s="396"/>
      <c r="RCA190" s="396"/>
      <c r="RCB190" s="396"/>
      <c r="RCC190" s="396"/>
      <c r="RCD190" s="396"/>
      <c r="RCE190" s="396"/>
      <c r="RCF190" s="396"/>
      <c r="RCG190" s="396"/>
      <c r="RCH190" s="396"/>
      <c r="RCI190" s="396"/>
      <c r="RCJ190" s="396"/>
      <c r="RCK190" s="396"/>
      <c r="RCL190" s="396"/>
      <c r="RCM190" s="396"/>
      <c r="RCN190" s="396"/>
      <c r="RCO190" s="396"/>
      <c r="RCP190" s="396"/>
      <c r="RCQ190" s="396"/>
      <c r="RCR190" s="396"/>
      <c r="RCS190" s="396"/>
      <c r="RCT190" s="396"/>
      <c r="RCU190" s="396"/>
      <c r="RCV190" s="396"/>
      <c r="RCW190" s="396"/>
      <c r="RCX190" s="396"/>
      <c r="RCY190" s="396"/>
      <c r="RCZ190" s="396"/>
      <c r="RDA190" s="396"/>
      <c r="RDB190" s="396"/>
      <c r="RDC190" s="396"/>
      <c r="RDD190" s="396"/>
      <c r="RDE190" s="396"/>
      <c r="RDF190" s="396"/>
      <c r="RDG190" s="396"/>
      <c r="RDH190" s="396"/>
      <c r="RDI190" s="396"/>
      <c r="RDJ190" s="396"/>
      <c r="RDK190" s="396"/>
      <c r="RDL190" s="396"/>
      <c r="RDM190" s="396"/>
      <c r="RDN190" s="396"/>
      <c r="RDO190" s="396"/>
      <c r="RDP190" s="396"/>
      <c r="RDQ190" s="396"/>
      <c r="RDR190" s="396"/>
      <c r="RDS190" s="396"/>
      <c r="RDT190" s="396"/>
      <c r="RDU190" s="396"/>
      <c r="RDV190" s="396"/>
      <c r="RDW190" s="396"/>
      <c r="RDX190" s="396"/>
      <c r="RDY190" s="396"/>
      <c r="RDZ190" s="396"/>
      <c r="REA190" s="396"/>
      <c r="REB190" s="396"/>
      <c r="REC190" s="396"/>
      <c r="RED190" s="396"/>
      <c r="REE190" s="396"/>
      <c r="REF190" s="396"/>
      <c r="REG190" s="396"/>
      <c r="REH190" s="396"/>
      <c r="REI190" s="396"/>
      <c r="REJ190" s="396"/>
      <c r="REK190" s="396"/>
      <c r="REL190" s="396"/>
      <c r="REM190" s="396"/>
      <c r="REN190" s="396"/>
      <c r="REO190" s="396"/>
      <c r="REP190" s="396"/>
      <c r="REQ190" s="396"/>
      <c r="RER190" s="396"/>
      <c r="RES190" s="396"/>
      <c r="RET190" s="396"/>
      <c r="REU190" s="396"/>
      <c r="REV190" s="396"/>
      <c r="REW190" s="396"/>
      <c r="REX190" s="396"/>
      <c r="REY190" s="396"/>
      <c r="REZ190" s="396"/>
      <c r="RFA190" s="396"/>
      <c r="RFB190" s="396"/>
      <c r="RFC190" s="396"/>
      <c r="RFD190" s="396"/>
      <c r="RFE190" s="396"/>
      <c r="RFF190" s="396"/>
      <c r="RFG190" s="396"/>
      <c r="RFH190" s="396"/>
      <c r="RFI190" s="396"/>
      <c r="RFJ190" s="396"/>
      <c r="RFK190" s="396"/>
      <c r="RFL190" s="396"/>
      <c r="RFM190" s="396"/>
      <c r="RFN190" s="396"/>
      <c r="RFO190" s="396"/>
      <c r="RFP190" s="396"/>
      <c r="RFQ190" s="396"/>
      <c r="RFR190" s="396"/>
      <c r="RFS190" s="396"/>
      <c r="RFT190" s="396"/>
      <c r="RFU190" s="396"/>
      <c r="RFV190" s="396"/>
      <c r="RFW190" s="396"/>
      <c r="RFX190" s="396"/>
      <c r="RFY190" s="396"/>
      <c r="RFZ190" s="396"/>
      <c r="RGA190" s="396"/>
      <c r="RGB190" s="396"/>
      <c r="RGC190" s="396"/>
      <c r="RGD190" s="396"/>
      <c r="RGE190" s="396"/>
      <c r="RGF190" s="396"/>
      <c r="RGG190" s="396"/>
      <c r="RGH190" s="396"/>
      <c r="RGI190" s="396"/>
      <c r="RGJ190" s="396"/>
      <c r="RGK190" s="396"/>
      <c r="RGL190" s="396"/>
      <c r="RGM190" s="396"/>
      <c r="RGN190" s="396"/>
      <c r="RGO190" s="396"/>
      <c r="RGP190" s="396"/>
      <c r="RGQ190" s="396"/>
      <c r="RGR190" s="396"/>
      <c r="RGS190" s="396"/>
      <c r="RGT190" s="396"/>
      <c r="RGU190" s="396"/>
      <c r="RGV190" s="396"/>
      <c r="RGW190" s="396"/>
      <c r="RGX190" s="396"/>
      <c r="RGY190" s="396"/>
      <c r="RGZ190" s="396"/>
      <c r="RHA190" s="396"/>
      <c r="RHB190" s="396"/>
      <c r="RHC190" s="396"/>
      <c r="RHD190" s="396"/>
      <c r="RHE190" s="396"/>
      <c r="RHF190" s="396"/>
      <c r="RHG190" s="396"/>
      <c r="RHH190" s="396"/>
      <c r="RHI190" s="396"/>
      <c r="RHJ190" s="396"/>
      <c r="RHK190" s="396"/>
      <c r="RHL190" s="396"/>
      <c r="RHM190" s="396"/>
      <c r="RHN190" s="396"/>
      <c r="RHO190" s="396"/>
      <c r="RHP190" s="396"/>
      <c r="RHQ190" s="396"/>
      <c r="RHR190" s="396"/>
      <c r="RHS190" s="396"/>
      <c r="RHT190" s="396"/>
      <c r="RHU190" s="396"/>
      <c r="RHV190" s="396"/>
      <c r="RHW190" s="396"/>
      <c r="RHX190" s="396"/>
      <c r="RHY190" s="396"/>
      <c r="RHZ190" s="396"/>
      <c r="RIA190" s="396"/>
      <c r="RIB190" s="396"/>
      <c r="RIC190" s="396"/>
      <c r="RID190" s="396"/>
      <c r="RIE190" s="396"/>
      <c r="RIF190" s="396"/>
      <c r="RIG190" s="396"/>
      <c r="RIH190" s="396"/>
      <c r="RII190" s="396"/>
      <c r="RIJ190" s="396"/>
      <c r="RIK190" s="396"/>
      <c r="RIL190" s="396"/>
      <c r="RIM190" s="396"/>
      <c r="RIN190" s="396"/>
      <c r="RIO190" s="396"/>
      <c r="RIP190" s="396"/>
      <c r="RIQ190" s="396"/>
      <c r="RIR190" s="396"/>
      <c r="RIS190" s="396"/>
      <c r="RIT190" s="396"/>
      <c r="RIU190" s="396"/>
      <c r="RIV190" s="396"/>
      <c r="RIW190" s="396"/>
      <c r="RIX190" s="396"/>
      <c r="RIY190" s="396"/>
      <c r="RIZ190" s="396"/>
      <c r="RJA190" s="396"/>
      <c r="RJB190" s="396"/>
      <c r="RJC190" s="396"/>
      <c r="RJD190" s="396"/>
      <c r="RJE190" s="396"/>
      <c r="RJF190" s="396"/>
      <c r="RJG190" s="396"/>
      <c r="RJH190" s="396"/>
      <c r="RJI190" s="396"/>
      <c r="RJJ190" s="396"/>
      <c r="RJK190" s="396"/>
      <c r="RJL190" s="396"/>
      <c r="RJM190" s="396"/>
      <c r="RJN190" s="396"/>
      <c r="RJO190" s="396"/>
      <c r="RJP190" s="396"/>
      <c r="RJQ190" s="396"/>
      <c r="RJR190" s="396"/>
      <c r="RJS190" s="396"/>
      <c r="RJT190" s="396"/>
      <c r="RJU190" s="396"/>
      <c r="RJV190" s="396"/>
      <c r="RJW190" s="396"/>
      <c r="RJX190" s="396"/>
      <c r="RJY190" s="396"/>
      <c r="RJZ190" s="396"/>
      <c r="RKA190" s="396"/>
      <c r="RKB190" s="396"/>
      <c r="RKC190" s="396"/>
      <c r="RKD190" s="396"/>
      <c r="RKE190" s="396"/>
      <c r="RKF190" s="396"/>
      <c r="RKG190" s="396"/>
      <c r="RKH190" s="396"/>
      <c r="RKI190" s="396"/>
      <c r="RKJ190" s="396"/>
      <c r="RKK190" s="396"/>
      <c r="RKL190" s="396"/>
      <c r="RKM190" s="396"/>
      <c r="RKN190" s="396"/>
      <c r="RKO190" s="396"/>
      <c r="RKP190" s="396"/>
      <c r="RKQ190" s="396"/>
      <c r="RKR190" s="396"/>
      <c r="RKS190" s="396"/>
      <c r="RKT190" s="396"/>
      <c r="RKU190" s="396"/>
      <c r="RKV190" s="396"/>
      <c r="RKW190" s="396"/>
      <c r="RKX190" s="396"/>
      <c r="RKY190" s="396"/>
      <c r="RKZ190" s="396"/>
      <c r="RLA190" s="396"/>
      <c r="RLB190" s="396"/>
      <c r="RLC190" s="396"/>
      <c r="RLD190" s="396"/>
      <c r="RLE190" s="396"/>
      <c r="RLF190" s="396"/>
      <c r="RLG190" s="396"/>
      <c r="RLH190" s="396"/>
      <c r="RLI190" s="396"/>
      <c r="RLJ190" s="396"/>
      <c r="RLK190" s="396"/>
      <c r="RLL190" s="396"/>
      <c r="RLM190" s="396"/>
      <c r="RLN190" s="396"/>
      <c r="RLO190" s="396"/>
      <c r="RLP190" s="396"/>
      <c r="RLQ190" s="396"/>
      <c r="RLR190" s="396"/>
      <c r="RLS190" s="396"/>
      <c r="RLT190" s="396"/>
      <c r="RLU190" s="396"/>
      <c r="RLV190" s="396"/>
      <c r="RLW190" s="396"/>
      <c r="RLX190" s="396"/>
      <c r="RLY190" s="396"/>
      <c r="RLZ190" s="396"/>
      <c r="RMA190" s="396"/>
      <c r="RMB190" s="396"/>
      <c r="RMC190" s="396"/>
      <c r="RMD190" s="396"/>
      <c r="RME190" s="396"/>
      <c r="RMF190" s="396"/>
      <c r="RMG190" s="396"/>
      <c r="RMH190" s="396"/>
      <c r="RMI190" s="396"/>
      <c r="RMJ190" s="396"/>
      <c r="RMK190" s="396"/>
      <c r="RML190" s="396"/>
      <c r="RMM190" s="396"/>
      <c r="RMN190" s="396"/>
      <c r="RMO190" s="396"/>
      <c r="RMP190" s="396"/>
      <c r="RMQ190" s="396"/>
      <c r="RMR190" s="396"/>
      <c r="RMS190" s="396"/>
      <c r="RMT190" s="396"/>
      <c r="RMU190" s="396"/>
      <c r="RMV190" s="396"/>
      <c r="RMW190" s="396"/>
      <c r="RMX190" s="396"/>
      <c r="RMY190" s="396"/>
      <c r="RMZ190" s="396"/>
      <c r="RNA190" s="396"/>
      <c r="RNB190" s="396"/>
      <c r="RNC190" s="396"/>
      <c r="RND190" s="396"/>
      <c r="RNE190" s="396"/>
      <c r="RNF190" s="396"/>
      <c r="RNG190" s="396"/>
      <c r="RNH190" s="396"/>
      <c r="RNI190" s="396"/>
      <c r="RNJ190" s="396"/>
      <c r="RNK190" s="396"/>
      <c r="RNL190" s="396"/>
      <c r="RNM190" s="396"/>
      <c r="RNN190" s="396"/>
      <c r="RNO190" s="396"/>
      <c r="RNP190" s="396"/>
      <c r="RNQ190" s="396"/>
      <c r="RNR190" s="396"/>
      <c r="RNS190" s="396"/>
      <c r="RNT190" s="396"/>
      <c r="RNU190" s="396"/>
      <c r="RNV190" s="396"/>
      <c r="RNW190" s="396"/>
      <c r="RNX190" s="396"/>
      <c r="RNY190" s="396"/>
      <c r="RNZ190" s="396"/>
      <c r="ROA190" s="396"/>
      <c r="ROB190" s="396"/>
      <c r="ROC190" s="396"/>
      <c r="ROD190" s="396"/>
      <c r="ROE190" s="396"/>
      <c r="ROF190" s="396"/>
      <c r="ROG190" s="396"/>
      <c r="ROH190" s="396"/>
      <c r="ROI190" s="396"/>
      <c r="ROJ190" s="396"/>
      <c r="ROK190" s="396"/>
      <c r="ROL190" s="396"/>
      <c r="ROM190" s="396"/>
      <c r="RON190" s="396"/>
      <c r="ROO190" s="396"/>
      <c r="ROP190" s="396"/>
      <c r="ROQ190" s="396"/>
      <c r="ROR190" s="396"/>
      <c r="ROS190" s="396"/>
      <c r="ROT190" s="396"/>
      <c r="ROU190" s="396"/>
      <c r="ROV190" s="396"/>
      <c r="ROW190" s="396"/>
      <c r="ROX190" s="396"/>
      <c r="ROY190" s="396"/>
      <c r="ROZ190" s="396"/>
      <c r="RPA190" s="396"/>
      <c r="RPB190" s="396"/>
      <c r="RPC190" s="396"/>
      <c r="RPD190" s="396"/>
      <c r="RPE190" s="396"/>
      <c r="RPF190" s="396"/>
      <c r="RPG190" s="396"/>
      <c r="RPH190" s="396"/>
      <c r="RPI190" s="396"/>
      <c r="RPJ190" s="396"/>
      <c r="RPK190" s="396"/>
      <c r="RPL190" s="396"/>
      <c r="RPM190" s="396"/>
      <c r="RPN190" s="396"/>
      <c r="RPO190" s="396"/>
      <c r="RPP190" s="396"/>
      <c r="RPQ190" s="396"/>
      <c r="RPR190" s="396"/>
      <c r="RPS190" s="396"/>
      <c r="RPT190" s="396"/>
      <c r="RPU190" s="396"/>
      <c r="RPV190" s="396"/>
      <c r="RPW190" s="396"/>
      <c r="RPX190" s="396"/>
      <c r="RPY190" s="396"/>
      <c r="RPZ190" s="396"/>
      <c r="RQA190" s="396"/>
      <c r="RQB190" s="396"/>
      <c r="RQC190" s="396"/>
      <c r="RQD190" s="396"/>
      <c r="RQE190" s="396"/>
      <c r="RQF190" s="396"/>
      <c r="RQG190" s="396"/>
      <c r="RQH190" s="396"/>
      <c r="RQI190" s="396"/>
      <c r="RQJ190" s="396"/>
      <c r="RQK190" s="396"/>
      <c r="RQL190" s="396"/>
      <c r="RQM190" s="396"/>
      <c r="RQN190" s="396"/>
      <c r="RQO190" s="396"/>
      <c r="RQP190" s="396"/>
      <c r="RQQ190" s="396"/>
      <c r="RQR190" s="396"/>
      <c r="RQS190" s="396"/>
      <c r="RQT190" s="396"/>
      <c r="RQU190" s="396"/>
      <c r="RQV190" s="396"/>
      <c r="RQW190" s="396"/>
      <c r="RQX190" s="396"/>
      <c r="RQY190" s="396"/>
      <c r="RQZ190" s="396"/>
      <c r="RRA190" s="396"/>
      <c r="RRB190" s="396"/>
      <c r="RRC190" s="396"/>
      <c r="RRD190" s="396"/>
      <c r="RRE190" s="396"/>
      <c r="RRF190" s="396"/>
      <c r="RRG190" s="396"/>
      <c r="RRH190" s="396"/>
      <c r="RRI190" s="396"/>
      <c r="RRJ190" s="396"/>
      <c r="RRK190" s="396"/>
      <c r="RRL190" s="396"/>
      <c r="RRM190" s="396"/>
      <c r="RRN190" s="396"/>
      <c r="RRO190" s="396"/>
      <c r="RRP190" s="396"/>
      <c r="RRQ190" s="396"/>
      <c r="RRR190" s="396"/>
      <c r="RRS190" s="396"/>
      <c r="RRT190" s="396"/>
      <c r="RRU190" s="396"/>
      <c r="RRV190" s="396"/>
      <c r="RRW190" s="396"/>
      <c r="RRX190" s="396"/>
      <c r="RRY190" s="396"/>
      <c r="RRZ190" s="396"/>
      <c r="RSA190" s="396"/>
      <c r="RSB190" s="396"/>
      <c r="RSC190" s="396"/>
      <c r="RSD190" s="396"/>
      <c r="RSE190" s="396"/>
      <c r="RSF190" s="396"/>
      <c r="RSG190" s="396"/>
      <c r="RSH190" s="396"/>
      <c r="RSI190" s="396"/>
      <c r="RSJ190" s="396"/>
      <c r="RSK190" s="396"/>
      <c r="RSL190" s="396"/>
      <c r="RSM190" s="396"/>
      <c r="RSN190" s="396"/>
      <c r="RSO190" s="396"/>
      <c r="RSP190" s="396"/>
      <c r="RSQ190" s="396"/>
      <c r="RSR190" s="396"/>
      <c r="RSS190" s="396"/>
      <c r="RST190" s="396"/>
      <c r="RSU190" s="396"/>
      <c r="RSV190" s="396"/>
      <c r="RSW190" s="396"/>
      <c r="RSX190" s="396"/>
      <c r="RSY190" s="396"/>
      <c r="RSZ190" s="396"/>
      <c r="RTA190" s="396"/>
      <c r="RTB190" s="396"/>
      <c r="RTC190" s="396"/>
      <c r="RTD190" s="396"/>
      <c r="RTE190" s="396"/>
      <c r="RTF190" s="396"/>
      <c r="RTG190" s="396"/>
      <c r="RTH190" s="396"/>
      <c r="RTI190" s="396"/>
      <c r="RTJ190" s="396"/>
      <c r="RTK190" s="396"/>
      <c r="RTL190" s="396"/>
      <c r="RTM190" s="396"/>
      <c r="RTN190" s="396"/>
      <c r="RTO190" s="396"/>
      <c r="RTP190" s="396"/>
      <c r="RTQ190" s="396"/>
      <c r="RTR190" s="396"/>
      <c r="RTS190" s="396"/>
      <c r="RTT190" s="396"/>
      <c r="RTU190" s="396"/>
      <c r="RTV190" s="396"/>
      <c r="RTW190" s="396"/>
      <c r="RTX190" s="396"/>
      <c r="RTY190" s="396"/>
      <c r="RTZ190" s="396"/>
      <c r="RUA190" s="396"/>
      <c r="RUB190" s="396"/>
      <c r="RUC190" s="396"/>
      <c r="RUD190" s="396"/>
      <c r="RUE190" s="396"/>
      <c r="RUF190" s="396"/>
      <c r="RUG190" s="396"/>
      <c r="RUH190" s="396"/>
      <c r="RUI190" s="396"/>
      <c r="RUJ190" s="396"/>
      <c r="RUK190" s="396"/>
      <c r="RUL190" s="396"/>
      <c r="RUM190" s="396"/>
      <c r="RUN190" s="396"/>
      <c r="RUO190" s="396"/>
      <c r="RUP190" s="396"/>
      <c r="RUQ190" s="396"/>
      <c r="RUR190" s="396"/>
      <c r="RUS190" s="396"/>
      <c r="RUT190" s="396"/>
      <c r="RUU190" s="396"/>
      <c r="RUV190" s="396"/>
      <c r="RUW190" s="396"/>
      <c r="RUX190" s="396"/>
      <c r="RUY190" s="396"/>
      <c r="RUZ190" s="396"/>
      <c r="RVA190" s="396"/>
      <c r="RVB190" s="396"/>
      <c r="RVC190" s="396"/>
      <c r="RVD190" s="396"/>
      <c r="RVE190" s="396"/>
      <c r="RVF190" s="396"/>
      <c r="RVG190" s="396"/>
      <c r="RVH190" s="396"/>
      <c r="RVI190" s="396"/>
      <c r="RVJ190" s="396"/>
      <c r="RVK190" s="396"/>
      <c r="RVL190" s="396"/>
      <c r="RVM190" s="396"/>
      <c r="RVN190" s="396"/>
      <c r="RVO190" s="396"/>
      <c r="RVP190" s="396"/>
      <c r="RVQ190" s="396"/>
      <c r="RVR190" s="396"/>
      <c r="RVS190" s="396"/>
      <c r="RVT190" s="396"/>
      <c r="RVU190" s="396"/>
      <c r="RVV190" s="396"/>
      <c r="RVW190" s="396"/>
      <c r="RVX190" s="396"/>
      <c r="RVY190" s="396"/>
      <c r="RVZ190" s="396"/>
      <c r="RWA190" s="396"/>
      <c r="RWB190" s="396"/>
      <c r="RWC190" s="396"/>
      <c r="RWD190" s="396"/>
      <c r="RWE190" s="396"/>
      <c r="RWF190" s="396"/>
      <c r="RWG190" s="396"/>
      <c r="RWH190" s="396"/>
      <c r="RWI190" s="396"/>
      <c r="RWJ190" s="396"/>
      <c r="RWK190" s="396"/>
      <c r="RWL190" s="396"/>
      <c r="RWM190" s="396"/>
      <c r="RWN190" s="396"/>
      <c r="RWO190" s="396"/>
      <c r="RWP190" s="396"/>
      <c r="RWQ190" s="396"/>
      <c r="RWR190" s="396"/>
      <c r="RWS190" s="396"/>
      <c r="RWT190" s="396"/>
      <c r="RWU190" s="396"/>
      <c r="RWV190" s="396"/>
      <c r="RWW190" s="396"/>
      <c r="RWX190" s="396"/>
      <c r="RWY190" s="396"/>
      <c r="RWZ190" s="396"/>
      <c r="RXA190" s="396"/>
      <c r="RXB190" s="396"/>
      <c r="RXC190" s="396"/>
      <c r="RXD190" s="396"/>
      <c r="RXE190" s="396"/>
      <c r="RXF190" s="396"/>
      <c r="RXG190" s="396"/>
      <c r="RXH190" s="396"/>
      <c r="RXI190" s="396"/>
      <c r="RXJ190" s="396"/>
      <c r="RXK190" s="396"/>
      <c r="RXL190" s="396"/>
      <c r="RXM190" s="396"/>
      <c r="RXN190" s="396"/>
      <c r="RXO190" s="396"/>
      <c r="RXP190" s="396"/>
      <c r="RXQ190" s="396"/>
      <c r="RXR190" s="396"/>
      <c r="RXS190" s="396"/>
      <c r="RXT190" s="396"/>
      <c r="RXU190" s="396"/>
      <c r="RXV190" s="396"/>
      <c r="RXW190" s="396"/>
      <c r="RXX190" s="396"/>
      <c r="RXY190" s="396"/>
      <c r="RXZ190" s="396"/>
      <c r="RYA190" s="396"/>
      <c r="RYB190" s="396"/>
      <c r="RYC190" s="396"/>
      <c r="RYD190" s="396"/>
      <c r="RYE190" s="396"/>
      <c r="RYF190" s="396"/>
      <c r="RYG190" s="396"/>
      <c r="RYH190" s="396"/>
      <c r="RYI190" s="396"/>
      <c r="RYJ190" s="396"/>
      <c r="RYK190" s="396"/>
      <c r="RYL190" s="396"/>
      <c r="RYM190" s="396"/>
      <c r="RYN190" s="396"/>
      <c r="RYO190" s="396"/>
      <c r="RYP190" s="396"/>
      <c r="RYQ190" s="396"/>
      <c r="RYR190" s="396"/>
      <c r="RYS190" s="396"/>
      <c r="RYT190" s="396"/>
      <c r="RYU190" s="396"/>
      <c r="RYV190" s="396"/>
      <c r="RYW190" s="396"/>
      <c r="RYX190" s="396"/>
      <c r="RYY190" s="396"/>
      <c r="RYZ190" s="396"/>
      <c r="RZA190" s="396"/>
      <c r="RZB190" s="396"/>
      <c r="RZC190" s="396"/>
      <c r="RZD190" s="396"/>
      <c r="RZE190" s="396"/>
      <c r="RZF190" s="396"/>
      <c r="RZG190" s="396"/>
      <c r="RZH190" s="396"/>
      <c r="RZI190" s="396"/>
      <c r="RZJ190" s="396"/>
      <c r="RZK190" s="396"/>
      <c r="RZL190" s="396"/>
      <c r="RZM190" s="396"/>
      <c r="RZN190" s="396"/>
      <c r="RZO190" s="396"/>
      <c r="RZP190" s="396"/>
      <c r="RZQ190" s="396"/>
      <c r="RZR190" s="396"/>
      <c r="RZS190" s="396"/>
      <c r="RZT190" s="396"/>
      <c r="RZU190" s="396"/>
      <c r="RZV190" s="396"/>
      <c r="RZW190" s="396"/>
      <c r="RZX190" s="396"/>
      <c r="RZY190" s="396"/>
      <c r="RZZ190" s="396"/>
      <c r="SAA190" s="396"/>
      <c r="SAB190" s="396"/>
      <c r="SAC190" s="396"/>
      <c r="SAD190" s="396"/>
      <c r="SAE190" s="396"/>
      <c r="SAF190" s="396"/>
      <c r="SAG190" s="396"/>
      <c r="SAH190" s="396"/>
      <c r="SAI190" s="396"/>
      <c r="SAJ190" s="396"/>
      <c r="SAK190" s="396"/>
      <c r="SAL190" s="396"/>
      <c r="SAM190" s="396"/>
      <c r="SAN190" s="396"/>
      <c r="SAO190" s="396"/>
      <c r="SAP190" s="396"/>
      <c r="SAQ190" s="396"/>
      <c r="SAR190" s="396"/>
      <c r="SAS190" s="396"/>
      <c r="SAT190" s="396"/>
      <c r="SAU190" s="396"/>
      <c r="SAV190" s="396"/>
      <c r="SAW190" s="396"/>
      <c r="SAX190" s="396"/>
      <c r="SAY190" s="396"/>
      <c r="SAZ190" s="396"/>
      <c r="SBA190" s="396"/>
      <c r="SBB190" s="396"/>
      <c r="SBC190" s="396"/>
      <c r="SBD190" s="396"/>
      <c r="SBE190" s="396"/>
      <c r="SBF190" s="396"/>
      <c r="SBG190" s="396"/>
      <c r="SBH190" s="396"/>
      <c r="SBI190" s="396"/>
      <c r="SBJ190" s="396"/>
      <c r="SBK190" s="396"/>
      <c r="SBL190" s="396"/>
      <c r="SBM190" s="396"/>
      <c r="SBN190" s="396"/>
      <c r="SBO190" s="396"/>
      <c r="SBP190" s="396"/>
      <c r="SBQ190" s="396"/>
      <c r="SBR190" s="396"/>
      <c r="SBS190" s="396"/>
      <c r="SBT190" s="396"/>
      <c r="SBU190" s="396"/>
      <c r="SBV190" s="396"/>
      <c r="SBW190" s="396"/>
      <c r="SBX190" s="396"/>
      <c r="SBY190" s="396"/>
      <c r="SBZ190" s="396"/>
      <c r="SCA190" s="396"/>
      <c r="SCB190" s="396"/>
      <c r="SCC190" s="396"/>
      <c r="SCD190" s="396"/>
      <c r="SCE190" s="396"/>
      <c r="SCF190" s="396"/>
      <c r="SCG190" s="396"/>
      <c r="SCH190" s="396"/>
      <c r="SCI190" s="396"/>
      <c r="SCJ190" s="396"/>
      <c r="SCK190" s="396"/>
      <c r="SCL190" s="396"/>
      <c r="SCM190" s="396"/>
      <c r="SCN190" s="396"/>
      <c r="SCO190" s="396"/>
      <c r="SCP190" s="396"/>
      <c r="SCQ190" s="396"/>
      <c r="SCR190" s="396"/>
      <c r="SCS190" s="396"/>
      <c r="SCT190" s="396"/>
      <c r="SCU190" s="396"/>
      <c r="SCV190" s="396"/>
      <c r="SCW190" s="396"/>
      <c r="SCX190" s="396"/>
      <c r="SCY190" s="396"/>
      <c r="SCZ190" s="396"/>
      <c r="SDA190" s="396"/>
      <c r="SDB190" s="396"/>
      <c r="SDC190" s="396"/>
      <c r="SDD190" s="396"/>
      <c r="SDE190" s="396"/>
      <c r="SDF190" s="396"/>
      <c r="SDG190" s="396"/>
      <c r="SDH190" s="396"/>
      <c r="SDI190" s="396"/>
      <c r="SDJ190" s="396"/>
      <c r="SDK190" s="396"/>
      <c r="SDL190" s="396"/>
      <c r="SDM190" s="396"/>
      <c r="SDN190" s="396"/>
      <c r="SDO190" s="396"/>
      <c r="SDP190" s="396"/>
      <c r="SDQ190" s="396"/>
      <c r="SDR190" s="396"/>
      <c r="SDS190" s="396"/>
      <c r="SDT190" s="396"/>
      <c r="SDU190" s="396"/>
      <c r="SDV190" s="396"/>
      <c r="SDW190" s="396"/>
      <c r="SDX190" s="396"/>
      <c r="SDY190" s="396"/>
      <c r="SDZ190" s="396"/>
      <c r="SEA190" s="396"/>
      <c r="SEB190" s="396"/>
      <c r="SEC190" s="396"/>
      <c r="SED190" s="396"/>
      <c r="SEE190" s="396"/>
      <c r="SEF190" s="396"/>
      <c r="SEG190" s="396"/>
      <c r="SEH190" s="396"/>
      <c r="SEI190" s="396"/>
      <c r="SEJ190" s="396"/>
      <c r="SEK190" s="396"/>
      <c r="SEL190" s="396"/>
      <c r="SEM190" s="396"/>
      <c r="SEN190" s="396"/>
      <c r="SEO190" s="396"/>
      <c r="SEP190" s="396"/>
      <c r="SEQ190" s="396"/>
      <c r="SER190" s="396"/>
      <c r="SES190" s="396"/>
      <c r="SET190" s="396"/>
      <c r="SEU190" s="396"/>
      <c r="SEV190" s="396"/>
      <c r="SEW190" s="396"/>
      <c r="SEX190" s="396"/>
      <c r="SEY190" s="396"/>
      <c r="SEZ190" s="396"/>
      <c r="SFA190" s="396"/>
      <c r="SFB190" s="396"/>
      <c r="SFC190" s="396"/>
      <c r="SFD190" s="396"/>
      <c r="SFE190" s="396"/>
      <c r="SFF190" s="396"/>
      <c r="SFG190" s="396"/>
      <c r="SFH190" s="396"/>
      <c r="SFI190" s="396"/>
      <c r="SFJ190" s="396"/>
      <c r="SFK190" s="396"/>
      <c r="SFL190" s="396"/>
      <c r="SFM190" s="396"/>
      <c r="SFN190" s="396"/>
      <c r="SFO190" s="396"/>
      <c r="SFP190" s="396"/>
      <c r="SFQ190" s="396"/>
      <c r="SFR190" s="396"/>
      <c r="SFS190" s="396"/>
      <c r="SFT190" s="396"/>
      <c r="SFU190" s="396"/>
      <c r="SFV190" s="396"/>
      <c r="SFW190" s="396"/>
      <c r="SFX190" s="396"/>
      <c r="SFY190" s="396"/>
      <c r="SFZ190" s="396"/>
      <c r="SGA190" s="396"/>
      <c r="SGB190" s="396"/>
      <c r="SGC190" s="396"/>
      <c r="SGD190" s="396"/>
      <c r="SGE190" s="396"/>
      <c r="SGF190" s="396"/>
      <c r="SGG190" s="396"/>
      <c r="SGH190" s="396"/>
      <c r="SGI190" s="396"/>
      <c r="SGJ190" s="396"/>
      <c r="SGK190" s="396"/>
      <c r="SGL190" s="396"/>
      <c r="SGM190" s="396"/>
      <c r="SGN190" s="396"/>
      <c r="SGO190" s="396"/>
      <c r="SGP190" s="396"/>
      <c r="SGQ190" s="396"/>
      <c r="SGR190" s="396"/>
      <c r="SGS190" s="396"/>
      <c r="SGT190" s="396"/>
      <c r="SGU190" s="396"/>
      <c r="SGV190" s="396"/>
      <c r="SGW190" s="396"/>
      <c r="SGX190" s="396"/>
      <c r="SGY190" s="396"/>
      <c r="SGZ190" s="396"/>
      <c r="SHA190" s="396"/>
      <c r="SHB190" s="396"/>
      <c r="SHC190" s="396"/>
      <c r="SHD190" s="396"/>
      <c r="SHE190" s="396"/>
      <c r="SHF190" s="396"/>
      <c r="SHG190" s="396"/>
      <c r="SHH190" s="396"/>
      <c r="SHI190" s="396"/>
      <c r="SHJ190" s="396"/>
      <c r="SHK190" s="396"/>
      <c r="SHL190" s="396"/>
      <c r="SHM190" s="396"/>
      <c r="SHN190" s="396"/>
      <c r="SHO190" s="396"/>
      <c r="SHP190" s="396"/>
      <c r="SHQ190" s="396"/>
      <c r="SHR190" s="396"/>
      <c r="SHS190" s="396"/>
      <c r="SHT190" s="396"/>
      <c r="SHU190" s="396"/>
      <c r="SHV190" s="396"/>
      <c r="SHW190" s="396"/>
      <c r="SHX190" s="396"/>
      <c r="SHY190" s="396"/>
      <c r="SHZ190" s="396"/>
      <c r="SIA190" s="396"/>
      <c r="SIB190" s="396"/>
      <c r="SIC190" s="396"/>
      <c r="SID190" s="396"/>
      <c r="SIE190" s="396"/>
      <c r="SIF190" s="396"/>
      <c r="SIG190" s="396"/>
      <c r="SIH190" s="396"/>
      <c r="SII190" s="396"/>
      <c r="SIJ190" s="396"/>
      <c r="SIK190" s="396"/>
      <c r="SIL190" s="396"/>
      <c r="SIM190" s="396"/>
      <c r="SIN190" s="396"/>
      <c r="SIO190" s="396"/>
      <c r="SIP190" s="396"/>
      <c r="SIQ190" s="396"/>
      <c r="SIR190" s="396"/>
      <c r="SIS190" s="396"/>
      <c r="SIT190" s="396"/>
      <c r="SIU190" s="396"/>
      <c r="SIV190" s="396"/>
      <c r="SIW190" s="396"/>
      <c r="SIX190" s="396"/>
      <c r="SIY190" s="396"/>
      <c r="SIZ190" s="396"/>
      <c r="SJA190" s="396"/>
      <c r="SJB190" s="396"/>
      <c r="SJC190" s="396"/>
      <c r="SJD190" s="396"/>
      <c r="SJE190" s="396"/>
      <c r="SJF190" s="396"/>
      <c r="SJG190" s="396"/>
      <c r="SJH190" s="396"/>
      <c r="SJI190" s="396"/>
      <c r="SJJ190" s="396"/>
      <c r="SJK190" s="396"/>
      <c r="SJL190" s="396"/>
      <c r="SJM190" s="396"/>
      <c r="SJN190" s="396"/>
      <c r="SJO190" s="396"/>
      <c r="SJP190" s="396"/>
      <c r="SJQ190" s="396"/>
      <c r="SJR190" s="396"/>
      <c r="SJS190" s="396"/>
      <c r="SJT190" s="396"/>
      <c r="SJU190" s="396"/>
      <c r="SJV190" s="396"/>
      <c r="SJW190" s="396"/>
      <c r="SJX190" s="396"/>
      <c r="SJY190" s="396"/>
      <c r="SJZ190" s="396"/>
      <c r="SKA190" s="396"/>
      <c r="SKB190" s="396"/>
      <c r="SKC190" s="396"/>
      <c r="SKD190" s="396"/>
      <c r="SKE190" s="396"/>
      <c r="SKF190" s="396"/>
      <c r="SKG190" s="396"/>
      <c r="SKH190" s="396"/>
      <c r="SKI190" s="396"/>
      <c r="SKJ190" s="396"/>
      <c r="SKK190" s="396"/>
      <c r="SKL190" s="396"/>
      <c r="SKM190" s="396"/>
      <c r="SKN190" s="396"/>
      <c r="SKO190" s="396"/>
      <c r="SKP190" s="396"/>
      <c r="SKQ190" s="396"/>
      <c r="SKR190" s="396"/>
      <c r="SKS190" s="396"/>
      <c r="SKT190" s="396"/>
      <c r="SKU190" s="396"/>
      <c r="SKV190" s="396"/>
      <c r="SKW190" s="396"/>
      <c r="SKX190" s="396"/>
      <c r="SKY190" s="396"/>
      <c r="SKZ190" s="396"/>
      <c r="SLA190" s="396"/>
      <c r="SLB190" s="396"/>
      <c r="SLC190" s="396"/>
      <c r="SLD190" s="396"/>
      <c r="SLE190" s="396"/>
      <c r="SLF190" s="396"/>
      <c r="SLG190" s="396"/>
      <c r="SLH190" s="396"/>
      <c r="SLI190" s="396"/>
      <c r="SLJ190" s="396"/>
      <c r="SLK190" s="396"/>
      <c r="SLL190" s="396"/>
      <c r="SLM190" s="396"/>
      <c r="SLN190" s="396"/>
      <c r="SLO190" s="396"/>
      <c r="SLP190" s="396"/>
      <c r="SLQ190" s="396"/>
      <c r="SLR190" s="396"/>
      <c r="SLS190" s="396"/>
      <c r="SLT190" s="396"/>
      <c r="SLU190" s="396"/>
      <c r="SLV190" s="396"/>
      <c r="SLW190" s="396"/>
      <c r="SLX190" s="396"/>
      <c r="SLY190" s="396"/>
      <c r="SLZ190" s="396"/>
      <c r="SMA190" s="396"/>
      <c r="SMB190" s="396"/>
      <c r="SMC190" s="396"/>
      <c r="SMD190" s="396"/>
      <c r="SME190" s="396"/>
      <c r="SMF190" s="396"/>
      <c r="SMG190" s="396"/>
      <c r="SMH190" s="396"/>
      <c r="SMI190" s="396"/>
      <c r="SMJ190" s="396"/>
      <c r="SMK190" s="396"/>
      <c r="SML190" s="396"/>
      <c r="SMM190" s="396"/>
      <c r="SMN190" s="396"/>
      <c r="SMO190" s="396"/>
      <c r="SMP190" s="396"/>
      <c r="SMQ190" s="396"/>
      <c r="SMR190" s="396"/>
      <c r="SMS190" s="396"/>
      <c r="SMT190" s="396"/>
      <c r="SMU190" s="396"/>
      <c r="SMV190" s="396"/>
      <c r="SMW190" s="396"/>
      <c r="SMX190" s="396"/>
      <c r="SMY190" s="396"/>
      <c r="SMZ190" s="396"/>
      <c r="SNA190" s="396"/>
      <c r="SNB190" s="396"/>
      <c r="SNC190" s="396"/>
      <c r="SND190" s="396"/>
      <c r="SNE190" s="396"/>
      <c r="SNF190" s="396"/>
      <c r="SNG190" s="396"/>
      <c r="SNH190" s="396"/>
      <c r="SNI190" s="396"/>
      <c r="SNJ190" s="396"/>
      <c r="SNK190" s="396"/>
      <c r="SNL190" s="396"/>
      <c r="SNM190" s="396"/>
      <c r="SNN190" s="396"/>
      <c r="SNO190" s="396"/>
      <c r="SNP190" s="396"/>
      <c r="SNQ190" s="396"/>
      <c r="SNR190" s="396"/>
      <c r="SNS190" s="396"/>
      <c r="SNT190" s="396"/>
      <c r="SNU190" s="396"/>
      <c r="SNV190" s="396"/>
      <c r="SNW190" s="396"/>
      <c r="SNX190" s="396"/>
      <c r="SNY190" s="396"/>
      <c r="SNZ190" s="396"/>
      <c r="SOA190" s="396"/>
      <c r="SOB190" s="396"/>
      <c r="SOC190" s="396"/>
      <c r="SOD190" s="396"/>
      <c r="SOE190" s="396"/>
      <c r="SOF190" s="396"/>
      <c r="SOG190" s="396"/>
      <c r="SOH190" s="396"/>
      <c r="SOI190" s="396"/>
      <c r="SOJ190" s="396"/>
      <c r="SOK190" s="396"/>
      <c r="SOL190" s="396"/>
      <c r="SOM190" s="396"/>
      <c r="SON190" s="396"/>
      <c r="SOO190" s="396"/>
      <c r="SOP190" s="396"/>
      <c r="SOQ190" s="396"/>
      <c r="SOR190" s="396"/>
      <c r="SOS190" s="396"/>
      <c r="SOT190" s="396"/>
      <c r="SOU190" s="396"/>
      <c r="SOV190" s="396"/>
      <c r="SOW190" s="396"/>
      <c r="SOX190" s="396"/>
      <c r="SOY190" s="396"/>
      <c r="SOZ190" s="396"/>
      <c r="SPA190" s="396"/>
      <c r="SPB190" s="396"/>
      <c r="SPC190" s="396"/>
      <c r="SPD190" s="396"/>
      <c r="SPE190" s="396"/>
      <c r="SPF190" s="396"/>
      <c r="SPG190" s="396"/>
      <c r="SPH190" s="396"/>
      <c r="SPI190" s="396"/>
      <c r="SPJ190" s="396"/>
      <c r="SPK190" s="396"/>
      <c r="SPL190" s="396"/>
      <c r="SPM190" s="396"/>
      <c r="SPN190" s="396"/>
      <c r="SPO190" s="396"/>
      <c r="SPP190" s="396"/>
      <c r="SPQ190" s="396"/>
      <c r="SPR190" s="396"/>
      <c r="SPS190" s="396"/>
      <c r="SPT190" s="396"/>
      <c r="SPU190" s="396"/>
      <c r="SPV190" s="396"/>
      <c r="SPW190" s="396"/>
      <c r="SPX190" s="396"/>
      <c r="SPY190" s="396"/>
      <c r="SPZ190" s="396"/>
      <c r="SQA190" s="396"/>
      <c r="SQB190" s="396"/>
      <c r="SQC190" s="396"/>
      <c r="SQD190" s="396"/>
      <c r="SQE190" s="396"/>
      <c r="SQF190" s="396"/>
      <c r="SQG190" s="396"/>
      <c r="SQH190" s="396"/>
      <c r="SQI190" s="396"/>
      <c r="SQJ190" s="396"/>
      <c r="SQK190" s="396"/>
      <c r="SQL190" s="396"/>
      <c r="SQM190" s="396"/>
      <c r="SQN190" s="396"/>
      <c r="SQO190" s="396"/>
      <c r="SQP190" s="396"/>
      <c r="SQQ190" s="396"/>
      <c r="SQR190" s="396"/>
      <c r="SQS190" s="396"/>
      <c r="SQT190" s="396"/>
      <c r="SQU190" s="396"/>
      <c r="SQV190" s="396"/>
      <c r="SQW190" s="396"/>
      <c r="SQX190" s="396"/>
      <c r="SQY190" s="396"/>
      <c r="SQZ190" s="396"/>
      <c r="SRA190" s="396"/>
      <c r="SRB190" s="396"/>
      <c r="SRC190" s="396"/>
      <c r="SRD190" s="396"/>
      <c r="SRE190" s="396"/>
      <c r="SRF190" s="396"/>
      <c r="SRG190" s="396"/>
      <c r="SRH190" s="396"/>
      <c r="SRI190" s="396"/>
      <c r="SRJ190" s="396"/>
      <c r="SRK190" s="396"/>
      <c r="SRL190" s="396"/>
      <c r="SRM190" s="396"/>
      <c r="SRN190" s="396"/>
      <c r="SRO190" s="396"/>
      <c r="SRP190" s="396"/>
      <c r="SRQ190" s="396"/>
      <c r="SRR190" s="396"/>
      <c r="SRS190" s="396"/>
      <c r="SRT190" s="396"/>
      <c r="SRU190" s="396"/>
      <c r="SRV190" s="396"/>
      <c r="SRW190" s="396"/>
      <c r="SRX190" s="396"/>
      <c r="SRY190" s="396"/>
      <c r="SRZ190" s="396"/>
      <c r="SSA190" s="396"/>
      <c r="SSB190" s="396"/>
      <c r="SSC190" s="396"/>
      <c r="SSD190" s="396"/>
      <c r="SSE190" s="396"/>
      <c r="SSF190" s="396"/>
      <c r="SSG190" s="396"/>
      <c r="SSH190" s="396"/>
      <c r="SSI190" s="396"/>
      <c r="SSJ190" s="396"/>
      <c r="SSK190" s="396"/>
      <c r="SSL190" s="396"/>
      <c r="SSM190" s="396"/>
      <c r="SSN190" s="396"/>
      <c r="SSO190" s="396"/>
      <c r="SSP190" s="396"/>
      <c r="SSQ190" s="396"/>
      <c r="SSR190" s="396"/>
      <c r="SSS190" s="396"/>
      <c r="SST190" s="396"/>
      <c r="SSU190" s="396"/>
      <c r="SSV190" s="396"/>
      <c r="SSW190" s="396"/>
      <c r="SSX190" s="396"/>
      <c r="SSY190" s="396"/>
      <c r="SSZ190" s="396"/>
      <c r="STA190" s="396"/>
      <c r="STB190" s="396"/>
      <c r="STC190" s="396"/>
      <c r="STD190" s="396"/>
      <c r="STE190" s="396"/>
      <c r="STF190" s="396"/>
      <c r="STG190" s="396"/>
      <c r="STH190" s="396"/>
      <c r="STI190" s="396"/>
      <c r="STJ190" s="396"/>
      <c r="STK190" s="396"/>
      <c r="STL190" s="396"/>
      <c r="STM190" s="396"/>
      <c r="STN190" s="396"/>
      <c r="STO190" s="396"/>
      <c r="STP190" s="396"/>
      <c r="STQ190" s="396"/>
      <c r="STR190" s="396"/>
      <c r="STS190" s="396"/>
      <c r="STT190" s="396"/>
      <c r="STU190" s="396"/>
      <c r="STV190" s="396"/>
      <c r="STW190" s="396"/>
      <c r="STX190" s="396"/>
      <c r="STY190" s="396"/>
      <c r="STZ190" s="396"/>
      <c r="SUA190" s="396"/>
      <c r="SUB190" s="396"/>
      <c r="SUC190" s="396"/>
      <c r="SUD190" s="396"/>
      <c r="SUE190" s="396"/>
      <c r="SUF190" s="396"/>
      <c r="SUG190" s="396"/>
      <c r="SUH190" s="396"/>
      <c r="SUI190" s="396"/>
      <c r="SUJ190" s="396"/>
      <c r="SUK190" s="396"/>
      <c r="SUL190" s="396"/>
      <c r="SUM190" s="396"/>
      <c r="SUN190" s="396"/>
      <c r="SUO190" s="396"/>
      <c r="SUP190" s="396"/>
      <c r="SUQ190" s="396"/>
      <c r="SUR190" s="396"/>
      <c r="SUS190" s="396"/>
      <c r="SUT190" s="396"/>
      <c r="SUU190" s="396"/>
      <c r="SUV190" s="396"/>
      <c r="SUW190" s="396"/>
      <c r="SUX190" s="396"/>
      <c r="SUY190" s="396"/>
      <c r="SUZ190" s="396"/>
      <c r="SVA190" s="396"/>
      <c r="SVB190" s="396"/>
      <c r="SVC190" s="396"/>
      <c r="SVD190" s="396"/>
      <c r="SVE190" s="396"/>
      <c r="SVF190" s="396"/>
      <c r="SVG190" s="396"/>
      <c r="SVH190" s="396"/>
      <c r="SVI190" s="396"/>
      <c r="SVJ190" s="396"/>
      <c r="SVK190" s="396"/>
      <c r="SVL190" s="396"/>
      <c r="SVM190" s="396"/>
      <c r="SVN190" s="396"/>
      <c r="SVO190" s="396"/>
      <c r="SVP190" s="396"/>
      <c r="SVQ190" s="396"/>
      <c r="SVR190" s="396"/>
      <c r="SVS190" s="396"/>
      <c r="SVT190" s="396"/>
      <c r="SVU190" s="396"/>
      <c r="SVV190" s="396"/>
      <c r="SVW190" s="396"/>
      <c r="SVX190" s="396"/>
      <c r="SVY190" s="396"/>
      <c r="SVZ190" s="396"/>
      <c r="SWA190" s="396"/>
      <c r="SWB190" s="396"/>
      <c r="SWC190" s="396"/>
      <c r="SWD190" s="396"/>
      <c r="SWE190" s="396"/>
      <c r="SWF190" s="396"/>
      <c r="SWG190" s="396"/>
      <c r="SWH190" s="396"/>
      <c r="SWI190" s="396"/>
      <c r="SWJ190" s="396"/>
      <c r="SWK190" s="396"/>
      <c r="SWL190" s="396"/>
      <c r="SWM190" s="396"/>
      <c r="SWN190" s="396"/>
      <c r="SWO190" s="396"/>
      <c r="SWP190" s="396"/>
      <c r="SWQ190" s="396"/>
      <c r="SWR190" s="396"/>
      <c r="SWS190" s="396"/>
      <c r="SWT190" s="396"/>
      <c r="SWU190" s="396"/>
      <c r="SWV190" s="396"/>
      <c r="SWW190" s="396"/>
      <c r="SWX190" s="396"/>
      <c r="SWY190" s="396"/>
      <c r="SWZ190" s="396"/>
      <c r="SXA190" s="396"/>
      <c r="SXB190" s="396"/>
      <c r="SXC190" s="396"/>
      <c r="SXD190" s="396"/>
      <c r="SXE190" s="396"/>
      <c r="SXF190" s="396"/>
      <c r="SXG190" s="396"/>
      <c r="SXH190" s="396"/>
      <c r="SXI190" s="396"/>
      <c r="SXJ190" s="396"/>
      <c r="SXK190" s="396"/>
      <c r="SXL190" s="396"/>
      <c r="SXM190" s="396"/>
      <c r="SXN190" s="396"/>
      <c r="SXO190" s="396"/>
      <c r="SXP190" s="396"/>
      <c r="SXQ190" s="396"/>
      <c r="SXR190" s="396"/>
      <c r="SXS190" s="396"/>
      <c r="SXT190" s="396"/>
      <c r="SXU190" s="396"/>
      <c r="SXV190" s="396"/>
      <c r="SXW190" s="396"/>
      <c r="SXX190" s="396"/>
      <c r="SXY190" s="396"/>
      <c r="SXZ190" s="396"/>
      <c r="SYA190" s="396"/>
      <c r="SYB190" s="396"/>
      <c r="SYC190" s="396"/>
      <c r="SYD190" s="396"/>
      <c r="SYE190" s="396"/>
      <c r="SYF190" s="396"/>
      <c r="SYG190" s="396"/>
      <c r="SYH190" s="396"/>
      <c r="SYI190" s="396"/>
      <c r="SYJ190" s="396"/>
      <c r="SYK190" s="396"/>
      <c r="SYL190" s="396"/>
      <c r="SYM190" s="396"/>
      <c r="SYN190" s="396"/>
      <c r="SYO190" s="396"/>
      <c r="SYP190" s="396"/>
      <c r="SYQ190" s="396"/>
      <c r="SYR190" s="396"/>
      <c r="SYS190" s="396"/>
      <c r="SYT190" s="396"/>
      <c r="SYU190" s="396"/>
      <c r="SYV190" s="396"/>
      <c r="SYW190" s="396"/>
      <c r="SYX190" s="396"/>
      <c r="SYY190" s="396"/>
      <c r="SYZ190" s="396"/>
      <c r="SZA190" s="396"/>
      <c r="SZB190" s="396"/>
      <c r="SZC190" s="396"/>
      <c r="SZD190" s="396"/>
      <c r="SZE190" s="396"/>
      <c r="SZF190" s="396"/>
      <c r="SZG190" s="396"/>
      <c r="SZH190" s="396"/>
      <c r="SZI190" s="396"/>
      <c r="SZJ190" s="396"/>
      <c r="SZK190" s="396"/>
      <c r="SZL190" s="396"/>
      <c r="SZM190" s="396"/>
      <c r="SZN190" s="396"/>
      <c r="SZO190" s="396"/>
      <c r="SZP190" s="396"/>
      <c r="SZQ190" s="396"/>
      <c r="SZR190" s="396"/>
      <c r="SZS190" s="396"/>
      <c r="SZT190" s="396"/>
      <c r="SZU190" s="396"/>
      <c r="SZV190" s="396"/>
      <c r="SZW190" s="396"/>
      <c r="SZX190" s="396"/>
      <c r="SZY190" s="396"/>
      <c r="SZZ190" s="396"/>
      <c r="TAA190" s="396"/>
      <c r="TAB190" s="396"/>
      <c r="TAC190" s="396"/>
      <c r="TAD190" s="396"/>
      <c r="TAE190" s="396"/>
      <c r="TAF190" s="396"/>
      <c r="TAG190" s="396"/>
      <c r="TAH190" s="396"/>
      <c r="TAI190" s="396"/>
      <c r="TAJ190" s="396"/>
      <c r="TAK190" s="396"/>
      <c r="TAL190" s="396"/>
      <c r="TAM190" s="396"/>
      <c r="TAN190" s="396"/>
      <c r="TAO190" s="396"/>
      <c r="TAP190" s="396"/>
      <c r="TAQ190" s="396"/>
      <c r="TAR190" s="396"/>
      <c r="TAS190" s="396"/>
      <c r="TAT190" s="396"/>
      <c r="TAU190" s="396"/>
      <c r="TAV190" s="396"/>
      <c r="TAW190" s="396"/>
      <c r="TAX190" s="396"/>
      <c r="TAY190" s="396"/>
      <c r="TAZ190" s="396"/>
      <c r="TBA190" s="396"/>
      <c r="TBB190" s="396"/>
      <c r="TBC190" s="396"/>
      <c r="TBD190" s="396"/>
      <c r="TBE190" s="396"/>
      <c r="TBF190" s="396"/>
      <c r="TBG190" s="396"/>
      <c r="TBH190" s="396"/>
      <c r="TBI190" s="396"/>
      <c r="TBJ190" s="396"/>
      <c r="TBK190" s="396"/>
      <c r="TBL190" s="396"/>
      <c r="TBM190" s="396"/>
      <c r="TBN190" s="396"/>
      <c r="TBO190" s="396"/>
      <c r="TBP190" s="396"/>
      <c r="TBQ190" s="396"/>
      <c r="TBR190" s="396"/>
      <c r="TBS190" s="396"/>
      <c r="TBT190" s="396"/>
      <c r="TBU190" s="396"/>
      <c r="TBV190" s="396"/>
      <c r="TBW190" s="396"/>
      <c r="TBX190" s="396"/>
      <c r="TBY190" s="396"/>
      <c r="TBZ190" s="396"/>
      <c r="TCA190" s="396"/>
      <c r="TCB190" s="396"/>
      <c r="TCC190" s="396"/>
      <c r="TCD190" s="396"/>
      <c r="TCE190" s="396"/>
      <c r="TCF190" s="396"/>
      <c r="TCG190" s="396"/>
      <c r="TCH190" s="396"/>
      <c r="TCI190" s="396"/>
      <c r="TCJ190" s="396"/>
      <c r="TCK190" s="396"/>
      <c r="TCL190" s="396"/>
      <c r="TCM190" s="396"/>
      <c r="TCN190" s="396"/>
      <c r="TCO190" s="396"/>
      <c r="TCP190" s="396"/>
      <c r="TCQ190" s="396"/>
      <c r="TCR190" s="396"/>
      <c r="TCS190" s="396"/>
      <c r="TCT190" s="396"/>
      <c r="TCU190" s="396"/>
      <c r="TCV190" s="396"/>
      <c r="TCW190" s="396"/>
      <c r="TCX190" s="396"/>
      <c r="TCY190" s="396"/>
      <c r="TCZ190" s="396"/>
      <c r="TDA190" s="396"/>
      <c r="TDB190" s="396"/>
      <c r="TDC190" s="396"/>
      <c r="TDD190" s="396"/>
      <c r="TDE190" s="396"/>
      <c r="TDF190" s="396"/>
      <c r="TDG190" s="396"/>
      <c r="TDH190" s="396"/>
      <c r="TDI190" s="396"/>
      <c r="TDJ190" s="396"/>
      <c r="TDK190" s="396"/>
      <c r="TDL190" s="396"/>
      <c r="TDM190" s="396"/>
      <c r="TDN190" s="396"/>
      <c r="TDO190" s="396"/>
      <c r="TDP190" s="396"/>
      <c r="TDQ190" s="396"/>
      <c r="TDR190" s="396"/>
      <c r="TDS190" s="396"/>
      <c r="TDT190" s="396"/>
      <c r="TDU190" s="396"/>
      <c r="TDV190" s="396"/>
      <c r="TDW190" s="396"/>
      <c r="TDX190" s="396"/>
      <c r="TDY190" s="396"/>
      <c r="TDZ190" s="396"/>
      <c r="TEA190" s="396"/>
      <c r="TEB190" s="396"/>
      <c r="TEC190" s="396"/>
      <c r="TED190" s="396"/>
      <c r="TEE190" s="396"/>
      <c r="TEF190" s="396"/>
      <c r="TEG190" s="396"/>
      <c r="TEH190" s="396"/>
      <c r="TEI190" s="396"/>
      <c r="TEJ190" s="396"/>
      <c r="TEK190" s="396"/>
      <c r="TEL190" s="396"/>
      <c r="TEM190" s="396"/>
      <c r="TEN190" s="396"/>
      <c r="TEO190" s="396"/>
      <c r="TEP190" s="396"/>
      <c r="TEQ190" s="396"/>
      <c r="TER190" s="396"/>
      <c r="TES190" s="396"/>
      <c r="TET190" s="396"/>
      <c r="TEU190" s="396"/>
      <c r="TEV190" s="396"/>
      <c r="TEW190" s="396"/>
      <c r="TEX190" s="396"/>
      <c r="TEY190" s="396"/>
      <c r="TEZ190" s="396"/>
      <c r="TFA190" s="396"/>
      <c r="TFB190" s="396"/>
      <c r="TFC190" s="396"/>
      <c r="TFD190" s="396"/>
      <c r="TFE190" s="396"/>
      <c r="TFF190" s="396"/>
      <c r="TFG190" s="396"/>
      <c r="TFH190" s="396"/>
      <c r="TFI190" s="396"/>
      <c r="TFJ190" s="396"/>
      <c r="TFK190" s="396"/>
      <c r="TFL190" s="396"/>
      <c r="TFM190" s="396"/>
      <c r="TFN190" s="396"/>
      <c r="TFO190" s="396"/>
      <c r="TFP190" s="396"/>
      <c r="TFQ190" s="396"/>
      <c r="TFR190" s="396"/>
      <c r="TFS190" s="396"/>
      <c r="TFT190" s="396"/>
      <c r="TFU190" s="396"/>
      <c r="TFV190" s="396"/>
      <c r="TFW190" s="396"/>
      <c r="TFX190" s="396"/>
      <c r="TFY190" s="396"/>
      <c r="TFZ190" s="396"/>
      <c r="TGA190" s="396"/>
      <c r="TGB190" s="396"/>
      <c r="TGC190" s="396"/>
      <c r="TGD190" s="396"/>
      <c r="TGE190" s="396"/>
      <c r="TGF190" s="396"/>
      <c r="TGG190" s="396"/>
      <c r="TGH190" s="396"/>
      <c r="TGI190" s="396"/>
      <c r="TGJ190" s="396"/>
      <c r="TGK190" s="396"/>
      <c r="TGL190" s="396"/>
      <c r="TGM190" s="396"/>
      <c r="TGN190" s="396"/>
      <c r="TGO190" s="396"/>
      <c r="TGP190" s="396"/>
      <c r="TGQ190" s="396"/>
      <c r="TGR190" s="396"/>
      <c r="TGS190" s="396"/>
      <c r="TGT190" s="396"/>
      <c r="TGU190" s="396"/>
      <c r="TGV190" s="396"/>
      <c r="TGW190" s="396"/>
      <c r="TGX190" s="396"/>
      <c r="TGY190" s="396"/>
      <c r="TGZ190" s="396"/>
      <c r="THA190" s="396"/>
      <c r="THB190" s="396"/>
      <c r="THC190" s="396"/>
      <c r="THD190" s="396"/>
      <c r="THE190" s="396"/>
      <c r="THF190" s="396"/>
      <c r="THG190" s="396"/>
      <c r="THH190" s="396"/>
      <c r="THI190" s="396"/>
      <c r="THJ190" s="396"/>
      <c r="THK190" s="396"/>
      <c r="THL190" s="396"/>
      <c r="THM190" s="396"/>
      <c r="THN190" s="396"/>
      <c r="THO190" s="396"/>
      <c r="THP190" s="396"/>
      <c r="THQ190" s="396"/>
      <c r="THR190" s="396"/>
      <c r="THS190" s="396"/>
      <c r="THT190" s="396"/>
      <c r="THU190" s="396"/>
      <c r="THV190" s="396"/>
      <c r="THW190" s="396"/>
      <c r="THX190" s="396"/>
      <c r="THY190" s="396"/>
      <c r="THZ190" s="396"/>
      <c r="TIA190" s="396"/>
      <c r="TIB190" s="396"/>
      <c r="TIC190" s="396"/>
      <c r="TID190" s="396"/>
      <c r="TIE190" s="396"/>
      <c r="TIF190" s="396"/>
      <c r="TIG190" s="396"/>
      <c r="TIH190" s="396"/>
      <c r="TII190" s="396"/>
      <c r="TIJ190" s="396"/>
      <c r="TIK190" s="396"/>
      <c r="TIL190" s="396"/>
      <c r="TIM190" s="396"/>
      <c r="TIN190" s="396"/>
      <c r="TIO190" s="396"/>
      <c r="TIP190" s="396"/>
      <c r="TIQ190" s="396"/>
      <c r="TIR190" s="396"/>
      <c r="TIS190" s="396"/>
      <c r="TIT190" s="396"/>
      <c r="TIU190" s="396"/>
      <c r="TIV190" s="396"/>
      <c r="TIW190" s="396"/>
      <c r="TIX190" s="396"/>
      <c r="TIY190" s="396"/>
      <c r="TIZ190" s="396"/>
      <c r="TJA190" s="396"/>
      <c r="TJB190" s="396"/>
      <c r="TJC190" s="396"/>
      <c r="TJD190" s="396"/>
      <c r="TJE190" s="396"/>
      <c r="TJF190" s="396"/>
      <c r="TJG190" s="396"/>
      <c r="TJH190" s="396"/>
      <c r="TJI190" s="396"/>
      <c r="TJJ190" s="396"/>
      <c r="TJK190" s="396"/>
      <c r="TJL190" s="396"/>
      <c r="TJM190" s="396"/>
      <c r="TJN190" s="396"/>
      <c r="TJO190" s="396"/>
      <c r="TJP190" s="396"/>
      <c r="TJQ190" s="396"/>
      <c r="TJR190" s="396"/>
      <c r="TJS190" s="396"/>
      <c r="TJT190" s="396"/>
      <c r="TJU190" s="396"/>
      <c r="TJV190" s="396"/>
      <c r="TJW190" s="396"/>
      <c r="TJX190" s="396"/>
      <c r="TJY190" s="396"/>
      <c r="TJZ190" s="396"/>
      <c r="TKA190" s="396"/>
      <c r="TKB190" s="396"/>
      <c r="TKC190" s="396"/>
      <c r="TKD190" s="396"/>
      <c r="TKE190" s="396"/>
      <c r="TKF190" s="396"/>
      <c r="TKG190" s="396"/>
      <c r="TKH190" s="396"/>
      <c r="TKI190" s="396"/>
      <c r="TKJ190" s="396"/>
      <c r="TKK190" s="396"/>
      <c r="TKL190" s="396"/>
      <c r="TKM190" s="396"/>
      <c r="TKN190" s="396"/>
      <c r="TKO190" s="396"/>
      <c r="TKP190" s="396"/>
      <c r="TKQ190" s="396"/>
      <c r="TKR190" s="396"/>
      <c r="TKS190" s="396"/>
      <c r="TKT190" s="396"/>
      <c r="TKU190" s="396"/>
      <c r="TKV190" s="396"/>
      <c r="TKW190" s="396"/>
      <c r="TKX190" s="396"/>
      <c r="TKY190" s="396"/>
      <c r="TKZ190" s="396"/>
      <c r="TLA190" s="396"/>
      <c r="TLB190" s="396"/>
      <c r="TLC190" s="396"/>
      <c r="TLD190" s="396"/>
      <c r="TLE190" s="396"/>
      <c r="TLF190" s="396"/>
      <c r="TLG190" s="396"/>
      <c r="TLH190" s="396"/>
      <c r="TLI190" s="396"/>
      <c r="TLJ190" s="396"/>
      <c r="TLK190" s="396"/>
      <c r="TLL190" s="396"/>
      <c r="TLM190" s="396"/>
      <c r="TLN190" s="396"/>
      <c r="TLO190" s="396"/>
      <c r="TLP190" s="396"/>
      <c r="TLQ190" s="396"/>
      <c r="TLR190" s="396"/>
      <c r="TLS190" s="396"/>
      <c r="TLT190" s="396"/>
      <c r="TLU190" s="396"/>
      <c r="TLV190" s="396"/>
      <c r="TLW190" s="396"/>
      <c r="TLX190" s="396"/>
      <c r="TLY190" s="396"/>
      <c r="TLZ190" s="396"/>
      <c r="TMA190" s="396"/>
      <c r="TMB190" s="396"/>
      <c r="TMC190" s="396"/>
      <c r="TMD190" s="396"/>
      <c r="TME190" s="396"/>
      <c r="TMF190" s="396"/>
      <c r="TMG190" s="396"/>
      <c r="TMH190" s="396"/>
      <c r="TMI190" s="396"/>
      <c r="TMJ190" s="396"/>
      <c r="TMK190" s="396"/>
      <c r="TML190" s="396"/>
      <c r="TMM190" s="396"/>
      <c r="TMN190" s="396"/>
      <c r="TMO190" s="396"/>
      <c r="TMP190" s="396"/>
      <c r="TMQ190" s="396"/>
      <c r="TMR190" s="396"/>
      <c r="TMS190" s="396"/>
      <c r="TMT190" s="396"/>
      <c r="TMU190" s="396"/>
      <c r="TMV190" s="396"/>
      <c r="TMW190" s="396"/>
      <c r="TMX190" s="396"/>
      <c r="TMY190" s="396"/>
      <c r="TMZ190" s="396"/>
      <c r="TNA190" s="396"/>
      <c r="TNB190" s="396"/>
      <c r="TNC190" s="396"/>
      <c r="TND190" s="396"/>
      <c r="TNE190" s="396"/>
      <c r="TNF190" s="396"/>
      <c r="TNG190" s="396"/>
      <c r="TNH190" s="396"/>
      <c r="TNI190" s="396"/>
      <c r="TNJ190" s="396"/>
      <c r="TNK190" s="396"/>
      <c r="TNL190" s="396"/>
      <c r="TNM190" s="396"/>
      <c r="TNN190" s="396"/>
      <c r="TNO190" s="396"/>
      <c r="TNP190" s="396"/>
      <c r="TNQ190" s="396"/>
      <c r="TNR190" s="396"/>
      <c r="TNS190" s="396"/>
      <c r="TNT190" s="396"/>
      <c r="TNU190" s="396"/>
      <c r="TNV190" s="396"/>
      <c r="TNW190" s="396"/>
      <c r="TNX190" s="396"/>
      <c r="TNY190" s="396"/>
      <c r="TNZ190" s="396"/>
      <c r="TOA190" s="396"/>
      <c r="TOB190" s="396"/>
      <c r="TOC190" s="396"/>
      <c r="TOD190" s="396"/>
      <c r="TOE190" s="396"/>
      <c r="TOF190" s="396"/>
      <c r="TOG190" s="396"/>
      <c r="TOH190" s="396"/>
      <c r="TOI190" s="396"/>
      <c r="TOJ190" s="396"/>
      <c r="TOK190" s="396"/>
      <c r="TOL190" s="396"/>
      <c r="TOM190" s="396"/>
      <c r="TON190" s="396"/>
      <c r="TOO190" s="396"/>
      <c r="TOP190" s="396"/>
      <c r="TOQ190" s="396"/>
      <c r="TOR190" s="396"/>
      <c r="TOS190" s="396"/>
      <c r="TOT190" s="396"/>
      <c r="TOU190" s="396"/>
      <c r="TOV190" s="396"/>
      <c r="TOW190" s="396"/>
      <c r="TOX190" s="396"/>
      <c r="TOY190" s="396"/>
      <c r="TOZ190" s="396"/>
      <c r="TPA190" s="396"/>
      <c r="TPB190" s="396"/>
      <c r="TPC190" s="396"/>
      <c r="TPD190" s="396"/>
      <c r="TPE190" s="396"/>
      <c r="TPF190" s="396"/>
      <c r="TPG190" s="396"/>
      <c r="TPH190" s="396"/>
      <c r="TPI190" s="396"/>
      <c r="TPJ190" s="396"/>
      <c r="TPK190" s="396"/>
      <c r="TPL190" s="396"/>
      <c r="TPM190" s="396"/>
      <c r="TPN190" s="396"/>
      <c r="TPO190" s="396"/>
      <c r="TPP190" s="396"/>
      <c r="TPQ190" s="396"/>
      <c r="TPR190" s="396"/>
      <c r="TPS190" s="396"/>
      <c r="TPT190" s="396"/>
      <c r="TPU190" s="396"/>
      <c r="TPV190" s="396"/>
      <c r="TPW190" s="396"/>
      <c r="TPX190" s="396"/>
      <c r="TPY190" s="396"/>
      <c r="TPZ190" s="396"/>
      <c r="TQA190" s="396"/>
      <c r="TQB190" s="396"/>
      <c r="TQC190" s="396"/>
      <c r="TQD190" s="396"/>
      <c r="TQE190" s="396"/>
      <c r="TQF190" s="396"/>
      <c r="TQG190" s="396"/>
      <c r="TQH190" s="396"/>
      <c r="TQI190" s="396"/>
      <c r="TQJ190" s="396"/>
      <c r="TQK190" s="396"/>
      <c r="TQL190" s="396"/>
      <c r="TQM190" s="396"/>
      <c r="TQN190" s="396"/>
      <c r="TQO190" s="396"/>
      <c r="TQP190" s="396"/>
      <c r="TQQ190" s="396"/>
      <c r="TQR190" s="396"/>
      <c r="TQS190" s="396"/>
      <c r="TQT190" s="396"/>
      <c r="TQU190" s="396"/>
      <c r="TQV190" s="396"/>
      <c r="TQW190" s="396"/>
      <c r="TQX190" s="396"/>
      <c r="TQY190" s="396"/>
      <c r="TQZ190" s="396"/>
      <c r="TRA190" s="396"/>
      <c r="TRB190" s="396"/>
      <c r="TRC190" s="396"/>
      <c r="TRD190" s="396"/>
      <c r="TRE190" s="396"/>
      <c r="TRF190" s="396"/>
      <c r="TRG190" s="396"/>
      <c r="TRH190" s="396"/>
      <c r="TRI190" s="396"/>
      <c r="TRJ190" s="396"/>
      <c r="TRK190" s="396"/>
      <c r="TRL190" s="396"/>
      <c r="TRM190" s="396"/>
      <c r="TRN190" s="396"/>
      <c r="TRO190" s="396"/>
      <c r="TRP190" s="396"/>
      <c r="TRQ190" s="396"/>
      <c r="TRR190" s="396"/>
      <c r="TRS190" s="396"/>
      <c r="TRT190" s="396"/>
      <c r="TRU190" s="396"/>
      <c r="TRV190" s="396"/>
      <c r="TRW190" s="396"/>
      <c r="TRX190" s="396"/>
      <c r="TRY190" s="396"/>
      <c r="TRZ190" s="396"/>
      <c r="TSA190" s="396"/>
      <c r="TSB190" s="396"/>
      <c r="TSC190" s="396"/>
      <c r="TSD190" s="396"/>
      <c r="TSE190" s="396"/>
      <c r="TSF190" s="396"/>
      <c r="TSG190" s="396"/>
      <c r="TSH190" s="396"/>
      <c r="TSI190" s="396"/>
      <c r="TSJ190" s="396"/>
      <c r="TSK190" s="396"/>
      <c r="TSL190" s="396"/>
      <c r="TSM190" s="396"/>
      <c r="TSN190" s="396"/>
      <c r="TSO190" s="396"/>
      <c r="TSP190" s="396"/>
      <c r="TSQ190" s="396"/>
      <c r="TSR190" s="396"/>
      <c r="TSS190" s="396"/>
      <c r="TST190" s="396"/>
      <c r="TSU190" s="396"/>
      <c r="TSV190" s="396"/>
      <c r="TSW190" s="396"/>
      <c r="TSX190" s="396"/>
      <c r="TSY190" s="396"/>
      <c r="TSZ190" s="396"/>
      <c r="TTA190" s="396"/>
      <c r="TTB190" s="396"/>
      <c r="TTC190" s="396"/>
      <c r="TTD190" s="396"/>
      <c r="TTE190" s="396"/>
      <c r="TTF190" s="396"/>
      <c r="TTG190" s="396"/>
      <c r="TTH190" s="396"/>
      <c r="TTI190" s="396"/>
      <c r="TTJ190" s="396"/>
      <c r="TTK190" s="396"/>
      <c r="TTL190" s="396"/>
      <c r="TTM190" s="396"/>
      <c r="TTN190" s="396"/>
      <c r="TTO190" s="396"/>
      <c r="TTP190" s="396"/>
      <c r="TTQ190" s="396"/>
      <c r="TTR190" s="396"/>
      <c r="TTS190" s="396"/>
      <c r="TTT190" s="396"/>
      <c r="TTU190" s="396"/>
      <c r="TTV190" s="396"/>
      <c r="TTW190" s="396"/>
      <c r="TTX190" s="396"/>
      <c r="TTY190" s="396"/>
      <c r="TTZ190" s="396"/>
      <c r="TUA190" s="396"/>
      <c r="TUB190" s="396"/>
      <c r="TUC190" s="396"/>
      <c r="TUD190" s="396"/>
      <c r="TUE190" s="396"/>
      <c r="TUF190" s="396"/>
      <c r="TUG190" s="396"/>
      <c r="TUH190" s="396"/>
      <c r="TUI190" s="396"/>
      <c r="TUJ190" s="396"/>
      <c r="TUK190" s="396"/>
      <c r="TUL190" s="396"/>
      <c r="TUM190" s="396"/>
      <c r="TUN190" s="396"/>
      <c r="TUO190" s="396"/>
      <c r="TUP190" s="396"/>
      <c r="TUQ190" s="396"/>
      <c r="TUR190" s="396"/>
      <c r="TUS190" s="396"/>
      <c r="TUT190" s="396"/>
      <c r="TUU190" s="396"/>
      <c r="TUV190" s="396"/>
      <c r="TUW190" s="396"/>
      <c r="TUX190" s="396"/>
      <c r="TUY190" s="396"/>
      <c r="TUZ190" s="396"/>
      <c r="TVA190" s="396"/>
      <c r="TVB190" s="396"/>
      <c r="TVC190" s="396"/>
      <c r="TVD190" s="396"/>
      <c r="TVE190" s="396"/>
      <c r="TVF190" s="396"/>
      <c r="TVG190" s="396"/>
      <c r="TVH190" s="396"/>
      <c r="TVI190" s="396"/>
      <c r="TVJ190" s="396"/>
      <c r="TVK190" s="396"/>
      <c r="TVL190" s="396"/>
      <c r="TVM190" s="396"/>
      <c r="TVN190" s="396"/>
      <c r="TVO190" s="396"/>
      <c r="TVP190" s="396"/>
      <c r="TVQ190" s="396"/>
      <c r="TVR190" s="396"/>
      <c r="TVS190" s="396"/>
      <c r="TVT190" s="396"/>
      <c r="TVU190" s="396"/>
      <c r="TVV190" s="396"/>
      <c r="TVW190" s="396"/>
      <c r="TVX190" s="396"/>
      <c r="TVY190" s="396"/>
      <c r="TVZ190" s="396"/>
      <c r="TWA190" s="396"/>
      <c r="TWB190" s="396"/>
      <c r="TWC190" s="396"/>
      <c r="TWD190" s="396"/>
      <c r="TWE190" s="396"/>
      <c r="TWF190" s="396"/>
      <c r="TWG190" s="396"/>
      <c r="TWH190" s="396"/>
      <c r="TWI190" s="396"/>
      <c r="TWJ190" s="396"/>
      <c r="TWK190" s="396"/>
      <c r="TWL190" s="396"/>
      <c r="TWM190" s="396"/>
      <c r="TWN190" s="396"/>
      <c r="TWO190" s="396"/>
      <c r="TWP190" s="396"/>
      <c r="TWQ190" s="396"/>
      <c r="TWR190" s="396"/>
      <c r="TWS190" s="396"/>
      <c r="TWT190" s="396"/>
      <c r="TWU190" s="396"/>
      <c r="TWV190" s="396"/>
      <c r="TWW190" s="396"/>
      <c r="TWX190" s="396"/>
      <c r="TWY190" s="396"/>
      <c r="TWZ190" s="396"/>
      <c r="TXA190" s="396"/>
      <c r="TXB190" s="396"/>
      <c r="TXC190" s="396"/>
      <c r="TXD190" s="396"/>
      <c r="TXE190" s="396"/>
      <c r="TXF190" s="396"/>
      <c r="TXG190" s="396"/>
      <c r="TXH190" s="396"/>
      <c r="TXI190" s="396"/>
      <c r="TXJ190" s="396"/>
      <c r="TXK190" s="396"/>
      <c r="TXL190" s="396"/>
      <c r="TXM190" s="396"/>
      <c r="TXN190" s="396"/>
      <c r="TXO190" s="396"/>
      <c r="TXP190" s="396"/>
      <c r="TXQ190" s="396"/>
      <c r="TXR190" s="396"/>
      <c r="TXS190" s="396"/>
      <c r="TXT190" s="396"/>
      <c r="TXU190" s="396"/>
      <c r="TXV190" s="396"/>
      <c r="TXW190" s="396"/>
      <c r="TXX190" s="396"/>
      <c r="TXY190" s="396"/>
      <c r="TXZ190" s="396"/>
      <c r="TYA190" s="396"/>
      <c r="TYB190" s="396"/>
      <c r="TYC190" s="396"/>
      <c r="TYD190" s="396"/>
      <c r="TYE190" s="396"/>
      <c r="TYF190" s="396"/>
      <c r="TYG190" s="396"/>
      <c r="TYH190" s="396"/>
      <c r="TYI190" s="396"/>
      <c r="TYJ190" s="396"/>
      <c r="TYK190" s="396"/>
      <c r="TYL190" s="396"/>
      <c r="TYM190" s="396"/>
      <c r="TYN190" s="396"/>
      <c r="TYO190" s="396"/>
      <c r="TYP190" s="396"/>
      <c r="TYQ190" s="396"/>
      <c r="TYR190" s="396"/>
      <c r="TYS190" s="396"/>
      <c r="TYT190" s="396"/>
      <c r="TYU190" s="396"/>
      <c r="TYV190" s="396"/>
      <c r="TYW190" s="396"/>
      <c r="TYX190" s="396"/>
      <c r="TYY190" s="396"/>
      <c r="TYZ190" s="396"/>
      <c r="TZA190" s="396"/>
      <c r="TZB190" s="396"/>
      <c r="TZC190" s="396"/>
      <c r="TZD190" s="396"/>
      <c r="TZE190" s="396"/>
      <c r="TZF190" s="396"/>
      <c r="TZG190" s="396"/>
      <c r="TZH190" s="396"/>
      <c r="TZI190" s="396"/>
      <c r="TZJ190" s="396"/>
      <c r="TZK190" s="396"/>
      <c r="TZL190" s="396"/>
      <c r="TZM190" s="396"/>
      <c r="TZN190" s="396"/>
      <c r="TZO190" s="396"/>
      <c r="TZP190" s="396"/>
      <c r="TZQ190" s="396"/>
      <c r="TZR190" s="396"/>
      <c r="TZS190" s="396"/>
      <c r="TZT190" s="396"/>
      <c r="TZU190" s="396"/>
      <c r="TZV190" s="396"/>
      <c r="TZW190" s="396"/>
      <c r="TZX190" s="396"/>
      <c r="TZY190" s="396"/>
      <c r="TZZ190" s="396"/>
      <c r="UAA190" s="396"/>
      <c r="UAB190" s="396"/>
      <c r="UAC190" s="396"/>
      <c r="UAD190" s="396"/>
      <c r="UAE190" s="396"/>
      <c r="UAF190" s="396"/>
      <c r="UAG190" s="396"/>
      <c r="UAH190" s="396"/>
      <c r="UAI190" s="396"/>
      <c r="UAJ190" s="396"/>
      <c r="UAK190" s="396"/>
      <c r="UAL190" s="396"/>
      <c r="UAM190" s="396"/>
      <c r="UAN190" s="396"/>
      <c r="UAO190" s="396"/>
      <c r="UAP190" s="396"/>
      <c r="UAQ190" s="396"/>
      <c r="UAR190" s="396"/>
      <c r="UAS190" s="396"/>
      <c r="UAT190" s="396"/>
      <c r="UAU190" s="396"/>
      <c r="UAV190" s="396"/>
      <c r="UAW190" s="396"/>
      <c r="UAX190" s="396"/>
      <c r="UAY190" s="396"/>
      <c r="UAZ190" s="396"/>
      <c r="UBA190" s="396"/>
      <c r="UBB190" s="396"/>
      <c r="UBC190" s="396"/>
      <c r="UBD190" s="396"/>
      <c r="UBE190" s="396"/>
      <c r="UBF190" s="396"/>
      <c r="UBG190" s="396"/>
      <c r="UBH190" s="396"/>
      <c r="UBI190" s="396"/>
      <c r="UBJ190" s="396"/>
      <c r="UBK190" s="396"/>
      <c r="UBL190" s="396"/>
      <c r="UBM190" s="396"/>
      <c r="UBN190" s="396"/>
      <c r="UBO190" s="396"/>
      <c r="UBP190" s="396"/>
      <c r="UBQ190" s="396"/>
      <c r="UBR190" s="396"/>
      <c r="UBS190" s="396"/>
      <c r="UBT190" s="396"/>
      <c r="UBU190" s="396"/>
      <c r="UBV190" s="396"/>
      <c r="UBW190" s="396"/>
      <c r="UBX190" s="396"/>
      <c r="UBY190" s="396"/>
      <c r="UBZ190" s="396"/>
      <c r="UCA190" s="396"/>
      <c r="UCB190" s="396"/>
      <c r="UCC190" s="396"/>
      <c r="UCD190" s="396"/>
      <c r="UCE190" s="396"/>
      <c r="UCF190" s="396"/>
      <c r="UCG190" s="396"/>
      <c r="UCH190" s="396"/>
      <c r="UCI190" s="396"/>
      <c r="UCJ190" s="396"/>
      <c r="UCK190" s="396"/>
      <c r="UCL190" s="396"/>
      <c r="UCM190" s="396"/>
      <c r="UCN190" s="396"/>
      <c r="UCO190" s="396"/>
      <c r="UCP190" s="396"/>
      <c r="UCQ190" s="396"/>
      <c r="UCR190" s="396"/>
      <c r="UCS190" s="396"/>
      <c r="UCT190" s="396"/>
      <c r="UCU190" s="396"/>
      <c r="UCV190" s="396"/>
      <c r="UCW190" s="396"/>
      <c r="UCX190" s="396"/>
      <c r="UCY190" s="396"/>
      <c r="UCZ190" s="396"/>
      <c r="UDA190" s="396"/>
      <c r="UDB190" s="396"/>
      <c r="UDC190" s="396"/>
      <c r="UDD190" s="396"/>
      <c r="UDE190" s="396"/>
      <c r="UDF190" s="396"/>
      <c r="UDG190" s="396"/>
      <c r="UDH190" s="396"/>
      <c r="UDI190" s="396"/>
      <c r="UDJ190" s="396"/>
      <c r="UDK190" s="396"/>
      <c r="UDL190" s="396"/>
      <c r="UDM190" s="396"/>
      <c r="UDN190" s="396"/>
      <c r="UDO190" s="396"/>
      <c r="UDP190" s="396"/>
      <c r="UDQ190" s="396"/>
      <c r="UDR190" s="396"/>
      <c r="UDS190" s="396"/>
      <c r="UDT190" s="396"/>
      <c r="UDU190" s="396"/>
      <c r="UDV190" s="396"/>
      <c r="UDW190" s="396"/>
      <c r="UDX190" s="396"/>
      <c r="UDY190" s="396"/>
      <c r="UDZ190" s="396"/>
      <c r="UEA190" s="396"/>
      <c r="UEB190" s="396"/>
      <c r="UEC190" s="396"/>
      <c r="UED190" s="396"/>
      <c r="UEE190" s="396"/>
      <c r="UEF190" s="396"/>
      <c r="UEG190" s="396"/>
      <c r="UEH190" s="396"/>
      <c r="UEI190" s="396"/>
      <c r="UEJ190" s="396"/>
      <c r="UEK190" s="396"/>
      <c r="UEL190" s="396"/>
      <c r="UEM190" s="396"/>
      <c r="UEN190" s="396"/>
      <c r="UEO190" s="396"/>
      <c r="UEP190" s="396"/>
      <c r="UEQ190" s="396"/>
      <c r="UER190" s="396"/>
      <c r="UES190" s="396"/>
      <c r="UET190" s="396"/>
      <c r="UEU190" s="396"/>
      <c r="UEV190" s="396"/>
      <c r="UEW190" s="396"/>
      <c r="UEX190" s="396"/>
      <c r="UEY190" s="396"/>
      <c r="UEZ190" s="396"/>
      <c r="UFA190" s="396"/>
      <c r="UFB190" s="396"/>
      <c r="UFC190" s="396"/>
      <c r="UFD190" s="396"/>
      <c r="UFE190" s="396"/>
      <c r="UFF190" s="396"/>
      <c r="UFG190" s="396"/>
      <c r="UFH190" s="396"/>
      <c r="UFI190" s="396"/>
      <c r="UFJ190" s="396"/>
      <c r="UFK190" s="396"/>
      <c r="UFL190" s="396"/>
      <c r="UFM190" s="396"/>
      <c r="UFN190" s="396"/>
      <c r="UFO190" s="396"/>
      <c r="UFP190" s="396"/>
      <c r="UFQ190" s="396"/>
      <c r="UFR190" s="396"/>
      <c r="UFS190" s="396"/>
      <c r="UFT190" s="396"/>
      <c r="UFU190" s="396"/>
      <c r="UFV190" s="396"/>
      <c r="UFW190" s="396"/>
      <c r="UFX190" s="396"/>
      <c r="UFY190" s="396"/>
      <c r="UFZ190" s="396"/>
      <c r="UGA190" s="396"/>
      <c r="UGB190" s="396"/>
      <c r="UGC190" s="396"/>
      <c r="UGD190" s="396"/>
      <c r="UGE190" s="396"/>
      <c r="UGF190" s="396"/>
      <c r="UGG190" s="396"/>
      <c r="UGH190" s="396"/>
      <c r="UGI190" s="396"/>
      <c r="UGJ190" s="396"/>
      <c r="UGK190" s="396"/>
      <c r="UGL190" s="396"/>
      <c r="UGM190" s="396"/>
      <c r="UGN190" s="396"/>
      <c r="UGO190" s="396"/>
      <c r="UGP190" s="396"/>
      <c r="UGQ190" s="396"/>
      <c r="UGR190" s="396"/>
      <c r="UGS190" s="396"/>
      <c r="UGT190" s="396"/>
      <c r="UGU190" s="396"/>
      <c r="UGV190" s="396"/>
      <c r="UGW190" s="396"/>
      <c r="UGX190" s="396"/>
      <c r="UGY190" s="396"/>
      <c r="UGZ190" s="396"/>
      <c r="UHA190" s="396"/>
      <c r="UHB190" s="396"/>
      <c r="UHC190" s="396"/>
      <c r="UHD190" s="396"/>
      <c r="UHE190" s="396"/>
      <c r="UHF190" s="396"/>
      <c r="UHG190" s="396"/>
      <c r="UHH190" s="396"/>
      <c r="UHI190" s="396"/>
      <c r="UHJ190" s="396"/>
      <c r="UHK190" s="396"/>
      <c r="UHL190" s="396"/>
      <c r="UHM190" s="396"/>
      <c r="UHN190" s="396"/>
      <c r="UHO190" s="396"/>
      <c r="UHP190" s="396"/>
      <c r="UHQ190" s="396"/>
      <c r="UHR190" s="396"/>
      <c r="UHS190" s="396"/>
      <c r="UHT190" s="396"/>
      <c r="UHU190" s="396"/>
      <c r="UHV190" s="396"/>
      <c r="UHW190" s="396"/>
      <c r="UHX190" s="396"/>
      <c r="UHY190" s="396"/>
      <c r="UHZ190" s="396"/>
      <c r="UIA190" s="396"/>
      <c r="UIB190" s="396"/>
      <c r="UIC190" s="396"/>
      <c r="UID190" s="396"/>
      <c r="UIE190" s="396"/>
      <c r="UIF190" s="396"/>
      <c r="UIG190" s="396"/>
      <c r="UIH190" s="396"/>
      <c r="UII190" s="396"/>
      <c r="UIJ190" s="396"/>
      <c r="UIK190" s="396"/>
      <c r="UIL190" s="396"/>
      <c r="UIM190" s="396"/>
      <c r="UIN190" s="396"/>
      <c r="UIO190" s="396"/>
      <c r="UIP190" s="396"/>
      <c r="UIQ190" s="396"/>
      <c r="UIR190" s="396"/>
      <c r="UIS190" s="396"/>
      <c r="UIT190" s="396"/>
      <c r="UIU190" s="396"/>
      <c r="UIV190" s="396"/>
      <c r="UIW190" s="396"/>
      <c r="UIX190" s="396"/>
      <c r="UIY190" s="396"/>
      <c r="UIZ190" s="396"/>
      <c r="UJA190" s="396"/>
      <c r="UJB190" s="396"/>
      <c r="UJC190" s="396"/>
      <c r="UJD190" s="396"/>
      <c r="UJE190" s="396"/>
      <c r="UJF190" s="396"/>
      <c r="UJG190" s="396"/>
      <c r="UJH190" s="396"/>
      <c r="UJI190" s="396"/>
      <c r="UJJ190" s="396"/>
      <c r="UJK190" s="396"/>
      <c r="UJL190" s="396"/>
      <c r="UJM190" s="396"/>
      <c r="UJN190" s="396"/>
      <c r="UJO190" s="396"/>
      <c r="UJP190" s="396"/>
      <c r="UJQ190" s="396"/>
      <c r="UJR190" s="396"/>
      <c r="UJS190" s="396"/>
      <c r="UJT190" s="396"/>
      <c r="UJU190" s="396"/>
      <c r="UJV190" s="396"/>
      <c r="UJW190" s="396"/>
      <c r="UJX190" s="396"/>
      <c r="UJY190" s="396"/>
      <c r="UJZ190" s="396"/>
      <c r="UKA190" s="396"/>
      <c r="UKB190" s="396"/>
      <c r="UKC190" s="396"/>
      <c r="UKD190" s="396"/>
      <c r="UKE190" s="396"/>
      <c r="UKF190" s="396"/>
      <c r="UKG190" s="396"/>
      <c r="UKH190" s="396"/>
      <c r="UKI190" s="396"/>
      <c r="UKJ190" s="396"/>
      <c r="UKK190" s="396"/>
      <c r="UKL190" s="396"/>
      <c r="UKM190" s="396"/>
      <c r="UKN190" s="396"/>
      <c r="UKO190" s="396"/>
      <c r="UKP190" s="396"/>
      <c r="UKQ190" s="396"/>
      <c r="UKR190" s="396"/>
      <c r="UKS190" s="396"/>
      <c r="UKT190" s="396"/>
      <c r="UKU190" s="396"/>
      <c r="UKV190" s="396"/>
      <c r="UKW190" s="396"/>
      <c r="UKX190" s="396"/>
      <c r="UKY190" s="396"/>
      <c r="UKZ190" s="396"/>
      <c r="ULA190" s="396"/>
      <c r="ULB190" s="396"/>
      <c r="ULC190" s="396"/>
      <c r="ULD190" s="396"/>
      <c r="ULE190" s="396"/>
      <c r="ULF190" s="396"/>
      <c r="ULG190" s="396"/>
      <c r="ULH190" s="396"/>
      <c r="ULI190" s="396"/>
      <c r="ULJ190" s="396"/>
      <c r="ULK190" s="396"/>
      <c r="ULL190" s="396"/>
      <c r="ULM190" s="396"/>
      <c r="ULN190" s="396"/>
      <c r="ULO190" s="396"/>
      <c r="ULP190" s="396"/>
      <c r="ULQ190" s="396"/>
      <c r="ULR190" s="396"/>
      <c r="ULS190" s="396"/>
      <c r="ULT190" s="396"/>
      <c r="ULU190" s="396"/>
      <c r="ULV190" s="396"/>
      <c r="ULW190" s="396"/>
      <c r="ULX190" s="396"/>
      <c r="ULY190" s="396"/>
      <c r="ULZ190" s="396"/>
      <c r="UMA190" s="396"/>
      <c r="UMB190" s="396"/>
      <c r="UMC190" s="396"/>
      <c r="UMD190" s="396"/>
      <c r="UME190" s="396"/>
      <c r="UMF190" s="396"/>
      <c r="UMG190" s="396"/>
      <c r="UMH190" s="396"/>
      <c r="UMI190" s="396"/>
      <c r="UMJ190" s="396"/>
      <c r="UMK190" s="396"/>
      <c r="UML190" s="396"/>
      <c r="UMM190" s="396"/>
      <c r="UMN190" s="396"/>
      <c r="UMO190" s="396"/>
      <c r="UMP190" s="396"/>
      <c r="UMQ190" s="396"/>
      <c r="UMR190" s="396"/>
      <c r="UMS190" s="396"/>
      <c r="UMT190" s="396"/>
      <c r="UMU190" s="396"/>
      <c r="UMV190" s="396"/>
      <c r="UMW190" s="396"/>
      <c r="UMX190" s="396"/>
      <c r="UMY190" s="396"/>
      <c r="UMZ190" s="396"/>
      <c r="UNA190" s="396"/>
      <c r="UNB190" s="396"/>
      <c r="UNC190" s="396"/>
      <c r="UND190" s="396"/>
      <c r="UNE190" s="396"/>
      <c r="UNF190" s="396"/>
      <c r="UNG190" s="396"/>
      <c r="UNH190" s="396"/>
      <c r="UNI190" s="396"/>
      <c r="UNJ190" s="396"/>
      <c r="UNK190" s="396"/>
      <c r="UNL190" s="396"/>
      <c r="UNM190" s="396"/>
      <c r="UNN190" s="396"/>
      <c r="UNO190" s="396"/>
      <c r="UNP190" s="396"/>
      <c r="UNQ190" s="396"/>
      <c r="UNR190" s="396"/>
      <c r="UNS190" s="396"/>
      <c r="UNT190" s="396"/>
      <c r="UNU190" s="396"/>
      <c r="UNV190" s="396"/>
      <c r="UNW190" s="396"/>
      <c r="UNX190" s="396"/>
      <c r="UNY190" s="396"/>
      <c r="UNZ190" s="396"/>
      <c r="UOA190" s="396"/>
      <c r="UOB190" s="396"/>
      <c r="UOC190" s="396"/>
      <c r="UOD190" s="396"/>
      <c r="UOE190" s="396"/>
      <c r="UOF190" s="396"/>
      <c r="UOG190" s="396"/>
      <c r="UOH190" s="396"/>
      <c r="UOI190" s="396"/>
      <c r="UOJ190" s="396"/>
      <c r="UOK190" s="396"/>
      <c r="UOL190" s="396"/>
      <c r="UOM190" s="396"/>
      <c r="UON190" s="396"/>
      <c r="UOO190" s="396"/>
      <c r="UOP190" s="396"/>
      <c r="UOQ190" s="396"/>
      <c r="UOR190" s="396"/>
      <c r="UOS190" s="396"/>
      <c r="UOT190" s="396"/>
      <c r="UOU190" s="396"/>
      <c r="UOV190" s="396"/>
      <c r="UOW190" s="396"/>
      <c r="UOX190" s="396"/>
      <c r="UOY190" s="396"/>
      <c r="UOZ190" s="396"/>
      <c r="UPA190" s="396"/>
      <c r="UPB190" s="396"/>
      <c r="UPC190" s="396"/>
      <c r="UPD190" s="396"/>
      <c r="UPE190" s="396"/>
      <c r="UPF190" s="396"/>
      <c r="UPG190" s="396"/>
      <c r="UPH190" s="396"/>
      <c r="UPI190" s="396"/>
      <c r="UPJ190" s="396"/>
      <c r="UPK190" s="396"/>
      <c r="UPL190" s="396"/>
      <c r="UPM190" s="396"/>
      <c r="UPN190" s="396"/>
      <c r="UPO190" s="396"/>
      <c r="UPP190" s="396"/>
      <c r="UPQ190" s="396"/>
      <c r="UPR190" s="396"/>
      <c r="UPS190" s="396"/>
      <c r="UPT190" s="396"/>
      <c r="UPU190" s="396"/>
      <c r="UPV190" s="396"/>
      <c r="UPW190" s="396"/>
      <c r="UPX190" s="396"/>
      <c r="UPY190" s="396"/>
      <c r="UPZ190" s="396"/>
      <c r="UQA190" s="396"/>
      <c r="UQB190" s="396"/>
      <c r="UQC190" s="396"/>
      <c r="UQD190" s="396"/>
      <c r="UQE190" s="396"/>
      <c r="UQF190" s="396"/>
      <c r="UQG190" s="396"/>
      <c r="UQH190" s="396"/>
      <c r="UQI190" s="396"/>
      <c r="UQJ190" s="396"/>
      <c r="UQK190" s="396"/>
      <c r="UQL190" s="396"/>
      <c r="UQM190" s="396"/>
      <c r="UQN190" s="396"/>
      <c r="UQO190" s="396"/>
      <c r="UQP190" s="396"/>
      <c r="UQQ190" s="396"/>
      <c r="UQR190" s="396"/>
      <c r="UQS190" s="396"/>
      <c r="UQT190" s="396"/>
      <c r="UQU190" s="396"/>
      <c r="UQV190" s="396"/>
      <c r="UQW190" s="396"/>
      <c r="UQX190" s="396"/>
      <c r="UQY190" s="396"/>
      <c r="UQZ190" s="396"/>
      <c r="URA190" s="396"/>
      <c r="URB190" s="396"/>
      <c r="URC190" s="396"/>
      <c r="URD190" s="396"/>
      <c r="URE190" s="396"/>
      <c r="URF190" s="396"/>
      <c r="URG190" s="396"/>
      <c r="URH190" s="396"/>
      <c r="URI190" s="396"/>
      <c r="URJ190" s="396"/>
      <c r="URK190" s="396"/>
      <c r="URL190" s="396"/>
      <c r="URM190" s="396"/>
      <c r="URN190" s="396"/>
      <c r="URO190" s="396"/>
      <c r="URP190" s="396"/>
      <c r="URQ190" s="396"/>
      <c r="URR190" s="396"/>
      <c r="URS190" s="396"/>
      <c r="URT190" s="396"/>
      <c r="URU190" s="396"/>
      <c r="URV190" s="396"/>
      <c r="URW190" s="396"/>
      <c r="URX190" s="396"/>
      <c r="URY190" s="396"/>
      <c r="URZ190" s="396"/>
      <c r="USA190" s="396"/>
      <c r="USB190" s="396"/>
      <c r="USC190" s="396"/>
      <c r="USD190" s="396"/>
      <c r="USE190" s="396"/>
      <c r="USF190" s="396"/>
      <c r="USG190" s="396"/>
      <c r="USH190" s="396"/>
      <c r="USI190" s="396"/>
      <c r="USJ190" s="396"/>
      <c r="USK190" s="396"/>
      <c r="USL190" s="396"/>
      <c r="USM190" s="396"/>
      <c r="USN190" s="396"/>
      <c r="USO190" s="396"/>
      <c r="USP190" s="396"/>
      <c r="USQ190" s="396"/>
      <c r="USR190" s="396"/>
      <c r="USS190" s="396"/>
      <c r="UST190" s="396"/>
      <c r="USU190" s="396"/>
      <c r="USV190" s="396"/>
      <c r="USW190" s="396"/>
      <c r="USX190" s="396"/>
      <c r="USY190" s="396"/>
      <c r="USZ190" s="396"/>
      <c r="UTA190" s="396"/>
      <c r="UTB190" s="396"/>
      <c r="UTC190" s="396"/>
      <c r="UTD190" s="396"/>
      <c r="UTE190" s="396"/>
      <c r="UTF190" s="396"/>
      <c r="UTG190" s="396"/>
      <c r="UTH190" s="396"/>
      <c r="UTI190" s="396"/>
      <c r="UTJ190" s="396"/>
      <c r="UTK190" s="396"/>
      <c r="UTL190" s="396"/>
      <c r="UTM190" s="396"/>
      <c r="UTN190" s="396"/>
      <c r="UTO190" s="396"/>
      <c r="UTP190" s="396"/>
      <c r="UTQ190" s="396"/>
      <c r="UTR190" s="396"/>
      <c r="UTS190" s="396"/>
      <c r="UTT190" s="396"/>
      <c r="UTU190" s="396"/>
      <c r="UTV190" s="396"/>
      <c r="UTW190" s="396"/>
      <c r="UTX190" s="396"/>
      <c r="UTY190" s="396"/>
      <c r="UTZ190" s="396"/>
      <c r="UUA190" s="396"/>
      <c r="UUB190" s="396"/>
      <c r="UUC190" s="396"/>
      <c r="UUD190" s="396"/>
      <c r="UUE190" s="396"/>
      <c r="UUF190" s="396"/>
      <c r="UUG190" s="396"/>
      <c r="UUH190" s="396"/>
      <c r="UUI190" s="396"/>
      <c r="UUJ190" s="396"/>
      <c r="UUK190" s="396"/>
      <c r="UUL190" s="396"/>
      <c r="UUM190" s="396"/>
      <c r="UUN190" s="396"/>
      <c r="UUO190" s="396"/>
      <c r="UUP190" s="396"/>
      <c r="UUQ190" s="396"/>
      <c r="UUR190" s="396"/>
      <c r="UUS190" s="396"/>
      <c r="UUT190" s="396"/>
      <c r="UUU190" s="396"/>
      <c r="UUV190" s="396"/>
      <c r="UUW190" s="396"/>
      <c r="UUX190" s="396"/>
      <c r="UUY190" s="396"/>
      <c r="UUZ190" s="396"/>
      <c r="UVA190" s="396"/>
      <c r="UVB190" s="396"/>
      <c r="UVC190" s="396"/>
      <c r="UVD190" s="396"/>
      <c r="UVE190" s="396"/>
      <c r="UVF190" s="396"/>
      <c r="UVG190" s="396"/>
      <c r="UVH190" s="396"/>
      <c r="UVI190" s="396"/>
      <c r="UVJ190" s="396"/>
      <c r="UVK190" s="396"/>
      <c r="UVL190" s="396"/>
      <c r="UVM190" s="396"/>
      <c r="UVN190" s="396"/>
      <c r="UVO190" s="396"/>
      <c r="UVP190" s="396"/>
      <c r="UVQ190" s="396"/>
      <c r="UVR190" s="396"/>
      <c r="UVS190" s="396"/>
      <c r="UVT190" s="396"/>
      <c r="UVU190" s="396"/>
      <c r="UVV190" s="396"/>
      <c r="UVW190" s="396"/>
      <c r="UVX190" s="396"/>
      <c r="UVY190" s="396"/>
      <c r="UVZ190" s="396"/>
      <c r="UWA190" s="396"/>
      <c r="UWB190" s="396"/>
      <c r="UWC190" s="396"/>
      <c r="UWD190" s="396"/>
      <c r="UWE190" s="396"/>
      <c r="UWF190" s="396"/>
      <c r="UWG190" s="396"/>
      <c r="UWH190" s="396"/>
      <c r="UWI190" s="396"/>
      <c r="UWJ190" s="396"/>
      <c r="UWK190" s="396"/>
      <c r="UWL190" s="396"/>
      <c r="UWM190" s="396"/>
      <c r="UWN190" s="396"/>
      <c r="UWO190" s="396"/>
      <c r="UWP190" s="396"/>
      <c r="UWQ190" s="396"/>
      <c r="UWR190" s="396"/>
      <c r="UWS190" s="396"/>
      <c r="UWT190" s="396"/>
      <c r="UWU190" s="396"/>
      <c r="UWV190" s="396"/>
      <c r="UWW190" s="396"/>
      <c r="UWX190" s="396"/>
      <c r="UWY190" s="396"/>
      <c r="UWZ190" s="396"/>
      <c r="UXA190" s="396"/>
      <c r="UXB190" s="396"/>
      <c r="UXC190" s="396"/>
      <c r="UXD190" s="396"/>
      <c r="UXE190" s="396"/>
      <c r="UXF190" s="396"/>
      <c r="UXG190" s="396"/>
      <c r="UXH190" s="396"/>
      <c r="UXI190" s="396"/>
      <c r="UXJ190" s="396"/>
      <c r="UXK190" s="396"/>
      <c r="UXL190" s="396"/>
      <c r="UXM190" s="396"/>
      <c r="UXN190" s="396"/>
      <c r="UXO190" s="396"/>
      <c r="UXP190" s="396"/>
      <c r="UXQ190" s="396"/>
      <c r="UXR190" s="396"/>
      <c r="UXS190" s="396"/>
      <c r="UXT190" s="396"/>
      <c r="UXU190" s="396"/>
      <c r="UXV190" s="396"/>
      <c r="UXW190" s="396"/>
      <c r="UXX190" s="396"/>
      <c r="UXY190" s="396"/>
      <c r="UXZ190" s="396"/>
      <c r="UYA190" s="396"/>
      <c r="UYB190" s="396"/>
      <c r="UYC190" s="396"/>
      <c r="UYD190" s="396"/>
      <c r="UYE190" s="396"/>
      <c r="UYF190" s="396"/>
      <c r="UYG190" s="396"/>
      <c r="UYH190" s="396"/>
      <c r="UYI190" s="396"/>
      <c r="UYJ190" s="396"/>
      <c r="UYK190" s="396"/>
      <c r="UYL190" s="396"/>
      <c r="UYM190" s="396"/>
      <c r="UYN190" s="396"/>
      <c r="UYO190" s="396"/>
      <c r="UYP190" s="396"/>
      <c r="UYQ190" s="396"/>
      <c r="UYR190" s="396"/>
      <c r="UYS190" s="396"/>
      <c r="UYT190" s="396"/>
      <c r="UYU190" s="396"/>
      <c r="UYV190" s="396"/>
      <c r="UYW190" s="396"/>
      <c r="UYX190" s="396"/>
      <c r="UYY190" s="396"/>
      <c r="UYZ190" s="396"/>
      <c r="UZA190" s="396"/>
      <c r="UZB190" s="396"/>
      <c r="UZC190" s="396"/>
      <c r="UZD190" s="396"/>
      <c r="UZE190" s="396"/>
      <c r="UZF190" s="396"/>
      <c r="UZG190" s="396"/>
      <c r="UZH190" s="396"/>
      <c r="UZI190" s="396"/>
      <c r="UZJ190" s="396"/>
      <c r="UZK190" s="396"/>
      <c r="UZL190" s="396"/>
      <c r="UZM190" s="396"/>
      <c r="UZN190" s="396"/>
      <c r="UZO190" s="396"/>
      <c r="UZP190" s="396"/>
      <c r="UZQ190" s="396"/>
      <c r="UZR190" s="396"/>
      <c r="UZS190" s="396"/>
      <c r="UZT190" s="396"/>
      <c r="UZU190" s="396"/>
      <c r="UZV190" s="396"/>
      <c r="UZW190" s="396"/>
      <c r="UZX190" s="396"/>
      <c r="UZY190" s="396"/>
      <c r="UZZ190" s="396"/>
      <c r="VAA190" s="396"/>
      <c r="VAB190" s="396"/>
      <c r="VAC190" s="396"/>
      <c r="VAD190" s="396"/>
      <c r="VAE190" s="396"/>
      <c r="VAF190" s="396"/>
      <c r="VAG190" s="396"/>
      <c r="VAH190" s="396"/>
      <c r="VAI190" s="396"/>
      <c r="VAJ190" s="396"/>
      <c r="VAK190" s="396"/>
      <c r="VAL190" s="396"/>
      <c r="VAM190" s="396"/>
      <c r="VAN190" s="396"/>
      <c r="VAO190" s="396"/>
      <c r="VAP190" s="396"/>
      <c r="VAQ190" s="396"/>
      <c r="VAR190" s="396"/>
      <c r="VAS190" s="396"/>
      <c r="VAT190" s="396"/>
      <c r="VAU190" s="396"/>
      <c r="VAV190" s="396"/>
      <c r="VAW190" s="396"/>
      <c r="VAX190" s="396"/>
      <c r="VAY190" s="396"/>
      <c r="VAZ190" s="396"/>
      <c r="VBA190" s="396"/>
      <c r="VBB190" s="396"/>
      <c r="VBC190" s="396"/>
      <c r="VBD190" s="396"/>
      <c r="VBE190" s="396"/>
      <c r="VBF190" s="396"/>
      <c r="VBG190" s="396"/>
      <c r="VBH190" s="396"/>
      <c r="VBI190" s="396"/>
      <c r="VBJ190" s="396"/>
      <c r="VBK190" s="396"/>
      <c r="VBL190" s="396"/>
      <c r="VBM190" s="396"/>
      <c r="VBN190" s="396"/>
      <c r="VBO190" s="396"/>
      <c r="VBP190" s="396"/>
      <c r="VBQ190" s="396"/>
      <c r="VBR190" s="396"/>
      <c r="VBS190" s="396"/>
      <c r="VBT190" s="396"/>
      <c r="VBU190" s="396"/>
      <c r="VBV190" s="396"/>
      <c r="VBW190" s="396"/>
      <c r="VBX190" s="396"/>
      <c r="VBY190" s="396"/>
      <c r="VBZ190" s="396"/>
      <c r="VCA190" s="396"/>
      <c r="VCB190" s="396"/>
      <c r="VCC190" s="396"/>
      <c r="VCD190" s="396"/>
      <c r="VCE190" s="396"/>
      <c r="VCF190" s="396"/>
      <c r="VCG190" s="396"/>
      <c r="VCH190" s="396"/>
      <c r="VCI190" s="396"/>
      <c r="VCJ190" s="396"/>
      <c r="VCK190" s="396"/>
      <c r="VCL190" s="396"/>
      <c r="VCM190" s="396"/>
      <c r="VCN190" s="396"/>
      <c r="VCO190" s="396"/>
      <c r="VCP190" s="396"/>
      <c r="VCQ190" s="396"/>
      <c r="VCR190" s="396"/>
      <c r="VCS190" s="396"/>
      <c r="VCT190" s="396"/>
      <c r="VCU190" s="396"/>
      <c r="VCV190" s="396"/>
      <c r="VCW190" s="396"/>
      <c r="VCX190" s="396"/>
      <c r="VCY190" s="396"/>
      <c r="VCZ190" s="396"/>
      <c r="VDA190" s="396"/>
      <c r="VDB190" s="396"/>
      <c r="VDC190" s="396"/>
      <c r="VDD190" s="396"/>
      <c r="VDE190" s="396"/>
      <c r="VDF190" s="396"/>
      <c r="VDG190" s="396"/>
      <c r="VDH190" s="396"/>
      <c r="VDI190" s="396"/>
      <c r="VDJ190" s="396"/>
      <c r="VDK190" s="396"/>
      <c r="VDL190" s="396"/>
      <c r="VDM190" s="396"/>
      <c r="VDN190" s="396"/>
      <c r="VDO190" s="396"/>
      <c r="VDP190" s="396"/>
      <c r="VDQ190" s="396"/>
      <c r="VDR190" s="396"/>
      <c r="VDS190" s="396"/>
      <c r="VDT190" s="396"/>
      <c r="VDU190" s="396"/>
      <c r="VDV190" s="396"/>
      <c r="VDW190" s="396"/>
      <c r="VDX190" s="396"/>
      <c r="VDY190" s="396"/>
      <c r="VDZ190" s="396"/>
      <c r="VEA190" s="396"/>
      <c r="VEB190" s="396"/>
      <c r="VEC190" s="396"/>
      <c r="VED190" s="396"/>
      <c r="VEE190" s="396"/>
      <c r="VEF190" s="396"/>
      <c r="VEG190" s="396"/>
      <c r="VEH190" s="396"/>
      <c r="VEI190" s="396"/>
      <c r="VEJ190" s="396"/>
      <c r="VEK190" s="396"/>
      <c r="VEL190" s="396"/>
      <c r="VEM190" s="396"/>
      <c r="VEN190" s="396"/>
      <c r="VEO190" s="396"/>
      <c r="VEP190" s="396"/>
      <c r="VEQ190" s="396"/>
      <c r="VER190" s="396"/>
      <c r="VES190" s="396"/>
      <c r="VET190" s="396"/>
      <c r="VEU190" s="396"/>
      <c r="VEV190" s="396"/>
      <c r="VEW190" s="396"/>
      <c r="VEX190" s="396"/>
      <c r="VEY190" s="396"/>
      <c r="VEZ190" s="396"/>
      <c r="VFA190" s="396"/>
      <c r="VFB190" s="396"/>
      <c r="VFC190" s="396"/>
      <c r="VFD190" s="396"/>
      <c r="VFE190" s="396"/>
      <c r="VFF190" s="396"/>
      <c r="VFG190" s="396"/>
      <c r="VFH190" s="396"/>
      <c r="VFI190" s="396"/>
      <c r="VFJ190" s="396"/>
      <c r="VFK190" s="396"/>
      <c r="VFL190" s="396"/>
      <c r="VFM190" s="396"/>
      <c r="VFN190" s="396"/>
      <c r="VFO190" s="396"/>
      <c r="VFP190" s="396"/>
      <c r="VFQ190" s="396"/>
      <c r="VFR190" s="396"/>
      <c r="VFS190" s="396"/>
      <c r="VFT190" s="396"/>
      <c r="VFU190" s="396"/>
      <c r="VFV190" s="396"/>
      <c r="VFW190" s="396"/>
      <c r="VFX190" s="396"/>
      <c r="VFY190" s="396"/>
      <c r="VFZ190" s="396"/>
      <c r="VGA190" s="396"/>
      <c r="VGB190" s="396"/>
      <c r="VGC190" s="396"/>
      <c r="VGD190" s="396"/>
      <c r="VGE190" s="396"/>
      <c r="VGF190" s="396"/>
      <c r="VGG190" s="396"/>
      <c r="VGH190" s="396"/>
      <c r="VGI190" s="396"/>
      <c r="VGJ190" s="396"/>
      <c r="VGK190" s="396"/>
      <c r="VGL190" s="396"/>
      <c r="VGM190" s="396"/>
      <c r="VGN190" s="396"/>
      <c r="VGO190" s="396"/>
      <c r="VGP190" s="396"/>
      <c r="VGQ190" s="396"/>
      <c r="VGR190" s="396"/>
      <c r="VGS190" s="396"/>
      <c r="VGT190" s="396"/>
      <c r="VGU190" s="396"/>
      <c r="VGV190" s="396"/>
      <c r="VGW190" s="396"/>
      <c r="VGX190" s="396"/>
      <c r="VGY190" s="396"/>
      <c r="VGZ190" s="396"/>
      <c r="VHA190" s="396"/>
      <c r="VHB190" s="396"/>
      <c r="VHC190" s="396"/>
      <c r="VHD190" s="396"/>
      <c r="VHE190" s="396"/>
      <c r="VHF190" s="396"/>
      <c r="VHG190" s="396"/>
      <c r="VHH190" s="396"/>
      <c r="VHI190" s="396"/>
      <c r="VHJ190" s="396"/>
      <c r="VHK190" s="396"/>
      <c r="VHL190" s="396"/>
      <c r="VHM190" s="396"/>
      <c r="VHN190" s="396"/>
      <c r="VHO190" s="396"/>
      <c r="VHP190" s="396"/>
      <c r="VHQ190" s="396"/>
      <c r="VHR190" s="396"/>
      <c r="VHS190" s="396"/>
      <c r="VHT190" s="396"/>
      <c r="VHU190" s="396"/>
      <c r="VHV190" s="396"/>
      <c r="VHW190" s="396"/>
      <c r="VHX190" s="396"/>
      <c r="VHY190" s="396"/>
      <c r="VHZ190" s="396"/>
      <c r="VIA190" s="396"/>
      <c r="VIB190" s="396"/>
      <c r="VIC190" s="396"/>
      <c r="VID190" s="396"/>
      <c r="VIE190" s="396"/>
      <c r="VIF190" s="396"/>
      <c r="VIG190" s="396"/>
      <c r="VIH190" s="396"/>
      <c r="VII190" s="396"/>
      <c r="VIJ190" s="396"/>
      <c r="VIK190" s="396"/>
      <c r="VIL190" s="396"/>
      <c r="VIM190" s="396"/>
      <c r="VIN190" s="396"/>
      <c r="VIO190" s="396"/>
      <c r="VIP190" s="396"/>
      <c r="VIQ190" s="396"/>
      <c r="VIR190" s="396"/>
      <c r="VIS190" s="396"/>
      <c r="VIT190" s="396"/>
      <c r="VIU190" s="396"/>
      <c r="VIV190" s="396"/>
      <c r="VIW190" s="396"/>
      <c r="VIX190" s="396"/>
      <c r="VIY190" s="396"/>
      <c r="VIZ190" s="396"/>
      <c r="VJA190" s="396"/>
      <c r="VJB190" s="396"/>
      <c r="VJC190" s="396"/>
      <c r="VJD190" s="396"/>
      <c r="VJE190" s="396"/>
      <c r="VJF190" s="396"/>
      <c r="VJG190" s="396"/>
      <c r="VJH190" s="396"/>
      <c r="VJI190" s="396"/>
      <c r="VJJ190" s="396"/>
      <c r="VJK190" s="396"/>
      <c r="VJL190" s="396"/>
      <c r="VJM190" s="396"/>
      <c r="VJN190" s="396"/>
      <c r="VJO190" s="396"/>
      <c r="VJP190" s="396"/>
      <c r="VJQ190" s="396"/>
      <c r="VJR190" s="396"/>
      <c r="VJS190" s="396"/>
      <c r="VJT190" s="396"/>
      <c r="VJU190" s="396"/>
      <c r="VJV190" s="396"/>
      <c r="VJW190" s="396"/>
      <c r="VJX190" s="396"/>
      <c r="VJY190" s="396"/>
      <c r="VJZ190" s="396"/>
      <c r="VKA190" s="396"/>
      <c r="VKB190" s="396"/>
      <c r="VKC190" s="396"/>
      <c r="VKD190" s="396"/>
      <c r="VKE190" s="396"/>
      <c r="VKF190" s="396"/>
      <c r="VKG190" s="396"/>
      <c r="VKH190" s="396"/>
      <c r="VKI190" s="396"/>
      <c r="VKJ190" s="396"/>
      <c r="VKK190" s="396"/>
      <c r="VKL190" s="396"/>
      <c r="VKM190" s="396"/>
      <c r="VKN190" s="396"/>
      <c r="VKO190" s="396"/>
      <c r="VKP190" s="396"/>
      <c r="VKQ190" s="396"/>
      <c r="VKR190" s="396"/>
      <c r="VKS190" s="396"/>
      <c r="VKT190" s="396"/>
      <c r="VKU190" s="396"/>
      <c r="VKV190" s="396"/>
      <c r="VKW190" s="396"/>
      <c r="VKX190" s="396"/>
      <c r="VKY190" s="396"/>
      <c r="VKZ190" s="396"/>
      <c r="VLA190" s="396"/>
      <c r="VLB190" s="396"/>
      <c r="VLC190" s="396"/>
      <c r="VLD190" s="396"/>
      <c r="VLE190" s="396"/>
      <c r="VLF190" s="396"/>
      <c r="VLG190" s="396"/>
      <c r="VLH190" s="396"/>
      <c r="VLI190" s="396"/>
      <c r="VLJ190" s="396"/>
      <c r="VLK190" s="396"/>
      <c r="VLL190" s="396"/>
      <c r="VLM190" s="396"/>
      <c r="VLN190" s="396"/>
      <c r="VLO190" s="396"/>
      <c r="VLP190" s="396"/>
      <c r="VLQ190" s="396"/>
      <c r="VLR190" s="396"/>
      <c r="VLS190" s="396"/>
      <c r="VLT190" s="396"/>
      <c r="VLU190" s="396"/>
      <c r="VLV190" s="396"/>
      <c r="VLW190" s="396"/>
      <c r="VLX190" s="396"/>
      <c r="VLY190" s="396"/>
      <c r="VLZ190" s="396"/>
      <c r="VMA190" s="396"/>
      <c r="VMB190" s="396"/>
      <c r="VMC190" s="396"/>
      <c r="VMD190" s="396"/>
      <c r="VME190" s="396"/>
      <c r="VMF190" s="396"/>
      <c r="VMG190" s="396"/>
      <c r="VMH190" s="396"/>
      <c r="VMI190" s="396"/>
      <c r="VMJ190" s="396"/>
      <c r="VMK190" s="396"/>
      <c r="VML190" s="396"/>
      <c r="VMM190" s="396"/>
      <c r="VMN190" s="396"/>
      <c r="VMO190" s="396"/>
      <c r="VMP190" s="396"/>
      <c r="VMQ190" s="396"/>
      <c r="VMR190" s="396"/>
      <c r="VMS190" s="396"/>
      <c r="VMT190" s="396"/>
      <c r="VMU190" s="396"/>
      <c r="VMV190" s="396"/>
      <c r="VMW190" s="396"/>
      <c r="VMX190" s="396"/>
      <c r="VMY190" s="396"/>
      <c r="VMZ190" s="396"/>
      <c r="VNA190" s="396"/>
      <c r="VNB190" s="396"/>
      <c r="VNC190" s="396"/>
      <c r="VND190" s="396"/>
      <c r="VNE190" s="396"/>
      <c r="VNF190" s="396"/>
      <c r="VNG190" s="396"/>
      <c r="VNH190" s="396"/>
      <c r="VNI190" s="396"/>
      <c r="VNJ190" s="396"/>
      <c r="VNK190" s="396"/>
      <c r="VNL190" s="396"/>
      <c r="VNM190" s="396"/>
      <c r="VNN190" s="396"/>
      <c r="VNO190" s="396"/>
      <c r="VNP190" s="396"/>
      <c r="VNQ190" s="396"/>
      <c r="VNR190" s="396"/>
      <c r="VNS190" s="396"/>
      <c r="VNT190" s="396"/>
      <c r="VNU190" s="396"/>
      <c r="VNV190" s="396"/>
      <c r="VNW190" s="396"/>
      <c r="VNX190" s="396"/>
      <c r="VNY190" s="396"/>
      <c r="VNZ190" s="396"/>
      <c r="VOA190" s="396"/>
      <c r="VOB190" s="396"/>
      <c r="VOC190" s="396"/>
      <c r="VOD190" s="396"/>
      <c r="VOE190" s="396"/>
      <c r="VOF190" s="396"/>
      <c r="VOG190" s="396"/>
      <c r="VOH190" s="396"/>
      <c r="VOI190" s="396"/>
      <c r="VOJ190" s="396"/>
      <c r="VOK190" s="396"/>
      <c r="VOL190" s="396"/>
      <c r="VOM190" s="396"/>
      <c r="VON190" s="396"/>
      <c r="VOO190" s="396"/>
      <c r="VOP190" s="396"/>
      <c r="VOQ190" s="396"/>
      <c r="VOR190" s="396"/>
      <c r="VOS190" s="396"/>
      <c r="VOT190" s="396"/>
      <c r="VOU190" s="396"/>
      <c r="VOV190" s="396"/>
      <c r="VOW190" s="396"/>
      <c r="VOX190" s="396"/>
      <c r="VOY190" s="396"/>
      <c r="VOZ190" s="396"/>
      <c r="VPA190" s="396"/>
      <c r="VPB190" s="396"/>
      <c r="VPC190" s="396"/>
      <c r="VPD190" s="396"/>
      <c r="VPE190" s="396"/>
      <c r="VPF190" s="396"/>
      <c r="VPG190" s="396"/>
      <c r="VPH190" s="396"/>
      <c r="VPI190" s="396"/>
      <c r="VPJ190" s="396"/>
      <c r="VPK190" s="396"/>
      <c r="VPL190" s="396"/>
      <c r="VPM190" s="396"/>
      <c r="VPN190" s="396"/>
      <c r="VPO190" s="396"/>
      <c r="VPP190" s="396"/>
      <c r="VPQ190" s="396"/>
      <c r="VPR190" s="396"/>
      <c r="VPS190" s="396"/>
      <c r="VPT190" s="396"/>
      <c r="VPU190" s="396"/>
      <c r="VPV190" s="396"/>
      <c r="VPW190" s="396"/>
      <c r="VPX190" s="396"/>
      <c r="VPY190" s="396"/>
      <c r="VPZ190" s="396"/>
      <c r="VQA190" s="396"/>
      <c r="VQB190" s="396"/>
      <c r="VQC190" s="396"/>
      <c r="VQD190" s="396"/>
      <c r="VQE190" s="396"/>
      <c r="VQF190" s="396"/>
      <c r="VQG190" s="396"/>
      <c r="VQH190" s="396"/>
      <c r="VQI190" s="396"/>
      <c r="VQJ190" s="396"/>
      <c r="VQK190" s="396"/>
      <c r="VQL190" s="396"/>
      <c r="VQM190" s="396"/>
      <c r="VQN190" s="396"/>
      <c r="VQO190" s="396"/>
      <c r="VQP190" s="396"/>
      <c r="VQQ190" s="396"/>
      <c r="VQR190" s="396"/>
      <c r="VQS190" s="396"/>
      <c r="VQT190" s="396"/>
      <c r="VQU190" s="396"/>
      <c r="VQV190" s="396"/>
      <c r="VQW190" s="396"/>
      <c r="VQX190" s="396"/>
      <c r="VQY190" s="396"/>
      <c r="VQZ190" s="396"/>
      <c r="VRA190" s="396"/>
      <c r="VRB190" s="396"/>
      <c r="VRC190" s="396"/>
      <c r="VRD190" s="396"/>
      <c r="VRE190" s="396"/>
      <c r="VRF190" s="396"/>
      <c r="VRG190" s="396"/>
      <c r="VRH190" s="396"/>
      <c r="VRI190" s="396"/>
      <c r="VRJ190" s="396"/>
      <c r="VRK190" s="396"/>
      <c r="VRL190" s="396"/>
      <c r="VRM190" s="396"/>
      <c r="VRN190" s="396"/>
      <c r="VRO190" s="396"/>
      <c r="VRP190" s="396"/>
      <c r="VRQ190" s="396"/>
      <c r="VRR190" s="396"/>
      <c r="VRS190" s="396"/>
      <c r="VRT190" s="396"/>
      <c r="VRU190" s="396"/>
      <c r="VRV190" s="396"/>
      <c r="VRW190" s="396"/>
      <c r="VRX190" s="396"/>
      <c r="VRY190" s="396"/>
      <c r="VRZ190" s="396"/>
      <c r="VSA190" s="396"/>
      <c r="VSB190" s="396"/>
      <c r="VSC190" s="396"/>
      <c r="VSD190" s="396"/>
      <c r="VSE190" s="396"/>
      <c r="VSF190" s="396"/>
      <c r="VSG190" s="396"/>
      <c r="VSH190" s="396"/>
      <c r="VSI190" s="396"/>
      <c r="VSJ190" s="396"/>
      <c r="VSK190" s="396"/>
      <c r="VSL190" s="396"/>
      <c r="VSM190" s="396"/>
      <c r="VSN190" s="396"/>
      <c r="VSO190" s="396"/>
      <c r="VSP190" s="396"/>
      <c r="VSQ190" s="396"/>
      <c r="VSR190" s="396"/>
      <c r="VSS190" s="396"/>
      <c r="VST190" s="396"/>
      <c r="VSU190" s="396"/>
      <c r="VSV190" s="396"/>
      <c r="VSW190" s="396"/>
      <c r="VSX190" s="396"/>
      <c r="VSY190" s="396"/>
      <c r="VSZ190" s="396"/>
      <c r="VTA190" s="396"/>
      <c r="VTB190" s="396"/>
      <c r="VTC190" s="396"/>
      <c r="VTD190" s="396"/>
      <c r="VTE190" s="396"/>
      <c r="VTF190" s="396"/>
      <c r="VTG190" s="396"/>
      <c r="VTH190" s="396"/>
      <c r="VTI190" s="396"/>
      <c r="VTJ190" s="396"/>
      <c r="VTK190" s="396"/>
      <c r="VTL190" s="396"/>
      <c r="VTM190" s="396"/>
      <c r="VTN190" s="396"/>
      <c r="VTO190" s="396"/>
      <c r="VTP190" s="396"/>
      <c r="VTQ190" s="396"/>
      <c r="VTR190" s="396"/>
      <c r="VTS190" s="396"/>
      <c r="VTT190" s="396"/>
      <c r="VTU190" s="396"/>
      <c r="VTV190" s="396"/>
      <c r="VTW190" s="396"/>
      <c r="VTX190" s="396"/>
      <c r="VTY190" s="396"/>
      <c r="VTZ190" s="396"/>
      <c r="VUA190" s="396"/>
      <c r="VUB190" s="396"/>
      <c r="VUC190" s="396"/>
      <c r="VUD190" s="396"/>
      <c r="VUE190" s="396"/>
      <c r="VUF190" s="396"/>
      <c r="VUG190" s="396"/>
      <c r="VUH190" s="396"/>
      <c r="VUI190" s="396"/>
      <c r="VUJ190" s="396"/>
      <c r="VUK190" s="396"/>
      <c r="VUL190" s="396"/>
      <c r="VUM190" s="396"/>
      <c r="VUN190" s="396"/>
      <c r="VUO190" s="396"/>
      <c r="VUP190" s="396"/>
      <c r="VUQ190" s="396"/>
      <c r="VUR190" s="396"/>
      <c r="VUS190" s="396"/>
      <c r="VUT190" s="396"/>
      <c r="VUU190" s="396"/>
      <c r="VUV190" s="396"/>
      <c r="VUW190" s="396"/>
      <c r="VUX190" s="396"/>
      <c r="VUY190" s="396"/>
      <c r="VUZ190" s="396"/>
      <c r="VVA190" s="396"/>
      <c r="VVB190" s="396"/>
      <c r="VVC190" s="396"/>
      <c r="VVD190" s="396"/>
      <c r="VVE190" s="396"/>
      <c r="VVF190" s="396"/>
      <c r="VVG190" s="396"/>
      <c r="VVH190" s="396"/>
      <c r="VVI190" s="396"/>
      <c r="VVJ190" s="396"/>
      <c r="VVK190" s="396"/>
      <c r="VVL190" s="396"/>
      <c r="VVM190" s="396"/>
      <c r="VVN190" s="396"/>
      <c r="VVO190" s="396"/>
      <c r="VVP190" s="396"/>
      <c r="VVQ190" s="396"/>
      <c r="VVR190" s="396"/>
      <c r="VVS190" s="396"/>
      <c r="VVT190" s="396"/>
      <c r="VVU190" s="396"/>
      <c r="VVV190" s="396"/>
      <c r="VVW190" s="396"/>
      <c r="VVX190" s="396"/>
      <c r="VVY190" s="396"/>
      <c r="VVZ190" s="396"/>
      <c r="VWA190" s="396"/>
      <c r="VWB190" s="396"/>
      <c r="VWC190" s="396"/>
      <c r="VWD190" s="396"/>
      <c r="VWE190" s="396"/>
      <c r="VWF190" s="396"/>
      <c r="VWG190" s="396"/>
      <c r="VWH190" s="396"/>
      <c r="VWI190" s="396"/>
      <c r="VWJ190" s="396"/>
      <c r="VWK190" s="396"/>
      <c r="VWL190" s="396"/>
      <c r="VWM190" s="396"/>
      <c r="VWN190" s="396"/>
      <c r="VWO190" s="396"/>
      <c r="VWP190" s="396"/>
      <c r="VWQ190" s="396"/>
      <c r="VWR190" s="396"/>
      <c r="VWS190" s="396"/>
      <c r="VWT190" s="396"/>
      <c r="VWU190" s="396"/>
      <c r="VWV190" s="396"/>
      <c r="VWW190" s="396"/>
      <c r="VWX190" s="396"/>
      <c r="VWY190" s="396"/>
      <c r="VWZ190" s="396"/>
      <c r="VXA190" s="396"/>
      <c r="VXB190" s="396"/>
      <c r="VXC190" s="396"/>
      <c r="VXD190" s="396"/>
      <c r="VXE190" s="396"/>
      <c r="VXF190" s="396"/>
      <c r="VXG190" s="396"/>
      <c r="VXH190" s="396"/>
      <c r="VXI190" s="396"/>
      <c r="VXJ190" s="396"/>
      <c r="VXK190" s="396"/>
      <c r="VXL190" s="396"/>
      <c r="VXM190" s="396"/>
      <c r="VXN190" s="396"/>
      <c r="VXO190" s="396"/>
      <c r="VXP190" s="396"/>
      <c r="VXQ190" s="396"/>
      <c r="VXR190" s="396"/>
      <c r="VXS190" s="396"/>
      <c r="VXT190" s="396"/>
      <c r="VXU190" s="396"/>
      <c r="VXV190" s="396"/>
      <c r="VXW190" s="396"/>
      <c r="VXX190" s="396"/>
      <c r="VXY190" s="396"/>
      <c r="VXZ190" s="396"/>
      <c r="VYA190" s="396"/>
      <c r="VYB190" s="396"/>
      <c r="VYC190" s="396"/>
      <c r="VYD190" s="396"/>
      <c r="VYE190" s="396"/>
      <c r="VYF190" s="396"/>
      <c r="VYG190" s="396"/>
      <c r="VYH190" s="396"/>
      <c r="VYI190" s="396"/>
      <c r="VYJ190" s="396"/>
      <c r="VYK190" s="396"/>
      <c r="VYL190" s="396"/>
      <c r="VYM190" s="396"/>
      <c r="VYN190" s="396"/>
      <c r="VYO190" s="396"/>
      <c r="VYP190" s="396"/>
      <c r="VYQ190" s="396"/>
      <c r="VYR190" s="396"/>
      <c r="VYS190" s="396"/>
      <c r="VYT190" s="396"/>
      <c r="VYU190" s="396"/>
      <c r="VYV190" s="396"/>
      <c r="VYW190" s="396"/>
      <c r="VYX190" s="396"/>
      <c r="VYY190" s="396"/>
      <c r="VYZ190" s="396"/>
      <c r="VZA190" s="396"/>
      <c r="VZB190" s="396"/>
      <c r="VZC190" s="396"/>
      <c r="VZD190" s="396"/>
      <c r="VZE190" s="396"/>
      <c r="VZF190" s="396"/>
      <c r="VZG190" s="396"/>
      <c r="VZH190" s="396"/>
      <c r="VZI190" s="396"/>
      <c r="VZJ190" s="396"/>
      <c r="VZK190" s="396"/>
      <c r="VZL190" s="396"/>
      <c r="VZM190" s="396"/>
      <c r="VZN190" s="396"/>
      <c r="VZO190" s="396"/>
      <c r="VZP190" s="396"/>
      <c r="VZQ190" s="396"/>
      <c r="VZR190" s="396"/>
      <c r="VZS190" s="396"/>
      <c r="VZT190" s="396"/>
      <c r="VZU190" s="396"/>
      <c r="VZV190" s="396"/>
      <c r="VZW190" s="396"/>
      <c r="VZX190" s="396"/>
      <c r="VZY190" s="396"/>
      <c r="VZZ190" s="396"/>
      <c r="WAA190" s="396"/>
      <c r="WAB190" s="396"/>
      <c r="WAC190" s="396"/>
      <c r="WAD190" s="396"/>
      <c r="WAE190" s="396"/>
      <c r="WAF190" s="396"/>
      <c r="WAG190" s="396"/>
      <c r="WAH190" s="396"/>
      <c r="WAI190" s="396"/>
      <c r="WAJ190" s="396"/>
      <c r="WAK190" s="396"/>
      <c r="WAL190" s="396"/>
      <c r="WAM190" s="396"/>
      <c r="WAN190" s="396"/>
      <c r="WAO190" s="396"/>
      <c r="WAP190" s="396"/>
      <c r="WAQ190" s="396"/>
      <c r="WAR190" s="396"/>
      <c r="WAS190" s="396"/>
      <c r="WAT190" s="396"/>
      <c r="WAU190" s="396"/>
      <c r="WAV190" s="396"/>
      <c r="WAW190" s="396"/>
      <c r="WAX190" s="396"/>
      <c r="WAY190" s="396"/>
      <c r="WAZ190" s="396"/>
      <c r="WBA190" s="396"/>
      <c r="WBB190" s="396"/>
      <c r="WBC190" s="396"/>
      <c r="WBD190" s="396"/>
      <c r="WBE190" s="396"/>
      <c r="WBF190" s="396"/>
      <c r="WBG190" s="396"/>
      <c r="WBH190" s="396"/>
      <c r="WBI190" s="396"/>
      <c r="WBJ190" s="396"/>
      <c r="WBK190" s="396"/>
      <c r="WBL190" s="396"/>
      <c r="WBM190" s="396"/>
      <c r="WBN190" s="396"/>
      <c r="WBO190" s="396"/>
      <c r="WBP190" s="396"/>
      <c r="WBQ190" s="396"/>
      <c r="WBR190" s="396"/>
      <c r="WBS190" s="396"/>
      <c r="WBT190" s="396"/>
      <c r="WBU190" s="396"/>
      <c r="WBV190" s="396"/>
      <c r="WBW190" s="396"/>
      <c r="WBX190" s="396"/>
      <c r="WBY190" s="396"/>
      <c r="WBZ190" s="396"/>
      <c r="WCA190" s="396"/>
      <c r="WCB190" s="396"/>
      <c r="WCC190" s="396"/>
      <c r="WCD190" s="396"/>
      <c r="WCE190" s="396"/>
      <c r="WCF190" s="396"/>
      <c r="WCG190" s="396"/>
      <c r="WCH190" s="396"/>
      <c r="WCI190" s="396"/>
      <c r="WCJ190" s="396"/>
      <c r="WCK190" s="396"/>
      <c r="WCL190" s="396"/>
      <c r="WCM190" s="396"/>
      <c r="WCN190" s="396"/>
      <c r="WCO190" s="396"/>
      <c r="WCP190" s="396"/>
      <c r="WCQ190" s="396"/>
      <c r="WCR190" s="396"/>
      <c r="WCS190" s="396"/>
      <c r="WCT190" s="396"/>
      <c r="WCU190" s="396"/>
      <c r="WCV190" s="396"/>
      <c r="WCW190" s="396"/>
      <c r="WCX190" s="396"/>
      <c r="WCY190" s="396"/>
      <c r="WCZ190" s="396"/>
      <c r="WDA190" s="396"/>
      <c r="WDB190" s="396"/>
      <c r="WDC190" s="396"/>
      <c r="WDD190" s="396"/>
      <c r="WDE190" s="396"/>
      <c r="WDF190" s="396"/>
      <c r="WDG190" s="396"/>
      <c r="WDH190" s="396"/>
      <c r="WDI190" s="396"/>
      <c r="WDJ190" s="396"/>
      <c r="WDK190" s="396"/>
      <c r="WDL190" s="396"/>
      <c r="WDM190" s="396"/>
      <c r="WDN190" s="396"/>
      <c r="WDO190" s="396"/>
      <c r="WDP190" s="396"/>
      <c r="WDQ190" s="396"/>
      <c r="WDR190" s="396"/>
      <c r="WDS190" s="396"/>
      <c r="WDT190" s="396"/>
      <c r="WDU190" s="396"/>
      <c r="WDV190" s="396"/>
      <c r="WDW190" s="396"/>
      <c r="WDX190" s="396"/>
      <c r="WDY190" s="396"/>
      <c r="WDZ190" s="396"/>
      <c r="WEA190" s="396"/>
      <c r="WEB190" s="396"/>
      <c r="WEC190" s="396"/>
      <c r="WED190" s="396"/>
      <c r="WEE190" s="396"/>
      <c r="WEF190" s="396"/>
      <c r="WEG190" s="396"/>
      <c r="WEH190" s="396"/>
      <c r="WEI190" s="396"/>
      <c r="WEJ190" s="396"/>
      <c r="WEK190" s="396"/>
      <c r="WEL190" s="396"/>
      <c r="WEM190" s="396"/>
      <c r="WEN190" s="396"/>
      <c r="WEO190" s="396"/>
      <c r="WEP190" s="396"/>
      <c r="WEQ190" s="396"/>
      <c r="WER190" s="396"/>
      <c r="WES190" s="396"/>
      <c r="WET190" s="396"/>
      <c r="WEU190" s="396"/>
      <c r="WEV190" s="396"/>
      <c r="WEW190" s="396"/>
      <c r="WEX190" s="396"/>
      <c r="WEY190" s="396"/>
      <c r="WEZ190" s="396"/>
      <c r="WFA190" s="396"/>
      <c r="WFB190" s="396"/>
      <c r="WFC190" s="396"/>
      <c r="WFD190" s="396"/>
      <c r="WFE190" s="396"/>
      <c r="WFF190" s="396"/>
      <c r="WFG190" s="396"/>
      <c r="WFH190" s="396"/>
      <c r="WFI190" s="396"/>
      <c r="WFJ190" s="396"/>
      <c r="WFK190" s="396"/>
      <c r="WFL190" s="396"/>
      <c r="WFM190" s="396"/>
      <c r="WFN190" s="396"/>
      <c r="WFO190" s="396"/>
      <c r="WFP190" s="396"/>
      <c r="WFQ190" s="396"/>
      <c r="WFR190" s="396"/>
      <c r="WFS190" s="396"/>
      <c r="WFT190" s="396"/>
      <c r="WFU190" s="396"/>
      <c r="WFV190" s="396"/>
      <c r="WFW190" s="396"/>
      <c r="WFX190" s="396"/>
      <c r="WFY190" s="396"/>
      <c r="WFZ190" s="396"/>
      <c r="WGA190" s="396"/>
      <c r="WGB190" s="396"/>
      <c r="WGC190" s="396"/>
      <c r="WGD190" s="396"/>
      <c r="WGE190" s="396"/>
      <c r="WGF190" s="396"/>
      <c r="WGG190" s="396"/>
      <c r="WGH190" s="396"/>
      <c r="WGI190" s="396"/>
      <c r="WGJ190" s="396"/>
      <c r="WGK190" s="396"/>
      <c r="WGL190" s="396"/>
      <c r="WGM190" s="396"/>
      <c r="WGN190" s="396"/>
      <c r="WGO190" s="396"/>
      <c r="WGP190" s="396"/>
      <c r="WGQ190" s="396"/>
      <c r="WGR190" s="396"/>
      <c r="WGS190" s="396"/>
      <c r="WGT190" s="396"/>
      <c r="WGU190" s="396"/>
      <c r="WGV190" s="396"/>
      <c r="WGW190" s="396"/>
      <c r="WGX190" s="396"/>
      <c r="WGY190" s="396"/>
      <c r="WGZ190" s="396"/>
      <c r="WHA190" s="396"/>
      <c r="WHB190" s="396"/>
      <c r="WHC190" s="396"/>
      <c r="WHD190" s="396"/>
      <c r="WHE190" s="396"/>
      <c r="WHF190" s="396"/>
      <c r="WHG190" s="396"/>
      <c r="WHH190" s="396"/>
      <c r="WHI190" s="396"/>
      <c r="WHJ190" s="396"/>
      <c r="WHK190" s="396"/>
      <c r="WHL190" s="396"/>
      <c r="WHM190" s="396"/>
      <c r="WHN190" s="396"/>
      <c r="WHO190" s="396"/>
      <c r="WHP190" s="396"/>
      <c r="WHQ190" s="396"/>
      <c r="WHR190" s="396"/>
      <c r="WHS190" s="396"/>
      <c r="WHT190" s="396"/>
      <c r="WHU190" s="396"/>
      <c r="WHV190" s="396"/>
      <c r="WHW190" s="396"/>
      <c r="WHX190" s="396"/>
      <c r="WHY190" s="396"/>
      <c r="WHZ190" s="396"/>
      <c r="WIA190" s="396"/>
      <c r="WIB190" s="396"/>
      <c r="WIC190" s="396"/>
      <c r="WID190" s="396"/>
      <c r="WIE190" s="396"/>
      <c r="WIF190" s="396"/>
      <c r="WIG190" s="396"/>
      <c r="WIH190" s="396"/>
      <c r="WII190" s="396"/>
      <c r="WIJ190" s="396"/>
      <c r="WIK190" s="396"/>
      <c r="WIL190" s="396"/>
      <c r="WIM190" s="396"/>
      <c r="WIN190" s="396"/>
      <c r="WIO190" s="396"/>
      <c r="WIP190" s="396"/>
      <c r="WIQ190" s="396"/>
      <c r="WIR190" s="396"/>
      <c r="WIS190" s="396"/>
      <c r="WIT190" s="396"/>
      <c r="WIU190" s="396"/>
      <c r="WIV190" s="396"/>
      <c r="WIW190" s="396"/>
      <c r="WIX190" s="396"/>
      <c r="WIY190" s="396"/>
      <c r="WIZ190" s="396"/>
      <c r="WJA190" s="396"/>
      <c r="WJB190" s="396"/>
      <c r="WJC190" s="396"/>
      <c r="WJD190" s="396"/>
      <c r="WJE190" s="396"/>
      <c r="WJF190" s="396"/>
      <c r="WJG190" s="396"/>
      <c r="WJH190" s="396"/>
      <c r="WJI190" s="396"/>
      <c r="WJJ190" s="396"/>
      <c r="WJK190" s="396"/>
      <c r="WJL190" s="396"/>
      <c r="WJM190" s="396"/>
      <c r="WJN190" s="396"/>
      <c r="WJO190" s="396"/>
      <c r="WJP190" s="396"/>
      <c r="WJQ190" s="396"/>
      <c r="WJR190" s="396"/>
      <c r="WJS190" s="396"/>
      <c r="WJT190" s="396"/>
      <c r="WJU190" s="396"/>
      <c r="WJV190" s="396"/>
      <c r="WJW190" s="396"/>
      <c r="WJX190" s="396"/>
      <c r="WJY190" s="396"/>
      <c r="WJZ190" s="396"/>
      <c r="WKA190" s="396"/>
      <c r="WKB190" s="396"/>
      <c r="WKC190" s="396"/>
      <c r="WKD190" s="396"/>
      <c r="WKE190" s="396"/>
      <c r="WKF190" s="396"/>
      <c r="WKG190" s="396"/>
      <c r="WKH190" s="396"/>
      <c r="WKI190" s="396"/>
      <c r="WKJ190" s="396"/>
      <c r="WKK190" s="396"/>
      <c r="WKL190" s="396"/>
      <c r="WKM190" s="396"/>
      <c r="WKN190" s="396"/>
      <c r="WKO190" s="396"/>
      <c r="WKP190" s="396"/>
      <c r="WKQ190" s="396"/>
      <c r="WKR190" s="396"/>
      <c r="WKS190" s="396"/>
      <c r="WKT190" s="396"/>
      <c r="WKU190" s="396"/>
      <c r="WKV190" s="396"/>
      <c r="WKW190" s="396"/>
      <c r="WKX190" s="396"/>
      <c r="WKY190" s="396"/>
      <c r="WKZ190" s="396"/>
      <c r="WLA190" s="396"/>
      <c r="WLB190" s="396"/>
      <c r="WLC190" s="396"/>
      <c r="WLD190" s="396"/>
      <c r="WLE190" s="396"/>
      <c r="WLF190" s="396"/>
      <c r="WLG190" s="396"/>
      <c r="WLH190" s="396"/>
      <c r="WLI190" s="396"/>
      <c r="WLJ190" s="396"/>
      <c r="WLK190" s="396"/>
      <c r="WLL190" s="396"/>
      <c r="WLM190" s="396"/>
      <c r="WLN190" s="396"/>
      <c r="WLO190" s="396"/>
      <c r="WLP190" s="396"/>
      <c r="WLQ190" s="396"/>
      <c r="WLR190" s="396"/>
      <c r="WLS190" s="396"/>
      <c r="WLT190" s="396"/>
      <c r="WLU190" s="396"/>
      <c r="WLV190" s="396"/>
      <c r="WLW190" s="396"/>
      <c r="WLX190" s="396"/>
      <c r="WLY190" s="396"/>
      <c r="WLZ190" s="396"/>
      <c r="WMA190" s="396"/>
      <c r="WMB190" s="396"/>
      <c r="WMC190" s="396"/>
      <c r="WMD190" s="396"/>
      <c r="WME190" s="396"/>
      <c r="WMF190" s="396"/>
      <c r="WMG190" s="396"/>
      <c r="WMH190" s="396"/>
      <c r="WMI190" s="396"/>
      <c r="WMJ190" s="396"/>
      <c r="WMK190" s="396"/>
      <c r="WML190" s="396"/>
      <c r="WMM190" s="396"/>
      <c r="WMN190" s="396"/>
      <c r="WMO190" s="396"/>
      <c r="WMP190" s="396"/>
      <c r="WMQ190" s="396"/>
      <c r="WMR190" s="396"/>
      <c r="WMS190" s="396"/>
      <c r="WMT190" s="396"/>
      <c r="WMU190" s="396"/>
      <c r="WMV190" s="396"/>
      <c r="WMW190" s="396"/>
      <c r="WMX190" s="396"/>
      <c r="WMY190" s="396"/>
      <c r="WMZ190" s="396"/>
      <c r="WNA190" s="396"/>
      <c r="WNB190" s="396"/>
      <c r="WNC190" s="396"/>
      <c r="WND190" s="396"/>
      <c r="WNE190" s="396"/>
      <c r="WNF190" s="396"/>
      <c r="WNG190" s="396"/>
      <c r="WNH190" s="396"/>
      <c r="WNI190" s="396"/>
      <c r="WNJ190" s="396"/>
      <c r="WNK190" s="396"/>
      <c r="WNL190" s="396"/>
      <c r="WNM190" s="396"/>
      <c r="WNN190" s="396"/>
      <c r="WNO190" s="396"/>
      <c r="WNP190" s="396"/>
      <c r="WNQ190" s="396"/>
      <c r="WNR190" s="396"/>
      <c r="WNS190" s="396"/>
      <c r="WNT190" s="396"/>
      <c r="WNU190" s="396"/>
      <c r="WNV190" s="396"/>
      <c r="WNW190" s="396"/>
      <c r="WNX190" s="396"/>
      <c r="WNY190" s="396"/>
      <c r="WNZ190" s="396"/>
      <c r="WOA190" s="396"/>
      <c r="WOB190" s="396"/>
      <c r="WOC190" s="396"/>
      <c r="WOD190" s="396"/>
      <c r="WOE190" s="396"/>
      <c r="WOF190" s="396"/>
      <c r="WOG190" s="396"/>
      <c r="WOH190" s="396"/>
      <c r="WOI190" s="396"/>
      <c r="WOJ190" s="396"/>
      <c r="WOK190" s="396"/>
      <c r="WOL190" s="396"/>
      <c r="WOM190" s="396"/>
      <c r="WON190" s="396"/>
      <c r="WOO190" s="396"/>
      <c r="WOP190" s="396"/>
      <c r="WOQ190" s="396"/>
      <c r="WOR190" s="396"/>
      <c r="WOS190" s="396"/>
      <c r="WOT190" s="396"/>
      <c r="WOU190" s="396"/>
      <c r="WOV190" s="396"/>
      <c r="WOW190" s="396"/>
      <c r="WOX190" s="396"/>
      <c r="WOY190" s="396"/>
      <c r="WOZ190" s="396"/>
      <c r="WPA190" s="396"/>
      <c r="WPB190" s="396"/>
      <c r="WPC190" s="396"/>
      <c r="WPD190" s="396"/>
      <c r="WPE190" s="396"/>
      <c r="WPF190" s="396"/>
      <c r="WPG190" s="396"/>
      <c r="WPH190" s="396"/>
      <c r="WPI190" s="396"/>
      <c r="WPJ190" s="396"/>
      <c r="WPK190" s="396"/>
      <c r="WPL190" s="396"/>
      <c r="WPM190" s="396"/>
      <c r="WPN190" s="396"/>
      <c r="WPO190" s="396"/>
      <c r="WPP190" s="396"/>
      <c r="WPQ190" s="396"/>
      <c r="WPR190" s="396"/>
      <c r="WPS190" s="396"/>
      <c r="WPT190" s="396"/>
      <c r="WPU190" s="396"/>
      <c r="WPV190" s="396"/>
      <c r="WPW190" s="396"/>
      <c r="WPX190" s="396"/>
      <c r="WPY190" s="396"/>
      <c r="WPZ190" s="396"/>
      <c r="WQA190" s="396"/>
      <c r="WQB190" s="396"/>
      <c r="WQC190" s="396"/>
      <c r="WQD190" s="396"/>
      <c r="WQE190" s="396"/>
      <c r="WQF190" s="396"/>
      <c r="WQG190" s="396"/>
      <c r="WQH190" s="396"/>
      <c r="WQI190" s="396"/>
      <c r="WQJ190" s="396"/>
      <c r="WQK190" s="396"/>
      <c r="WQL190" s="396"/>
      <c r="WQM190" s="396"/>
      <c r="WQN190" s="396"/>
      <c r="WQO190" s="396"/>
      <c r="WQP190" s="396"/>
      <c r="WQQ190" s="396"/>
      <c r="WQR190" s="396"/>
      <c r="WQS190" s="396"/>
      <c r="WQT190" s="396"/>
      <c r="WQU190" s="396"/>
      <c r="WQV190" s="396"/>
      <c r="WQW190" s="396"/>
      <c r="WQX190" s="396"/>
      <c r="WQY190" s="396"/>
      <c r="WQZ190" s="396"/>
      <c r="WRA190" s="396"/>
      <c r="WRB190" s="396"/>
      <c r="WRC190" s="396"/>
      <c r="WRD190" s="396"/>
      <c r="WRE190" s="396"/>
      <c r="WRF190" s="396"/>
      <c r="WRG190" s="396"/>
      <c r="WRH190" s="396"/>
      <c r="WRI190" s="396"/>
      <c r="WRJ190" s="396"/>
      <c r="WRK190" s="396"/>
      <c r="WRL190" s="396"/>
      <c r="WRM190" s="396"/>
      <c r="WRN190" s="396"/>
      <c r="WRO190" s="396"/>
      <c r="WRP190" s="396"/>
      <c r="WRQ190" s="396"/>
      <c r="WRR190" s="396"/>
      <c r="WRS190" s="396"/>
      <c r="WRT190" s="396"/>
      <c r="WRU190" s="396"/>
      <c r="WRV190" s="396"/>
      <c r="WRW190" s="396"/>
      <c r="WRX190" s="396"/>
      <c r="WRY190" s="396"/>
      <c r="WRZ190" s="396"/>
      <c r="WSA190" s="396"/>
      <c r="WSB190" s="396"/>
      <c r="WSC190" s="396"/>
      <c r="WSD190" s="396"/>
      <c r="WSE190" s="396"/>
      <c r="WSF190" s="396"/>
      <c r="WSG190" s="396"/>
      <c r="WSH190" s="396"/>
      <c r="WSI190" s="396"/>
      <c r="WSJ190" s="396"/>
      <c r="WSK190" s="396"/>
      <c r="WSL190" s="396"/>
      <c r="WSM190" s="396"/>
      <c r="WSN190" s="396"/>
      <c r="WSO190" s="396"/>
      <c r="WSP190" s="396"/>
      <c r="WSQ190" s="396"/>
      <c r="WSR190" s="396"/>
      <c r="WSS190" s="396"/>
      <c r="WST190" s="396"/>
      <c r="WSU190" s="396"/>
      <c r="WSV190" s="396"/>
      <c r="WSW190" s="396"/>
      <c r="WSX190" s="396"/>
      <c r="WSY190" s="396"/>
      <c r="WSZ190" s="396"/>
      <c r="WTA190" s="396"/>
      <c r="WTB190" s="396"/>
      <c r="WTC190" s="396"/>
      <c r="WTD190" s="396"/>
      <c r="WTE190" s="396"/>
      <c r="WTF190" s="396"/>
      <c r="WTG190" s="396"/>
      <c r="WTH190" s="396"/>
      <c r="WTI190" s="396"/>
      <c r="WTJ190" s="396"/>
      <c r="WTK190" s="396"/>
      <c r="WTL190" s="396"/>
      <c r="WTM190" s="396"/>
      <c r="WTN190" s="396"/>
      <c r="WTO190" s="396"/>
      <c r="WTP190" s="396"/>
      <c r="WTQ190" s="396"/>
      <c r="WTR190" s="396"/>
      <c r="WTS190" s="396"/>
      <c r="WTT190" s="396"/>
      <c r="WTU190" s="396"/>
      <c r="WTV190" s="396"/>
      <c r="WTW190" s="396"/>
      <c r="WTX190" s="396"/>
      <c r="WTY190" s="396"/>
      <c r="WTZ190" s="396"/>
      <c r="WUA190" s="396"/>
      <c r="WUB190" s="396"/>
      <c r="WUC190" s="396"/>
      <c r="WUD190" s="396"/>
      <c r="WUE190" s="396"/>
      <c r="WUF190" s="396"/>
      <c r="WUG190" s="396"/>
      <c r="WUH190" s="396"/>
      <c r="WUI190" s="396"/>
      <c r="WUJ190" s="396"/>
      <c r="WUK190" s="396"/>
      <c r="WUL190" s="396"/>
      <c r="WUM190" s="396"/>
      <c r="WUN190" s="396"/>
      <c r="WUO190" s="396"/>
      <c r="WUP190" s="396"/>
      <c r="WUQ190" s="396"/>
      <c r="WUR190" s="396"/>
      <c r="WUS190" s="396"/>
      <c r="WUT190" s="396"/>
      <c r="WUU190" s="396"/>
      <c r="WUV190" s="396"/>
      <c r="WUW190" s="396"/>
      <c r="WUX190" s="396"/>
      <c r="WUY190" s="396"/>
      <c r="WUZ190" s="396"/>
      <c r="WVA190" s="396"/>
      <c r="WVB190" s="396"/>
      <c r="WVC190" s="396"/>
      <c r="WVD190" s="396"/>
      <c r="WVE190" s="396"/>
      <c r="WVF190" s="396"/>
      <c r="WVG190" s="396"/>
      <c r="WVH190" s="396"/>
      <c r="WVI190" s="396"/>
      <c r="WVJ190" s="396"/>
      <c r="WVK190" s="396"/>
      <c r="WVL190" s="396"/>
      <c r="WVM190" s="396"/>
      <c r="WVN190" s="396"/>
      <c r="WVO190" s="396"/>
      <c r="WVP190" s="396"/>
      <c r="WVQ190" s="396"/>
      <c r="WVR190" s="396"/>
      <c r="WVS190" s="396"/>
      <c r="WVT190" s="396"/>
      <c r="WVU190" s="396"/>
      <c r="WVV190" s="396"/>
      <c r="WVW190" s="396"/>
      <c r="WVX190" s="396"/>
      <c r="WVY190" s="396"/>
      <c r="WVZ190" s="396"/>
      <c r="WWA190" s="396"/>
      <c r="WWB190" s="396"/>
      <c r="WWC190" s="396"/>
      <c r="WWD190" s="396"/>
      <c r="WWE190" s="396"/>
      <c r="WWF190" s="396"/>
      <c r="WWG190" s="396"/>
      <c r="WWH190" s="396"/>
      <c r="WWI190" s="396"/>
      <c r="WWJ190" s="396"/>
      <c r="WWK190" s="396"/>
      <c r="WWL190" s="396"/>
      <c r="WWM190" s="396"/>
      <c r="WWN190" s="396"/>
      <c r="WWO190" s="396"/>
      <c r="WWP190" s="396"/>
      <c r="WWQ190" s="396"/>
      <c r="WWR190" s="396"/>
      <c r="WWS190" s="396"/>
      <c r="WWT190" s="396"/>
      <c r="WWU190" s="396"/>
      <c r="WWV190" s="396"/>
      <c r="WWW190" s="396"/>
      <c r="WWX190" s="396"/>
      <c r="WWY190" s="396"/>
      <c r="WWZ190" s="396"/>
      <c r="WXA190" s="396"/>
      <c r="WXB190" s="396"/>
      <c r="WXC190" s="396"/>
      <c r="WXD190" s="396"/>
      <c r="WXE190" s="396"/>
      <c r="WXF190" s="396"/>
      <c r="WXG190" s="396"/>
      <c r="WXH190" s="396"/>
      <c r="WXI190" s="396"/>
      <c r="WXJ190" s="396"/>
      <c r="WXK190" s="396"/>
      <c r="WXL190" s="396"/>
      <c r="WXM190" s="396"/>
      <c r="WXN190" s="396"/>
      <c r="WXO190" s="396"/>
      <c r="WXP190" s="396"/>
      <c r="WXQ190" s="396"/>
      <c r="WXR190" s="396"/>
      <c r="WXS190" s="396"/>
      <c r="WXT190" s="396"/>
      <c r="WXU190" s="396"/>
      <c r="WXV190" s="396"/>
      <c r="WXW190" s="396"/>
      <c r="WXX190" s="396"/>
      <c r="WXY190" s="396"/>
      <c r="WXZ190" s="396"/>
      <c r="WYA190" s="396"/>
      <c r="WYB190" s="396"/>
      <c r="WYC190" s="396"/>
      <c r="WYD190" s="396"/>
      <c r="WYE190" s="396"/>
      <c r="WYF190" s="396"/>
      <c r="WYG190" s="396"/>
      <c r="WYH190" s="396"/>
      <c r="WYI190" s="396"/>
      <c r="WYJ190" s="396"/>
      <c r="WYK190" s="396"/>
      <c r="WYL190" s="396"/>
      <c r="WYM190" s="396"/>
      <c r="WYN190" s="396"/>
      <c r="WYO190" s="396"/>
      <c r="WYP190" s="396"/>
      <c r="WYQ190" s="396"/>
      <c r="WYR190" s="396"/>
      <c r="WYS190" s="396"/>
      <c r="WYT190" s="396"/>
      <c r="WYU190" s="396"/>
      <c r="WYV190" s="396"/>
      <c r="WYW190" s="396"/>
      <c r="WYX190" s="396"/>
      <c r="WYY190" s="396"/>
      <c r="WYZ190" s="396"/>
      <c r="WZA190" s="396"/>
      <c r="WZB190" s="396"/>
      <c r="WZC190" s="396"/>
      <c r="WZD190" s="396"/>
      <c r="WZE190" s="396"/>
      <c r="WZF190" s="396"/>
      <c r="WZG190" s="396"/>
      <c r="WZH190" s="396"/>
      <c r="WZI190" s="396"/>
      <c r="WZJ190" s="396"/>
      <c r="WZK190" s="396"/>
      <c r="WZL190" s="396"/>
      <c r="WZM190" s="396"/>
      <c r="WZN190" s="396"/>
      <c r="WZO190" s="396"/>
      <c r="WZP190" s="396"/>
      <c r="WZQ190" s="396"/>
      <c r="WZR190" s="396"/>
      <c r="WZS190" s="396"/>
      <c r="WZT190" s="396"/>
      <c r="WZU190" s="396"/>
      <c r="WZV190" s="396"/>
      <c r="WZW190" s="396"/>
      <c r="WZX190" s="396"/>
      <c r="WZY190" s="396"/>
      <c r="WZZ190" s="396"/>
      <c r="XAA190" s="396"/>
      <c r="XAB190" s="396"/>
      <c r="XAC190" s="396"/>
      <c r="XAD190" s="396"/>
      <c r="XAE190" s="396"/>
      <c r="XAF190" s="396"/>
      <c r="XAG190" s="396"/>
      <c r="XAH190" s="396"/>
      <c r="XAI190" s="396"/>
      <c r="XAJ190" s="396"/>
      <c r="XAK190" s="396"/>
      <c r="XAL190" s="396"/>
      <c r="XAM190" s="396"/>
      <c r="XAN190" s="396"/>
      <c r="XAO190" s="396"/>
      <c r="XAP190" s="396"/>
      <c r="XAQ190" s="396"/>
      <c r="XAR190" s="396"/>
      <c r="XAS190" s="396"/>
      <c r="XAT190" s="396"/>
      <c r="XAU190" s="396"/>
      <c r="XAV190" s="396"/>
      <c r="XAW190" s="396"/>
      <c r="XAX190" s="396"/>
      <c r="XAY190" s="396"/>
      <c r="XAZ190" s="396"/>
      <c r="XBA190" s="396"/>
      <c r="XBB190" s="396"/>
      <c r="XBC190" s="396"/>
      <c r="XBD190" s="396"/>
      <c r="XBE190" s="396"/>
      <c r="XBF190" s="396"/>
      <c r="XBG190" s="396"/>
      <c r="XBH190" s="396"/>
      <c r="XBI190" s="396"/>
      <c r="XBJ190" s="396"/>
      <c r="XBK190" s="396"/>
      <c r="XBL190" s="396"/>
      <c r="XBM190" s="396"/>
      <c r="XBN190" s="396"/>
      <c r="XBO190" s="396"/>
      <c r="XBP190" s="396"/>
      <c r="XBQ190" s="396"/>
      <c r="XBR190" s="396"/>
      <c r="XBS190" s="396"/>
      <c r="XBT190" s="396"/>
      <c r="XBU190" s="396"/>
      <c r="XBV190" s="396"/>
      <c r="XBW190" s="396"/>
      <c r="XBX190" s="396"/>
      <c r="XBY190" s="396"/>
      <c r="XBZ190" s="396"/>
      <c r="XCA190" s="396"/>
      <c r="XCB190" s="396"/>
      <c r="XCC190" s="396"/>
      <c r="XCD190" s="396"/>
      <c r="XCE190" s="396"/>
      <c r="XCF190" s="396"/>
      <c r="XCG190" s="396"/>
      <c r="XCH190" s="396"/>
      <c r="XCI190" s="396"/>
      <c r="XCJ190" s="396"/>
      <c r="XCK190" s="396"/>
      <c r="XCL190" s="396"/>
      <c r="XCM190" s="396"/>
      <c r="XCN190" s="396"/>
      <c r="XCO190" s="396"/>
      <c r="XCP190" s="396"/>
      <c r="XCQ190" s="396"/>
      <c r="XCR190" s="396"/>
      <c r="XCS190" s="396"/>
      <c r="XCT190" s="396"/>
      <c r="XCU190" s="396"/>
      <c r="XCV190" s="396"/>
      <c r="XCW190" s="396"/>
      <c r="XCX190" s="396"/>
      <c r="XCY190" s="396"/>
      <c r="XCZ190" s="396"/>
      <c r="XDA190" s="396"/>
      <c r="XDB190" s="396"/>
      <c r="XDC190" s="396"/>
      <c r="XDD190" s="396"/>
      <c r="XDE190" s="396"/>
      <c r="XDF190" s="396"/>
      <c r="XDG190" s="396"/>
      <c r="XDH190" s="396"/>
      <c r="XDI190" s="396"/>
      <c r="XDJ190" s="396"/>
      <c r="XDK190" s="396"/>
      <c r="XDL190" s="396"/>
      <c r="XDM190" s="396"/>
      <c r="XDN190" s="396"/>
      <c r="XDO190" s="396"/>
      <c r="XDP190" s="396"/>
      <c r="XDQ190" s="396"/>
      <c r="XDR190" s="396"/>
      <c r="XDS190" s="396"/>
      <c r="XDT190" s="396"/>
      <c r="XDU190" s="396"/>
      <c r="XDV190" s="396"/>
      <c r="XDW190" s="396"/>
      <c r="XDX190" s="396"/>
      <c r="XDY190" s="396"/>
      <c r="XDZ190" s="396"/>
      <c r="XEA190" s="396"/>
      <c r="XEB190" s="396"/>
      <c r="XEC190" s="396"/>
      <c r="XEE190" s="396"/>
      <c r="XEF190" s="125"/>
      <c r="XEG190" s="369"/>
      <c r="XEH190" s="272"/>
      <c r="XEI190" s="273"/>
      <c r="XEJ190" s="272"/>
      <c r="XEK190" s="272"/>
      <c r="XEL190" s="272"/>
      <c r="XEM190" s="272"/>
      <c r="XEN190" s="133"/>
      <c r="XEO190" s="114"/>
      <c r="XEP190" s="114"/>
    </row>
    <row r="191" spans="1:16370" s="387" customFormat="1">
      <c r="A191" s="387" t="s">
        <v>56</v>
      </c>
      <c r="C191" s="437" t="s">
        <v>1264</v>
      </c>
      <c r="D191" s="452" t="s">
        <v>3215</v>
      </c>
      <c r="E191" s="397"/>
      <c r="F191" s="409">
        <f t="shared" ref="F191:K191" si="96">F192</f>
        <v>0.47</v>
      </c>
      <c r="G191" s="409">
        <f t="shared" si="96"/>
        <v>0</v>
      </c>
      <c r="H191" s="409">
        <f t="shared" si="96"/>
        <v>0.47</v>
      </c>
      <c r="I191" s="409">
        <f t="shared" si="96"/>
        <v>0.47000000000000003</v>
      </c>
      <c r="J191" s="409">
        <f t="shared" si="96"/>
        <v>0</v>
      </c>
      <c r="K191" s="409">
        <f t="shared" si="96"/>
        <v>0</v>
      </c>
      <c r="L191" s="114"/>
      <c r="M191" s="114"/>
      <c r="N191" s="410"/>
      <c r="O191" s="411"/>
      <c r="P191" s="412"/>
      <c r="Q191" s="412"/>
      <c r="R191" s="412"/>
      <c r="S191" s="412"/>
      <c r="T191" s="412"/>
      <c r="U191" s="412"/>
      <c r="V191" s="412"/>
      <c r="W191" s="412"/>
      <c r="X191" s="412"/>
      <c r="Y191" s="411"/>
      <c r="Z191" s="412"/>
      <c r="AA191" s="412"/>
      <c r="AB191" s="412"/>
      <c r="AC191" s="412"/>
      <c r="AD191" s="412"/>
      <c r="AE191" s="412"/>
      <c r="AF191" s="412"/>
      <c r="AG191" s="412"/>
      <c r="AH191" s="412"/>
      <c r="AI191" s="412"/>
      <c r="AJ191" s="412"/>
      <c r="AK191" s="412"/>
      <c r="AL191" s="412"/>
      <c r="AM191" s="412"/>
      <c r="AN191" s="412"/>
      <c r="AO191" s="412"/>
      <c r="AP191" s="412"/>
      <c r="AQ191" s="412"/>
      <c r="AR191" s="412"/>
      <c r="AS191" s="412"/>
      <c r="AT191" s="412"/>
      <c r="AU191" s="412"/>
      <c r="AV191" s="412"/>
      <c r="AW191" s="411"/>
      <c r="AX191" s="412"/>
      <c r="AY191" s="412"/>
      <c r="AZ191" s="398"/>
      <c r="BA191" s="398"/>
      <c r="BB191" s="401"/>
      <c r="BC191" s="401"/>
      <c r="BD191" s="401">
        <f t="shared" si="67"/>
        <v>0</v>
      </c>
      <c r="BE191" s="401"/>
      <c r="BF191" s="401"/>
      <c r="BG191" s="401"/>
      <c r="BH191" s="401">
        <f t="shared" si="68"/>
        <v>0</v>
      </c>
      <c r="BI191" s="401"/>
      <c r="BJ191" s="401"/>
      <c r="BK191" s="401"/>
      <c r="BL191" s="114"/>
      <c r="BM191" s="397"/>
      <c r="BN191" s="397"/>
      <c r="BO191" s="397"/>
      <c r="BP191" s="397"/>
      <c r="BQ191" s="114"/>
      <c r="BR191" s="397"/>
      <c r="BS191" s="397"/>
      <c r="BT191" s="397"/>
      <c r="BU191" s="397"/>
      <c r="BV191" s="418"/>
      <c r="BW191" s="397"/>
      <c r="BX191" s="397"/>
    </row>
    <row r="192" spans="1:16370" s="387" customFormat="1" ht="62.4">
      <c r="A192" s="387" t="s">
        <v>32</v>
      </c>
      <c r="B192" s="396"/>
      <c r="C192" s="125">
        <v>119</v>
      </c>
      <c r="D192" s="369" t="s">
        <v>2346</v>
      </c>
      <c r="E192" s="465"/>
      <c r="F192" s="273">
        <v>0.47</v>
      </c>
      <c r="G192" s="272"/>
      <c r="H192" s="273">
        <v>0.47</v>
      </c>
      <c r="I192" s="272">
        <f>O192</f>
        <v>0.47000000000000003</v>
      </c>
      <c r="J192" s="272">
        <f>Y192</f>
        <v>0</v>
      </c>
      <c r="K192" s="272">
        <f>AW192</f>
        <v>0</v>
      </c>
      <c r="L192" s="114" t="s">
        <v>3216</v>
      </c>
      <c r="M192" s="114">
        <f>H192-N192</f>
        <v>0</v>
      </c>
      <c r="N192" s="410">
        <f>O192+Y192+AW192</f>
        <v>0.47000000000000003</v>
      </c>
      <c r="O192" s="411">
        <f>SUM(P192:X192)</f>
        <v>0.47000000000000003</v>
      </c>
      <c r="P192" s="114"/>
      <c r="Q192" s="114">
        <v>0.45</v>
      </c>
      <c r="R192" s="114">
        <v>0.02</v>
      </c>
      <c r="S192" s="114"/>
      <c r="T192" s="125"/>
      <c r="U192" s="125"/>
      <c r="V192" s="466"/>
      <c r="W192" s="466"/>
      <c r="X192" s="466"/>
      <c r="Y192" s="411"/>
      <c r="Z192" s="466"/>
      <c r="AA192" s="466"/>
      <c r="AB192" s="466"/>
      <c r="AC192" s="466"/>
      <c r="AD192" s="466"/>
      <c r="AE192" s="466"/>
      <c r="AF192" s="466"/>
      <c r="AG192" s="466"/>
      <c r="AH192" s="466"/>
      <c r="AI192" s="466"/>
      <c r="AJ192" s="466"/>
      <c r="AK192" s="466"/>
      <c r="AL192" s="466"/>
      <c r="AM192" s="466"/>
      <c r="AN192" s="466"/>
      <c r="AO192" s="466"/>
      <c r="AP192" s="466"/>
      <c r="AQ192" s="466"/>
      <c r="AR192" s="466"/>
      <c r="AS192" s="466"/>
      <c r="AT192" s="466"/>
      <c r="AU192" s="466"/>
      <c r="AV192" s="466"/>
      <c r="AW192" s="411"/>
      <c r="AX192" s="466"/>
      <c r="AY192" s="466"/>
      <c r="AZ192" s="125" t="s">
        <v>91</v>
      </c>
      <c r="BA192" s="125" t="s">
        <v>3076</v>
      </c>
      <c r="BB192" s="467"/>
      <c r="BC192" s="467"/>
      <c r="BD192" s="401">
        <f t="shared" si="67"/>
        <v>0</v>
      </c>
      <c r="BE192" s="467"/>
      <c r="BF192" s="467"/>
      <c r="BG192" s="467"/>
      <c r="BH192" s="401">
        <f t="shared" si="68"/>
        <v>0</v>
      </c>
      <c r="BI192" s="467"/>
      <c r="BJ192" s="467"/>
      <c r="BK192" s="467"/>
      <c r="BL192" s="125"/>
      <c r="BM192" s="466"/>
      <c r="BN192" s="125"/>
      <c r="BO192" s="125" t="s">
        <v>3217</v>
      </c>
      <c r="BP192" s="125" t="s">
        <v>72</v>
      </c>
      <c r="BQ192" s="114" t="s">
        <v>72</v>
      </c>
      <c r="BR192" s="396"/>
      <c r="BS192" s="396"/>
      <c r="BT192" s="396"/>
      <c r="BU192" s="396"/>
      <c r="BV192" s="396"/>
      <c r="BW192" s="396"/>
      <c r="BX192" s="396"/>
      <c r="BY192" s="396"/>
      <c r="BZ192" s="396"/>
      <c r="CA192" s="396"/>
      <c r="CB192" s="396"/>
      <c r="CC192" s="396"/>
      <c r="CD192" s="396"/>
      <c r="CE192" s="396"/>
      <c r="CF192" s="396"/>
      <c r="CG192" s="396"/>
      <c r="CH192" s="396"/>
      <c r="CI192" s="396"/>
      <c r="CJ192" s="396"/>
      <c r="CK192" s="396"/>
      <c r="CL192" s="396"/>
      <c r="CM192" s="396"/>
      <c r="CN192" s="396"/>
      <c r="CO192" s="396"/>
      <c r="CP192" s="396"/>
      <c r="CQ192" s="396"/>
      <c r="CR192" s="396"/>
      <c r="CS192" s="396"/>
      <c r="CT192" s="396"/>
      <c r="CU192" s="396"/>
      <c r="CV192" s="396"/>
      <c r="CW192" s="396"/>
      <c r="CX192" s="396"/>
      <c r="CY192" s="396"/>
      <c r="CZ192" s="396"/>
      <c r="DA192" s="396"/>
      <c r="DB192" s="396"/>
      <c r="DC192" s="396"/>
      <c r="DD192" s="396"/>
      <c r="DE192" s="396"/>
      <c r="DF192" s="396"/>
      <c r="DG192" s="396"/>
      <c r="DH192" s="396"/>
      <c r="DI192" s="396"/>
      <c r="DJ192" s="396"/>
      <c r="DK192" s="396"/>
      <c r="DL192" s="396"/>
      <c r="DM192" s="396"/>
      <c r="DN192" s="396"/>
      <c r="DO192" s="396"/>
      <c r="DP192" s="396"/>
      <c r="DQ192" s="396"/>
      <c r="DR192" s="396"/>
      <c r="DS192" s="396"/>
      <c r="DT192" s="396"/>
      <c r="DU192" s="396"/>
      <c r="DV192" s="396"/>
      <c r="DW192" s="396"/>
      <c r="DX192" s="396"/>
      <c r="DY192" s="396"/>
      <c r="DZ192" s="396"/>
      <c r="EA192" s="396"/>
      <c r="EB192" s="396"/>
      <c r="EC192" s="396"/>
      <c r="ED192" s="396"/>
      <c r="EE192" s="396"/>
      <c r="EF192" s="396"/>
      <c r="EG192" s="396"/>
      <c r="EH192" s="396"/>
      <c r="EI192" s="396"/>
      <c r="EJ192" s="396"/>
      <c r="EK192" s="396"/>
      <c r="EL192" s="396"/>
      <c r="EM192" s="396"/>
      <c r="EN192" s="396"/>
      <c r="EO192" s="396"/>
      <c r="EP192" s="396"/>
      <c r="EQ192" s="396"/>
      <c r="ER192" s="396"/>
      <c r="ES192" s="396"/>
      <c r="ET192" s="396"/>
      <c r="EU192" s="396"/>
      <c r="EV192" s="396"/>
      <c r="EW192" s="396"/>
      <c r="EX192" s="396"/>
      <c r="EY192" s="396"/>
      <c r="EZ192" s="396"/>
      <c r="FA192" s="396"/>
      <c r="FB192" s="396"/>
      <c r="FC192" s="396"/>
      <c r="FD192" s="396"/>
      <c r="FE192" s="396"/>
      <c r="FF192" s="396"/>
      <c r="FG192" s="396"/>
      <c r="FH192" s="396"/>
      <c r="FI192" s="396"/>
      <c r="FJ192" s="396"/>
      <c r="FK192" s="396"/>
      <c r="FL192" s="396"/>
      <c r="FM192" s="396"/>
      <c r="FN192" s="396"/>
      <c r="FO192" s="396"/>
      <c r="FP192" s="396"/>
      <c r="FQ192" s="396"/>
      <c r="FR192" s="396"/>
      <c r="FS192" s="396"/>
      <c r="FT192" s="396"/>
      <c r="FU192" s="396"/>
      <c r="FV192" s="396"/>
      <c r="FW192" s="396"/>
      <c r="FX192" s="396"/>
      <c r="FY192" s="396"/>
      <c r="FZ192" s="396"/>
      <c r="GA192" s="396"/>
      <c r="GB192" s="396"/>
      <c r="GC192" s="396"/>
      <c r="GD192" s="396"/>
      <c r="GE192" s="396"/>
      <c r="GF192" s="396"/>
      <c r="GG192" s="396"/>
      <c r="GH192" s="396"/>
      <c r="GI192" s="396"/>
      <c r="GJ192" s="396"/>
      <c r="GK192" s="396"/>
      <c r="GL192" s="396"/>
      <c r="GM192" s="396"/>
      <c r="GN192" s="396"/>
      <c r="GO192" s="396"/>
      <c r="GP192" s="396"/>
      <c r="GQ192" s="396"/>
      <c r="GR192" s="396"/>
      <c r="GS192" s="396"/>
      <c r="GT192" s="396"/>
      <c r="GU192" s="396"/>
      <c r="GV192" s="396"/>
      <c r="GW192" s="396"/>
      <c r="GX192" s="396"/>
      <c r="GY192" s="396"/>
      <c r="GZ192" s="396"/>
      <c r="HA192" s="396"/>
      <c r="HB192" s="396"/>
      <c r="HC192" s="396"/>
      <c r="HD192" s="396"/>
      <c r="HE192" s="396"/>
      <c r="HF192" s="396"/>
      <c r="HG192" s="396"/>
      <c r="HH192" s="396"/>
      <c r="HI192" s="396"/>
      <c r="HJ192" s="396"/>
      <c r="HK192" s="396"/>
      <c r="HL192" s="396"/>
      <c r="HM192" s="396"/>
      <c r="HN192" s="396"/>
      <c r="HO192" s="396"/>
      <c r="HP192" s="396"/>
      <c r="HQ192" s="396"/>
      <c r="HR192" s="396"/>
      <c r="HS192" s="396"/>
      <c r="HT192" s="396"/>
      <c r="HU192" s="396"/>
      <c r="HV192" s="396"/>
      <c r="HW192" s="396"/>
      <c r="HX192" s="396"/>
      <c r="HY192" s="396"/>
      <c r="HZ192" s="396"/>
      <c r="IA192" s="396"/>
      <c r="IB192" s="396"/>
      <c r="IC192" s="396"/>
      <c r="ID192" s="396"/>
      <c r="IE192" s="396"/>
      <c r="IF192" s="396"/>
      <c r="IG192" s="396"/>
      <c r="IH192" s="396"/>
      <c r="II192" s="396"/>
      <c r="IJ192" s="396"/>
      <c r="IK192" s="396"/>
      <c r="IL192" s="396"/>
      <c r="IM192" s="396"/>
      <c r="IN192" s="396"/>
      <c r="IO192" s="396"/>
      <c r="IP192" s="396"/>
      <c r="IQ192" s="396"/>
      <c r="IR192" s="396"/>
      <c r="IS192" s="396"/>
      <c r="IT192" s="396"/>
      <c r="IU192" s="396"/>
      <c r="IV192" s="396"/>
      <c r="IW192" s="396"/>
      <c r="IX192" s="396"/>
      <c r="IY192" s="396"/>
      <c r="IZ192" s="396"/>
      <c r="JA192" s="396"/>
      <c r="JB192" s="396"/>
      <c r="JC192" s="396"/>
      <c r="JD192" s="396"/>
      <c r="JE192" s="396"/>
      <c r="JF192" s="396"/>
      <c r="JG192" s="396"/>
      <c r="JH192" s="396"/>
      <c r="JI192" s="396"/>
      <c r="JJ192" s="396"/>
      <c r="JK192" s="396"/>
      <c r="JL192" s="396"/>
      <c r="JM192" s="396"/>
      <c r="JN192" s="396"/>
      <c r="JO192" s="396"/>
      <c r="JP192" s="396"/>
      <c r="JQ192" s="396"/>
      <c r="JR192" s="396"/>
      <c r="JS192" s="396"/>
      <c r="JT192" s="396"/>
      <c r="JU192" s="396"/>
      <c r="JV192" s="396"/>
      <c r="JW192" s="396"/>
      <c r="JX192" s="396"/>
      <c r="JY192" s="396"/>
      <c r="JZ192" s="396"/>
      <c r="KA192" s="396"/>
      <c r="KB192" s="396"/>
      <c r="KC192" s="396"/>
      <c r="KD192" s="396"/>
      <c r="KE192" s="396"/>
      <c r="KF192" s="396"/>
      <c r="KG192" s="396"/>
      <c r="KH192" s="396"/>
      <c r="KI192" s="396"/>
      <c r="KJ192" s="396"/>
      <c r="KK192" s="396"/>
      <c r="KL192" s="396"/>
      <c r="KM192" s="396"/>
      <c r="KN192" s="396"/>
      <c r="KO192" s="396"/>
      <c r="KP192" s="396"/>
      <c r="KQ192" s="396"/>
      <c r="KR192" s="396"/>
      <c r="KS192" s="396"/>
      <c r="KT192" s="396"/>
      <c r="KU192" s="396"/>
      <c r="KV192" s="396"/>
      <c r="KW192" s="396"/>
      <c r="KX192" s="396"/>
      <c r="KY192" s="396"/>
      <c r="KZ192" s="396"/>
      <c r="LA192" s="396"/>
      <c r="LB192" s="396"/>
      <c r="LC192" s="396"/>
      <c r="LD192" s="396"/>
      <c r="LE192" s="396"/>
      <c r="LF192" s="396"/>
      <c r="LG192" s="396"/>
      <c r="LH192" s="396"/>
      <c r="LI192" s="396"/>
      <c r="LJ192" s="396"/>
      <c r="LK192" s="396"/>
      <c r="LL192" s="396"/>
      <c r="LM192" s="396"/>
      <c r="LN192" s="396"/>
      <c r="LO192" s="396"/>
      <c r="LP192" s="396"/>
      <c r="LQ192" s="396"/>
      <c r="LR192" s="396"/>
      <c r="LS192" s="396"/>
      <c r="LT192" s="396"/>
      <c r="LU192" s="396"/>
      <c r="LV192" s="396"/>
      <c r="LW192" s="396"/>
      <c r="LX192" s="396"/>
      <c r="LY192" s="396"/>
      <c r="LZ192" s="396"/>
      <c r="MA192" s="396"/>
      <c r="MB192" s="396"/>
      <c r="MC192" s="396"/>
      <c r="MD192" s="396"/>
      <c r="ME192" s="396"/>
      <c r="MF192" s="396"/>
      <c r="MG192" s="396"/>
      <c r="MH192" s="396"/>
      <c r="MI192" s="396"/>
      <c r="MJ192" s="396"/>
      <c r="MK192" s="396"/>
      <c r="ML192" s="396"/>
      <c r="MM192" s="396"/>
      <c r="MN192" s="396"/>
      <c r="MO192" s="396"/>
      <c r="MP192" s="396"/>
      <c r="MQ192" s="396"/>
      <c r="MR192" s="396"/>
      <c r="MS192" s="396"/>
      <c r="MT192" s="396"/>
      <c r="MU192" s="396"/>
      <c r="MV192" s="396"/>
      <c r="MW192" s="396"/>
      <c r="MX192" s="396"/>
      <c r="MY192" s="396"/>
      <c r="MZ192" s="396"/>
      <c r="NA192" s="396"/>
      <c r="NB192" s="396"/>
      <c r="NC192" s="396"/>
      <c r="ND192" s="396"/>
      <c r="NE192" s="396"/>
      <c r="NF192" s="396"/>
      <c r="NG192" s="396"/>
      <c r="NH192" s="396"/>
      <c r="NI192" s="396"/>
      <c r="NJ192" s="396"/>
      <c r="NK192" s="396"/>
      <c r="NL192" s="396"/>
      <c r="NM192" s="396"/>
      <c r="NN192" s="396"/>
      <c r="NO192" s="396"/>
      <c r="NP192" s="396"/>
      <c r="NQ192" s="396"/>
      <c r="NR192" s="396"/>
      <c r="NS192" s="396"/>
      <c r="NT192" s="396"/>
      <c r="NU192" s="396"/>
      <c r="NV192" s="396"/>
      <c r="NW192" s="396"/>
      <c r="NX192" s="396"/>
      <c r="NY192" s="396"/>
      <c r="NZ192" s="396"/>
      <c r="OA192" s="396"/>
      <c r="OB192" s="396"/>
      <c r="OC192" s="396"/>
      <c r="OD192" s="396"/>
      <c r="OE192" s="396"/>
      <c r="OF192" s="396"/>
      <c r="OG192" s="396"/>
      <c r="OH192" s="396"/>
      <c r="OI192" s="396"/>
      <c r="OJ192" s="396"/>
      <c r="OK192" s="396"/>
      <c r="OL192" s="396"/>
      <c r="OM192" s="396"/>
      <c r="ON192" s="396"/>
      <c r="OO192" s="396"/>
      <c r="OP192" s="396"/>
      <c r="OQ192" s="396"/>
      <c r="OR192" s="396"/>
      <c r="OS192" s="396"/>
      <c r="OT192" s="396"/>
      <c r="OU192" s="396"/>
      <c r="OV192" s="396"/>
      <c r="OW192" s="396"/>
      <c r="OX192" s="396"/>
      <c r="OY192" s="396"/>
      <c r="OZ192" s="396"/>
      <c r="PA192" s="396"/>
      <c r="PB192" s="396"/>
      <c r="PC192" s="396"/>
      <c r="PD192" s="396"/>
      <c r="PE192" s="396"/>
      <c r="PF192" s="396"/>
      <c r="PG192" s="396"/>
      <c r="PH192" s="396"/>
      <c r="PI192" s="396"/>
      <c r="PJ192" s="396"/>
      <c r="PK192" s="396"/>
      <c r="PL192" s="396"/>
      <c r="PM192" s="396"/>
      <c r="PN192" s="396"/>
      <c r="PO192" s="396"/>
      <c r="PP192" s="396"/>
      <c r="PQ192" s="396"/>
      <c r="PR192" s="396"/>
      <c r="PS192" s="396"/>
      <c r="PT192" s="396"/>
      <c r="PU192" s="396"/>
      <c r="PV192" s="396"/>
      <c r="PW192" s="396"/>
      <c r="PX192" s="396"/>
      <c r="PY192" s="396"/>
      <c r="PZ192" s="396"/>
      <c r="QA192" s="396"/>
      <c r="QB192" s="396"/>
      <c r="QC192" s="396"/>
      <c r="QD192" s="396"/>
      <c r="QE192" s="396"/>
      <c r="QF192" s="396"/>
      <c r="QG192" s="396"/>
      <c r="QH192" s="396"/>
      <c r="QI192" s="396"/>
      <c r="QJ192" s="396"/>
      <c r="QK192" s="396"/>
      <c r="QL192" s="396"/>
      <c r="QM192" s="396"/>
      <c r="QN192" s="396"/>
      <c r="QO192" s="396"/>
      <c r="QP192" s="396"/>
      <c r="QQ192" s="396"/>
      <c r="QR192" s="396"/>
      <c r="QS192" s="396"/>
      <c r="QT192" s="396"/>
      <c r="QU192" s="396"/>
      <c r="QV192" s="396"/>
      <c r="QW192" s="396"/>
      <c r="QX192" s="396"/>
      <c r="QY192" s="396"/>
      <c r="QZ192" s="396"/>
      <c r="RA192" s="396"/>
      <c r="RB192" s="396"/>
      <c r="RC192" s="396"/>
      <c r="RD192" s="396"/>
      <c r="RE192" s="396"/>
      <c r="RF192" s="396"/>
      <c r="RG192" s="396"/>
      <c r="RH192" s="396"/>
      <c r="RI192" s="396"/>
      <c r="RJ192" s="396"/>
      <c r="RK192" s="396"/>
      <c r="RL192" s="396"/>
      <c r="RM192" s="396"/>
      <c r="RN192" s="396"/>
      <c r="RO192" s="396"/>
      <c r="RP192" s="396"/>
      <c r="RQ192" s="396"/>
      <c r="RR192" s="396"/>
      <c r="RS192" s="396"/>
      <c r="RT192" s="396"/>
      <c r="RU192" s="396"/>
      <c r="RV192" s="396"/>
      <c r="RW192" s="396"/>
      <c r="RX192" s="396"/>
      <c r="RY192" s="396"/>
      <c r="RZ192" s="396"/>
      <c r="SA192" s="396"/>
      <c r="SB192" s="396"/>
      <c r="SC192" s="396"/>
      <c r="SD192" s="396"/>
      <c r="SE192" s="396"/>
      <c r="SF192" s="396"/>
      <c r="SG192" s="396"/>
      <c r="SH192" s="396"/>
      <c r="SI192" s="396"/>
      <c r="SJ192" s="396"/>
      <c r="SK192" s="396"/>
      <c r="SL192" s="396"/>
      <c r="SM192" s="396"/>
      <c r="SN192" s="396"/>
      <c r="SO192" s="396"/>
      <c r="SP192" s="396"/>
      <c r="SQ192" s="396"/>
      <c r="SR192" s="396"/>
      <c r="SS192" s="396"/>
      <c r="ST192" s="396"/>
      <c r="SU192" s="396"/>
      <c r="SV192" s="396"/>
      <c r="SW192" s="396"/>
      <c r="SX192" s="396"/>
      <c r="SY192" s="396"/>
      <c r="SZ192" s="396"/>
      <c r="TA192" s="396"/>
      <c r="TB192" s="396"/>
      <c r="TC192" s="396"/>
      <c r="TD192" s="396"/>
      <c r="TE192" s="396"/>
      <c r="TF192" s="396"/>
      <c r="TG192" s="396"/>
      <c r="TH192" s="396"/>
      <c r="TI192" s="396"/>
      <c r="TJ192" s="396"/>
      <c r="TK192" s="396"/>
      <c r="TL192" s="396"/>
      <c r="TM192" s="396"/>
      <c r="TN192" s="396"/>
      <c r="TO192" s="396"/>
      <c r="TP192" s="396"/>
      <c r="TQ192" s="396"/>
      <c r="TR192" s="396"/>
      <c r="TS192" s="396"/>
      <c r="TT192" s="396"/>
      <c r="TU192" s="396"/>
      <c r="TV192" s="396"/>
      <c r="TW192" s="396"/>
      <c r="TX192" s="396"/>
      <c r="TY192" s="396"/>
      <c r="TZ192" s="396"/>
      <c r="UA192" s="396"/>
      <c r="UB192" s="396"/>
      <c r="UC192" s="396"/>
      <c r="UD192" s="396"/>
      <c r="UE192" s="396"/>
      <c r="UF192" s="396"/>
      <c r="UG192" s="396"/>
      <c r="UH192" s="396"/>
      <c r="UI192" s="396"/>
      <c r="UJ192" s="396"/>
      <c r="UK192" s="396"/>
      <c r="UL192" s="396"/>
      <c r="UM192" s="396"/>
      <c r="UN192" s="396"/>
      <c r="UO192" s="396"/>
      <c r="UP192" s="396"/>
      <c r="UQ192" s="396"/>
      <c r="UR192" s="396"/>
      <c r="US192" s="396"/>
      <c r="UT192" s="396"/>
      <c r="UU192" s="396"/>
      <c r="UV192" s="396"/>
      <c r="UW192" s="396"/>
      <c r="UX192" s="396"/>
      <c r="UY192" s="396"/>
      <c r="UZ192" s="396"/>
      <c r="VA192" s="396"/>
      <c r="VB192" s="396"/>
      <c r="VC192" s="396"/>
      <c r="VD192" s="396"/>
      <c r="VE192" s="396"/>
      <c r="VF192" s="396"/>
      <c r="VG192" s="396"/>
      <c r="VH192" s="396"/>
      <c r="VI192" s="396"/>
      <c r="VJ192" s="396"/>
      <c r="VK192" s="396"/>
      <c r="VL192" s="396"/>
      <c r="VM192" s="396"/>
      <c r="VN192" s="396"/>
      <c r="VO192" s="396"/>
      <c r="VP192" s="396"/>
      <c r="VQ192" s="396"/>
      <c r="VR192" s="396"/>
      <c r="VS192" s="396"/>
      <c r="VT192" s="396"/>
      <c r="VU192" s="396"/>
      <c r="VV192" s="396"/>
      <c r="VW192" s="396"/>
      <c r="VX192" s="396"/>
      <c r="VY192" s="396"/>
      <c r="VZ192" s="396"/>
      <c r="WA192" s="396"/>
      <c r="WB192" s="396"/>
      <c r="WC192" s="396"/>
      <c r="WD192" s="396"/>
      <c r="WE192" s="396"/>
      <c r="WF192" s="396"/>
      <c r="WG192" s="396"/>
      <c r="WH192" s="396"/>
      <c r="WI192" s="396"/>
      <c r="WJ192" s="396"/>
      <c r="WK192" s="396"/>
      <c r="WL192" s="396"/>
      <c r="WM192" s="396"/>
      <c r="WN192" s="396"/>
      <c r="WO192" s="396"/>
      <c r="WP192" s="396"/>
      <c r="WQ192" s="396"/>
      <c r="WR192" s="396"/>
      <c r="WS192" s="396"/>
      <c r="WT192" s="396"/>
      <c r="WU192" s="396"/>
      <c r="WV192" s="396"/>
      <c r="WW192" s="396"/>
      <c r="WX192" s="396"/>
      <c r="WY192" s="396"/>
      <c r="WZ192" s="396"/>
      <c r="XA192" s="396"/>
      <c r="XB192" s="396"/>
      <c r="XC192" s="396"/>
      <c r="XD192" s="396"/>
      <c r="XE192" s="396"/>
      <c r="XF192" s="396"/>
      <c r="XG192" s="396"/>
      <c r="XH192" s="396"/>
      <c r="XI192" s="396"/>
      <c r="XJ192" s="396"/>
      <c r="XK192" s="396"/>
      <c r="XL192" s="396"/>
      <c r="XM192" s="396"/>
      <c r="XN192" s="396"/>
      <c r="XO192" s="396"/>
      <c r="XP192" s="396"/>
      <c r="XQ192" s="396"/>
      <c r="XR192" s="396"/>
      <c r="XS192" s="396"/>
      <c r="XT192" s="396"/>
      <c r="XU192" s="396"/>
      <c r="XV192" s="396"/>
      <c r="XW192" s="396"/>
      <c r="XX192" s="396"/>
      <c r="XY192" s="396"/>
      <c r="XZ192" s="396"/>
      <c r="YA192" s="396"/>
      <c r="YB192" s="396"/>
      <c r="YC192" s="396"/>
      <c r="YD192" s="396"/>
      <c r="YE192" s="396"/>
      <c r="YF192" s="396"/>
      <c r="YG192" s="396"/>
      <c r="YH192" s="396"/>
      <c r="YI192" s="396"/>
      <c r="YJ192" s="396"/>
      <c r="YK192" s="396"/>
      <c r="YL192" s="396"/>
      <c r="YM192" s="396"/>
      <c r="YN192" s="396"/>
      <c r="YO192" s="396"/>
      <c r="YP192" s="396"/>
      <c r="YQ192" s="396"/>
      <c r="YR192" s="396"/>
      <c r="YS192" s="396"/>
      <c r="YT192" s="396"/>
      <c r="YU192" s="396"/>
      <c r="YV192" s="396"/>
      <c r="YW192" s="396"/>
      <c r="YX192" s="396"/>
      <c r="YY192" s="396"/>
      <c r="YZ192" s="396"/>
      <c r="ZA192" s="396"/>
      <c r="ZB192" s="396"/>
      <c r="ZC192" s="396"/>
      <c r="ZD192" s="396"/>
      <c r="ZE192" s="396"/>
      <c r="ZF192" s="396"/>
      <c r="ZG192" s="396"/>
      <c r="ZH192" s="396"/>
      <c r="ZI192" s="396"/>
      <c r="ZJ192" s="396"/>
      <c r="ZK192" s="396"/>
      <c r="ZL192" s="396"/>
      <c r="ZM192" s="396"/>
      <c r="ZN192" s="396"/>
      <c r="ZO192" s="396"/>
      <c r="ZP192" s="396"/>
      <c r="ZQ192" s="396"/>
      <c r="ZR192" s="396"/>
      <c r="ZS192" s="396"/>
      <c r="ZT192" s="396"/>
      <c r="ZU192" s="396"/>
      <c r="ZV192" s="396"/>
      <c r="ZW192" s="396"/>
      <c r="ZX192" s="396"/>
      <c r="ZY192" s="396"/>
      <c r="ZZ192" s="396"/>
      <c r="AAA192" s="396"/>
      <c r="AAB192" s="396"/>
      <c r="AAC192" s="396"/>
      <c r="AAD192" s="396"/>
      <c r="AAE192" s="396"/>
      <c r="AAF192" s="396"/>
      <c r="AAG192" s="396"/>
      <c r="AAH192" s="396"/>
      <c r="AAI192" s="396"/>
      <c r="AAJ192" s="396"/>
      <c r="AAK192" s="396"/>
      <c r="AAL192" s="396"/>
      <c r="AAM192" s="396"/>
      <c r="AAN192" s="396"/>
      <c r="AAO192" s="396"/>
      <c r="AAP192" s="396"/>
      <c r="AAQ192" s="396"/>
      <c r="AAR192" s="396"/>
      <c r="AAS192" s="396"/>
      <c r="AAT192" s="396"/>
      <c r="AAU192" s="396"/>
      <c r="AAV192" s="396"/>
      <c r="AAW192" s="396"/>
      <c r="AAX192" s="396"/>
      <c r="AAY192" s="396"/>
      <c r="AAZ192" s="396"/>
      <c r="ABA192" s="396"/>
      <c r="ABB192" s="396"/>
      <c r="ABC192" s="396"/>
      <c r="ABD192" s="396"/>
      <c r="ABE192" s="396"/>
      <c r="ABF192" s="396"/>
      <c r="ABG192" s="396"/>
      <c r="ABH192" s="396"/>
      <c r="ABI192" s="396"/>
      <c r="ABJ192" s="396"/>
      <c r="ABK192" s="396"/>
      <c r="ABL192" s="396"/>
      <c r="ABM192" s="396"/>
      <c r="ABN192" s="396"/>
      <c r="ABO192" s="396"/>
      <c r="ABP192" s="396"/>
      <c r="ABQ192" s="396"/>
      <c r="ABR192" s="396"/>
      <c r="ABS192" s="396"/>
      <c r="ABT192" s="396"/>
      <c r="ABU192" s="396"/>
      <c r="ABV192" s="396"/>
      <c r="ABW192" s="396"/>
      <c r="ABX192" s="396"/>
      <c r="ABY192" s="396"/>
      <c r="ABZ192" s="396"/>
      <c r="ACA192" s="396"/>
      <c r="ACB192" s="396"/>
      <c r="ACC192" s="396"/>
      <c r="ACD192" s="396"/>
      <c r="ACE192" s="396"/>
      <c r="ACF192" s="396"/>
      <c r="ACG192" s="396"/>
      <c r="ACH192" s="396"/>
      <c r="ACI192" s="396"/>
      <c r="ACJ192" s="396"/>
      <c r="ACK192" s="396"/>
      <c r="ACL192" s="396"/>
      <c r="ACM192" s="396"/>
      <c r="ACN192" s="396"/>
      <c r="ACO192" s="396"/>
      <c r="ACP192" s="396"/>
      <c r="ACQ192" s="396"/>
      <c r="ACR192" s="396"/>
      <c r="ACS192" s="396"/>
      <c r="ACT192" s="396"/>
      <c r="ACU192" s="396"/>
      <c r="ACV192" s="396"/>
      <c r="ACW192" s="396"/>
      <c r="ACX192" s="396"/>
      <c r="ACY192" s="396"/>
      <c r="ACZ192" s="396"/>
      <c r="ADA192" s="396"/>
      <c r="ADB192" s="396"/>
      <c r="ADC192" s="396"/>
      <c r="ADD192" s="396"/>
      <c r="ADE192" s="396"/>
      <c r="ADF192" s="396"/>
      <c r="ADG192" s="396"/>
      <c r="ADH192" s="396"/>
      <c r="ADI192" s="396"/>
      <c r="ADJ192" s="396"/>
      <c r="ADK192" s="396"/>
      <c r="ADL192" s="396"/>
      <c r="ADM192" s="396"/>
      <c r="ADN192" s="396"/>
      <c r="ADO192" s="396"/>
      <c r="ADP192" s="396"/>
      <c r="ADQ192" s="396"/>
      <c r="ADR192" s="396"/>
      <c r="ADS192" s="396"/>
      <c r="ADT192" s="396"/>
      <c r="ADU192" s="396"/>
      <c r="ADV192" s="396"/>
      <c r="ADW192" s="396"/>
      <c r="ADX192" s="396"/>
      <c r="ADY192" s="396"/>
      <c r="ADZ192" s="396"/>
      <c r="AEA192" s="396"/>
      <c r="AEB192" s="396"/>
      <c r="AEC192" s="396"/>
      <c r="AED192" s="396"/>
      <c r="AEE192" s="396"/>
      <c r="AEF192" s="396"/>
      <c r="AEG192" s="396"/>
      <c r="AEH192" s="396"/>
      <c r="AEI192" s="396"/>
      <c r="AEJ192" s="396"/>
      <c r="AEK192" s="396"/>
      <c r="AEL192" s="396"/>
      <c r="AEM192" s="396"/>
      <c r="AEN192" s="396"/>
      <c r="AEO192" s="396"/>
      <c r="AEP192" s="396"/>
      <c r="AEQ192" s="396"/>
      <c r="AER192" s="396"/>
      <c r="AES192" s="396"/>
      <c r="AET192" s="396"/>
      <c r="AEU192" s="396"/>
      <c r="AEV192" s="396"/>
      <c r="AEW192" s="396"/>
      <c r="AEX192" s="396"/>
      <c r="AEY192" s="396"/>
      <c r="AEZ192" s="396"/>
      <c r="AFA192" s="396"/>
      <c r="AFB192" s="396"/>
      <c r="AFC192" s="396"/>
      <c r="AFD192" s="396"/>
      <c r="AFE192" s="396"/>
      <c r="AFF192" s="396"/>
      <c r="AFG192" s="396"/>
      <c r="AFH192" s="396"/>
      <c r="AFI192" s="396"/>
      <c r="AFJ192" s="396"/>
      <c r="AFK192" s="396"/>
      <c r="AFL192" s="396"/>
      <c r="AFM192" s="396"/>
      <c r="AFN192" s="396"/>
      <c r="AFO192" s="396"/>
      <c r="AFP192" s="396"/>
      <c r="AFQ192" s="396"/>
      <c r="AFR192" s="396"/>
      <c r="AFS192" s="396"/>
      <c r="AFT192" s="396"/>
      <c r="AFU192" s="396"/>
      <c r="AFV192" s="396"/>
      <c r="AFW192" s="396"/>
      <c r="AFX192" s="396"/>
      <c r="AFY192" s="396"/>
      <c r="AFZ192" s="396"/>
      <c r="AGA192" s="396"/>
      <c r="AGB192" s="396"/>
      <c r="AGC192" s="396"/>
      <c r="AGD192" s="396"/>
      <c r="AGE192" s="396"/>
      <c r="AGF192" s="396"/>
      <c r="AGG192" s="396"/>
      <c r="AGH192" s="396"/>
      <c r="AGI192" s="396"/>
      <c r="AGJ192" s="396"/>
      <c r="AGK192" s="396"/>
      <c r="AGL192" s="396"/>
      <c r="AGM192" s="396"/>
      <c r="AGN192" s="396"/>
      <c r="AGO192" s="396"/>
      <c r="AGP192" s="396"/>
      <c r="AGQ192" s="396"/>
      <c r="AGR192" s="396"/>
      <c r="AGS192" s="396"/>
      <c r="AGT192" s="396"/>
      <c r="AGU192" s="396"/>
      <c r="AGV192" s="396"/>
      <c r="AGW192" s="396"/>
      <c r="AGX192" s="396"/>
      <c r="AGY192" s="396"/>
      <c r="AGZ192" s="396"/>
      <c r="AHA192" s="396"/>
      <c r="AHB192" s="396"/>
      <c r="AHC192" s="396"/>
      <c r="AHD192" s="396"/>
      <c r="AHE192" s="396"/>
      <c r="AHF192" s="396"/>
      <c r="AHG192" s="396"/>
      <c r="AHH192" s="396"/>
      <c r="AHI192" s="396"/>
      <c r="AHJ192" s="396"/>
      <c r="AHK192" s="396"/>
      <c r="AHL192" s="396"/>
      <c r="AHM192" s="396"/>
      <c r="AHN192" s="396"/>
      <c r="AHO192" s="396"/>
      <c r="AHP192" s="396"/>
      <c r="AHQ192" s="396"/>
      <c r="AHR192" s="396"/>
      <c r="AHS192" s="396"/>
      <c r="AHT192" s="396"/>
      <c r="AHU192" s="396"/>
      <c r="AHV192" s="396"/>
      <c r="AHW192" s="396"/>
      <c r="AHX192" s="396"/>
      <c r="AHY192" s="396"/>
      <c r="AHZ192" s="396"/>
      <c r="AIA192" s="396"/>
      <c r="AIB192" s="396"/>
      <c r="AIC192" s="396"/>
      <c r="AID192" s="396"/>
      <c r="AIE192" s="396"/>
      <c r="AIF192" s="396"/>
      <c r="AIG192" s="396"/>
      <c r="AIH192" s="396"/>
      <c r="AII192" s="396"/>
      <c r="AIJ192" s="396"/>
      <c r="AIK192" s="396"/>
      <c r="AIL192" s="396"/>
      <c r="AIM192" s="396"/>
      <c r="AIN192" s="396"/>
      <c r="AIO192" s="396"/>
      <c r="AIP192" s="396"/>
      <c r="AIQ192" s="396"/>
      <c r="AIR192" s="396"/>
      <c r="AIS192" s="396"/>
      <c r="AIT192" s="396"/>
      <c r="AIU192" s="396"/>
      <c r="AIV192" s="396"/>
      <c r="AIW192" s="396"/>
      <c r="AIX192" s="396"/>
      <c r="AIY192" s="396"/>
      <c r="AIZ192" s="396"/>
      <c r="AJA192" s="396"/>
      <c r="AJB192" s="396"/>
      <c r="AJC192" s="396"/>
      <c r="AJD192" s="396"/>
      <c r="AJE192" s="396"/>
      <c r="AJF192" s="396"/>
      <c r="AJG192" s="396"/>
      <c r="AJH192" s="396"/>
      <c r="AJI192" s="396"/>
      <c r="AJJ192" s="396"/>
      <c r="AJK192" s="396"/>
      <c r="AJL192" s="396"/>
      <c r="AJM192" s="396"/>
      <c r="AJN192" s="396"/>
      <c r="AJO192" s="396"/>
      <c r="AJP192" s="396"/>
      <c r="AJQ192" s="396"/>
      <c r="AJR192" s="396"/>
      <c r="AJS192" s="396"/>
      <c r="AJT192" s="396"/>
      <c r="AJU192" s="396"/>
      <c r="AJV192" s="396"/>
      <c r="AJW192" s="396"/>
      <c r="AJX192" s="396"/>
      <c r="AJY192" s="396"/>
      <c r="AJZ192" s="396"/>
      <c r="AKA192" s="396"/>
      <c r="AKB192" s="396"/>
      <c r="AKC192" s="396"/>
      <c r="AKD192" s="396"/>
      <c r="AKE192" s="396"/>
      <c r="AKF192" s="396"/>
      <c r="AKG192" s="396"/>
      <c r="AKH192" s="396"/>
      <c r="AKI192" s="396"/>
      <c r="AKJ192" s="396"/>
      <c r="AKK192" s="396"/>
      <c r="AKL192" s="396"/>
      <c r="AKM192" s="396"/>
      <c r="AKN192" s="396"/>
      <c r="AKO192" s="396"/>
      <c r="AKP192" s="396"/>
      <c r="AKQ192" s="396"/>
      <c r="AKR192" s="396"/>
      <c r="AKS192" s="396"/>
      <c r="AKT192" s="396"/>
      <c r="AKU192" s="396"/>
      <c r="AKV192" s="396"/>
      <c r="AKW192" s="396"/>
      <c r="AKX192" s="396"/>
      <c r="AKY192" s="396"/>
      <c r="AKZ192" s="396"/>
      <c r="ALA192" s="396"/>
      <c r="ALB192" s="396"/>
      <c r="ALC192" s="396"/>
      <c r="ALD192" s="396"/>
      <c r="ALE192" s="396"/>
      <c r="ALF192" s="396"/>
      <c r="ALG192" s="396"/>
      <c r="ALH192" s="396"/>
      <c r="ALI192" s="396"/>
      <c r="ALJ192" s="396"/>
      <c r="ALK192" s="396"/>
      <c r="ALL192" s="396"/>
      <c r="ALM192" s="396"/>
      <c r="ALN192" s="396"/>
      <c r="ALO192" s="396"/>
      <c r="ALP192" s="396"/>
      <c r="ALQ192" s="396"/>
      <c r="ALR192" s="396"/>
      <c r="ALS192" s="396"/>
      <c r="ALT192" s="396"/>
      <c r="ALU192" s="396"/>
      <c r="ALV192" s="396"/>
      <c r="ALW192" s="396"/>
      <c r="ALX192" s="396"/>
      <c r="ALY192" s="396"/>
      <c r="ALZ192" s="396"/>
      <c r="AMA192" s="396"/>
      <c r="AMB192" s="396"/>
      <c r="AMC192" s="396"/>
      <c r="AMD192" s="396"/>
      <c r="AME192" s="396"/>
      <c r="AMF192" s="396"/>
      <c r="AMG192" s="396"/>
      <c r="AMH192" s="396"/>
      <c r="AMI192" s="396"/>
      <c r="AMJ192" s="396"/>
      <c r="AMK192" s="396"/>
      <c r="AML192" s="396"/>
      <c r="AMM192" s="396"/>
      <c r="AMN192" s="396"/>
      <c r="AMO192" s="396"/>
      <c r="AMP192" s="396"/>
      <c r="AMQ192" s="396"/>
      <c r="AMR192" s="396"/>
      <c r="AMS192" s="396"/>
      <c r="AMT192" s="396"/>
      <c r="AMU192" s="396"/>
      <c r="AMV192" s="396"/>
      <c r="AMW192" s="396"/>
      <c r="AMX192" s="396"/>
      <c r="AMY192" s="396"/>
      <c r="AMZ192" s="396"/>
      <c r="ANA192" s="396"/>
      <c r="ANB192" s="396"/>
      <c r="ANC192" s="396"/>
      <c r="AND192" s="396"/>
      <c r="ANE192" s="396"/>
      <c r="ANF192" s="396"/>
      <c r="ANG192" s="396"/>
      <c r="ANH192" s="396"/>
      <c r="ANI192" s="396"/>
      <c r="ANJ192" s="396"/>
      <c r="ANK192" s="396"/>
      <c r="ANL192" s="396"/>
      <c r="ANM192" s="396"/>
      <c r="ANN192" s="396"/>
      <c r="ANO192" s="396"/>
      <c r="ANP192" s="396"/>
      <c r="ANQ192" s="396"/>
      <c r="ANR192" s="396"/>
      <c r="ANS192" s="396"/>
      <c r="ANT192" s="396"/>
      <c r="ANU192" s="396"/>
      <c r="ANV192" s="396"/>
      <c r="ANW192" s="396"/>
      <c r="ANX192" s="396"/>
      <c r="ANY192" s="396"/>
      <c r="ANZ192" s="396"/>
      <c r="AOA192" s="396"/>
      <c r="AOB192" s="396"/>
      <c r="AOC192" s="396"/>
      <c r="AOD192" s="396"/>
      <c r="AOE192" s="396"/>
      <c r="AOF192" s="396"/>
      <c r="AOG192" s="396"/>
      <c r="AOH192" s="396"/>
      <c r="AOI192" s="396"/>
      <c r="AOJ192" s="396"/>
      <c r="AOK192" s="396"/>
      <c r="AOL192" s="396"/>
      <c r="AOM192" s="396"/>
      <c r="AON192" s="396"/>
      <c r="AOO192" s="396"/>
      <c r="AOP192" s="396"/>
      <c r="AOQ192" s="396"/>
      <c r="AOR192" s="396"/>
      <c r="AOS192" s="396"/>
      <c r="AOT192" s="396"/>
      <c r="AOU192" s="396"/>
      <c r="AOV192" s="396"/>
      <c r="AOW192" s="396"/>
      <c r="AOX192" s="396"/>
      <c r="AOY192" s="396"/>
      <c r="AOZ192" s="396"/>
      <c r="APA192" s="396"/>
      <c r="APB192" s="396"/>
      <c r="APC192" s="396"/>
      <c r="APD192" s="396"/>
      <c r="APE192" s="396"/>
      <c r="APF192" s="396"/>
      <c r="APG192" s="396"/>
      <c r="APH192" s="396"/>
      <c r="API192" s="396"/>
      <c r="APJ192" s="396"/>
      <c r="APK192" s="396"/>
      <c r="APL192" s="396"/>
      <c r="APM192" s="396"/>
      <c r="APN192" s="396"/>
      <c r="APO192" s="396"/>
      <c r="APP192" s="396"/>
      <c r="APQ192" s="396"/>
      <c r="APR192" s="396"/>
      <c r="APS192" s="396"/>
      <c r="APT192" s="396"/>
      <c r="APU192" s="396"/>
      <c r="APV192" s="396"/>
      <c r="APW192" s="396"/>
      <c r="APX192" s="396"/>
      <c r="APY192" s="396"/>
      <c r="APZ192" s="396"/>
      <c r="AQA192" s="396"/>
      <c r="AQB192" s="396"/>
      <c r="AQC192" s="396"/>
      <c r="AQD192" s="396"/>
      <c r="AQE192" s="396"/>
      <c r="AQF192" s="396"/>
      <c r="AQG192" s="396"/>
      <c r="AQH192" s="396"/>
      <c r="AQI192" s="396"/>
      <c r="AQJ192" s="396"/>
      <c r="AQK192" s="396"/>
      <c r="AQL192" s="396"/>
      <c r="AQM192" s="396"/>
      <c r="AQN192" s="396"/>
      <c r="AQO192" s="396"/>
      <c r="AQP192" s="396"/>
      <c r="AQQ192" s="396"/>
      <c r="AQR192" s="396"/>
      <c r="AQS192" s="396"/>
      <c r="AQT192" s="396"/>
      <c r="AQU192" s="396"/>
      <c r="AQV192" s="396"/>
      <c r="AQW192" s="396"/>
      <c r="AQX192" s="396"/>
      <c r="AQY192" s="396"/>
      <c r="AQZ192" s="396"/>
      <c r="ARA192" s="396"/>
      <c r="ARB192" s="396"/>
      <c r="ARC192" s="396"/>
      <c r="ARD192" s="396"/>
      <c r="ARE192" s="396"/>
      <c r="ARF192" s="396"/>
      <c r="ARG192" s="396"/>
      <c r="ARH192" s="396"/>
      <c r="ARI192" s="396"/>
      <c r="ARJ192" s="396"/>
      <c r="ARK192" s="396"/>
      <c r="ARL192" s="396"/>
      <c r="ARM192" s="396"/>
      <c r="ARN192" s="396"/>
      <c r="ARO192" s="396"/>
      <c r="ARP192" s="396"/>
      <c r="ARQ192" s="396"/>
      <c r="ARR192" s="396"/>
      <c r="ARS192" s="396"/>
      <c r="ART192" s="396"/>
      <c r="ARU192" s="396"/>
      <c r="ARV192" s="396"/>
      <c r="ARW192" s="396"/>
      <c r="ARX192" s="396"/>
      <c r="ARY192" s="396"/>
      <c r="ARZ192" s="396"/>
      <c r="ASA192" s="396"/>
      <c r="ASB192" s="396"/>
      <c r="ASC192" s="396"/>
      <c r="ASD192" s="396"/>
      <c r="ASE192" s="396"/>
      <c r="ASF192" s="396"/>
      <c r="ASG192" s="396"/>
      <c r="ASH192" s="396"/>
      <c r="ASI192" s="396"/>
      <c r="ASJ192" s="396"/>
      <c r="ASK192" s="396"/>
      <c r="ASL192" s="396"/>
      <c r="ASM192" s="396"/>
      <c r="ASN192" s="396"/>
      <c r="ASO192" s="396"/>
      <c r="ASP192" s="396"/>
      <c r="ASQ192" s="396"/>
      <c r="ASR192" s="396"/>
      <c r="ASS192" s="396"/>
      <c r="AST192" s="396"/>
      <c r="ASU192" s="396"/>
      <c r="ASV192" s="396"/>
      <c r="ASW192" s="396"/>
      <c r="ASX192" s="396"/>
      <c r="ASY192" s="396"/>
      <c r="ASZ192" s="396"/>
      <c r="ATA192" s="396"/>
      <c r="ATB192" s="396"/>
      <c r="ATC192" s="396"/>
      <c r="ATD192" s="396"/>
      <c r="ATE192" s="396"/>
      <c r="ATF192" s="396"/>
      <c r="ATG192" s="396"/>
      <c r="ATH192" s="396"/>
      <c r="ATI192" s="396"/>
      <c r="ATJ192" s="396"/>
      <c r="ATK192" s="396"/>
      <c r="ATL192" s="396"/>
      <c r="ATM192" s="396"/>
      <c r="ATN192" s="396"/>
      <c r="ATO192" s="396"/>
      <c r="ATP192" s="396"/>
      <c r="ATQ192" s="396"/>
      <c r="ATR192" s="396"/>
      <c r="ATS192" s="396"/>
      <c r="ATT192" s="396"/>
      <c r="ATU192" s="396"/>
      <c r="ATV192" s="396"/>
      <c r="ATW192" s="396"/>
      <c r="ATX192" s="396"/>
      <c r="ATY192" s="396"/>
      <c r="ATZ192" s="396"/>
      <c r="AUA192" s="396"/>
      <c r="AUB192" s="396"/>
      <c r="AUC192" s="396"/>
      <c r="AUD192" s="396"/>
      <c r="AUE192" s="396"/>
      <c r="AUF192" s="396"/>
      <c r="AUG192" s="396"/>
      <c r="AUH192" s="396"/>
      <c r="AUI192" s="396"/>
      <c r="AUJ192" s="396"/>
      <c r="AUK192" s="396"/>
      <c r="AUL192" s="396"/>
      <c r="AUM192" s="396"/>
      <c r="AUN192" s="396"/>
      <c r="AUO192" s="396"/>
      <c r="AUP192" s="396"/>
      <c r="AUQ192" s="396"/>
      <c r="AUR192" s="396"/>
      <c r="AUS192" s="396"/>
      <c r="AUT192" s="396"/>
      <c r="AUU192" s="396"/>
      <c r="AUV192" s="396"/>
      <c r="AUW192" s="396"/>
      <c r="AUX192" s="396"/>
      <c r="AUY192" s="396"/>
      <c r="AUZ192" s="396"/>
      <c r="AVA192" s="396"/>
      <c r="AVB192" s="396"/>
      <c r="AVC192" s="396"/>
      <c r="AVD192" s="396"/>
      <c r="AVE192" s="396"/>
      <c r="AVF192" s="396"/>
      <c r="AVG192" s="396"/>
      <c r="AVH192" s="396"/>
      <c r="AVI192" s="396"/>
      <c r="AVJ192" s="396"/>
      <c r="AVK192" s="396"/>
      <c r="AVL192" s="396"/>
      <c r="AVM192" s="396"/>
      <c r="AVN192" s="396"/>
      <c r="AVO192" s="396"/>
      <c r="AVP192" s="396"/>
      <c r="AVQ192" s="396"/>
      <c r="AVR192" s="396"/>
      <c r="AVS192" s="396"/>
      <c r="AVT192" s="396"/>
      <c r="AVU192" s="396"/>
      <c r="AVV192" s="396"/>
      <c r="AVW192" s="396"/>
      <c r="AVX192" s="396"/>
      <c r="AVY192" s="396"/>
      <c r="AVZ192" s="396"/>
      <c r="AWA192" s="396"/>
      <c r="AWB192" s="396"/>
      <c r="AWC192" s="396"/>
      <c r="AWD192" s="396"/>
      <c r="AWE192" s="396"/>
      <c r="AWF192" s="396"/>
      <c r="AWG192" s="396"/>
      <c r="AWH192" s="396"/>
      <c r="AWI192" s="396"/>
      <c r="AWJ192" s="396"/>
      <c r="AWK192" s="396"/>
      <c r="AWL192" s="396"/>
      <c r="AWM192" s="396"/>
      <c r="AWN192" s="396"/>
      <c r="AWO192" s="396"/>
      <c r="AWP192" s="396"/>
      <c r="AWQ192" s="396"/>
      <c r="AWR192" s="396"/>
      <c r="AWS192" s="396"/>
      <c r="AWT192" s="396"/>
      <c r="AWU192" s="396"/>
      <c r="AWV192" s="396"/>
      <c r="AWW192" s="396"/>
      <c r="AWX192" s="396"/>
      <c r="AWY192" s="396"/>
      <c r="AWZ192" s="396"/>
      <c r="AXA192" s="396"/>
      <c r="AXB192" s="396"/>
      <c r="AXC192" s="396"/>
      <c r="AXD192" s="396"/>
      <c r="AXE192" s="396"/>
      <c r="AXF192" s="396"/>
      <c r="AXG192" s="396"/>
      <c r="AXH192" s="396"/>
      <c r="AXI192" s="396"/>
      <c r="AXJ192" s="396"/>
      <c r="AXK192" s="396"/>
      <c r="AXL192" s="396"/>
      <c r="AXM192" s="396"/>
      <c r="AXN192" s="396"/>
      <c r="AXO192" s="396"/>
      <c r="AXP192" s="396"/>
      <c r="AXQ192" s="396"/>
      <c r="AXR192" s="396"/>
      <c r="AXS192" s="396"/>
      <c r="AXT192" s="396"/>
      <c r="AXU192" s="396"/>
      <c r="AXV192" s="396"/>
      <c r="AXW192" s="396"/>
      <c r="AXX192" s="396"/>
      <c r="AXY192" s="396"/>
      <c r="AXZ192" s="396"/>
      <c r="AYA192" s="396"/>
      <c r="AYB192" s="396"/>
      <c r="AYC192" s="396"/>
      <c r="AYD192" s="396"/>
      <c r="AYE192" s="396"/>
      <c r="AYF192" s="396"/>
      <c r="AYG192" s="396"/>
      <c r="AYH192" s="396"/>
      <c r="AYI192" s="396"/>
      <c r="AYJ192" s="396"/>
      <c r="AYK192" s="396"/>
      <c r="AYL192" s="396"/>
      <c r="AYM192" s="396"/>
      <c r="AYN192" s="396"/>
      <c r="AYO192" s="396"/>
      <c r="AYP192" s="396"/>
      <c r="AYQ192" s="396"/>
      <c r="AYR192" s="396"/>
      <c r="AYS192" s="396"/>
      <c r="AYT192" s="396"/>
      <c r="AYU192" s="396"/>
      <c r="AYV192" s="396"/>
      <c r="AYW192" s="396"/>
      <c r="AYX192" s="396"/>
      <c r="AYY192" s="396"/>
      <c r="AYZ192" s="396"/>
      <c r="AZA192" s="396"/>
      <c r="AZB192" s="396"/>
      <c r="AZC192" s="396"/>
      <c r="AZD192" s="396"/>
      <c r="AZE192" s="396"/>
      <c r="AZF192" s="396"/>
      <c r="AZG192" s="396"/>
      <c r="AZH192" s="396"/>
      <c r="AZI192" s="396"/>
      <c r="AZJ192" s="396"/>
      <c r="AZK192" s="396"/>
      <c r="AZL192" s="396"/>
      <c r="AZM192" s="396"/>
      <c r="AZN192" s="396"/>
      <c r="AZO192" s="396"/>
      <c r="AZP192" s="396"/>
      <c r="AZQ192" s="396"/>
      <c r="AZR192" s="396"/>
      <c r="AZS192" s="396"/>
      <c r="AZT192" s="396"/>
      <c r="AZU192" s="396"/>
      <c r="AZV192" s="396"/>
      <c r="AZW192" s="396"/>
      <c r="AZX192" s="396"/>
      <c r="AZY192" s="396"/>
      <c r="AZZ192" s="396"/>
      <c r="BAA192" s="396"/>
      <c r="BAB192" s="396"/>
      <c r="BAC192" s="396"/>
      <c r="BAD192" s="396"/>
      <c r="BAE192" s="396"/>
      <c r="BAF192" s="396"/>
      <c r="BAG192" s="396"/>
      <c r="BAH192" s="396"/>
      <c r="BAI192" s="396"/>
      <c r="BAJ192" s="396"/>
      <c r="BAK192" s="396"/>
      <c r="BAL192" s="396"/>
      <c r="BAM192" s="396"/>
      <c r="BAN192" s="396"/>
      <c r="BAO192" s="396"/>
      <c r="BAP192" s="396"/>
      <c r="BAQ192" s="396"/>
      <c r="BAR192" s="396"/>
      <c r="BAS192" s="396"/>
      <c r="BAT192" s="396"/>
      <c r="BAU192" s="396"/>
      <c r="BAV192" s="396"/>
      <c r="BAW192" s="396"/>
      <c r="BAX192" s="396"/>
      <c r="BAY192" s="396"/>
      <c r="BAZ192" s="396"/>
      <c r="BBA192" s="396"/>
      <c r="BBB192" s="396"/>
      <c r="BBC192" s="396"/>
      <c r="BBD192" s="396"/>
      <c r="BBE192" s="396"/>
      <c r="BBF192" s="396"/>
      <c r="BBG192" s="396"/>
      <c r="BBH192" s="396"/>
      <c r="BBI192" s="396"/>
      <c r="BBJ192" s="396"/>
      <c r="BBK192" s="396"/>
      <c r="BBL192" s="396"/>
      <c r="BBM192" s="396"/>
      <c r="BBN192" s="396"/>
      <c r="BBO192" s="396"/>
      <c r="BBP192" s="396"/>
      <c r="BBQ192" s="396"/>
      <c r="BBR192" s="396"/>
      <c r="BBS192" s="396"/>
      <c r="BBT192" s="396"/>
      <c r="BBU192" s="396"/>
      <c r="BBV192" s="396"/>
      <c r="BBW192" s="396"/>
      <c r="BBX192" s="396"/>
      <c r="BBY192" s="396"/>
      <c r="BBZ192" s="396"/>
      <c r="BCA192" s="396"/>
      <c r="BCB192" s="396"/>
      <c r="BCC192" s="396"/>
      <c r="BCD192" s="396"/>
      <c r="BCE192" s="396"/>
      <c r="BCF192" s="396"/>
      <c r="BCG192" s="396"/>
      <c r="BCH192" s="396"/>
      <c r="BCI192" s="396"/>
      <c r="BCJ192" s="396"/>
      <c r="BCK192" s="396"/>
      <c r="BCL192" s="396"/>
      <c r="BCM192" s="396"/>
      <c r="BCN192" s="396"/>
      <c r="BCO192" s="396"/>
      <c r="BCP192" s="396"/>
      <c r="BCQ192" s="396"/>
      <c r="BCR192" s="396"/>
      <c r="BCS192" s="396"/>
      <c r="BCT192" s="396"/>
      <c r="BCU192" s="396"/>
      <c r="BCV192" s="396"/>
      <c r="BCW192" s="396"/>
      <c r="BCX192" s="396"/>
      <c r="BCY192" s="396"/>
      <c r="BCZ192" s="396"/>
      <c r="BDA192" s="396"/>
      <c r="BDB192" s="396"/>
      <c r="BDC192" s="396"/>
      <c r="BDD192" s="396"/>
      <c r="BDE192" s="396"/>
      <c r="BDF192" s="396"/>
      <c r="BDG192" s="396"/>
      <c r="BDH192" s="396"/>
      <c r="BDI192" s="396"/>
      <c r="BDJ192" s="396"/>
      <c r="BDK192" s="396"/>
      <c r="BDL192" s="396"/>
      <c r="BDM192" s="396"/>
      <c r="BDN192" s="396"/>
      <c r="BDO192" s="396"/>
      <c r="BDP192" s="396"/>
      <c r="BDQ192" s="396"/>
      <c r="BDR192" s="396"/>
      <c r="BDS192" s="396"/>
      <c r="BDT192" s="396"/>
      <c r="BDU192" s="396"/>
      <c r="BDV192" s="396"/>
      <c r="BDW192" s="396"/>
      <c r="BDX192" s="396"/>
      <c r="BDY192" s="396"/>
      <c r="BDZ192" s="396"/>
      <c r="BEA192" s="396"/>
      <c r="BEB192" s="396"/>
      <c r="BEC192" s="396"/>
      <c r="BED192" s="396"/>
      <c r="BEE192" s="396"/>
      <c r="BEF192" s="396"/>
      <c r="BEG192" s="396"/>
      <c r="BEH192" s="396"/>
      <c r="BEI192" s="396"/>
      <c r="BEJ192" s="396"/>
      <c r="BEK192" s="396"/>
      <c r="BEL192" s="396"/>
      <c r="BEM192" s="396"/>
      <c r="BEN192" s="396"/>
      <c r="BEO192" s="396"/>
      <c r="BEP192" s="396"/>
      <c r="BEQ192" s="396"/>
      <c r="BER192" s="396"/>
      <c r="BES192" s="396"/>
      <c r="BET192" s="396"/>
      <c r="BEU192" s="396"/>
      <c r="BEV192" s="396"/>
      <c r="BEW192" s="396"/>
      <c r="BEX192" s="396"/>
      <c r="BEY192" s="396"/>
      <c r="BEZ192" s="396"/>
      <c r="BFA192" s="396"/>
      <c r="BFB192" s="396"/>
      <c r="BFC192" s="396"/>
      <c r="BFD192" s="396"/>
      <c r="BFE192" s="396"/>
      <c r="BFF192" s="396"/>
      <c r="BFG192" s="396"/>
      <c r="BFH192" s="396"/>
      <c r="BFI192" s="396"/>
      <c r="BFJ192" s="396"/>
      <c r="BFK192" s="396"/>
      <c r="BFL192" s="396"/>
      <c r="BFM192" s="396"/>
      <c r="BFN192" s="396"/>
      <c r="BFO192" s="396"/>
      <c r="BFP192" s="396"/>
      <c r="BFQ192" s="396"/>
      <c r="BFR192" s="396"/>
      <c r="BFS192" s="396"/>
      <c r="BFT192" s="396"/>
      <c r="BFU192" s="396"/>
      <c r="BFV192" s="396"/>
      <c r="BFW192" s="396"/>
      <c r="BFX192" s="396"/>
      <c r="BFY192" s="396"/>
      <c r="BFZ192" s="396"/>
      <c r="BGA192" s="396"/>
      <c r="BGB192" s="396"/>
      <c r="BGC192" s="396"/>
      <c r="BGD192" s="396"/>
      <c r="BGE192" s="396"/>
      <c r="BGF192" s="396"/>
      <c r="BGG192" s="396"/>
      <c r="BGH192" s="396"/>
      <c r="BGI192" s="396"/>
      <c r="BGJ192" s="396"/>
      <c r="BGK192" s="396"/>
      <c r="BGL192" s="396"/>
      <c r="BGM192" s="396"/>
      <c r="BGN192" s="396"/>
      <c r="BGO192" s="396"/>
      <c r="BGP192" s="396"/>
      <c r="BGQ192" s="396"/>
      <c r="BGR192" s="396"/>
      <c r="BGS192" s="396"/>
      <c r="BGT192" s="396"/>
      <c r="BGU192" s="396"/>
      <c r="BGV192" s="396"/>
      <c r="BGW192" s="396"/>
      <c r="BGX192" s="396"/>
      <c r="BGY192" s="396"/>
      <c r="BGZ192" s="396"/>
      <c r="BHA192" s="396"/>
      <c r="BHB192" s="396"/>
      <c r="BHC192" s="396"/>
      <c r="BHD192" s="396"/>
      <c r="BHE192" s="396"/>
      <c r="BHF192" s="396"/>
      <c r="BHG192" s="396"/>
      <c r="BHH192" s="396"/>
      <c r="BHI192" s="396"/>
      <c r="BHJ192" s="396"/>
      <c r="BHK192" s="396"/>
      <c r="BHL192" s="396"/>
      <c r="BHM192" s="396"/>
      <c r="BHN192" s="396"/>
      <c r="BHO192" s="396"/>
      <c r="BHP192" s="396"/>
      <c r="BHQ192" s="396"/>
      <c r="BHR192" s="396"/>
      <c r="BHS192" s="396"/>
      <c r="BHT192" s="396"/>
      <c r="BHU192" s="396"/>
      <c r="BHV192" s="396"/>
      <c r="BHW192" s="396"/>
      <c r="BHX192" s="396"/>
      <c r="BHY192" s="396"/>
      <c r="BHZ192" s="396"/>
      <c r="BIA192" s="396"/>
      <c r="BIB192" s="396"/>
      <c r="BIC192" s="396"/>
      <c r="BID192" s="396"/>
      <c r="BIE192" s="396"/>
      <c r="BIF192" s="396"/>
      <c r="BIG192" s="396"/>
      <c r="BIH192" s="396"/>
      <c r="BII192" s="396"/>
      <c r="BIJ192" s="396"/>
      <c r="BIK192" s="396"/>
      <c r="BIL192" s="396"/>
      <c r="BIM192" s="396"/>
      <c r="BIN192" s="396"/>
      <c r="BIO192" s="396"/>
      <c r="BIP192" s="396"/>
      <c r="BIQ192" s="396"/>
      <c r="BIR192" s="396"/>
      <c r="BIS192" s="396"/>
      <c r="BIT192" s="396"/>
      <c r="BIU192" s="396"/>
      <c r="BIV192" s="396"/>
      <c r="BIW192" s="396"/>
      <c r="BIX192" s="396"/>
      <c r="BIY192" s="396"/>
      <c r="BIZ192" s="396"/>
      <c r="BJA192" s="396"/>
      <c r="BJB192" s="396"/>
      <c r="BJC192" s="396"/>
      <c r="BJD192" s="396"/>
      <c r="BJE192" s="396"/>
      <c r="BJF192" s="396"/>
      <c r="BJG192" s="396"/>
      <c r="BJH192" s="396"/>
      <c r="BJI192" s="396"/>
      <c r="BJJ192" s="396"/>
      <c r="BJK192" s="396"/>
      <c r="BJL192" s="396"/>
      <c r="BJM192" s="396"/>
      <c r="BJN192" s="396"/>
      <c r="BJO192" s="396"/>
      <c r="BJP192" s="396"/>
      <c r="BJQ192" s="396"/>
      <c r="BJR192" s="396"/>
      <c r="BJS192" s="396"/>
      <c r="BJT192" s="396"/>
      <c r="BJU192" s="396"/>
      <c r="BJV192" s="396"/>
      <c r="BJW192" s="396"/>
      <c r="BJX192" s="396"/>
      <c r="BJY192" s="396"/>
      <c r="BJZ192" s="396"/>
      <c r="BKA192" s="396"/>
      <c r="BKB192" s="396"/>
      <c r="BKC192" s="396"/>
      <c r="BKD192" s="396"/>
      <c r="BKE192" s="396"/>
      <c r="BKF192" s="396"/>
      <c r="BKG192" s="396"/>
      <c r="BKH192" s="396"/>
      <c r="BKI192" s="396"/>
      <c r="BKJ192" s="396"/>
      <c r="BKK192" s="396"/>
      <c r="BKL192" s="396"/>
      <c r="BKM192" s="396"/>
      <c r="BKN192" s="396"/>
      <c r="BKO192" s="396"/>
      <c r="BKP192" s="396"/>
      <c r="BKQ192" s="396"/>
      <c r="BKR192" s="396"/>
      <c r="BKS192" s="396"/>
      <c r="BKT192" s="396"/>
      <c r="BKU192" s="396"/>
      <c r="BKV192" s="396"/>
      <c r="BKW192" s="396"/>
      <c r="BKX192" s="396"/>
      <c r="BKY192" s="396"/>
      <c r="BKZ192" s="396"/>
      <c r="BLA192" s="396"/>
      <c r="BLB192" s="396"/>
      <c r="BLC192" s="396"/>
      <c r="BLD192" s="396"/>
      <c r="BLE192" s="396"/>
      <c r="BLF192" s="396"/>
      <c r="BLG192" s="396"/>
      <c r="BLH192" s="396"/>
      <c r="BLI192" s="396"/>
      <c r="BLJ192" s="396"/>
      <c r="BLK192" s="396"/>
      <c r="BLL192" s="396"/>
      <c r="BLM192" s="396"/>
      <c r="BLN192" s="396"/>
      <c r="BLO192" s="396"/>
      <c r="BLP192" s="396"/>
      <c r="BLQ192" s="396"/>
      <c r="BLR192" s="396"/>
      <c r="BLS192" s="396"/>
      <c r="BLT192" s="396"/>
      <c r="BLU192" s="396"/>
      <c r="BLV192" s="396"/>
      <c r="BLW192" s="396"/>
      <c r="BLX192" s="396"/>
      <c r="BLY192" s="396"/>
      <c r="BLZ192" s="396"/>
      <c r="BMA192" s="396"/>
      <c r="BMB192" s="396"/>
      <c r="BMC192" s="396"/>
      <c r="BMD192" s="396"/>
      <c r="BME192" s="396"/>
      <c r="BMF192" s="396"/>
      <c r="BMG192" s="396"/>
      <c r="BMH192" s="396"/>
      <c r="BMI192" s="396"/>
      <c r="BMJ192" s="396"/>
      <c r="BMK192" s="396"/>
      <c r="BML192" s="396"/>
      <c r="BMM192" s="396"/>
      <c r="BMN192" s="396"/>
      <c r="BMO192" s="396"/>
      <c r="BMP192" s="396"/>
      <c r="BMQ192" s="396"/>
      <c r="BMR192" s="396"/>
      <c r="BMS192" s="396"/>
      <c r="BMT192" s="396"/>
      <c r="BMU192" s="396"/>
      <c r="BMV192" s="396"/>
      <c r="BMW192" s="396"/>
      <c r="BMX192" s="396"/>
      <c r="BMY192" s="396"/>
      <c r="BMZ192" s="396"/>
      <c r="BNA192" s="396"/>
      <c r="BNB192" s="396"/>
      <c r="BNC192" s="396"/>
      <c r="BND192" s="396"/>
      <c r="BNE192" s="396"/>
      <c r="BNF192" s="396"/>
      <c r="BNG192" s="396"/>
      <c r="BNH192" s="396"/>
      <c r="BNI192" s="396"/>
      <c r="BNJ192" s="396"/>
      <c r="BNK192" s="396"/>
      <c r="BNL192" s="396"/>
      <c r="BNM192" s="396"/>
      <c r="BNN192" s="396"/>
      <c r="BNO192" s="396"/>
      <c r="BNP192" s="396"/>
      <c r="BNQ192" s="396"/>
      <c r="BNR192" s="396"/>
      <c r="BNS192" s="396"/>
      <c r="BNT192" s="396"/>
      <c r="BNU192" s="396"/>
      <c r="BNV192" s="396"/>
      <c r="BNW192" s="396"/>
      <c r="BNX192" s="396"/>
      <c r="BNY192" s="396"/>
      <c r="BNZ192" s="396"/>
      <c r="BOA192" s="396"/>
      <c r="BOB192" s="396"/>
      <c r="BOC192" s="396"/>
      <c r="BOD192" s="396"/>
      <c r="BOE192" s="396"/>
      <c r="BOF192" s="396"/>
      <c r="BOG192" s="396"/>
      <c r="BOH192" s="396"/>
      <c r="BOI192" s="396"/>
      <c r="BOJ192" s="396"/>
      <c r="BOK192" s="396"/>
      <c r="BOL192" s="396"/>
      <c r="BOM192" s="396"/>
      <c r="BON192" s="396"/>
      <c r="BOO192" s="396"/>
      <c r="BOP192" s="396"/>
      <c r="BOQ192" s="396"/>
      <c r="BOR192" s="396"/>
      <c r="BOS192" s="396"/>
      <c r="BOT192" s="396"/>
      <c r="BOU192" s="396"/>
      <c r="BOV192" s="396"/>
      <c r="BOW192" s="396"/>
      <c r="BOX192" s="396"/>
      <c r="BOY192" s="396"/>
      <c r="BOZ192" s="396"/>
      <c r="BPA192" s="396"/>
      <c r="BPB192" s="396"/>
      <c r="BPC192" s="396"/>
      <c r="BPD192" s="396"/>
      <c r="BPE192" s="396"/>
      <c r="BPF192" s="396"/>
      <c r="BPG192" s="396"/>
      <c r="BPH192" s="396"/>
      <c r="BPI192" s="396"/>
      <c r="BPJ192" s="396"/>
      <c r="BPK192" s="396"/>
      <c r="BPL192" s="396"/>
      <c r="BPM192" s="396"/>
      <c r="BPN192" s="396"/>
      <c r="BPO192" s="396"/>
      <c r="BPP192" s="396"/>
      <c r="BPQ192" s="396"/>
      <c r="BPR192" s="396"/>
      <c r="BPS192" s="396"/>
      <c r="BPT192" s="396"/>
      <c r="BPU192" s="396"/>
      <c r="BPV192" s="396"/>
      <c r="BPW192" s="396"/>
      <c r="BPX192" s="396"/>
      <c r="BPY192" s="396"/>
      <c r="BPZ192" s="396"/>
      <c r="BQA192" s="396"/>
      <c r="BQB192" s="396"/>
      <c r="BQC192" s="396"/>
      <c r="BQD192" s="396"/>
      <c r="BQE192" s="396"/>
      <c r="BQF192" s="396"/>
      <c r="BQG192" s="396"/>
      <c r="BQH192" s="396"/>
      <c r="BQI192" s="396"/>
      <c r="BQJ192" s="396"/>
      <c r="BQK192" s="396"/>
      <c r="BQL192" s="396"/>
      <c r="BQM192" s="396"/>
      <c r="BQN192" s="396"/>
      <c r="BQO192" s="396"/>
      <c r="BQP192" s="396"/>
      <c r="BQQ192" s="396"/>
      <c r="BQR192" s="396"/>
      <c r="BQS192" s="396"/>
      <c r="BQT192" s="396"/>
      <c r="BQU192" s="396"/>
      <c r="BQV192" s="396"/>
      <c r="BQW192" s="396"/>
      <c r="BQX192" s="396"/>
      <c r="BQY192" s="396"/>
      <c r="BQZ192" s="396"/>
      <c r="BRA192" s="396"/>
      <c r="BRB192" s="396"/>
      <c r="BRC192" s="396"/>
      <c r="BRD192" s="396"/>
      <c r="BRE192" s="396"/>
      <c r="BRF192" s="396"/>
      <c r="BRG192" s="396"/>
      <c r="BRH192" s="396"/>
      <c r="BRI192" s="396"/>
      <c r="BRJ192" s="396"/>
      <c r="BRK192" s="396"/>
      <c r="BRL192" s="396"/>
      <c r="BRM192" s="396"/>
      <c r="BRN192" s="396"/>
      <c r="BRO192" s="396"/>
      <c r="BRP192" s="396"/>
      <c r="BRQ192" s="396"/>
      <c r="BRR192" s="396"/>
      <c r="BRS192" s="396"/>
      <c r="BRT192" s="396"/>
      <c r="BRU192" s="396"/>
      <c r="BRV192" s="396"/>
      <c r="BRW192" s="396"/>
      <c r="BRX192" s="396"/>
      <c r="BRY192" s="396"/>
      <c r="BRZ192" s="396"/>
      <c r="BSA192" s="396"/>
      <c r="BSB192" s="396"/>
      <c r="BSC192" s="396"/>
      <c r="BSD192" s="396"/>
      <c r="BSE192" s="396"/>
      <c r="BSF192" s="396"/>
      <c r="BSG192" s="396"/>
      <c r="BSH192" s="396"/>
      <c r="BSI192" s="396"/>
      <c r="BSJ192" s="396"/>
      <c r="BSK192" s="396"/>
      <c r="BSL192" s="396"/>
      <c r="BSM192" s="396"/>
      <c r="BSN192" s="396"/>
      <c r="BSO192" s="396"/>
      <c r="BSP192" s="396"/>
      <c r="BSQ192" s="396"/>
      <c r="BSR192" s="396"/>
      <c r="BSS192" s="396"/>
      <c r="BST192" s="396"/>
      <c r="BSU192" s="396"/>
      <c r="BSV192" s="396"/>
      <c r="BSW192" s="396"/>
      <c r="BSX192" s="396"/>
      <c r="BSY192" s="396"/>
      <c r="BSZ192" s="396"/>
      <c r="BTA192" s="396"/>
      <c r="BTB192" s="396"/>
      <c r="BTC192" s="396"/>
      <c r="BTD192" s="396"/>
      <c r="BTE192" s="396"/>
      <c r="BTF192" s="396"/>
      <c r="BTG192" s="396"/>
      <c r="BTH192" s="396"/>
      <c r="BTI192" s="396"/>
      <c r="BTJ192" s="396"/>
      <c r="BTK192" s="396"/>
      <c r="BTL192" s="396"/>
      <c r="BTM192" s="396"/>
      <c r="BTN192" s="396"/>
      <c r="BTO192" s="396"/>
      <c r="BTP192" s="396"/>
      <c r="BTQ192" s="396"/>
      <c r="BTR192" s="396"/>
      <c r="BTS192" s="396"/>
      <c r="BTT192" s="396"/>
      <c r="BTU192" s="396"/>
      <c r="BTV192" s="396"/>
      <c r="BTW192" s="396"/>
      <c r="BTX192" s="396"/>
      <c r="BTY192" s="396"/>
      <c r="BTZ192" s="396"/>
      <c r="BUA192" s="396"/>
      <c r="BUB192" s="396"/>
      <c r="BUC192" s="396"/>
      <c r="BUD192" s="396"/>
      <c r="BUE192" s="396"/>
      <c r="BUF192" s="396"/>
      <c r="BUG192" s="396"/>
      <c r="BUH192" s="396"/>
      <c r="BUI192" s="396"/>
      <c r="BUJ192" s="396"/>
      <c r="BUK192" s="396"/>
      <c r="BUL192" s="396"/>
      <c r="BUM192" s="396"/>
      <c r="BUN192" s="396"/>
      <c r="BUO192" s="396"/>
      <c r="BUP192" s="396"/>
      <c r="BUQ192" s="396"/>
      <c r="BUR192" s="396"/>
      <c r="BUS192" s="396"/>
      <c r="BUT192" s="396"/>
      <c r="BUU192" s="396"/>
      <c r="BUV192" s="396"/>
      <c r="BUW192" s="396"/>
      <c r="BUX192" s="396"/>
      <c r="BUY192" s="396"/>
      <c r="BUZ192" s="396"/>
      <c r="BVA192" s="396"/>
      <c r="BVB192" s="396"/>
      <c r="BVC192" s="396"/>
      <c r="BVD192" s="396"/>
      <c r="BVE192" s="396"/>
      <c r="BVF192" s="396"/>
      <c r="BVG192" s="396"/>
      <c r="BVH192" s="396"/>
      <c r="BVI192" s="396"/>
      <c r="BVJ192" s="396"/>
      <c r="BVK192" s="396"/>
      <c r="BVL192" s="396"/>
      <c r="BVM192" s="396"/>
      <c r="BVN192" s="396"/>
      <c r="BVO192" s="396"/>
      <c r="BVP192" s="396"/>
      <c r="BVQ192" s="396"/>
      <c r="BVR192" s="396"/>
      <c r="BVS192" s="396"/>
      <c r="BVT192" s="396"/>
      <c r="BVU192" s="396"/>
      <c r="BVV192" s="396"/>
      <c r="BVW192" s="396"/>
      <c r="BVX192" s="396"/>
      <c r="BVY192" s="396"/>
      <c r="BVZ192" s="396"/>
      <c r="BWA192" s="396"/>
      <c r="BWB192" s="396"/>
      <c r="BWC192" s="396"/>
      <c r="BWD192" s="396"/>
      <c r="BWE192" s="396"/>
      <c r="BWF192" s="396"/>
      <c r="BWG192" s="396"/>
      <c r="BWH192" s="396"/>
      <c r="BWI192" s="396"/>
      <c r="BWJ192" s="396"/>
      <c r="BWK192" s="396"/>
      <c r="BWL192" s="396"/>
      <c r="BWM192" s="396"/>
      <c r="BWN192" s="396"/>
      <c r="BWO192" s="396"/>
      <c r="BWP192" s="396"/>
      <c r="BWQ192" s="396"/>
      <c r="BWR192" s="396"/>
      <c r="BWS192" s="396"/>
      <c r="BWT192" s="396"/>
      <c r="BWU192" s="396"/>
      <c r="BWV192" s="396"/>
      <c r="BWW192" s="396"/>
      <c r="BWX192" s="396"/>
      <c r="BWY192" s="396"/>
      <c r="BWZ192" s="396"/>
      <c r="BXA192" s="396"/>
      <c r="BXB192" s="396"/>
      <c r="BXC192" s="396"/>
      <c r="BXD192" s="396"/>
      <c r="BXE192" s="396"/>
      <c r="BXF192" s="396"/>
      <c r="BXG192" s="396"/>
      <c r="BXH192" s="396"/>
      <c r="BXI192" s="396"/>
      <c r="BXJ192" s="396"/>
      <c r="BXK192" s="396"/>
      <c r="BXL192" s="396"/>
      <c r="BXM192" s="396"/>
      <c r="BXN192" s="396"/>
      <c r="BXO192" s="396"/>
      <c r="BXP192" s="396"/>
      <c r="BXQ192" s="396"/>
      <c r="BXR192" s="396"/>
      <c r="BXS192" s="396"/>
      <c r="BXT192" s="396"/>
      <c r="BXU192" s="396"/>
      <c r="BXV192" s="396"/>
      <c r="BXW192" s="396"/>
      <c r="BXX192" s="396"/>
      <c r="BXY192" s="396"/>
      <c r="BXZ192" s="396"/>
      <c r="BYA192" s="396"/>
      <c r="BYB192" s="396"/>
      <c r="BYC192" s="396"/>
      <c r="BYD192" s="396"/>
      <c r="BYE192" s="396"/>
      <c r="BYF192" s="396"/>
      <c r="BYG192" s="396"/>
      <c r="BYH192" s="396"/>
      <c r="BYI192" s="396"/>
      <c r="BYJ192" s="396"/>
      <c r="BYK192" s="396"/>
      <c r="BYL192" s="396"/>
      <c r="BYM192" s="396"/>
      <c r="BYN192" s="396"/>
      <c r="BYO192" s="396"/>
      <c r="BYP192" s="396"/>
      <c r="BYQ192" s="396"/>
      <c r="BYR192" s="396"/>
      <c r="BYS192" s="396"/>
      <c r="BYT192" s="396"/>
      <c r="BYU192" s="396"/>
      <c r="BYV192" s="396"/>
      <c r="BYW192" s="396"/>
      <c r="BYX192" s="396"/>
      <c r="BYY192" s="396"/>
      <c r="BYZ192" s="396"/>
      <c r="BZA192" s="396"/>
      <c r="BZB192" s="396"/>
      <c r="BZC192" s="396"/>
      <c r="BZD192" s="396"/>
      <c r="BZE192" s="396"/>
      <c r="BZF192" s="396"/>
      <c r="BZG192" s="396"/>
      <c r="BZH192" s="396"/>
      <c r="BZI192" s="396"/>
      <c r="BZJ192" s="396"/>
      <c r="BZK192" s="396"/>
      <c r="BZL192" s="396"/>
      <c r="BZM192" s="396"/>
      <c r="BZN192" s="396"/>
      <c r="BZO192" s="396"/>
      <c r="BZP192" s="396"/>
      <c r="BZQ192" s="396"/>
      <c r="BZR192" s="396"/>
      <c r="BZS192" s="396"/>
      <c r="BZT192" s="396"/>
      <c r="BZU192" s="396"/>
      <c r="BZV192" s="396"/>
      <c r="BZW192" s="396"/>
      <c r="BZX192" s="396"/>
      <c r="BZY192" s="396"/>
      <c r="BZZ192" s="396"/>
      <c r="CAA192" s="396"/>
      <c r="CAB192" s="396"/>
      <c r="CAC192" s="396"/>
      <c r="CAD192" s="396"/>
      <c r="CAE192" s="396"/>
      <c r="CAF192" s="396"/>
      <c r="CAG192" s="396"/>
      <c r="CAH192" s="396"/>
      <c r="CAI192" s="396"/>
      <c r="CAJ192" s="396"/>
      <c r="CAK192" s="396"/>
      <c r="CAL192" s="396"/>
      <c r="CAM192" s="396"/>
      <c r="CAN192" s="396"/>
      <c r="CAO192" s="396"/>
      <c r="CAP192" s="396"/>
      <c r="CAQ192" s="396"/>
      <c r="CAR192" s="396"/>
      <c r="CAS192" s="396"/>
      <c r="CAT192" s="396"/>
      <c r="CAU192" s="396"/>
      <c r="CAV192" s="396"/>
      <c r="CAW192" s="396"/>
      <c r="CAX192" s="396"/>
      <c r="CAY192" s="396"/>
      <c r="CAZ192" s="396"/>
      <c r="CBA192" s="396"/>
      <c r="CBB192" s="396"/>
      <c r="CBC192" s="396"/>
      <c r="CBD192" s="396"/>
      <c r="CBE192" s="396"/>
      <c r="CBF192" s="396"/>
      <c r="CBG192" s="396"/>
      <c r="CBH192" s="396"/>
      <c r="CBI192" s="396"/>
      <c r="CBJ192" s="396"/>
      <c r="CBK192" s="396"/>
      <c r="CBL192" s="396"/>
      <c r="CBM192" s="396"/>
      <c r="CBN192" s="396"/>
      <c r="CBO192" s="396"/>
      <c r="CBP192" s="396"/>
      <c r="CBQ192" s="396"/>
      <c r="CBR192" s="396"/>
      <c r="CBS192" s="396"/>
      <c r="CBT192" s="396"/>
      <c r="CBU192" s="396"/>
      <c r="CBV192" s="396"/>
      <c r="CBW192" s="396"/>
      <c r="CBX192" s="396"/>
      <c r="CBY192" s="396"/>
      <c r="CBZ192" s="396"/>
      <c r="CCA192" s="396"/>
      <c r="CCB192" s="396"/>
      <c r="CCC192" s="396"/>
      <c r="CCD192" s="396"/>
      <c r="CCE192" s="396"/>
      <c r="CCF192" s="396"/>
      <c r="CCG192" s="396"/>
      <c r="CCH192" s="396"/>
      <c r="CCI192" s="396"/>
      <c r="CCJ192" s="396"/>
      <c r="CCK192" s="396"/>
      <c r="CCL192" s="396"/>
      <c r="CCM192" s="396"/>
      <c r="CCN192" s="396"/>
      <c r="CCO192" s="396"/>
      <c r="CCP192" s="396"/>
      <c r="CCQ192" s="396"/>
      <c r="CCR192" s="396"/>
      <c r="CCS192" s="396"/>
      <c r="CCT192" s="396"/>
      <c r="CCU192" s="396"/>
      <c r="CCV192" s="396"/>
      <c r="CCW192" s="396"/>
      <c r="CCX192" s="396"/>
      <c r="CCY192" s="396"/>
      <c r="CCZ192" s="396"/>
      <c r="CDA192" s="396"/>
      <c r="CDB192" s="396"/>
      <c r="CDC192" s="396"/>
      <c r="CDD192" s="396"/>
      <c r="CDE192" s="396"/>
      <c r="CDF192" s="396"/>
      <c r="CDG192" s="396"/>
      <c r="CDH192" s="396"/>
      <c r="CDI192" s="396"/>
      <c r="CDJ192" s="396"/>
      <c r="CDK192" s="396"/>
      <c r="CDL192" s="396"/>
      <c r="CDM192" s="396"/>
      <c r="CDN192" s="396"/>
      <c r="CDO192" s="396"/>
      <c r="CDP192" s="396"/>
      <c r="CDQ192" s="396"/>
      <c r="CDR192" s="396"/>
      <c r="CDS192" s="396"/>
      <c r="CDT192" s="396"/>
      <c r="CDU192" s="396"/>
      <c r="CDV192" s="396"/>
      <c r="CDW192" s="396"/>
      <c r="CDX192" s="396"/>
      <c r="CDY192" s="396"/>
      <c r="CDZ192" s="396"/>
      <c r="CEA192" s="396"/>
      <c r="CEB192" s="396"/>
      <c r="CEC192" s="396"/>
      <c r="CED192" s="396"/>
      <c r="CEE192" s="396"/>
      <c r="CEF192" s="396"/>
      <c r="CEG192" s="396"/>
      <c r="CEH192" s="396"/>
      <c r="CEI192" s="396"/>
      <c r="CEJ192" s="396"/>
      <c r="CEK192" s="396"/>
      <c r="CEL192" s="396"/>
      <c r="CEM192" s="396"/>
      <c r="CEN192" s="396"/>
      <c r="CEO192" s="396"/>
      <c r="CEP192" s="396"/>
      <c r="CEQ192" s="396"/>
      <c r="CER192" s="396"/>
      <c r="CES192" s="396"/>
      <c r="CET192" s="396"/>
      <c r="CEU192" s="396"/>
      <c r="CEV192" s="396"/>
      <c r="CEW192" s="396"/>
      <c r="CEX192" s="396"/>
      <c r="CEY192" s="396"/>
      <c r="CEZ192" s="396"/>
      <c r="CFA192" s="396"/>
      <c r="CFB192" s="396"/>
      <c r="CFC192" s="396"/>
      <c r="CFD192" s="396"/>
      <c r="CFE192" s="396"/>
      <c r="CFF192" s="396"/>
      <c r="CFG192" s="396"/>
      <c r="CFH192" s="396"/>
      <c r="CFI192" s="396"/>
      <c r="CFJ192" s="396"/>
      <c r="CFK192" s="396"/>
      <c r="CFL192" s="396"/>
      <c r="CFM192" s="396"/>
      <c r="CFN192" s="396"/>
      <c r="CFO192" s="396"/>
      <c r="CFP192" s="396"/>
      <c r="CFQ192" s="396"/>
      <c r="CFR192" s="396"/>
      <c r="CFS192" s="396"/>
      <c r="CFT192" s="396"/>
      <c r="CFU192" s="396"/>
      <c r="CFV192" s="396"/>
      <c r="CFW192" s="396"/>
      <c r="CFX192" s="396"/>
      <c r="CFY192" s="396"/>
      <c r="CFZ192" s="396"/>
      <c r="CGA192" s="396"/>
      <c r="CGB192" s="396"/>
      <c r="CGC192" s="396"/>
      <c r="CGD192" s="396"/>
      <c r="CGE192" s="396"/>
      <c r="CGF192" s="396"/>
      <c r="CGG192" s="396"/>
      <c r="CGH192" s="396"/>
      <c r="CGI192" s="396"/>
      <c r="CGJ192" s="396"/>
      <c r="CGK192" s="396"/>
      <c r="CGL192" s="396"/>
      <c r="CGM192" s="396"/>
      <c r="CGN192" s="396"/>
      <c r="CGO192" s="396"/>
      <c r="CGP192" s="396"/>
      <c r="CGQ192" s="396"/>
      <c r="CGR192" s="396"/>
      <c r="CGS192" s="396"/>
      <c r="CGT192" s="396"/>
      <c r="CGU192" s="396"/>
      <c r="CGV192" s="396"/>
      <c r="CGW192" s="396"/>
      <c r="CGX192" s="396"/>
      <c r="CGY192" s="396"/>
      <c r="CGZ192" s="396"/>
      <c r="CHA192" s="396"/>
      <c r="CHB192" s="396"/>
      <c r="CHC192" s="396"/>
      <c r="CHD192" s="396"/>
      <c r="CHE192" s="396"/>
      <c r="CHF192" s="396"/>
      <c r="CHG192" s="396"/>
      <c r="CHH192" s="396"/>
      <c r="CHI192" s="396"/>
      <c r="CHJ192" s="396"/>
      <c r="CHK192" s="396"/>
      <c r="CHL192" s="396"/>
      <c r="CHM192" s="396"/>
      <c r="CHN192" s="396"/>
      <c r="CHO192" s="396"/>
      <c r="CHP192" s="396"/>
      <c r="CHQ192" s="396"/>
      <c r="CHR192" s="396"/>
      <c r="CHS192" s="396"/>
      <c r="CHT192" s="396"/>
      <c r="CHU192" s="396"/>
      <c r="CHV192" s="396"/>
      <c r="CHW192" s="396"/>
      <c r="CHX192" s="396"/>
      <c r="CHY192" s="396"/>
      <c r="CHZ192" s="396"/>
      <c r="CIA192" s="396"/>
      <c r="CIB192" s="396"/>
      <c r="CIC192" s="396"/>
      <c r="CID192" s="396"/>
      <c r="CIE192" s="396"/>
      <c r="CIF192" s="396"/>
      <c r="CIG192" s="396"/>
      <c r="CIH192" s="396"/>
      <c r="CII192" s="396"/>
      <c r="CIJ192" s="396"/>
      <c r="CIK192" s="396"/>
      <c r="CIL192" s="396"/>
      <c r="CIM192" s="396"/>
      <c r="CIN192" s="396"/>
      <c r="CIO192" s="396"/>
      <c r="CIP192" s="396"/>
      <c r="CIQ192" s="396"/>
      <c r="CIR192" s="396"/>
      <c r="CIS192" s="396"/>
      <c r="CIT192" s="396"/>
      <c r="CIU192" s="396"/>
      <c r="CIV192" s="396"/>
      <c r="CIW192" s="396"/>
      <c r="CIX192" s="396"/>
      <c r="CIY192" s="396"/>
      <c r="CIZ192" s="396"/>
      <c r="CJA192" s="396"/>
      <c r="CJB192" s="396"/>
      <c r="CJC192" s="396"/>
      <c r="CJD192" s="396"/>
      <c r="CJE192" s="396"/>
      <c r="CJF192" s="396"/>
      <c r="CJG192" s="396"/>
      <c r="CJH192" s="396"/>
      <c r="CJI192" s="396"/>
      <c r="CJJ192" s="396"/>
      <c r="CJK192" s="396"/>
      <c r="CJL192" s="396"/>
      <c r="CJM192" s="396"/>
      <c r="CJN192" s="396"/>
      <c r="CJO192" s="396"/>
      <c r="CJP192" s="396"/>
      <c r="CJQ192" s="396"/>
      <c r="CJR192" s="396"/>
      <c r="CJS192" s="396"/>
      <c r="CJT192" s="396"/>
      <c r="CJU192" s="396"/>
      <c r="CJV192" s="396"/>
      <c r="CJW192" s="396"/>
      <c r="CJX192" s="396"/>
      <c r="CJY192" s="396"/>
      <c r="CJZ192" s="396"/>
      <c r="CKA192" s="396"/>
      <c r="CKB192" s="396"/>
      <c r="CKC192" s="396"/>
      <c r="CKD192" s="396"/>
      <c r="CKE192" s="396"/>
      <c r="CKF192" s="396"/>
      <c r="CKG192" s="396"/>
      <c r="CKH192" s="396"/>
      <c r="CKI192" s="396"/>
      <c r="CKJ192" s="396"/>
      <c r="CKK192" s="396"/>
      <c r="CKL192" s="396"/>
      <c r="CKM192" s="396"/>
      <c r="CKN192" s="396"/>
      <c r="CKO192" s="396"/>
      <c r="CKP192" s="396"/>
      <c r="CKQ192" s="396"/>
      <c r="CKR192" s="396"/>
      <c r="CKS192" s="396"/>
      <c r="CKT192" s="396"/>
      <c r="CKU192" s="396"/>
      <c r="CKV192" s="396"/>
      <c r="CKW192" s="396"/>
      <c r="CKX192" s="396"/>
      <c r="CKY192" s="396"/>
      <c r="CKZ192" s="396"/>
      <c r="CLA192" s="396"/>
      <c r="CLB192" s="396"/>
      <c r="CLC192" s="396"/>
      <c r="CLD192" s="396"/>
      <c r="CLE192" s="396"/>
      <c r="CLF192" s="396"/>
      <c r="CLG192" s="396"/>
      <c r="CLH192" s="396"/>
      <c r="CLI192" s="396"/>
      <c r="CLJ192" s="396"/>
      <c r="CLK192" s="396"/>
      <c r="CLL192" s="396"/>
      <c r="CLM192" s="396"/>
      <c r="CLN192" s="396"/>
      <c r="CLO192" s="396"/>
      <c r="CLP192" s="396"/>
      <c r="CLQ192" s="396"/>
      <c r="CLR192" s="396"/>
      <c r="CLS192" s="396"/>
      <c r="CLT192" s="396"/>
      <c r="CLU192" s="396"/>
      <c r="CLV192" s="396"/>
      <c r="CLW192" s="396"/>
      <c r="CLX192" s="396"/>
      <c r="CLY192" s="396"/>
      <c r="CLZ192" s="396"/>
      <c r="CMA192" s="396"/>
      <c r="CMB192" s="396"/>
      <c r="CMC192" s="396"/>
      <c r="CMD192" s="396"/>
      <c r="CME192" s="396"/>
      <c r="CMF192" s="396"/>
      <c r="CMG192" s="396"/>
      <c r="CMH192" s="396"/>
      <c r="CMI192" s="396"/>
      <c r="CMJ192" s="396"/>
      <c r="CMK192" s="396"/>
      <c r="CML192" s="396"/>
      <c r="CMM192" s="396"/>
      <c r="CMN192" s="396"/>
      <c r="CMO192" s="396"/>
      <c r="CMP192" s="396"/>
      <c r="CMQ192" s="396"/>
      <c r="CMR192" s="396"/>
      <c r="CMS192" s="396"/>
      <c r="CMT192" s="396"/>
      <c r="CMU192" s="396"/>
      <c r="CMV192" s="396"/>
      <c r="CMW192" s="396"/>
      <c r="CMX192" s="396"/>
      <c r="CMY192" s="396"/>
      <c r="CMZ192" s="396"/>
      <c r="CNA192" s="396"/>
      <c r="CNB192" s="396"/>
      <c r="CNC192" s="396"/>
      <c r="CND192" s="396"/>
      <c r="CNE192" s="396"/>
      <c r="CNF192" s="396"/>
      <c r="CNG192" s="396"/>
      <c r="CNH192" s="396"/>
      <c r="CNI192" s="396"/>
      <c r="CNJ192" s="396"/>
      <c r="CNK192" s="396"/>
      <c r="CNL192" s="396"/>
      <c r="CNM192" s="396"/>
      <c r="CNN192" s="396"/>
      <c r="CNO192" s="396"/>
      <c r="CNP192" s="396"/>
      <c r="CNQ192" s="396"/>
      <c r="CNR192" s="396"/>
      <c r="CNS192" s="396"/>
      <c r="CNT192" s="396"/>
      <c r="CNU192" s="396"/>
      <c r="CNV192" s="396"/>
      <c r="CNW192" s="396"/>
      <c r="CNX192" s="396"/>
      <c r="CNY192" s="396"/>
      <c r="CNZ192" s="396"/>
      <c r="COA192" s="396"/>
      <c r="COB192" s="396"/>
      <c r="COC192" s="396"/>
      <c r="COD192" s="396"/>
      <c r="COE192" s="396"/>
      <c r="COF192" s="396"/>
      <c r="COG192" s="396"/>
      <c r="COH192" s="396"/>
      <c r="COI192" s="396"/>
      <c r="COJ192" s="396"/>
      <c r="COK192" s="396"/>
      <c r="COL192" s="396"/>
      <c r="COM192" s="396"/>
      <c r="CON192" s="396"/>
      <c r="COO192" s="396"/>
      <c r="COP192" s="396"/>
      <c r="COQ192" s="396"/>
      <c r="COR192" s="396"/>
      <c r="COS192" s="396"/>
      <c r="COT192" s="396"/>
      <c r="COU192" s="396"/>
      <c r="COV192" s="396"/>
      <c r="COW192" s="396"/>
      <c r="COX192" s="396"/>
      <c r="COY192" s="396"/>
      <c r="COZ192" s="396"/>
      <c r="CPA192" s="396"/>
      <c r="CPB192" s="396"/>
      <c r="CPC192" s="396"/>
      <c r="CPD192" s="396"/>
      <c r="CPE192" s="396"/>
      <c r="CPF192" s="396"/>
      <c r="CPG192" s="396"/>
      <c r="CPH192" s="396"/>
      <c r="CPI192" s="396"/>
      <c r="CPJ192" s="396"/>
      <c r="CPK192" s="396"/>
      <c r="CPL192" s="396"/>
      <c r="CPM192" s="396"/>
      <c r="CPN192" s="396"/>
      <c r="CPO192" s="396"/>
      <c r="CPP192" s="396"/>
      <c r="CPQ192" s="396"/>
      <c r="CPR192" s="396"/>
      <c r="CPS192" s="396"/>
      <c r="CPT192" s="396"/>
      <c r="CPU192" s="396"/>
      <c r="CPV192" s="396"/>
      <c r="CPW192" s="396"/>
      <c r="CPX192" s="396"/>
      <c r="CPY192" s="396"/>
      <c r="CPZ192" s="396"/>
      <c r="CQA192" s="396"/>
      <c r="CQB192" s="396"/>
      <c r="CQC192" s="396"/>
      <c r="CQD192" s="396"/>
      <c r="CQE192" s="396"/>
      <c r="CQF192" s="396"/>
      <c r="CQG192" s="396"/>
      <c r="CQH192" s="396"/>
      <c r="CQI192" s="396"/>
      <c r="CQJ192" s="396"/>
      <c r="CQK192" s="396"/>
      <c r="CQL192" s="396"/>
      <c r="CQM192" s="396"/>
      <c r="CQN192" s="396"/>
      <c r="CQO192" s="396"/>
      <c r="CQP192" s="396"/>
      <c r="CQQ192" s="396"/>
      <c r="CQR192" s="396"/>
      <c r="CQS192" s="396"/>
      <c r="CQT192" s="396"/>
      <c r="CQU192" s="396"/>
      <c r="CQV192" s="396"/>
      <c r="CQW192" s="396"/>
      <c r="CQX192" s="396"/>
      <c r="CQY192" s="396"/>
      <c r="CQZ192" s="396"/>
      <c r="CRA192" s="396"/>
      <c r="CRB192" s="396"/>
      <c r="CRC192" s="396"/>
      <c r="CRD192" s="396"/>
      <c r="CRE192" s="396"/>
      <c r="CRF192" s="396"/>
      <c r="CRG192" s="396"/>
      <c r="CRH192" s="396"/>
      <c r="CRI192" s="396"/>
      <c r="CRJ192" s="396"/>
      <c r="CRK192" s="396"/>
      <c r="CRL192" s="396"/>
      <c r="CRM192" s="396"/>
      <c r="CRN192" s="396"/>
      <c r="CRO192" s="396"/>
      <c r="CRP192" s="396"/>
      <c r="CRQ192" s="396"/>
      <c r="CRR192" s="396"/>
      <c r="CRS192" s="396"/>
      <c r="CRT192" s="396"/>
      <c r="CRU192" s="396"/>
      <c r="CRV192" s="396"/>
      <c r="CRW192" s="396"/>
      <c r="CRX192" s="396"/>
      <c r="CRY192" s="396"/>
      <c r="CRZ192" s="396"/>
      <c r="CSA192" s="396"/>
      <c r="CSB192" s="396"/>
      <c r="CSC192" s="396"/>
      <c r="CSD192" s="396"/>
      <c r="CSE192" s="396"/>
      <c r="CSF192" s="396"/>
      <c r="CSG192" s="396"/>
      <c r="CSH192" s="396"/>
      <c r="CSI192" s="396"/>
      <c r="CSJ192" s="396"/>
      <c r="CSK192" s="396"/>
      <c r="CSL192" s="396"/>
      <c r="CSM192" s="396"/>
      <c r="CSN192" s="396"/>
      <c r="CSO192" s="396"/>
      <c r="CSP192" s="396"/>
      <c r="CSQ192" s="396"/>
      <c r="CSR192" s="396"/>
      <c r="CSS192" s="396"/>
      <c r="CST192" s="396"/>
      <c r="CSU192" s="396"/>
      <c r="CSV192" s="396"/>
      <c r="CSW192" s="396"/>
      <c r="CSX192" s="396"/>
      <c r="CSY192" s="396"/>
      <c r="CSZ192" s="396"/>
      <c r="CTA192" s="396"/>
      <c r="CTB192" s="396"/>
      <c r="CTC192" s="396"/>
      <c r="CTD192" s="396"/>
      <c r="CTE192" s="396"/>
      <c r="CTF192" s="396"/>
      <c r="CTG192" s="396"/>
      <c r="CTH192" s="396"/>
      <c r="CTI192" s="396"/>
      <c r="CTJ192" s="396"/>
      <c r="CTK192" s="396"/>
      <c r="CTL192" s="396"/>
      <c r="CTM192" s="396"/>
      <c r="CTN192" s="396"/>
      <c r="CTO192" s="396"/>
      <c r="CTP192" s="396"/>
      <c r="CTQ192" s="396"/>
      <c r="CTR192" s="396"/>
      <c r="CTS192" s="396"/>
      <c r="CTT192" s="396"/>
      <c r="CTU192" s="396"/>
      <c r="CTV192" s="396"/>
      <c r="CTW192" s="396"/>
      <c r="CTX192" s="396"/>
      <c r="CTY192" s="396"/>
      <c r="CTZ192" s="396"/>
      <c r="CUA192" s="396"/>
      <c r="CUB192" s="396"/>
      <c r="CUC192" s="396"/>
      <c r="CUD192" s="396"/>
      <c r="CUE192" s="396"/>
      <c r="CUF192" s="396"/>
      <c r="CUG192" s="396"/>
      <c r="CUH192" s="396"/>
      <c r="CUI192" s="396"/>
      <c r="CUJ192" s="396"/>
      <c r="CUK192" s="396"/>
      <c r="CUL192" s="396"/>
      <c r="CUM192" s="396"/>
      <c r="CUN192" s="396"/>
      <c r="CUO192" s="396"/>
      <c r="CUP192" s="396"/>
      <c r="CUQ192" s="396"/>
      <c r="CUR192" s="396"/>
      <c r="CUS192" s="396"/>
      <c r="CUT192" s="396"/>
      <c r="CUU192" s="396"/>
      <c r="CUV192" s="396"/>
      <c r="CUW192" s="396"/>
      <c r="CUX192" s="396"/>
      <c r="CUY192" s="396"/>
      <c r="CUZ192" s="396"/>
      <c r="CVA192" s="396"/>
      <c r="CVB192" s="396"/>
      <c r="CVC192" s="396"/>
      <c r="CVD192" s="396"/>
      <c r="CVE192" s="396"/>
      <c r="CVF192" s="396"/>
      <c r="CVG192" s="396"/>
      <c r="CVH192" s="396"/>
      <c r="CVI192" s="396"/>
      <c r="CVJ192" s="396"/>
      <c r="CVK192" s="396"/>
      <c r="CVL192" s="396"/>
      <c r="CVM192" s="396"/>
      <c r="CVN192" s="396"/>
      <c r="CVO192" s="396"/>
      <c r="CVP192" s="396"/>
      <c r="CVQ192" s="396"/>
      <c r="CVR192" s="396"/>
      <c r="CVS192" s="396"/>
      <c r="CVT192" s="396"/>
      <c r="CVU192" s="396"/>
      <c r="CVV192" s="396"/>
      <c r="CVW192" s="396"/>
      <c r="CVX192" s="396"/>
      <c r="CVY192" s="396"/>
      <c r="CVZ192" s="396"/>
      <c r="CWA192" s="396"/>
      <c r="CWB192" s="396"/>
      <c r="CWC192" s="396"/>
      <c r="CWD192" s="396"/>
      <c r="CWE192" s="396"/>
      <c r="CWF192" s="396"/>
      <c r="CWG192" s="396"/>
      <c r="CWH192" s="396"/>
      <c r="CWI192" s="396"/>
      <c r="CWJ192" s="396"/>
      <c r="CWK192" s="396"/>
      <c r="CWL192" s="396"/>
      <c r="CWM192" s="396"/>
      <c r="CWN192" s="396"/>
      <c r="CWO192" s="396"/>
      <c r="CWP192" s="396"/>
      <c r="CWQ192" s="396"/>
      <c r="CWR192" s="396"/>
      <c r="CWS192" s="396"/>
      <c r="CWT192" s="396"/>
      <c r="CWU192" s="396"/>
      <c r="CWV192" s="396"/>
      <c r="CWW192" s="396"/>
      <c r="CWX192" s="396"/>
      <c r="CWY192" s="396"/>
      <c r="CWZ192" s="396"/>
      <c r="CXA192" s="396"/>
      <c r="CXB192" s="396"/>
      <c r="CXC192" s="396"/>
      <c r="CXD192" s="396"/>
      <c r="CXE192" s="396"/>
      <c r="CXF192" s="396"/>
      <c r="CXG192" s="396"/>
      <c r="CXH192" s="396"/>
      <c r="CXI192" s="396"/>
      <c r="CXJ192" s="396"/>
      <c r="CXK192" s="396"/>
      <c r="CXL192" s="396"/>
      <c r="CXM192" s="396"/>
      <c r="CXN192" s="396"/>
      <c r="CXO192" s="396"/>
      <c r="CXP192" s="396"/>
      <c r="CXQ192" s="396"/>
      <c r="CXR192" s="396"/>
      <c r="CXS192" s="396"/>
      <c r="CXT192" s="396"/>
      <c r="CXU192" s="396"/>
      <c r="CXV192" s="396"/>
      <c r="CXW192" s="396"/>
      <c r="CXX192" s="396"/>
      <c r="CXY192" s="396"/>
      <c r="CXZ192" s="396"/>
      <c r="CYA192" s="396"/>
      <c r="CYB192" s="396"/>
      <c r="CYC192" s="396"/>
      <c r="CYD192" s="396"/>
      <c r="CYE192" s="396"/>
      <c r="CYF192" s="396"/>
      <c r="CYG192" s="396"/>
      <c r="CYH192" s="396"/>
      <c r="CYI192" s="396"/>
      <c r="CYJ192" s="396"/>
      <c r="CYK192" s="396"/>
      <c r="CYL192" s="396"/>
      <c r="CYM192" s="396"/>
      <c r="CYN192" s="396"/>
      <c r="CYO192" s="396"/>
      <c r="CYP192" s="396"/>
      <c r="CYQ192" s="396"/>
      <c r="CYR192" s="396"/>
      <c r="CYS192" s="396"/>
      <c r="CYT192" s="396"/>
      <c r="CYU192" s="396"/>
      <c r="CYV192" s="396"/>
      <c r="CYW192" s="396"/>
      <c r="CYX192" s="396"/>
      <c r="CYY192" s="396"/>
      <c r="CYZ192" s="396"/>
      <c r="CZA192" s="396"/>
      <c r="CZB192" s="396"/>
      <c r="CZC192" s="396"/>
      <c r="CZD192" s="396"/>
      <c r="CZE192" s="396"/>
      <c r="CZF192" s="396"/>
      <c r="CZG192" s="396"/>
      <c r="CZH192" s="396"/>
      <c r="CZI192" s="396"/>
      <c r="CZJ192" s="396"/>
      <c r="CZK192" s="396"/>
      <c r="CZL192" s="396"/>
      <c r="CZM192" s="396"/>
      <c r="CZN192" s="396"/>
      <c r="CZO192" s="396"/>
      <c r="CZP192" s="396"/>
      <c r="CZQ192" s="396"/>
      <c r="CZR192" s="396"/>
      <c r="CZS192" s="396"/>
      <c r="CZT192" s="396"/>
      <c r="CZU192" s="396"/>
      <c r="CZV192" s="396"/>
      <c r="CZW192" s="396"/>
      <c r="CZX192" s="396"/>
      <c r="CZY192" s="396"/>
      <c r="CZZ192" s="396"/>
      <c r="DAA192" s="396"/>
      <c r="DAB192" s="396"/>
      <c r="DAC192" s="396"/>
      <c r="DAD192" s="396"/>
      <c r="DAE192" s="396"/>
      <c r="DAF192" s="396"/>
      <c r="DAG192" s="396"/>
      <c r="DAH192" s="396"/>
      <c r="DAI192" s="396"/>
      <c r="DAJ192" s="396"/>
      <c r="DAK192" s="396"/>
      <c r="DAL192" s="396"/>
      <c r="DAM192" s="396"/>
      <c r="DAN192" s="396"/>
      <c r="DAO192" s="396"/>
      <c r="DAP192" s="396"/>
      <c r="DAQ192" s="396"/>
      <c r="DAR192" s="396"/>
      <c r="DAS192" s="396"/>
      <c r="DAT192" s="396"/>
      <c r="DAU192" s="396"/>
      <c r="DAV192" s="396"/>
      <c r="DAW192" s="396"/>
      <c r="DAX192" s="396"/>
      <c r="DAY192" s="396"/>
      <c r="DAZ192" s="396"/>
      <c r="DBA192" s="396"/>
      <c r="DBB192" s="396"/>
      <c r="DBC192" s="396"/>
      <c r="DBD192" s="396"/>
      <c r="DBE192" s="396"/>
      <c r="DBF192" s="396"/>
      <c r="DBG192" s="396"/>
      <c r="DBH192" s="396"/>
      <c r="DBI192" s="396"/>
      <c r="DBJ192" s="396"/>
      <c r="DBK192" s="396"/>
      <c r="DBL192" s="396"/>
      <c r="DBM192" s="396"/>
      <c r="DBN192" s="396"/>
      <c r="DBO192" s="396"/>
      <c r="DBP192" s="396"/>
      <c r="DBQ192" s="396"/>
      <c r="DBR192" s="396"/>
      <c r="DBS192" s="396"/>
      <c r="DBT192" s="396"/>
      <c r="DBU192" s="396"/>
      <c r="DBV192" s="396"/>
      <c r="DBW192" s="396"/>
      <c r="DBX192" s="396"/>
      <c r="DBY192" s="396"/>
      <c r="DBZ192" s="396"/>
      <c r="DCA192" s="396"/>
      <c r="DCB192" s="396"/>
      <c r="DCC192" s="396"/>
      <c r="DCD192" s="396"/>
      <c r="DCE192" s="396"/>
      <c r="DCF192" s="396"/>
      <c r="DCG192" s="396"/>
      <c r="DCH192" s="396"/>
      <c r="DCI192" s="396"/>
      <c r="DCJ192" s="396"/>
      <c r="DCK192" s="396"/>
      <c r="DCL192" s="396"/>
      <c r="DCM192" s="396"/>
      <c r="DCN192" s="396"/>
      <c r="DCO192" s="396"/>
      <c r="DCP192" s="396"/>
      <c r="DCQ192" s="396"/>
      <c r="DCR192" s="396"/>
      <c r="DCS192" s="396"/>
      <c r="DCT192" s="396"/>
      <c r="DCU192" s="396"/>
      <c r="DCV192" s="396"/>
      <c r="DCW192" s="396"/>
      <c r="DCX192" s="396"/>
      <c r="DCY192" s="396"/>
      <c r="DCZ192" s="396"/>
      <c r="DDA192" s="396"/>
      <c r="DDB192" s="396"/>
      <c r="DDC192" s="396"/>
      <c r="DDD192" s="396"/>
      <c r="DDE192" s="396"/>
      <c r="DDF192" s="396"/>
      <c r="DDG192" s="396"/>
      <c r="DDH192" s="396"/>
      <c r="DDI192" s="396"/>
      <c r="DDJ192" s="396"/>
      <c r="DDK192" s="396"/>
      <c r="DDL192" s="396"/>
      <c r="DDM192" s="396"/>
      <c r="DDN192" s="396"/>
      <c r="DDO192" s="396"/>
      <c r="DDP192" s="396"/>
      <c r="DDQ192" s="396"/>
      <c r="DDR192" s="396"/>
      <c r="DDS192" s="396"/>
      <c r="DDT192" s="396"/>
      <c r="DDU192" s="396"/>
      <c r="DDV192" s="396"/>
      <c r="DDW192" s="396"/>
      <c r="DDX192" s="396"/>
      <c r="DDY192" s="396"/>
      <c r="DDZ192" s="396"/>
      <c r="DEA192" s="396"/>
      <c r="DEB192" s="396"/>
      <c r="DEC192" s="396"/>
      <c r="DED192" s="396"/>
      <c r="DEE192" s="396"/>
      <c r="DEF192" s="396"/>
      <c r="DEG192" s="396"/>
      <c r="DEH192" s="396"/>
      <c r="DEI192" s="396"/>
      <c r="DEJ192" s="396"/>
      <c r="DEK192" s="396"/>
      <c r="DEL192" s="396"/>
      <c r="DEM192" s="396"/>
      <c r="DEN192" s="396"/>
      <c r="DEO192" s="396"/>
      <c r="DEP192" s="396"/>
      <c r="DEQ192" s="396"/>
      <c r="DER192" s="396"/>
      <c r="DES192" s="396"/>
      <c r="DET192" s="396"/>
      <c r="DEU192" s="396"/>
      <c r="DEV192" s="396"/>
      <c r="DEW192" s="396"/>
      <c r="DEX192" s="396"/>
      <c r="DEY192" s="396"/>
      <c r="DEZ192" s="396"/>
      <c r="DFA192" s="396"/>
      <c r="DFB192" s="396"/>
      <c r="DFC192" s="396"/>
      <c r="DFD192" s="396"/>
      <c r="DFE192" s="396"/>
      <c r="DFF192" s="396"/>
      <c r="DFG192" s="396"/>
      <c r="DFH192" s="396"/>
      <c r="DFI192" s="396"/>
      <c r="DFJ192" s="396"/>
      <c r="DFK192" s="396"/>
      <c r="DFL192" s="396"/>
      <c r="DFM192" s="396"/>
      <c r="DFN192" s="396"/>
      <c r="DFO192" s="396"/>
      <c r="DFP192" s="396"/>
      <c r="DFQ192" s="396"/>
      <c r="DFR192" s="396"/>
      <c r="DFS192" s="396"/>
      <c r="DFT192" s="396"/>
      <c r="DFU192" s="396"/>
      <c r="DFV192" s="396"/>
      <c r="DFW192" s="396"/>
      <c r="DFX192" s="396"/>
      <c r="DFY192" s="396"/>
      <c r="DFZ192" s="396"/>
      <c r="DGA192" s="396"/>
      <c r="DGB192" s="396"/>
      <c r="DGC192" s="396"/>
      <c r="DGD192" s="396"/>
      <c r="DGE192" s="396"/>
      <c r="DGF192" s="396"/>
      <c r="DGG192" s="396"/>
      <c r="DGH192" s="396"/>
      <c r="DGI192" s="396"/>
      <c r="DGJ192" s="396"/>
      <c r="DGK192" s="396"/>
      <c r="DGL192" s="396"/>
      <c r="DGM192" s="396"/>
      <c r="DGN192" s="396"/>
      <c r="DGO192" s="396"/>
      <c r="DGP192" s="396"/>
      <c r="DGQ192" s="396"/>
      <c r="DGR192" s="396"/>
      <c r="DGS192" s="396"/>
      <c r="DGT192" s="396"/>
      <c r="DGU192" s="396"/>
      <c r="DGV192" s="396"/>
      <c r="DGW192" s="396"/>
      <c r="DGX192" s="396"/>
      <c r="DGY192" s="396"/>
      <c r="DGZ192" s="396"/>
      <c r="DHA192" s="396"/>
      <c r="DHB192" s="396"/>
      <c r="DHC192" s="396"/>
      <c r="DHD192" s="396"/>
      <c r="DHE192" s="396"/>
      <c r="DHF192" s="396"/>
      <c r="DHG192" s="396"/>
      <c r="DHH192" s="396"/>
      <c r="DHI192" s="396"/>
      <c r="DHJ192" s="396"/>
      <c r="DHK192" s="396"/>
      <c r="DHL192" s="396"/>
      <c r="DHM192" s="396"/>
      <c r="DHN192" s="396"/>
      <c r="DHO192" s="396"/>
      <c r="DHP192" s="396"/>
      <c r="DHQ192" s="396"/>
      <c r="DHR192" s="396"/>
      <c r="DHS192" s="396"/>
      <c r="DHT192" s="396"/>
      <c r="DHU192" s="396"/>
      <c r="DHV192" s="396"/>
      <c r="DHW192" s="396"/>
      <c r="DHX192" s="396"/>
      <c r="DHY192" s="396"/>
      <c r="DHZ192" s="396"/>
      <c r="DIA192" s="396"/>
      <c r="DIB192" s="396"/>
      <c r="DIC192" s="396"/>
      <c r="DID192" s="396"/>
      <c r="DIE192" s="396"/>
      <c r="DIF192" s="396"/>
      <c r="DIG192" s="396"/>
      <c r="DIH192" s="396"/>
      <c r="DII192" s="396"/>
      <c r="DIJ192" s="396"/>
      <c r="DIK192" s="396"/>
      <c r="DIL192" s="396"/>
      <c r="DIM192" s="396"/>
      <c r="DIN192" s="396"/>
      <c r="DIO192" s="396"/>
      <c r="DIP192" s="396"/>
      <c r="DIQ192" s="396"/>
      <c r="DIR192" s="396"/>
      <c r="DIS192" s="396"/>
      <c r="DIT192" s="396"/>
      <c r="DIU192" s="396"/>
      <c r="DIV192" s="396"/>
      <c r="DIW192" s="396"/>
      <c r="DIX192" s="396"/>
      <c r="DIY192" s="396"/>
      <c r="DIZ192" s="396"/>
      <c r="DJA192" s="396"/>
      <c r="DJB192" s="396"/>
      <c r="DJC192" s="396"/>
      <c r="DJD192" s="396"/>
      <c r="DJE192" s="396"/>
      <c r="DJF192" s="396"/>
      <c r="DJG192" s="396"/>
      <c r="DJH192" s="396"/>
      <c r="DJI192" s="396"/>
      <c r="DJJ192" s="396"/>
      <c r="DJK192" s="396"/>
      <c r="DJL192" s="396"/>
      <c r="DJM192" s="396"/>
      <c r="DJN192" s="396"/>
      <c r="DJO192" s="396"/>
      <c r="DJP192" s="396"/>
      <c r="DJQ192" s="396"/>
      <c r="DJR192" s="396"/>
      <c r="DJS192" s="396"/>
      <c r="DJT192" s="396"/>
      <c r="DJU192" s="396"/>
      <c r="DJV192" s="396"/>
      <c r="DJW192" s="396"/>
      <c r="DJX192" s="396"/>
      <c r="DJY192" s="396"/>
      <c r="DJZ192" s="396"/>
      <c r="DKA192" s="396"/>
      <c r="DKB192" s="396"/>
      <c r="DKC192" s="396"/>
      <c r="DKD192" s="396"/>
      <c r="DKE192" s="396"/>
      <c r="DKF192" s="396"/>
      <c r="DKG192" s="396"/>
      <c r="DKH192" s="396"/>
      <c r="DKI192" s="396"/>
      <c r="DKJ192" s="396"/>
      <c r="DKK192" s="396"/>
      <c r="DKL192" s="396"/>
      <c r="DKM192" s="396"/>
      <c r="DKN192" s="396"/>
      <c r="DKO192" s="396"/>
      <c r="DKP192" s="396"/>
      <c r="DKQ192" s="396"/>
      <c r="DKR192" s="396"/>
      <c r="DKS192" s="396"/>
      <c r="DKT192" s="396"/>
      <c r="DKU192" s="396"/>
      <c r="DKV192" s="396"/>
      <c r="DKW192" s="396"/>
      <c r="DKX192" s="396"/>
      <c r="DKY192" s="396"/>
      <c r="DKZ192" s="396"/>
      <c r="DLA192" s="396"/>
      <c r="DLB192" s="396"/>
      <c r="DLC192" s="396"/>
      <c r="DLD192" s="396"/>
      <c r="DLE192" s="396"/>
      <c r="DLF192" s="396"/>
      <c r="DLG192" s="396"/>
      <c r="DLH192" s="396"/>
      <c r="DLI192" s="396"/>
      <c r="DLJ192" s="396"/>
      <c r="DLK192" s="396"/>
      <c r="DLL192" s="396"/>
      <c r="DLM192" s="396"/>
      <c r="DLN192" s="396"/>
      <c r="DLO192" s="396"/>
      <c r="DLP192" s="396"/>
      <c r="DLQ192" s="396"/>
      <c r="DLR192" s="396"/>
      <c r="DLS192" s="396"/>
      <c r="DLT192" s="396"/>
      <c r="DLU192" s="396"/>
      <c r="DLV192" s="396"/>
      <c r="DLW192" s="396"/>
      <c r="DLX192" s="396"/>
      <c r="DLY192" s="396"/>
      <c r="DLZ192" s="396"/>
      <c r="DMA192" s="396"/>
      <c r="DMB192" s="396"/>
      <c r="DMC192" s="396"/>
      <c r="DMD192" s="396"/>
      <c r="DME192" s="396"/>
      <c r="DMF192" s="396"/>
      <c r="DMG192" s="396"/>
      <c r="DMH192" s="396"/>
      <c r="DMI192" s="396"/>
      <c r="DMJ192" s="396"/>
      <c r="DMK192" s="396"/>
      <c r="DML192" s="396"/>
      <c r="DMM192" s="396"/>
      <c r="DMN192" s="396"/>
      <c r="DMO192" s="396"/>
      <c r="DMP192" s="396"/>
      <c r="DMQ192" s="396"/>
      <c r="DMR192" s="396"/>
      <c r="DMS192" s="396"/>
      <c r="DMT192" s="396"/>
      <c r="DMU192" s="396"/>
      <c r="DMV192" s="396"/>
      <c r="DMW192" s="396"/>
      <c r="DMX192" s="396"/>
      <c r="DMY192" s="396"/>
      <c r="DMZ192" s="396"/>
      <c r="DNA192" s="396"/>
      <c r="DNB192" s="396"/>
      <c r="DNC192" s="396"/>
      <c r="DND192" s="396"/>
      <c r="DNE192" s="396"/>
      <c r="DNF192" s="396"/>
      <c r="DNG192" s="396"/>
      <c r="DNH192" s="396"/>
      <c r="DNI192" s="396"/>
      <c r="DNJ192" s="396"/>
      <c r="DNK192" s="396"/>
      <c r="DNL192" s="396"/>
      <c r="DNM192" s="396"/>
      <c r="DNN192" s="396"/>
      <c r="DNO192" s="396"/>
      <c r="DNP192" s="396"/>
      <c r="DNQ192" s="396"/>
      <c r="DNR192" s="396"/>
      <c r="DNS192" s="396"/>
      <c r="DNT192" s="396"/>
      <c r="DNU192" s="396"/>
      <c r="DNV192" s="396"/>
      <c r="DNW192" s="396"/>
      <c r="DNX192" s="396"/>
      <c r="DNY192" s="396"/>
      <c r="DNZ192" s="396"/>
      <c r="DOA192" s="396"/>
      <c r="DOB192" s="396"/>
      <c r="DOC192" s="396"/>
      <c r="DOD192" s="396"/>
      <c r="DOE192" s="396"/>
      <c r="DOF192" s="396"/>
      <c r="DOG192" s="396"/>
      <c r="DOH192" s="396"/>
      <c r="DOI192" s="396"/>
      <c r="DOJ192" s="396"/>
      <c r="DOK192" s="396"/>
      <c r="DOL192" s="396"/>
      <c r="DOM192" s="396"/>
      <c r="DON192" s="396"/>
      <c r="DOO192" s="396"/>
      <c r="DOP192" s="396"/>
      <c r="DOQ192" s="396"/>
      <c r="DOR192" s="396"/>
      <c r="DOS192" s="396"/>
      <c r="DOT192" s="396"/>
      <c r="DOU192" s="396"/>
      <c r="DOV192" s="396"/>
      <c r="DOW192" s="396"/>
      <c r="DOX192" s="396"/>
      <c r="DOY192" s="396"/>
      <c r="DOZ192" s="396"/>
      <c r="DPA192" s="396"/>
      <c r="DPB192" s="396"/>
      <c r="DPC192" s="396"/>
      <c r="DPD192" s="396"/>
      <c r="DPE192" s="396"/>
      <c r="DPF192" s="396"/>
      <c r="DPG192" s="396"/>
      <c r="DPH192" s="396"/>
      <c r="DPI192" s="396"/>
      <c r="DPJ192" s="396"/>
      <c r="DPK192" s="396"/>
      <c r="DPL192" s="396"/>
      <c r="DPM192" s="396"/>
      <c r="DPN192" s="396"/>
      <c r="DPO192" s="396"/>
      <c r="DPP192" s="396"/>
      <c r="DPQ192" s="396"/>
      <c r="DPR192" s="396"/>
      <c r="DPS192" s="396"/>
      <c r="DPT192" s="396"/>
      <c r="DPU192" s="396"/>
      <c r="DPV192" s="396"/>
      <c r="DPW192" s="396"/>
      <c r="DPX192" s="396"/>
      <c r="DPY192" s="396"/>
      <c r="DPZ192" s="396"/>
      <c r="DQA192" s="396"/>
      <c r="DQB192" s="396"/>
      <c r="DQC192" s="396"/>
      <c r="DQD192" s="396"/>
      <c r="DQE192" s="396"/>
      <c r="DQF192" s="396"/>
      <c r="DQG192" s="396"/>
      <c r="DQH192" s="396"/>
      <c r="DQI192" s="396"/>
      <c r="DQJ192" s="396"/>
      <c r="DQK192" s="396"/>
      <c r="DQL192" s="396"/>
      <c r="DQM192" s="396"/>
      <c r="DQN192" s="396"/>
      <c r="DQO192" s="396"/>
      <c r="DQP192" s="396"/>
      <c r="DQQ192" s="396"/>
      <c r="DQR192" s="396"/>
      <c r="DQS192" s="396"/>
      <c r="DQT192" s="396"/>
      <c r="DQU192" s="396"/>
      <c r="DQV192" s="396"/>
      <c r="DQW192" s="396"/>
      <c r="DQX192" s="396"/>
      <c r="DQY192" s="396"/>
      <c r="DQZ192" s="396"/>
      <c r="DRA192" s="396"/>
      <c r="DRB192" s="396"/>
      <c r="DRC192" s="396"/>
      <c r="DRD192" s="396"/>
      <c r="DRE192" s="396"/>
      <c r="DRF192" s="396"/>
      <c r="DRG192" s="396"/>
      <c r="DRH192" s="396"/>
      <c r="DRI192" s="396"/>
      <c r="DRJ192" s="396"/>
      <c r="DRK192" s="396"/>
      <c r="DRL192" s="396"/>
      <c r="DRM192" s="396"/>
      <c r="DRN192" s="396"/>
      <c r="DRO192" s="396"/>
      <c r="DRP192" s="396"/>
      <c r="DRQ192" s="396"/>
      <c r="DRR192" s="396"/>
      <c r="DRS192" s="396"/>
      <c r="DRT192" s="396"/>
      <c r="DRU192" s="396"/>
      <c r="DRV192" s="396"/>
      <c r="DRW192" s="396"/>
      <c r="DRX192" s="396"/>
      <c r="DRY192" s="396"/>
      <c r="DRZ192" s="396"/>
      <c r="DSA192" s="396"/>
      <c r="DSB192" s="396"/>
      <c r="DSC192" s="396"/>
      <c r="DSD192" s="396"/>
      <c r="DSE192" s="396"/>
      <c r="DSF192" s="396"/>
      <c r="DSG192" s="396"/>
      <c r="DSH192" s="396"/>
      <c r="DSI192" s="396"/>
      <c r="DSJ192" s="396"/>
      <c r="DSK192" s="396"/>
      <c r="DSL192" s="396"/>
      <c r="DSM192" s="396"/>
      <c r="DSN192" s="396"/>
      <c r="DSO192" s="396"/>
      <c r="DSP192" s="396"/>
      <c r="DSQ192" s="396"/>
      <c r="DSR192" s="396"/>
      <c r="DSS192" s="396"/>
      <c r="DST192" s="396"/>
      <c r="DSU192" s="396"/>
      <c r="DSV192" s="396"/>
      <c r="DSW192" s="396"/>
      <c r="DSX192" s="396"/>
      <c r="DSY192" s="396"/>
      <c r="DSZ192" s="396"/>
      <c r="DTA192" s="396"/>
      <c r="DTB192" s="396"/>
      <c r="DTC192" s="396"/>
      <c r="DTD192" s="396"/>
      <c r="DTE192" s="396"/>
      <c r="DTF192" s="396"/>
      <c r="DTG192" s="396"/>
      <c r="DTH192" s="396"/>
      <c r="DTI192" s="396"/>
      <c r="DTJ192" s="396"/>
      <c r="DTK192" s="396"/>
      <c r="DTL192" s="396"/>
      <c r="DTM192" s="396"/>
      <c r="DTN192" s="396"/>
      <c r="DTO192" s="396"/>
      <c r="DTP192" s="396"/>
      <c r="DTQ192" s="396"/>
      <c r="DTR192" s="396"/>
      <c r="DTS192" s="396"/>
      <c r="DTT192" s="396"/>
      <c r="DTU192" s="396"/>
      <c r="DTV192" s="396"/>
      <c r="DTW192" s="396"/>
      <c r="DTX192" s="396"/>
      <c r="DTY192" s="396"/>
      <c r="DTZ192" s="396"/>
      <c r="DUA192" s="396"/>
      <c r="DUB192" s="396"/>
      <c r="DUC192" s="396"/>
      <c r="DUD192" s="396"/>
      <c r="DUE192" s="396"/>
      <c r="DUF192" s="396"/>
      <c r="DUG192" s="396"/>
      <c r="DUH192" s="396"/>
      <c r="DUI192" s="396"/>
      <c r="DUJ192" s="396"/>
      <c r="DUK192" s="396"/>
      <c r="DUL192" s="396"/>
      <c r="DUM192" s="396"/>
      <c r="DUN192" s="396"/>
      <c r="DUO192" s="396"/>
      <c r="DUP192" s="396"/>
      <c r="DUQ192" s="396"/>
      <c r="DUR192" s="396"/>
      <c r="DUS192" s="396"/>
      <c r="DUT192" s="396"/>
      <c r="DUU192" s="396"/>
      <c r="DUV192" s="396"/>
      <c r="DUW192" s="396"/>
      <c r="DUX192" s="396"/>
      <c r="DUY192" s="396"/>
      <c r="DUZ192" s="396"/>
      <c r="DVA192" s="396"/>
      <c r="DVB192" s="396"/>
      <c r="DVC192" s="396"/>
      <c r="DVD192" s="396"/>
      <c r="DVE192" s="396"/>
      <c r="DVF192" s="396"/>
      <c r="DVG192" s="396"/>
      <c r="DVH192" s="396"/>
      <c r="DVI192" s="396"/>
      <c r="DVJ192" s="396"/>
      <c r="DVK192" s="396"/>
      <c r="DVL192" s="396"/>
      <c r="DVM192" s="396"/>
      <c r="DVN192" s="396"/>
      <c r="DVO192" s="396"/>
      <c r="DVP192" s="396"/>
      <c r="DVQ192" s="396"/>
      <c r="DVR192" s="396"/>
      <c r="DVS192" s="396"/>
      <c r="DVT192" s="396"/>
      <c r="DVU192" s="396"/>
      <c r="DVV192" s="396"/>
      <c r="DVW192" s="396"/>
      <c r="DVX192" s="396"/>
      <c r="DVY192" s="396"/>
      <c r="DVZ192" s="396"/>
      <c r="DWA192" s="396"/>
      <c r="DWB192" s="396"/>
      <c r="DWC192" s="396"/>
      <c r="DWD192" s="396"/>
      <c r="DWE192" s="396"/>
      <c r="DWF192" s="396"/>
      <c r="DWG192" s="396"/>
      <c r="DWH192" s="396"/>
      <c r="DWI192" s="396"/>
      <c r="DWJ192" s="396"/>
      <c r="DWK192" s="396"/>
      <c r="DWL192" s="396"/>
      <c r="DWM192" s="396"/>
      <c r="DWN192" s="396"/>
      <c r="DWO192" s="396"/>
      <c r="DWP192" s="396"/>
      <c r="DWQ192" s="396"/>
      <c r="DWR192" s="396"/>
      <c r="DWS192" s="396"/>
      <c r="DWT192" s="396"/>
      <c r="DWU192" s="396"/>
      <c r="DWV192" s="396"/>
      <c r="DWW192" s="396"/>
      <c r="DWX192" s="396"/>
      <c r="DWY192" s="396"/>
      <c r="DWZ192" s="396"/>
      <c r="DXA192" s="396"/>
      <c r="DXB192" s="396"/>
      <c r="DXC192" s="396"/>
      <c r="DXD192" s="396"/>
      <c r="DXE192" s="396"/>
      <c r="DXF192" s="396"/>
      <c r="DXG192" s="396"/>
      <c r="DXH192" s="396"/>
      <c r="DXI192" s="396"/>
      <c r="DXJ192" s="396"/>
      <c r="DXK192" s="396"/>
      <c r="DXL192" s="396"/>
      <c r="DXM192" s="396"/>
      <c r="DXN192" s="396"/>
      <c r="DXO192" s="396"/>
      <c r="DXP192" s="396"/>
      <c r="DXQ192" s="396"/>
      <c r="DXR192" s="396"/>
      <c r="DXS192" s="396"/>
      <c r="DXT192" s="396"/>
      <c r="DXU192" s="396"/>
      <c r="DXV192" s="396"/>
      <c r="DXW192" s="396"/>
      <c r="DXX192" s="396"/>
      <c r="DXY192" s="396"/>
      <c r="DXZ192" s="396"/>
      <c r="DYA192" s="396"/>
      <c r="DYB192" s="396"/>
      <c r="DYC192" s="396"/>
      <c r="DYD192" s="396"/>
      <c r="DYE192" s="396"/>
      <c r="DYF192" s="396"/>
      <c r="DYG192" s="396"/>
      <c r="DYH192" s="396"/>
      <c r="DYI192" s="396"/>
      <c r="DYJ192" s="396"/>
      <c r="DYK192" s="396"/>
      <c r="DYL192" s="396"/>
      <c r="DYM192" s="396"/>
      <c r="DYN192" s="396"/>
      <c r="DYO192" s="396"/>
      <c r="DYP192" s="396"/>
      <c r="DYQ192" s="396"/>
      <c r="DYR192" s="396"/>
      <c r="DYS192" s="396"/>
      <c r="DYT192" s="396"/>
      <c r="DYU192" s="396"/>
      <c r="DYV192" s="396"/>
      <c r="DYW192" s="396"/>
      <c r="DYX192" s="396"/>
      <c r="DYY192" s="396"/>
      <c r="DYZ192" s="396"/>
      <c r="DZA192" s="396"/>
      <c r="DZB192" s="396"/>
      <c r="DZC192" s="396"/>
      <c r="DZD192" s="396"/>
      <c r="DZE192" s="396"/>
      <c r="DZF192" s="396"/>
      <c r="DZG192" s="396"/>
      <c r="DZH192" s="396"/>
      <c r="DZI192" s="396"/>
      <c r="DZJ192" s="396"/>
      <c r="DZK192" s="396"/>
      <c r="DZL192" s="396"/>
      <c r="DZM192" s="396"/>
      <c r="DZN192" s="396"/>
      <c r="DZO192" s="396"/>
      <c r="DZP192" s="396"/>
      <c r="DZQ192" s="396"/>
      <c r="DZR192" s="396"/>
      <c r="DZS192" s="396"/>
      <c r="DZT192" s="396"/>
      <c r="DZU192" s="396"/>
      <c r="DZV192" s="396"/>
      <c r="DZW192" s="396"/>
      <c r="DZX192" s="396"/>
      <c r="DZY192" s="396"/>
      <c r="DZZ192" s="396"/>
      <c r="EAA192" s="396"/>
      <c r="EAB192" s="396"/>
      <c r="EAC192" s="396"/>
      <c r="EAD192" s="396"/>
      <c r="EAE192" s="396"/>
      <c r="EAF192" s="396"/>
      <c r="EAG192" s="396"/>
      <c r="EAH192" s="396"/>
      <c r="EAI192" s="396"/>
      <c r="EAJ192" s="396"/>
      <c r="EAK192" s="396"/>
      <c r="EAL192" s="396"/>
      <c r="EAM192" s="396"/>
      <c r="EAN192" s="396"/>
      <c r="EAO192" s="396"/>
      <c r="EAP192" s="396"/>
      <c r="EAQ192" s="396"/>
      <c r="EAR192" s="396"/>
      <c r="EAS192" s="396"/>
      <c r="EAT192" s="396"/>
      <c r="EAU192" s="396"/>
      <c r="EAV192" s="396"/>
      <c r="EAW192" s="396"/>
      <c r="EAX192" s="396"/>
      <c r="EAY192" s="396"/>
      <c r="EAZ192" s="396"/>
      <c r="EBA192" s="396"/>
      <c r="EBB192" s="396"/>
      <c r="EBC192" s="396"/>
      <c r="EBD192" s="396"/>
      <c r="EBE192" s="396"/>
      <c r="EBF192" s="396"/>
      <c r="EBG192" s="396"/>
      <c r="EBH192" s="396"/>
      <c r="EBI192" s="396"/>
      <c r="EBJ192" s="396"/>
      <c r="EBK192" s="396"/>
      <c r="EBL192" s="396"/>
      <c r="EBM192" s="396"/>
      <c r="EBN192" s="396"/>
      <c r="EBO192" s="396"/>
      <c r="EBP192" s="396"/>
      <c r="EBQ192" s="396"/>
      <c r="EBR192" s="396"/>
      <c r="EBS192" s="396"/>
      <c r="EBT192" s="396"/>
      <c r="EBU192" s="396"/>
      <c r="EBV192" s="396"/>
      <c r="EBW192" s="396"/>
      <c r="EBX192" s="396"/>
      <c r="EBY192" s="396"/>
      <c r="EBZ192" s="396"/>
      <c r="ECA192" s="396"/>
      <c r="ECB192" s="396"/>
      <c r="ECC192" s="396"/>
      <c r="ECD192" s="396"/>
      <c r="ECE192" s="396"/>
      <c r="ECF192" s="396"/>
      <c r="ECG192" s="396"/>
      <c r="ECH192" s="396"/>
      <c r="ECI192" s="396"/>
      <c r="ECJ192" s="396"/>
      <c r="ECK192" s="396"/>
      <c r="ECL192" s="396"/>
      <c r="ECM192" s="396"/>
      <c r="ECN192" s="396"/>
      <c r="ECO192" s="396"/>
      <c r="ECP192" s="396"/>
      <c r="ECQ192" s="396"/>
      <c r="ECR192" s="396"/>
      <c r="ECS192" s="396"/>
      <c r="ECT192" s="396"/>
      <c r="ECU192" s="396"/>
      <c r="ECV192" s="396"/>
      <c r="ECW192" s="396"/>
      <c r="ECX192" s="396"/>
      <c r="ECY192" s="396"/>
      <c r="ECZ192" s="396"/>
      <c r="EDA192" s="396"/>
      <c r="EDB192" s="396"/>
      <c r="EDC192" s="396"/>
      <c r="EDD192" s="396"/>
      <c r="EDE192" s="396"/>
      <c r="EDF192" s="396"/>
      <c r="EDG192" s="396"/>
      <c r="EDH192" s="396"/>
      <c r="EDI192" s="396"/>
      <c r="EDJ192" s="396"/>
      <c r="EDK192" s="396"/>
      <c r="EDL192" s="396"/>
      <c r="EDM192" s="396"/>
      <c r="EDN192" s="396"/>
      <c r="EDO192" s="396"/>
      <c r="EDP192" s="396"/>
      <c r="EDQ192" s="396"/>
      <c r="EDR192" s="396"/>
      <c r="EDS192" s="396"/>
      <c r="EDT192" s="396"/>
      <c r="EDU192" s="396"/>
      <c r="EDV192" s="396"/>
      <c r="EDW192" s="396"/>
      <c r="EDX192" s="396"/>
      <c r="EDY192" s="396"/>
      <c r="EDZ192" s="396"/>
      <c r="EEA192" s="396"/>
      <c r="EEB192" s="396"/>
      <c r="EEC192" s="396"/>
      <c r="EED192" s="396"/>
      <c r="EEE192" s="396"/>
      <c r="EEF192" s="396"/>
      <c r="EEG192" s="396"/>
      <c r="EEH192" s="396"/>
      <c r="EEI192" s="396"/>
      <c r="EEJ192" s="396"/>
      <c r="EEK192" s="396"/>
      <c r="EEL192" s="396"/>
      <c r="EEM192" s="396"/>
      <c r="EEN192" s="396"/>
      <c r="EEO192" s="396"/>
      <c r="EEP192" s="396"/>
      <c r="EEQ192" s="396"/>
      <c r="EER192" s="396"/>
      <c r="EES192" s="396"/>
      <c r="EET192" s="396"/>
      <c r="EEU192" s="396"/>
      <c r="EEV192" s="396"/>
      <c r="EEW192" s="396"/>
      <c r="EEX192" s="396"/>
      <c r="EEY192" s="396"/>
      <c r="EEZ192" s="396"/>
      <c r="EFA192" s="396"/>
      <c r="EFB192" s="396"/>
      <c r="EFC192" s="396"/>
      <c r="EFD192" s="396"/>
      <c r="EFE192" s="396"/>
      <c r="EFF192" s="396"/>
      <c r="EFG192" s="396"/>
      <c r="EFH192" s="396"/>
      <c r="EFI192" s="396"/>
      <c r="EFJ192" s="396"/>
      <c r="EFK192" s="396"/>
      <c r="EFL192" s="396"/>
      <c r="EFM192" s="396"/>
      <c r="EFN192" s="396"/>
      <c r="EFO192" s="396"/>
      <c r="EFP192" s="396"/>
      <c r="EFQ192" s="396"/>
      <c r="EFR192" s="396"/>
      <c r="EFS192" s="396"/>
      <c r="EFT192" s="396"/>
      <c r="EFU192" s="396"/>
      <c r="EFV192" s="396"/>
      <c r="EFW192" s="396"/>
      <c r="EFX192" s="396"/>
      <c r="EFY192" s="396"/>
      <c r="EFZ192" s="396"/>
      <c r="EGA192" s="396"/>
      <c r="EGB192" s="396"/>
      <c r="EGC192" s="396"/>
      <c r="EGD192" s="396"/>
      <c r="EGE192" s="396"/>
      <c r="EGF192" s="396"/>
      <c r="EGG192" s="396"/>
      <c r="EGH192" s="396"/>
      <c r="EGI192" s="396"/>
      <c r="EGJ192" s="396"/>
      <c r="EGK192" s="396"/>
      <c r="EGL192" s="396"/>
      <c r="EGM192" s="396"/>
      <c r="EGN192" s="396"/>
      <c r="EGO192" s="396"/>
      <c r="EGP192" s="396"/>
      <c r="EGQ192" s="396"/>
      <c r="EGR192" s="396"/>
      <c r="EGS192" s="396"/>
      <c r="EGT192" s="396"/>
      <c r="EGU192" s="396"/>
      <c r="EGV192" s="396"/>
      <c r="EGW192" s="396"/>
      <c r="EGX192" s="396"/>
      <c r="EGY192" s="396"/>
      <c r="EGZ192" s="396"/>
      <c r="EHA192" s="396"/>
      <c r="EHB192" s="396"/>
      <c r="EHC192" s="396"/>
      <c r="EHD192" s="396"/>
      <c r="EHE192" s="396"/>
      <c r="EHF192" s="396"/>
      <c r="EHG192" s="396"/>
      <c r="EHH192" s="396"/>
      <c r="EHI192" s="396"/>
      <c r="EHJ192" s="396"/>
      <c r="EHK192" s="396"/>
      <c r="EHL192" s="396"/>
      <c r="EHM192" s="396"/>
      <c r="EHN192" s="396"/>
      <c r="EHO192" s="396"/>
      <c r="EHP192" s="396"/>
      <c r="EHQ192" s="396"/>
      <c r="EHR192" s="396"/>
      <c r="EHS192" s="396"/>
      <c r="EHT192" s="396"/>
      <c r="EHU192" s="396"/>
      <c r="EHV192" s="396"/>
      <c r="EHW192" s="396"/>
      <c r="EHX192" s="396"/>
      <c r="EHY192" s="396"/>
      <c r="EHZ192" s="396"/>
      <c r="EIA192" s="396"/>
      <c r="EIB192" s="396"/>
      <c r="EIC192" s="396"/>
      <c r="EID192" s="396"/>
      <c r="EIE192" s="396"/>
      <c r="EIF192" s="396"/>
      <c r="EIG192" s="396"/>
      <c r="EIH192" s="396"/>
      <c r="EII192" s="396"/>
      <c r="EIJ192" s="396"/>
      <c r="EIK192" s="396"/>
      <c r="EIL192" s="396"/>
      <c r="EIM192" s="396"/>
      <c r="EIN192" s="396"/>
      <c r="EIO192" s="396"/>
      <c r="EIP192" s="396"/>
      <c r="EIQ192" s="396"/>
      <c r="EIR192" s="396"/>
      <c r="EIS192" s="396"/>
      <c r="EIT192" s="396"/>
      <c r="EIU192" s="396"/>
      <c r="EIV192" s="396"/>
      <c r="EIW192" s="396"/>
      <c r="EIX192" s="396"/>
      <c r="EIY192" s="396"/>
      <c r="EIZ192" s="396"/>
      <c r="EJA192" s="396"/>
      <c r="EJB192" s="396"/>
      <c r="EJC192" s="396"/>
      <c r="EJD192" s="396"/>
      <c r="EJE192" s="396"/>
      <c r="EJF192" s="396"/>
      <c r="EJG192" s="396"/>
      <c r="EJH192" s="396"/>
      <c r="EJI192" s="396"/>
      <c r="EJJ192" s="396"/>
      <c r="EJK192" s="396"/>
      <c r="EJL192" s="396"/>
      <c r="EJM192" s="396"/>
      <c r="EJN192" s="396"/>
      <c r="EJO192" s="396"/>
      <c r="EJP192" s="396"/>
      <c r="EJQ192" s="396"/>
      <c r="EJR192" s="396"/>
      <c r="EJS192" s="396"/>
      <c r="EJT192" s="396"/>
      <c r="EJU192" s="396"/>
      <c r="EJV192" s="396"/>
      <c r="EJW192" s="396"/>
      <c r="EJX192" s="396"/>
      <c r="EJY192" s="396"/>
      <c r="EJZ192" s="396"/>
      <c r="EKA192" s="396"/>
      <c r="EKB192" s="396"/>
      <c r="EKC192" s="396"/>
      <c r="EKD192" s="396"/>
      <c r="EKE192" s="396"/>
      <c r="EKF192" s="396"/>
      <c r="EKG192" s="396"/>
      <c r="EKH192" s="396"/>
      <c r="EKI192" s="396"/>
      <c r="EKJ192" s="396"/>
      <c r="EKK192" s="396"/>
      <c r="EKL192" s="396"/>
      <c r="EKM192" s="396"/>
      <c r="EKN192" s="396"/>
      <c r="EKO192" s="396"/>
      <c r="EKP192" s="396"/>
      <c r="EKQ192" s="396"/>
      <c r="EKR192" s="396"/>
      <c r="EKS192" s="396"/>
      <c r="EKT192" s="396"/>
      <c r="EKU192" s="396"/>
      <c r="EKV192" s="396"/>
      <c r="EKW192" s="396"/>
      <c r="EKX192" s="396"/>
      <c r="EKY192" s="396"/>
      <c r="EKZ192" s="396"/>
      <c r="ELA192" s="396"/>
      <c r="ELB192" s="396"/>
      <c r="ELC192" s="396"/>
      <c r="ELD192" s="396"/>
      <c r="ELE192" s="396"/>
      <c r="ELF192" s="396"/>
      <c r="ELG192" s="396"/>
      <c r="ELH192" s="396"/>
      <c r="ELI192" s="396"/>
      <c r="ELJ192" s="396"/>
      <c r="ELK192" s="396"/>
      <c r="ELL192" s="396"/>
      <c r="ELM192" s="396"/>
      <c r="ELN192" s="396"/>
      <c r="ELO192" s="396"/>
      <c r="ELP192" s="396"/>
      <c r="ELQ192" s="396"/>
      <c r="ELR192" s="396"/>
      <c r="ELS192" s="396"/>
      <c r="ELT192" s="396"/>
      <c r="ELU192" s="396"/>
      <c r="ELV192" s="396"/>
      <c r="ELW192" s="396"/>
      <c r="ELX192" s="396"/>
      <c r="ELY192" s="396"/>
      <c r="ELZ192" s="396"/>
      <c r="EMA192" s="396"/>
      <c r="EMB192" s="396"/>
      <c r="EMC192" s="396"/>
      <c r="EMD192" s="396"/>
      <c r="EME192" s="396"/>
      <c r="EMF192" s="396"/>
      <c r="EMG192" s="396"/>
      <c r="EMH192" s="396"/>
      <c r="EMI192" s="396"/>
      <c r="EMJ192" s="396"/>
      <c r="EMK192" s="396"/>
      <c r="EML192" s="396"/>
      <c r="EMM192" s="396"/>
      <c r="EMN192" s="396"/>
      <c r="EMO192" s="396"/>
      <c r="EMP192" s="396"/>
      <c r="EMQ192" s="396"/>
      <c r="EMR192" s="396"/>
      <c r="EMS192" s="396"/>
      <c r="EMT192" s="396"/>
      <c r="EMU192" s="396"/>
      <c r="EMV192" s="396"/>
      <c r="EMW192" s="396"/>
      <c r="EMX192" s="396"/>
      <c r="EMY192" s="396"/>
      <c r="EMZ192" s="396"/>
      <c r="ENA192" s="396"/>
      <c r="ENB192" s="396"/>
      <c r="ENC192" s="396"/>
      <c r="END192" s="396"/>
      <c r="ENE192" s="396"/>
      <c r="ENF192" s="396"/>
      <c r="ENG192" s="396"/>
      <c r="ENH192" s="396"/>
      <c r="ENI192" s="396"/>
      <c r="ENJ192" s="396"/>
      <c r="ENK192" s="396"/>
      <c r="ENL192" s="396"/>
      <c r="ENM192" s="396"/>
      <c r="ENN192" s="396"/>
      <c r="ENO192" s="396"/>
      <c r="ENP192" s="396"/>
      <c r="ENQ192" s="396"/>
      <c r="ENR192" s="396"/>
      <c r="ENS192" s="396"/>
      <c r="ENT192" s="396"/>
      <c r="ENU192" s="396"/>
      <c r="ENV192" s="396"/>
      <c r="ENW192" s="396"/>
      <c r="ENX192" s="396"/>
      <c r="ENY192" s="396"/>
      <c r="ENZ192" s="396"/>
      <c r="EOA192" s="396"/>
      <c r="EOB192" s="396"/>
      <c r="EOC192" s="396"/>
      <c r="EOD192" s="396"/>
      <c r="EOE192" s="396"/>
      <c r="EOF192" s="396"/>
      <c r="EOG192" s="396"/>
      <c r="EOH192" s="396"/>
      <c r="EOI192" s="396"/>
      <c r="EOJ192" s="396"/>
      <c r="EOK192" s="396"/>
      <c r="EOL192" s="396"/>
      <c r="EOM192" s="396"/>
      <c r="EON192" s="396"/>
      <c r="EOO192" s="396"/>
      <c r="EOP192" s="396"/>
      <c r="EOQ192" s="396"/>
      <c r="EOR192" s="396"/>
      <c r="EOS192" s="396"/>
      <c r="EOT192" s="396"/>
      <c r="EOU192" s="396"/>
      <c r="EOV192" s="396"/>
      <c r="EOW192" s="396"/>
      <c r="EOX192" s="396"/>
      <c r="EOY192" s="396"/>
      <c r="EOZ192" s="396"/>
      <c r="EPA192" s="396"/>
      <c r="EPB192" s="396"/>
      <c r="EPC192" s="396"/>
      <c r="EPD192" s="396"/>
      <c r="EPE192" s="396"/>
      <c r="EPF192" s="396"/>
      <c r="EPG192" s="396"/>
      <c r="EPH192" s="396"/>
      <c r="EPI192" s="396"/>
      <c r="EPJ192" s="396"/>
      <c r="EPK192" s="396"/>
      <c r="EPL192" s="396"/>
      <c r="EPM192" s="396"/>
      <c r="EPN192" s="396"/>
      <c r="EPO192" s="396"/>
      <c r="EPP192" s="396"/>
      <c r="EPQ192" s="396"/>
      <c r="EPR192" s="396"/>
      <c r="EPS192" s="396"/>
      <c r="EPT192" s="396"/>
      <c r="EPU192" s="396"/>
      <c r="EPV192" s="396"/>
      <c r="EPW192" s="396"/>
      <c r="EPX192" s="396"/>
      <c r="EPY192" s="396"/>
      <c r="EPZ192" s="396"/>
      <c r="EQA192" s="396"/>
      <c r="EQB192" s="396"/>
      <c r="EQC192" s="396"/>
      <c r="EQD192" s="396"/>
      <c r="EQE192" s="396"/>
      <c r="EQF192" s="396"/>
      <c r="EQG192" s="396"/>
      <c r="EQH192" s="396"/>
      <c r="EQI192" s="396"/>
      <c r="EQJ192" s="396"/>
      <c r="EQK192" s="396"/>
      <c r="EQL192" s="396"/>
      <c r="EQM192" s="396"/>
      <c r="EQN192" s="396"/>
      <c r="EQO192" s="396"/>
      <c r="EQP192" s="396"/>
      <c r="EQQ192" s="396"/>
      <c r="EQR192" s="396"/>
      <c r="EQS192" s="396"/>
      <c r="EQT192" s="396"/>
      <c r="EQU192" s="396"/>
      <c r="EQV192" s="396"/>
      <c r="EQW192" s="396"/>
      <c r="EQX192" s="396"/>
      <c r="EQY192" s="396"/>
      <c r="EQZ192" s="396"/>
      <c r="ERA192" s="396"/>
      <c r="ERB192" s="396"/>
      <c r="ERC192" s="396"/>
      <c r="ERD192" s="396"/>
      <c r="ERE192" s="396"/>
      <c r="ERF192" s="396"/>
      <c r="ERG192" s="396"/>
      <c r="ERH192" s="396"/>
      <c r="ERI192" s="396"/>
      <c r="ERJ192" s="396"/>
      <c r="ERK192" s="396"/>
      <c r="ERL192" s="396"/>
      <c r="ERM192" s="396"/>
      <c r="ERN192" s="396"/>
      <c r="ERO192" s="396"/>
      <c r="ERP192" s="396"/>
      <c r="ERQ192" s="396"/>
      <c r="ERR192" s="396"/>
      <c r="ERS192" s="396"/>
      <c r="ERT192" s="396"/>
      <c r="ERU192" s="396"/>
      <c r="ERV192" s="396"/>
      <c r="ERW192" s="396"/>
      <c r="ERX192" s="396"/>
      <c r="ERY192" s="396"/>
      <c r="ERZ192" s="396"/>
      <c r="ESA192" s="396"/>
      <c r="ESB192" s="396"/>
      <c r="ESC192" s="396"/>
      <c r="ESD192" s="396"/>
      <c r="ESE192" s="396"/>
      <c r="ESF192" s="396"/>
      <c r="ESG192" s="396"/>
      <c r="ESH192" s="396"/>
      <c r="ESI192" s="396"/>
      <c r="ESJ192" s="396"/>
      <c r="ESK192" s="396"/>
      <c r="ESL192" s="396"/>
      <c r="ESM192" s="396"/>
      <c r="ESN192" s="396"/>
      <c r="ESO192" s="396"/>
      <c r="ESP192" s="396"/>
      <c r="ESQ192" s="396"/>
      <c r="ESR192" s="396"/>
      <c r="ESS192" s="396"/>
      <c r="EST192" s="396"/>
      <c r="ESU192" s="396"/>
      <c r="ESV192" s="396"/>
      <c r="ESW192" s="396"/>
      <c r="ESX192" s="396"/>
      <c r="ESY192" s="396"/>
      <c r="ESZ192" s="396"/>
      <c r="ETA192" s="396"/>
      <c r="ETB192" s="396"/>
      <c r="ETC192" s="396"/>
      <c r="ETD192" s="396"/>
      <c r="ETE192" s="396"/>
      <c r="ETF192" s="396"/>
      <c r="ETG192" s="396"/>
      <c r="ETH192" s="396"/>
      <c r="ETI192" s="396"/>
      <c r="ETJ192" s="396"/>
      <c r="ETK192" s="396"/>
      <c r="ETL192" s="396"/>
      <c r="ETM192" s="396"/>
      <c r="ETN192" s="396"/>
      <c r="ETO192" s="396"/>
      <c r="ETP192" s="396"/>
      <c r="ETQ192" s="396"/>
      <c r="ETR192" s="396"/>
      <c r="ETS192" s="396"/>
      <c r="ETT192" s="396"/>
      <c r="ETU192" s="396"/>
      <c r="ETV192" s="396"/>
      <c r="ETW192" s="396"/>
      <c r="ETX192" s="396"/>
      <c r="ETY192" s="396"/>
      <c r="ETZ192" s="396"/>
      <c r="EUA192" s="396"/>
      <c r="EUB192" s="396"/>
      <c r="EUC192" s="396"/>
      <c r="EUD192" s="396"/>
      <c r="EUE192" s="396"/>
      <c r="EUF192" s="396"/>
      <c r="EUG192" s="396"/>
      <c r="EUH192" s="396"/>
      <c r="EUI192" s="396"/>
      <c r="EUJ192" s="396"/>
      <c r="EUK192" s="396"/>
      <c r="EUL192" s="396"/>
      <c r="EUM192" s="396"/>
      <c r="EUN192" s="396"/>
      <c r="EUO192" s="396"/>
      <c r="EUP192" s="396"/>
      <c r="EUQ192" s="396"/>
      <c r="EUR192" s="396"/>
      <c r="EUS192" s="396"/>
      <c r="EUT192" s="396"/>
      <c r="EUU192" s="396"/>
      <c r="EUV192" s="396"/>
      <c r="EUW192" s="396"/>
      <c r="EUX192" s="396"/>
      <c r="EUY192" s="396"/>
      <c r="EUZ192" s="396"/>
      <c r="EVA192" s="396"/>
      <c r="EVB192" s="396"/>
      <c r="EVC192" s="396"/>
      <c r="EVD192" s="396"/>
      <c r="EVE192" s="396"/>
      <c r="EVF192" s="396"/>
      <c r="EVG192" s="396"/>
      <c r="EVH192" s="396"/>
      <c r="EVI192" s="396"/>
      <c r="EVJ192" s="396"/>
      <c r="EVK192" s="396"/>
      <c r="EVL192" s="396"/>
      <c r="EVM192" s="396"/>
      <c r="EVN192" s="396"/>
      <c r="EVO192" s="396"/>
      <c r="EVP192" s="396"/>
      <c r="EVQ192" s="396"/>
      <c r="EVR192" s="396"/>
      <c r="EVS192" s="396"/>
      <c r="EVT192" s="396"/>
      <c r="EVU192" s="396"/>
      <c r="EVV192" s="396"/>
      <c r="EVW192" s="396"/>
      <c r="EVX192" s="396"/>
      <c r="EVY192" s="396"/>
      <c r="EVZ192" s="396"/>
      <c r="EWA192" s="396"/>
      <c r="EWB192" s="396"/>
      <c r="EWC192" s="396"/>
      <c r="EWD192" s="396"/>
      <c r="EWE192" s="396"/>
      <c r="EWF192" s="396"/>
      <c r="EWG192" s="396"/>
      <c r="EWH192" s="396"/>
      <c r="EWI192" s="396"/>
      <c r="EWJ192" s="396"/>
      <c r="EWK192" s="396"/>
      <c r="EWL192" s="396"/>
      <c r="EWM192" s="396"/>
      <c r="EWN192" s="396"/>
      <c r="EWO192" s="396"/>
      <c r="EWP192" s="396"/>
      <c r="EWQ192" s="396"/>
      <c r="EWR192" s="396"/>
      <c r="EWS192" s="396"/>
      <c r="EWT192" s="396"/>
      <c r="EWU192" s="396"/>
      <c r="EWV192" s="396"/>
      <c r="EWW192" s="396"/>
      <c r="EWX192" s="396"/>
      <c r="EWY192" s="396"/>
      <c r="EWZ192" s="396"/>
      <c r="EXA192" s="396"/>
      <c r="EXB192" s="396"/>
      <c r="EXC192" s="396"/>
      <c r="EXD192" s="396"/>
      <c r="EXE192" s="396"/>
      <c r="EXF192" s="396"/>
      <c r="EXG192" s="396"/>
      <c r="EXH192" s="396"/>
      <c r="EXI192" s="396"/>
      <c r="EXJ192" s="396"/>
      <c r="EXK192" s="396"/>
      <c r="EXL192" s="396"/>
      <c r="EXM192" s="396"/>
      <c r="EXN192" s="396"/>
      <c r="EXO192" s="396"/>
      <c r="EXP192" s="396"/>
      <c r="EXQ192" s="396"/>
      <c r="EXR192" s="396"/>
      <c r="EXS192" s="396"/>
      <c r="EXT192" s="396"/>
      <c r="EXU192" s="396"/>
      <c r="EXV192" s="396"/>
      <c r="EXW192" s="396"/>
      <c r="EXX192" s="396"/>
      <c r="EXY192" s="396"/>
      <c r="EXZ192" s="396"/>
      <c r="EYA192" s="396"/>
      <c r="EYB192" s="396"/>
      <c r="EYC192" s="396"/>
      <c r="EYD192" s="396"/>
      <c r="EYE192" s="396"/>
      <c r="EYF192" s="396"/>
      <c r="EYG192" s="396"/>
      <c r="EYH192" s="396"/>
      <c r="EYI192" s="396"/>
      <c r="EYJ192" s="396"/>
      <c r="EYK192" s="396"/>
      <c r="EYL192" s="396"/>
      <c r="EYM192" s="396"/>
      <c r="EYN192" s="396"/>
      <c r="EYO192" s="396"/>
      <c r="EYP192" s="396"/>
      <c r="EYQ192" s="396"/>
      <c r="EYR192" s="396"/>
      <c r="EYS192" s="396"/>
      <c r="EYT192" s="396"/>
      <c r="EYU192" s="396"/>
      <c r="EYV192" s="396"/>
      <c r="EYW192" s="396"/>
      <c r="EYX192" s="396"/>
      <c r="EYY192" s="396"/>
      <c r="EYZ192" s="396"/>
      <c r="EZA192" s="396"/>
      <c r="EZB192" s="396"/>
      <c r="EZC192" s="396"/>
      <c r="EZD192" s="396"/>
      <c r="EZE192" s="396"/>
      <c r="EZF192" s="396"/>
      <c r="EZG192" s="396"/>
      <c r="EZH192" s="396"/>
      <c r="EZI192" s="396"/>
      <c r="EZJ192" s="396"/>
      <c r="EZK192" s="396"/>
      <c r="EZL192" s="396"/>
      <c r="EZM192" s="396"/>
      <c r="EZN192" s="396"/>
      <c r="EZO192" s="396"/>
      <c r="EZP192" s="396"/>
      <c r="EZQ192" s="396"/>
      <c r="EZR192" s="396"/>
      <c r="EZS192" s="396"/>
      <c r="EZT192" s="396"/>
      <c r="EZU192" s="396"/>
      <c r="EZV192" s="396"/>
      <c r="EZW192" s="396"/>
      <c r="EZX192" s="396"/>
      <c r="EZY192" s="396"/>
      <c r="EZZ192" s="396"/>
      <c r="FAA192" s="396"/>
      <c r="FAB192" s="396"/>
      <c r="FAC192" s="396"/>
      <c r="FAD192" s="396"/>
      <c r="FAE192" s="396"/>
      <c r="FAF192" s="396"/>
      <c r="FAG192" s="396"/>
      <c r="FAH192" s="396"/>
      <c r="FAI192" s="396"/>
      <c r="FAJ192" s="396"/>
      <c r="FAK192" s="396"/>
      <c r="FAL192" s="396"/>
      <c r="FAM192" s="396"/>
      <c r="FAN192" s="396"/>
      <c r="FAO192" s="396"/>
      <c r="FAP192" s="396"/>
      <c r="FAQ192" s="396"/>
      <c r="FAR192" s="396"/>
      <c r="FAS192" s="396"/>
      <c r="FAT192" s="396"/>
      <c r="FAU192" s="396"/>
      <c r="FAV192" s="396"/>
      <c r="FAW192" s="396"/>
      <c r="FAX192" s="396"/>
      <c r="FAY192" s="396"/>
      <c r="FAZ192" s="396"/>
      <c r="FBA192" s="396"/>
      <c r="FBB192" s="396"/>
      <c r="FBC192" s="396"/>
      <c r="FBD192" s="396"/>
      <c r="FBE192" s="396"/>
      <c r="FBF192" s="396"/>
      <c r="FBG192" s="396"/>
      <c r="FBH192" s="396"/>
      <c r="FBI192" s="396"/>
      <c r="FBJ192" s="396"/>
      <c r="FBK192" s="396"/>
      <c r="FBL192" s="396"/>
      <c r="FBM192" s="396"/>
      <c r="FBN192" s="396"/>
      <c r="FBO192" s="396"/>
      <c r="FBP192" s="396"/>
      <c r="FBQ192" s="396"/>
      <c r="FBR192" s="396"/>
      <c r="FBS192" s="396"/>
      <c r="FBT192" s="396"/>
      <c r="FBU192" s="396"/>
      <c r="FBV192" s="396"/>
      <c r="FBW192" s="396"/>
      <c r="FBX192" s="396"/>
      <c r="FBY192" s="396"/>
      <c r="FBZ192" s="396"/>
      <c r="FCA192" s="396"/>
      <c r="FCB192" s="396"/>
      <c r="FCC192" s="396"/>
      <c r="FCD192" s="396"/>
      <c r="FCE192" s="396"/>
      <c r="FCF192" s="396"/>
      <c r="FCG192" s="396"/>
      <c r="FCH192" s="396"/>
      <c r="FCI192" s="396"/>
      <c r="FCJ192" s="396"/>
      <c r="FCK192" s="396"/>
      <c r="FCL192" s="396"/>
      <c r="FCM192" s="396"/>
      <c r="FCN192" s="396"/>
      <c r="FCO192" s="396"/>
      <c r="FCP192" s="396"/>
      <c r="FCQ192" s="396"/>
      <c r="FCR192" s="396"/>
      <c r="FCS192" s="396"/>
      <c r="FCT192" s="396"/>
      <c r="FCU192" s="396"/>
      <c r="FCV192" s="396"/>
      <c r="FCW192" s="396"/>
      <c r="FCX192" s="396"/>
      <c r="FCY192" s="396"/>
      <c r="FCZ192" s="396"/>
      <c r="FDA192" s="396"/>
      <c r="FDB192" s="396"/>
      <c r="FDC192" s="396"/>
      <c r="FDD192" s="396"/>
      <c r="FDE192" s="396"/>
      <c r="FDF192" s="396"/>
      <c r="FDG192" s="396"/>
      <c r="FDH192" s="396"/>
      <c r="FDI192" s="396"/>
      <c r="FDJ192" s="396"/>
      <c r="FDK192" s="396"/>
      <c r="FDL192" s="396"/>
      <c r="FDM192" s="396"/>
      <c r="FDN192" s="396"/>
      <c r="FDO192" s="396"/>
      <c r="FDP192" s="396"/>
      <c r="FDQ192" s="396"/>
      <c r="FDR192" s="396"/>
      <c r="FDS192" s="396"/>
      <c r="FDT192" s="396"/>
      <c r="FDU192" s="396"/>
      <c r="FDV192" s="396"/>
      <c r="FDW192" s="396"/>
      <c r="FDX192" s="396"/>
      <c r="FDY192" s="396"/>
      <c r="FDZ192" s="396"/>
      <c r="FEA192" s="396"/>
      <c r="FEB192" s="396"/>
      <c r="FEC192" s="396"/>
      <c r="FED192" s="396"/>
      <c r="FEE192" s="396"/>
      <c r="FEF192" s="396"/>
      <c r="FEG192" s="396"/>
      <c r="FEH192" s="396"/>
      <c r="FEI192" s="396"/>
      <c r="FEJ192" s="396"/>
      <c r="FEK192" s="396"/>
      <c r="FEL192" s="396"/>
      <c r="FEM192" s="396"/>
      <c r="FEN192" s="396"/>
      <c r="FEO192" s="396"/>
      <c r="FEP192" s="396"/>
      <c r="FEQ192" s="396"/>
      <c r="FER192" s="396"/>
      <c r="FES192" s="396"/>
      <c r="FET192" s="396"/>
      <c r="FEU192" s="396"/>
      <c r="FEV192" s="396"/>
      <c r="FEW192" s="396"/>
      <c r="FEX192" s="396"/>
      <c r="FEY192" s="396"/>
      <c r="FEZ192" s="396"/>
      <c r="FFA192" s="396"/>
      <c r="FFB192" s="396"/>
      <c r="FFC192" s="396"/>
      <c r="FFD192" s="396"/>
      <c r="FFE192" s="396"/>
      <c r="FFF192" s="396"/>
      <c r="FFG192" s="396"/>
      <c r="FFH192" s="396"/>
      <c r="FFI192" s="396"/>
      <c r="FFJ192" s="396"/>
      <c r="FFK192" s="396"/>
      <c r="FFL192" s="396"/>
      <c r="FFM192" s="396"/>
      <c r="FFN192" s="396"/>
      <c r="FFO192" s="396"/>
      <c r="FFP192" s="396"/>
      <c r="FFQ192" s="396"/>
      <c r="FFR192" s="396"/>
      <c r="FFS192" s="396"/>
      <c r="FFT192" s="396"/>
      <c r="FFU192" s="396"/>
      <c r="FFV192" s="396"/>
      <c r="FFW192" s="396"/>
      <c r="FFX192" s="396"/>
      <c r="FFY192" s="396"/>
      <c r="FFZ192" s="396"/>
      <c r="FGA192" s="396"/>
      <c r="FGB192" s="396"/>
      <c r="FGC192" s="396"/>
      <c r="FGD192" s="396"/>
      <c r="FGE192" s="396"/>
      <c r="FGF192" s="396"/>
      <c r="FGG192" s="396"/>
      <c r="FGH192" s="396"/>
      <c r="FGI192" s="396"/>
      <c r="FGJ192" s="396"/>
      <c r="FGK192" s="396"/>
      <c r="FGL192" s="396"/>
      <c r="FGM192" s="396"/>
      <c r="FGN192" s="396"/>
      <c r="FGO192" s="396"/>
      <c r="FGP192" s="396"/>
      <c r="FGQ192" s="396"/>
      <c r="FGR192" s="396"/>
      <c r="FGS192" s="396"/>
      <c r="FGT192" s="396"/>
      <c r="FGU192" s="396"/>
      <c r="FGV192" s="396"/>
      <c r="FGW192" s="396"/>
      <c r="FGX192" s="396"/>
      <c r="FGY192" s="396"/>
      <c r="FGZ192" s="396"/>
      <c r="FHA192" s="396"/>
      <c r="FHB192" s="396"/>
      <c r="FHC192" s="396"/>
      <c r="FHD192" s="396"/>
      <c r="FHE192" s="396"/>
      <c r="FHF192" s="396"/>
      <c r="FHG192" s="396"/>
      <c r="FHH192" s="396"/>
      <c r="FHI192" s="396"/>
      <c r="FHJ192" s="396"/>
      <c r="FHK192" s="396"/>
      <c r="FHL192" s="396"/>
      <c r="FHM192" s="396"/>
      <c r="FHN192" s="396"/>
      <c r="FHO192" s="396"/>
      <c r="FHP192" s="396"/>
      <c r="FHQ192" s="396"/>
      <c r="FHR192" s="396"/>
      <c r="FHS192" s="396"/>
      <c r="FHT192" s="396"/>
      <c r="FHU192" s="396"/>
      <c r="FHV192" s="396"/>
      <c r="FHW192" s="396"/>
      <c r="FHX192" s="396"/>
      <c r="FHY192" s="396"/>
      <c r="FHZ192" s="396"/>
      <c r="FIA192" s="396"/>
      <c r="FIB192" s="396"/>
      <c r="FIC192" s="396"/>
      <c r="FID192" s="396"/>
      <c r="FIE192" s="396"/>
      <c r="FIF192" s="396"/>
      <c r="FIG192" s="396"/>
      <c r="FIH192" s="396"/>
      <c r="FII192" s="396"/>
      <c r="FIJ192" s="396"/>
      <c r="FIK192" s="396"/>
      <c r="FIL192" s="396"/>
      <c r="FIM192" s="396"/>
      <c r="FIN192" s="396"/>
      <c r="FIO192" s="396"/>
      <c r="FIP192" s="396"/>
      <c r="FIQ192" s="396"/>
      <c r="FIR192" s="396"/>
      <c r="FIS192" s="396"/>
      <c r="FIT192" s="396"/>
      <c r="FIU192" s="396"/>
      <c r="FIV192" s="396"/>
      <c r="FIW192" s="396"/>
      <c r="FIX192" s="396"/>
      <c r="FIY192" s="396"/>
      <c r="FIZ192" s="396"/>
      <c r="FJA192" s="396"/>
      <c r="FJB192" s="396"/>
      <c r="FJC192" s="396"/>
      <c r="FJD192" s="396"/>
      <c r="FJE192" s="396"/>
      <c r="FJF192" s="396"/>
      <c r="FJG192" s="396"/>
      <c r="FJH192" s="396"/>
      <c r="FJI192" s="396"/>
      <c r="FJJ192" s="396"/>
      <c r="FJK192" s="396"/>
      <c r="FJL192" s="396"/>
      <c r="FJM192" s="396"/>
      <c r="FJN192" s="396"/>
      <c r="FJO192" s="396"/>
      <c r="FJP192" s="396"/>
      <c r="FJQ192" s="396"/>
      <c r="FJR192" s="396"/>
      <c r="FJS192" s="396"/>
      <c r="FJT192" s="396"/>
      <c r="FJU192" s="396"/>
      <c r="FJV192" s="396"/>
      <c r="FJW192" s="396"/>
      <c r="FJX192" s="396"/>
      <c r="FJY192" s="396"/>
      <c r="FJZ192" s="396"/>
      <c r="FKA192" s="396"/>
      <c r="FKB192" s="396"/>
      <c r="FKC192" s="396"/>
      <c r="FKD192" s="396"/>
      <c r="FKE192" s="396"/>
      <c r="FKF192" s="396"/>
      <c r="FKG192" s="396"/>
      <c r="FKH192" s="396"/>
      <c r="FKI192" s="396"/>
      <c r="FKJ192" s="396"/>
      <c r="FKK192" s="396"/>
      <c r="FKL192" s="396"/>
      <c r="FKM192" s="396"/>
      <c r="FKN192" s="396"/>
      <c r="FKO192" s="396"/>
      <c r="FKP192" s="396"/>
      <c r="FKQ192" s="396"/>
      <c r="FKR192" s="396"/>
      <c r="FKS192" s="396"/>
      <c r="FKT192" s="396"/>
      <c r="FKU192" s="396"/>
      <c r="FKV192" s="396"/>
      <c r="FKW192" s="396"/>
      <c r="FKX192" s="396"/>
      <c r="FKY192" s="396"/>
      <c r="FKZ192" s="396"/>
      <c r="FLA192" s="396"/>
      <c r="FLB192" s="396"/>
      <c r="FLC192" s="396"/>
      <c r="FLD192" s="396"/>
      <c r="FLE192" s="396"/>
      <c r="FLF192" s="396"/>
      <c r="FLG192" s="396"/>
      <c r="FLH192" s="396"/>
      <c r="FLI192" s="396"/>
      <c r="FLJ192" s="396"/>
      <c r="FLK192" s="396"/>
      <c r="FLL192" s="396"/>
      <c r="FLM192" s="396"/>
      <c r="FLN192" s="396"/>
      <c r="FLO192" s="396"/>
      <c r="FLP192" s="396"/>
      <c r="FLQ192" s="396"/>
      <c r="FLR192" s="396"/>
      <c r="FLS192" s="396"/>
      <c r="FLT192" s="396"/>
      <c r="FLU192" s="396"/>
      <c r="FLV192" s="396"/>
      <c r="FLW192" s="396"/>
      <c r="FLX192" s="396"/>
      <c r="FLY192" s="396"/>
      <c r="FLZ192" s="396"/>
      <c r="FMA192" s="396"/>
      <c r="FMB192" s="396"/>
      <c r="FMC192" s="396"/>
      <c r="FMD192" s="396"/>
      <c r="FME192" s="396"/>
      <c r="FMF192" s="396"/>
      <c r="FMG192" s="396"/>
      <c r="FMH192" s="396"/>
      <c r="FMI192" s="396"/>
      <c r="FMJ192" s="396"/>
      <c r="FMK192" s="396"/>
      <c r="FML192" s="396"/>
      <c r="FMM192" s="396"/>
      <c r="FMN192" s="396"/>
      <c r="FMO192" s="396"/>
      <c r="FMP192" s="396"/>
      <c r="FMQ192" s="396"/>
      <c r="FMR192" s="396"/>
      <c r="FMS192" s="396"/>
      <c r="FMT192" s="396"/>
      <c r="FMU192" s="396"/>
      <c r="FMV192" s="396"/>
      <c r="FMW192" s="396"/>
      <c r="FMX192" s="396"/>
      <c r="FMY192" s="396"/>
      <c r="FMZ192" s="396"/>
      <c r="FNA192" s="396"/>
      <c r="FNB192" s="396"/>
      <c r="FNC192" s="396"/>
      <c r="FND192" s="396"/>
      <c r="FNE192" s="396"/>
      <c r="FNF192" s="396"/>
      <c r="FNG192" s="396"/>
      <c r="FNH192" s="396"/>
      <c r="FNI192" s="396"/>
      <c r="FNJ192" s="396"/>
      <c r="FNK192" s="396"/>
      <c r="FNL192" s="396"/>
      <c r="FNM192" s="396"/>
      <c r="FNN192" s="396"/>
      <c r="FNO192" s="396"/>
      <c r="FNP192" s="396"/>
      <c r="FNQ192" s="396"/>
      <c r="FNR192" s="396"/>
      <c r="FNS192" s="396"/>
      <c r="FNT192" s="396"/>
      <c r="FNU192" s="396"/>
      <c r="FNV192" s="396"/>
      <c r="FNW192" s="396"/>
      <c r="FNX192" s="396"/>
      <c r="FNY192" s="396"/>
      <c r="FNZ192" s="396"/>
      <c r="FOA192" s="396"/>
      <c r="FOB192" s="396"/>
      <c r="FOC192" s="396"/>
      <c r="FOD192" s="396"/>
      <c r="FOE192" s="396"/>
      <c r="FOF192" s="396"/>
      <c r="FOG192" s="396"/>
      <c r="FOH192" s="396"/>
      <c r="FOI192" s="396"/>
      <c r="FOJ192" s="396"/>
      <c r="FOK192" s="396"/>
      <c r="FOL192" s="396"/>
      <c r="FOM192" s="396"/>
      <c r="FON192" s="396"/>
      <c r="FOO192" s="396"/>
      <c r="FOP192" s="396"/>
      <c r="FOQ192" s="396"/>
      <c r="FOR192" s="396"/>
      <c r="FOS192" s="396"/>
      <c r="FOT192" s="396"/>
      <c r="FOU192" s="396"/>
      <c r="FOV192" s="396"/>
      <c r="FOW192" s="396"/>
      <c r="FOX192" s="396"/>
      <c r="FOY192" s="396"/>
      <c r="FOZ192" s="396"/>
      <c r="FPA192" s="396"/>
      <c r="FPB192" s="396"/>
      <c r="FPC192" s="396"/>
      <c r="FPD192" s="396"/>
      <c r="FPE192" s="396"/>
      <c r="FPF192" s="396"/>
      <c r="FPG192" s="396"/>
      <c r="FPH192" s="396"/>
      <c r="FPI192" s="396"/>
      <c r="FPJ192" s="396"/>
      <c r="FPK192" s="396"/>
      <c r="FPL192" s="396"/>
      <c r="FPM192" s="396"/>
      <c r="FPN192" s="396"/>
      <c r="FPO192" s="396"/>
      <c r="FPP192" s="396"/>
      <c r="FPQ192" s="396"/>
      <c r="FPR192" s="396"/>
      <c r="FPS192" s="396"/>
      <c r="FPT192" s="396"/>
      <c r="FPU192" s="396"/>
      <c r="FPV192" s="396"/>
      <c r="FPW192" s="396"/>
      <c r="FPX192" s="396"/>
      <c r="FPY192" s="396"/>
      <c r="FPZ192" s="396"/>
      <c r="FQA192" s="396"/>
      <c r="FQB192" s="396"/>
      <c r="FQC192" s="396"/>
      <c r="FQD192" s="396"/>
      <c r="FQE192" s="396"/>
      <c r="FQF192" s="396"/>
      <c r="FQG192" s="396"/>
      <c r="FQH192" s="396"/>
      <c r="FQI192" s="396"/>
      <c r="FQJ192" s="396"/>
      <c r="FQK192" s="396"/>
      <c r="FQL192" s="396"/>
      <c r="FQM192" s="396"/>
      <c r="FQN192" s="396"/>
      <c r="FQO192" s="396"/>
      <c r="FQP192" s="396"/>
      <c r="FQQ192" s="396"/>
      <c r="FQR192" s="396"/>
      <c r="FQS192" s="396"/>
      <c r="FQT192" s="396"/>
      <c r="FQU192" s="396"/>
      <c r="FQV192" s="396"/>
      <c r="FQW192" s="396"/>
      <c r="FQX192" s="396"/>
      <c r="FQY192" s="396"/>
      <c r="FQZ192" s="396"/>
      <c r="FRA192" s="396"/>
      <c r="FRB192" s="396"/>
      <c r="FRC192" s="396"/>
      <c r="FRD192" s="396"/>
      <c r="FRE192" s="396"/>
      <c r="FRF192" s="396"/>
      <c r="FRG192" s="396"/>
      <c r="FRH192" s="396"/>
      <c r="FRI192" s="396"/>
      <c r="FRJ192" s="396"/>
      <c r="FRK192" s="396"/>
      <c r="FRL192" s="396"/>
      <c r="FRM192" s="396"/>
      <c r="FRN192" s="396"/>
      <c r="FRO192" s="396"/>
      <c r="FRP192" s="396"/>
      <c r="FRQ192" s="396"/>
      <c r="FRR192" s="396"/>
      <c r="FRS192" s="396"/>
      <c r="FRT192" s="396"/>
      <c r="FRU192" s="396"/>
      <c r="FRV192" s="396"/>
      <c r="FRW192" s="396"/>
      <c r="FRX192" s="396"/>
      <c r="FRY192" s="396"/>
      <c r="FRZ192" s="396"/>
      <c r="FSA192" s="396"/>
      <c r="FSB192" s="396"/>
      <c r="FSC192" s="396"/>
      <c r="FSD192" s="396"/>
      <c r="FSE192" s="396"/>
      <c r="FSF192" s="396"/>
      <c r="FSG192" s="396"/>
      <c r="FSH192" s="396"/>
      <c r="FSI192" s="396"/>
      <c r="FSJ192" s="396"/>
      <c r="FSK192" s="396"/>
      <c r="FSL192" s="396"/>
      <c r="FSM192" s="396"/>
      <c r="FSN192" s="396"/>
      <c r="FSO192" s="396"/>
      <c r="FSP192" s="396"/>
      <c r="FSQ192" s="396"/>
      <c r="FSR192" s="396"/>
      <c r="FSS192" s="396"/>
      <c r="FST192" s="396"/>
      <c r="FSU192" s="396"/>
      <c r="FSV192" s="396"/>
      <c r="FSW192" s="396"/>
      <c r="FSX192" s="396"/>
      <c r="FSY192" s="396"/>
      <c r="FSZ192" s="396"/>
      <c r="FTA192" s="396"/>
      <c r="FTB192" s="396"/>
      <c r="FTC192" s="396"/>
      <c r="FTD192" s="396"/>
      <c r="FTE192" s="396"/>
      <c r="FTF192" s="396"/>
      <c r="FTG192" s="396"/>
      <c r="FTH192" s="396"/>
      <c r="FTI192" s="396"/>
      <c r="FTJ192" s="396"/>
      <c r="FTK192" s="396"/>
      <c r="FTL192" s="396"/>
      <c r="FTM192" s="396"/>
      <c r="FTN192" s="396"/>
      <c r="FTO192" s="396"/>
      <c r="FTP192" s="396"/>
      <c r="FTQ192" s="396"/>
      <c r="FTR192" s="396"/>
      <c r="FTS192" s="396"/>
      <c r="FTT192" s="396"/>
      <c r="FTU192" s="396"/>
      <c r="FTV192" s="396"/>
      <c r="FTW192" s="396"/>
      <c r="FTX192" s="396"/>
      <c r="FTY192" s="396"/>
      <c r="FTZ192" s="396"/>
      <c r="FUA192" s="396"/>
      <c r="FUB192" s="396"/>
      <c r="FUC192" s="396"/>
      <c r="FUD192" s="396"/>
      <c r="FUE192" s="396"/>
      <c r="FUF192" s="396"/>
      <c r="FUG192" s="396"/>
      <c r="FUH192" s="396"/>
      <c r="FUI192" s="396"/>
      <c r="FUJ192" s="396"/>
      <c r="FUK192" s="396"/>
      <c r="FUL192" s="396"/>
      <c r="FUM192" s="396"/>
      <c r="FUN192" s="396"/>
      <c r="FUO192" s="396"/>
      <c r="FUP192" s="396"/>
      <c r="FUQ192" s="396"/>
      <c r="FUR192" s="396"/>
      <c r="FUS192" s="396"/>
      <c r="FUT192" s="396"/>
      <c r="FUU192" s="396"/>
      <c r="FUV192" s="396"/>
      <c r="FUW192" s="396"/>
      <c r="FUX192" s="396"/>
      <c r="FUY192" s="396"/>
      <c r="FUZ192" s="396"/>
      <c r="FVA192" s="396"/>
      <c r="FVB192" s="396"/>
      <c r="FVC192" s="396"/>
      <c r="FVD192" s="396"/>
      <c r="FVE192" s="396"/>
      <c r="FVF192" s="396"/>
      <c r="FVG192" s="396"/>
      <c r="FVH192" s="396"/>
      <c r="FVI192" s="396"/>
      <c r="FVJ192" s="396"/>
      <c r="FVK192" s="396"/>
      <c r="FVL192" s="396"/>
      <c r="FVM192" s="396"/>
      <c r="FVN192" s="396"/>
      <c r="FVO192" s="396"/>
      <c r="FVP192" s="396"/>
      <c r="FVQ192" s="396"/>
      <c r="FVR192" s="396"/>
      <c r="FVS192" s="396"/>
      <c r="FVT192" s="396"/>
      <c r="FVU192" s="396"/>
      <c r="FVV192" s="396"/>
      <c r="FVW192" s="396"/>
      <c r="FVX192" s="396"/>
      <c r="FVY192" s="396"/>
      <c r="FVZ192" s="396"/>
      <c r="FWA192" s="396"/>
      <c r="FWB192" s="396"/>
      <c r="FWC192" s="396"/>
      <c r="FWD192" s="396"/>
      <c r="FWE192" s="396"/>
      <c r="FWF192" s="396"/>
      <c r="FWG192" s="396"/>
      <c r="FWH192" s="396"/>
      <c r="FWI192" s="396"/>
      <c r="FWJ192" s="396"/>
      <c r="FWK192" s="396"/>
      <c r="FWL192" s="396"/>
      <c r="FWM192" s="396"/>
      <c r="FWN192" s="396"/>
      <c r="FWO192" s="396"/>
      <c r="FWP192" s="396"/>
      <c r="FWQ192" s="396"/>
      <c r="FWR192" s="396"/>
      <c r="FWS192" s="396"/>
      <c r="FWT192" s="396"/>
      <c r="FWU192" s="396"/>
      <c r="FWV192" s="396"/>
      <c r="FWW192" s="396"/>
      <c r="FWX192" s="396"/>
      <c r="FWY192" s="396"/>
      <c r="FWZ192" s="396"/>
      <c r="FXA192" s="396"/>
      <c r="FXB192" s="396"/>
      <c r="FXC192" s="396"/>
      <c r="FXD192" s="396"/>
      <c r="FXE192" s="396"/>
      <c r="FXF192" s="396"/>
      <c r="FXG192" s="396"/>
      <c r="FXH192" s="396"/>
      <c r="FXI192" s="396"/>
      <c r="FXJ192" s="396"/>
      <c r="FXK192" s="396"/>
      <c r="FXL192" s="396"/>
      <c r="FXM192" s="396"/>
      <c r="FXN192" s="396"/>
      <c r="FXO192" s="396"/>
      <c r="FXP192" s="396"/>
      <c r="FXQ192" s="396"/>
      <c r="FXR192" s="396"/>
      <c r="FXS192" s="396"/>
      <c r="FXT192" s="396"/>
      <c r="FXU192" s="396"/>
      <c r="FXV192" s="396"/>
      <c r="FXW192" s="396"/>
      <c r="FXX192" s="396"/>
      <c r="FXY192" s="396"/>
      <c r="FXZ192" s="396"/>
      <c r="FYA192" s="396"/>
      <c r="FYB192" s="396"/>
      <c r="FYC192" s="396"/>
      <c r="FYD192" s="396"/>
      <c r="FYE192" s="396"/>
      <c r="FYF192" s="396"/>
      <c r="FYG192" s="396"/>
      <c r="FYH192" s="396"/>
      <c r="FYI192" s="396"/>
      <c r="FYJ192" s="396"/>
      <c r="FYK192" s="396"/>
      <c r="FYL192" s="396"/>
      <c r="FYM192" s="396"/>
      <c r="FYN192" s="396"/>
      <c r="FYO192" s="396"/>
      <c r="FYP192" s="396"/>
      <c r="FYQ192" s="396"/>
      <c r="FYR192" s="396"/>
      <c r="FYS192" s="396"/>
      <c r="FYT192" s="396"/>
      <c r="FYU192" s="396"/>
      <c r="FYV192" s="396"/>
      <c r="FYW192" s="396"/>
      <c r="FYX192" s="396"/>
      <c r="FYY192" s="396"/>
      <c r="FYZ192" s="396"/>
      <c r="FZA192" s="396"/>
      <c r="FZB192" s="396"/>
      <c r="FZC192" s="396"/>
      <c r="FZD192" s="396"/>
      <c r="FZE192" s="396"/>
      <c r="FZF192" s="396"/>
      <c r="FZG192" s="396"/>
      <c r="FZH192" s="396"/>
      <c r="FZI192" s="396"/>
      <c r="FZJ192" s="396"/>
      <c r="FZK192" s="396"/>
      <c r="FZL192" s="396"/>
      <c r="FZM192" s="396"/>
      <c r="FZN192" s="396"/>
      <c r="FZO192" s="396"/>
      <c r="FZP192" s="396"/>
      <c r="FZQ192" s="396"/>
      <c r="FZR192" s="396"/>
      <c r="FZS192" s="396"/>
      <c r="FZT192" s="396"/>
      <c r="FZU192" s="396"/>
      <c r="FZV192" s="396"/>
      <c r="FZW192" s="396"/>
      <c r="FZX192" s="396"/>
      <c r="FZY192" s="396"/>
      <c r="FZZ192" s="396"/>
      <c r="GAA192" s="396"/>
      <c r="GAB192" s="396"/>
      <c r="GAC192" s="396"/>
      <c r="GAD192" s="396"/>
      <c r="GAE192" s="396"/>
      <c r="GAF192" s="396"/>
      <c r="GAG192" s="396"/>
      <c r="GAH192" s="396"/>
      <c r="GAI192" s="396"/>
      <c r="GAJ192" s="396"/>
      <c r="GAK192" s="396"/>
      <c r="GAL192" s="396"/>
      <c r="GAM192" s="396"/>
      <c r="GAN192" s="396"/>
      <c r="GAO192" s="396"/>
      <c r="GAP192" s="396"/>
      <c r="GAQ192" s="396"/>
      <c r="GAR192" s="396"/>
      <c r="GAS192" s="396"/>
      <c r="GAT192" s="396"/>
      <c r="GAU192" s="396"/>
      <c r="GAV192" s="396"/>
      <c r="GAW192" s="396"/>
      <c r="GAX192" s="396"/>
      <c r="GAY192" s="396"/>
      <c r="GAZ192" s="396"/>
      <c r="GBA192" s="396"/>
      <c r="GBB192" s="396"/>
      <c r="GBC192" s="396"/>
      <c r="GBD192" s="396"/>
      <c r="GBE192" s="396"/>
      <c r="GBF192" s="396"/>
      <c r="GBG192" s="396"/>
      <c r="GBH192" s="396"/>
      <c r="GBI192" s="396"/>
      <c r="GBJ192" s="396"/>
      <c r="GBK192" s="396"/>
      <c r="GBL192" s="396"/>
      <c r="GBM192" s="396"/>
      <c r="GBN192" s="396"/>
      <c r="GBO192" s="396"/>
      <c r="GBP192" s="396"/>
      <c r="GBQ192" s="396"/>
      <c r="GBR192" s="396"/>
      <c r="GBS192" s="396"/>
      <c r="GBT192" s="396"/>
      <c r="GBU192" s="396"/>
      <c r="GBV192" s="396"/>
      <c r="GBW192" s="396"/>
      <c r="GBX192" s="396"/>
      <c r="GBY192" s="396"/>
      <c r="GBZ192" s="396"/>
      <c r="GCA192" s="396"/>
      <c r="GCB192" s="396"/>
      <c r="GCC192" s="396"/>
      <c r="GCD192" s="396"/>
      <c r="GCE192" s="396"/>
      <c r="GCF192" s="396"/>
      <c r="GCG192" s="396"/>
      <c r="GCH192" s="396"/>
      <c r="GCI192" s="396"/>
      <c r="GCJ192" s="396"/>
      <c r="GCK192" s="396"/>
      <c r="GCL192" s="396"/>
      <c r="GCM192" s="396"/>
      <c r="GCN192" s="396"/>
      <c r="GCO192" s="396"/>
      <c r="GCP192" s="396"/>
      <c r="GCQ192" s="396"/>
      <c r="GCR192" s="396"/>
      <c r="GCS192" s="396"/>
      <c r="GCT192" s="396"/>
      <c r="GCU192" s="396"/>
      <c r="GCV192" s="396"/>
      <c r="GCW192" s="396"/>
      <c r="GCX192" s="396"/>
      <c r="GCY192" s="396"/>
      <c r="GCZ192" s="396"/>
      <c r="GDA192" s="396"/>
      <c r="GDB192" s="396"/>
      <c r="GDC192" s="396"/>
      <c r="GDD192" s="396"/>
      <c r="GDE192" s="396"/>
      <c r="GDF192" s="396"/>
      <c r="GDG192" s="396"/>
      <c r="GDH192" s="396"/>
      <c r="GDI192" s="396"/>
      <c r="GDJ192" s="396"/>
      <c r="GDK192" s="396"/>
      <c r="GDL192" s="396"/>
      <c r="GDM192" s="396"/>
      <c r="GDN192" s="396"/>
      <c r="GDO192" s="396"/>
      <c r="GDP192" s="396"/>
      <c r="GDQ192" s="396"/>
      <c r="GDR192" s="396"/>
      <c r="GDS192" s="396"/>
      <c r="GDT192" s="396"/>
      <c r="GDU192" s="396"/>
      <c r="GDV192" s="396"/>
      <c r="GDW192" s="396"/>
      <c r="GDX192" s="396"/>
      <c r="GDY192" s="396"/>
      <c r="GDZ192" s="396"/>
      <c r="GEA192" s="396"/>
      <c r="GEB192" s="396"/>
      <c r="GEC192" s="396"/>
      <c r="GED192" s="396"/>
      <c r="GEE192" s="396"/>
      <c r="GEF192" s="396"/>
      <c r="GEG192" s="396"/>
      <c r="GEH192" s="396"/>
      <c r="GEI192" s="396"/>
      <c r="GEJ192" s="396"/>
      <c r="GEK192" s="396"/>
      <c r="GEL192" s="396"/>
      <c r="GEM192" s="396"/>
      <c r="GEN192" s="396"/>
      <c r="GEO192" s="396"/>
      <c r="GEP192" s="396"/>
      <c r="GEQ192" s="396"/>
      <c r="GER192" s="396"/>
      <c r="GES192" s="396"/>
      <c r="GET192" s="396"/>
      <c r="GEU192" s="396"/>
      <c r="GEV192" s="396"/>
      <c r="GEW192" s="396"/>
      <c r="GEX192" s="396"/>
      <c r="GEY192" s="396"/>
      <c r="GEZ192" s="396"/>
      <c r="GFA192" s="396"/>
      <c r="GFB192" s="396"/>
      <c r="GFC192" s="396"/>
      <c r="GFD192" s="396"/>
      <c r="GFE192" s="396"/>
      <c r="GFF192" s="396"/>
      <c r="GFG192" s="396"/>
      <c r="GFH192" s="396"/>
      <c r="GFI192" s="396"/>
      <c r="GFJ192" s="396"/>
      <c r="GFK192" s="396"/>
      <c r="GFL192" s="396"/>
      <c r="GFM192" s="396"/>
      <c r="GFN192" s="396"/>
      <c r="GFO192" s="396"/>
      <c r="GFP192" s="396"/>
      <c r="GFQ192" s="396"/>
      <c r="GFR192" s="396"/>
      <c r="GFS192" s="396"/>
      <c r="GFT192" s="396"/>
      <c r="GFU192" s="396"/>
      <c r="GFV192" s="396"/>
      <c r="GFW192" s="396"/>
      <c r="GFX192" s="396"/>
      <c r="GFY192" s="396"/>
      <c r="GFZ192" s="396"/>
      <c r="GGA192" s="396"/>
      <c r="GGB192" s="396"/>
      <c r="GGC192" s="396"/>
      <c r="GGD192" s="396"/>
      <c r="GGE192" s="396"/>
      <c r="GGF192" s="396"/>
      <c r="GGG192" s="396"/>
      <c r="GGH192" s="396"/>
      <c r="GGI192" s="396"/>
      <c r="GGJ192" s="396"/>
      <c r="GGK192" s="396"/>
      <c r="GGL192" s="396"/>
      <c r="GGM192" s="396"/>
      <c r="GGN192" s="396"/>
      <c r="GGO192" s="396"/>
      <c r="GGP192" s="396"/>
      <c r="GGQ192" s="396"/>
      <c r="GGR192" s="396"/>
      <c r="GGS192" s="396"/>
      <c r="GGT192" s="396"/>
      <c r="GGU192" s="396"/>
      <c r="GGV192" s="396"/>
      <c r="GGW192" s="396"/>
      <c r="GGX192" s="396"/>
      <c r="GGY192" s="396"/>
      <c r="GGZ192" s="396"/>
      <c r="GHA192" s="396"/>
      <c r="GHB192" s="396"/>
      <c r="GHC192" s="396"/>
      <c r="GHD192" s="396"/>
      <c r="GHE192" s="396"/>
      <c r="GHF192" s="396"/>
      <c r="GHG192" s="396"/>
      <c r="GHH192" s="396"/>
      <c r="GHI192" s="396"/>
      <c r="GHJ192" s="396"/>
      <c r="GHK192" s="396"/>
      <c r="GHL192" s="396"/>
      <c r="GHM192" s="396"/>
      <c r="GHN192" s="396"/>
      <c r="GHO192" s="396"/>
      <c r="GHP192" s="396"/>
      <c r="GHQ192" s="396"/>
      <c r="GHR192" s="396"/>
      <c r="GHS192" s="396"/>
      <c r="GHT192" s="396"/>
      <c r="GHU192" s="396"/>
      <c r="GHV192" s="396"/>
      <c r="GHW192" s="396"/>
      <c r="GHX192" s="396"/>
      <c r="GHY192" s="396"/>
      <c r="GHZ192" s="396"/>
      <c r="GIA192" s="396"/>
      <c r="GIB192" s="396"/>
      <c r="GIC192" s="396"/>
      <c r="GID192" s="396"/>
      <c r="GIE192" s="396"/>
      <c r="GIF192" s="396"/>
      <c r="GIG192" s="396"/>
      <c r="GIH192" s="396"/>
      <c r="GII192" s="396"/>
      <c r="GIJ192" s="396"/>
      <c r="GIK192" s="396"/>
      <c r="GIL192" s="396"/>
      <c r="GIM192" s="396"/>
      <c r="GIN192" s="396"/>
      <c r="GIO192" s="396"/>
      <c r="GIP192" s="396"/>
      <c r="GIQ192" s="396"/>
      <c r="GIR192" s="396"/>
      <c r="GIS192" s="396"/>
      <c r="GIT192" s="396"/>
      <c r="GIU192" s="396"/>
      <c r="GIV192" s="396"/>
      <c r="GIW192" s="396"/>
      <c r="GIX192" s="396"/>
      <c r="GIY192" s="396"/>
      <c r="GIZ192" s="396"/>
      <c r="GJA192" s="396"/>
      <c r="GJB192" s="396"/>
      <c r="GJC192" s="396"/>
      <c r="GJD192" s="396"/>
      <c r="GJE192" s="396"/>
      <c r="GJF192" s="396"/>
      <c r="GJG192" s="396"/>
      <c r="GJH192" s="396"/>
      <c r="GJI192" s="396"/>
      <c r="GJJ192" s="396"/>
      <c r="GJK192" s="396"/>
      <c r="GJL192" s="396"/>
      <c r="GJM192" s="396"/>
      <c r="GJN192" s="396"/>
      <c r="GJO192" s="396"/>
      <c r="GJP192" s="396"/>
      <c r="GJQ192" s="396"/>
      <c r="GJR192" s="396"/>
      <c r="GJS192" s="396"/>
      <c r="GJT192" s="396"/>
      <c r="GJU192" s="396"/>
      <c r="GJV192" s="396"/>
      <c r="GJW192" s="396"/>
      <c r="GJX192" s="396"/>
      <c r="GJY192" s="396"/>
      <c r="GJZ192" s="396"/>
      <c r="GKA192" s="396"/>
      <c r="GKB192" s="396"/>
      <c r="GKC192" s="396"/>
      <c r="GKD192" s="396"/>
      <c r="GKE192" s="396"/>
      <c r="GKF192" s="396"/>
      <c r="GKG192" s="396"/>
      <c r="GKH192" s="396"/>
      <c r="GKI192" s="396"/>
      <c r="GKJ192" s="396"/>
      <c r="GKK192" s="396"/>
      <c r="GKL192" s="396"/>
      <c r="GKM192" s="396"/>
      <c r="GKN192" s="396"/>
      <c r="GKO192" s="396"/>
      <c r="GKP192" s="396"/>
      <c r="GKQ192" s="396"/>
      <c r="GKR192" s="396"/>
      <c r="GKS192" s="396"/>
      <c r="GKT192" s="396"/>
      <c r="GKU192" s="396"/>
      <c r="GKV192" s="396"/>
      <c r="GKW192" s="396"/>
      <c r="GKX192" s="396"/>
      <c r="GKY192" s="396"/>
      <c r="GKZ192" s="396"/>
      <c r="GLA192" s="396"/>
      <c r="GLB192" s="396"/>
      <c r="GLC192" s="396"/>
      <c r="GLD192" s="396"/>
      <c r="GLE192" s="396"/>
      <c r="GLF192" s="396"/>
      <c r="GLG192" s="396"/>
      <c r="GLH192" s="396"/>
      <c r="GLI192" s="396"/>
      <c r="GLJ192" s="396"/>
      <c r="GLK192" s="396"/>
      <c r="GLL192" s="396"/>
      <c r="GLM192" s="396"/>
      <c r="GLN192" s="396"/>
      <c r="GLO192" s="396"/>
      <c r="GLP192" s="396"/>
      <c r="GLQ192" s="396"/>
      <c r="GLR192" s="396"/>
      <c r="GLS192" s="396"/>
      <c r="GLT192" s="396"/>
      <c r="GLU192" s="396"/>
      <c r="GLV192" s="396"/>
      <c r="GLW192" s="396"/>
      <c r="GLX192" s="396"/>
      <c r="GLY192" s="396"/>
      <c r="GLZ192" s="396"/>
      <c r="GMA192" s="396"/>
      <c r="GMB192" s="396"/>
      <c r="GMC192" s="396"/>
      <c r="GMD192" s="396"/>
      <c r="GME192" s="396"/>
      <c r="GMF192" s="396"/>
      <c r="GMG192" s="396"/>
      <c r="GMH192" s="396"/>
      <c r="GMI192" s="396"/>
      <c r="GMJ192" s="396"/>
      <c r="GMK192" s="396"/>
      <c r="GML192" s="396"/>
      <c r="GMM192" s="396"/>
      <c r="GMN192" s="396"/>
      <c r="GMO192" s="396"/>
      <c r="GMP192" s="396"/>
      <c r="GMQ192" s="396"/>
      <c r="GMR192" s="396"/>
      <c r="GMS192" s="396"/>
      <c r="GMT192" s="396"/>
      <c r="GMU192" s="396"/>
      <c r="GMV192" s="396"/>
      <c r="GMW192" s="396"/>
      <c r="GMX192" s="396"/>
      <c r="GMY192" s="396"/>
      <c r="GMZ192" s="396"/>
      <c r="GNA192" s="396"/>
      <c r="GNB192" s="396"/>
      <c r="GNC192" s="396"/>
      <c r="GND192" s="396"/>
      <c r="GNE192" s="396"/>
      <c r="GNF192" s="396"/>
      <c r="GNG192" s="396"/>
      <c r="GNH192" s="396"/>
      <c r="GNI192" s="396"/>
      <c r="GNJ192" s="396"/>
      <c r="GNK192" s="396"/>
      <c r="GNL192" s="396"/>
      <c r="GNM192" s="396"/>
      <c r="GNN192" s="396"/>
      <c r="GNO192" s="396"/>
      <c r="GNP192" s="396"/>
      <c r="GNQ192" s="396"/>
      <c r="GNR192" s="396"/>
      <c r="GNS192" s="396"/>
      <c r="GNT192" s="396"/>
      <c r="GNU192" s="396"/>
      <c r="GNV192" s="396"/>
      <c r="GNW192" s="396"/>
      <c r="GNX192" s="396"/>
      <c r="GNY192" s="396"/>
      <c r="GNZ192" s="396"/>
      <c r="GOA192" s="396"/>
      <c r="GOB192" s="396"/>
      <c r="GOC192" s="396"/>
      <c r="GOD192" s="396"/>
      <c r="GOE192" s="396"/>
      <c r="GOF192" s="396"/>
      <c r="GOG192" s="396"/>
      <c r="GOH192" s="396"/>
      <c r="GOI192" s="396"/>
      <c r="GOJ192" s="396"/>
      <c r="GOK192" s="396"/>
      <c r="GOL192" s="396"/>
      <c r="GOM192" s="396"/>
      <c r="GON192" s="396"/>
      <c r="GOO192" s="396"/>
      <c r="GOP192" s="396"/>
      <c r="GOQ192" s="396"/>
      <c r="GOR192" s="396"/>
      <c r="GOS192" s="396"/>
      <c r="GOT192" s="396"/>
      <c r="GOU192" s="396"/>
      <c r="GOV192" s="396"/>
      <c r="GOW192" s="396"/>
      <c r="GOX192" s="396"/>
      <c r="GOY192" s="396"/>
      <c r="GOZ192" s="396"/>
      <c r="GPA192" s="396"/>
      <c r="GPB192" s="396"/>
      <c r="GPC192" s="396"/>
      <c r="GPD192" s="396"/>
      <c r="GPE192" s="396"/>
      <c r="GPF192" s="396"/>
      <c r="GPG192" s="396"/>
      <c r="GPH192" s="396"/>
      <c r="GPI192" s="396"/>
      <c r="GPJ192" s="396"/>
      <c r="GPK192" s="396"/>
      <c r="GPL192" s="396"/>
      <c r="GPM192" s="396"/>
      <c r="GPN192" s="396"/>
      <c r="GPO192" s="396"/>
      <c r="GPP192" s="396"/>
      <c r="GPQ192" s="396"/>
      <c r="GPR192" s="396"/>
      <c r="GPS192" s="396"/>
      <c r="GPT192" s="396"/>
      <c r="GPU192" s="396"/>
      <c r="GPV192" s="396"/>
      <c r="GPW192" s="396"/>
      <c r="GPX192" s="396"/>
      <c r="GPY192" s="396"/>
      <c r="GPZ192" s="396"/>
      <c r="GQA192" s="396"/>
      <c r="GQB192" s="396"/>
      <c r="GQC192" s="396"/>
      <c r="GQD192" s="396"/>
      <c r="GQE192" s="396"/>
      <c r="GQF192" s="396"/>
      <c r="GQG192" s="396"/>
      <c r="GQH192" s="396"/>
      <c r="GQI192" s="396"/>
      <c r="GQJ192" s="396"/>
      <c r="GQK192" s="396"/>
      <c r="GQL192" s="396"/>
      <c r="GQM192" s="396"/>
      <c r="GQN192" s="396"/>
      <c r="GQO192" s="396"/>
      <c r="GQP192" s="396"/>
      <c r="GQQ192" s="396"/>
      <c r="GQR192" s="396"/>
      <c r="GQS192" s="396"/>
      <c r="GQT192" s="396"/>
      <c r="GQU192" s="396"/>
      <c r="GQV192" s="396"/>
      <c r="GQW192" s="396"/>
      <c r="GQX192" s="396"/>
      <c r="GQY192" s="396"/>
      <c r="GQZ192" s="396"/>
      <c r="GRA192" s="396"/>
      <c r="GRB192" s="396"/>
      <c r="GRC192" s="396"/>
      <c r="GRD192" s="396"/>
      <c r="GRE192" s="396"/>
      <c r="GRF192" s="396"/>
      <c r="GRG192" s="396"/>
      <c r="GRH192" s="396"/>
      <c r="GRI192" s="396"/>
      <c r="GRJ192" s="396"/>
      <c r="GRK192" s="396"/>
      <c r="GRL192" s="396"/>
      <c r="GRM192" s="396"/>
      <c r="GRN192" s="396"/>
      <c r="GRO192" s="396"/>
      <c r="GRP192" s="396"/>
      <c r="GRQ192" s="396"/>
      <c r="GRR192" s="396"/>
      <c r="GRS192" s="396"/>
      <c r="GRT192" s="396"/>
      <c r="GRU192" s="396"/>
      <c r="GRV192" s="396"/>
      <c r="GRW192" s="396"/>
      <c r="GRX192" s="396"/>
      <c r="GRY192" s="396"/>
      <c r="GRZ192" s="396"/>
      <c r="GSA192" s="396"/>
      <c r="GSB192" s="396"/>
      <c r="GSC192" s="396"/>
      <c r="GSD192" s="396"/>
      <c r="GSE192" s="396"/>
      <c r="GSF192" s="396"/>
      <c r="GSG192" s="396"/>
      <c r="GSH192" s="396"/>
      <c r="GSI192" s="396"/>
      <c r="GSJ192" s="396"/>
      <c r="GSK192" s="396"/>
      <c r="GSL192" s="396"/>
      <c r="GSM192" s="396"/>
      <c r="GSN192" s="396"/>
      <c r="GSO192" s="396"/>
      <c r="GSP192" s="396"/>
      <c r="GSQ192" s="396"/>
      <c r="GSR192" s="396"/>
      <c r="GSS192" s="396"/>
      <c r="GST192" s="396"/>
      <c r="GSU192" s="396"/>
      <c r="GSV192" s="396"/>
      <c r="GSW192" s="396"/>
      <c r="GSX192" s="396"/>
      <c r="GSY192" s="396"/>
      <c r="GSZ192" s="396"/>
      <c r="GTA192" s="396"/>
      <c r="GTB192" s="396"/>
      <c r="GTC192" s="396"/>
      <c r="GTD192" s="396"/>
      <c r="GTE192" s="396"/>
      <c r="GTF192" s="396"/>
      <c r="GTG192" s="396"/>
      <c r="GTH192" s="396"/>
      <c r="GTI192" s="396"/>
      <c r="GTJ192" s="396"/>
      <c r="GTK192" s="396"/>
      <c r="GTL192" s="396"/>
      <c r="GTM192" s="396"/>
      <c r="GTN192" s="396"/>
      <c r="GTO192" s="396"/>
      <c r="GTP192" s="396"/>
      <c r="GTQ192" s="396"/>
      <c r="GTR192" s="396"/>
      <c r="GTS192" s="396"/>
      <c r="GTT192" s="396"/>
      <c r="GTU192" s="396"/>
      <c r="GTV192" s="396"/>
      <c r="GTW192" s="396"/>
      <c r="GTX192" s="396"/>
      <c r="GTY192" s="396"/>
      <c r="GTZ192" s="396"/>
      <c r="GUA192" s="396"/>
      <c r="GUB192" s="396"/>
      <c r="GUC192" s="396"/>
      <c r="GUD192" s="396"/>
      <c r="GUE192" s="396"/>
      <c r="GUF192" s="396"/>
      <c r="GUG192" s="396"/>
      <c r="GUH192" s="396"/>
      <c r="GUI192" s="396"/>
      <c r="GUJ192" s="396"/>
      <c r="GUK192" s="396"/>
      <c r="GUL192" s="396"/>
      <c r="GUM192" s="396"/>
      <c r="GUN192" s="396"/>
      <c r="GUO192" s="396"/>
      <c r="GUP192" s="396"/>
      <c r="GUQ192" s="396"/>
      <c r="GUR192" s="396"/>
      <c r="GUS192" s="396"/>
      <c r="GUT192" s="396"/>
      <c r="GUU192" s="396"/>
      <c r="GUV192" s="396"/>
      <c r="GUW192" s="396"/>
      <c r="GUX192" s="396"/>
      <c r="GUY192" s="396"/>
      <c r="GUZ192" s="396"/>
      <c r="GVA192" s="396"/>
      <c r="GVB192" s="396"/>
      <c r="GVC192" s="396"/>
      <c r="GVD192" s="396"/>
      <c r="GVE192" s="396"/>
      <c r="GVF192" s="396"/>
      <c r="GVG192" s="396"/>
      <c r="GVH192" s="396"/>
      <c r="GVI192" s="396"/>
      <c r="GVJ192" s="396"/>
      <c r="GVK192" s="396"/>
      <c r="GVL192" s="396"/>
      <c r="GVM192" s="396"/>
      <c r="GVN192" s="396"/>
      <c r="GVO192" s="396"/>
      <c r="GVP192" s="396"/>
      <c r="GVQ192" s="396"/>
      <c r="GVR192" s="396"/>
      <c r="GVS192" s="396"/>
      <c r="GVT192" s="396"/>
      <c r="GVU192" s="396"/>
      <c r="GVV192" s="396"/>
      <c r="GVW192" s="396"/>
      <c r="GVX192" s="396"/>
      <c r="GVY192" s="396"/>
      <c r="GVZ192" s="396"/>
      <c r="GWA192" s="396"/>
      <c r="GWB192" s="396"/>
      <c r="GWC192" s="396"/>
      <c r="GWD192" s="396"/>
      <c r="GWE192" s="396"/>
      <c r="GWF192" s="396"/>
      <c r="GWG192" s="396"/>
      <c r="GWH192" s="396"/>
      <c r="GWI192" s="396"/>
      <c r="GWJ192" s="396"/>
      <c r="GWK192" s="396"/>
      <c r="GWL192" s="396"/>
      <c r="GWM192" s="396"/>
      <c r="GWN192" s="396"/>
      <c r="GWO192" s="396"/>
      <c r="GWP192" s="396"/>
      <c r="GWQ192" s="396"/>
      <c r="GWR192" s="396"/>
      <c r="GWS192" s="396"/>
      <c r="GWT192" s="396"/>
      <c r="GWU192" s="396"/>
      <c r="GWV192" s="396"/>
      <c r="GWW192" s="396"/>
      <c r="GWX192" s="396"/>
      <c r="GWY192" s="396"/>
      <c r="GWZ192" s="396"/>
      <c r="GXA192" s="396"/>
      <c r="GXB192" s="396"/>
      <c r="GXC192" s="396"/>
      <c r="GXD192" s="396"/>
      <c r="GXE192" s="396"/>
      <c r="GXF192" s="396"/>
      <c r="GXG192" s="396"/>
      <c r="GXH192" s="396"/>
      <c r="GXI192" s="396"/>
      <c r="GXJ192" s="396"/>
      <c r="GXK192" s="396"/>
      <c r="GXL192" s="396"/>
      <c r="GXM192" s="396"/>
      <c r="GXN192" s="396"/>
      <c r="GXO192" s="396"/>
      <c r="GXP192" s="396"/>
      <c r="GXQ192" s="396"/>
      <c r="GXR192" s="396"/>
      <c r="GXS192" s="396"/>
      <c r="GXT192" s="396"/>
      <c r="GXU192" s="396"/>
      <c r="GXV192" s="396"/>
      <c r="GXW192" s="396"/>
      <c r="GXX192" s="396"/>
      <c r="GXY192" s="396"/>
      <c r="GXZ192" s="396"/>
      <c r="GYA192" s="396"/>
      <c r="GYB192" s="396"/>
      <c r="GYC192" s="396"/>
      <c r="GYD192" s="396"/>
      <c r="GYE192" s="396"/>
      <c r="GYF192" s="396"/>
      <c r="GYG192" s="396"/>
      <c r="GYH192" s="396"/>
      <c r="GYI192" s="396"/>
      <c r="GYJ192" s="396"/>
      <c r="GYK192" s="396"/>
      <c r="GYL192" s="396"/>
      <c r="GYM192" s="396"/>
      <c r="GYN192" s="396"/>
      <c r="GYO192" s="396"/>
      <c r="GYP192" s="396"/>
      <c r="GYQ192" s="396"/>
      <c r="GYR192" s="396"/>
      <c r="GYS192" s="396"/>
      <c r="GYT192" s="396"/>
      <c r="GYU192" s="396"/>
      <c r="GYV192" s="396"/>
      <c r="GYW192" s="396"/>
      <c r="GYX192" s="396"/>
      <c r="GYY192" s="396"/>
      <c r="GYZ192" s="396"/>
      <c r="GZA192" s="396"/>
      <c r="GZB192" s="396"/>
      <c r="GZC192" s="396"/>
      <c r="GZD192" s="396"/>
      <c r="GZE192" s="396"/>
      <c r="GZF192" s="396"/>
      <c r="GZG192" s="396"/>
      <c r="GZH192" s="396"/>
      <c r="GZI192" s="396"/>
      <c r="GZJ192" s="396"/>
      <c r="GZK192" s="396"/>
      <c r="GZL192" s="396"/>
      <c r="GZM192" s="396"/>
      <c r="GZN192" s="396"/>
      <c r="GZO192" s="396"/>
      <c r="GZP192" s="396"/>
      <c r="GZQ192" s="396"/>
      <c r="GZR192" s="396"/>
      <c r="GZS192" s="396"/>
      <c r="GZT192" s="396"/>
      <c r="GZU192" s="396"/>
      <c r="GZV192" s="396"/>
      <c r="GZW192" s="396"/>
      <c r="GZX192" s="396"/>
      <c r="GZY192" s="396"/>
      <c r="GZZ192" s="396"/>
      <c r="HAA192" s="396"/>
      <c r="HAB192" s="396"/>
      <c r="HAC192" s="396"/>
      <c r="HAD192" s="396"/>
      <c r="HAE192" s="396"/>
      <c r="HAF192" s="396"/>
      <c r="HAG192" s="396"/>
      <c r="HAH192" s="396"/>
      <c r="HAI192" s="396"/>
      <c r="HAJ192" s="396"/>
      <c r="HAK192" s="396"/>
      <c r="HAL192" s="396"/>
      <c r="HAM192" s="396"/>
      <c r="HAN192" s="396"/>
      <c r="HAO192" s="396"/>
      <c r="HAP192" s="396"/>
      <c r="HAQ192" s="396"/>
      <c r="HAR192" s="396"/>
      <c r="HAS192" s="396"/>
      <c r="HAT192" s="396"/>
      <c r="HAU192" s="396"/>
      <c r="HAV192" s="396"/>
      <c r="HAW192" s="396"/>
      <c r="HAX192" s="396"/>
      <c r="HAY192" s="396"/>
      <c r="HAZ192" s="396"/>
      <c r="HBA192" s="396"/>
      <c r="HBB192" s="396"/>
      <c r="HBC192" s="396"/>
      <c r="HBD192" s="396"/>
      <c r="HBE192" s="396"/>
      <c r="HBF192" s="396"/>
      <c r="HBG192" s="396"/>
      <c r="HBH192" s="396"/>
      <c r="HBI192" s="396"/>
      <c r="HBJ192" s="396"/>
      <c r="HBK192" s="396"/>
      <c r="HBL192" s="396"/>
      <c r="HBM192" s="396"/>
      <c r="HBN192" s="396"/>
      <c r="HBO192" s="396"/>
      <c r="HBP192" s="396"/>
      <c r="HBQ192" s="396"/>
      <c r="HBR192" s="396"/>
      <c r="HBS192" s="396"/>
      <c r="HBT192" s="396"/>
      <c r="HBU192" s="396"/>
      <c r="HBV192" s="396"/>
      <c r="HBW192" s="396"/>
      <c r="HBX192" s="396"/>
      <c r="HBY192" s="396"/>
      <c r="HBZ192" s="396"/>
      <c r="HCA192" s="396"/>
      <c r="HCB192" s="396"/>
      <c r="HCC192" s="396"/>
      <c r="HCD192" s="396"/>
      <c r="HCE192" s="396"/>
      <c r="HCF192" s="396"/>
      <c r="HCG192" s="396"/>
      <c r="HCH192" s="396"/>
      <c r="HCI192" s="396"/>
      <c r="HCJ192" s="396"/>
      <c r="HCK192" s="396"/>
      <c r="HCL192" s="396"/>
      <c r="HCM192" s="396"/>
      <c r="HCN192" s="396"/>
      <c r="HCO192" s="396"/>
      <c r="HCP192" s="396"/>
      <c r="HCQ192" s="396"/>
      <c r="HCR192" s="396"/>
      <c r="HCS192" s="396"/>
      <c r="HCT192" s="396"/>
      <c r="HCU192" s="396"/>
      <c r="HCV192" s="396"/>
      <c r="HCW192" s="396"/>
      <c r="HCX192" s="396"/>
      <c r="HCY192" s="396"/>
      <c r="HCZ192" s="396"/>
      <c r="HDA192" s="396"/>
      <c r="HDB192" s="396"/>
      <c r="HDC192" s="396"/>
      <c r="HDD192" s="396"/>
      <c r="HDE192" s="396"/>
      <c r="HDF192" s="396"/>
      <c r="HDG192" s="396"/>
      <c r="HDH192" s="396"/>
      <c r="HDI192" s="396"/>
      <c r="HDJ192" s="396"/>
      <c r="HDK192" s="396"/>
      <c r="HDL192" s="396"/>
      <c r="HDM192" s="396"/>
      <c r="HDN192" s="396"/>
      <c r="HDO192" s="396"/>
      <c r="HDP192" s="396"/>
      <c r="HDQ192" s="396"/>
      <c r="HDR192" s="396"/>
      <c r="HDS192" s="396"/>
      <c r="HDT192" s="396"/>
      <c r="HDU192" s="396"/>
      <c r="HDV192" s="396"/>
      <c r="HDW192" s="396"/>
      <c r="HDX192" s="396"/>
      <c r="HDY192" s="396"/>
      <c r="HDZ192" s="396"/>
      <c r="HEA192" s="396"/>
      <c r="HEB192" s="396"/>
      <c r="HEC192" s="396"/>
      <c r="HED192" s="396"/>
      <c r="HEE192" s="396"/>
      <c r="HEF192" s="396"/>
      <c r="HEG192" s="396"/>
      <c r="HEH192" s="396"/>
      <c r="HEI192" s="396"/>
      <c r="HEJ192" s="396"/>
      <c r="HEK192" s="396"/>
      <c r="HEL192" s="396"/>
      <c r="HEM192" s="396"/>
      <c r="HEN192" s="396"/>
      <c r="HEO192" s="396"/>
      <c r="HEP192" s="396"/>
      <c r="HEQ192" s="396"/>
      <c r="HER192" s="396"/>
      <c r="HES192" s="396"/>
      <c r="HET192" s="396"/>
      <c r="HEU192" s="396"/>
      <c r="HEV192" s="396"/>
      <c r="HEW192" s="396"/>
      <c r="HEX192" s="396"/>
      <c r="HEY192" s="396"/>
      <c r="HEZ192" s="396"/>
      <c r="HFA192" s="396"/>
      <c r="HFB192" s="396"/>
      <c r="HFC192" s="396"/>
      <c r="HFD192" s="396"/>
      <c r="HFE192" s="396"/>
      <c r="HFF192" s="396"/>
      <c r="HFG192" s="396"/>
      <c r="HFH192" s="396"/>
      <c r="HFI192" s="396"/>
      <c r="HFJ192" s="396"/>
      <c r="HFK192" s="396"/>
      <c r="HFL192" s="396"/>
      <c r="HFM192" s="396"/>
      <c r="HFN192" s="396"/>
      <c r="HFO192" s="396"/>
      <c r="HFP192" s="396"/>
      <c r="HFQ192" s="396"/>
      <c r="HFR192" s="396"/>
      <c r="HFS192" s="396"/>
      <c r="HFT192" s="396"/>
      <c r="HFU192" s="396"/>
      <c r="HFV192" s="396"/>
      <c r="HFW192" s="396"/>
      <c r="HFX192" s="396"/>
      <c r="HFY192" s="396"/>
      <c r="HFZ192" s="396"/>
      <c r="HGA192" s="396"/>
      <c r="HGB192" s="396"/>
      <c r="HGC192" s="396"/>
      <c r="HGD192" s="396"/>
      <c r="HGE192" s="396"/>
      <c r="HGF192" s="396"/>
      <c r="HGG192" s="396"/>
      <c r="HGH192" s="396"/>
      <c r="HGI192" s="396"/>
      <c r="HGJ192" s="396"/>
      <c r="HGK192" s="396"/>
      <c r="HGL192" s="396"/>
      <c r="HGM192" s="396"/>
      <c r="HGN192" s="396"/>
      <c r="HGO192" s="396"/>
      <c r="HGP192" s="396"/>
      <c r="HGQ192" s="396"/>
      <c r="HGR192" s="396"/>
      <c r="HGS192" s="396"/>
      <c r="HGT192" s="396"/>
      <c r="HGU192" s="396"/>
      <c r="HGV192" s="396"/>
      <c r="HGW192" s="396"/>
      <c r="HGX192" s="396"/>
      <c r="HGY192" s="396"/>
      <c r="HGZ192" s="396"/>
      <c r="HHA192" s="396"/>
      <c r="HHB192" s="396"/>
      <c r="HHC192" s="396"/>
      <c r="HHD192" s="396"/>
      <c r="HHE192" s="396"/>
      <c r="HHF192" s="396"/>
      <c r="HHG192" s="396"/>
      <c r="HHH192" s="396"/>
      <c r="HHI192" s="396"/>
      <c r="HHJ192" s="396"/>
      <c r="HHK192" s="396"/>
      <c r="HHL192" s="396"/>
      <c r="HHM192" s="396"/>
      <c r="HHN192" s="396"/>
      <c r="HHO192" s="396"/>
      <c r="HHP192" s="396"/>
      <c r="HHQ192" s="396"/>
      <c r="HHR192" s="396"/>
      <c r="HHS192" s="396"/>
      <c r="HHT192" s="396"/>
      <c r="HHU192" s="396"/>
      <c r="HHV192" s="396"/>
      <c r="HHW192" s="396"/>
      <c r="HHX192" s="396"/>
      <c r="HHY192" s="396"/>
      <c r="HHZ192" s="396"/>
      <c r="HIA192" s="396"/>
      <c r="HIB192" s="396"/>
      <c r="HIC192" s="396"/>
      <c r="HID192" s="396"/>
      <c r="HIE192" s="396"/>
      <c r="HIF192" s="396"/>
      <c r="HIG192" s="396"/>
      <c r="HIH192" s="396"/>
      <c r="HII192" s="396"/>
      <c r="HIJ192" s="396"/>
      <c r="HIK192" s="396"/>
      <c r="HIL192" s="396"/>
      <c r="HIM192" s="396"/>
      <c r="HIN192" s="396"/>
      <c r="HIO192" s="396"/>
      <c r="HIP192" s="396"/>
      <c r="HIQ192" s="396"/>
      <c r="HIR192" s="396"/>
      <c r="HIS192" s="396"/>
      <c r="HIT192" s="396"/>
      <c r="HIU192" s="396"/>
      <c r="HIV192" s="396"/>
      <c r="HIW192" s="396"/>
      <c r="HIX192" s="396"/>
      <c r="HIY192" s="396"/>
      <c r="HIZ192" s="396"/>
      <c r="HJA192" s="396"/>
      <c r="HJB192" s="396"/>
      <c r="HJC192" s="396"/>
      <c r="HJD192" s="396"/>
      <c r="HJE192" s="396"/>
      <c r="HJF192" s="396"/>
      <c r="HJG192" s="396"/>
      <c r="HJH192" s="396"/>
      <c r="HJI192" s="396"/>
      <c r="HJJ192" s="396"/>
      <c r="HJK192" s="396"/>
      <c r="HJL192" s="396"/>
      <c r="HJM192" s="396"/>
      <c r="HJN192" s="396"/>
      <c r="HJO192" s="396"/>
      <c r="HJP192" s="396"/>
      <c r="HJQ192" s="396"/>
      <c r="HJR192" s="396"/>
      <c r="HJS192" s="396"/>
      <c r="HJT192" s="396"/>
      <c r="HJU192" s="396"/>
      <c r="HJV192" s="396"/>
      <c r="HJW192" s="396"/>
      <c r="HJX192" s="396"/>
      <c r="HJY192" s="396"/>
      <c r="HJZ192" s="396"/>
      <c r="HKA192" s="396"/>
      <c r="HKB192" s="396"/>
      <c r="HKC192" s="396"/>
      <c r="HKD192" s="396"/>
      <c r="HKE192" s="396"/>
      <c r="HKF192" s="396"/>
      <c r="HKG192" s="396"/>
      <c r="HKH192" s="396"/>
      <c r="HKI192" s="396"/>
      <c r="HKJ192" s="396"/>
      <c r="HKK192" s="396"/>
      <c r="HKL192" s="396"/>
      <c r="HKM192" s="396"/>
      <c r="HKN192" s="396"/>
      <c r="HKO192" s="396"/>
      <c r="HKP192" s="396"/>
      <c r="HKQ192" s="396"/>
      <c r="HKR192" s="396"/>
      <c r="HKS192" s="396"/>
      <c r="HKT192" s="396"/>
      <c r="HKU192" s="396"/>
      <c r="HKV192" s="396"/>
      <c r="HKW192" s="396"/>
      <c r="HKX192" s="396"/>
      <c r="HKY192" s="396"/>
      <c r="HKZ192" s="396"/>
      <c r="HLA192" s="396"/>
      <c r="HLB192" s="396"/>
      <c r="HLC192" s="396"/>
      <c r="HLD192" s="396"/>
      <c r="HLE192" s="396"/>
      <c r="HLF192" s="396"/>
      <c r="HLG192" s="396"/>
      <c r="HLH192" s="396"/>
      <c r="HLI192" s="396"/>
      <c r="HLJ192" s="396"/>
      <c r="HLK192" s="396"/>
      <c r="HLL192" s="396"/>
      <c r="HLM192" s="396"/>
      <c r="HLN192" s="396"/>
      <c r="HLO192" s="396"/>
      <c r="HLP192" s="396"/>
      <c r="HLQ192" s="396"/>
      <c r="HLR192" s="396"/>
      <c r="HLS192" s="396"/>
      <c r="HLT192" s="396"/>
      <c r="HLU192" s="396"/>
      <c r="HLV192" s="396"/>
      <c r="HLW192" s="396"/>
      <c r="HLX192" s="396"/>
      <c r="HLY192" s="396"/>
      <c r="HLZ192" s="396"/>
      <c r="HMA192" s="396"/>
      <c r="HMB192" s="396"/>
      <c r="HMC192" s="396"/>
      <c r="HMD192" s="396"/>
      <c r="HME192" s="396"/>
      <c r="HMF192" s="396"/>
      <c r="HMG192" s="396"/>
      <c r="HMH192" s="396"/>
      <c r="HMI192" s="396"/>
      <c r="HMJ192" s="396"/>
      <c r="HMK192" s="396"/>
      <c r="HML192" s="396"/>
      <c r="HMM192" s="396"/>
      <c r="HMN192" s="396"/>
      <c r="HMO192" s="396"/>
      <c r="HMP192" s="396"/>
      <c r="HMQ192" s="396"/>
      <c r="HMR192" s="396"/>
      <c r="HMS192" s="396"/>
      <c r="HMT192" s="396"/>
      <c r="HMU192" s="396"/>
      <c r="HMV192" s="396"/>
      <c r="HMW192" s="396"/>
      <c r="HMX192" s="396"/>
      <c r="HMY192" s="396"/>
      <c r="HMZ192" s="396"/>
      <c r="HNA192" s="396"/>
      <c r="HNB192" s="396"/>
      <c r="HNC192" s="396"/>
      <c r="HND192" s="396"/>
      <c r="HNE192" s="396"/>
      <c r="HNF192" s="396"/>
      <c r="HNG192" s="396"/>
      <c r="HNH192" s="396"/>
      <c r="HNI192" s="396"/>
      <c r="HNJ192" s="396"/>
      <c r="HNK192" s="396"/>
      <c r="HNL192" s="396"/>
      <c r="HNM192" s="396"/>
      <c r="HNN192" s="396"/>
      <c r="HNO192" s="396"/>
      <c r="HNP192" s="396"/>
      <c r="HNQ192" s="396"/>
      <c r="HNR192" s="396"/>
      <c r="HNS192" s="396"/>
      <c r="HNT192" s="396"/>
      <c r="HNU192" s="396"/>
      <c r="HNV192" s="396"/>
      <c r="HNW192" s="396"/>
      <c r="HNX192" s="396"/>
      <c r="HNY192" s="396"/>
      <c r="HNZ192" s="396"/>
      <c r="HOA192" s="396"/>
      <c r="HOB192" s="396"/>
      <c r="HOC192" s="396"/>
      <c r="HOD192" s="396"/>
      <c r="HOE192" s="396"/>
      <c r="HOF192" s="396"/>
      <c r="HOG192" s="396"/>
      <c r="HOH192" s="396"/>
      <c r="HOI192" s="396"/>
      <c r="HOJ192" s="396"/>
      <c r="HOK192" s="396"/>
      <c r="HOL192" s="396"/>
      <c r="HOM192" s="396"/>
      <c r="HON192" s="396"/>
      <c r="HOO192" s="396"/>
      <c r="HOP192" s="396"/>
      <c r="HOQ192" s="396"/>
      <c r="HOR192" s="396"/>
      <c r="HOS192" s="396"/>
      <c r="HOT192" s="396"/>
      <c r="HOU192" s="396"/>
      <c r="HOV192" s="396"/>
      <c r="HOW192" s="396"/>
      <c r="HOX192" s="396"/>
      <c r="HOY192" s="396"/>
      <c r="HOZ192" s="396"/>
      <c r="HPA192" s="396"/>
      <c r="HPB192" s="396"/>
      <c r="HPC192" s="396"/>
      <c r="HPD192" s="396"/>
      <c r="HPE192" s="396"/>
      <c r="HPF192" s="396"/>
      <c r="HPG192" s="396"/>
      <c r="HPH192" s="396"/>
      <c r="HPI192" s="396"/>
      <c r="HPJ192" s="396"/>
      <c r="HPK192" s="396"/>
      <c r="HPL192" s="396"/>
      <c r="HPM192" s="396"/>
      <c r="HPN192" s="396"/>
      <c r="HPO192" s="396"/>
      <c r="HPP192" s="396"/>
      <c r="HPQ192" s="396"/>
      <c r="HPR192" s="396"/>
      <c r="HPS192" s="396"/>
      <c r="HPT192" s="396"/>
      <c r="HPU192" s="396"/>
      <c r="HPV192" s="396"/>
      <c r="HPW192" s="396"/>
      <c r="HPX192" s="396"/>
      <c r="HPY192" s="396"/>
      <c r="HPZ192" s="396"/>
      <c r="HQA192" s="396"/>
      <c r="HQB192" s="396"/>
      <c r="HQC192" s="396"/>
      <c r="HQD192" s="396"/>
      <c r="HQE192" s="396"/>
      <c r="HQF192" s="396"/>
      <c r="HQG192" s="396"/>
      <c r="HQH192" s="396"/>
      <c r="HQI192" s="396"/>
      <c r="HQJ192" s="396"/>
      <c r="HQK192" s="396"/>
      <c r="HQL192" s="396"/>
      <c r="HQM192" s="396"/>
      <c r="HQN192" s="396"/>
      <c r="HQO192" s="396"/>
      <c r="HQP192" s="396"/>
      <c r="HQQ192" s="396"/>
      <c r="HQR192" s="396"/>
      <c r="HQS192" s="396"/>
      <c r="HQT192" s="396"/>
      <c r="HQU192" s="396"/>
      <c r="HQV192" s="396"/>
      <c r="HQW192" s="396"/>
      <c r="HQX192" s="396"/>
      <c r="HQY192" s="396"/>
      <c r="HQZ192" s="396"/>
      <c r="HRA192" s="396"/>
      <c r="HRB192" s="396"/>
      <c r="HRC192" s="396"/>
      <c r="HRD192" s="396"/>
      <c r="HRE192" s="396"/>
      <c r="HRF192" s="396"/>
      <c r="HRG192" s="396"/>
      <c r="HRH192" s="396"/>
      <c r="HRI192" s="396"/>
      <c r="HRJ192" s="396"/>
      <c r="HRK192" s="396"/>
      <c r="HRL192" s="396"/>
      <c r="HRM192" s="396"/>
      <c r="HRN192" s="396"/>
      <c r="HRO192" s="396"/>
      <c r="HRP192" s="396"/>
      <c r="HRQ192" s="396"/>
      <c r="HRR192" s="396"/>
      <c r="HRS192" s="396"/>
      <c r="HRT192" s="396"/>
      <c r="HRU192" s="396"/>
      <c r="HRV192" s="396"/>
      <c r="HRW192" s="396"/>
      <c r="HRX192" s="396"/>
      <c r="HRY192" s="396"/>
      <c r="HRZ192" s="396"/>
      <c r="HSA192" s="396"/>
      <c r="HSB192" s="396"/>
      <c r="HSC192" s="396"/>
      <c r="HSD192" s="396"/>
      <c r="HSE192" s="396"/>
      <c r="HSF192" s="396"/>
      <c r="HSG192" s="396"/>
      <c r="HSH192" s="396"/>
      <c r="HSI192" s="396"/>
      <c r="HSJ192" s="396"/>
      <c r="HSK192" s="396"/>
      <c r="HSL192" s="396"/>
      <c r="HSM192" s="396"/>
      <c r="HSN192" s="396"/>
      <c r="HSO192" s="396"/>
      <c r="HSP192" s="396"/>
      <c r="HSQ192" s="396"/>
      <c r="HSR192" s="396"/>
      <c r="HSS192" s="396"/>
      <c r="HST192" s="396"/>
      <c r="HSU192" s="396"/>
      <c r="HSV192" s="396"/>
      <c r="HSW192" s="396"/>
      <c r="HSX192" s="396"/>
      <c r="HSY192" s="396"/>
      <c r="HSZ192" s="396"/>
      <c r="HTA192" s="396"/>
      <c r="HTB192" s="396"/>
      <c r="HTC192" s="396"/>
      <c r="HTD192" s="396"/>
      <c r="HTE192" s="396"/>
      <c r="HTF192" s="396"/>
      <c r="HTG192" s="396"/>
      <c r="HTH192" s="396"/>
      <c r="HTI192" s="396"/>
      <c r="HTJ192" s="396"/>
      <c r="HTK192" s="396"/>
      <c r="HTL192" s="396"/>
      <c r="HTM192" s="396"/>
      <c r="HTN192" s="396"/>
      <c r="HTO192" s="396"/>
      <c r="HTP192" s="396"/>
      <c r="HTQ192" s="396"/>
      <c r="HTR192" s="396"/>
      <c r="HTS192" s="396"/>
      <c r="HTT192" s="396"/>
      <c r="HTU192" s="396"/>
      <c r="HTV192" s="396"/>
      <c r="HTW192" s="396"/>
      <c r="HTX192" s="396"/>
      <c r="HTY192" s="396"/>
      <c r="HTZ192" s="396"/>
      <c r="HUA192" s="396"/>
      <c r="HUB192" s="396"/>
      <c r="HUC192" s="396"/>
      <c r="HUD192" s="396"/>
      <c r="HUE192" s="396"/>
      <c r="HUF192" s="396"/>
      <c r="HUG192" s="396"/>
      <c r="HUH192" s="396"/>
      <c r="HUI192" s="396"/>
      <c r="HUJ192" s="396"/>
      <c r="HUK192" s="396"/>
      <c r="HUL192" s="396"/>
      <c r="HUM192" s="396"/>
      <c r="HUN192" s="396"/>
      <c r="HUO192" s="396"/>
      <c r="HUP192" s="396"/>
      <c r="HUQ192" s="396"/>
      <c r="HUR192" s="396"/>
      <c r="HUS192" s="396"/>
      <c r="HUT192" s="396"/>
      <c r="HUU192" s="396"/>
      <c r="HUV192" s="396"/>
      <c r="HUW192" s="396"/>
      <c r="HUX192" s="396"/>
      <c r="HUY192" s="396"/>
      <c r="HUZ192" s="396"/>
      <c r="HVA192" s="396"/>
      <c r="HVB192" s="396"/>
      <c r="HVC192" s="396"/>
      <c r="HVD192" s="396"/>
      <c r="HVE192" s="396"/>
      <c r="HVF192" s="396"/>
      <c r="HVG192" s="396"/>
      <c r="HVH192" s="396"/>
      <c r="HVI192" s="396"/>
      <c r="HVJ192" s="396"/>
      <c r="HVK192" s="396"/>
      <c r="HVL192" s="396"/>
      <c r="HVM192" s="396"/>
      <c r="HVN192" s="396"/>
      <c r="HVO192" s="396"/>
      <c r="HVP192" s="396"/>
      <c r="HVQ192" s="396"/>
      <c r="HVR192" s="396"/>
      <c r="HVS192" s="396"/>
      <c r="HVT192" s="396"/>
      <c r="HVU192" s="396"/>
      <c r="HVV192" s="396"/>
      <c r="HVW192" s="396"/>
      <c r="HVX192" s="396"/>
      <c r="HVY192" s="396"/>
      <c r="HVZ192" s="396"/>
      <c r="HWA192" s="396"/>
      <c r="HWB192" s="396"/>
      <c r="HWC192" s="396"/>
      <c r="HWD192" s="396"/>
      <c r="HWE192" s="396"/>
      <c r="HWF192" s="396"/>
      <c r="HWG192" s="396"/>
      <c r="HWH192" s="396"/>
      <c r="HWI192" s="396"/>
      <c r="HWJ192" s="396"/>
      <c r="HWK192" s="396"/>
      <c r="HWL192" s="396"/>
      <c r="HWM192" s="396"/>
      <c r="HWN192" s="396"/>
      <c r="HWO192" s="396"/>
      <c r="HWP192" s="396"/>
      <c r="HWQ192" s="396"/>
      <c r="HWR192" s="396"/>
      <c r="HWS192" s="396"/>
      <c r="HWT192" s="396"/>
      <c r="HWU192" s="396"/>
      <c r="HWV192" s="396"/>
      <c r="HWW192" s="396"/>
      <c r="HWX192" s="396"/>
      <c r="HWY192" s="396"/>
      <c r="HWZ192" s="396"/>
      <c r="HXA192" s="396"/>
      <c r="HXB192" s="396"/>
      <c r="HXC192" s="396"/>
      <c r="HXD192" s="396"/>
      <c r="HXE192" s="396"/>
      <c r="HXF192" s="396"/>
      <c r="HXG192" s="396"/>
      <c r="HXH192" s="396"/>
      <c r="HXI192" s="396"/>
      <c r="HXJ192" s="396"/>
      <c r="HXK192" s="396"/>
      <c r="HXL192" s="396"/>
      <c r="HXM192" s="396"/>
      <c r="HXN192" s="396"/>
      <c r="HXO192" s="396"/>
      <c r="HXP192" s="396"/>
      <c r="HXQ192" s="396"/>
      <c r="HXR192" s="396"/>
      <c r="HXS192" s="396"/>
      <c r="HXT192" s="396"/>
      <c r="HXU192" s="396"/>
      <c r="HXV192" s="396"/>
      <c r="HXW192" s="396"/>
      <c r="HXX192" s="396"/>
      <c r="HXY192" s="396"/>
      <c r="HXZ192" s="396"/>
      <c r="HYA192" s="396"/>
      <c r="HYB192" s="396"/>
      <c r="HYC192" s="396"/>
      <c r="HYD192" s="396"/>
      <c r="HYE192" s="396"/>
      <c r="HYF192" s="396"/>
      <c r="HYG192" s="396"/>
      <c r="HYH192" s="396"/>
      <c r="HYI192" s="396"/>
      <c r="HYJ192" s="396"/>
      <c r="HYK192" s="396"/>
      <c r="HYL192" s="396"/>
      <c r="HYM192" s="396"/>
      <c r="HYN192" s="396"/>
      <c r="HYO192" s="396"/>
      <c r="HYP192" s="396"/>
      <c r="HYQ192" s="396"/>
      <c r="HYR192" s="396"/>
      <c r="HYS192" s="396"/>
      <c r="HYT192" s="396"/>
      <c r="HYU192" s="396"/>
      <c r="HYV192" s="396"/>
      <c r="HYW192" s="396"/>
      <c r="HYX192" s="396"/>
      <c r="HYY192" s="396"/>
      <c r="HYZ192" s="396"/>
      <c r="HZA192" s="396"/>
      <c r="HZB192" s="396"/>
      <c r="HZC192" s="396"/>
      <c r="HZD192" s="396"/>
      <c r="HZE192" s="396"/>
      <c r="HZF192" s="396"/>
      <c r="HZG192" s="396"/>
      <c r="HZH192" s="396"/>
      <c r="HZI192" s="396"/>
      <c r="HZJ192" s="396"/>
      <c r="HZK192" s="396"/>
      <c r="HZL192" s="396"/>
      <c r="HZM192" s="396"/>
      <c r="HZN192" s="396"/>
      <c r="HZO192" s="396"/>
      <c r="HZP192" s="396"/>
      <c r="HZQ192" s="396"/>
      <c r="HZR192" s="396"/>
      <c r="HZS192" s="396"/>
      <c r="HZT192" s="396"/>
      <c r="HZU192" s="396"/>
      <c r="HZV192" s="396"/>
      <c r="HZW192" s="396"/>
      <c r="HZX192" s="396"/>
      <c r="HZY192" s="396"/>
      <c r="HZZ192" s="396"/>
      <c r="IAA192" s="396"/>
      <c r="IAB192" s="396"/>
      <c r="IAC192" s="396"/>
      <c r="IAD192" s="396"/>
      <c r="IAE192" s="396"/>
      <c r="IAF192" s="396"/>
      <c r="IAG192" s="396"/>
      <c r="IAH192" s="396"/>
      <c r="IAI192" s="396"/>
      <c r="IAJ192" s="396"/>
      <c r="IAK192" s="396"/>
      <c r="IAL192" s="396"/>
      <c r="IAM192" s="396"/>
      <c r="IAN192" s="396"/>
      <c r="IAO192" s="396"/>
      <c r="IAP192" s="396"/>
      <c r="IAQ192" s="396"/>
      <c r="IAR192" s="396"/>
      <c r="IAS192" s="396"/>
      <c r="IAT192" s="396"/>
      <c r="IAU192" s="396"/>
      <c r="IAV192" s="396"/>
      <c r="IAW192" s="396"/>
      <c r="IAX192" s="396"/>
      <c r="IAY192" s="396"/>
      <c r="IAZ192" s="396"/>
      <c r="IBA192" s="396"/>
      <c r="IBB192" s="396"/>
      <c r="IBC192" s="396"/>
      <c r="IBD192" s="396"/>
      <c r="IBE192" s="396"/>
      <c r="IBF192" s="396"/>
      <c r="IBG192" s="396"/>
      <c r="IBH192" s="396"/>
      <c r="IBI192" s="396"/>
      <c r="IBJ192" s="396"/>
      <c r="IBK192" s="396"/>
      <c r="IBL192" s="396"/>
      <c r="IBM192" s="396"/>
      <c r="IBN192" s="396"/>
      <c r="IBO192" s="396"/>
      <c r="IBP192" s="396"/>
      <c r="IBQ192" s="396"/>
      <c r="IBR192" s="396"/>
      <c r="IBS192" s="396"/>
      <c r="IBT192" s="396"/>
      <c r="IBU192" s="396"/>
      <c r="IBV192" s="396"/>
      <c r="IBW192" s="396"/>
      <c r="IBX192" s="396"/>
      <c r="IBY192" s="396"/>
      <c r="IBZ192" s="396"/>
      <c r="ICA192" s="396"/>
      <c r="ICB192" s="396"/>
      <c r="ICC192" s="396"/>
      <c r="ICD192" s="396"/>
      <c r="ICE192" s="396"/>
      <c r="ICF192" s="396"/>
      <c r="ICG192" s="396"/>
      <c r="ICH192" s="396"/>
      <c r="ICI192" s="396"/>
      <c r="ICJ192" s="396"/>
      <c r="ICK192" s="396"/>
      <c r="ICL192" s="396"/>
      <c r="ICM192" s="396"/>
      <c r="ICN192" s="396"/>
      <c r="ICO192" s="396"/>
      <c r="ICP192" s="396"/>
      <c r="ICQ192" s="396"/>
      <c r="ICR192" s="396"/>
      <c r="ICS192" s="396"/>
      <c r="ICT192" s="396"/>
      <c r="ICU192" s="396"/>
      <c r="ICV192" s="396"/>
      <c r="ICW192" s="396"/>
      <c r="ICX192" s="396"/>
      <c r="ICY192" s="396"/>
      <c r="ICZ192" s="396"/>
      <c r="IDA192" s="396"/>
      <c r="IDB192" s="396"/>
      <c r="IDC192" s="396"/>
      <c r="IDD192" s="396"/>
      <c r="IDE192" s="396"/>
      <c r="IDF192" s="396"/>
      <c r="IDG192" s="396"/>
      <c r="IDH192" s="396"/>
      <c r="IDI192" s="396"/>
      <c r="IDJ192" s="396"/>
      <c r="IDK192" s="396"/>
      <c r="IDL192" s="396"/>
      <c r="IDM192" s="396"/>
      <c r="IDN192" s="396"/>
      <c r="IDO192" s="396"/>
      <c r="IDP192" s="396"/>
      <c r="IDQ192" s="396"/>
      <c r="IDR192" s="396"/>
      <c r="IDS192" s="396"/>
      <c r="IDT192" s="396"/>
      <c r="IDU192" s="396"/>
      <c r="IDV192" s="396"/>
      <c r="IDW192" s="396"/>
      <c r="IDX192" s="396"/>
      <c r="IDY192" s="396"/>
      <c r="IDZ192" s="396"/>
      <c r="IEA192" s="396"/>
      <c r="IEB192" s="396"/>
      <c r="IEC192" s="396"/>
      <c r="IED192" s="396"/>
      <c r="IEE192" s="396"/>
      <c r="IEF192" s="396"/>
      <c r="IEG192" s="396"/>
      <c r="IEH192" s="396"/>
      <c r="IEI192" s="396"/>
      <c r="IEJ192" s="396"/>
      <c r="IEK192" s="396"/>
      <c r="IEL192" s="396"/>
      <c r="IEM192" s="396"/>
      <c r="IEN192" s="396"/>
      <c r="IEO192" s="396"/>
      <c r="IEP192" s="396"/>
      <c r="IEQ192" s="396"/>
      <c r="IER192" s="396"/>
      <c r="IES192" s="396"/>
      <c r="IET192" s="396"/>
      <c r="IEU192" s="396"/>
      <c r="IEV192" s="396"/>
      <c r="IEW192" s="396"/>
      <c r="IEX192" s="396"/>
      <c r="IEY192" s="396"/>
      <c r="IEZ192" s="396"/>
      <c r="IFA192" s="396"/>
      <c r="IFB192" s="396"/>
      <c r="IFC192" s="396"/>
      <c r="IFD192" s="396"/>
      <c r="IFE192" s="396"/>
      <c r="IFF192" s="396"/>
      <c r="IFG192" s="396"/>
      <c r="IFH192" s="396"/>
      <c r="IFI192" s="396"/>
      <c r="IFJ192" s="396"/>
      <c r="IFK192" s="396"/>
      <c r="IFL192" s="396"/>
      <c r="IFM192" s="396"/>
      <c r="IFN192" s="396"/>
      <c r="IFO192" s="396"/>
      <c r="IFP192" s="396"/>
      <c r="IFQ192" s="396"/>
      <c r="IFR192" s="396"/>
      <c r="IFS192" s="396"/>
      <c r="IFT192" s="396"/>
      <c r="IFU192" s="396"/>
      <c r="IFV192" s="396"/>
      <c r="IFW192" s="396"/>
      <c r="IFX192" s="396"/>
      <c r="IFY192" s="396"/>
      <c r="IFZ192" s="396"/>
      <c r="IGA192" s="396"/>
      <c r="IGB192" s="396"/>
      <c r="IGC192" s="396"/>
      <c r="IGD192" s="396"/>
      <c r="IGE192" s="396"/>
      <c r="IGF192" s="396"/>
      <c r="IGG192" s="396"/>
      <c r="IGH192" s="396"/>
      <c r="IGI192" s="396"/>
      <c r="IGJ192" s="396"/>
      <c r="IGK192" s="396"/>
      <c r="IGL192" s="396"/>
      <c r="IGM192" s="396"/>
      <c r="IGN192" s="396"/>
      <c r="IGO192" s="396"/>
      <c r="IGP192" s="396"/>
      <c r="IGQ192" s="396"/>
      <c r="IGR192" s="396"/>
      <c r="IGS192" s="396"/>
      <c r="IGT192" s="396"/>
      <c r="IGU192" s="396"/>
      <c r="IGV192" s="396"/>
      <c r="IGW192" s="396"/>
      <c r="IGX192" s="396"/>
      <c r="IGY192" s="396"/>
      <c r="IGZ192" s="396"/>
      <c r="IHA192" s="396"/>
      <c r="IHB192" s="396"/>
      <c r="IHC192" s="396"/>
      <c r="IHD192" s="396"/>
      <c r="IHE192" s="396"/>
      <c r="IHF192" s="396"/>
      <c r="IHG192" s="396"/>
      <c r="IHH192" s="396"/>
      <c r="IHI192" s="396"/>
      <c r="IHJ192" s="396"/>
      <c r="IHK192" s="396"/>
      <c r="IHL192" s="396"/>
      <c r="IHM192" s="396"/>
      <c r="IHN192" s="396"/>
      <c r="IHO192" s="396"/>
      <c r="IHP192" s="396"/>
      <c r="IHQ192" s="396"/>
      <c r="IHR192" s="396"/>
      <c r="IHS192" s="396"/>
      <c r="IHT192" s="396"/>
      <c r="IHU192" s="396"/>
      <c r="IHV192" s="396"/>
      <c r="IHW192" s="396"/>
      <c r="IHX192" s="396"/>
      <c r="IHY192" s="396"/>
      <c r="IHZ192" s="396"/>
      <c r="IIA192" s="396"/>
      <c r="IIB192" s="396"/>
      <c r="IIC192" s="396"/>
      <c r="IID192" s="396"/>
      <c r="IIE192" s="396"/>
      <c r="IIF192" s="396"/>
      <c r="IIG192" s="396"/>
      <c r="IIH192" s="396"/>
      <c r="III192" s="396"/>
      <c r="IIJ192" s="396"/>
      <c r="IIK192" s="396"/>
      <c r="IIL192" s="396"/>
      <c r="IIM192" s="396"/>
      <c r="IIN192" s="396"/>
      <c r="IIO192" s="396"/>
      <c r="IIP192" s="396"/>
      <c r="IIQ192" s="396"/>
      <c r="IIR192" s="396"/>
      <c r="IIS192" s="396"/>
      <c r="IIT192" s="396"/>
      <c r="IIU192" s="396"/>
      <c r="IIV192" s="396"/>
      <c r="IIW192" s="396"/>
      <c r="IIX192" s="396"/>
      <c r="IIY192" s="396"/>
      <c r="IIZ192" s="396"/>
      <c r="IJA192" s="396"/>
      <c r="IJB192" s="396"/>
      <c r="IJC192" s="396"/>
      <c r="IJD192" s="396"/>
      <c r="IJE192" s="396"/>
      <c r="IJF192" s="396"/>
      <c r="IJG192" s="396"/>
      <c r="IJH192" s="396"/>
      <c r="IJI192" s="396"/>
      <c r="IJJ192" s="396"/>
      <c r="IJK192" s="396"/>
      <c r="IJL192" s="396"/>
      <c r="IJM192" s="396"/>
      <c r="IJN192" s="396"/>
      <c r="IJO192" s="396"/>
      <c r="IJP192" s="396"/>
      <c r="IJQ192" s="396"/>
      <c r="IJR192" s="396"/>
      <c r="IJS192" s="396"/>
      <c r="IJT192" s="396"/>
      <c r="IJU192" s="396"/>
      <c r="IJV192" s="396"/>
      <c r="IJW192" s="396"/>
      <c r="IJX192" s="396"/>
      <c r="IJY192" s="396"/>
      <c r="IJZ192" s="396"/>
      <c r="IKA192" s="396"/>
      <c r="IKB192" s="396"/>
      <c r="IKC192" s="396"/>
      <c r="IKD192" s="396"/>
      <c r="IKE192" s="396"/>
      <c r="IKF192" s="396"/>
      <c r="IKG192" s="396"/>
      <c r="IKH192" s="396"/>
      <c r="IKI192" s="396"/>
      <c r="IKJ192" s="396"/>
      <c r="IKK192" s="396"/>
      <c r="IKL192" s="396"/>
      <c r="IKM192" s="396"/>
      <c r="IKN192" s="396"/>
      <c r="IKO192" s="396"/>
      <c r="IKP192" s="396"/>
      <c r="IKQ192" s="396"/>
      <c r="IKR192" s="396"/>
      <c r="IKS192" s="396"/>
      <c r="IKT192" s="396"/>
      <c r="IKU192" s="396"/>
      <c r="IKV192" s="396"/>
      <c r="IKW192" s="396"/>
      <c r="IKX192" s="396"/>
      <c r="IKY192" s="396"/>
      <c r="IKZ192" s="396"/>
      <c r="ILA192" s="396"/>
      <c r="ILB192" s="396"/>
      <c r="ILC192" s="396"/>
      <c r="ILD192" s="396"/>
      <c r="ILE192" s="396"/>
      <c r="ILF192" s="396"/>
      <c r="ILG192" s="396"/>
      <c r="ILH192" s="396"/>
      <c r="ILI192" s="396"/>
      <c r="ILJ192" s="396"/>
      <c r="ILK192" s="396"/>
      <c r="ILL192" s="396"/>
      <c r="ILM192" s="396"/>
      <c r="ILN192" s="396"/>
      <c r="ILO192" s="396"/>
      <c r="ILP192" s="396"/>
      <c r="ILQ192" s="396"/>
      <c r="ILR192" s="396"/>
      <c r="ILS192" s="396"/>
      <c r="ILT192" s="396"/>
      <c r="ILU192" s="396"/>
      <c r="ILV192" s="396"/>
      <c r="ILW192" s="396"/>
      <c r="ILX192" s="396"/>
      <c r="ILY192" s="396"/>
      <c r="ILZ192" s="396"/>
      <c r="IMA192" s="396"/>
      <c r="IMB192" s="396"/>
      <c r="IMC192" s="396"/>
      <c r="IMD192" s="396"/>
      <c r="IME192" s="396"/>
      <c r="IMF192" s="396"/>
      <c r="IMG192" s="396"/>
      <c r="IMH192" s="396"/>
      <c r="IMI192" s="396"/>
      <c r="IMJ192" s="396"/>
      <c r="IMK192" s="396"/>
      <c r="IML192" s="396"/>
      <c r="IMM192" s="396"/>
      <c r="IMN192" s="396"/>
      <c r="IMO192" s="396"/>
      <c r="IMP192" s="396"/>
      <c r="IMQ192" s="396"/>
      <c r="IMR192" s="396"/>
      <c r="IMS192" s="396"/>
      <c r="IMT192" s="396"/>
      <c r="IMU192" s="396"/>
      <c r="IMV192" s="396"/>
      <c r="IMW192" s="396"/>
      <c r="IMX192" s="396"/>
      <c r="IMY192" s="396"/>
      <c r="IMZ192" s="396"/>
      <c r="INA192" s="396"/>
      <c r="INB192" s="396"/>
      <c r="INC192" s="396"/>
      <c r="IND192" s="396"/>
      <c r="INE192" s="396"/>
      <c r="INF192" s="396"/>
      <c r="ING192" s="396"/>
      <c r="INH192" s="396"/>
      <c r="INI192" s="396"/>
      <c r="INJ192" s="396"/>
      <c r="INK192" s="396"/>
      <c r="INL192" s="396"/>
      <c r="INM192" s="396"/>
      <c r="INN192" s="396"/>
      <c r="INO192" s="396"/>
      <c r="INP192" s="396"/>
      <c r="INQ192" s="396"/>
      <c r="INR192" s="396"/>
      <c r="INS192" s="396"/>
      <c r="INT192" s="396"/>
      <c r="INU192" s="396"/>
      <c r="INV192" s="396"/>
      <c r="INW192" s="396"/>
      <c r="INX192" s="396"/>
      <c r="INY192" s="396"/>
      <c r="INZ192" s="396"/>
      <c r="IOA192" s="396"/>
      <c r="IOB192" s="396"/>
      <c r="IOC192" s="396"/>
      <c r="IOD192" s="396"/>
      <c r="IOE192" s="396"/>
      <c r="IOF192" s="396"/>
      <c r="IOG192" s="396"/>
      <c r="IOH192" s="396"/>
      <c r="IOI192" s="396"/>
      <c r="IOJ192" s="396"/>
      <c r="IOK192" s="396"/>
      <c r="IOL192" s="396"/>
      <c r="IOM192" s="396"/>
      <c r="ION192" s="396"/>
      <c r="IOO192" s="396"/>
      <c r="IOP192" s="396"/>
      <c r="IOQ192" s="396"/>
      <c r="IOR192" s="396"/>
      <c r="IOS192" s="396"/>
      <c r="IOT192" s="396"/>
      <c r="IOU192" s="396"/>
      <c r="IOV192" s="396"/>
      <c r="IOW192" s="396"/>
      <c r="IOX192" s="396"/>
      <c r="IOY192" s="396"/>
      <c r="IOZ192" s="396"/>
      <c r="IPA192" s="396"/>
      <c r="IPB192" s="396"/>
      <c r="IPC192" s="396"/>
      <c r="IPD192" s="396"/>
      <c r="IPE192" s="396"/>
      <c r="IPF192" s="396"/>
      <c r="IPG192" s="396"/>
      <c r="IPH192" s="396"/>
      <c r="IPI192" s="396"/>
      <c r="IPJ192" s="396"/>
      <c r="IPK192" s="396"/>
      <c r="IPL192" s="396"/>
      <c r="IPM192" s="396"/>
      <c r="IPN192" s="396"/>
      <c r="IPO192" s="396"/>
      <c r="IPP192" s="396"/>
      <c r="IPQ192" s="396"/>
      <c r="IPR192" s="396"/>
      <c r="IPS192" s="396"/>
      <c r="IPT192" s="396"/>
      <c r="IPU192" s="396"/>
      <c r="IPV192" s="396"/>
      <c r="IPW192" s="396"/>
      <c r="IPX192" s="396"/>
      <c r="IPY192" s="396"/>
      <c r="IPZ192" s="396"/>
      <c r="IQA192" s="396"/>
      <c r="IQB192" s="396"/>
      <c r="IQC192" s="396"/>
      <c r="IQD192" s="396"/>
      <c r="IQE192" s="396"/>
      <c r="IQF192" s="396"/>
      <c r="IQG192" s="396"/>
      <c r="IQH192" s="396"/>
      <c r="IQI192" s="396"/>
      <c r="IQJ192" s="396"/>
      <c r="IQK192" s="396"/>
      <c r="IQL192" s="396"/>
      <c r="IQM192" s="396"/>
      <c r="IQN192" s="396"/>
      <c r="IQO192" s="396"/>
      <c r="IQP192" s="396"/>
      <c r="IQQ192" s="396"/>
      <c r="IQR192" s="396"/>
      <c r="IQS192" s="396"/>
      <c r="IQT192" s="396"/>
      <c r="IQU192" s="396"/>
      <c r="IQV192" s="396"/>
      <c r="IQW192" s="396"/>
      <c r="IQX192" s="396"/>
      <c r="IQY192" s="396"/>
      <c r="IQZ192" s="396"/>
      <c r="IRA192" s="396"/>
      <c r="IRB192" s="396"/>
      <c r="IRC192" s="396"/>
      <c r="IRD192" s="396"/>
      <c r="IRE192" s="396"/>
      <c r="IRF192" s="396"/>
      <c r="IRG192" s="396"/>
      <c r="IRH192" s="396"/>
      <c r="IRI192" s="396"/>
      <c r="IRJ192" s="396"/>
      <c r="IRK192" s="396"/>
      <c r="IRL192" s="396"/>
      <c r="IRM192" s="396"/>
      <c r="IRN192" s="396"/>
      <c r="IRO192" s="396"/>
      <c r="IRP192" s="396"/>
      <c r="IRQ192" s="396"/>
      <c r="IRR192" s="396"/>
      <c r="IRS192" s="396"/>
      <c r="IRT192" s="396"/>
      <c r="IRU192" s="396"/>
      <c r="IRV192" s="396"/>
      <c r="IRW192" s="396"/>
      <c r="IRX192" s="396"/>
      <c r="IRY192" s="396"/>
      <c r="IRZ192" s="396"/>
      <c r="ISA192" s="396"/>
      <c r="ISB192" s="396"/>
      <c r="ISC192" s="396"/>
      <c r="ISD192" s="396"/>
      <c r="ISE192" s="396"/>
      <c r="ISF192" s="396"/>
      <c r="ISG192" s="396"/>
      <c r="ISH192" s="396"/>
      <c r="ISI192" s="396"/>
      <c r="ISJ192" s="396"/>
      <c r="ISK192" s="396"/>
      <c r="ISL192" s="396"/>
      <c r="ISM192" s="396"/>
      <c r="ISN192" s="396"/>
      <c r="ISO192" s="396"/>
      <c r="ISP192" s="396"/>
      <c r="ISQ192" s="396"/>
      <c r="ISR192" s="396"/>
      <c r="ISS192" s="396"/>
      <c r="IST192" s="396"/>
      <c r="ISU192" s="396"/>
      <c r="ISV192" s="396"/>
      <c r="ISW192" s="396"/>
      <c r="ISX192" s="396"/>
      <c r="ISY192" s="396"/>
      <c r="ISZ192" s="396"/>
      <c r="ITA192" s="396"/>
      <c r="ITB192" s="396"/>
      <c r="ITC192" s="396"/>
      <c r="ITD192" s="396"/>
      <c r="ITE192" s="396"/>
      <c r="ITF192" s="396"/>
      <c r="ITG192" s="396"/>
      <c r="ITH192" s="396"/>
      <c r="ITI192" s="396"/>
      <c r="ITJ192" s="396"/>
      <c r="ITK192" s="396"/>
      <c r="ITL192" s="396"/>
      <c r="ITM192" s="396"/>
      <c r="ITN192" s="396"/>
      <c r="ITO192" s="396"/>
      <c r="ITP192" s="396"/>
      <c r="ITQ192" s="396"/>
      <c r="ITR192" s="396"/>
      <c r="ITS192" s="396"/>
      <c r="ITT192" s="396"/>
      <c r="ITU192" s="396"/>
      <c r="ITV192" s="396"/>
      <c r="ITW192" s="396"/>
      <c r="ITX192" s="396"/>
      <c r="ITY192" s="396"/>
      <c r="ITZ192" s="396"/>
      <c r="IUA192" s="396"/>
      <c r="IUB192" s="396"/>
      <c r="IUC192" s="396"/>
      <c r="IUD192" s="396"/>
      <c r="IUE192" s="396"/>
      <c r="IUF192" s="396"/>
      <c r="IUG192" s="396"/>
      <c r="IUH192" s="396"/>
      <c r="IUI192" s="396"/>
      <c r="IUJ192" s="396"/>
      <c r="IUK192" s="396"/>
      <c r="IUL192" s="396"/>
      <c r="IUM192" s="396"/>
      <c r="IUN192" s="396"/>
      <c r="IUO192" s="396"/>
      <c r="IUP192" s="396"/>
      <c r="IUQ192" s="396"/>
      <c r="IUR192" s="396"/>
      <c r="IUS192" s="396"/>
      <c r="IUT192" s="396"/>
      <c r="IUU192" s="396"/>
      <c r="IUV192" s="396"/>
      <c r="IUW192" s="396"/>
      <c r="IUX192" s="396"/>
      <c r="IUY192" s="396"/>
      <c r="IUZ192" s="396"/>
      <c r="IVA192" s="396"/>
      <c r="IVB192" s="396"/>
      <c r="IVC192" s="396"/>
      <c r="IVD192" s="396"/>
      <c r="IVE192" s="396"/>
      <c r="IVF192" s="396"/>
      <c r="IVG192" s="396"/>
      <c r="IVH192" s="396"/>
      <c r="IVI192" s="396"/>
      <c r="IVJ192" s="396"/>
      <c r="IVK192" s="396"/>
      <c r="IVL192" s="396"/>
      <c r="IVM192" s="396"/>
      <c r="IVN192" s="396"/>
      <c r="IVO192" s="396"/>
      <c r="IVP192" s="396"/>
      <c r="IVQ192" s="396"/>
      <c r="IVR192" s="396"/>
      <c r="IVS192" s="396"/>
      <c r="IVT192" s="396"/>
      <c r="IVU192" s="396"/>
      <c r="IVV192" s="396"/>
      <c r="IVW192" s="396"/>
      <c r="IVX192" s="396"/>
      <c r="IVY192" s="396"/>
      <c r="IVZ192" s="396"/>
      <c r="IWA192" s="396"/>
      <c r="IWB192" s="396"/>
      <c r="IWC192" s="396"/>
      <c r="IWD192" s="396"/>
      <c r="IWE192" s="396"/>
      <c r="IWF192" s="396"/>
      <c r="IWG192" s="396"/>
      <c r="IWH192" s="396"/>
      <c r="IWI192" s="396"/>
      <c r="IWJ192" s="396"/>
      <c r="IWK192" s="396"/>
      <c r="IWL192" s="396"/>
      <c r="IWM192" s="396"/>
      <c r="IWN192" s="396"/>
      <c r="IWO192" s="396"/>
      <c r="IWP192" s="396"/>
      <c r="IWQ192" s="396"/>
      <c r="IWR192" s="396"/>
      <c r="IWS192" s="396"/>
      <c r="IWT192" s="396"/>
      <c r="IWU192" s="396"/>
      <c r="IWV192" s="396"/>
      <c r="IWW192" s="396"/>
      <c r="IWX192" s="396"/>
      <c r="IWY192" s="396"/>
      <c r="IWZ192" s="396"/>
      <c r="IXA192" s="396"/>
      <c r="IXB192" s="396"/>
      <c r="IXC192" s="396"/>
      <c r="IXD192" s="396"/>
      <c r="IXE192" s="396"/>
      <c r="IXF192" s="396"/>
      <c r="IXG192" s="396"/>
      <c r="IXH192" s="396"/>
      <c r="IXI192" s="396"/>
      <c r="IXJ192" s="396"/>
      <c r="IXK192" s="396"/>
      <c r="IXL192" s="396"/>
      <c r="IXM192" s="396"/>
      <c r="IXN192" s="396"/>
      <c r="IXO192" s="396"/>
      <c r="IXP192" s="396"/>
      <c r="IXQ192" s="396"/>
      <c r="IXR192" s="396"/>
      <c r="IXS192" s="396"/>
      <c r="IXT192" s="396"/>
      <c r="IXU192" s="396"/>
      <c r="IXV192" s="396"/>
      <c r="IXW192" s="396"/>
      <c r="IXX192" s="396"/>
      <c r="IXY192" s="396"/>
      <c r="IXZ192" s="396"/>
      <c r="IYA192" s="396"/>
      <c r="IYB192" s="396"/>
      <c r="IYC192" s="396"/>
      <c r="IYD192" s="396"/>
      <c r="IYE192" s="396"/>
      <c r="IYF192" s="396"/>
      <c r="IYG192" s="396"/>
      <c r="IYH192" s="396"/>
      <c r="IYI192" s="396"/>
      <c r="IYJ192" s="396"/>
      <c r="IYK192" s="396"/>
      <c r="IYL192" s="396"/>
      <c r="IYM192" s="396"/>
      <c r="IYN192" s="396"/>
      <c r="IYO192" s="396"/>
      <c r="IYP192" s="396"/>
      <c r="IYQ192" s="396"/>
      <c r="IYR192" s="396"/>
      <c r="IYS192" s="396"/>
      <c r="IYT192" s="396"/>
      <c r="IYU192" s="396"/>
      <c r="IYV192" s="396"/>
      <c r="IYW192" s="396"/>
      <c r="IYX192" s="396"/>
      <c r="IYY192" s="396"/>
      <c r="IYZ192" s="396"/>
      <c r="IZA192" s="396"/>
      <c r="IZB192" s="396"/>
      <c r="IZC192" s="396"/>
      <c r="IZD192" s="396"/>
      <c r="IZE192" s="396"/>
      <c r="IZF192" s="396"/>
      <c r="IZG192" s="396"/>
      <c r="IZH192" s="396"/>
      <c r="IZI192" s="396"/>
      <c r="IZJ192" s="396"/>
      <c r="IZK192" s="396"/>
      <c r="IZL192" s="396"/>
      <c r="IZM192" s="396"/>
      <c r="IZN192" s="396"/>
      <c r="IZO192" s="396"/>
      <c r="IZP192" s="396"/>
      <c r="IZQ192" s="396"/>
      <c r="IZR192" s="396"/>
      <c r="IZS192" s="396"/>
      <c r="IZT192" s="396"/>
      <c r="IZU192" s="396"/>
      <c r="IZV192" s="396"/>
      <c r="IZW192" s="396"/>
      <c r="IZX192" s="396"/>
      <c r="IZY192" s="396"/>
      <c r="IZZ192" s="396"/>
      <c r="JAA192" s="396"/>
      <c r="JAB192" s="396"/>
      <c r="JAC192" s="396"/>
      <c r="JAD192" s="396"/>
      <c r="JAE192" s="396"/>
      <c r="JAF192" s="396"/>
      <c r="JAG192" s="396"/>
      <c r="JAH192" s="396"/>
      <c r="JAI192" s="396"/>
      <c r="JAJ192" s="396"/>
      <c r="JAK192" s="396"/>
      <c r="JAL192" s="396"/>
      <c r="JAM192" s="396"/>
      <c r="JAN192" s="396"/>
      <c r="JAO192" s="396"/>
      <c r="JAP192" s="396"/>
      <c r="JAQ192" s="396"/>
      <c r="JAR192" s="396"/>
      <c r="JAS192" s="396"/>
      <c r="JAT192" s="396"/>
      <c r="JAU192" s="396"/>
      <c r="JAV192" s="396"/>
      <c r="JAW192" s="396"/>
      <c r="JAX192" s="396"/>
      <c r="JAY192" s="396"/>
      <c r="JAZ192" s="396"/>
      <c r="JBA192" s="396"/>
      <c r="JBB192" s="396"/>
      <c r="JBC192" s="396"/>
      <c r="JBD192" s="396"/>
      <c r="JBE192" s="396"/>
      <c r="JBF192" s="396"/>
      <c r="JBG192" s="396"/>
      <c r="JBH192" s="396"/>
      <c r="JBI192" s="396"/>
      <c r="JBJ192" s="396"/>
      <c r="JBK192" s="396"/>
      <c r="JBL192" s="396"/>
      <c r="JBM192" s="396"/>
      <c r="JBN192" s="396"/>
      <c r="JBO192" s="396"/>
      <c r="JBP192" s="396"/>
      <c r="JBQ192" s="396"/>
      <c r="JBR192" s="396"/>
      <c r="JBS192" s="396"/>
      <c r="JBT192" s="396"/>
      <c r="JBU192" s="396"/>
      <c r="JBV192" s="396"/>
      <c r="JBW192" s="396"/>
      <c r="JBX192" s="396"/>
      <c r="JBY192" s="396"/>
      <c r="JBZ192" s="396"/>
      <c r="JCA192" s="396"/>
      <c r="JCB192" s="396"/>
      <c r="JCC192" s="396"/>
      <c r="JCD192" s="396"/>
      <c r="JCE192" s="396"/>
      <c r="JCF192" s="396"/>
      <c r="JCG192" s="396"/>
      <c r="JCH192" s="396"/>
      <c r="JCI192" s="396"/>
      <c r="JCJ192" s="396"/>
      <c r="JCK192" s="396"/>
      <c r="JCL192" s="396"/>
      <c r="JCM192" s="396"/>
      <c r="JCN192" s="396"/>
      <c r="JCO192" s="396"/>
      <c r="JCP192" s="396"/>
      <c r="JCQ192" s="396"/>
      <c r="JCR192" s="396"/>
      <c r="JCS192" s="396"/>
      <c r="JCT192" s="396"/>
      <c r="JCU192" s="396"/>
      <c r="JCV192" s="396"/>
      <c r="JCW192" s="396"/>
      <c r="JCX192" s="396"/>
      <c r="JCY192" s="396"/>
      <c r="JCZ192" s="396"/>
      <c r="JDA192" s="396"/>
      <c r="JDB192" s="396"/>
      <c r="JDC192" s="396"/>
      <c r="JDD192" s="396"/>
      <c r="JDE192" s="396"/>
      <c r="JDF192" s="396"/>
      <c r="JDG192" s="396"/>
      <c r="JDH192" s="396"/>
      <c r="JDI192" s="396"/>
      <c r="JDJ192" s="396"/>
      <c r="JDK192" s="396"/>
      <c r="JDL192" s="396"/>
      <c r="JDM192" s="396"/>
      <c r="JDN192" s="396"/>
      <c r="JDO192" s="396"/>
      <c r="JDP192" s="396"/>
      <c r="JDQ192" s="396"/>
      <c r="JDR192" s="396"/>
      <c r="JDS192" s="396"/>
      <c r="JDT192" s="396"/>
      <c r="JDU192" s="396"/>
      <c r="JDV192" s="396"/>
      <c r="JDW192" s="396"/>
      <c r="JDX192" s="396"/>
      <c r="JDY192" s="396"/>
      <c r="JDZ192" s="396"/>
      <c r="JEA192" s="396"/>
      <c r="JEB192" s="396"/>
      <c r="JEC192" s="396"/>
      <c r="JED192" s="396"/>
      <c r="JEE192" s="396"/>
      <c r="JEF192" s="396"/>
      <c r="JEG192" s="396"/>
      <c r="JEH192" s="396"/>
      <c r="JEI192" s="396"/>
      <c r="JEJ192" s="396"/>
      <c r="JEK192" s="396"/>
      <c r="JEL192" s="396"/>
      <c r="JEM192" s="396"/>
      <c r="JEN192" s="396"/>
      <c r="JEO192" s="396"/>
      <c r="JEP192" s="396"/>
      <c r="JEQ192" s="396"/>
      <c r="JER192" s="396"/>
      <c r="JES192" s="396"/>
      <c r="JET192" s="396"/>
      <c r="JEU192" s="396"/>
      <c r="JEV192" s="396"/>
      <c r="JEW192" s="396"/>
      <c r="JEX192" s="396"/>
      <c r="JEY192" s="396"/>
      <c r="JEZ192" s="396"/>
      <c r="JFA192" s="396"/>
      <c r="JFB192" s="396"/>
      <c r="JFC192" s="396"/>
      <c r="JFD192" s="396"/>
      <c r="JFE192" s="396"/>
      <c r="JFF192" s="396"/>
      <c r="JFG192" s="396"/>
      <c r="JFH192" s="396"/>
      <c r="JFI192" s="396"/>
      <c r="JFJ192" s="396"/>
      <c r="JFK192" s="396"/>
      <c r="JFL192" s="396"/>
      <c r="JFM192" s="396"/>
      <c r="JFN192" s="396"/>
      <c r="JFO192" s="396"/>
      <c r="JFP192" s="396"/>
      <c r="JFQ192" s="396"/>
      <c r="JFR192" s="396"/>
      <c r="JFS192" s="396"/>
      <c r="JFT192" s="396"/>
      <c r="JFU192" s="396"/>
      <c r="JFV192" s="396"/>
      <c r="JFW192" s="396"/>
      <c r="JFX192" s="396"/>
      <c r="JFY192" s="396"/>
      <c r="JFZ192" s="396"/>
      <c r="JGA192" s="396"/>
      <c r="JGB192" s="396"/>
      <c r="JGC192" s="396"/>
      <c r="JGD192" s="396"/>
      <c r="JGE192" s="396"/>
      <c r="JGF192" s="396"/>
      <c r="JGG192" s="396"/>
      <c r="JGH192" s="396"/>
      <c r="JGI192" s="396"/>
      <c r="JGJ192" s="396"/>
      <c r="JGK192" s="396"/>
      <c r="JGL192" s="396"/>
      <c r="JGM192" s="396"/>
      <c r="JGN192" s="396"/>
      <c r="JGO192" s="396"/>
      <c r="JGP192" s="396"/>
      <c r="JGQ192" s="396"/>
      <c r="JGR192" s="396"/>
      <c r="JGS192" s="396"/>
      <c r="JGT192" s="396"/>
      <c r="JGU192" s="396"/>
      <c r="JGV192" s="396"/>
      <c r="JGW192" s="396"/>
      <c r="JGX192" s="396"/>
      <c r="JGY192" s="396"/>
      <c r="JGZ192" s="396"/>
      <c r="JHA192" s="396"/>
      <c r="JHB192" s="396"/>
      <c r="JHC192" s="396"/>
      <c r="JHD192" s="396"/>
      <c r="JHE192" s="396"/>
      <c r="JHF192" s="396"/>
      <c r="JHG192" s="396"/>
      <c r="JHH192" s="396"/>
      <c r="JHI192" s="396"/>
      <c r="JHJ192" s="396"/>
      <c r="JHK192" s="396"/>
      <c r="JHL192" s="396"/>
      <c r="JHM192" s="396"/>
      <c r="JHN192" s="396"/>
      <c r="JHO192" s="396"/>
      <c r="JHP192" s="396"/>
      <c r="JHQ192" s="396"/>
      <c r="JHR192" s="396"/>
      <c r="JHS192" s="396"/>
      <c r="JHT192" s="396"/>
      <c r="JHU192" s="396"/>
      <c r="JHV192" s="396"/>
      <c r="JHW192" s="396"/>
      <c r="JHX192" s="396"/>
      <c r="JHY192" s="396"/>
      <c r="JHZ192" s="396"/>
      <c r="JIA192" s="396"/>
      <c r="JIB192" s="396"/>
      <c r="JIC192" s="396"/>
      <c r="JID192" s="396"/>
      <c r="JIE192" s="396"/>
      <c r="JIF192" s="396"/>
      <c r="JIG192" s="396"/>
      <c r="JIH192" s="396"/>
      <c r="JII192" s="396"/>
      <c r="JIJ192" s="396"/>
      <c r="JIK192" s="396"/>
      <c r="JIL192" s="396"/>
      <c r="JIM192" s="396"/>
      <c r="JIN192" s="396"/>
      <c r="JIO192" s="396"/>
      <c r="JIP192" s="396"/>
      <c r="JIQ192" s="396"/>
      <c r="JIR192" s="396"/>
      <c r="JIS192" s="396"/>
      <c r="JIT192" s="396"/>
      <c r="JIU192" s="396"/>
      <c r="JIV192" s="396"/>
      <c r="JIW192" s="396"/>
      <c r="JIX192" s="396"/>
      <c r="JIY192" s="396"/>
      <c r="JIZ192" s="396"/>
      <c r="JJA192" s="396"/>
      <c r="JJB192" s="396"/>
      <c r="JJC192" s="396"/>
      <c r="JJD192" s="396"/>
      <c r="JJE192" s="396"/>
      <c r="JJF192" s="396"/>
      <c r="JJG192" s="396"/>
      <c r="JJH192" s="396"/>
      <c r="JJI192" s="396"/>
      <c r="JJJ192" s="396"/>
      <c r="JJK192" s="396"/>
      <c r="JJL192" s="396"/>
      <c r="JJM192" s="396"/>
      <c r="JJN192" s="396"/>
      <c r="JJO192" s="396"/>
      <c r="JJP192" s="396"/>
      <c r="JJQ192" s="396"/>
      <c r="JJR192" s="396"/>
      <c r="JJS192" s="396"/>
      <c r="JJT192" s="396"/>
      <c r="JJU192" s="396"/>
      <c r="JJV192" s="396"/>
      <c r="JJW192" s="396"/>
      <c r="JJX192" s="396"/>
      <c r="JJY192" s="396"/>
      <c r="JJZ192" s="396"/>
      <c r="JKA192" s="396"/>
      <c r="JKB192" s="396"/>
      <c r="JKC192" s="396"/>
      <c r="JKD192" s="396"/>
      <c r="JKE192" s="396"/>
      <c r="JKF192" s="396"/>
      <c r="JKG192" s="396"/>
      <c r="JKH192" s="396"/>
      <c r="JKI192" s="396"/>
      <c r="JKJ192" s="396"/>
      <c r="JKK192" s="396"/>
      <c r="JKL192" s="396"/>
      <c r="JKM192" s="396"/>
      <c r="JKN192" s="396"/>
      <c r="JKO192" s="396"/>
      <c r="JKP192" s="396"/>
      <c r="JKQ192" s="396"/>
      <c r="JKR192" s="396"/>
      <c r="JKS192" s="396"/>
      <c r="JKT192" s="396"/>
      <c r="JKU192" s="396"/>
      <c r="JKV192" s="396"/>
      <c r="JKW192" s="396"/>
      <c r="JKX192" s="396"/>
      <c r="JKY192" s="396"/>
      <c r="JKZ192" s="396"/>
      <c r="JLA192" s="396"/>
      <c r="JLB192" s="396"/>
      <c r="JLC192" s="396"/>
      <c r="JLD192" s="396"/>
      <c r="JLE192" s="396"/>
      <c r="JLF192" s="396"/>
      <c r="JLG192" s="396"/>
      <c r="JLH192" s="396"/>
      <c r="JLI192" s="396"/>
      <c r="JLJ192" s="396"/>
      <c r="JLK192" s="396"/>
      <c r="JLL192" s="396"/>
      <c r="JLM192" s="396"/>
      <c r="JLN192" s="396"/>
      <c r="JLO192" s="396"/>
      <c r="JLP192" s="396"/>
      <c r="JLQ192" s="396"/>
      <c r="JLR192" s="396"/>
      <c r="JLS192" s="396"/>
      <c r="JLT192" s="396"/>
      <c r="JLU192" s="396"/>
      <c r="JLV192" s="396"/>
      <c r="JLW192" s="396"/>
      <c r="JLX192" s="396"/>
      <c r="JLY192" s="396"/>
      <c r="JLZ192" s="396"/>
      <c r="JMA192" s="396"/>
      <c r="JMB192" s="396"/>
      <c r="JMC192" s="396"/>
      <c r="JMD192" s="396"/>
      <c r="JME192" s="396"/>
      <c r="JMF192" s="396"/>
      <c r="JMG192" s="396"/>
      <c r="JMH192" s="396"/>
      <c r="JMI192" s="396"/>
      <c r="JMJ192" s="396"/>
      <c r="JMK192" s="396"/>
      <c r="JML192" s="396"/>
      <c r="JMM192" s="396"/>
      <c r="JMN192" s="396"/>
      <c r="JMO192" s="396"/>
      <c r="JMP192" s="396"/>
      <c r="JMQ192" s="396"/>
      <c r="JMR192" s="396"/>
      <c r="JMS192" s="396"/>
      <c r="JMT192" s="396"/>
      <c r="JMU192" s="396"/>
      <c r="JMV192" s="396"/>
      <c r="JMW192" s="396"/>
      <c r="JMX192" s="396"/>
      <c r="JMY192" s="396"/>
      <c r="JMZ192" s="396"/>
      <c r="JNA192" s="396"/>
      <c r="JNB192" s="396"/>
      <c r="JNC192" s="396"/>
      <c r="JND192" s="396"/>
      <c r="JNE192" s="396"/>
      <c r="JNF192" s="396"/>
      <c r="JNG192" s="396"/>
      <c r="JNH192" s="396"/>
      <c r="JNI192" s="396"/>
      <c r="JNJ192" s="396"/>
      <c r="JNK192" s="396"/>
      <c r="JNL192" s="396"/>
      <c r="JNM192" s="396"/>
      <c r="JNN192" s="396"/>
      <c r="JNO192" s="396"/>
      <c r="JNP192" s="396"/>
      <c r="JNQ192" s="396"/>
      <c r="JNR192" s="396"/>
      <c r="JNS192" s="396"/>
      <c r="JNT192" s="396"/>
      <c r="JNU192" s="396"/>
      <c r="JNV192" s="396"/>
      <c r="JNW192" s="396"/>
      <c r="JNX192" s="396"/>
      <c r="JNY192" s="396"/>
      <c r="JNZ192" s="396"/>
      <c r="JOA192" s="396"/>
      <c r="JOB192" s="396"/>
      <c r="JOC192" s="396"/>
      <c r="JOD192" s="396"/>
      <c r="JOE192" s="396"/>
      <c r="JOF192" s="396"/>
      <c r="JOG192" s="396"/>
      <c r="JOH192" s="396"/>
      <c r="JOI192" s="396"/>
      <c r="JOJ192" s="396"/>
      <c r="JOK192" s="396"/>
      <c r="JOL192" s="396"/>
      <c r="JOM192" s="396"/>
      <c r="JON192" s="396"/>
      <c r="JOO192" s="396"/>
      <c r="JOP192" s="396"/>
      <c r="JOQ192" s="396"/>
      <c r="JOR192" s="396"/>
      <c r="JOS192" s="396"/>
      <c r="JOT192" s="396"/>
      <c r="JOU192" s="396"/>
      <c r="JOV192" s="396"/>
      <c r="JOW192" s="396"/>
      <c r="JOX192" s="396"/>
      <c r="JOY192" s="396"/>
      <c r="JOZ192" s="396"/>
      <c r="JPA192" s="396"/>
      <c r="JPB192" s="396"/>
      <c r="JPC192" s="396"/>
      <c r="JPD192" s="396"/>
      <c r="JPE192" s="396"/>
      <c r="JPF192" s="396"/>
      <c r="JPG192" s="396"/>
      <c r="JPH192" s="396"/>
      <c r="JPI192" s="396"/>
      <c r="JPJ192" s="396"/>
      <c r="JPK192" s="396"/>
      <c r="JPL192" s="396"/>
      <c r="JPM192" s="396"/>
      <c r="JPN192" s="396"/>
      <c r="JPO192" s="396"/>
      <c r="JPP192" s="396"/>
      <c r="JPQ192" s="396"/>
      <c r="JPR192" s="396"/>
      <c r="JPS192" s="396"/>
      <c r="JPT192" s="396"/>
      <c r="JPU192" s="396"/>
      <c r="JPV192" s="396"/>
      <c r="JPW192" s="396"/>
      <c r="JPX192" s="396"/>
      <c r="JPY192" s="396"/>
      <c r="JPZ192" s="396"/>
      <c r="JQA192" s="396"/>
      <c r="JQB192" s="396"/>
      <c r="JQC192" s="396"/>
      <c r="JQD192" s="396"/>
      <c r="JQE192" s="396"/>
      <c r="JQF192" s="396"/>
      <c r="JQG192" s="396"/>
      <c r="JQH192" s="396"/>
      <c r="JQI192" s="396"/>
      <c r="JQJ192" s="396"/>
      <c r="JQK192" s="396"/>
      <c r="JQL192" s="396"/>
      <c r="JQM192" s="396"/>
      <c r="JQN192" s="396"/>
      <c r="JQO192" s="396"/>
      <c r="JQP192" s="396"/>
      <c r="JQQ192" s="396"/>
      <c r="JQR192" s="396"/>
      <c r="JQS192" s="396"/>
      <c r="JQT192" s="396"/>
      <c r="JQU192" s="396"/>
      <c r="JQV192" s="396"/>
      <c r="JQW192" s="396"/>
      <c r="JQX192" s="396"/>
      <c r="JQY192" s="396"/>
      <c r="JQZ192" s="396"/>
      <c r="JRA192" s="396"/>
      <c r="JRB192" s="396"/>
      <c r="JRC192" s="396"/>
      <c r="JRD192" s="396"/>
      <c r="JRE192" s="396"/>
      <c r="JRF192" s="396"/>
      <c r="JRG192" s="396"/>
      <c r="JRH192" s="396"/>
      <c r="JRI192" s="396"/>
      <c r="JRJ192" s="396"/>
      <c r="JRK192" s="396"/>
      <c r="JRL192" s="396"/>
      <c r="JRM192" s="396"/>
      <c r="JRN192" s="396"/>
      <c r="JRO192" s="396"/>
      <c r="JRP192" s="396"/>
      <c r="JRQ192" s="396"/>
      <c r="JRR192" s="396"/>
      <c r="JRS192" s="396"/>
      <c r="JRT192" s="396"/>
      <c r="JRU192" s="396"/>
      <c r="JRV192" s="396"/>
      <c r="JRW192" s="396"/>
      <c r="JRX192" s="396"/>
      <c r="JRY192" s="396"/>
      <c r="JRZ192" s="396"/>
      <c r="JSA192" s="396"/>
      <c r="JSB192" s="396"/>
      <c r="JSC192" s="396"/>
      <c r="JSD192" s="396"/>
      <c r="JSE192" s="396"/>
      <c r="JSF192" s="396"/>
      <c r="JSG192" s="396"/>
      <c r="JSH192" s="396"/>
      <c r="JSI192" s="396"/>
      <c r="JSJ192" s="396"/>
      <c r="JSK192" s="396"/>
      <c r="JSL192" s="396"/>
      <c r="JSM192" s="396"/>
      <c r="JSN192" s="396"/>
      <c r="JSO192" s="396"/>
      <c r="JSP192" s="396"/>
      <c r="JSQ192" s="396"/>
      <c r="JSR192" s="396"/>
      <c r="JSS192" s="396"/>
      <c r="JST192" s="396"/>
      <c r="JSU192" s="396"/>
      <c r="JSV192" s="396"/>
      <c r="JSW192" s="396"/>
      <c r="JSX192" s="396"/>
      <c r="JSY192" s="396"/>
      <c r="JSZ192" s="396"/>
      <c r="JTA192" s="396"/>
      <c r="JTB192" s="396"/>
      <c r="JTC192" s="396"/>
      <c r="JTD192" s="396"/>
      <c r="JTE192" s="396"/>
      <c r="JTF192" s="396"/>
      <c r="JTG192" s="396"/>
      <c r="JTH192" s="396"/>
      <c r="JTI192" s="396"/>
      <c r="JTJ192" s="396"/>
      <c r="JTK192" s="396"/>
      <c r="JTL192" s="396"/>
      <c r="JTM192" s="396"/>
      <c r="JTN192" s="396"/>
      <c r="JTO192" s="396"/>
      <c r="JTP192" s="396"/>
      <c r="JTQ192" s="396"/>
      <c r="JTR192" s="396"/>
      <c r="JTS192" s="396"/>
      <c r="JTT192" s="396"/>
      <c r="JTU192" s="396"/>
      <c r="JTV192" s="396"/>
      <c r="JTW192" s="396"/>
      <c r="JTX192" s="396"/>
      <c r="JTY192" s="396"/>
      <c r="JTZ192" s="396"/>
      <c r="JUA192" s="396"/>
      <c r="JUB192" s="396"/>
      <c r="JUC192" s="396"/>
      <c r="JUD192" s="396"/>
      <c r="JUE192" s="396"/>
      <c r="JUF192" s="396"/>
      <c r="JUG192" s="396"/>
      <c r="JUH192" s="396"/>
      <c r="JUI192" s="396"/>
      <c r="JUJ192" s="396"/>
      <c r="JUK192" s="396"/>
      <c r="JUL192" s="396"/>
      <c r="JUM192" s="396"/>
      <c r="JUN192" s="396"/>
      <c r="JUO192" s="396"/>
      <c r="JUP192" s="396"/>
      <c r="JUQ192" s="396"/>
      <c r="JUR192" s="396"/>
      <c r="JUS192" s="396"/>
      <c r="JUT192" s="396"/>
      <c r="JUU192" s="396"/>
      <c r="JUV192" s="396"/>
      <c r="JUW192" s="396"/>
      <c r="JUX192" s="396"/>
      <c r="JUY192" s="396"/>
      <c r="JUZ192" s="396"/>
      <c r="JVA192" s="396"/>
      <c r="JVB192" s="396"/>
      <c r="JVC192" s="396"/>
      <c r="JVD192" s="396"/>
      <c r="JVE192" s="396"/>
      <c r="JVF192" s="396"/>
      <c r="JVG192" s="396"/>
      <c r="JVH192" s="396"/>
      <c r="JVI192" s="396"/>
      <c r="JVJ192" s="396"/>
      <c r="JVK192" s="396"/>
      <c r="JVL192" s="396"/>
      <c r="JVM192" s="396"/>
      <c r="JVN192" s="396"/>
      <c r="JVO192" s="396"/>
      <c r="JVP192" s="396"/>
      <c r="JVQ192" s="396"/>
      <c r="JVR192" s="396"/>
      <c r="JVS192" s="396"/>
      <c r="JVT192" s="396"/>
      <c r="JVU192" s="396"/>
      <c r="JVV192" s="396"/>
      <c r="JVW192" s="396"/>
      <c r="JVX192" s="396"/>
      <c r="JVY192" s="396"/>
      <c r="JVZ192" s="396"/>
      <c r="JWA192" s="396"/>
      <c r="JWB192" s="396"/>
      <c r="JWC192" s="396"/>
      <c r="JWD192" s="396"/>
      <c r="JWE192" s="396"/>
      <c r="JWF192" s="396"/>
      <c r="JWG192" s="396"/>
      <c r="JWH192" s="396"/>
      <c r="JWI192" s="396"/>
      <c r="JWJ192" s="396"/>
      <c r="JWK192" s="396"/>
      <c r="JWL192" s="396"/>
      <c r="JWM192" s="396"/>
      <c r="JWN192" s="396"/>
      <c r="JWO192" s="396"/>
      <c r="JWP192" s="396"/>
      <c r="JWQ192" s="396"/>
      <c r="JWR192" s="396"/>
      <c r="JWS192" s="396"/>
      <c r="JWT192" s="396"/>
      <c r="JWU192" s="396"/>
      <c r="JWV192" s="396"/>
      <c r="JWW192" s="396"/>
      <c r="JWX192" s="396"/>
      <c r="JWY192" s="396"/>
      <c r="JWZ192" s="396"/>
      <c r="JXA192" s="396"/>
      <c r="JXB192" s="396"/>
      <c r="JXC192" s="396"/>
      <c r="JXD192" s="396"/>
      <c r="JXE192" s="396"/>
      <c r="JXF192" s="396"/>
      <c r="JXG192" s="396"/>
      <c r="JXH192" s="396"/>
      <c r="JXI192" s="396"/>
      <c r="JXJ192" s="396"/>
      <c r="JXK192" s="396"/>
      <c r="JXL192" s="396"/>
      <c r="JXM192" s="396"/>
      <c r="JXN192" s="396"/>
      <c r="JXO192" s="396"/>
      <c r="JXP192" s="396"/>
      <c r="JXQ192" s="396"/>
      <c r="JXR192" s="396"/>
      <c r="JXS192" s="396"/>
      <c r="JXT192" s="396"/>
      <c r="JXU192" s="396"/>
      <c r="JXV192" s="396"/>
      <c r="JXW192" s="396"/>
      <c r="JXX192" s="396"/>
      <c r="JXY192" s="396"/>
      <c r="JXZ192" s="396"/>
      <c r="JYA192" s="396"/>
      <c r="JYB192" s="396"/>
      <c r="JYC192" s="396"/>
      <c r="JYD192" s="396"/>
      <c r="JYE192" s="396"/>
      <c r="JYF192" s="396"/>
      <c r="JYG192" s="396"/>
      <c r="JYH192" s="396"/>
      <c r="JYI192" s="396"/>
      <c r="JYJ192" s="396"/>
      <c r="JYK192" s="396"/>
      <c r="JYL192" s="396"/>
      <c r="JYM192" s="396"/>
      <c r="JYN192" s="396"/>
      <c r="JYO192" s="396"/>
      <c r="JYP192" s="396"/>
      <c r="JYQ192" s="396"/>
      <c r="JYR192" s="396"/>
      <c r="JYS192" s="396"/>
      <c r="JYT192" s="396"/>
      <c r="JYU192" s="396"/>
      <c r="JYV192" s="396"/>
      <c r="JYW192" s="396"/>
      <c r="JYX192" s="396"/>
      <c r="JYY192" s="396"/>
      <c r="JYZ192" s="396"/>
      <c r="JZA192" s="396"/>
      <c r="JZB192" s="396"/>
      <c r="JZC192" s="396"/>
      <c r="JZD192" s="396"/>
      <c r="JZE192" s="396"/>
      <c r="JZF192" s="396"/>
      <c r="JZG192" s="396"/>
      <c r="JZH192" s="396"/>
      <c r="JZI192" s="396"/>
      <c r="JZJ192" s="396"/>
      <c r="JZK192" s="396"/>
      <c r="JZL192" s="396"/>
      <c r="JZM192" s="396"/>
      <c r="JZN192" s="396"/>
      <c r="JZO192" s="396"/>
      <c r="JZP192" s="396"/>
      <c r="JZQ192" s="396"/>
      <c r="JZR192" s="396"/>
      <c r="JZS192" s="396"/>
      <c r="JZT192" s="396"/>
      <c r="JZU192" s="396"/>
      <c r="JZV192" s="396"/>
      <c r="JZW192" s="396"/>
      <c r="JZX192" s="396"/>
      <c r="JZY192" s="396"/>
      <c r="JZZ192" s="396"/>
      <c r="KAA192" s="396"/>
      <c r="KAB192" s="396"/>
      <c r="KAC192" s="396"/>
      <c r="KAD192" s="396"/>
      <c r="KAE192" s="396"/>
      <c r="KAF192" s="396"/>
      <c r="KAG192" s="396"/>
      <c r="KAH192" s="396"/>
      <c r="KAI192" s="396"/>
      <c r="KAJ192" s="396"/>
      <c r="KAK192" s="396"/>
      <c r="KAL192" s="396"/>
      <c r="KAM192" s="396"/>
      <c r="KAN192" s="396"/>
      <c r="KAO192" s="396"/>
      <c r="KAP192" s="396"/>
      <c r="KAQ192" s="396"/>
      <c r="KAR192" s="396"/>
      <c r="KAS192" s="396"/>
      <c r="KAT192" s="396"/>
      <c r="KAU192" s="396"/>
      <c r="KAV192" s="396"/>
      <c r="KAW192" s="396"/>
      <c r="KAX192" s="396"/>
      <c r="KAY192" s="396"/>
      <c r="KAZ192" s="396"/>
      <c r="KBA192" s="396"/>
      <c r="KBB192" s="396"/>
      <c r="KBC192" s="396"/>
      <c r="KBD192" s="396"/>
      <c r="KBE192" s="396"/>
      <c r="KBF192" s="396"/>
      <c r="KBG192" s="396"/>
      <c r="KBH192" s="396"/>
      <c r="KBI192" s="396"/>
      <c r="KBJ192" s="396"/>
      <c r="KBK192" s="396"/>
      <c r="KBL192" s="396"/>
      <c r="KBM192" s="396"/>
      <c r="KBN192" s="396"/>
      <c r="KBO192" s="396"/>
      <c r="KBP192" s="396"/>
      <c r="KBQ192" s="396"/>
      <c r="KBR192" s="396"/>
      <c r="KBS192" s="396"/>
      <c r="KBT192" s="396"/>
      <c r="KBU192" s="396"/>
      <c r="KBV192" s="396"/>
      <c r="KBW192" s="396"/>
      <c r="KBX192" s="396"/>
      <c r="KBY192" s="396"/>
      <c r="KBZ192" s="396"/>
      <c r="KCA192" s="396"/>
      <c r="KCB192" s="396"/>
      <c r="KCC192" s="396"/>
      <c r="KCD192" s="396"/>
      <c r="KCE192" s="396"/>
      <c r="KCF192" s="396"/>
      <c r="KCG192" s="396"/>
      <c r="KCH192" s="396"/>
      <c r="KCI192" s="396"/>
      <c r="KCJ192" s="396"/>
      <c r="KCK192" s="396"/>
      <c r="KCL192" s="396"/>
      <c r="KCM192" s="396"/>
      <c r="KCN192" s="396"/>
      <c r="KCO192" s="396"/>
      <c r="KCP192" s="396"/>
      <c r="KCQ192" s="396"/>
      <c r="KCR192" s="396"/>
      <c r="KCS192" s="396"/>
      <c r="KCT192" s="396"/>
      <c r="KCU192" s="396"/>
      <c r="KCV192" s="396"/>
      <c r="KCW192" s="396"/>
      <c r="KCX192" s="396"/>
      <c r="KCY192" s="396"/>
      <c r="KCZ192" s="396"/>
      <c r="KDA192" s="396"/>
      <c r="KDB192" s="396"/>
      <c r="KDC192" s="396"/>
      <c r="KDD192" s="396"/>
      <c r="KDE192" s="396"/>
      <c r="KDF192" s="396"/>
      <c r="KDG192" s="396"/>
      <c r="KDH192" s="396"/>
      <c r="KDI192" s="396"/>
      <c r="KDJ192" s="396"/>
      <c r="KDK192" s="396"/>
      <c r="KDL192" s="396"/>
      <c r="KDM192" s="396"/>
      <c r="KDN192" s="396"/>
      <c r="KDO192" s="396"/>
      <c r="KDP192" s="396"/>
      <c r="KDQ192" s="396"/>
      <c r="KDR192" s="396"/>
      <c r="KDS192" s="396"/>
      <c r="KDT192" s="396"/>
      <c r="KDU192" s="396"/>
      <c r="KDV192" s="396"/>
      <c r="KDW192" s="396"/>
      <c r="KDX192" s="396"/>
      <c r="KDY192" s="396"/>
      <c r="KDZ192" s="396"/>
      <c r="KEA192" s="396"/>
      <c r="KEB192" s="396"/>
      <c r="KEC192" s="396"/>
      <c r="KED192" s="396"/>
      <c r="KEE192" s="396"/>
      <c r="KEF192" s="396"/>
      <c r="KEG192" s="396"/>
      <c r="KEH192" s="396"/>
      <c r="KEI192" s="396"/>
      <c r="KEJ192" s="396"/>
      <c r="KEK192" s="396"/>
      <c r="KEL192" s="396"/>
      <c r="KEM192" s="396"/>
      <c r="KEN192" s="396"/>
      <c r="KEO192" s="396"/>
      <c r="KEP192" s="396"/>
      <c r="KEQ192" s="396"/>
      <c r="KER192" s="396"/>
      <c r="KES192" s="396"/>
      <c r="KET192" s="396"/>
      <c r="KEU192" s="396"/>
      <c r="KEV192" s="396"/>
      <c r="KEW192" s="396"/>
      <c r="KEX192" s="396"/>
      <c r="KEY192" s="396"/>
      <c r="KEZ192" s="396"/>
      <c r="KFA192" s="396"/>
      <c r="KFB192" s="396"/>
      <c r="KFC192" s="396"/>
      <c r="KFD192" s="396"/>
      <c r="KFE192" s="396"/>
      <c r="KFF192" s="396"/>
      <c r="KFG192" s="396"/>
      <c r="KFH192" s="396"/>
      <c r="KFI192" s="396"/>
      <c r="KFJ192" s="396"/>
      <c r="KFK192" s="396"/>
      <c r="KFL192" s="396"/>
      <c r="KFM192" s="396"/>
      <c r="KFN192" s="396"/>
      <c r="KFO192" s="396"/>
      <c r="KFP192" s="396"/>
      <c r="KFQ192" s="396"/>
      <c r="KFR192" s="396"/>
      <c r="KFS192" s="396"/>
      <c r="KFT192" s="396"/>
      <c r="KFU192" s="396"/>
      <c r="KFV192" s="396"/>
      <c r="KFW192" s="396"/>
      <c r="KFX192" s="396"/>
      <c r="KFY192" s="396"/>
      <c r="KFZ192" s="396"/>
      <c r="KGA192" s="396"/>
      <c r="KGB192" s="396"/>
      <c r="KGC192" s="396"/>
      <c r="KGD192" s="396"/>
      <c r="KGE192" s="396"/>
      <c r="KGF192" s="396"/>
      <c r="KGG192" s="396"/>
      <c r="KGH192" s="396"/>
      <c r="KGI192" s="396"/>
      <c r="KGJ192" s="396"/>
      <c r="KGK192" s="396"/>
      <c r="KGL192" s="396"/>
      <c r="KGM192" s="396"/>
      <c r="KGN192" s="396"/>
      <c r="KGO192" s="396"/>
      <c r="KGP192" s="396"/>
      <c r="KGQ192" s="396"/>
      <c r="KGR192" s="396"/>
      <c r="KGS192" s="396"/>
      <c r="KGT192" s="396"/>
      <c r="KGU192" s="396"/>
      <c r="KGV192" s="396"/>
      <c r="KGW192" s="396"/>
      <c r="KGX192" s="396"/>
      <c r="KGY192" s="396"/>
      <c r="KGZ192" s="396"/>
      <c r="KHA192" s="396"/>
      <c r="KHB192" s="396"/>
      <c r="KHC192" s="396"/>
      <c r="KHD192" s="396"/>
      <c r="KHE192" s="396"/>
      <c r="KHF192" s="396"/>
      <c r="KHG192" s="396"/>
      <c r="KHH192" s="396"/>
      <c r="KHI192" s="396"/>
      <c r="KHJ192" s="396"/>
      <c r="KHK192" s="396"/>
      <c r="KHL192" s="396"/>
      <c r="KHM192" s="396"/>
      <c r="KHN192" s="396"/>
      <c r="KHO192" s="396"/>
      <c r="KHP192" s="396"/>
      <c r="KHQ192" s="396"/>
      <c r="KHR192" s="396"/>
      <c r="KHS192" s="396"/>
      <c r="KHT192" s="396"/>
      <c r="KHU192" s="396"/>
      <c r="KHV192" s="396"/>
      <c r="KHW192" s="396"/>
      <c r="KHX192" s="396"/>
      <c r="KHY192" s="396"/>
      <c r="KHZ192" s="396"/>
      <c r="KIA192" s="396"/>
      <c r="KIB192" s="396"/>
      <c r="KIC192" s="396"/>
      <c r="KID192" s="396"/>
      <c r="KIE192" s="396"/>
      <c r="KIF192" s="396"/>
      <c r="KIG192" s="396"/>
      <c r="KIH192" s="396"/>
      <c r="KII192" s="396"/>
      <c r="KIJ192" s="396"/>
      <c r="KIK192" s="396"/>
      <c r="KIL192" s="396"/>
      <c r="KIM192" s="396"/>
      <c r="KIN192" s="396"/>
      <c r="KIO192" s="396"/>
      <c r="KIP192" s="396"/>
      <c r="KIQ192" s="396"/>
      <c r="KIR192" s="396"/>
      <c r="KIS192" s="396"/>
      <c r="KIT192" s="396"/>
      <c r="KIU192" s="396"/>
      <c r="KIV192" s="396"/>
      <c r="KIW192" s="396"/>
      <c r="KIX192" s="396"/>
      <c r="KIY192" s="396"/>
      <c r="KIZ192" s="396"/>
      <c r="KJA192" s="396"/>
      <c r="KJB192" s="396"/>
      <c r="KJC192" s="396"/>
      <c r="KJD192" s="396"/>
      <c r="KJE192" s="396"/>
      <c r="KJF192" s="396"/>
      <c r="KJG192" s="396"/>
      <c r="KJH192" s="396"/>
      <c r="KJI192" s="396"/>
      <c r="KJJ192" s="396"/>
      <c r="KJK192" s="396"/>
      <c r="KJL192" s="396"/>
      <c r="KJM192" s="396"/>
      <c r="KJN192" s="396"/>
      <c r="KJO192" s="396"/>
      <c r="KJP192" s="396"/>
      <c r="KJQ192" s="396"/>
      <c r="KJR192" s="396"/>
      <c r="KJS192" s="396"/>
      <c r="KJT192" s="396"/>
      <c r="KJU192" s="396"/>
      <c r="KJV192" s="396"/>
      <c r="KJW192" s="396"/>
      <c r="KJX192" s="396"/>
      <c r="KJY192" s="396"/>
      <c r="KJZ192" s="396"/>
      <c r="KKA192" s="396"/>
      <c r="KKB192" s="396"/>
      <c r="KKC192" s="396"/>
      <c r="KKD192" s="396"/>
      <c r="KKE192" s="396"/>
      <c r="KKF192" s="396"/>
      <c r="KKG192" s="396"/>
      <c r="KKH192" s="396"/>
      <c r="KKI192" s="396"/>
      <c r="KKJ192" s="396"/>
      <c r="KKK192" s="396"/>
      <c r="KKL192" s="396"/>
      <c r="KKM192" s="396"/>
      <c r="KKN192" s="396"/>
      <c r="KKO192" s="396"/>
      <c r="KKP192" s="396"/>
      <c r="KKQ192" s="396"/>
      <c r="KKR192" s="396"/>
      <c r="KKS192" s="396"/>
      <c r="KKT192" s="396"/>
      <c r="KKU192" s="396"/>
      <c r="KKV192" s="396"/>
      <c r="KKW192" s="396"/>
      <c r="KKX192" s="396"/>
      <c r="KKY192" s="396"/>
      <c r="KKZ192" s="396"/>
      <c r="KLA192" s="396"/>
      <c r="KLB192" s="396"/>
      <c r="KLC192" s="396"/>
      <c r="KLD192" s="396"/>
      <c r="KLE192" s="396"/>
      <c r="KLF192" s="396"/>
      <c r="KLG192" s="396"/>
      <c r="KLH192" s="396"/>
      <c r="KLI192" s="396"/>
      <c r="KLJ192" s="396"/>
      <c r="KLK192" s="396"/>
      <c r="KLL192" s="396"/>
      <c r="KLM192" s="396"/>
      <c r="KLN192" s="396"/>
      <c r="KLO192" s="396"/>
      <c r="KLP192" s="396"/>
      <c r="KLQ192" s="396"/>
      <c r="KLR192" s="396"/>
      <c r="KLS192" s="396"/>
      <c r="KLT192" s="396"/>
      <c r="KLU192" s="396"/>
      <c r="KLV192" s="396"/>
      <c r="KLW192" s="396"/>
      <c r="KLX192" s="396"/>
      <c r="KLY192" s="396"/>
      <c r="KLZ192" s="396"/>
      <c r="KMA192" s="396"/>
      <c r="KMB192" s="396"/>
      <c r="KMC192" s="396"/>
      <c r="KMD192" s="396"/>
      <c r="KME192" s="396"/>
      <c r="KMF192" s="396"/>
      <c r="KMG192" s="396"/>
      <c r="KMH192" s="396"/>
      <c r="KMI192" s="396"/>
      <c r="KMJ192" s="396"/>
      <c r="KMK192" s="396"/>
      <c r="KML192" s="396"/>
      <c r="KMM192" s="396"/>
      <c r="KMN192" s="396"/>
      <c r="KMO192" s="396"/>
      <c r="KMP192" s="396"/>
      <c r="KMQ192" s="396"/>
      <c r="KMR192" s="396"/>
      <c r="KMS192" s="396"/>
      <c r="KMT192" s="396"/>
      <c r="KMU192" s="396"/>
      <c r="KMV192" s="396"/>
      <c r="KMW192" s="396"/>
      <c r="KMX192" s="396"/>
      <c r="KMY192" s="396"/>
      <c r="KMZ192" s="396"/>
      <c r="KNA192" s="396"/>
      <c r="KNB192" s="396"/>
      <c r="KNC192" s="396"/>
      <c r="KND192" s="396"/>
      <c r="KNE192" s="396"/>
      <c r="KNF192" s="396"/>
      <c r="KNG192" s="396"/>
      <c r="KNH192" s="396"/>
      <c r="KNI192" s="396"/>
      <c r="KNJ192" s="396"/>
      <c r="KNK192" s="396"/>
      <c r="KNL192" s="396"/>
      <c r="KNM192" s="396"/>
      <c r="KNN192" s="396"/>
      <c r="KNO192" s="396"/>
      <c r="KNP192" s="396"/>
      <c r="KNQ192" s="396"/>
      <c r="KNR192" s="396"/>
      <c r="KNS192" s="396"/>
      <c r="KNT192" s="396"/>
      <c r="KNU192" s="396"/>
      <c r="KNV192" s="396"/>
      <c r="KNW192" s="396"/>
      <c r="KNX192" s="396"/>
      <c r="KNY192" s="396"/>
      <c r="KNZ192" s="396"/>
      <c r="KOA192" s="396"/>
      <c r="KOB192" s="396"/>
      <c r="KOC192" s="396"/>
      <c r="KOD192" s="396"/>
      <c r="KOE192" s="396"/>
      <c r="KOF192" s="396"/>
      <c r="KOG192" s="396"/>
      <c r="KOH192" s="396"/>
      <c r="KOI192" s="396"/>
      <c r="KOJ192" s="396"/>
      <c r="KOK192" s="396"/>
      <c r="KOL192" s="396"/>
      <c r="KOM192" s="396"/>
      <c r="KON192" s="396"/>
      <c r="KOO192" s="396"/>
      <c r="KOP192" s="396"/>
      <c r="KOQ192" s="396"/>
      <c r="KOR192" s="396"/>
      <c r="KOS192" s="396"/>
      <c r="KOT192" s="396"/>
      <c r="KOU192" s="396"/>
      <c r="KOV192" s="396"/>
      <c r="KOW192" s="396"/>
      <c r="KOX192" s="396"/>
      <c r="KOY192" s="396"/>
      <c r="KOZ192" s="396"/>
      <c r="KPA192" s="396"/>
      <c r="KPB192" s="396"/>
      <c r="KPC192" s="396"/>
      <c r="KPD192" s="396"/>
      <c r="KPE192" s="396"/>
      <c r="KPF192" s="396"/>
      <c r="KPG192" s="396"/>
      <c r="KPH192" s="396"/>
      <c r="KPI192" s="396"/>
      <c r="KPJ192" s="396"/>
      <c r="KPK192" s="396"/>
      <c r="KPL192" s="396"/>
      <c r="KPM192" s="396"/>
      <c r="KPN192" s="396"/>
      <c r="KPO192" s="396"/>
      <c r="KPP192" s="396"/>
      <c r="KPQ192" s="396"/>
      <c r="KPR192" s="396"/>
      <c r="KPS192" s="396"/>
      <c r="KPT192" s="396"/>
      <c r="KPU192" s="396"/>
      <c r="KPV192" s="396"/>
      <c r="KPW192" s="396"/>
      <c r="KPX192" s="396"/>
      <c r="KPY192" s="396"/>
      <c r="KPZ192" s="396"/>
      <c r="KQA192" s="396"/>
      <c r="KQB192" s="396"/>
      <c r="KQC192" s="396"/>
      <c r="KQD192" s="396"/>
      <c r="KQE192" s="396"/>
      <c r="KQF192" s="396"/>
      <c r="KQG192" s="396"/>
      <c r="KQH192" s="396"/>
      <c r="KQI192" s="396"/>
      <c r="KQJ192" s="396"/>
      <c r="KQK192" s="396"/>
      <c r="KQL192" s="396"/>
      <c r="KQM192" s="396"/>
      <c r="KQN192" s="396"/>
      <c r="KQO192" s="396"/>
      <c r="KQP192" s="396"/>
      <c r="KQQ192" s="396"/>
      <c r="KQR192" s="396"/>
      <c r="KQS192" s="396"/>
      <c r="KQT192" s="396"/>
      <c r="KQU192" s="396"/>
      <c r="KQV192" s="396"/>
      <c r="KQW192" s="396"/>
      <c r="KQX192" s="396"/>
      <c r="KQY192" s="396"/>
      <c r="KQZ192" s="396"/>
      <c r="KRA192" s="396"/>
      <c r="KRB192" s="396"/>
      <c r="KRC192" s="396"/>
      <c r="KRD192" s="396"/>
      <c r="KRE192" s="396"/>
      <c r="KRF192" s="396"/>
      <c r="KRG192" s="396"/>
      <c r="KRH192" s="396"/>
      <c r="KRI192" s="396"/>
      <c r="KRJ192" s="396"/>
      <c r="KRK192" s="396"/>
      <c r="KRL192" s="396"/>
      <c r="KRM192" s="396"/>
      <c r="KRN192" s="396"/>
      <c r="KRO192" s="396"/>
      <c r="KRP192" s="396"/>
      <c r="KRQ192" s="396"/>
      <c r="KRR192" s="396"/>
      <c r="KRS192" s="396"/>
      <c r="KRT192" s="396"/>
      <c r="KRU192" s="396"/>
      <c r="KRV192" s="396"/>
      <c r="KRW192" s="396"/>
      <c r="KRX192" s="396"/>
      <c r="KRY192" s="396"/>
      <c r="KRZ192" s="396"/>
      <c r="KSA192" s="396"/>
      <c r="KSB192" s="396"/>
      <c r="KSC192" s="396"/>
      <c r="KSD192" s="396"/>
      <c r="KSE192" s="396"/>
      <c r="KSF192" s="396"/>
      <c r="KSG192" s="396"/>
      <c r="KSH192" s="396"/>
      <c r="KSI192" s="396"/>
      <c r="KSJ192" s="396"/>
      <c r="KSK192" s="396"/>
      <c r="KSL192" s="396"/>
      <c r="KSM192" s="396"/>
      <c r="KSN192" s="396"/>
      <c r="KSO192" s="396"/>
      <c r="KSP192" s="396"/>
      <c r="KSQ192" s="396"/>
      <c r="KSR192" s="396"/>
      <c r="KSS192" s="396"/>
      <c r="KST192" s="396"/>
      <c r="KSU192" s="396"/>
      <c r="KSV192" s="396"/>
      <c r="KSW192" s="396"/>
      <c r="KSX192" s="396"/>
      <c r="KSY192" s="396"/>
      <c r="KSZ192" s="396"/>
      <c r="KTA192" s="396"/>
      <c r="KTB192" s="396"/>
      <c r="KTC192" s="396"/>
      <c r="KTD192" s="396"/>
      <c r="KTE192" s="396"/>
      <c r="KTF192" s="396"/>
      <c r="KTG192" s="396"/>
      <c r="KTH192" s="396"/>
      <c r="KTI192" s="396"/>
      <c r="KTJ192" s="396"/>
      <c r="KTK192" s="396"/>
      <c r="KTL192" s="396"/>
      <c r="KTM192" s="396"/>
      <c r="KTN192" s="396"/>
      <c r="KTO192" s="396"/>
      <c r="KTP192" s="396"/>
      <c r="KTQ192" s="396"/>
      <c r="KTR192" s="396"/>
      <c r="KTS192" s="396"/>
      <c r="KTT192" s="396"/>
      <c r="KTU192" s="396"/>
      <c r="KTV192" s="396"/>
      <c r="KTW192" s="396"/>
      <c r="KTX192" s="396"/>
      <c r="KTY192" s="396"/>
      <c r="KTZ192" s="396"/>
      <c r="KUA192" s="396"/>
      <c r="KUB192" s="396"/>
      <c r="KUC192" s="396"/>
      <c r="KUD192" s="396"/>
      <c r="KUE192" s="396"/>
      <c r="KUF192" s="396"/>
      <c r="KUG192" s="396"/>
      <c r="KUH192" s="396"/>
      <c r="KUI192" s="396"/>
      <c r="KUJ192" s="396"/>
      <c r="KUK192" s="396"/>
      <c r="KUL192" s="396"/>
      <c r="KUM192" s="396"/>
      <c r="KUN192" s="396"/>
      <c r="KUO192" s="396"/>
      <c r="KUP192" s="396"/>
      <c r="KUQ192" s="396"/>
      <c r="KUR192" s="396"/>
      <c r="KUS192" s="396"/>
      <c r="KUT192" s="396"/>
      <c r="KUU192" s="396"/>
      <c r="KUV192" s="396"/>
      <c r="KUW192" s="396"/>
      <c r="KUX192" s="396"/>
      <c r="KUY192" s="396"/>
      <c r="KUZ192" s="396"/>
      <c r="KVA192" s="396"/>
      <c r="KVB192" s="396"/>
      <c r="KVC192" s="396"/>
      <c r="KVD192" s="396"/>
      <c r="KVE192" s="396"/>
      <c r="KVF192" s="396"/>
      <c r="KVG192" s="396"/>
      <c r="KVH192" s="396"/>
      <c r="KVI192" s="396"/>
      <c r="KVJ192" s="396"/>
      <c r="KVK192" s="396"/>
      <c r="KVL192" s="396"/>
      <c r="KVM192" s="396"/>
      <c r="KVN192" s="396"/>
      <c r="KVO192" s="396"/>
      <c r="KVP192" s="396"/>
      <c r="KVQ192" s="396"/>
      <c r="KVR192" s="396"/>
      <c r="KVS192" s="396"/>
      <c r="KVT192" s="396"/>
      <c r="KVU192" s="396"/>
      <c r="KVV192" s="396"/>
      <c r="KVW192" s="396"/>
      <c r="KVX192" s="396"/>
      <c r="KVY192" s="396"/>
      <c r="KVZ192" s="396"/>
      <c r="KWA192" s="396"/>
      <c r="KWB192" s="396"/>
      <c r="KWC192" s="396"/>
      <c r="KWD192" s="396"/>
      <c r="KWE192" s="396"/>
      <c r="KWF192" s="396"/>
      <c r="KWG192" s="396"/>
      <c r="KWH192" s="396"/>
      <c r="KWI192" s="396"/>
      <c r="KWJ192" s="396"/>
      <c r="KWK192" s="396"/>
      <c r="KWL192" s="396"/>
      <c r="KWM192" s="396"/>
      <c r="KWN192" s="396"/>
      <c r="KWO192" s="396"/>
      <c r="KWP192" s="396"/>
      <c r="KWQ192" s="396"/>
      <c r="KWR192" s="396"/>
      <c r="KWS192" s="396"/>
      <c r="KWT192" s="396"/>
      <c r="KWU192" s="396"/>
      <c r="KWV192" s="396"/>
      <c r="KWW192" s="396"/>
      <c r="KWX192" s="396"/>
      <c r="KWY192" s="396"/>
      <c r="KWZ192" s="396"/>
      <c r="KXA192" s="396"/>
      <c r="KXB192" s="396"/>
      <c r="KXC192" s="396"/>
      <c r="KXD192" s="396"/>
      <c r="KXE192" s="396"/>
      <c r="KXF192" s="396"/>
      <c r="KXG192" s="396"/>
      <c r="KXH192" s="396"/>
      <c r="KXI192" s="396"/>
      <c r="KXJ192" s="396"/>
      <c r="KXK192" s="396"/>
      <c r="KXL192" s="396"/>
      <c r="KXM192" s="396"/>
      <c r="KXN192" s="396"/>
      <c r="KXO192" s="396"/>
      <c r="KXP192" s="396"/>
      <c r="KXQ192" s="396"/>
      <c r="KXR192" s="396"/>
      <c r="KXS192" s="396"/>
      <c r="KXT192" s="396"/>
      <c r="KXU192" s="396"/>
      <c r="KXV192" s="396"/>
      <c r="KXW192" s="396"/>
      <c r="KXX192" s="396"/>
      <c r="KXY192" s="396"/>
      <c r="KXZ192" s="396"/>
      <c r="KYA192" s="396"/>
      <c r="KYB192" s="396"/>
      <c r="KYC192" s="396"/>
      <c r="KYD192" s="396"/>
      <c r="KYE192" s="396"/>
      <c r="KYF192" s="396"/>
      <c r="KYG192" s="396"/>
      <c r="KYH192" s="396"/>
      <c r="KYI192" s="396"/>
      <c r="KYJ192" s="396"/>
      <c r="KYK192" s="396"/>
      <c r="KYL192" s="396"/>
      <c r="KYM192" s="396"/>
      <c r="KYN192" s="396"/>
      <c r="KYO192" s="396"/>
      <c r="KYP192" s="396"/>
      <c r="KYQ192" s="396"/>
      <c r="KYR192" s="396"/>
      <c r="KYS192" s="396"/>
      <c r="KYT192" s="396"/>
      <c r="KYU192" s="396"/>
      <c r="KYV192" s="396"/>
      <c r="KYW192" s="396"/>
      <c r="KYX192" s="396"/>
      <c r="KYY192" s="396"/>
      <c r="KYZ192" s="396"/>
      <c r="KZA192" s="396"/>
      <c r="KZB192" s="396"/>
      <c r="KZC192" s="396"/>
      <c r="KZD192" s="396"/>
      <c r="KZE192" s="396"/>
      <c r="KZF192" s="396"/>
      <c r="KZG192" s="396"/>
      <c r="KZH192" s="396"/>
      <c r="KZI192" s="396"/>
      <c r="KZJ192" s="396"/>
      <c r="KZK192" s="396"/>
      <c r="KZL192" s="396"/>
      <c r="KZM192" s="396"/>
      <c r="KZN192" s="396"/>
      <c r="KZO192" s="396"/>
      <c r="KZP192" s="396"/>
      <c r="KZQ192" s="396"/>
      <c r="KZR192" s="396"/>
      <c r="KZS192" s="396"/>
      <c r="KZT192" s="396"/>
      <c r="KZU192" s="396"/>
      <c r="KZV192" s="396"/>
      <c r="KZW192" s="396"/>
      <c r="KZX192" s="396"/>
      <c r="KZY192" s="396"/>
      <c r="KZZ192" s="396"/>
      <c r="LAA192" s="396"/>
      <c r="LAB192" s="396"/>
      <c r="LAC192" s="396"/>
      <c r="LAD192" s="396"/>
      <c r="LAE192" s="396"/>
      <c r="LAF192" s="396"/>
      <c r="LAG192" s="396"/>
      <c r="LAH192" s="396"/>
      <c r="LAI192" s="396"/>
      <c r="LAJ192" s="396"/>
      <c r="LAK192" s="396"/>
      <c r="LAL192" s="396"/>
      <c r="LAM192" s="396"/>
      <c r="LAN192" s="396"/>
      <c r="LAO192" s="396"/>
      <c r="LAP192" s="396"/>
      <c r="LAQ192" s="396"/>
      <c r="LAR192" s="396"/>
      <c r="LAS192" s="396"/>
      <c r="LAT192" s="396"/>
      <c r="LAU192" s="396"/>
      <c r="LAV192" s="396"/>
      <c r="LAW192" s="396"/>
      <c r="LAX192" s="396"/>
      <c r="LAY192" s="396"/>
      <c r="LAZ192" s="396"/>
      <c r="LBA192" s="396"/>
      <c r="LBB192" s="396"/>
      <c r="LBC192" s="396"/>
      <c r="LBD192" s="396"/>
      <c r="LBE192" s="396"/>
      <c r="LBF192" s="396"/>
      <c r="LBG192" s="396"/>
      <c r="LBH192" s="396"/>
      <c r="LBI192" s="396"/>
      <c r="LBJ192" s="396"/>
      <c r="LBK192" s="396"/>
      <c r="LBL192" s="396"/>
      <c r="LBM192" s="396"/>
      <c r="LBN192" s="396"/>
      <c r="LBO192" s="396"/>
      <c r="LBP192" s="396"/>
      <c r="LBQ192" s="396"/>
      <c r="LBR192" s="396"/>
      <c r="LBS192" s="396"/>
      <c r="LBT192" s="396"/>
      <c r="LBU192" s="396"/>
      <c r="LBV192" s="396"/>
      <c r="LBW192" s="396"/>
      <c r="LBX192" s="396"/>
      <c r="LBY192" s="396"/>
      <c r="LBZ192" s="396"/>
      <c r="LCA192" s="396"/>
      <c r="LCB192" s="396"/>
      <c r="LCC192" s="396"/>
      <c r="LCD192" s="396"/>
      <c r="LCE192" s="396"/>
      <c r="LCF192" s="396"/>
      <c r="LCG192" s="396"/>
      <c r="LCH192" s="396"/>
      <c r="LCI192" s="396"/>
      <c r="LCJ192" s="396"/>
      <c r="LCK192" s="396"/>
      <c r="LCL192" s="396"/>
      <c r="LCM192" s="396"/>
      <c r="LCN192" s="396"/>
      <c r="LCO192" s="396"/>
      <c r="LCP192" s="396"/>
      <c r="LCQ192" s="396"/>
      <c r="LCR192" s="396"/>
      <c r="LCS192" s="396"/>
      <c r="LCT192" s="396"/>
      <c r="LCU192" s="396"/>
      <c r="LCV192" s="396"/>
      <c r="LCW192" s="396"/>
      <c r="LCX192" s="396"/>
      <c r="LCY192" s="396"/>
      <c r="LCZ192" s="396"/>
      <c r="LDA192" s="396"/>
      <c r="LDB192" s="396"/>
      <c r="LDC192" s="396"/>
      <c r="LDD192" s="396"/>
      <c r="LDE192" s="396"/>
      <c r="LDF192" s="396"/>
      <c r="LDG192" s="396"/>
      <c r="LDH192" s="396"/>
      <c r="LDI192" s="396"/>
      <c r="LDJ192" s="396"/>
      <c r="LDK192" s="396"/>
      <c r="LDL192" s="396"/>
      <c r="LDM192" s="396"/>
      <c r="LDN192" s="396"/>
      <c r="LDO192" s="396"/>
      <c r="LDP192" s="396"/>
      <c r="LDQ192" s="396"/>
      <c r="LDR192" s="396"/>
      <c r="LDS192" s="396"/>
      <c r="LDT192" s="396"/>
      <c r="LDU192" s="396"/>
      <c r="LDV192" s="396"/>
      <c r="LDW192" s="396"/>
      <c r="LDX192" s="396"/>
      <c r="LDY192" s="396"/>
      <c r="LDZ192" s="396"/>
      <c r="LEA192" s="396"/>
      <c r="LEB192" s="396"/>
      <c r="LEC192" s="396"/>
      <c r="LED192" s="396"/>
      <c r="LEE192" s="396"/>
      <c r="LEF192" s="396"/>
      <c r="LEG192" s="396"/>
      <c r="LEH192" s="396"/>
      <c r="LEI192" s="396"/>
      <c r="LEJ192" s="396"/>
      <c r="LEK192" s="396"/>
      <c r="LEL192" s="396"/>
      <c r="LEM192" s="396"/>
      <c r="LEN192" s="396"/>
      <c r="LEO192" s="396"/>
      <c r="LEP192" s="396"/>
      <c r="LEQ192" s="396"/>
      <c r="LER192" s="396"/>
      <c r="LES192" s="396"/>
      <c r="LET192" s="396"/>
      <c r="LEU192" s="396"/>
      <c r="LEV192" s="396"/>
      <c r="LEW192" s="396"/>
      <c r="LEX192" s="396"/>
      <c r="LEY192" s="396"/>
      <c r="LEZ192" s="396"/>
      <c r="LFA192" s="396"/>
      <c r="LFB192" s="396"/>
      <c r="LFC192" s="396"/>
      <c r="LFD192" s="396"/>
      <c r="LFE192" s="396"/>
      <c r="LFF192" s="396"/>
      <c r="LFG192" s="396"/>
      <c r="LFH192" s="396"/>
      <c r="LFI192" s="396"/>
      <c r="LFJ192" s="396"/>
      <c r="LFK192" s="396"/>
      <c r="LFL192" s="396"/>
      <c r="LFM192" s="396"/>
      <c r="LFN192" s="396"/>
      <c r="LFO192" s="396"/>
      <c r="LFP192" s="396"/>
      <c r="LFQ192" s="396"/>
      <c r="LFR192" s="396"/>
      <c r="LFS192" s="396"/>
      <c r="LFT192" s="396"/>
      <c r="LFU192" s="396"/>
      <c r="LFV192" s="396"/>
      <c r="LFW192" s="396"/>
      <c r="LFX192" s="396"/>
      <c r="LFY192" s="396"/>
      <c r="LFZ192" s="396"/>
      <c r="LGA192" s="396"/>
      <c r="LGB192" s="396"/>
      <c r="LGC192" s="396"/>
      <c r="LGD192" s="396"/>
      <c r="LGE192" s="396"/>
      <c r="LGF192" s="396"/>
      <c r="LGG192" s="396"/>
      <c r="LGH192" s="396"/>
      <c r="LGI192" s="396"/>
      <c r="LGJ192" s="396"/>
      <c r="LGK192" s="396"/>
      <c r="LGL192" s="396"/>
      <c r="LGM192" s="396"/>
      <c r="LGN192" s="396"/>
      <c r="LGO192" s="396"/>
      <c r="LGP192" s="396"/>
      <c r="LGQ192" s="396"/>
      <c r="LGR192" s="396"/>
      <c r="LGS192" s="396"/>
      <c r="LGT192" s="396"/>
      <c r="LGU192" s="396"/>
      <c r="LGV192" s="396"/>
      <c r="LGW192" s="396"/>
      <c r="LGX192" s="396"/>
      <c r="LGY192" s="396"/>
      <c r="LGZ192" s="396"/>
      <c r="LHA192" s="396"/>
      <c r="LHB192" s="396"/>
      <c r="LHC192" s="396"/>
      <c r="LHD192" s="396"/>
      <c r="LHE192" s="396"/>
      <c r="LHF192" s="396"/>
      <c r="LHG192" s="396"/>
      <c r="LHH192" s="396"/>
      <c r="LHI192" s="396"/>
      <c r="LHJ192" s="396"/>
      <c r="LHK192" s="396"/>
      <c r="LHL192" s="396"/>
      <c r="LHM192" s="396"/>
      <c r="LHN192" s="396"/>
      <c r="LHO192" s="396"/>
      <c r="LHP192" s="396"/>
      <c r="LHQ192" s="396"/>
      <c r="LHR192" s="396"/>
      <c r="LHS192" s="396"/>
      <c r="LHT192" s="396"/>
      <c r="LHU192" s="396"/>
      <c r="LHV192" s="396"/>
      <c r="LHW192" s="396"/>
      <c r="LHX192" s="396"/>
      <c r="LHY192" s="396"/>
      <c r="LHZ192" s="396"/>
      <c r="LIA192" s="396"/>
      <c r="LIB192" s="396"/>
      <c r="LIC192" s="396"/>
      <c r="LID192" s="396"/>
      <c r="LIE192" s="396"/>
      <c r="LIF192" s="396"/>
      <c r="LIG192" s="396"/>
      <c r="LIH192" s="396"/>
      <c r="LII192" s="396"/>
      <c r="LIJ192" s="396"/>
      <c r="LIK192" s="396"/>
      <c r="LIL192" s="396"/>
      <c r="LIM192" s="396"/>
      <c r="LIN192" s="396"/>
      <c r="LIO192" s="396"/>
      <c r="LIP192" s="396"/>
      <c r="LIQ192" s="396"/>
      <c r="LIR192" s="396"/>
      <c r="LIS192" s="396"/>
      <c r="LIT192" s="396"/>
      <c r="LIU192" s="396"/>
      <c r="LIV192" s="396"/>
      <c r="LIW192" s="396"/>
      <c r="LIX192" s="396"/>
      <c r="LIY192" s="396"/>
      <c r="LIZ192" s="396"/>
      <c r="LJA192" s="396"/>
      <c r="LJB192" s="396"/>
      <c r="LJC192" s="396"/>
      <c r="LJD192" s="396"/>
      <c r="LJE192" s="396"/>
      <c r="LJF192" s="396"/>
      <c r="LJG192" s="396"/>
      <c r="LJH192" s="396"/>
      <c r="LJI192" s="396"/>
      <c r="LJJ192" s="396"/>
      <c r="LJK192" s="396"/>
      <c r="LJL192" s="396"/>
      <c r="LJM192" s="396"/>
      <c r="LJN192" s="396"/>
      <c r="LJO192" s="396"/>
      <c r="LJP192" s="396"/>
      <c r="LJQ192" s="396"/>
      <c r="LJR192" s="396"/>
      <c r="LJS192" s="396"/>
      <c r="LJT192" s="396"/>
      <c r="LJU192" s="396"/>
      <c r="LJV192" s="396"/>
      <c r="LJW192" s="396"/>
      <c r="LJX192" s="396"/>
      <c r="LJY192" s="396"/>
      <c r="LJZ192" s="396"/>
      <c r="LKA192" s="396"/>
      <c r="LKB192" s="396"/>
      <c r="LKC192" s="396"/>
      <c r="LKD192" s="396"/>
      <c r="LKE192" s="396"/>
      <c r="LKF192" s="396"/>
      <c r="LKG192" s="396"/>
      <c r="LKH192" s="396"/>
      <c r="LKI192" s="396"/>
      <c r="LKJ192" s="396"/>
      <c r="LKK192" s="396"/>
      <c r="LKL192" s="396"/>
      <c r="LKM192" s="396"/>
      <c r="LKN192" s="396"/>
      <c r="LKO192" s="396"/>
      <c r="LKP192" s="396"/>
      <c r="LKQ192" s="396"/>
      <c r="LKR192" s="396"/>
      <c r="LKS192" s="396"/>
      <c r="LKT192" s="396"/>
      <c r="LKU192" s="396"/>
      <c r="LKV192" s="396"/>
      <c r="LKW192" s="396"/>
      <c r="LKX192" s="396"/>
      <c r="LKY192" s="396"/>
      <c r="LKZ192" s="396"/>
      <c r="LLA192" s="396"/>
      <c r="LLB192" s="396"/>
      <c r="LLC192" s="396"/>
      <c r="LLD192" s="396"/>
      <c r="LLE192" s="396"/>
      <c r="LLF192" s="396"/>
      <c r="LLG192" s="396"/>
      <c r="LLH192" s="396"/>
      <c r="LLI192" s="396"/>
      <c r="LLJ192" s="396"/>
      <c r="LLK192" s="396"/>
      <c r="LLL192" s="396"/>
      <c r="LLM192" s="396"/>
      <c r="LLN192" s="396"/>
      <c r="LLO192" s="396"/>
      <c r="LLP192" s="396"/>
      <c r="LLQ192" s="396"/>
      <c r="LLR192" s="396"/>
      <c r="LLS192" s="396"/>
      <c r="LLT192" s="396"/>
      <c r="LLU192" s="396"/>
      <c r="LLV192" s="396"/>
      <c r="LLW192" s="396"/>
      <c r="LLX192" s="396"/>
      <c r="LLY192" s="396"/>
      <c r="LLZ192" s="396"/>
      <c r="LMA192" s="396"/>
      <c r="LMB192" s="396"/>
      <c r="LMC192" s="396"/>
      <c r="LMD192" s="396"/>
      <c r="LME192" s="396"/>
      <c r="LMF192" s="396"/>
      <c r="LMG192" s="396"/>
      <c r="LMH192" s="396"/>
      <c r="LMI192" s="396"/>
      <c r="LMJ192" s="396"/>
      <c r="LMK192" s="396"/>
      <c r="LML192" s="396"/>
      <c r="LMM192" s="396"/>
      <c r="LMN192" s="396"/>
      <c r="LMO192" s="396"/>
      <c r="LMP192" s="396"/>
      <c r="LMQ192" s="396"/>
      <c r="LMR192" s="396"/>
      <c r="LMS192" s="396"/>
      <c r="LMT192" s="396"/>
      <c r="LMU192" s="396"/>
      <c r="LMV192" s="396"/>
      <c r="LMW192" s="396"/>
      <c r="LMX192" s="396"/>
      <c r="LMY192" s="396"/>
      <c r="LMZ192" s="396"/>
      <c r="LNA192" s="396"/>
      <c r="LNB192" s="396"/>
      <c r="LNC192" s="396"/>
      <c r="LND192" s="396"/>
      <c r="LNE192" s="396"/>
      <c r="LNF192" s="396"/>
      <c r="LNG192" s="396"/>
      <c r="LNH192" s="396"/>
      <c r="LNI192" s="396"/>
      <c r="LNJ192" s="396"/>
      <c r="LNK192" s="396"/>
      <c r="LNL192" s="396"/>
      <c r="LNM192" s="396"/>
      <c r="LNN192" s="396"/>
      <c r="LNO192" s="396"/>
      <c r="LNP192" s="396"/>
      <c r="LNQ192" s="396"/>
      <c r="LNR192" s="396"/>
      <c r="LNS192" s="396"/>
      <c r="LNT192" s="396"/>
      <c r="LNU192" s="396"/>
      <c r="LNV192" s="396"/>
      <c r="LNW192" s="396"/>
      <c r="LNX192" s="396"/>
      <c r="LNY192" s="396"/>
      <c r="LNZ192" s="396"/>
      <c r="LOA192" s="396"/>
      <c r="LOB192" s="396"/>
      <c r="LOC192" s="396"/>
      <c r="LOD192" s="396"/>
      <c r="LOE192" s="396"/>
      <c r="LOF192" s="396"/>
      <c r="LOG192" s="396"/>
      <c r="LOH192" s="396"/>
      <c r="LOI192" s="396"/>
      <c r="LOJ192" s="396"/>
      <c r="LOK192" s="396"/>
      <c r="LOL192" s="396"/>
      <c r="LOM192" s="396"/>
      <c r="LON192" s="396"/>
      <c r="LOO192" s="396"/>
      <c r="LOP192" s="396"/>
      <c r="LOQ192" s="396"/>
      <c r="LOR192" s="396"/>
      <c r="LOS192" s="396"/>
      <c r="LOT192" s="396"/>
      <c r="LOU192" s="396"/>
      <c r="LOV192" s="396"/>
      <c r="LOW192" s="396"/>
      <c r="LOX192" s="396"/>
      <c r="LOY192" s="396"/>
      <c r="LOZ192" s="396"/>
      <c r="LPA192" s="396"/>
      <c r="LPB192" s="396"/>
      <c r="LPC192" s="396"/>
      <c r="LPD192" s="396"/>
      <c r="LPE192" s="396"/>
      <c r="LPF192" s="396"/>
      <c r="LPG192" s="396"/>
      <c r="LPH192" s="396"/>
      <c r="LPI192" s="396"/>
      <c r="LPJ192" s="396"/>
      <c r="LPK192" s="396"/>
      <c r="LPL192" s="396"/>
      <c r="LPM192" s="396"/>
      <c r="LPN192" s="396"/>
      <c r="LPO192" s="396"/>
      <c r="LPP192" s="396"/>
      <c r="LPQ192" s="396"/>
      <c r="LPR192" s="396"/>
      <c r="LPS192" s="396"/>
      <c r="LPT192" s="396"/>
      <c r="LPU192" s="396"/>
      <c r="LPV192" s="396"/>
      <c r="LPW192" s="396"/>
      <c r="LPX192" s="396"/>
      <c r="LPY192" s="396"/>
      <c r="LPZ192" s="396"/>
      <c r="LQA192" s="396"/>
      <c r="LQB192" s="396"/>
      <c r="LQC192" s="396"/>
      <c r="LQD192" s="396"/>
      <c r="LQE192" s="396"/>
      <c r="LQF192" s="396"/>
      <c r="LQG192" s="396"/>
      <c r="LQH192" s="396"/>
      <c r="LQI192" s="396"/>
      <c r="LQJ192" s="396"/>
      <c r="LQK192" s="396"/>
      <c r="LQL192" s="396"/>
      <c r="LQM192" s="396"/>
      <c r="LQN192" s="396"/>
      <c r="LQO192" s="396"/>
      <c r="LQP192" s="396"/>
      <c r="LQQ192" s="396"/>
      <c r="LQR192" s="396"/>
      <c r="LQS192" s="396"/>
      <c r="LQT192" s="396"/>
      <c r="LQU192" s="396"/>
      <c r="LQV192" s="396"/>
      <c r="LQW192" s="396"/>
      <c r="LQX192" s="396"/>
      <c r="LQY192" s="396"/>
      <c r="LQZ192" s="396"/>
      <c r="LRA192" s="396"/>
      <c r="LRB192" s="396"/>
      <c r="LRC192" s="396"/>
      <c r="LRD192" s="396"/>
      <c r="LRE192" s="396"/>
      <c r="LRF192" s="396"/>
      <c r="LRG192" s="396"/>
      <c r="LRH192" s="396"/>
      <c r="LRI192" s="396"/>
      <c r="LRJ192" s="396"/>
      <c r="LRK192" s="396"/>
      <c r="LRL192" s="396"/>
      <c r="LRM192" s="396"/>
      <c r="LRN192" s="396"/>
      <c r="LRO192" s="396"/>
      <c r="LRP192" s="396"/>
      <c r="LRQ192" s="396"/>
      <c r="LRR192" s="396"/>
      <c r="LRS192" s="396"/>
      <c r="LRT192" s="396"/>
      <c r="LRU192" s="396"/>
      <c r="LRV192" s="396"/>
      <c r="LRW192" s="396"/>
      <c r="LRX192" s="396"/>
      <c r="LRY192" s="396"/>
      <c r="LRZ192" s="396"/>
      <c r="LSA192" s="396"/>
      <c r="LSB192" s="396"/>
      <c r="LSC192" s="396"/>
      <c r="LSD192" s="396"/>
      <c r="LSE192" s="396"/>
      <c r="LSF192" s="396"/>
      <c r="LSG192" s="396"/>
      <c r="LSH192" s="396"/>
      <c r="LSI192" s="396"/>
      <c r="LSJ192" s="396"/>
      <c r="LSK192" s="396"/>
      <c r="LSL192" s="396"/>
      <c r="LSM192" s="396"/>
      <c r="LSN192" s="396"/>
      <c r="LSO192" s="396"/>
      <c r="LSP192" s="396"/>
      <c r="LSQ192" s="396"/>
      <c r="LSR192" s="396"/>
      <c r="LSS192" s="396"/>
      <c r="LST192" s="396"/>
      <c r="LSU192" s="396"/>
      <c r="LSV192" s="396"/>
      <c r="LSW192" s="396"/>
      <c r="LSX192" s="396"/>
      <c r="LSY192" s="396"/>
      <c r="LSZ192" s="396"/>
      <c r="LTA192" s="396"/>
      <c r="LTB192" s="396"/>
      <c r="LTC192" s="396"/>
      <c r="LTD192" s="396"/>
      <c r="LTE192" s="396"/>
      <c r="LTF192" s="396"/>
      <c r="LTG192" s="396"/>
      <c r="LTH192" s="396"/>
      <c r="LTI192" s="396"/>
      <c r="LTJ192" s="396"/>
      <c r="LTK192" s="396"/>
      <c r="LTL192" s="396"/>
      <c r="LTM192" s="396"/>
      <c r="LTN192" s="396"/>
      <c r="LTO192" s="396"/>
      <c r="LTP192" s="396"/>
      <c r="LTQ192" s="396"/>
      <c r="LTR192" s="396"/>
      <c r="LTS192" s="396"/>
      <c r="LTT192" s="396"/>
      <c r="LTU192" s="396"/>
      <c r="LTV192" s="396"/>
      <c r="LTW192" s="396"/>
      <c r="LTX192" s="396"/>
      <c r="LTY192" s="396"/>
      <c r="LTZ192" s="396"/>
      <c r="LUA192" s="396"/>
      <c r="LUB192" s="396"/>
      <c r="LUC192" s="396"/>
      <c r="LUD192" s="396"/>
      <c r="LUE192" s="396"/>
      <c r="LUF192" s="396"/>
      <c r="LUG192" s="396"/>
      <c r="LUH192" s="396"/>
      <c r="LUI192" s="396"/>
      <c r="LUJ192" s="396"/>
      <c r="LUK192" s="396"/>
      <c r="LUL192" s="396"/>
      <c r="LUM192" s="396"/>
      <c r="LUN192" s="396"/>
      <c r="LUO192" s="396"/>
      <c r="LUP192" s="396"/>
      <c r="LUQ192" s="396"/>
      <c r="LUR192" s="396"/>
      <c r="LUS192" s="396"/>
      <c r="LUT192" s="396"/>
      <c r="LUU192" s="396"/>
      <c r="LUV192" s="396"/>
      <c r="LUW192" s="396"/>
      <c r="LUX192" s="396"/>
      <c r="LUY192" s="396"/>
      <c r="LUZ192" s="396"/>
      <c r="LVA192" s="396"/>
      <c r="LVB192" s="396"/>
      <c r="LVC192" s="396"/>
      <c r="LVD192" s="396"/>
      <c r="LVE192" s="396"/>
      <c r="LVF192" s="396"/>
      <c r="LVG192" s="396"/>
      <c r="LVH192" s="396"/>
      <c r="LVI192" s="396"/>
      <c r="LVJ192" s="396"/>
      <c r="LVK192" s="396"/>
      <c r="LVL192" s="396"/>
      <c r="LVM192" s="396"/>
      <c r="LVN192" s="396"/>
      <c r="LVO192" s="396"/>
      <c r="LVP192" s="396"/>
      <c r="LVQ192" s="396"/>
      <c r="LVR192" s="396"/>
      <c r="LVS192" s="396"/>
      <c r="LVT192" s="396"/>
      <c r="LVU192" s="396"/>
      <c r="LVV192" s="396"/>
      <c r="LVW192" s="396"/>
      <c r="LVX192" s="396"/>
      <c r="LVY192" s="396"/>
      <c r="LVZ192" s="396"/>
      <c r="LWA192" s="396"/>
      <c r="LWB192" s="396"/>
      <c r="LWC192" s="396"/>
      <c r="LWD192" s="396"/>
      <c r="LWE192" s="396"/>
      <c r="LWF192" s="396"/>
      <c r="LWG192" s="396"/>
      <c r="LWH192" s="396"/>
      <c r="LWI192" s="396"/>
      <c r="LWJ192" s="396"/>
      <c r="LWK192" s="396"/>
      <c r="LWL192" s="396"/>
      <c r="LWM192" s="396"/>
      <c r="LWN192" s="396"/>
      <c r="LWO192" s="396"/>
      <c r="LWP192" s="396"/>
      <c r="LWQ192" s="396"/>
      <c r="LWR192" s="396"/>
      <c r="LWS192" s="396"/>
      <c r="LWT192" s="396"/>
      <c r="LWU192" s="396"/>
      <c r="LWV192" s="396"/>
      <c r="LWW192" s="396"/>
      <c r="LWX192" s="396"/>
      <c r="LWY192" s="396"/>
      <c r="LWZ192" s="396"/>
      <c r="LXA192" s="396"/>
      <c r="LXB192" s="396"/>
      <c r="LXC192" s="396"/>
      <c r="LXD192" s="396"/>
      <c r="LXE192" s="396"/>
      <c r="LXF192" s="396"/>
      <c r="LXG192" s="396"/>
      <c r="LXH192" s="396"/>
      <c r="LXI192" s="396"/>
      <c r="LXJ192" s="396"/>
      <c r="LXK192" s="396"/>
      <c r="LXL192" s="396"/>
      <c r="LXM192" s="396"/>
      <c r="LXN192" s="396"/>
      <c r="LXO192" s="396"/>
      <c r="LXP192" s="396"/>
      <c r="LXQ192" s="396"/>
      <c r="LXR192" s="396"/>
      <c r="LXS192" s="396"/>
      <c r="LXT192" s="396"/>
      <c r="LXU192" s="396"/>
      <c r="LXV192" s="396"/>
      <c r="LXW192" s="396"/>
      <c r="LXX192" s="396"/>
      <c r="LXY192" s="396"/>
      <c r="LXZ192" s="396"/>
      <c r="LYA192" s="396"/>
      <c r="LYB192" s="396"/>
      <c r="LYC192" s="396"/>
      <c r="LYD192" s="396"/>
      <c r="LYE192" s="396"/>
      <c r="LYF192" s="396"/>
      <c r="LYG192" s="396"/>
      <c r="LYH192" s="396"/>
      <c r="LYI192" s="396"/>
      <c r="LYJ192" s="396"/>
      <c r="LYK192" s="396"/>
      <c r="LYL192" s="396"/>
      <c r="LYM192" s="396"/>
      <c r="LYN192" s="396"/>
      <c r="LYO192" s="396"/>
      <c r="LYP192" s="396"/>
      <c r="LYQ192" s="396"/>
      <c r="LYR192" s="396"/>
      <c r="LYS192" s="396"/>
      <c r="LYT192" s="396"/>
      <c r="LYU192" s="396"/>
      <c r="LYV192" s="396"/>
      <c r="LYW192" s="396"/>
      <c r="LYX192" s="396"/>
      <c r="LYY192" s="396"/>
      <c r="LYZ192" s="396"/>
      <c r="LZA192" s="396"/>
      <c r="LZB192" s="396"/>
      <c r="LZC192" s="396"/>
      <c r="LZD192" s="396"/>
      <c r="LZE192" s="396"/>
      <c r="LZF192" s="396"/>
      <c r="LZG192" s="396"/>
      <c r="LZH192" s="396"/>
      <c r="LZI192" s="396"/>
      <c r="LZJ192" s="396"/>
      <c r="LZK192" s="396"/>
      <c r="LZL192" s="396"/>
      <c r="LZM192" s="396"/>
      <c r="LZN192" s="396"/>
      <c r="LZO192" s="396"/>
      <c r="LZP192" s="396"/>
      <c r="LZQ192" s="396"/>
      <c r="LZR192" s="396"/>
      <c r="LZS192" s="396"/>
      <c r="LZT192" s="396"/>
      <c r="LZU192" s="396"/>
      <c r="LZV192" s="396"/>
      <c r="LZW192" s="396"/>
      <c r="LZX192" s="396"/>
      <c r="LZY192" s="396"/>
      <c r="LZZ192" s="396"/>
      <c r="MAA192" s="396"/>
      <c r="MAB192" s="396"/>
      <c r="MAC192" s="396"/>
      <c r="MAD192" s="396"/>
      <c r="MAE192" s="396"/>
      <c r="MAF192" s="396"/>
      <c r="MAG192" s="396"/>
      <c r="MAH192" s="396"/>
      <c r="MAI192" s="396"/>
      <c r="MAJ192" s="396"/>
      <c r="MAK192" s="396"/>
      <c r="MAL192" s="396"/>
      <c r="MAM192" s="396"/>
      <c r="MAN192" s="396"/>
      <c r="MAO192" s="396"/>
      <c r="MAP192" s="396"/>
      <c r="MAQ192" s="396"/>
      <c r="MAR192" s="396"/>
      <c r="MAS192" s="396"/>
      <c r="MAT192" s="396"/>
      <c r="MAU192" s="396"/>
      <c r="MAV192" s="396"/>
      <c r="MAW192" s="396"/>
      <c r="MAX192" s="396"/>
      <c r="MAY192" s="396"/>
      <c r="MAZ192" s="396"/>
      <c r="MBA192" s="396"/>
      <c r="MBB192" s="396"/>
      <c r="MBC192" s="396"/>
      <c r="MBD192" s="396"/>
      <c r="MBE192" s="396"/>
      <c r="MBF192" s="396"/>
      <c r="MBG192" s="396"/>
      <c r="MBH192" s="396"/>
      <c r="MBI192" s="396"/>
      <c r="MBJ192" s="396"/>
      <c r="MBK192" s="396"/>
      <c r="MBL192" s="396"/>
      <c r="MBM192" s="396"/>
      <c r="MBN192" s="396"/>
      <c r="MBO192" s="396"/>
      <c r="MBP192" s="396"/>
      <c r="MBQ192" s="396"/>
      <c r="MBR192" s="396"/>
      <c r="MBS192" s="396"/>
      <c r="MBT192" s="396"/>
      <c r="MBU192" s="396"/>
      <c r="MBV192" s="396"/>
      <c r="MBW192" s="396"/>
      <c r="MBX192" s="396"/>
      <c r="MBY192" s="396"/>
      <c r="MBZ192" s="396"/>
      <c r="MCA192" s="396"/>
      <c r="MCB192" s="396"/>
      <c r="MCC192" s="396"/>
      <c r="MCD192" s="396"/>
      <c r="MCE192" s="396"/>
      <c r="MCF192" s="396"/>
      <c r="MCG192" s="396"/>
      <c r="MCH192" s="396"/>
      <c r="MCI192" s="396"/>
      <c r="MCJ192" s="396"/>
      <c r="MCK192" s="396"/>
      <c r="MCL192" s="396"/>
      <c r="MCM192" s="396"/>
      <c r="MCN192" s="396"/>
      <c r="MCO192" s="396"/>
      <c r="MCP192" s="396"/>
      <c r="MCQ192" s="396"/>
      <c r="MCR192" s="396"/>
      <c r="MCS192" s="396"/>
      <c r="MCT192" s="396"/>
      <c r="MCU192" s="396"/>
      <c r="MCV192" s="396"/>
      <c r="MCW192" s="396"/>
      <c r="MCX192" s="396"/>
      <c r="MCY192" s="396"/>
      <c r="MCZ192" s="396"/>
      <c r="MDA192" s="396"/>
      <c r="MDB192" s="396"/>
      <c r="MDC192" s="396"/>
      <c r="MDD192" s="396"/>
      <c r="MDE192" s="396"/>
      <c r="MDF192" s="396"/>
      <c r="MDG192" s="396"/>
      <c r="MDH192" s="396"/>
      <c r="MDI192" s="396"/>
      <c r="MDJ192" s="396"/>
      <c r="MDK192" s="396"/>
      <c r="MDL192" s="396"/>
      <c r="MDM192" s="396"/>
      <c r="MDN192" s="396"/>
      <c r="MDO192" s="396"/>
      <c r="MDP192" s="396"/>
      <c r="MDQ192" s="396"/>
      <c r="MDR192" s="396"/>
      <c r="MDS192" s="396"/>
      <c r="MDT192" s="396"/>
      <c r="MDU192" s="396"/>
      <c r="MDV192" s="396"/>
      <c r="MDW192" s="396"/>
      <c r="MDX192" s="396"/>
      <c r="MDY192" s="396"/>
      <c r="MDZ192" s="396"/>
      <c r="MEA192" s="396"/>
      <c r="MEB192" s="396"/>
      <c r="MEC192" s="396"/>
      <c r="MED192" s="396"/>
      <c r="MEE192" s="396"/>
      <c r="MEF192" s="396"/>
      <c r="MEG192" s="396"/>
      <c r="MEH192" s="396"/>
      <c r="MEI192" s="396"/>
      <c r="MEJ192" s="396"/>
      <c r="MEK192" s="396"/>
      <c r="MEL192" s="396"/>
      <c r="MEM192" s="396"/>
      <c r="MEN192" s="396"/>
      <c r="MEO192" s="396"/>
      <c r="MEP192" s="396"/>
      <c r="MEQ192" s="396"/>
      <c r="MER192" s="396"/>
      <c r="MES192" s="396"/>
      <c r="MET192" s="396"/>
      <c r="MEU192" s="396"/>
      <c r="MEV192" s="396"/>
      <c r="MEW192" s="396"/>
      <c r="MEX192" s="396"/>
      <c r="MEY192" s="396"/>
      <c r="MEZ192" s="396"/>
      <c r="MFA192" s="396"/>
      <c r="MFB192" s="396"/>
      <c r="MFC192" s="396"/>
      <c r="MFD192" s="396"/>
      <c r="MFE192" s="396"/>
      <c r="MFF192" s="396"/>
      <c r="MFG192" s="396"/>
      <c r="MFH192" s="396"/>
      <c r="MFI192" s="396"/>
      <c r="MFJ192" s="396"/>
      <c r="MFK192" s="396"/>
      <c r="MFL192" s="396"/>
      <c r="MFM192" s="396"/>
      <c r="MFN192" s="396"/>
      <c r="MFO192" s="396"/>
      <c r="MFP192" s="396"/>
      <c r="MFQ192" s="396"/>
      <c r="MFR192" s="396"/>
      <c r="MFS192" s="396"/>
      <c r="MFT192" s="396"/>
      <c r="MFU192" s="396"/>
      <c r="MFV192" s="396"/>
      <c r="MFW192" s="396"/>
      <c r="MFX192" s="396"/>
      <c r="MFY192" s="396"/>
      <c r="MFZ192" s="396"/>
      <c r="MGA192" s="396"/>
      <c r="MGB192" s="396"/>
      <c r="MGC192" s="396"/>
      <c r="MGD192" s="396"/>
      <c r="MGE192" s="396"/>
      <c r="MGF192" s="396"/>
      <c r="MGG192" s="396"/>
      <c r="MGH192" s="396"/>
      <c r="MGI192" s="396"/>
      <c r="MGJ192" s="396"/>
      <c r="MGK192" s="396"/>
      <c r="MGL192" s="396"/>
      <c r="MGM192" s="396"/>
      <c r="MGN192" s="396"/>
      <c r="MGO192" s="396"/>
      <c r="MGP192" s="396"/>
      <c r="MGQ192" s="396"/>
      <c r="MGR192" s="396"/>
      <c r="MGS192" s="396"/>
      <c r="MGT192" s="396"/>
      <c r="MGU192" s="396"/>
      <c r="MGV192" s="396"/>
      <c r="MGW192" s="396"/>
      <c r="MGX192" s="396"/>
      <c r="MGY192" s="396"/>
      <c r="MGZ192" s="396"/>
      <c r="MHA192" s="396"/>
      <c r="MHB192" s="396"/>
      <c r="MHC192" s="396"/>
      <c r="MHD192" s="396"/>
      <c r="MHE192" s="396"/>
      <c r="MHF192" s="396"/>
      <c r="MHG192" s="396"/>
      <c r="MHH192" s="396"/>
      <c r="MHI192" s="396"/>
      <c r="MHJ192" s="396"/>
      <c r="MHK192" s="396"/>
      <c r="MHL192" s="396"/>
      <c r="MHM192" s="396"/>
      <c r="MHN192" s="396"/>
      <c r="MHO192" s="396"/>
      <c r="MHP192" s="396"/>
      <c r="MHQ192" s="396"/>
      <c r="MHR192" s="396"/>
      <c r="MHS192" s="396"/>
      <c r="MHT192" s="396"/>
      <c r="MHU192" s="396"/>
      <c r="MHV192" s="396"/>
      <c r="MHW192" s="396"/>
      <c r="MHX192" s="396"/>
      <c r="MHY192" s="396"/>
      <c r="MHZ192" s="396"/>
      <c r="MIA192" s="396"/>
      <c r="MIB192" s="396"/>
      <c r="MIC192" s="396"/>
      <c r="MID192" s="396"/>
      <c r="MIE192" s="396"/>
      <c r="MIF192" s="396"/>
      <c r="MIG192" s="396"/>
      <c r="MIH192" s="396"/>
      <c r="MII192" s="396"/>
      <c r="MIJ192" s="396"/>
      <c r="MIK192" s="396"/>
      <c r="MIL192" s="396"/>
      <c r="MIM192" s="396"/>
      <c r="MIN192" s="396"/>
      <c r="MIO192" s="396"/>
      <c r="MIP192" s="396"/>
      <c r="MIQ192" s="396"/>
      <c r="MIR192" s="396"/>
      <c r="MIS192" s="396"/>
      <c r="MIT192" s="396"/>
      <c r="MIU192" s="396"/>
      <c r="MIV192" s="396"/>
      <c r="MIW192" s="396"/>
      <c r="MIX192" s="396"/>
      <c r="MIY192" s="396"/>
      <c r="MIZ192" s="396"/>
      <c r="MJA192" s="396"/>
      <c r="MJB192" s="396"/>
      <c r="MJC192" s="396"/>
      <c r="MJD192" s="396"/>
      <c r="MJE192" s="396"/>
      <c r="MJF192" s="396"/>
      <c r="MJG192" s="396"/>
      <c r="MJH192" s="396"/>
      <c r="MJI192" s="396"/>
      <c r="MJJ192" s="396"/>
      <c r="MJK192" s="396"/>
      <c r="MJL192" s="396"/>
      <c r="MJM192" s="396"/>
      <c r="MJN192" s="396"/>
      <c r="MJO192" s="396"/>
      <c r="MJP192" s="396"/>
      <c r="MJQ192" s="396"/>
      <c r="MJR192" s="396"/>
      <c r="MJS192" s="396"/>
      <c r="MJT192" s="396"/>
      <c r="MJU192" s="396"/>
      <c r="MJV192" s="396"/>
      <c r="MJW192" s="396"/>
      <c r="MJX192" s="396"/>
      <c r="MJY192" s="396"/>
      <c r="MJZ192" s="396"/>
      <c r="MKA192" s="396"/>
      <c r="MKB192" s="396"/>
      <c r="MKC192" s="396"/>
      <c r="MKD192" s="396"/>
      <c r="MKE192" s="396"/>
      <c r="MKF192" s="396"/>
      <c r="MKG192" s="396"/>
      <c r="MKH192" s="396"/>
      <c r="MKI192" s="396"/>
      <c r="MKJ192" s="396"/>
      <c r="MKK192" s="396"/>
      <c r="MKL192" s="396"/>
      <c r="MKM192" s="396"/>
      <c r="MKN192" s="396"/>
      <c r="MKO192" s="396"/>
      <c r="MKP192" s="396"/>
      <c r="MKQ192" s="396"/>
      <c r="MKR192" s="396"/>
      <c r="MKS192" s="396"/>
      <c r="MKT192" s="396"/>
      <c r="MKU192" s="396"/>
      <c r="MKV192" s="396"/>
      <c r="MKW192" s="396"/>
      <c r="MKX192" s="396"/>
      <c r="MKY192" s="396"/>
      <c r="MKZ192" s="396"/>
      <c r="MLA192" s="396"/>
      <c r="MLB192" s="396"/>
      <c r="MLC192" s="396"/>
      <c r="MLD192" s="396"/>
      <c r="MLE192" s="396"/>
      <c r="MLF192" s="396"/>
      <c r="MLG192" s="396"/>
      <c r="MLH192" s="396"/>
      <c r="MLI192" s="396"/>
      <c r="MLJ192" s="396"/>
      <c r="MLK192" s="396"/>
      <c r="MLL192" s="396"/>
      <c r="MLM192" s="396"/>
      <c r="MLN192" s="396"/>
      <c r="MLO192" s="396"/>
      <c r="MLP192" s="396"/>
      <c r="MLQ192" s="396"/>
      <c r="MLR192" s="396"/>
      <c r="MLS192" s="396"/>
      <c r="MLT192" s="396"/>
      <c r="MLU192" s="396"/>
      <c r="MLV192" s="396"/>
      <c r="MLW192" s="396"/>
      <c r="MLX192" s="396"/>
      <c r="MLY192" s="396"/>
      <c r="MLZ192" s="396"/>
      <c r="MMA192" s="396"/>
      <c r="MMB192" s="396"/>
      <c r="MMC192" s="396"/>
      <c r="MMD192" s="396"/>
      <c r="MME192" s="396"/>
      <c r="MMF192" s="396"/>
      <c r="MMG192" s="396"/>
      <c r="MMH192" s="396"/>
      <c r="MMI192" s="396"/>
      <c r="MMJ192" s="396"/>
      <c r="MMK192" s="396"/>
      <c r="MML192" s="396"/>
      <c r="MMM192" s="396"/>
      <c r="MMN192" s="396"/>
      <c r="MMO192" s="396"/>
      <c r="MMP192" s="396"/>
      <c r="MMQ192" s="396"/>
      <c r="MMR192" s="396"/>
      <c r="MMS192" s="396"/>
      <c r="MMT192" s="396"/>
      <c r="MMU192" s="396"/>
      <c r="MMV192" s="396"/>
      <c r="MMW192" s="396"/>
      <c r="MMX192" s="396"/>
      <c r="MMY192" s="396"/>
      <c r="MMZ192" s="396"/>
      <c r="MNA192" s="396"/>
      <c r="MNB192" s="396"/>
      <c r="MNC192" s="396"/>
      <c r="MND192" s="396"/>
      <c r="MNE192" s="396"/>
      <c r="MNF192" s="396"/>
      <c r="MNG192" s="396"/>
      <c r="MNH192" s="396"/>
      <c r="MNI192" s="396"/>
      <c r="MNJ192" s="396"/>
      <c r="MNK192" s="396"/>
      <c r="MNL192" s="396"/>
      <c r="MNM192" s="396"/>
      <c r="MNN192" s="396"/>
      <c r="MNO192" s="396"/>
      <c r="MNP192" s="396"/>
      <c r="MNQ192" s="396"/>
      <c r="MNR192" s="396"/>
      <c r="MNS192" s="396"/>
      <c r="MNT192" s="396"/>
      <c r="MNU192" s="396"/>
      <c r="MNV192" s="396"/>
      <c r="MNW192" s="396"/>
      <c r="MNX192" s="396"/>
      <c r="MNY192" s="396"/>
      <c r="MNZ192" s="396"/>
      <c r="MOA192" s="396"/>
      <c r="MOB192" s="396"/>
      <c r="MOC192" s="396"/>
      <c r="MOD192" s="396"/>
      <c r="MOE192" s="396"/>
      <c r="MOF192" s="396"/>
      <c r="MOG192" s="396"/>
      <c r="MOH192" s="396"/>
      <c r="MOI192" s="396"/>
      <c r="MOJ192" s="396"/>
      <c r="MOK192" s="396"/>
      <c r="MOL192" s="396"/>
      <c r="MOM192" s="396"/>
      <c r="MON192" s="396"/>
      <c r="MOO192" s="396"/>
      <c r="MOP192" s="396"/>
      <c r="MOQ192" s="396"/>
      <c r="MOR192" s="396"/>
      <c r="MOS192" s="396"/>
      <c r="MOT192" s="396"/>
      <c r="MOU192" s="396"/>
      <c r="MOV192" s="396"/>
      <c r="MOW192" s="396"/>
      <c r="MOX192" s="396"/>
      <c r="MOY192" s="396"/>
      <c r="MOZ192" s="396"/>
      <c r="MPA192" s="396"/>
      <c r="MPB192" s="396"/>
      <c r="MPC192" s="396"/>
      <c r="MPD192" s="396"/>
      <c r="MPE192" s="396"/>
      <c r="MPF192" s="396"/>
      <c r="MPG192" s="396"/>
      <c r="MPH192" s="396"/>
      <c r="MPI192" s="396"/>
      <c r="MPJ192" s="396"/>
      <c r="MPK192" s="396"/>
      <c r="MPL192" s="396"/>
      <c r="MPM192" s="396"/>
      <c r="MPN192" s="396"/>
      <c r="MPO192" s="396"/>
      <c r="MPP192" s="396"/>
      <c r="MPQ192" s="396"/>
      <c r="MPR192" s="396"/>
      <c r="MPS192" s="396"/>
      <c r="MPT192" s="396"/>
      <c r="MPU192" s="396"/>
      <c r="MPV192" s="396"/>
      <c r="MPW192" s="396"/>
      <c r="MPX192" s="396"/>
      <c r="MPY192" s="396"/>
      <c r="MPZ192" s="396"/>
      <c r="MQA192" s="396"/>
      <c r="MQB192" s="396"/>
      <c r="MQC192" s="396"/>
      <c r="MQD192" s="396"/>
      <c r="MQE192" s="396"/>
      <c r="MQF192" s="396"/>
      <c r="MQG192" s="396"/>
      <c r="MQH192" s="396"/>
      <c r="MQI192" s="396"/>
      <c r="MQJ192" s="396"/>
      <c r="MQK192" s="396"/>
      <c r="MQL192" s="396"/>
      <c r="MQM192" s="396"/>
      <c r="MQN192" s="396"/>
      <c r="MQO192" s="396"/>
      <c r="MQP192" s="396"/>
      <c r="MQQ192" s="396"/>
      <c r="MQR192" s="396"/>
      <c r="MQS192" s="396"/>
      <c r="MQT192" s="396"/>
      <c r="MQU192" s="396"/>
      <c r="MQV192" s="396"/>
      <c r="MQW192" s="396"/>
      <c r="MQX192" s="396"/>
      <c r="MQY192" s="396"/>
      <c r="MQZ192" s="396"/>
      <c r="MRA192" s="396"/>
      <c r="MRB192" s="396"/>
      <c r="MRC192" s="396"/>
      <c r="MRD192" s="396"/>
      <c r="MRE192" s="396"/>
      <c r="MRF192" s="396"/>
      <c r="MRG192" s="396"/>
      <c r="MRH192" s="396"/>
      <c r="MRI192" s="396"/>
      <c r="MRJ192" s="396"/>
      <c r="MRK192" s="396"/>
      <c r="MRL192" s="396"/>
      <c r="MRM192" s="396"/>
      <c r="MRN192" s="396"/>
      <c r="MRO192" s="396"/>
      <c r="MRP192" s="396"/>
      <c r="MRQ192" s="396"/>
      <c r="MRR192" s="396"/>
      <c r="MRS192" s="396"/>
      <c r="MRT192" s="396"/>
      <c r="MRU192" s="396"/>
      <c r="MRV192" s="396"/>
      <c r="MRW192" s="396"/>
      <c r="MRX192" s="396"/>
      <c r="MRY192" s="396"/>
      <c r="MRZ192" s="396"/>
      <c r="MSA192" s="396"/>
      <c r="MSB192" s="396"/>
      <c r="MSC192" s="396"/>
      <c r="MSD192" s="396"/>
      <c r="MSE192" s="396"/>
      <c r="MSF192" s="396"/>
      <c r="MSG192" s="396"/>
      <c r="MSH192" s="396"/>
      <c r="MSI192" s="396"/>
      <c r="MSJ192" s="396"/>
      <c r="MSK192" s="396"/>
      <c r="MSL192" s="396"/>
      <c r="MSM192" s="396"/>
      <c r="MSN192" s="396"/>
      <c r="MSO192" s="396"/>
      <c r="MSP192" s="396"/>
      <c r="MSQ192" s="396"/>
      <c r="MSR192" s="396"/>
      <c r="MSS192" s="396"/>
      <c r="MST192" s="396"/>
      <c r="MSU192" s="396"/>
      <c r="MSV192" s="396"/>
      <c r="MSW192" s="396"/>
      <c r="MSX192" s="396"/>
      <c r="MSY192" s="396"/>
      <c r="MSZ192" s="396"/>
      <c r="MTA192" s="396"/>
      <c r="MTB192" s="396"/>
      <c r="MTC192" s="396"/>
      <c r="MTD192" s="396"/>
      <c r="MTE192" s="396"/>
      <c r="MTF192" s="396"/>
      <c r="MTG192" s="396"/>
      <c r="MTH192" s="396"/>
      <c r="MTI192" s="396"/>
      <c r="MTJ192" s="396"/>
      <c r="MTK192" s="396"/>
      <c r="MTL192" s="396"/>
      <c r="MTM192" s="396"/>
      <c r="MTN192" s="396"/>
      <c r="MTO192" s="396"/>
      <c r="MTP192" s="396"/>
      <c r="MTQ192" s="396"/>
      <c r="MTR192" s="396"/>
      <c r="MTS192" s="396"/>
      <c r="MTT192" s="396"/>
      <c r="MTU192" s="396"/>
      <c r="MTV192" s="396"/>
      <c r="MTW192" s="396"/>
      <c r="MTX192" s="396"/>
      <c r="MTY192" s="396"/>
      <c r="MTZ192" s="396"/>
      <c r="MUA192" s="396"/>
      <c r="MUB192" s="396"/>
      <c r="MUC192" s="396"/>
      <c r="MUD192" s="396"/>
      <c r="MUE192" s="396"/>
      <c r="MUF192" s="396"/>
      <c r="MUG192" s="396"/>
      <c r="MUH192" s="396"/>
      <c r="MUI192" s="396"/>
      <c r="MUJ192" s="396"/>
      <c r="MUK192" s="396"/>
      <c r="MUL192" s="396"/>
      <c r="MUM192" s="396"/>
      <c r="MUN192" s="396"/>
      <c r="MUO192" s="396"/>
      <c r="MUP192" s="396"/>
      <c r="MUQ192" s="396"/>
      <c r="MUR192" s="396"/>
      <c r="MUS192" s="396"/>
      <c r="MUT192" s="396"/>
      <c r="MUU192" s="396"/>
      <c r="MUV192" s="396"/>
      <c r="MUW192" s="396"/>
      <c r="MUX192" s="396"/>
      <c r="MUY192" s="396"/>
      <c r="MUZ192" s="396"/>
      <c r="MVA192" s="396"/>
      <c r="MVB192" s="396"/>
      <c r="MVC192" s="396"/>
      <c r="MVD192" s="396"/>
      <c r="MVE192" s="396"/>
      <c r="MVF192" s="396"/>
      <c r="MVG192" s="396"/>
      <c r="MVH192" s="396"/>
      <c r="MVI192" s="396"/>
      <c r="MVJ192" s="396"/>
      <c r="MVK192" s="396"/>
      <c r="MVL192" s="396"/>
      <c r="MVM192" s="396"/>
      <c r="MVN192" s="396"/>
      <c r="MVO192" s="396"/>
      <c r="MVP192" s="396"/>
      <c r="MVQ192" s="396"/>
      <c r="MVR192" s="396"/>
      <c r="MVS192" s="396"/>
      <c r="MVT192" s="396"/>
      <c r="MVU192" s="396"/>
      <c r="MVV192" s="396"/>
      <c r="MVW192" s="396"/>
      <c r="MVX192" s="396"/>
      <c r="MVY192" s="396"/>
      <c r="MVZ192" s="396"/>
      <c r="MWA192" s="396"/>
      <c r="MWB192" s="396"/>
      <c r="MWC192" s="396"/>
      <c r="MWD192" s="396"/>
      <c r="MWE192" s="396"/>
      <c r="MWF192" s="396"/>
      <c r="MWG192" s="396"/>
      <c r="MWH192" s="396"/>
      <c r="MWI192" s="396"/>
      <c r="MWJ192" s="396"/>
      <c r="MWK192" s="396"/>
      <c r="MWL192" s="396"/>
      <c r="MWM192" s="396"/>
      <c r="MWN192" s="396"/>
      <c r="MWO192" s="396"/>
      <c r="MWP192" s="396"/>
      <c r="MWQ192" s="396"/>
      <c r="MWR192" s="396"/>
      <c r="MWS192" s="396"/>
      <c r="MWT192" s="396"/>
      <c r="MWU192" s="396"/>
      <c r="MWV192" s="396"/>
      <c r="MWW192" s="396"/>
      <c r="MWX192" s="396"/>
      <c r="MWY192" s="396"/>
      <c r="MWZ192" s="396"/>
      <c r="MXA192" s="396"/>
      <c r="MXB192" s="396"/>
      <c r="MXC192" s="396"/>
      <c r="MXD192" s="396"/>
      <c r="MXE192" s="396"/>
      <c r="MXF192" s="396"/>
      <c r="MXG192" s="396"/>
      <c r="MXH192" s="396"/>
      <c r="MXI192" s="396"/>
      <c r="MXJ192" s="396"/>
      <c r="MXK192" s="396"/>
      <c r="MXL192" s="396"/>
      <c r="MXM192" s="396"/>
      <c r="MXN192" s="396"/>
      <c r="MXO192" s="396"/>
      <c r="MXP192" s="396"/>
      <c r="MXQ192" s="396"/>
      <c r="MXR192" s="396"/>
      <c r="MXS192" s="396"/>
      <c r="MXT192" s="396"/>
      <c r="MXU192" s="396"/>
      <c r="MXV192" s="396"/>
      <c r="MXW192" s="396"/>
      <c r="MXX192" s="396"/>
      <c r="MXY192" s="396"/>
      <c r="MXZ192" s="396"/>
      <c r="MYA192" s="396"/>
      <c r="MYB192" s="396"/>
      <c r="MYC192" s="396"/>
      <c r="MYD192" s="396"/>
      <c r="MYE192" s="396"/>
      <c r="MYF192" s="396"/>
      <c r="MYG192" s="396"/>
      <c r="MYH192" s="396"/>
      <c r="MYI192" s="396"/>
      <c r="MYJ192" s="396"/>
      <c r="MYK192" s="396"/>
      <c r="MYL192" s="396"/>
      <c r="MYM192" s="396"/>
      <c r="MYN192" s="396"/>
      <c r="MYO192" s="396"/>
      <c r="MYP192" s="396"/>
      <c r="MYQ192" s="396"/>
      <c r="MYR192" s="396"/>
      <c r="MYS192" s="396"/>
      <c r="MYT192" s="396"/>
      <c r="MYU192" s="396"/>
      <c r="MYV192" s="396"/>
      <c r="MYW192" s="396"/>
      <c r="MYX192" s="396"/>
      <c r="MYY192" s="396"/>
      <c r="MYZ192" s="396"/>
      <c r="MZA192" s="396"/>
      <c r="MZB192" s="396"/>
      <c r="MZC192" s="396"/>
      <c r="MZD192" s="396"/>
      <c r="MZE192" s="396"/>
      <c r="MZF192" s="396"/>
      <c r="MZG192" s="396"/>
      <c r="MZH192" s="396"/>
      <c r="MZI192" s="396"/>
      <c r="MZJ192" s="396"/>
      <c r="MZK192" s="396"/>
      <c r="MZL192" s="396"/>
      <c r="MZM192" s="396"/>
      <c r="MZN192" s="396"/>
      <c r="MZO192" s="396"/>
      <c r="MZP192" s="396"/>
      <c r="MZQ192" s="396"/>
      <c r="MZR192" s="396"/>
      <c r="MZS192" s="396"/>
      <c r="MZT192" s="396"/>
      <c r="MZU192" s="396"/>
      <c r="MZV192" s="396"/>
      <c r="MZW192" s="396"/>
      <c r="MZX192" s="396"/>
      <c r="MZY192" s="396"/>
      <c r="MZZ192" s="396"/>
      <c r="NAA192" s="396"/>
      <c r="NAB192" s="396"/>
      <c r="NAC192" s="396"/>
      <c r="NAD192" s="396"/>
      <c r="NAE192" s="396"/>
      <c r="NAF192" s="396"/>
      <c r="NAG192" s="396"/>
      <c r="NAH192" s="396"/>
      <c r="NAI192" s="396"/>
      <c r="NAJ192" s="396"/>
      <c r="NAK192" s="396"/>
      <c r="NAL192" s="396"/>
      <c r="NAM192" s="396"/>
      <c r="NAN192" s="396"/>
      <c r="NAO192" s="396"/>
      <c r="NAP192" s="396"/>
      <c r="NAQ192" s="396"/>
      <c r="NAR192" s="396"/>
      <c r="NAS192" s="396"/>
      <c r="NAT192" s="396"/>
      <c r="NAU192" s="396"/>
      <c r="NAV192" s="396"/>
      <c r="NAW192" s="396"/>
      <c r="NAX192" s="396"/>
      <c r="NAY192" s="396"/>
      <c r="NAZ192" s="396"/>
      <c r="NBA192" s="396"/>
      <c r="NBB192" s="396"/>
      <c r="NBC192" s="396"/>
      <c r="NBD192" s="396"/>
      <c r="NBE192" s="396"/>
      <c r="NBF192" s="396"/>
      <c r="NBG192" s="396"/>
      <c r="NBH192" s="396"/>
      <c r="NBI192" s="396"/>
      <c r="NBJ192" s="396"/>
      <c r="NBK192" s="396"/>
      <c r="NBL192" s="396"/>
      <c r="NBM192" s="396"/>
      <c r="NBN192" s="396"/>
      <c r="NBO192" s="396"/>
      <c r="NBP192" s="396"/>
      <c r="NBQ192" s="396"/>
      <c r="NBR192" s="396"/>
      <c r="NBS192" s="396"/>
      <c r="NBT192" s="396"/>
      <c r="NBU192" s="396"/>
      <c r="NBV192" s="396"/>
      <c r="NBW192" s="396"/>
      <c r="NBX192" s="396"/>
      <c r="NBY192" s="396"/>
      <c r="NBZ192" s="396"/>
      <c r="NCA192" s="396"/>
      <c r="NCB192" s="396"/>
      <c r="NCC192" s="396"/>
      <c r="NCD192" s="396"/>
      <c r="NCE192" s="396"/>
      <c r="NCF192" s="396"/>
      <c r="NCG192" s="396"/>
      <c r="NCH192" s="396"/>
      <c r="NCI192" s="396"/>
      <c r="NCJ192" s="396"/>
      <c r="NCK192" s="396"/>
      <c r="NCL192" s="396"/>
      <c r="NCM192" s="396"/>
      <c r="NCN192" s="396"/>
      <c r="NCO192" s="396"/>
      <c r="NCP192" s="396"/>
      <c r="NCQ192" s="396"/>
      <c r="NCR192" s="396"/>
      <c r="NCS192" s="396"/>
      <c r="NCT192" s="396"/>
      <c r="NCU192" s="396"/>
      <c r="NCV192" s="396"/>
      <c r="NCW192" s="396"/>
      <c r="NCX192" s="396"/>
      <c r="NCY192" s="396"/>
      <c r="NCZ192" s="396"/>
      <c r="NDA192" s="396"/>
      <c r="NDB192" s="396"/>
      <c r="NDC192" s="396"/>
      <c r="NDD192" s="396"/>
      <c r="NDE192" s="396"/>
      <c r="NDF192" s="396"/>
      <c r="NDG192" s="396"/>
      <c r="NDH192" s="396"/>
      <c r="NDI192" s="396"/>
      <c r="NDJ192" s="396"/>
      <c r="NDK192" s="396"/>
      <c r="NDL192" s="396"/>
      <c r="NDM192" s="396"/>
      <c r="NDN192" s="396"/>
      <c r="NDO192" s="396"/>
      <c r="NDP192" s="396"/>
      <c r="NDQ192" s="396"/>
      <c r="NDR192" s="396"/>
      <c r="NDS192" s="396"/>
      <c r="NDT192" s="396"/>
      <c r="NDU192" s="396"/>
      <c r="NDV192" s="396"/>
      <c r="NDW192" s="396"/>
      <c r="NDX192" s="396"/>
      <c r="NDY192" s="396"/>
      <c r="NDZ192" s="396"/>
      <c r="NEA192" s="396"/>
      <c r="NEB192" s="396"/>
      <c r="NEC192" s="396"/>
      <c r="NED192" s="396"/>
      <c r="NEE192" s="396"/>
      <c r="NEF192" s="396"/>
      <c r="NEG192" s="396"/>
      <c r="NEH192" s="396"/>
      <c r="NEI192" s="396"/>
      <c r="NEJ192" s="396"/>
      <c r="NEK192" s="396"/>
      <c r="NEL192" s="396"/>
      <c r="NEM192" s="396"/>
      <c r="NEN192" s="396"/>
      <c r="NEO192" s="396"/>
      <c r="NEP192" s="396"/>
      <c r="NEQ192" s="396"/>
      <c r="NER192" s="396"/>
      <c r="NES192" s="396"/>
      <c r="NET192" s="396"/>
      <c r="NEU192" s="396"/>
      <c r="NEV192" s="396"/>
      <c r="NEW192" s="396"/>
      <c r="NEX192" s="396"/>
      <c r="NEY192" s="396"/>
      <c r="NEZ192" s="396"/>
      <c r="NFA192" s="396"/>
      <c r="NFB192" s="396"/>
      <c r="NFC192" s="396"/>
      <c r="NFD192" s="396"/>
      <c r="NFE192" s="396"/>
      <c r="NFF192" s="396"/>
      <c r="NFG192" s="396"/>
      <c r="NFH192" s="396"/>
      <c r="NFI192" s="396"/>
      <c r="NFJ192" s="396"/>
      <c r="NFK192" s="396"/>
      <c r="NFL192" s="396"/>
      <c r="NFM192" s="396"/>
      <c r="NFN192" s="396"/>
      <c r="NFO192" s="396"/>
      <c r="NFP192" s="396"/>
      <c r="NFQ192" s="396"/>
      <c r="NFR192" s="396"/>
      <c r="NFS192" s="396"/>
      <c r="NFT192" s="396"/>
      <c r="NFU192" s="396"/>
      <c r="NFV192" s="396"/>
      <c r="NFW192" s="396"/>
      <c r="NFX192" s="396"/>
      <c r="NFY192" s="396"/>
      <c r="NFZ192" s="396"/>
      <c r="NGA192" s="396"/>
      <c r="NGB192" s="396"/>
      <c r="NGC192" s="396"/>
      <c r="NGD192" s="396"/>
      <c r="NGE192" s="396"/>
      <c r="NGF192" s="396"/>
      <c r="NGG192" s="396"/>
      <c r="NGH192" s="396"/>
      <c r="NGI192" s="396"/>
      <c r="NGJ192" s="396"/>
      <c r="NGK192" s="396"/>
      <c r="NGL192" s="396"/>
      <c r="NGM192" s="396"/>
      <c r="NGN192" s="396"/>
      <c r="NGO192" s="396"/>
      <c r="NGP192" s="396"/>
      <c r="NGQ192" s="396"/>
      <c r="NGR192" s="396"/>
      <c r="NGS192" s="396"/>
      <c r="NGT192" s="396"/>
      <c r="NGU192" s="396"/>
      <c r="NGV192" s="396"/>
      <c r="NGW192" s="396"/>
      <c r="NGX192" s="396"/>
      <c r="NGY192" s="396"/>
      <c r="NGZ192" s="396"/>
      <c r="NHA192" s="396"/>
      <c r="NHB192" s="396"/>
      <c r="NHC192" s="396"/>
      <c r="NHD192" s="396"/>
      <c r="NHE192" s="396"/>
      <c r="NHF192" s="396"/>
      <c r="NHG192" s="396"/>
      <c r="NHH192" s="396"/>
      <c r="NHI192" s="396"/>
      <c r="NHJ192" s="396"/>
      <c r="NHK192" s="396"/>
      <c r="NHL192" s="396"/>
      <c r="NHM192" s="396"/>
      <c r="NHN192" s="396"/>
      <c r="NHO192" s="396"/>
      <c r="NHP192" s="396"/>
      <c r="NHQ192" s="396"/>
      <c r="NHR192" s="396"/>
      <c r="NHS192" s="396"/>
      <c r="NHT192" s="396"/>
      <c r="NHU192" s="396"/>
      <c r="NHV192" s="396"/>
      <c r="NHW192" s="396"/>
      <c r="NHX192" s="396"/>
      <c r="NHY192" s="396"/>
      <c r="NHZ192" s="396"/>
      <c r="NIA192" s="396"/>
      <c r="NIB192" s="396"/>
      <c r="NIC192" s="396"/>
      <c r="NID192" s="396"/>
      <c r="NIE192" s="396"/>
      <c r="NIF192" s="396"/>
      <c r="NIG192" s="396"/>
      <c r="NIH192" s="396"/>
      <c r="NII192" s="396"/>
      <c r="NIJ192" s="396"/>
      <c r="NIK192" s="396"/>
      <c r="NIL192" s="396"/>
      <c r="NIM192" s="396"/>
      <c r="NIN192" s="396"/>
      <c r="NIO192" s="396"/>
      <c r="NIP192" s="396"/>
      <c r="NIQ192" s="396"/>
      <c r="NIR192" s="396"/>
      <c r="NIS192" s="396"/>
      <c r="NIT192" s="396"/>
      <c r="NIU192" s="396"/>
      <c r="NIV192" s="396"/>
      <c r="NIW192" s="396"/>
      <c r="NIX192" s="396"/>
      <c r="NIY192" s="396"/>
      <c r="NIZ192" s="396"/>
      <c r="NJA192" s="396"/>
      <c r="NJB192" s="396"/>
      <c r="NJC192" s="396"/>
      <c r="NJD192" s="396"/>
      <c r="NJE192" s="396"/>
      <c r="NJF192" s="396"/>
      <c r="NJG192" s="396"/>
      <c r="NJH192" s="396"/>
      <c r="NJI192" s="396"/>
      <c r="NJJ192" s="396"/>
      <c r="NJK192" s="396"/>
      <c r="NJL192" s="396"/>
      <c r="NJM192" s="396"/>
      <c r="NJN192" s="396"/>
      <c r="NJO192" s="396"/>
      <c r="NJP192" s="396"/>
      <c r="NJQ192" s="396"/>
      <c r="NJR192" s="396"/>
      <c r="NJS192" s="396"/>
      <c r="NJT192" s="396"/>
      <c r="NJU192" s="396"/>
      <c r="NJV192" s="396"/>
      <c r="NJW192" s="396"/>
      <c r="NJX192" s="396"/>
      <c r="NJY192" s="396"/>
      <c r="NJZ192" s="396"/>
      <c r="NKA192" s="396"/>
      <c r="NKB192" s="396"/>
      <c r="NKC192" s="396"/>
      <c r="NKD192" s="396"/>
      <c r="NKE192" s="396"/>
      <c r="NKF192" s="396"/>
      <c r="NKG192" s="396"/>
      <c r="NKH192" s="396"/>
      <c r="NKI192" s="396"/>
      <c r="NKJ192" s="396"/>
      <c r="NKK192" s="396"/>
      <c r="NKL192" s="396"/>
      <c r="NKM192" s="396"/>
      <c r="NKN192" s="396"/>
      <c r="NKO192" s="396"/>
      <c r="NKP192" s="396"/>
      <c r="NKQ192" s="396"/>
      <c r="NKR192" s="396"/>
      <c r="NKS192" s="396"/>
      <c r="NKT192" s="396"/>
      <c r="NKU192" s="396"/>
      <c r="NKV192" s="396"/>
      <c r="NKW192" s="396"/>
      <c r="NKX192" s="396"/>
      <c r="NKY192" s="396"/>
      <c r="NKZ192" s="396"/>
      <c r="NLA192" s="396"/>
      <c r="NLB192" s="396"/>
      <c r="NLC192" s="396"/>
      <c r="NLD192" s="396"/>
      <c r="NLE192" s="396"/>
      <c r="NLF192" s="396"/>
      <c r="NLG192" s="396"/>
      <c r="NLH192" s="396"/>
      <c r="NLI192" s="396"/>
      <c r="NLJ192" s="396"/>
      <c r="NLK192" s="396"/>
      <c r="NLL192" s="396"/>
      <c r="NLM192" s="396"/>
      <c r="NLN192" s="396"/>
      <c r="NLO192" s="396"/>
      <c r="NLP192" s="396"/>
      <c r="NLQ192" s="396"/>
      <c r="NLR192" s="396"/>
      <c r="NLS192" s="396"/>
      <c r="NLT192" s="396"/>
      <c r="NLU192" s="396"/>
      <c r="NLV192" s="396"/>
      <c r="NLW192" s="396"/>
      <c r="NLX192" s="396"/>
      <c r="NLY192" s="396"/>
      <c r="NLZ192" s="396"/>
      <c r="NMA192" s="396"/>
      <c r="NMB192" s="396"/>
      <c r="NMC192" s="396"/>
      <c r="NMD192" s="396"/>
      <c r="NME192" s="396"/>
      <c r="NMF192" s="396"/>
      <c r="NMG192" s="396"/>
      <c r="NMH192" s="396"/>
      <c r="NMI192" s="396"/>
      <c r="NMJ192" s="396"/>
      <c r="NMK192" s="396"/>
      <c r="NML192" s="396"/>
      <c r="NMM192" s="396"/>
      <c r="NMN192" s="396"/>
      <c r="NMO192" s="396"/>
      <c r="NMP192" s="396"/>
      <c r="NMQ192" s="396"/>
      <c r="NMR192" s="396"/>
      <c r="NMS192" s="396"/>
      <c r="NMT192" s="396"/>
      <c r="NMU192" s="396"/>
      <c r="NMV192" s="396"/>
      <c r="NMW192" s="396"/>
      <c r="NMX192" s="396"/>
      <c r="NMY192" s="396"/>
      <c r="NMZ192" s="396"/>
      <c r="NNA192" s="396"/>
      <c r="NNB192" s="396"/>
      <c r="NNC192" s="396"/>
      <c r="NND192" s="396"/>
      <c r="NNE192" s="396"/>
      <c r="NNF192" s="396"/>
      <c r="NNG192" s="396"/>
      <c r="NNH192" s="396"/>
      <c r="NNI192" s="396"/>
      <c r="NNJ192" s="396"/>
      <c r="NNK192" s="396"/>
      <c r="NNL192" s="396"/>
      <c r="NNM192" s="396"/>
      <c r="NNN192" s="396"/>
      <c r="NNO192" s="396"/>
      <c r="NNP192" s="396"/>
      <c r="NNQ192" s="396"/>
      <c r="NNR192" s="396"/>
      <c r="NNS192" s="396"/>
      <c r="NNT192" s="396"/>
      <c r="NNU192" s="396"/>
      <c r="NNV192" s="396"/>
      <c r="NNW192" s="396"/>
      <c r="NNX192" s="396"/>
      <c r="NNY192" s="396"/>
      <c r="NNZ192" s="396"/>
      <c r="NOA192" s="396"/>
      <c r="NOB192" s="396"/>
      <c r="NOC192" s="396"/>
      <c r="NOD192" s="396"/>
      <c r="NOE192" s="396"/>
      <c r="NOF192" s="396"/>
      <c r="NOG192" s="396"/>
      <c r="NOH192" s="396"/>
      <c r="NOI192" s="396"/>
      <c r="NOJ192" s="396"/>
      <c r="NOK192" s="396"/>
      <c r="NOL192" s="396"/>
      <c r="NOM192" s="396"/>
      <c r="NON192" s="396"/>
      <c r="NOO192" s="396"/>
      <c r="NOP192" s="396"/>
      <c r="NOQ192" s="396"/>
      <c r="NOR192" s="396"/>
      <c r="NOS192" s="396"/>
      <c r="NOT192" s="396"/>
      <c r="NOU192" s="396"/>
      <c r="NOV192" s="396"/>
      <c r="NOW192" s="396"/>
      <c r="NOX192" s="396"/>
      <c r="NOY192" s="396"/>
      <c r="NOZ192" s="396"/>
      <c r="NPA192" s="396"/>
      <c r="NPB192" s="396"/>
      <c r="NPC192" s="396"/>
      <c r="NPD192" s="396"/>
      <c r="NPE192" s="396"/>
      <c r="NPF192" s="396"/>
      <c r="NPG192" s="396"/>
      <c r="NPH192" s="396"/>
      <c r="NPI192" s="396"/>
      <c r="NPJ192" s="396"/>
      <c r="NPK192" s="396"/>
      <c r="NPL192" s="396"/>
      <c r="NPM192" s="396"/>
      <c r="NPN192" s="396"/>
      <c r="NPO192" s="396"/>
      <c r="NPP192" s="396"/>
      <c r="NPQ192" s="396"/>
      <c r="NPR192" s="396"/>
      <c r="NPS192" s="396"/>
      <c r="NPT192" s="396"/>
      <c r="NPU192" s="396"/>
      <c r="NPV192" s="396"/>
      <c r="NPW192" s="396"/>
      <c r="NPX192" s="396"/>
      <c r="NPY192" s="396"/>
      <c r="NPZ192" s="396"/>
      <c r="NQA192" s="396"/>
      <c r="NQB192" s="396"/>
      <c r="NQC192" s="396"/>
      <c r="NQD192" s="396"/>
      <c r="NQE192" s="396"/>
      <c r="NQF192" s="396"/>
      <c r="NQG192" s="396"/>
      <c r="NQH192" s="396"/>
      <c r="NQI192" s="396"/>
      <c r="NQJ192" s="396"/>
      <c r="NQK192" s="396"/>
      <c r="NQL192" s="396"/>
      <c r="NQM192" s="396"/>
      <c r="NQN192" s="396"/>
      <c r="NQO192" s="396"/>
      <c r="NQP192" s="396"/>
      <c r="NQQ192" s="396"/>
      <c r="NQR192" s="396"/>
      <c r="NQS192" s="396"/>
      <c r="NQT192" s="396"/>
      <c r="NQU192" s="396"/>
      <c r="NQV192" s="396"/>
      <c r="NQW192" s="396"/>
      <c r="NQX192" s="396"/>
      <c r="NQY192" s="396"/>
      <c r="NQZ192" s="396"/>
      <c r="NRA192" s="396"/>
      <c r="NRB192" s="396"/>
      <c r="NRC192" s="396"/>
      <c r="NRD192" s="396"/>
      <c r="NRE192" s="396"/>
      <c r="NRF192" s="396"/>
      <c r="NRG192" s="396"/>
      <c r="NRH192" s="396"/>
      <c r="NRI192" s="396"/>
      <c r="NRJ192" s="396"/>
      <c r="NRK192" s="396"/>
      <c r="NRL192" s="396"/>
      <c r="NRM192" s="396"/>
      <c r="NRN192" s="396"/>
      <c r="NRO192" s="396"/>
      <c r="NRP192" s="396"/>
      <c r="NRQ192" s="396"/>
      <c r="NRR192" s="396"/>
      <c r="NRS192" s="396"/>
      <c r="NRT192" s="396"/>
      <c r="NRU192" s="396"/>
      <c r="NRV192" s="396"/>
      <c r="NRW192" s="396"/>
      <c r="NRX192" s="396"/>
      <c r="NRY192" s="396"/>
      <c r="NRZ192" s="396"/>
      <c r="NSA192" s="396"/>
      <c r="NSB192" s="396"/>
      <c r="NSC192" s="396"/>
      <c r="NSD192" s="396"/>
      <c r="NSE192" s="396"/>
      <c r="NSF192" s="396"/>
      <c r="NSG192" s="396"/>
      <c r="NSH192" s="396"/>
      <c r="NSI192" s="396"/>
      <c r="NSJ192" s="396"/>
      <c r="NSK192" s="396"/>
      <c r="NSL192" s="396"/>
      <c r="NSM192" s="396"/>
      <c r="NSN192" s="396"/>
      <c r="NSO192" s="396"/>
      <c r="NSP192" s="396"/>
      <c r="NSQ192" s="396"/>
      <c r="NSR192" s="396"/>
      <c r="NSS192" s="396"/>
      <c r="NST192" s="396"/>
      <c r="NSU192" s="396"/>
      <c r="NSV192" s="396"/>
      <c r="NSW192" s="396"/>
      <c r="NSX192" s="396"/>
      <c r="NSY192" s="396"/>
      <c r="NSZ192" s="396"/>
      <c r="NTA192" s="396"/>
      <c r="NTB192" s="396"/>
      <c r="NTC192" s="396"/>
      <c r="NTD192" s="396"/>
      <c r="NTE192" s="396"/>
      <c r="NTF192" s="396"/>
      <c r="NTG192" s="396"/>
      <c r="NTH192" s="396"/>
      <c r="NTI192" s="396"/>
      <c r="NTJ192" s="396"/>
      <c r="NTK192" s="396"/>
      <c r="NTL192" s="396"/>
      <c r="NTM192" s="396"/>
      <c r="NTN192" s="396"/>
      <c r="NTO192" s="396"/>
      <c r="NTP192" s="396"/>
      <c r="NTQ192" s="396"/>
      <c r="NTR192" s="396"/>
      <c r="NTS192" s="396"/>
      <c r="NTT192" s="396"/>
      <c r="NTU192" s="396"/>
      <c r="NTV192" s="396"/>
      <c r="NTW192" s="396"/>
      <c r="NTX192" s="396"/>
      <c r="NTY192" s="396"/>
      <c r="NTZ192" s="396"/>
      <c r="NUA192" s="396"/>
      <c r="NUB192" s="396"/>
      <c r="NUC192" s="396"/>
      <c r="NUD192" s="396"/>
      <c r="NUE192" s="396"/>
      <c r="NUF192" s="396"/>
      <c r="NUG192" s="396"/>
      <c r="NUH192" s="396"/>
      <c r="NUI192" s="396"/>
      <c r="NUJ192" s="396"/>
      <c r="NUK192" s="396"/>
      <c r="NUL192" s="396"/>
      <c r="NUM192" s="396"/>
      <c r="NUN192" s="396"/>
      <c r="NUO192" s="396"/>
      <c r="NUP192" s="396"/>
      <c r="NUQ192" s="396"/>
      <c r="NUR192" s="396"/>
      <c r="NUS192" s="396"/>
      <c r="NUT192" s="396"/>
      <c r="NUU192" s="396"/>
      <c r="NUV192" s="396"/>
      <c r="NUW192" s="396"/>
      <c r="NUX192" s="396"/>
      <c r="NUY192" s="396"/>
      <c r="NUZ192" s="396"/>
      <c r="NVA192" s="396"/>
      <c r="NVB192" s="396"/>
      <c r="NVC192" s="396"/>
      <c r="NVD192" s="396"/>
      <c r="NVE192" s="396"/>
      <c r="NVF192" s="396"/>
      <c r="NVG192" s="396"/>
      <c r="NVH192" s="396"/>
      <c r="NVI192" s="396"/>
      <c r="NVJ192" s="396"/>
      <c r="NVK192" s="396"/>
      <c r="NVL192" s="396"/>
      <c r="NVM192" s="396"/>
      <c r="NVN192" s="396"/>
      <c r="NVO192" s="396"/>
      <c r="NVP192" s="396"/>
      <c r="NVQ192" s="396"/>
      <c r="NVR192" s="396"/>
      <c r="NVS192" s="396"/>
      <c r="NVT192" s="396"/>
      <c r="NVU192" s="396"/>
      <c r="NVV192" s="396"/>
      <c r="NVW192" s="396"/>
      <c r="NVX192" s="396"/>
      <c r="NVY192" s="396"/>
      <c r="NVZ192" s="396"/>
      <c r="NWA192" s="396"/>
      <c r="NWB192" s="396"/>
      <c r="NWC192" s="396"/>
      <c r="NWD192" s="396"/>
      <c r="NWE192" s="396"/>
      <c r="NWF192" s="396"/>
      <c r="NWG192" s="396"/>
      <c r="NWH192" s="396"/>
      <c r="NWI192" s="396"/>
      <c r="NWJ192" s="396"/>
      <c r="NWK192" s="396"/>
      <c r="NWL192" s="396"/>
      <c r="NWM192" s="396"/>
      <c r="NWN192" s="396"/>
      <c r="NWO192" s="396"/>
      <c r="NWP192" s="396"/>
      <c r="NWQ192" s="396"/>
      <c r="NWR192" s="396"/>
      <c r="NWS192" s="396"/>
      <c r="NWT192" s="396"/>
      <c r="NWU192" s="396"/>
      <c r="NWV192" s="396"/>
      <c r="NWW192" s="396"/>
      <c r="NWX192" s="396"/>
      <c r="NWY192" s="396"/>
      <c r="NWZ192" s="396"/>
      <c r="NXA192" s="396"/>
      <c r="NXB192" s="396"/>
      <c r="NXC192" s="396"/>
      <c r="NXD192" s="396"/>
      <c r="NXE192" s="396"/>
      <c r="NXF192" s="396"/>
      <c r="NXG192" s="396"/>
      <c r="NXH192" s="396"/>
      <c r="NXI192" s="396"/>
      <c r="NXJ192" s="396"/>
      <c r="NXK192" s="396"/>
      <c r="NXL192" s="396"/>
      <c r="NXM192" s="396"/>
      <c r="NXN192" s="396"/>
      <c r="NXO192" s="396"/>
      <c r="NXP192" s="396"/>
      <c r="NXQ192" s="396"/>
      <c r="NXR192" s="396"/>
      <c r="NXS192" s="396"/>
      <c r="NXT192" s="396"/>
      <c r="NXU192" s="396"/>
      <c r="NXV192" s="396"/>
      <c r="NXW192" s="396"/>
      <c r="NXX192" s="396"/>
      <c r="NXY192" s="396"/>
      <c r="NXZ192" s="396"/>
      <c r="NYA192" s="396"/>
      <c r="NYB192" s="396"/>
      <c r="NYC192" s="396"/>
      <c r="NYD192" s="396"/>
      <c r="NYE192" s="396"/>
      <c r="NYF192" s="396"/>
      <c r="NYG192" s="396"/>
      <c r="NYH192" s="396"/>
      <c r="NYI192" s="396"/>
      <c r="NYJ192" s="396"/>
      <c r="NYK192" s="396"/>
      <c r="NYL192" s="396"/>
      <c r="NYM192" s="396"/>
      <c r="NYN192" s="396"/>
      <c r="NYO192" s="396"/>
      <c r="NYP192" s="396"/>
      <c r="NYQ192" s="396"/>
      <c r="NYR192" s="396"/>
      <c r="NYS192" s="396"/>
      <c r="NYT192" s="396"/>
      <c r="NYU192" s="396"/>
      <c r="NYV192" s="396"/>
      <c r="NYW192" s="396"/>
      <c r="NYX192" s="396"/>
      <c r="NYY192" s="396"/>
      <c r="NYZ192" s="396"/>
      <c r="NZA192" s="396"/>
      <c r="NZB192" s="396"/>
      <c r="NZC192" s="396"/>
      <c r="NZD192" s="396"/>
      <c r="NZE192" s="396"/>
      <c r="NZF192" s="396"/>
      <c r="NZG192" s="396"/>
      <c r="NZH192" s="396"/>
      <c r="NZI192" s="396"/>
      <c r="NZJ192" s="396"/>
      <c r="NZK192" s="396"/>
      <c r="NZL192" s="396"/>
      <c r="NZM192" s="396"/>
      <c r="NZN192" s="396"/>
      <c r="NZO192" s="396"/>
      <c r="NZP192" s="396"/>
      <c r="NZQ192" s="396"/>
      <c r="NZR192" s="396"/>
      <c r="NZS192" s="396"/>
      <c r="NZT192" s="396"/>
      <c r="NZU192" s="396"/>
      <c r="NZV192" s="396"/>
      <c r="NZW192" s="396"/>
      <c r="NZX192" s="396"/>
      <c r="NZY192" s="396"/>
      <c r="NZZ192" s="396"/>
      <c r="OAA192" s="396"/>
      <c r="OAB192" s="396"/>
      <c r="OAC192" s="396"/>
      <c r="OAD192" s="396"/>
      <c r="OAE192" s="396"/>
      <c r="OAF192" s="396"/>
      <c r="OAG192" s="396"/>
      <c r="OAH192" s="396"/>
      <c r="OAI192" s="396"/>
      <c r="OAJ192" s="396"/>
      <c r="OAK192" s="396"/>
      <c r="OAL192" s="396"/>
      <c r="OAM192" s="396"/>
      <c r="OAN192" s="396"/>
      <c r="OAO192" s="396"/>
      <c r="OAP192" s="396"/>
      <c r="OAQ192" s="396"/>
      <c r="OAR192" s="396"/>
      <c r="OAS192" s="396"/>
      <c r="OAT192" s="396"/>
      <c r="OAU192" s="396"/>
      <c r="OAV192" s="396"/>
      <c r="OAW192" s="396"/>
      <c r="OAX192" s="396"/>
      <c r="OAY192" s="396"/>
      <c r="OAZ192" s="396"/>
      <c r="OBA192" s="396"/>
      <c r="OBB192" s="396"/>
      <c r="OBC192" s="396"/>
      <c r="OBD192" s="396"/>
      <c r="OBE192" s="396"/>
      <c r="OBF192" s="396"/>
      <c r="OBG192" s="396"/>
      <c r="OBH192" s="396"/>
      <c r="OBI192" s="396"/>
      <c r="OBJ192" s="396"/>
      <c r="OBK192" s="396"/>
      <c r="OBL192" s="396"/>
      <c r="OBM192" s="396"/>
      <c r="OBN192" s="396"/>
      <c r="OBO192" s="396"/>
      <c r="OBP192" s="396"/>
      <c r="OBQ192" s="396"/>
      <c r="OBR192" s="396"/>
      <c r="OBS192" s="396"/>
      <c r="OBT192" s="396"/>
      <c r="OBU192" s="396"/>
      <c r="OBV192" s="396"/>
      <c r="OBW192" s="396"/>
      <c r="OBX192" s="396"/>
      <c r="OBY192" s="396"/>
      <c r="OBZ192" s="396"/>
      <c r="OCA192" s="396"/>
      <c r="OCB192" s="396"/>
      <c r="OCC192" s="396"/>
      <c r="OCD192" s="396"/>
      <c r="OCE192" s="396"/>
      <c r="OCF192" s="396"/>
      <c r="OCG192" s="396"/>
      <c r="OCH192" s="396"/>
      <c r="OCI192" s="396"/>
      <c r="OCJ192" s="396"/>
      <c r="OCK192" s="396"/>
      <c r="OCL192" s="396"/>
      <c r="OCM192" s="396"/>
      <c r="OCN192" s="396"/>
      <c r="OCO192" s="396"/>
      <c r="OCP192" s="396"/>
      <c r="OCQ192" s="396"/>
      <c r="OCR192" s="396"/>
      <c r="OCS192" s="396"/>
      <c r="OCT192" s="396"/>
      <c r="OCU192" s="396"/>
      <c r="OCV192" s="396"/>
      <c r="OCW192" s="396"/>
      <c r="OCX192" s="396"/>
      <c r="OCY192" s="396"/>
      <c r="OCZ192" s="396"/>
      <c r="ODA192" s="396"/>
      <c r="ODB192" s="396"/>
      <c r="ODC192" s="396"/>
      <c r="ODD192" s="396"/>
      <c r="ODE192" s="396"/>
      <c r="ODF192" s="396"/>
      <c r="ODG192" s="396"/>
      <c r="ODH192" s="396"/>
      <c r="ODI192" s="396"/>
      <c r="ODJ192" s="396"/>
      <c r="ODK192" s="396"/>
      <c r="ODL192" s="396"/>
      <c r="ODM192" s="396"/>
      <c r="ODN192" s="396"/>
      <c r="ODO192" s="396"/>
      <c r="ODP192" s="396"/>
      <c r="ODQ192" s="396"/>
      <c r="ODR192" s="396"/>
      <c r="ODS192" s="396"/>
      <c r="ODT192" s="396"/>
      <c r="ODU192" s="396"/>
      <c r="ODV192" s="396"/>
      <c r="ODW192" s="396"/>
      <c r="ODX192" s="396"/>
      <c r="ODY192" s="396"/>
      <c r="ODZ192" s="396"/>
      <c r="OEA192" s="396"/>
      <c r="OEB192" s="396"/>
      <c r="OEC192" s="396"/>
      <c r="OED192" s="396"/>
      <c r="OEE192" s="396"/>
      <c r="OEF192" s="396"/>
      <c r="OEG192" s="396"/>
      <c r="OEH192" s="396"/>
      <c r="OEI192" s="396"/>
      <c r="OEJ192" s="396"/>
      <c r="OEK192" s="396"/>
      <c r="OEL192" s="396"/>
      <c r="OEM192" s="396"/>
      <c r="OEN192" s="396"/>
      <c r="OEO192" s="396"/>
      <c r="OEP192" s="396"/>
      <c r="OEQ192" s="396"/>
      <c r="OER192" s="396"/>
      <c r="OES192" s="396"/>
      <c r="OET192" s="396"/>
      <c r="OEU192" s="396"/>
      <c r="OEV192" s="396"/>
      <c r="OEW192" s="396"/>
      <c r="OEX192" s="396"/>
      <c r="OEY192" s="396"/>
      <c r="OEZ192" s="396"/>
      <c r="OFA192" s="396"/>
      <c r="OFB192" s="396"/>
      <c r="OFC192" s="396"/>
      <c r="OFD192" s="396"/>
      <c r="OFE192" s="396"/>
      <c r="OFF192" s="396"/>
      <c r="OFG192" s="396"/>
      <c r="OFH192" s="396"/>
      <c r="OFI192" s="396"/>
      <c r="OFJ192" s="396"/>
      <c r="OFK192" s="396"/>
      <c r="OFL192" s="396"/>
      <c r="OFM192" s="396"/>
      <c r="OFN192" s="396"/>
      <c r="OFO192" s="396"/>
      <c r="OFP192" s="396"/>
      <c r="OFQ192" s="396"/>
      <c r="OFR192" s="396"/>
      <c r="OFS192" s="396"/>
      <c r="OFT192" s="396"/>
      <c r="OFU192" s="396"/>
      <c r="OFV192" s="396"/>
      <c r="OFW192" s="396"/>
      <c r="OFX192" s="396"/>
      <c r="OFY192" s="396"/>
      <c r="OFZ192" s="396"/>
      <c r="OGA192" s="396"/>
      <c r="OGB192" s="396"/>
      <c r="OGC192" s="396"/>
      <c r="OGD192" s="396"/>
      <c r="OGE192" s="396"/>
      <c r="OGF192" s="396"/>
      <c r="OGG192" s="396"/>
      <c r="OGH192" s="396"/>
      <c r="OGI192" s="396"/>
      <c r="OGJ192" s="396"/>
      <c r="OGK192" s="396"/>
      <c r="OGL192" s="396"/>
      <c r="OGM192" s="396"/>
      <c r="OGN192" s="396"/>
      <c r="OGO192" s="396"/>
      <c r="OGP192" s="396"/>
      <c r="OGQ192" s="396"/>
      <c r="OGR192" s="396"/>
      <c r="OGS192" s="396"/>
      <c r="OGT192" s="396"/>
      <c r="OGU192" s="396"/>
      <c r="OGV192" s="396"/>
      <c r="OGW192" s="396"/>
      <c r="OGX192" s="396"/>
      <c r="OGY192" s="396"/>
      <c r="OGZ192" s="396"/>
      <c r="OHA192" s="396"/>
      <c r="OHB192" s="396"/>
      <c r="OHC192" s="396"/>
      <c r="OHD192" s="396"/>
      <c r="OHE192" s="396"/>
      <c r="OHF192" s="396"/>
      <c r="OHG192" s="396"/>
      <c r="OHH192" s="396"/>
      <c r="OHI192" s="396"/>
      <c r="OHJ192" s="396"/>
      <c r="OHK192" s="396"/>
      <c r="OHL192" s="396"/>
      <c r="OHM192" s="396"/>
      <c r="OHN192" s="396"/>
      <c r="OHO192" s="396"/>
      <c r="OHP192" s="396"/>
      <c r="OHQ192" s="396"/>
      <c r="OHR192" s="396"/>
      <c r="OHS192" s="396"/>
      <c r="OHT192" s="396"/>
      <c r="OHU192" s="396"/>
      <c r="OHV192" s="396"/>
      <c r="OHW192" s="396"/>
      <c r="OHX192" s="396"/>
      <c r="OHY192" s="396"/>
      <c r="OHZ192" s="396"/>
      <c r="OIA192" s="396"/>
      <c r="OIB192" s="396"/>
      <c r="OIC192" s="396"/>
      <c r="OID192" s="396"/>
      <c r="OIE192" s="396"/>
      <c r="OIF192" s="396"/>
      <c r="OIG192" s="396"/>
      <c r="OIH192" s="396"/>
      <c r="OII192" s="396"/>
      <c r="OIJ192" s="396"/>
      <c r="OIK192" s="396"/>
      <c r="OIL192" s="396"/>
      <c r="OIM192" s="396"/>
      <c r="OIN192" s="396"/>
      <c r="OIO192" s="396"/>
      <c r="OIP192" s="396"/>
      <c r="OIQ192" s="396"/>
      <c r="OIR192" s="396"/>
      <c r="OIS192" s="396"/>
      <c r="OIT192" s="396"/>
      <c r="OIU192" s="396"/>
      <c r="OIV192" s="396"/>
      <c r="OIW192" s="396"/>
      <c r="OIX192" s="396"/>
      <c r="OIY192" s="396"/>
      <c r="OIZ192" s="396"/>
      <c r="OJA192" s="396"/>
      <c r="OJB192" s="396"/>
      <c r="OJC192" s="396"/>
      <c r="OJD192" s="396"/>
      <c r="OJE192" s="396"/>
      <c r="OJF192" s="396"/>
      <c r="OJG192" s="396"/>
      <c r="OJH192" s="396"/>
      <c r="OJI192" s="396"/>
      <c r="OJJ192" s="396"/>
      <c r="OJK192" s="396"/>
      <c r="OJL192" s="396"/>
      <c r="OJM192" s="396"/>
      <c r="OJN192" s="396"/>
      <c r="OJO192" s="396"/>
      <c r="OJP192" s="396"/>
      <c r="OJQ192" s="396"/>
      <c r="OJR192" s="396"/>
      <c r="OJS192" s="396"/>
      <c r="OJT192" s="396"/>
      <c r="OJU192" s="396"/>
      <c r="OJV192" s="396"/>
      <c r="OJW192" s="396"/>
      <c r="OJX192" s="396"/>
      <c r="OJY192" s="396"/>
      <c r="OJZ192" s="396"/>
      <c r="OKA192" s="396"/>
      <c r="OKB192" s="396"/>
      <c r="OKC192" s="396"/>
      <c r="OKD192" s="396"/>
      <c r="OKE192" s="396"/>
      <c r="OKF192" s="396"/>
      <c r="OKG192" s="396"/>
      <c r="OKH192" s="396"/>
      <c r="OKI192" s="396"/>
      <c r="OKJ192" s="396"/>
      <c r="OKK192" s="396"/>
      <c r="OKL192" s="396"/>
      <c r="OKM192" s="396"/>
      <c r="OKN192" s="396"/>
      <c r="OKO192" s="396"/>
      <c r="OKP192" s="396"/>
      <c r="OKQ192" s="396"/>
      <c r="OKR192" s="396"/>
      <c r="OKS192" s="396"/>
      <c r="OKT192" s="396"/>
      <c r="OKU192" s="396"/>
      <c r="OKV192" s="396"/>
      <c r="OKW192" s="396"/>
      <c r="OKX192" s="396"/>
      <c r="OKY192" s="396"/>
      <c r="OKZ192" s="396"/>
      <c r="OLA192" s="396"/>
      <c r="OLB192" s="396"/>
      <c r="OLC192" s="396"/>
      <c r="OLD192" s="396"/>
      <c r="OLE192" s="396"/>
      <c r="OLF192" s="396"/>
      <c r="OLG192" s="396"/>
      <c r="OLH192" s="396"/>
      <c r="OLI192" s="396"/>
      <c r="OLJ192" s="396"/>
      <c r="OLK192" s="396"/>
      <c r="OLL192" s="396"/>
      <c r="OLM192" s="396"/>
      <c r="OLN192" s="396"/>
      <c r="OLO192" s="396"/>
      <c r="OLP192" s="396"/>
      <c r="OLQ192" s="396"/>
      <c r="OLR192" s="396"/>
      <c r="OLS192" s="396"/>
      <c r="OLT192" s="396"/>
      <c r="OLU192" s="396"/>
      <c r="OLV192" s="396"/>
      <c r="OLW192" s="396"/>
      <c r="OLX192" s="396"/>
      <c r="OLY192" s="396"/>
      <c r="OLZ192" s="396"/>
      <c r="OMA192" s="396"/>
      <c r="OMB192" s="396"/>
      <c r="OMC192" s="396"/>
      <c r="OMD192" s="396"/>
      <c r="OME192" s="396"/>
      <c r="OMF192" s="396"/>
      <c r="OMG192" s="396"/>
      <c r="OMH192" s="396"/>
      <c r="OMI192" s="396"/>
      <c r="OMJ192" s="396"/>
      <c r="OMK192" s="396"/>
      <c r="OML192" s="396"/>
      <c r="OMM192" s="396"/>
      <c r="OMN192" s="396"/>
      <c r="OMO192" s="396"/>
      <c r="OMP192" s="396"/>
      <c r="OMQ192" s="396"/>
      <c r="OMR192" s="396"/>
      <c r="OMS192" s="396"/>
      <c r="OMT192" s="396"/>
      <c r="OMU192" s="396"/>
      <c r="OMV192" s="396"/>
      <c r="OMW192" s="396"/>
      <c r="OMX192" s="396"/>
      <c r="OMY192" s="396"/>
      <c r="OMZ192" s="396"/>
      <c r="ONA192" s="396"/>
      <c r="ONB192" s="396"/>
      <c r="ONC192" s="396"/>
      <c r="OND192" s="396"/>
      <c r="ONE192" s="396"/>
      <c r="ONF192" s="396"/>
      <c r="ONG192" s="396"/>
      <c r="ONH192" s="396"/>
      <c r="ONI192" s="396"/>
      <c r="ONJ192" s="396"/>
      <c r="ONK192" s="396"/>
      <c r="ONL192" s="396"/>
      <c r="ONM192" s="396"/>
      <c r="ONN192" s="396"/>
      <c r="ONO192" s="396"/>
      <c r="ONP192" s="396"/>
      <c r="ONQ192" s="396"/>
      <c r="ONR192" s="396"/>
      <c r="ONS192" s="396"/>
      <c r="ONT192" s="396"/>
      <c r="ONU192" s="396"/>
      <c r="ONV192" s="396"/>
      <c r="ONW192" s="396"/>
      <c r="ONX192" s="396"/>
      <c r="ONY192" s="396"/>
      <c r="ONZ192" s="396"/>
      <c r="OOA192" s="396"/>
      <c r="OOB192" s="396"/>
      <c r="OOC192" s="396"/>
      <c r="OOD192" s="396"/>
      <c r="OOE192" s="396"/>
      <c r="OOF192" s="396"/>
      <c r="OOG192" s="396"/>
      <c r="OOH192" s="396"/>
      <c r="OOI192" s="396"/>
      <c r="OOJ192" s="396"/>
      <c r="OOK192" s="396"/>
      <c r="OOL192" s="396"/>
      <c r="OOM192" s="396"/>
      <c r="OON192" s="396"/>
      <c r="OOO192" s="396"/>
      <c r="OOP192" s="396"/>
      <c r="OOQ192" s="396"/>
      <c r="OOR192" s="396"/>
      <c r="OOS192" s="396"/>
      <c r="OOT192" s="396"/>
      <c r="OOU192" s="396"/>
      <c r="OOV192" s="396"/>
      <c r="OOW192" s="396"/>
      <c r="OOX192" s="396"/>
      <c r="OOY192" s="396"/>
      <c r="OOZ192" s="396"/>
      <c r="OPA192" s="396"/>
      <c r="OPB192" s="396"/>
      <c r="OPC192" s="396"/>
      <c r="OPD192" s="396"/>
      <c r="OPE192" s="396"/>
      <c r="OPF192" s="396"/>
      <c r="OPG192" s="396"/>
      <c r="OPH192" s="396"/>
      <c r="OPI192" s="396"/>
      <c r="OPJ192" s="396"/>
      <c r="OPK192" s="396"/>
      <c r="OPL192" s="396"/>
      <c r="OPM192" s="396"/>
      <c r="OPN192" s="396"/>
      <c r="OPO192" s="396"/>
      <c r="OPP192" s="396"/>
      <c r="OPQ192" s="396"/>
      <c r="OPR192" s="396"/>
      <c r="OPS192" s="396"/>
      <c r="OPT192" s="396"/>
      <c r="OPU192" s="396"/>
      <c r="OPV192" s="396"/>
      <c r="OPW192" s="396"/>
      <c r="OPX192" s="396"/>
      <c r="OPY192" s="396"/>
      <c r="OPZ192" s="396"/>
      <c r="OQA192" s="396"/>
      <c r="OQB192" s="396"/>
      <c r="OQC192" s="396"/>
      <c r="OQD192" s="396"/>
      <c r="OQE192" s="396"/>
      <c r="OQF192" s="396"/>
      <c r="OQG192" s="396"/>
      <c r="OQH192" s="396"/>
      <c r="OQI192" s="396"/>
      <c r="OQJ192" s="396"/>
      <c r="OQK192" s="396"/>
      <c r="OQL192" s="396"/>
      <c r="OQM192" s="396"/>
      <c r="OQN192" s="396"/>
      <c r="OQO192" s="396"/>
      <c r="OQP192" s="396"/>
      <c r="OQQ192" s="396"/>
      <c r="OQR192" s="396"/>
      <c r="OQS192" s="396"/>
      <c r="OQT192" s="396"/>
      <c r="OQU192" s="396"/>
      <c r="OQV192" s="396"/>
      <c r="OQW192" s="396"/>
      <c r="OQX192" s="396"/>
      <c r="OQY192" s="396"/>
      <c r="OQZ192" s="396"/>
      <c r="ORA192" s="396"/>
      <c r="ORB192" s="396"/>
      <c r="ORC192" s="396"/>
      <c r="ORD192" s="396"/>
      <c r="ORE192" s="396"/>
      <c r="ORF192" s="396"/>
      <c r="ORG192" s="396"/>
      <c r="ORH192" s="396"/>
      <c r="ORI192" s="396"/>
      <c r="ORJ192" s="396"/>
      <c r="ORK192" s="396"/>
      <c r="ORL192" s="396"/>
      <c r="ORM192" s="396"/>
      <c r="ORN192" s="396"/>
      <c r="ORO192" s="396"/>
      <c r="ORP192" s="396"/>
      <c r="ORQ192" s="396"/>
      <c r="ORR192" s="396"/>
      <c r="ORS192" s="396"/>
      <c r="ORT192" s="396"/>
      <c r="ORU192" s="396"/>
      <c r="ORV192" s="396"/>
      <c r="ORW192" s="396"/>
      <c r="ORX192" s="396"/>
      <c r="ORY192" s="396"/>
      <c r="ORZ192" s="396"/>
      <c r="OSA192" s="396"/>
      <c r="OSB192" s="396"/>
      <c r="OSC192" s="396"/>
      <c r="OSD192" s="396"/>
      <c r="OSE192" s="396"/>
      <c r="OSF192" s="396"/>
      <c r="OSG192" s="396"/>
      <c r="OSH192" s="396"/>
      <c r="OSI192" s="396"/>
      <c r="OSJ192" s="396"/>
      <c r="OSK192" s="396"/>
      <c r="OSL192" s="396"/>
      <c r="OSM192" s="396"/>
      <c r="OSN192" s="396"/>
      <c r="OSO192" s="396"/>
      <c r="OSP192" s="396"/>
      <c r="OSQ192" s="396"/>
      <c r="OSR192" s="396"/>
      <c r="OSS192" s="396"/>
      <c r="OST192" s="396"/>
      <c r="OSU192" s="396"/>
      <c r="OSV192" s="396"/>
      <c r="OSW192" s="396"/>
      <c r="OSX192" s="396"/>
      <c r="OSY192" s="396"/>
      <c r="OSZ192" s="396"/>
      <c r="OTA192" s="396"/>
      <c r="OTB192" s="396"/>
      <c r="OTC192" s="396"/>
      <c r="OTD192" s="396"/>
      <c r="OTE192" s="396"/>
      <c r="OTF192" s="396"/>
      <c r="OTG192" s="396"/>
      <c r="OTH192" s="396"/>
      <c r="OTI192" s="396"/>
      <c r="OTJ192" s="396"/>
      <c r="OTK192" s="396"/>
      <c r="OTL192" s="396"/>
      <c r="OTM192" s="396"/>
      <c r="OTN192" s="396"/>
      <c r="OTO192" s="396"/>
      <c r="OTP192" s="396"/>
      <c r="OTQ192" s="396"/>
      <c r="OTR192" s="396"/>
      <c r="OTS192" s="396"/>
      <c r="OTT192" s="396"/>
      <c r="OTU192" s="396"/>
      <c r="OTV192" s="396"/>
      <c r="OTW192" s="396"/>
      <c r="OTX192" s="396"/>
      <c r="OTY192" s="396"/>
      <c r="OTZ192" s="396"/>
      <c r="OUA192" s="396"/>
      <c r="OUB192" s="396"/>
      <c r="OUC192" s="396"/>
      <c r="OUD192" s="396"/>
      <c r="OUE192" s="396"/>
      <c r="OUF192" s="396"/>
      <c r="OUG192" s="396"/>
      <c r="OUH192" s="396"/>
      <c r="OUI192" s="396"/>
      <c r="OUJ192" s="396"/>
      <c r="OUK192" s="396"/>
      <c r="OUL192" s="396"/>
      <c r="OUM192" s="396"/>
      <c r="OUN192" s="396"/>
      <c r="OUO192" s="396"/>
      <c r="OUP192" s="396"/>
      <c r="OUQ192" s="396"/>
      <c r="OUR192" s="396"/>
      <c r="OUS192" s="396"/>
      <c r="OUT192" s="396"/>
      <c r="OUU192" s="396"/>
      <c r="OUV192" s="396"/>
      <c r="OUW192" s="396"/>
      <c r="OUX192" s="396"/>
      <c r="OUY192" s="396"/>
      <c r="OUZ192" s="396"/>
      <c r="OVA192" s="396"/>
      <c r="OVB192" s="396"/>
      <c r="OVC192" s="396"/>
      <c r="OVD192" s="396"/>
      <c r="OVE192" s="396"/>
      <c r="OVF192" s="396"/>
      <c r="OVG192" s="396"/>
      <c r="OVH192" s="396"/>
      <c r="OVI192" s="396"/>
      <c r="OVJ192" s="396"/>
      <c r="OVK192" s="396"/>
      <c r="OVL192" s="396"/>
      <c r="OVM192" s="396"/>
      <c r="OVN192" s="396"/>
      <c r="OVO192" s="396"/>
      <c r="OVP192" s="396"/>
      <c r="OVQ192" s="396"/>
      <c r="OVR192" s="396"/>
      <c r="OVS192" s="396"/>
      <c r="OVT192" s="396"/>
      <c r="OVU192" s="396"/>
      <c r="OVV192" s="396"/>
      <c r="OVW192" s="396"/>
      <c r="OVX192" s="396"/>
      <c r="OVY192" s="396"/>
      <c r="OVZ192" s="396"/>
      <c r="OWA192" s="396"/>
      <c r="OWB192" s="396"/>
      <c r="OWC192" s="396"/>
      <c r="OWD192" s="396"/>
      <c r="OWE192" s="396"/>
      <c r="OWF192" s="396"/>
      <c r="OWG192" s="396"/>
      <c r="OWH192" s="396"/>
      <c r="OWI192" s="396"/>
      <c r="OWJ192" s="396"/>
      <c r="OWK192" s="396"/>
      <c r="OWL192" s="396"/>
      <c r="OWM192" s="396"/>
      <c r="OWN192" s="396"/>
      <c r="OWO192" s="396"/>
      <c r="OWP192" s="396"/>
      <c r="OWQ192" s="396"/>
      <c r="OWR192" s="396"/>
      <c r="OWS192" s="396"/>
      <c r="OWT192" s="396"/>
      <c r="OWU192" s="396"/>
      <c r="OWV192" s="396"/>
      <c r="OWW192" s="396"/>
      <c r="OWX192" s="396"/>
      <c r="OWY192" s="396"/>
      <c r="OWZ192" s="396"/>
      <c r="OXA192" s="396"/>
      <c r="OXB192" s="396"/>
      <c r="OXC192" s="396"/>
      <c r="OXD192" s="396"/>
      <c r="OXE192" s="396"/>
      <c r="OXF192" s="396"/>
      <c r="OXG192" s="396"/>
      <c r="OXH192" s="396"/>
      <c r="OXI192" s="396"/>
      <c r="OXJ192" s="396"/>
      <c r="OXK192" s="396"/>
      <c r="OXL192" s="396"/>
      <c r="OXM192" s="396"/>
      <c r="OXN192" s="396"/>
      <c r="OXO192" s="396"/>
      <c r="OXP192" s="396"/>
      <c r="OXQ192" s="396"/>
      <c r="OXR192" s="396"/>
      <c r="OXS192" s="396"/>
      <c r="OXT192" s="396"/>
      <c r="OXU192" s="396"/>
      <c r="OXV192" s="396"/>
      <c r="OXW192" s="396"/>
      <c r="OXX192" s="396"/>
      <c r="OXY192" s="396"/>
      <c r="OXZ192" s="396"/>
      <c r="OYA192" s="396"/>
      <c r="OYB192" s="396"/>
      <c r="OYC192" s="396"/>
      <c r="OYD192" s="396"/>
      <c r="OYE192" s="396"/>
      <c r="OYF192" s="396"/>
      <c r="OYG192" s="396"/>
      <c r="OYH192" s="396"/>
      <c r="OYI192" s="396"/>
      <c r="OYJ192" s="396"/>
      <c r="OYK192" s="396"/>
      <c r="OYL192" s="396"/>
      <c r="OYM192" s="396"/>
      <c r="OYN192" s="396"/>
      <c r="OYO192" s="396"/>
      <c r="OYP192" s="396"/>
      <c r="OYQ192" s="396"/>
      <c r="OYR192" s="396"/>
      <c r="OYS192" s="396"/>
      <c r="OYT192" s="396"/>
      <c r="OYU192" s="396"/>
      <c r="OYV192" s="396"/>
      <c r="OYW192" s="396"/>
      <c r="OYX192" s="396"/>
      <c r="OYY192" s="396"/>
      <c r="OYZ192" s="396"/>
      <c r="OZA192" s="396"/>
      <c r="OZB192" s="396"/>
      <c r="OZC192" s="396"/>
      <c r="OZD192" s="396"/>
      <c r="OZE192" s="396"/>
      <c r="OZF192" s="396"/>
      <c r="OZG192" s="396"/>
      <c r="OZH192" s="396"/>
      <c r="OZI192" s="396"/>
      <c r="OZJ192" s="396"/>
      <c r="OZK192" s="396"/>
      <c r="OZL192" s="396"/>
      <c r="OZM192" s="396"/>
      <c r="OZN192" s="396"/>
      <c r="OZO192" s="396"/>
      <c r="OZP192" s="396"/>
      <c r="OZQ192" s="396"/>
      <c r="OZR192" s="396"/>
      <c r="OZS192" s="396"/>
      <c r="OZT192" s="396"/>
      <c r="OZU192" s="396"/>
      <c r="OZV192" s="396"/>
      <c r="OZW192" s="396"/>
      <c r="OZX192" s="396"/>
      <c r="OZY192" s="396"/>
      <c r="OZZ192" s="396"/>
      <c r="PAA192" s="396"/>
      <c r="PAB192" s="396"/>
      <c r="PAC192" s="396"/>
      <c r="PAD192" s="396"/>
      <c r="PAE192" s="396"/>
      <c r="PAF192" s="396"/>
      <c r="PAG192" s="396"/>
      <c r="PAH192" s="396"/>
      <c r="PAI192" s="396"/>
      <c r="PAJ192" s="396"/>
      <c r="PAK192" s="396"/>
      <c r="PAL192" s="396"/>
      <c r="PAM192" s="396"/>
      <c r="PAN192" s="396"/>
      <c r="PAO192" s="396"/>
      <c r="PAP192" s="396"/>
      <c r="PAQ192" s="396"/>
      <c r="PAR192" s="396"/>
      <c r="PAS192" s="396"/>
      <c r="PAT192" s="396"/>
      <c r="PAU192" s="396"/>
      <c r="PAV192" s="396"/>
      <c r="PAW192" s="396"/>
      <c r="PAX192" s="396"/>
      <c r="PAY192" s="396"/>
      <c r="PAZ192" s="396"/>
      <c r="PBA192" s="396"/>
      <c r="PBB192" s="396"/>
      <c r="PBC192" s="396"/>
      <c r="PBD192" s="396"/>
      <c r="PBE192" s="396"/>
      <c r="PBF192" s="396"/>
      <c r="PBG192" s="396"/>
      <c r="PBH192" s="396"/>
      <c r="PBI192" s="396"/>
      <c r="PBJ192" s="396"/>
      <c r="PBK192" s="396"/>
      <c r="PBL192" s="396"/>
      <c r="PBM192" s="396"/>
      <c r="PBN192" s="396"/>
      <c r="PBO192" s="396"/>
      <c r="PBP192" s="396"/>
      <c r="PBQ192" s="396"/>
      <c r="PBR192" s="396"/>
      <c r="PBS192" s="396"/>
      <c r="PBT192" s="396"/>
      <c r="PBU192" s="396"/>
      <c r="PBV192" s="396"/>
      <c r="PBW192" s="396"/>
      <c r="PBX192" s="396"/>
      <c r="PBY192" s="396"/>
      <c r="PBZ192" s="396"/>
      <c r="PCA192" s="396"/>
      <c r="PCB192" s="396"/>
      <c r="PCC192" s="396"/>
      <c r="PCD192" s="396"/>
      <c r="PCE192" s="396"/>
      <c r="PCF192" s="396"/>
      <c r="PCG192" s="396"/>
      <c r="PCH192" s="396"/>
      <c r="PCI192" s="396"/>
      <c r="PCJ192" s="396"/>
      <c r="PCK192" s="396"/>
      <c r="PCL192" s="396"/>
      <c r="PCM192" s="396"/>
      <c r="PCN192" s="396"/>
      <c r="PCO192" s="396"/>
      <c r="PCP192" s="396"/>
      <c r="PCQ192" s="396"/>
      <c r="PCR192" s="396"/>
      <c r="PCS192" s="396"/>
      <c r="PCT192" s="396"/>
      <c r="PCU192" s="396"/>
      <c r="PCV192" s="396"/>
      <c r="PCW192" s="396"/>
      <c r="PCX192" s="396"/>
      <c r="PCY192" s="396"/>
      <c r="PCZ192" s="396"/>
      <c r="PDA192" s="396"/>
      <c r="PDB192" s="396"/>
      <c r="PDC192" s="396"/>
      <c r="PDD192" s="396"/>
      <c r="PDE192" s="396"/>
      <c r="PDF192" s="396"/>
      <c r="PDG192" s="396"/>
      <c r="PDH192" s="396"/>
      <c r="PDI192" s="396"/>
      <c r="PDJ192" s="396"/>
      <c r="PDK192" s="396"/>
      <c r="PDL192" s="396"/>
      <c r="PDM192" s="396"/>
      <c r="PDN192" s="396"/>
      <c r="PDO192" s="396"/>
      <c r="PDP192" s="396"/>
      <c r="PDQ192" s="396"/>
      <c r="PDR192" s="396"/>
      <c r="PDS192" s="396"/>
      <c r="PDT192" s="396"/>
      <c r="PDU192" s="396"/>
      <c r="PDV192" s="396"/>
      <c r="PDW192" s="396"/>
      <c r="PDX192" s="396"/>
      <c r="PDY192" s="396"/>
      <c r="PDZ192" s="396"/>
      <c r="PEA192" s="396"/>
      <c r="PEB192" s="396"/>
      <c r="PEC192" s="396"/>
      <c r="PED192" s="396"/>
      <c r="PEE192" s="396"/>
      <c r="PEF192" s="396"/>
      <c r="PEG192" s="396"/>
      <c r="PEH192" s="396"/>
      <c r="PEI192" s="396"/>
      <c r="PEJ192" s="396"/>
      <c r="PEK192" s="396"/>
      <c r="PEL192" s="396"/>
      <c r="PEM192" s="396"/>
      <c r="PEN192" s="396"/>
      <c r="PEO192" s="396"/>
      <c r="PEP192" s="396"/>
      <c r="PEQ192" s="396"/>
      <c r="PER192" s="396"/>
      <c r="PES192" s="396"/>
      <c r="PET192" s="396"/>
      <c r="PEU192" s="396"/>
      <c r="PEV192" s="396"/>
      <c r="PEW192" s="396"/>
      <c r="PEX192" s="396"/>
      <c r="PEY192" s="396"/>
      <c r="PEZ192" s="396"/>
      <c r="PFA192" s="396"/>
      <c r="PFB192" s="396"/>
      <c r="PFC192" s="396"/>
      <c r="PFD192" s="396"/>
      <c r="PFE192" s="396"/>
      <c r="PFF192" s="396"/>
      <c r="PFG192" s="396"/>
      <c r="PFH192" s="396"/>
      <c r="PFI192" s="396"/>
      <c r="PFJ192" s="396"/>
      <c r="PFK192" s="396"/>
      <c r="PFL192" s="396"/>
      <c r="PFM192" s="396"/>
      <c r="PFN192" s="396"/>
      <c r="PFO192" s="396"/>
      <c r="PFP192" s="396"/>
      <c r="PFQ192" s="396"/>
      <c r="PFR192" s="396"/>
      <c r="PFS192" s="396"/>
      <c r="PFT192" s="396"/>
      <c r="PFU192" s="396"/>
      <c r="PFV192" s="396"/>
      <c r="PFW192" s="396"/>
      <c r="PFX192" s="396"/>
      <c r="PFY192" s="396"/>
      <c r="PFZ192" s="396"/>
      <c r="PGA192" s="396"/>
      <c r="PGB192" s="396"/>
      <c r="PGC192" s="396"/>
      <c r="PGD192" s="396"/>
      <c r="PGE192" s="396"/>
      <c r="PGF192" s="396"/>
      <c r="PGG192" s="396"/>
      <c r="PGH192" s="396"/>
      <c r="PGI192" s="396"/>
      <c r="PGJ192" s="396"/>
      <c r="PGK192" s="396"/>
      <c r="PGL192" s="396"/>
      <c r="PGM192" s="396"/>
      <c r="PGN192" s="396"/>
      <c r="PGO192" s="396"/>
      <c r="PGP192" s="396"/>
      <c r="PGQ192" s="396"/>
      <c r="PGR192" s="396"/>
      <c r="PGS192" s="396"/>
      <c r="PGT192" s="396"/>
      <c r="PGU192" s="396"/>
      <c r="PGV192" s="396"/>
      <c r="PGW192" s="396"/>
      <c r="PGX192" s="396"/>
      <c r="PGY192" s="396"/>
      <c r="PGZ192" s="396"/>
      <c r="PHA192" s="396"/>
      <c r="PHB192" s="396"/>
      <c r="PHC192" s="396"/>
      <c r="PHD192" s="396"/>
      <c r="PHE192" s="396"/>
      <c r="PHF192" s="396"/>
      <c r="PHG192" s="396"/>
      <c r="PHH192" s="396"/>
      <c r="PHI192" s="396"/>
      <c r="PHJ192" s="396"/>
      <c r="PHK192" s="396"/>
      <c r="PHL192" s="396"/>
      <c r="PHM192" s="396"/>
      <c r="PHN192" s="396"/>
      <c r="PHO192" s="396"/>
      <c r="PHP192" s="396"/>
      <c r="PHQ192" s="396"/>
      <c r="PHR192" s="396"/>
      <c r="PHS192" s="396"/>
      <c r="PHT192" s="396"/>
      <c r="PHU192" s="396"/>
      <c r="PHV192" s="396"/>
      <c r="PHW192" s="396"/>
      <c r="PHX192" s="396"/>
      <c r="PHY192" s="396"/>
      <c r="PHZ192" s="396"/>
      <c r="PIA192" s="396"/>
      <c r="PIB192" s="396"/>
      <c r="PIC192" s="396"/>
      <c r="PID192" s="396"/>
      <c r="PIE192" s="396"/>
      <c r="PIF192" s="396"/>
      <c r="PIG192" s="396"/>
      <c r="PIH192" s="396"/>
      <c r="PII192" s="396"/>
      <c r="PIJ192" s="396"/>
      <c r="PIK192" s="396"/>
      <c r="PIL192" s="396"/>
      <c r="PIM192" s="396"/>
      <c r="PIN192" s="396"/>
      <c r="PIO192" s="396"/>
      <c r="PIP192" s="396"/>
      <c r="PIQ192" s="396"/>
      <c r="PIR192" s="396"/>
      <c r="PIS192" s="396"/>
      <c r="PIT192" s="396"/>
      <c r="PIU192" s="396"/>
      <c r="PIV192" s="396"/>
      <c r="PIW192" s="396"/>
      <c r="PIX192" s="396"/>
      <c r="PIY192" s="396"/>
      <c r="PIZ192" s="396"/>
      <c r="PJA192" s="396"/>
      <c r="PJB192" s="396"/>
      <c r="PJC192" s="396"/>
      <c r="PJD192" s="396"/>
      <c r="PJE192" s="396"/>
      <c r="PJF192" s="396"/>
      <c r="PJG192" s="396"/>
      <c r="PJH192" s="396"/>
      <c r="PJI192" s="396"/>
      <c r="PJJ192" s="396"/>
      <c r="PJK192" s="396"/>
      <c r="PJL192" s="396"/>
      <c r="PJM192" s="396"/>
      <c r="PJN192" s="396"/>
      <c r="PJO192" s="396"/>
      <c r="PJP192" s="396"/>
      <c r="PJQ192" s="396"/>
      <c r="PJR192" s="396"/>
      <c r="PJS192" s="396"/>
      <c r="PJT192" s="396"/>
      <c r="PJU192" s="396"/>
      <c r="PJV192" s="396"/>
      <c r="PJW192" s="396"/>
      <c r="PJX192" s="396"/>
      <c r="PJY192" s="396"/>
      <c r="PJZ192" s="396"/>
      <c r="PKA192" s="396"/>
      <c r="PKB192" s="396"/>
      <c r="PKC192" s="396"/>
      <c r="PKD192" s="396"/>
      <c r="PKE192" s="396"/>
      <c r="PKF192" s="396"/>
      <c r="PKG192" s="396"/>
      <c r="PKH192" s="396"/>
      <c r="PKI192" s="396"/>
      <c r="PKJ192" s="396"/>
      <c r="PKK192" s="396"/>
      <c r="PKL192" s="396"/>
      <c r="PKM192" s="396"/>
      <c r="PKN192" s="396"/>
      <c r="PKO192" s="396"/>
      <c r="PKP192" s="396"/>
      <c r="PKQ192" s="396"/>
      <c r="PKR192" s="396"/>
      <c r="PKS192" s="396"/>
      <c r="PKT192" s="396"/>
      <c r="PKU192" s="396"/>
      <c r="PKV192" s="396"/>
      <c r="PKW192" s="396"/>
      <c r="PKX192" s="396"/>
      <c r="PKY192" s="396"/>
      <c r="PKZ192" s="396"/>
      <c r="PLA192" s="396"/>
      <c r="PLB192" s="396"/>
      <c r="PLC192" s="396"/>
      <c r="PLD192" s="396"/>
      <c r="PLE192" s="396"/>
      <c r="PLF192" s="396"/>
      <c r="PLG192" s="396"/>
      <c r="PLH192" s="396"/>
      <c r="PLI192" s="396"/>
      <c r="PLJ192" s="396"/>
      <c r="PLK192" s="396"/>
      <c r="PLL192" s="396"/>
      <c r="PLM192" s="396"/>
      <c r="PLN192" s="396"/>
      <c r="PLO192" s="396"/>
      <c r="PLP192" s="396"/>
      <c r="PLQ192" s="396"/>
      <c r="PLR192" s="396"/>
      <c r="PLS192" s="396"/>
      <c r="PLT192" s="396"/>
      <c r="PLU192" s="396"/>
      <c r="PLV192" s="396"/>
      <c r="PLW192" s="396"/>
      <c r="PLX192" s="396"/>
      <c r="PLY192" s="396"/>
      <c r="PLZ192" s="396"/>
      <c r="PMA192" s="396"/>
      <c r="PMB192" s="396"/>
      <c r="PMC192" s="396"/>
      <c r="PMD192" s="396"/>
      <c r="PME192" s="396"/>
      <c r="PMF192" s="396"/>
      <c r="PMG192" s="396"/>
      <c r="PMH192" s="396"/>
      <c r="PMI192" s="396"/>
      <c r="PMJ192" s="396"/>
      <c r="PMK192" s="396"/>
      <c r="PML192" s="396"/>
      <c r="PMM192" s="396"/>
      <c r="PMN192" s="396"/>
      <c r="PMO192" s="396"/>
      <c r="PMP192" s="396"/>
      <c r="PMQ192" s="396"/>
      <c r="PMR192" s="396"/>
      <c r="PMS192" s="396"/>
      <c r="PMT192" s="396"/>
      <c r="PMU192" s="396"/>
      <c r="PMV192" s="396"/>
      <c r="PMW192" s="396"/>
      <c r="PMX192" s="396"/>
      <c r="PMY192" s="396"/>
      <c r="PMZ192" s="396"/>
      <c r="PNA192" s="396"/>
      <c r="PNB192" s="396"/>
      <c r="PNC192" s="396"/>
      <c r="PND192" s="396"/>
      <c r="PNE192" s="396"/>
      <c r="PNF192" s="396"/>
      <c r="PNG192" s="396"/>
      <c r="PNH192" s="396"/>
      <c r="PNI192" s="396"/>
      <c r="PNJ192" s="396"/>
      <c r="PNK192" s="396"/>
      <c r="PNL192" s="396"/>
      <c r="PNM192" s="396"/>
      <c r="PNN192" s="396"/>
      <c r="PNO192" s="396"/>
      <c r="PNP192" s="396"/>
      <c r="PNQ192" s="396"/>
      <c r="PNR192" s="396"/>
      <c r="PNS192" s="396"/>
      <c r="PNT192" s="396"/>
      <c r="PNU192" s="396"/>
      <c r="PNV192" s="396"/>
      <c r="PNW192" s="396"/>
      <c r="PNX192" s="396"/>
      <c r="PNY192" s="396"/>
      <c r="PNZ192" s="396"/>
      <c r="POA192" s="396"/>
      <c r="POB192" s="396"/>
      <c r="POC192" s="396"/>
      <c r="POD192" s="396"/>
      <c r="POE192" s="396"/>
      <c r="POF192" s="396"/>
      <c r="POG192" s="396"/>
      <c r="POH192" s="396"/>
      <c r="POI192" s="396"/>
      <c r="POJ192" s="396"/>
      <c r="POK192" s="396"/>
      <c r="POL192" s="396"/>
      <c r="POM192" s="396"/>
      <c r="PON192" s="396"/>
      <c r="POO192" s="396"/>
      <c r="POP192" s="396"/>
      <c r="POQ192" s="396"/>
      <c r="POR192" s="396"/>
      <c r="POS192" s="396"/>
      <c r="POT192" s="396"/>
      <c r="POU192" s="396"/>
      <c r="POV192" s="396"/>
      <c r="POW192" s="396"/>
      <c r="POX192" s="396"/>
      <c r="POY192" s="396"/>
      <c r="POZ192" s="396"/>
      <c r="PPA192" s="396"/>
      <c r="PPB192" s="396"/>
      <c r="PPC192" s="396"/>
      <c r="PPD192" s="396"/>
      <c r="PPE192" s="396"/>
      <c r="PPF192" s="396"/>
      <c r="PPG192" s="396"/>
      <c r="PPH192" s="396"/>
      <c r="PPI192" s="396"/>
      <c r="PPJ192" s="396"/>
      <c r="PPK192" s="396"/>
      <c r="PPL192" s="396"/>
      <c r="PPM192" s="396"/>
      <c r="PPN192" s="396"/>
      <c r="PPO192" s="396"/>
      <c r="PPP192" s="396"/>
      <c r="PPQ192" s="396"/>
      <c r="PPR192" s="396"/>
      <c r="PPS192" s="396"/>
      <c r="PPT192" s="396"/>
      <c r="PPU192" s="396"/>
      <c r="PPV192" s="396"/>
      <c r="PPW192" s="396"/>
      <c r="PPX192" s="396"/>
      <c r="PPY192" s="396"/>
      <c r="PPZ192" s="396"/>
      <c r="PQA192" s="396"/>
      <c r="PQB192" s="396"/>
      <c r="PQC192" s="396"/>
      <c r="PQD192" s="396"/>
      <c r="PQE192" s="396"/>
      <c r="PQF192" s="396"/>
      <c r="PQG192" s="396"/>
      <c r="PQH192" s="396"/>
      <c r="PQI192" s="396"/>
      <c r="PQJ192" s="396"/>
      <c r="PQK192" s="396"/>
      <c r="PQL192" s="396"/>
      <c r="PQM192" s="396"/>
      <c r="PQN192" s="396"/>
      <c r="PQO192" s="396"/>
      <c r="PQP192" s="396"/>
      <c r="PQQ192" s="396"/>
      <c r="PQR192" s="396"/>
      <c r="PQS192" s="396"/>
      <c r="PQT192" s="396"/>
      <c r="PQU192" s="396"/>
      <c r="PQV192" s="396"/>
      <c r="PQW192" s="396"/>
      <c r="PQX192" s="396"/>
      <c r="PQY192" s="396"/>
      <c r="PQZ192" s="396"/>
      <c r="PRA192" s="396"/>
      <c r="PRB192" s="396"/>
      <c r="PRC192" s="396"/>
      <c r="PRD192" s="396"/>
      <c r="PRE192" s="396"/>
      <c r="PRF192" s="396"/>
      <c r="PRG192" s="396"/>
      <c r="PRH192" s="396"/>
      <c r="PRI192" s="396"/>
      <c r="PRJ192" s="396"/>
      <c r="PRK192" s="396"/>
      <c r="PRL192" s="396"/>
      <c r="PRM192" s="396"/>
      <c r="PRN192" s="396"/>
      <c r="PRO192" s="396"/>
      <c r="PRP192" s="396"/>
      <c r="PRQ192" s="396"/>
      <c r="PRR192" s="396"/>
      <c r="PRS192" s="396"/>
      <c r="PRT192" s="396"/>
      <c r="PRU192" s="396"/>
      <c r="PRV192" s="396"/>
      <c r="PRW192" s="396"/>
      <c r="PRX192" s="396"/>
      <c r="PRY192" s="396"/>
      <c r="PRZ192" s="396"/>
      <c r="PSA192" s="396"/>
      <c r="PSB192" s="396"/>
      <c r="PSC192" s="396"/>
      <c r="PSD192" s="396"/>
      <c r="PSE192" s="396"/>
      <c r="PSF192" s="396"/>
      <c r="PSG192" s="396"/>
      <c r="PSH192" s="396"/>
      <c r="PSI192" s="396"/>
      <c r="PSJ192" s="396"/>
      <c r="PSK192" s="396"/>
      <c r="PSL192" s="396"/>
      <c r="PSM192" s="396"/>
      <c r="PSN192" s="396"/>
      <c r="PSO192" s="396"/>
      <c r="PSP192" s="396"/>
      <c r="PSQ192" s="396"/>
      <c r="PSR192" s="396"/>
      <c r="PSS192" s="396"/>
      <c r="PST192" s="396"/>
      <c r="PSU192" s="396"/>
      <c r="PSV192" s="396"/>
      <c r="PSW192" s="396"/>
      <c r="PSX192" s="396"/>
      <c r="PSY192" s="396"/>
      <c r="PSZ192" s="396"/>
      <c r="PTA192" s="396"/>
      <c r="PTB192" s="396"/>
      <c r="PTC192" s="396"/>
      <c r="PTD192" s="396"/>
      <c r="PTE192" s="396"/>
      <c r="PTF192" s="396"/>
      <c r="PTG192" s="396"/>
      <c r="PTH192" s="396"/>
      <c r="PTI192" s="396"/>
      <c r="PTJ192" s="396"/>
      <c r="PTK192" s="396"/>
      <c r="PTL192" s="396"/>
      <c r="PTM192" s="396"/>
      <c r="PTN192" s="396"/>
      <c r="PTO192" s="396"/>
      <c r="PTP192" s="396"/>
      <c r="PTQ192" s="396"/>
      <c r="PTR192" s="396"/>
      <c r="PTS192" s="396"/>
      <c r="PTT192" s="396"/>
      <c r="PTU192" s="396"/>
      <c r="PTV192" s="396"/>
      <c r="PTW192" s="396"/>
      <c r="PTX192" s="396"/>
      <c r="PTY192" s="396"/>
      <c r="PTZ192" s="396"/>
      <c r="PUA192" s="396"/>
      <c r="PUB192" s="396"/>
      <c r="PUC192" s="396"/>
      <c r="PUD192" s="396"/>
      <c r="PUE192" s="396"/>
      <c r="PUF192" s="396"/>
      <c r="PUG192" s="396"/>
      <c r="PUH192" s="396"/>
      <c r="PUI192" s="396"/>
      <c r="PUJ192" s="396"/>
      <c r="PUK192" s="396"/>
      <c r="PUL192" s="396"/>
      <c r="PUM192" s="396"/>
      <c r="PUN192" s="396"/>
      <c r="PUO192" s="396"/>
      <c r="PUP192" s="396"/>
      <c r="PUQ192" s="396"/>
      <c r="PUR192" s="396"/>
      <c r="PUS192" s="396"/>
      <c r="PUT192" s="396"/>
      <c r="PUU192" s="396"/>
      <c r="PUV192" s="396"/>
      <c r="PUW192" s="396"/>
      <c r="PUX192" s="396"/>
      <c r="PUY192" s="396"/>
      <c r="PUZ192" s="396"/>
      <c r="PVA192" s="396"/>
      <c r="PVB192" s="396"/>
      <c r="PVC192" s="396"/>
      <c r="PVD192" s="396"/>
      <c r="PVE192" s="396"/>
      <c r="PVF192" s="396"/>
      <c r="PVG192" s="396"/>
      <c r="PVH192" s="396"/>
      <c r="PVI192" s="396"/>
      <c r="PVJ192" s="396"/>
      <c r="PVK192" s="396"/>
      <c r="PVL192" s="396"/>
      <c r="PVM192" s="396"/>
      <c r="PVN192" s="396"/>
      <c r="PVO192" s="396"/>
      <c r="PVP192" s="396"/>
      <c r="PVQ192" s="396"/>
      <c r="PVR192" s="396"/>
      <c r="PVS192" s="396"/>
      <c r="PVT192" s="396"/>
      <c r="PVU192" s="396"/>
      <c r="PVV192" s="396"/>
      <c r="PVW192" s="396"/>
      <c r="PVX192" s="396"/>
      <c r="PVY192" s="396"/>
      <c r="PVZ192" s="396"/>
      <c r="PWA192" s="396"/>
      <c r="PWB192" s="396"/>
      <c r="PWC192" s="396"/>
      <c r="PWD192" s="396"/>
      <c r="PWE192" s="396"/>
      <c r="PWF192" s="396"/>
      <c r="PWG192" s="396"/>
      <c r="PWH192" s="396"/>
      <c r="PWI192" s="396"/>
      <c r="PWJ192" s="396"/>
      <c r="PWK192" s="396"/>
      <c r="PWL192" s="396"/>
      <c r="PWM192" s="396"/>
      <c r="PWN192" s="396"/>
      <c r="PWO192" s="396"/>
      <c r="PWP192" s="396"/>
      <c r="PWQ192" s="396"/>
      <c r="PWR192" s="396"/>
      <c r="PWS192" s="396"/>
      <c r="PWT192" s="396"/>
      <c r="PWU192" s="396"/>
      <c r="PWV192" s="396"/>
      <c r="PWW192" s="396"/>
      <c r="PWX192" s="396"/>
      <c r="PWY192" s="396"/>
      <c r="PWZ192" s="396"/>
      <c r="PXA192" s="396"/>
      <c r="PXB192" s="396"/>
      <c r="PXC192" s="396"/>
      <c r="PXD192" s="396"/>
      <c r="PXE192" s="396"/>
      <c r="PXF192" s="396"/>
      <c r="PXG192" s="396"/>
      <c r="PXH192" s="396"/>
      <c r="PXI192" s="396"/>
      <c r="PXJ192" s="396"/>
      <c r="PXK192" s="396"/>
      <c r="PXL192" s="396"/>
      <c r="PXM192" s="396"/>
      <c r="PXN192" s="396"/>
      <c r="PXO192" s="396"/>
      <c r="PXP192" s="396"/>
      <c r="PXQ192" s="396"/>
      <c r="PXR192" s="396"/>
      <c r="PXS192" s="396"/>
      <c r="PXT192" s="396"/>
      <c r="PXU192" s="396"/>
      <c r="PXV192" s="396"/>
      <c r="PXW192" s="396"/>
      <c r="PXX192" s="396"/>
      <c r="PXY192" s="396"/>
      <c r="PXZ192" s="396"/>
      <c r="PYA192" s="396"/>
      <c r="PYB192" s="396"/>
      <c r="PYC192" s="396"/>
      <c r="PYD192" s="396"/>
      <c r="PYE192" s="396"/>
      <c r="PYF192" s="396"/>
      <c r="PYG192" s="396"/>
      <c r="PYH192" s="396"/>
      <c r="PYI192" s="396"/>
      <c r="PYJ192" s="396"/>
      <c r="PYK192" s="396"/>
      <c r="PYL192" s="396"/>
      <c r="PYM192" s="396"/>
      <c r="PYN192" s="396"/>
      <c r="PYO192" s="396"/>
      <c r="PYP192" s="396"/>
      <c r="PYQ192" s="396"/>
      <c r="PYR192" s="396"/>
      <c r="PYS192" s="396"/>
      <c r="PYT192" s="396"/>
      <c r="PYU192" s="396"/>
      <c r="PYV192" s="396"/>
      <c r="PYW192" s="396"/>
      <c r="PYX192" s="396"/>
      <c r="PYY192" s="396"/>
      <c r="PYZ192" s="396"/>
      <c r="PZA192" s="396"/>
      <c r="PZB192" s="396"/>
      <c r="PZC192" s="396"/>
      <c r="PZD192" s="396"/>
      <c r="PZE192" s="396"/>
      <c r="PZF192" s="396"/>
      <c r="PZG192" s="396"/>
      <c r="PZH192" s="396"/>
      <c r="PZI192" s="396"/>
      <c r="PZJ192" s="396"/>
      <c r="PZK192" s="396"/>
      <c r="PZL192" s="396"/>
      <c r="PZM192" s="396"/>
      <c r="PZN192" s="396"/>
      <c r="PZO192" s="396"/>
      <c r="PZP192" s="396"/>
      <c r="PZQ192" s="396"/>
      <c r="PZR192" s="396"/>
      <c r="PZS192" s="396"/>
      <c r="PZT192" s="396"/>
      <c r="PZU192" s="396"/>
      <c r="PZV192" s="396"/>
      <c r="PZW192" s="396"/>
      <c r="PZX192" s="396"/>
      <c r="PZY192" s="396"/>
      <c r="PZZ192" s="396"/>
      <c r="QAA192" s="396"/>
      <c r="QAB192" s="396"/>
      <c r="QAC192" s="396"/>
      <c r="QAD192" s="396"/>
      <c r="QAE192" s="396"/>
      <c r="QAF192" s="396"/>
      <c r="QAG192" s="396"/>
      <c r="QAH192" s="396"/>
      <c r="QAI192" s="396"/>
      <c r="QAJ192" s="396"/>
      <c r="QAK192" s="396"/>
      <c r="QAL192" s="396"/>
      <c r="QAM192" s="396"/>
      <c r="QAN192" s="396"/>
      <c r="QAO192" s="396"/>
      <c r="QAP192" s="396"/>
      <c r="QAQ192" s="396"/>
      <c r="QAR192" s="396"/>
      <c r="QAS192" s="396"/>
      <c r="QAT192" s="396"/>
      <c r="QAU192" s="396"/>
      <c r="QAV192" s="396"/>
      <c r="QAW192" s="396"/>
      <c r="QAX192" s="396"/>
      <c r="QAY192" s="396"/>
      <c r="QAZ192" s="396"/>
      <c r="QBA192" s="396"/>
      <c r="QBB192" s="396"/>
      <c r="QBC192" s="396"/>
      <c r="QBD192" s="396"/>
      <c r="QBE192" s="396"/>
      <c r="QBF192" s="396"/>
      <c r="QBG192" s="396"/>
      <c r="QBH192" s="396"/>
      <c r="QBI192" s="396"/>
      <c r="QBJ192" s="396"/>
      <c r="QBK192" s="396"/>
      <c r="QBL192" s="396"/>
      <c r="QBM192" s="396"/>
      <c r="QBN192" s="396"/>
      <c r="QBO192" s="396"/>
      <c r="QBP192" s="396"/>
      <c r="QBQ192" s="396"/>
      <c r="QBR192" s="396"/>
      <c r="QBS192" s="396"/>
      <c r="QBT192" s="396"/>
      <c r="QBU192" s="396"/>
      <c r="QBV192" s="396"/>
      <c r="QBW192" s="396"/>
      <c r="QBX192" s="396"/>
      <c r="QBY192" s="396"/>
      <c r="QBZ192" s="396"/>
      <c r="QCA192" s="396"/>
      <c r="QCB192" s="396"/>
      <c r="QCC192" s="396"/>
      <c r="QCD192" s="396"/>
      <c r="QCE192" s="396"/>
      <c r="QCF192" s="396"/>
      <c r="QCG192" s="396"/>
      <c r="QCH192" s="396"/>
      <c r="QCI192" s="396"/>
      <c r="QCJ192" s="396"/>
      <c r="QCK192" s="396"/>
      <c r="QCL192" s="396"/>
      <c r="QCM192" s="396"/>
      <c r="QCN192" s="396"/>
      <c r="QCO192" s="396"/>
      <c r="QCP192" s="396"/>
      <c r="QCQ192" s="396"/>
      <c r="QCR192" s="396"/>
      <c r="QCS192" s="396"/>
      <c r="QCT192" s="396"/>
      <c r="QCU192" s="396"/>
      <c r="QCV192" s="396"/>
      <c r="QCW192" s="396"/>
      <c r="QCX192" s="396"/>
      <c r="QCY192" s="396"/>
      <c r="QCZ192" s="396"/>
      <c r="QDA192" s="396"/>
      <c r="QDB192" s="396"/>
      <c r="QDC192" s="396"/>
      <c r="QDD192" s="396"/>
      <c r="QDE192" s="396"/>
      <c r="QDF192" s="396"/>
      <c r="QDG192" s="396"/>
      <c r="QDH192" s="396"/>
      <c r="QDI192" s="396"/>
      <c r="QDJ192" s="396"/>
      <c r="QDK192" s="396"/>
      <c r="QDL192" s="396"/>
      <c r="QDM192" s="396"/>
      <c r="QDN192" s="396"/>
      <c r="QDO192" s="396"/>
      <c r="QDP192" s="396"/>
      <c r="QDQ192" s="396"/>
      <c r="QDR192" s="396"/>
      <c r="QDS192" s="396"/>
      <c r="QDT192" s="396"/>
      <c r="QDU192" s="396"/>
      <c r="QDV192" s="396"/>
      <c r="QDW192" s="396"/>
      <c r="QDX192" s="396"/>
      <c r="QDY192" s="396"/>
      <c r="QDZ192" s="396"/>
      <c r="QEA192" s="396"/>
      <c r="QEB192" s="396"/>
      <c r="QEC192" s="396"/>
      <c r="QED192" s="396"/>
      <c r="QEE192" s="396"/>
      <c r="QEF192" s="396"/>
      <c r="QEG192" s="396"/>
      <c r="QEH192" s="396"/>
      <c r="QEI192" s="396"/>
      <c r="QEJ192" s="396"/>
      <c r="QEK192" s="396"/>
      <c r="QEL192" s="396"/>
      <c r="QEM192" s="396"/>
      <c r="QEN192" s="396"/>
      <c r="QEO192" s="396"/>
      <c r="QEP192" s="396"/>
      <c r="QEQ192" s="396"/>
      <c r="QER192" s="396"/>
      <c r="QES192" s="396"/>
      <c r="QET192" s="396"/>
      <c r="QEU192" s="396"/>
      <c r="QEV192" s="396"/>
      <c r="QEW192" s="396"/>
      <c r="QEX192" s="396"/>
      <c r="QEY192" s="396"/>
      <c r="QEZ192" s="396"/>
      <c r="QFA192" s="396"/>
      <c r="QFB192" s="396"/>
      <c r="QFC192" s="396"/>
      <c r="QFD192" s="396"/>
      <c r="QFE192" s="396"/>
      <c r="QFF192" s="396"/>
      <c r="QFG192" s="396"/>
      <c r="QFH192" s="396"/>
      <c r="QFI192" s="396"/>
      <c r="QFJ192" s="396"/>
      <c r="QFK192" s="396"/>
      <c r="QFL192" s="396"/>
      <c r="QFM192" s="396"/>
      <c r="QFN192" s="396"/>
      <c r="QFO192" s="396"/>
      <c r="QFP192" s="396"/>
      <c r="QFQ192" s="396"/>
      <c r="QFR192" s="396"/>
      <c r="QFS192" s="396"/>
      <c r="QFT192" s="396"/>
      <c r="QFU192" s="396"/>
      <c r="QFV192" s="396"/>
      <c r="QFW192" s="396"/>
      <c r="QFX192" s="396"/>
      <c r="QFY192" s="396"/>
      <c r="QFZ192" s="396"/>
      <c r="QGA192" s="396"/>
      <c r="QGB192" s="396"/>
      <c r="QGC192" s="396"/>
      <c r="QGD192" s="396"/>
      <c r="QGE192" s="396"/>
      <c r="QGF192" s="396"/>
      <c r="QGG192" s="396"/>
      <c r="QGH192" s="396"/>
      <c r="QGI192" s="396"/>
      <c r="QGJ192" s="396"/>
      <c r="QGK192" s="396"/>
      <c r="QGL192" s="396"/>
      <c r="QGM192" s="396"/>
      <c r="QGN192" s="396"/>
      <c r="QGO192" s="396"/>
      <c r="QGP192" s="396"/>
      <c r="QGQ192" s="396"/>
      <c r="QGR192" s="396"/>
      <c r="QGS192" s="396"/>
      <c r="QGT192" s="396"/>
      <c r="QGU192" s="396"/>
      <c r="QGV192" s="396"/>
      <c r="QGW192" s="396"/>
      <c r="QGX192" s="396"/>
      <c r="QGY192" s="396"/>
      <c r="QGZ192" s="396"/>
      <c r="QHA192" s="396"/>
      <c r="QHB192" s="396"/>
      <c r="QHC192" s="396"/>
      <c r="QHD192" s="396"/>
      <c r="QHE192" s="396"/>
      <c r="QHF192" s="396"/>
      <c r="QHG192" s="396"/>
      <c r="QHH192" s="396"/>
      <c r="QHI192" s="396"/>
      <c r="QHJ192" s="396"/>
      <c r="QHK192" s="396"/>
      <c r="QHL192" s="396"/>
      <c r="QHM192" s="396"/>
      <c r="QHN192" s="396"/>
      <c r="QHO192" s="396"/>
      <c r="QHP192" s="396"/>
      <c r="QHQ192" s="396"/>
      <c r="QHR192" s="396"/>
      <c r="QHS192" s="396"/>
      <c r="QHT192" s="396"/>
      <c r="QHU192" s="396"/>
      <c r="QHV192" s="396"/>
      <c r="QHW192" s="396"/>
      <c r="QHX192" s="396"/>
      <c r="QHY192" s="396"/>
      <c r="QHZ192" s="396"/>
      <c r="QIA192" s="396"/>
      <c r="QIB192" s="396"/>
      <c r="QIC192" s="396"/>
      <c r="QID192" s="396"/>
      <c r="QIE192" s="396"/>
      <c r="QIF192" s="396"/>
      <c r="QIG192" s="396"/>
      <c r="QIH192" s="396"/>
      <c r="QII192" s="396"/>
      <c r="QIJ192" s="396"/>
      <c r="QIK192" s="396"/>
      <c r="QIL192" s="396"/>
      <c r="QIM192" s="396"/>
      <c r="QIN192" s="396"/>
      <c r="QIO192" s="396"/>
      <c r="QIP192" s="396"/>
      <c r="QIQ192" s="396"/>
      <c r="QIR192" s="396"/>
      <c r="QIS192" s="396"/>
      <c r="QIT192" s="396"/>
      <c r="QIU192" s="396"/>
      <c r="QIV192" s="396"/>
      <c r="QIW192" s="396"/>
      <c r="QIX192" s="396"/>
      <c r="QIY192" s="396"/>
      <c r="QIZ192" s="396"/>
      <c r="QJA192" s="396"/>
      <c r="QJB192" s="396"/>
      <c r="QJC192" s="396"/>
      <c r="QJD192" s="396"/>
      <c r="QJE192" s="396"/>
      <c r="QJF192" s="396"/>
      <c r="QJG192" s="396"/>
      <c r="QJH192" s="396"/>
      <c r="QJI192" s="396"/>
      <c r="QJJ192" s="396"/>
      <c r="QJK192" s="396"/>
      <c r="QJL192" s="396"/>
      <c r="QJM192" s="396"/>
      <c r="QJN192" s="396"/>
      <c r="QJO192" s="396"/>
      <c r="QJP192" s="396"/>
      <c r="QJQ192" s="396"/>
      <c r="QJR192" s="396"/>
      <c r="QJS192" s="396"/>
      <c r="QJT192" s="396"/>
      <c r="QJU192" s="396"/>
      <c r="QJV192" s="396"/>
      <c r="QJW192" s="396"/>
      <c r="QJX192" s="396"/>
      <c r="QJY192" s="396"/>
      <c r="QJZ192" s="396"/>
      <c r="QKA192" s="396"/>
      <c r="QKB192" s="396"/>
      <c r="QKC192" s="396"/>
      <c r="QKD192" s="396"/>
      <c r="QKE192" s="396"/>
      <c r="QKF192" s="396"/>
      <c r="QKG192" s="396"/>
      <c r="QKH192" s="396"/>
      <c r="QKI192" s="396"/>
      <c r="QKJ192" s="396"/>
      <c r="QKK192" s="396"/>
      <c r="QKL192" s="396"/>
      <c r="QKM192" s="396"/>
      <c r="QKN192" s="396"/>
      <c r="QKO192" s="396"/>
      <c r="QKP192" s="396"/>
      <c r="QKQ192" s="396"/>
      <c r="QKR192" s="396"/>
      <c r="QKS192" s="396"/>
      <c r="QKT192" s="396"/>
      <c r="QKU192" s="396"/>
      <c r="QKV192" s="396"/>
      <c r="QKW192" s="396"/>
      <c r="QKX192" s="396"/>
      <c r="QKY192" s="396"/>
      <c r="QKZ192" s="396"/>
      <c r="QLA192" s="396"/>
      <c r="QLB192" s="396"/>
      <c r="QLC192" s="396"/>
      <c r="QLD192" s="396"/>
      <c r="QLE192" s="396"/>
      <c r="QLF192" s="396"/>
      <c r="QLG192" s="396"/>
      <c r="QLH192" s="396"/>
      <c r="QLI192" s="396"/>
      <c r="QLJ192" s="396"/>
      <c r="QLK192" s="396"/>
      <c r="QLL192" s="396"/>
      <c r="QLM192" s="396"/>
      <c r="QLN192" s="396"/>
      <c r="QLO192" s="396"/>
      <c r="QLP192" s="396"/>
      <c r="QLQ192" s="396"/>
      <c r="QLR192" s="396"/>
      <c r="QLS192" s="396"/>
      <c r="QLT192" s="396"/>
      <c r="QLU192" s="396"/>
      <c r="QLV192" s="396"/>
      <c r="QLW192" s="396"/>
      <c r="QLX192" s="396"/>
      <c r="QLY192" s="396"/>
      <c r="QLZ192" s="396"/>
      <c r="QMA192" s="396"/>
      <c r="QMB192" s="396"/>
      <c r="QMC192" s="396"/>
      <c r="QMD192" s="396"/>
      <c r="QME192" s="396"/>
      <c r="QMF192" s="396"/>
      <c r="QMG192" s="396"/>
      <c r="QMH192" s="396"/>
      <c r="QMI192" s="396"/>
      <c r="QMJ192" s="396"/>
      <c r="QMK192" s="396"/>
      <c r="QML192" s="396"/>
      <c r="QMM192" s="396"/>
      <c r="QMN192" s="396"/>
      <c r="QMO192" s="396"/>
      <c r="QMP192" s="396"/>
      <c r="QMQ192" s="396"/>
      <c r="QMR192" s="396"/>
      <c r="QMS192" s="396"/>
      <c r="QMT192" s="396"/>
      <c r="QMU192" s="396"/>
      <c r="QMV192" s="396"/>
      <c r="QMW192" s="396"/>
      <c r="QMX192" s="396"/>
      <c r="QMY192" s="396"/>
      <c r="QMZ192" s="396"/>
      <c r="QNA192" s="396"/>
      <c r="QNB192" s="396"/>
      <c r="QNC192" s="396"/>
      <c r="QND192" s="396"/>
      <c r="QNE192" s="396"/>
      <c r="QNF192" s="396"/>
      <c r="QNG192" s="396"/>
      <c r="QNH192" s="396"/>
      <c r="QNI192" s="396"/>
      <c r="QNJ192" s="396"/>
      <c r="QNK192" s="396"/>
      <c r="QNL192" s="396"/>
      <c r="QNM192" s="396"/>
      <c r="QNN192" s="396"/>
      <c r="QNO192" s="396"/>
      <c r="QNP192" s="396"/>
      <c r="QNQ192" s="396"/>
      <c r="QNR192" s="396"/>
      <c r="QNS192" s="396"/>
      <c r="QNT192" s="396"/>
      <c r="QNU192" s="396"/>
      <c r="QNV192" s="396"/>
      <c r="QNW192" s="396"/>
      <c r="QNX192" s="396"/>
      <c r="QNY192" s="396"/>
      <c r="QNZ192" s="396"/>
      <c r="QOA192" s="396"/>
      <c r="QOB192" s="396"/>
      <c r="QOC192" s="396"/>
      <c r="QOD192" s="396"/>
      <c r="QOE192" s="396"/>
      <c r="QOF192" s="396"/>
      <c r="QOG192" s="396"/>
      <c r="QOH192" s="396"/>
      <c r="QOI192" s="396"/>
      <c r="QOJ192" s="396"/>
      <c r="QOK192" s="396"/>
      <c r="QOL192" s="396"/>
      <c r="QOM192" s="396"/>
      <c r="QON192" s="396"/>
      <c r="QOO192" s="396"/>
      <c r="QOP192" s="396"/>
      <c r="QOQ192" s="396"/>
      <c r="QOR192" s="396"/>
      <c r="QOS192" s="396"/>
      <c r="QOT192" s="396"/>
      <c r="QOU192" s="396"/>
      <c r="QOV192" s="396"/>
      <c r="QOW192" s="396"/>
      <c r="QOX192" s="396"/>
      <c r="QOY192" s="396"/>
      <c r="QOZ192" s="396"/>
      <c r="QPA192" s="396"/>
      <c r="QPB192" s="396"/>
      <c r="QPC192" s="396"/>
      <c r="QPD192" s="396"/>
      <c r="QPE192" s="396"/>
      <c r="QPF192" s="396"/>
      <c r="QPG192" s="396"/>
      <c r="QPH192" s="396"/>
      <c r="QPI192" s="396"/>
      <c r="QPJ192" s="396"/>
      <c r="QPK192" s="396"/>
      <c r="QPL192" s="396"/>
      <c r="QPM192" s="396"/>
      <c r="QPN192" s="396"/>
      <c r="QPO192" s="396"/>
      <c r="QPP192" s="396"/>
      <c r="QPQ192" s="396"/>
      <c r="QPR192" s="396"/>
      <c r="QPS192" s="396"/>
      <c r="QPT192" s="396"/>
      <c r="QPU192" s="396"/>
      <c r="QPV192" s="396"/>
      <c r="QPW192" s="396"/>
      <c r="QPX192" s="396"/>
      <c r="QPY192" s="396"/>
      <c r="QPZ192" s="396"/>
      <c r="QQA192" s="396"/>
      <c r="QQB192" s="396"/>
      <c r="QQC192" s="396"/>
      <c r="QQD192" s="396"/>
      <c r="QQE192" s="396"/>
      <c r="QQF192" s="396"/>
      <c r="QQG192" s="396"/>
      <c r="QQH192" s="396"/>
      <c r="QQI192" s="396"/>
      <c r="QQJ192" s="396"/>
      <c r="QQK192" s="396"/>
      <c r="QQL192" s="396"/>
      <c r="QQM192" s="396"/>
      <c r="QQN192" s="396"/>
      <c r="QQO192" s="396"/>
      <c r="QQP192" s="396"/>
      <c r="QQQ192" s="396"/>
      <c r="QQR192" s="396"/>
      <c r="QQS192" s="396"/>
      <c r="QQT192" s="396"/>
      <c r="QQU192" s="396"/>
      <c r="QQV192" s="396"/>
      <c r="QQW192" s="396"/>
      <c r="QQX192" s="396"/>
      <c r="QQY192" s="396"/>
      <c r="QQZ192" s="396"/>
      <c r="QRA192" s="396"/>
      <c r="QRB192" s="396"/>
      <c r="QRC192" s="396"/>
      <c r="QRD192" s="396"/>
      <c r="QRE192" s="396"/>
      <c r="QRF192" s="396"/>
      <c r="QRG192" s="396"/>
      <c r="QRH192" s="396"/>
      <c r="QRI192" s="396"/>
      <c r="QRJ192" s="396"/>
      <c r="QRK192" s="396"/>
      <c r="QRL192" s="396"/>
      <c r="QRM192" s="396"/>
      <c r="QRN192" s="396"/>
      <c r="QRO192" s="396"/>
      <c r="QRP192" s="396"/>
      <c r="QRQ192" s="396"/>
      <c r="QRR192" s="396"/>
      <c r="QRS192" s="396"/>
      <c r="QRT192" s="396"/>
      <c r="QRU192" s="396"/>
      <c r="QRV192" s="396"/>
      <c r="QRW192" s="396"/>
      <c r="QRX192" s="396"/>
      <c r="QRY192" s="396"/>
      <c r="QRZ192" s="396"/>
      <c r="QSA192" s="396"/>
      <c r="QSB192" s="396"/>
      <c r="QSC192" s="396"/>
      <c r="QSD192" s="396"/>
      <c r="QSE192" s="396"/>
      <c r="QSF192" s="396"/>
      <c r="QSG192" s="396"/>
      <c r="QSH192" s="396"/>
      <c r="QSI192" s="396"/>
      <c r="QSJ192" s="396"/>
      <c r="QSK192" s="396"/>
      <c r="QSL192" s="396"/>
      <c r="QSM192" s="396"/>
      <c r="QSN192" s="396"/>
      <c r="QSO192" s="396"/>
      <c r="QSP192" s="396"/>
      <c r="QSQ192" s="396"/>
      <c r="QSR192" s="396"/>
      <c r="QSS192" s="396"/>
      <c r="QST192" s="396"/>
      <c r="QSU192" s="396"/>
      <c r="QSV192" s="396"/>
      <c r="QSW192" s="396"/>
      <c r="QSX192" s="396"/>
      <c r="QSY192" s="396"/>
      <c r="QSZ192" s="396"/>
      <c r="QTA192" s="396"/>
      <c r="QTB192" s="396"/>
      <c r="QTC192" s="396"/>
      <c r="QTD192" s="396"/>
      <c r="QTE192" s="396"/>
      <c r="QTF192" s="396"/>
      <c r="QTG192" s="396"/>
      <c r="QTH192" s="396"/>
      <c r="QTI192" s="396"/>
      <c r="QTJ192" s="396"/>
      <c r="QTK192" s="396"/>
      <c r="QTL192" s="396"/>
      <c r="QTM192" s="396"/>
      <c r="QTN192" s="396"/>
      <c r="QTO192" s="396"/>
      <c r="QTP192" s="396"/>
      <c r="QTQ192" s="396"/>
      <c r="QTR192" s="396"/>
      <c r="QTS192" s="396"/>
      <c r="QTT192" s="396"/>
      <c r="QTU192" s="396"/>
      <c r="QTV192" s="396"/>
      <c r="QTW192" s="396"/>
      <c r="QTX192" s="396"/>
      <c r="QTY192" s="396"/>
      <c r="QTZ192" s="396"/>
      <c r="QUA192" s="396"/>
      <c r="QUB192" s="396"/>
      <c r="QUC192" s="396"/>
      <c r="QUD192" s="396"/>
      <c r="QUE192" s="396"/>
      <c r="QUF192" s="396"/>
      <c r="QUG192" s="396"/>
      <c r="QUH192" s="396"/>
      <c r="QUI192" s="396"/>
      <c r="QUJ192" s="396"/>
      <c r="QUK192" s="396"/>
      <c r="QUL192" s="396"/>
      <c r="QUM192" s="396"/>
      <c r="QUN192" s="396"/>
      <c r="QUO192" s="396"/>
      <c r="QUP192" s="396"/>
      <c r="QUQ192" s="396"/>
      <c r="QUR192" s="396"/>
      <c r="QUS192" s="396"/>
      <c r="QUT192" s="396"/>
      <c r="QUU192" s="396"/>
      <c r="QUV192" s="396"/>
      <c r="QUW192" s="396"/>
      <c r="QUX192" s="396"/>
      <c r="QUY192" s="396"/>
      <c r="QUZ192" s="396"/>
      <c r="QVA192" s="396"/>
      <c r="QVB192" s="396"/>
      <c r="QVC192" s="396"/>
      <c r="QVD192" s="396"/>
      <c r="QVE192" s="396"/>
      <c r="QVF192" s="396"/>
      <c r="QVG192" s="396"/>
      <c r="QVH192" s="396"/>
      <c r="QVI192" s="396"/>
      <c r="QVJ192" s="396"/>
      <c r="QVK192" s="396"/>
      <c r="QVL192" s="396"/>
      <c r="QVM192" s="396"/>
      <c r="QVN192" s="396"/>
      <c r="QVO192" s="396"/>
      <c r="QVP192" s="396"/>
      <c r="QVQ192" s="396"/>
      <c r="QVR192" s="396"/>
      <c r="QVS192" s="396"/>
      <c r="QVT192" s="396"/>
      <c r="QVU192" s="396"/>
      <c r="QVV192" s="396"/>
      <c r="QVW192" s="396"/>
      <c r="QVX192" s="396"/>
      <c r="QVY192" s="396"/>
      <c r="QVZ192" s="396"/>
      <c r="QWA192" s="396"/>
      <c r="QWB192" s="396"/>
      <c r="QWC192" s="396"/>
      <c r="QWD192" s="396"/>
      <c r="QWE192" s="396"/>
      <c r="QWF192" s="396"/>
      <c r="QWG192" s="396"/>
      <c r="QWH192" s="396"/>
      <c r="QWI192" s="396"/>
      <c r="QWJ192" s="396"/>
      <c r="QWK192" s="396"/>
      <c r="QWL192" s="396"/>
      <c r="QWM192" s="396"/>
      <c r="QWN192" s="396"/>
      <c r="QWO192" s="396"/>
      <c r="QWP192" s="396"/>
      <c r="QWQ192" s="396"/>
      <c r="QWR192" s="396"/>
      <c r="QWS192" s="396"/>
      <c r="QWT192" s="396"/>
      <c r="QWU192" s="396"/>
      <c r="QWV192" s="396"/>
      <c r="QWW192" s="396"/>
      <c r="QWX192" s="396"/>
      <c r="QWY192" s="396"/>
      <c r="QWZ192" s="396"/>
      <c r="QXA192" s="396"/>
      <c r="QXB192" s="396"/>
      <c r="QXC192" s="396"/>
      <c r="QXD192" s="396"/>
      <c r="QXE192" s="396"/>
      <c r="QXF192" s="396"/>
      <c r="QXG192" s="396"/>
      <c r="QXH192" s="396"/>
      <c r="QXI192" s="396"/>
      <c r="QXJ192" s="396"/>
      <c r="QXK192" s="396"/>
      <c r="QXL192" s="396"/>
      <c r="QXM192" s="396"/>
      <c r="QXN192" s="396"/>
      <c r="QXO192" s="396"/>
      <c r="QXP192" s="396"/>
      <c r="QXQ192" s="396"/>
      <c r="QXR192" s="396"/>
      <c r="QXS192" s="396"/>
      <c r="QXT192" s="396"/>
      <c r="QXU192" s="396"/>
      <c r="QXV192" s="396"/>
      <c r="QXW192" s="396"/>
      <c r="QXX192" s="396"/>
      <c r="QXY192" s="396"/>
      <c r="QXZ192" s="396"/>
      <c r="QYA192" s="396"/>
      <c r="QYB192" s="396"/>
      <c r="QYC192" s="396"/>
      <c r="QYD192" s="396"/>
      <c r="QYE192" s="396"/>
      <c r="QYF192" s="396"/>
      <c r="QYG192" s="396"/>
      <c r="QYH192" s="396"/>
      <c r="QYI192" s="396"/>
      <c r="QYJ192" s="396"/>
      <c r="QYK192" s="396"/>
      <c r="QYL192" s="396"/>
      <c r="QYM192" s="396"/>
      <c r="QYN192" s="396"/>
      <c r="QYO192" s="396"/>
      <c r="QYP192" s="396"/>
      <c r="QYQ192" s="396"/>
      <c r="QYR192" s="396"/>
      <c r="QYS192" s="396"/>
      <c r="QYT192" s="396"/>
      <c r="QYU192" s="396"/>
      <c r="QYV192" s="396"/>
      <c r="QYW192" s="396"/>
      <c r="QYX192" s="396"/>
      <c r="QYY192" s="396"/>
      <c r="QYZ192" s="396"/>
      <c r="QZA192" s="396"/>
      <c r="QZB192" s="396"/>
      <c r="QZC192" s="396"/>
      <c r="QZD192" s="396"/>
      <c r="QZE192" s="396"/>
      <c r="QZF192" s="396"/>
      <c r="QZG192" s="396"/>
      <c r="QZH192" s="396"/>
      <c r="QZI192" s="396"/>
      <c r="QZJ192" s="396"/>
      <c r="QZK192" s="396"/>
      <c r="QZL192" s="396"/>
      <c r="QZM192" s="396"/>
      <c r="QZN192" s="396"/>
      <c r="QZO192" s="396"/>
      <c r="QZP192" s="396"/>
      <c r="QZQ192" s="396"/>
      <c r="QZR192" s="396"/>
      <c r="QZS192" s="396"/>
      <c r="QZT192" s="396"/>
      <c r="QZU192" s="396"/>
      <c r="QZV192" s="396"/>
      <c r="QZW192" s="396"/>
      <c r="QZX192" s="396"/>
      <c r="QZY192" s="396"/>
      <c r="QZZ192" s="396"/>
      <c r="RAA192" s="396"/>
      <c r="RAB192" s="396"/>
      <c r="RAC192" s="396"/>
      <c r="RAD192" s="396"/>
      <c r="RAE192" s="396"/>
      <c r="RAF192" s="396"/>
      <c r="RAG192" s="396"/>
      <c r="RAH192" s="396"/>
      <c r="RAI192" s="396"/>
      <c r="RAJ192" s="396"/>
      <c r="RAK192" s="396"/>
      <c r="RAL192" s="396"/>
      <c r="RAM192" s="396"/>
      <c r="RAN192" s="396"/>
      <c r="RAO192" s="396"/>
      <c r="RAP192" s="396"/>
      <c r="RAQ192" s="396"/>
      <c r="RAR192" s="396"/>
      <c r="RAS192" s="396"/>
      <c r="RAT192" s="396"/>
      <c r="RAU192" s="396"/>
      <c r="RAV192" s="396"/>
      <c r="RAW192" s="396"/>
      <c r="RAX192" s="396"/>
      <c r="RAY192" s="396"/>
      <c r="RAZ192" s="396"/>
      <c r="RBA192" s="396"/>
      <c r="RBB192" s="396"/>
      <c r="RBC192" s="396"/>
      <c r="RBD192" s="396"/>
      <c r="RBE192" s="396"/>
      <c r="RBF192" s="396"/>
      <c r="RBG192" s="396"/>
      <c r="RBH192" s="396"/>
      <c r="RBI192" s="396"/>
      <c r="RBJ192" s="396"/>
      <c r="RBK192" s="396"/>
      <c r="RBL192" s="396"/>
      <c r="RBM192" s="396"/>
      <c r="RBN192" s="396"/>
      <c r="RBO192" s="396"/>
      <c r="RBP192" s="396"/>
      <c r="RBQ192" s="396"/>
      <c r="RBR192" s="396"/>
      <c r="RBS192" s="396"/>
      <c r="RBT192" s="396"/>
      <c r="RBU192" s="396"/>
      <c r="RBV192" s="396"/>
      <c r="RBW192" s="396"/>
      <c r="RBX192" s="396"/>
      <c r="RBY192" s="396"/>
      <c r="RBZ192" s="396"/>
      <c r="RCA192" s="396"/>
      <c r="RCB192" s="396"/>
      <c r="RCC192" s="396"/>
      <c r="RCD192" s="396"/>
      <c r="RCE192" s="396"/>
      <c r="RCF192" s="396"/>
      <c r="RCG192" s="396"/>
      <c r="RCH192" s="396"/>
      <c r="RCI192" s="396"/>
      <c r="RCJ192" s="396"/>
      <c r="RCK192" s="396"/>
      <c r="RCL192" s="396"/>
      <c r="RCM192" s="396"/>
      <c r="RCN192" s="396"/>
      <c r="RCO192" s="396"/>
      <c r="RCP192" s="396"/>
      <c r="RCQ192" s="396"/>
      <c r="RCR192" s="396"/>
      <c r="RCS192" s="396"/>
      <c r="RCT192" s="396"/>
      <c r="RCU192" s="396"/>
      <c r="RCV192" s="396"/>
      <c r="RCW192" s="396"/>
      <c r="RCX192" s="396"/>
      <c r="RCY192" s="396"/>
      <c r="RCZ192" s="396"/>
      <c r="RDA192" s="396"/>
      <c r="RDB192" s="396"/>
      <c r="RDC192" s="396"/>
      <c r="RDD192" s="396"/>
      <c r="RDE192" s="396"/>
      <c r="RDF192" s="396"/>
      <c r="RDG192" s="396"/>
      <c r="RDH192" s="396"/>
      <c r="RDI192" s="396"/>
      <c r="RDJ192" s="396"/>
      <c r="RDK192" s="396"/>
      <c r="RDL192" s="396"/>
      <c r="RDM192" s="396"/>
      <c r="RDN192" s="396"/>
      <c r="RDO192" s="396"/>
      <c r="RDP192" s="396"/>
      <c r="RDQ192" s="396"/>
      <c r="RDR192" s="396"/>
      <c r="RDS192" s="396"/>
      <c r="RDT192" s="396"/>
      <c r="RDU192" s="396"/>
      <c r="RDV192" s="396"/>
      <c r="RDW192" s="396"/>
      <c r="RDX192" s="396"/>
      <c r="RDY192" s="396"/>
      <c r="RDZ192" s="396"/>
      <c r="REA192" s="396"/>
      <c r="REB192" s="396"/>
      <c r="REC192" s="396"/>
      <c r="RED192" s="396"/>
      <c r="REE192" s="396"/>
      <c r="REF192" s="396"/>
      <c r="REG192" s="396"/>
      <c r="REH192" s="396"/>
      <c r="REI192" s="396"/>
      <c r="REJ192" s="396"/>
      <c r="REK192" s="396"/>
      <c r="REL192" s="396"/>
      <c r="REM192" s="396"/>
      <c r="REN192" s="396"/>
      <c r="REO192" s="396"/>
      <c r="REP192" s="396"/>
      <c r="REQ192" s="396"/>
      <c r="RER192" s="396"/>
      <c r="RES192" s="396"/>
      <c r="RET192" s="396"/>
      <c r="REU192" s="396"/>
      <c r="REV192" s="396"/>
      <c r="REW192" s="396"/>
      <c r="REX192" s="396"/>
      <c r="REY192" s="396"/>
      <c r="REZ192" s="396"/>
      <c r="RFA192" s="396"/>
      <c r="RFB192" s="396"/>
      <c r="RFC192" s="396"/>
      <c r="RFD192" s="396"/>
      <c r="RFE192" s="396"/>
      <c r="RFF192" s="396"/>
      <c r="RFG192" s="396"/>
      <c r="RFH192" s="396"/>
      <c r="RFI192" s="396"/>
      <c r="RFJ192" s="396"/>
      <c r="RFK192" s="396"/>
      <c r="RFL192" s="396"/>
      <c r="RFM192" s="396"/>
      <c r="RFN192" s="396"/>
      <c r="RFO192" s="396"/>
      <c r="RFP192" s="396"/>
      <c r="RFQ192" s="396"/>
      <c r="RFR192" s="396"/>
      <c r="RFS192" s="396"/>
      <c r="RFT192" s="396"/>
      <c r="RFU192" s="396"/>
      <c r="RFV192" s="396"/>
      <c r="RFW192" s="396"/>
      <c r="RFX192" s="396"/>
      <c r="RFY192" s="396"/>
      <c r="RFZ192" s="396"/>
      <c r="RGA192" s="396"/>
      <c r="RGB192" s="396"/>
      <c r="RGC192" s="396"/>
      <c r="RGD192" s="396"/>
      <c r="RGE192" s="396"/>
      <c r="RGF192" s="396"/>
      <c r="RGG192" s="396"/>
      <c r="RGH192" s="396"/>
      <c r="RGI192" s="396"/>
      <c r="RGJ192" s="396"/>
      <c r="RGK192" s="396"/>
      <c r="RGL192" s="396"/>
      <c r="RGM192" s="396"/>
      <c r="RGN192" s="396"/>
      <c r="RGO192" s="396"/>
      <c r="RGP192" s="396"/>
      <c r="RGQ192" s="396"/>
      <c r="RGR192" s="396"/>
      <c r="RGS192" s="396"/>
      <c r="RGT192" s="396"/>
      <c r="RGU192" s="396"/>
      <c r="RGV192" s="396"/>
      <c r="RGW192" s="396"/>
      <c r="RGX192" s="396"/>
      <c r="RGY192" s="396"/>
      <c r="RGZ192" s="396"/>
      <c r="RHA192" s="396"/>
      <c r="RHB192" s="396"/>
      <c r="RHC192" s="396"/>
      <c r="RHD192" s="396"/>
      <c r="RHE192" s="396"/>
      <c r="RHF192" s="396"/>
      <c r="RHG192" s="396"/>
      <c r="RHH192" s="396"/>
      <c r="RHI192" s="396"/>
      <c r="RHJ192" s="396"/>
      <c r="RHK192" s="396"/>
      <c r="RHL192" s="396"/>
      <c r="RHM192" s="396"/>
      <c r="RHN192" s="396"/>
      <c r="RHO192" s="396"/>
      <c r="RHP192" s="396"/>
      <c r="RHQ192" s="396"/>
      <c r="RHR192" s="396"/>
      <c r="RHS192" s="396"/>
      <c r="RHT192" s="396"/>
      <c r="RHU192" s="396"/>
      <c r="RHV192" s="396"/>
      <c r="RHW192" s="396"/>
      <c r="RHX192" s="396"/>
      <c r="RHY192" s="396"/>
      <c r="RHZ192" s="396"/>
      <c r="RIA192" s="396"/>
      <c r="RIB192" s="396"/>
      <c r="RIC192" s="396"/>
      <c r="RID192" s="396"/>
      <c r="RIE192" s="396"/>
      <c r="RIF192" s="396"/>
      <c r="RIG192" s="396"/>
      <c r="RIH192" s="396"/>
      <c r="RII192" s="396"/>
      <c r="RIJ192" s="396"/>
      <c r="RIK192" s="396"/>
      <c r="RIL192" s="396"/>
      <c r="RIM192" s="396"/>
      <c r="RIN192" s="396"/>
      <c r="RIO192" s="396"/>
      <c r="RIP192" s="396"/>
      <c r="RIQ192" s="396"/>
      <c r="RIR192" s="396"/>
      <c r="RIS192" s="396"/>
      <c r="RIT192" s="396"/>
      <c r="RIU192" s="396"/>
      <c r="RIV192" s="396"/>
      <c r="RIW192" s="396"/>
      <c r="RIX192" s="396"/>
      <c r="RIY192" s="396"/>
      <c r="RIZ192" s="396"/>
      <c r="RJA192" s="396"/>
      <c r="RJB192" s="396"/>
      <c r="RJC192" s="396"/>
      <c r="RJD192" s="396"/>
      <c r="RJE192" s="396"/>
      <c r="RJF192" s="396"/>
      <c r="RJG192" s="396"/>
      <c r="RJH192" s="396"/>
      <c r="RJI192" s="396"/>
      <c r="RJJ192" s="396"/>
      <c r="RJK192" s="396"/>
      <c r="RJL192" s="396"/>
      <c r="RJM192" s="396"/>
      <c r="RJN192" s="396"/>
      <c r="RJO192" s="396"/>
      <c r="RJP192" s="396"/>
      <c r="RJQ192" s="396"/>
      <c r="RJR192" s="396"/>
      <c r="RJS192" s="396"/>
      <c r="RJT192" s="396"/>
      <c r="RJU192" s="396"/>
      <c r="RJV192" s="396"/>
      <c r="RJW192" s="396"/>
      <c r="RJX192" s="396"/>
      <c r="RJY192" s="396"/>
      <c r="RJZ192" s="396"/>
      <c r="RKA192" s="396"/>
      <c r="RKB192" s="396"/>
      <c r="RKC192" s="396"/>
      <c r="RKD192" s="396"/>
      <c r="RKE192" s="396"/>
      <c r="RKF192" s="396"/>
      <c r="RKG192" s="396"/>
      <c r="RKH192" s="396"/>
      <c r="RKI192" s="396"/>
      <c r="RKJ192" s="396"/>
      <c r="RKK192" s="396"/>
      <c r="RKL192" s="396"/>
      <c r="RKM192" s="396"/>
      <c r="RKN192" s="396"/>
      <c r="RKO192" s="396"/>
      <c r="RKP192" s="396"/>
      <c r="RKQ192" s="396"/>
      <c r="RKR192" s="396"/>
      <c r="RKS192" s="396"/>
      <c r="RKT192" s="396"/>
      <c r="RKU192" s="396"/>
      <c r="RKV192" s="396"/>
      <c r="RKW192" s="396"/>
      <c r="RKX192" s="396"/>
      <c r="RKY192" s="396"/>
      <c r="RKZ192" s="396"/>
      <c r="RLA192" s="396"/>
      <c r="RLB192" s="396"/>
      <c r="RLC192" s="396"/>
      <c r="RLD192" s="396"/>
      <c r="RLE192" s="396"/>
      <c r="RLF192" s="396"/>
      <c r="RLG192" s="396"/>
      <c r="RLH192" s="396"/>
      <c r="RLI192" s="396"/>
      <c r="RLJ192" s="396"/>
      <c r="RLK192" s="396"/>
      <c r="RLL192" s="396"/>
      <c r="RLM192" s="396"/>
      <c r="RLN192" s="396"/>
      <c r="RLO192" s="396"/>
      <c r="RLP192" s="396"/>
      <c r="RLQ192" s="396"/>
      <c r="RLR192" s="396"/>
      <c r="RLS192" s="396"/>
      <c r="RLT192" s="396"/>
      <c r="RLU192" s="396"/>
      <c r="RLV192" s="396"/>
      <c r="RLW192" s="396"/>
      <c r="RLX192" s="396"/>
      <c r="RLY192" s="396"/>
      <c r="RLZ192" s="396"/>
      <c r="RMA192" s="396"/>
      <c r="RMB192" s="396"/>
      <c r="RMC192" s="396"/>
      <c r="RMD192" s="396"/>
      <c r="RME192" s="396"/>
      <c r="RMF192" s="396"/>
      <c r="RMG192" s="396"/>
      <c r="RMH192" s="396"/>
      <c r="RMI192" s="396"/>
      <c r="RMJ192" s="396"/>
      <c r="RMK192" s="396"/>
      <c r="RML192" s="396"/>
      <c r="RMM192" s="396"/>
      <c r="RMN192" s="396"/>
      <c r="RMO192" s="396"/>
      <c r="RMP192" s="396"/>
      <c r="RMQ192" s="396"/>
      <c r="RMR192" s="396"/>
      <c r="RMS192" s="396"/>
      <c r="RMT192" s="396"/>
      <c r="RMU192" s="396"/>
      <c r="RMV192" s="396"/>
      <c r="RMW192" s="396"/>
      <c r="RMX192" s="396"/>
      <c r="RMY192" s="396"/>
      <c r="RMZ192" s="396"/>
      <c r="RNA192" s="396"/>
      <c r="RNB192" s="396"/>
      <c r="RNC192" s="396"/>
      <c r="RND192" s="396"/>
      <c r="RNE192" s="396"/>
      <c r="RNF192" s="396"/>
      <c r="RNG192" s="396"/>
      <c r="RNH192" s="396"/>
      <c r="RNI192" s="396"/>
      <c r="RNJ192" s="396"/>
      <c r="RNK192" s="396"/>
      <c r="RNL192" s="396"/>
      <c r="RNM192" s="396"/>
      <c r="RNN192" s="396"/>
      <c r="RNO192" s="396"/>
      <c r="RNP192" s="396"/>
      <c r="RNQ192" s="396"/>
      <c r="RNR192" s="396"/>
      <c r="RNS192" s="396"/>
      <c r="RNT192" s="396"/>
      <c r="RNU192" s="396"/>
      <c r="RNV192" s="396"/>
      <c r="RNW192" s="396"/>
      <c r="RNX192" s="396"/>
      <c r="RNY192" s="396"/>
      <c r="RNZ192" s="396"/>
      <c r="ROA192" s="396"/>
      <c r="ROB192" s="396"/>
      <c r="ROC192" s="396"/>
      <c r="ROD192" s="396"/>
      <c r="ROE192" s="396"/>
      <c r="ROF192" s="396"/>
      <c r="ROG192" s="396"/>
      <c r="ROH192" s="396"/>
      <c r="ROI192" s="396"/>
      <c r="ROJ192" s="396"/>
      <c r="ROK192" s="396"/>
      <c r="ROL192" s="396"/>
      <c r="ROM192" s="396"/>
      <c r="RON192" s="396"/>
      <c r="ROO192" s="396"/>
      <c r="ROP192" s="396"/>
      <c r="ROQ192" s="396"/>
      <c r="ROR192" s="396"/>
      <c r="ROS192" s="396"/>
      <c r="ROT192" s="396"/>
      <c r="ROU192" s="396"/>
      <c r="ROV192" s="396"/>
      <c r="ROW192" s="396"/>
      <c r="ROX192" s="396"/>
      <c r="ROY192" s="396"/>
      <c r="ROZ192" s="396"/>
      <c r="RPA192" s="396"/>
      <c r="RPB192" s="396"/>
      <c r="RPC192" s="396"/>
      <c r="RPD192" s="396"/>
      <c r="RPE192" s="396"/>
      <c r="RPF192" s="396"/>
      <c r="RPG192" s="396"/>
      <c r="RPH192" s="396"/>
      <c r="RPI192" s="396"/>
      <c r="RPJ192" s="396"/>
      <c r="RPK192" s="396"/>
      <c r="RPL192" s="396"/>
      <c r="RPM192" s="396"/>
      <c r="RPN192" s="396"/>
      <c r="RPO192" s="396"/>
      <c r="RPP192" s="396"/>
      <c r="RPQ192" s="396"/>
      <c r="RPR192" s="396"/>
      <c r="RPS192" s="396"/>
      <c r="RPT192" s="396"/>
      <c r="RPU192" s="396"/>
      <c r="RPV192" s="396"/>
      <c r="RPW192" s="396"/>
      <c r="RPX192" s="396"/>
      <c r="RPY192" s="396"/>
      <c r="RPZ192" s="396"/>
      <c r="RQA192" s="396"/>
      <c r="RQB192" s="396"/>
      <c r="RQC192" s="396"/>
      <c r="RQD192" s="396"/>
      <c r="RQE192" s="396"/>
      <c r="RQF192" s="396"/>
      <c r="RQG192" s="396"/>
      <c r="RQH192" s="396"/>
      <c r="RQI192" s="396"/>
      <c r="RQJ192" s="396"/>
      <c r="RQK192" s="396"/>
      <c r="RQL192" s="396"/>
      <c r="RQM192" s="396"/>
      <c r="RQN192" s="396"/>
      <c r="RQO192" s="396"/>
      <c r="RQP192" s="396"/>
      <c r="RQQ192" s="396"/>
      <c r="RQR192" s="396"/>
      <c r="RQS192" s="396"/>
      <c r="RQT192" s="396"/>
      <c r="RQU192" s="396"/>
      <c r="RQV192" s="396"/>
      <c r="RQW192" s="396"/>
      <c r="RQX192" s="396"/>
      <c r="RQY192" s="396"/>
      <c r="RQZ192" s="396"/>
      <c r="RRA192" s="396"/>
      <c r="RRB192" s="396"/>
      <c r="RRC192" s="396"/>
      <c r="RRD192" s="396"/>
      <c r="RRE192" s="396"/>
      <c r="RRF192" s="396"/>
      <c r="RRG192" s="396"/>
      <c r="RRH192" s="396"/>
      <c r="RRI192" s="396"/>
      <c r="RRJ192" s="396"/>
      <c r="RRK192" s="396"/>
      <c r="RRL192" s="396"/>
      <c r="RRM192" s="396"/>
      <c r="RRN192" s="396"/>
      <c r="RRO192" s="396"/>
      <c r="RRP192" s="396"/>
      <c r="RRQ192" s="396"/>
      <c r="RRR192" s="396"/>
      <c r="RRS192" s="396"/>
      <c r="RRT192" s="396"/>
      <c r="RRU192" s="396"/>
      <c r="RRV192" s="396"/>
      <c r="RRW192" s="396"/>
      <c r="RRX192" s="396"/>
      <c r="RRY192" s="396"/>
      <c r="RRZ192" s="396"/>
      <c r="RSA192" s="396"/>
      <c r="RSB192" s="396"/>
      <c r="RSC192" s="396"/>
      <c r="RSD192" s="396"/>
      <c r="RSE192" s="396"/>
      <c r="RSF192" s="396"/>
      <c r="RSG192" s="396"/>
      <c r="RSH192" s="396"/>
      <c r="RSI192" s="396"/>
      <c r="RSJ192" s="396"/>
      <c r="RSK192" s="396"/>
      <c r="RSL192" s="396"/>
      <c r="RSM192" s="396"/>
      <c r="RSN192" s="396"/>
      <c r="RSO192" s="396"/>
      <c r="RSP192" s="396"/>
      <c r="RSQ192" s="396"/>
      <c r="RSR192" s="396"/>
      <c r="RSS192" s="396"/>
      <c r="RST192" s="396"/>
      <c r="RSU192" s="396"/>
      <c r="RSV192" s="396"/>
      <c r="RSW192" s="396"/>
      <c r="RSX192" s="396"/>
      <c r="RSY192" s="396"/>
      <c r="RSZ192" s="396"/>
      <c r="RTA192" s="396"/>
      <c r="RTB192" s="396"/>
      <c r="RTC192" s="396"/>
      <c r="RTD192" s="396"/>
      <c r="RTE192" s="396"/>
      <c r="RTF192" s="396"/>
      <c r="RTG192" s="396"/>
      <c r="RTH192" s="396"/>
      <c r="RTI192" s="396"/>
      <c r="RTJ192" s="396"/>
      <c r="RTK192" s="396"/>
      <c r="RTL192" s="396"/>
      <c r="RTM192" s="396"/>
      <c r="RTN192" s="396"/>
      <c r="RTO192" s="396"/>
      <c r="RTP192" s="396"/>
      <c r="RTQ192" s="396"/>
      <c r="RTR192" s="396"/>
      <c r="RTS192" s="396"/>
      <c r="RTT192" s="396"/>
      <c r="RTU192" s="396"/>
      <c r="RTV192" s="396"/>
      <c r="RTW192" s="396"/>
      <c r="RTX192" s="396"/>
      <c r="RTY192" s="396"/>
      <c r="RTZ192" s="396"/>
      <c r="RUA192" s="396"/>
      <c r="RUB192" s="396"/>
      <c r="RUC192" s="396"/>
      <c r="RUD192" s="396"/>
      <c r="RUE192" s="396"/>
      <c r="RUF192" s="396"/>
      <c r="RUG192" s="396"/>
      <c r="RUH192" s="396"/>
      <c r="RUI192" s="396"/>
      <c r="RUJ192" s="396"/>
      <c r="RUK192" s="396"/>
      <c r="RUL192" s="396"/>
      <c r="RUM192" s="396"/>
      <c r="RUN192" s="396"/>
      <c r="RUO192" s="396"/>
      <c r="RUP192" s="396"/>
      <c r="RUQ192" s="396"/>
      <c r="RUR192" s="396"/>
      <c r="RUS192" s="396"/>
      <c r="RUT192" s="396"/>
      <c r="RUU192" s="396"/>
      <c r="RUV192" s="396"/>
      <c r="RUW192" s="396"/>
      <c r="RUX192" s="396"/>
      <c r="RUY192" s="396"/>
      <c r="RUZ192" s="396"/>
      <c r="RVA192" s="396"/>
      <c r="RVB192" s="396"/>
      <c r="RVC192" s="396"/>
      <c r="RVD192" s="396"/>
      <c r="RVE192" s="396"/>
      <c r="RVF192" s="396"/>
      <c r="RVG192" s="396"/>
      <c r="RVH192" s="396"/>
      <c r="RVI192" s="396"/>
      <c r="RVJ192" s="396"/>
      <c r="RVK192" s="396"/>
      <c r="RVL192" s="396"/>
      <c r="RVM192" s="396"/>
      <c r="RVN192" s="396"/>
      <c r="RVO192" s="396"/>
      <c r="RVP192" s="396"/>
      <c r="RVQ192" s="396"/>
      <c r="RVR192" s="396"/>
      <c r="RVS192" s="396"/>
      <c r="RVT192" s="396"/>
      <c r="RVU192" s="396"/>
      <c r="RVV192" s="396"/>
      <c r="RVW192" s="396"/>
      <c r="RVX192" s="396"/>
      <c r="RVY192" s="396"/>
      <c r="RVZ192" s="396"/>
      <c r="RWA192" s="396"/>
      <c r="RWB192" s="396"/>
      <c r="RWC192" s="396"/>
      <c r="RWD192" s="396"/>
      <c r="RWE192" s="396"/>
      <c r="RWF192" s="396"/>
      <c r="RWG192" s="396"/>
      <c r="RWH192" s="396"/>
      <c r="RWI192" s="396"/>
      <c r="RWJ192" s="396"/>
      <c r="RWK192" s="396"/>
      <c r="RWL192" s="396"/>
      <c r="RWM192" s="396"/>
      <c r="RWN192" s="396"/>
      <c r="RWO192" s="396"/>
      <c r="RWP192" s="396"/>
      <c r="RWQ192" s="396"/>
      <c r="RWR192" s="396"/>
      <c r="RWS192" s="396"/>
      <c r="RWT192" s="396"/>
      <c r="RWU192" s="396"/>
      <c r="RWV192" s="396"/>
      <c r="RWW192" s="396"/>
      <c r="RWX192" s="396"/>
      <c r="RWY192" s="396"/>
      <c r="RWZ192" s="396"/>
      <c r="RXA192" s="396"/>
      <c r="RXB192" s="396"/>
      <c r="RXC192" s="396"/>
      <c r="RXD192" s="396"/>
      <c r="RXE192" s="396"/>
      <c r="RXF192" s="396"/>
      <c r="RXG192" s="396"/>
      <c r="RXH192" s="396"/>
      <c r="RXI192" s="396"/>
      <c r="RXJ192" s="396"/>
      <c r="RXK192" s="396"/>
      <c r="RXL192" s="396"/>
      <c r="RXM192" s="396"/>
      <c r="RXN192" s="396"/>
      <c r="RXO192" s="396"/>
      <c r="RXP192" s="396"/>
      <c r="RXQ192" s="396"/>
      <c r="RXR192" s="396"/>
      <c r="RXS192" s="396"/>
      <c r="RXT192" s="396"/>
      <c r="RXU192" s="396"/>
      <c r="RXV192" s="396"/>
      <c r="RXW192" s="396"/>
      <c r="RXX192" s="396"/>
      <c r="RXY192" s="396"/>
      <c r="RXZ192" s="396"/>
      <c r="RYA192" s="396"/>
      <c r="RYB192" s="396"/>
      <c r="RYC192" s="396"/>
      <c r="RYD192" s="396"/>
      <c r="RYE192" s="396"/>
      <c r="RYF192" s="396"/>
      <c r="RYG192" s="396"/>
      <c r="RYH192" s="396"/>
      <c r="RYI192" s="396"/>
      <c r="RYJ192" s="396"/>
      <c r="RYK192" s="396"/>
      <c r="RYL192" s="396"/>
      <c r="RYM192" s="396"/>
      <c r="RYN192" s="396"/>
      <c r="RYO192" s="396"/>
      <c r="RYP192" s="396"/>
      <c r="RYQ192" s="396"/>
      <c r="RYR192" s="396"/>
      <c r="RYS192" s="396"/>
      <c r="RYT192" s="396"/>
      <c r="RYU192" s="396"/>
      <c r="RYV192" s="396"/>
      <c r="RYW192" s="396"/>
      <c r="RYX192" s="396"/>
      <c r="RYY192" s="396"/>
      <c r="RYZ192" s="396"/>
      <c r="RZA192" s="396"/>
      <c r="RZB192" s="396"/>
      <c r="RZC192" s="396"/>
      <c r="RZD192" s="396"/>
      <c r="RZE192" s="396"/>
      <c r="RZF192" s="396"/>
      <c r="RZG192" s="396"/>
      <c r="RZH192" s="396"/>
      <c r="RZI192" s="396"/>
      <c r="RZJ192" s="396"/>
      <c r="RZK192" s="396"/>
      <c r="RZL192" s="396"/>
      <c r="RZM192" s="396"/>
      <c r="RZN192" s="396"/>
      <c r="RZO192" s="396"/>
      <c r="RZP192" s="396"/>
      <c r="RZQ192" s="396"/>
      <c r="RZR192" s="396"/>
      <c r="RZS192" s="396"/>
      <c r="RZT192" s="396"/>
      <c r="RZU192" s="396"/>
      <c r="RZV192" s="396"/>
      <c r="RZW192" s="396"/>
      <c r="RZX192" s="396"/>
      <c r="RZY192" s="396"/>
      <c r="RZZ192" s="396"/>
      <c r="SAA192" s="396"/>
      <c r="SAB192" s="396"/>
      <c r="SAC192" s="396"/>
      <c r="SAD192" s="396"/>
      <c r="SAE192" s="396"/>
      <c r="SAF192" s="396"/>
      <c r="SAG192" s="396"/>
      <c r="SAH192" s="396"/>
      <c r="SAI192" s="396"/>
      <c r="SAJ192" s="396"/>
      <c r="SAK192" s="396"/>
      <c r="SAL192" s="396"/>
      <c r="SAM192" s="396"/>
      <c r="SAN192" s="396"/>
      <c r="SAO192" s="396"/>
      <c r="SAP192" s="396"/>
      <c r="SAQ192" s="396"/>
      <c r="SAR192" s="396"/>
      <c r="SAS192" s="396"/>
      <c r="SAT192" s="396"/>
      <c r="SAU192" s="396"/>
      <c r="SAV192" s="396"/>
      <c r="SAW192" s="396"/>
      <c r="SAX192" s="396"/>
      <c r="SAY192" s="396"/>
      <c r="SAZ192" s="396"/>
      <c r="SBA192" s="396"/>
      <c r="SBB192" s="396"/>
      <c r="SBC192" s="396"/>
      <c r="SBD192" s="396"/>
      <c r="SBE192" s="396"/>
      <c r="SBF192" s="396"/>
      <c r="SBG192" s="396"/>
      <c r="SBH192" s="396"/>
      <c r="SBI192" s="396"/>
      <c r="SBJ192" s="396"/>
      <c r="SBK192" s="396"/>
      <c r="SBL192" s="396"/>
      <c r="SBM192" s="396"/>
      <c r="SBN192" s="396"/>
      <c r="SBO192" s="396"/>
      <c r="SBP192" s="396"/>
      <c r="SBQ192" s="396"/>
      <c r="SBR192" s="396"/>
      <c r="SBS192" s="396"/>
      <c r="SBT192" s="396"/>
      <c r="SBU192" s="396"/>
      <c r="SBV192" s="396"/>
      <c r="SBW192" s="396"/>
      <c r="SBX192" s="396"/>
      <c r="SBY192" s="396"/>
      <c r="SBZ192" s="396"/>
      <c r="SCA192" s="396"/>
      <c r="SCB192" s="396"/>
      <c r="SCC192" s="396"/>
      <c r="SCD192" s="396"/>
      <c r="SCE192" s="396"/>
      <c r="SCF192" s="396"/>
      <c r="SCG192" s="396"/>
      <c r="SCH192" s="396"/>
      <c r="SCI192" s="396"/>
      <c r="SCJ192" s="396"/>
      <c r="SCK192" s="396"/>
      <c r="SCL192" s="396"/>
      <c r="SCM192" s="396"/>
      <c r="SCN192" s="396"/>
      <c r="SCO192" s="396"/>
      <c r="SCP192" s="396"/>
      <c r="SCQ192" s="396"/>
      <c r="SCR192" s="396"/>
      <c r="SCS192" s="396"/>
      <c r="SCT192" s="396"/>
      <c r="SCU192" s="396"/>
      <c r="SCV192" s="396"/>
      <c r="SCW192" s="396"/>
      <c r="SCX192" s="396"/>
      <c r="SCY192" s="396"/>
      <c r="SCZ192" s="396"/>
      <c r="SDA192" s="396"/>
      <c r="SDB192" s="396"/>
      <c r="SDC192" s="396"/>
      <c r="SDD192" s="396"/>
      <c r="SDE192" s="396"/>
      <c r="SDF192" s="396"/>
      <c r="SDG192" s="396"/>
      <c r="SDH192" s="396"/>
      <c r="SDI192" s="396"/>
      <c r="SDJ192" s="396"/>
      <c r="SDK192" s="396"/>
      <c r="SDL192" s="396"/>
      <c r="SDM192" s="396"/>
      <c r="SDN192" s="396"/>
      <c r="SDO192" s="396"/>
      <c r="SDP192" s="396"/>
      <c r="SDQ192" s="396"/>
      <c r="SDR192" s="396"/>
      <c r="SDS192" s="396"/>
      <c r="SDT192" s="396"/>
      <c r="SDU192" s="396"/>
      <c r="SDV192" s="396"/>
      <c r="SDW192" s="396"/>
      <c r="SDX192" s="396"/>
      <c r="SDY192" s="396"/>
      <c r="SDZ192" s="396"/>
      <c r="SEA192" s="396"/>
      <c r="SEB192" s="396"/>
      <c r="SEC192" s="396"/>
      <c r="SED192" s="396"/>
      <c r="SEE192" s="396"/>
      <c r="SEF192" s="396"/>
      <c r="SEG192" s="396"/>
      <c r="SEH192" s="396"/>
      <c r="SEI192" s="396"/>
      <c r="SEJ192" s="396"/>
      <c r="SEK192" s="396"/>
      <c r="SEL192" s="396"/>
      <c r="SEM192" s="396"/>
      <c r="SEN192" s="396"/>
      <c r="SEO192" s="396"/>
      <c r="SEP192" s="396"/>
      <c r="SEQ192" s="396"/>
      <c r="SER192" s="396"/>
      <c r="SES192" s="396"/>
      <c r="SET192" s="396"/>
      <c r="SEU192" s="396"/>
      <c r="SEV192" s="396"/>
      <c r="SEW192" s="396"/>
      <c r="SEX192" s="396"/>
      <c r="SEY192" s="396"/>
      <c r="SEZ192" s="396"/>
      <c r="SFA192" s="396"/>
      <c r="SFB192" s="396"/>
      <c r="SFC192" s="396"/>
      <c r="SFD192" s="396"/>
      <c r="SFE192" s="396"/>
      <c r="SFF192" s="396"/>
      <c r="SFG192" s="396"/>
      <c r="SFH192" s="396"/>
      <c r="SFI192" s="396"/>
      <c r="SFJ192" s="396"/>
      <c r="SFK192" s="396"/>
      <c r="SFL192" s="396"/>
      <c r="SFM192" s="396"/>
      <c r="SFN192" s="396"/>
      <c r="SFO192" s="396"/>
      <c r="SFP192" s="396"/>
      <c r="SFQ192" s="396"/>
      <c r="SFR192" s="396"/>
      <c r="SFS192" s="396"/>
      <c r="SFT192" s="396"/>
      <c r="SFU192" s="396"/>
      <c r="SFV192" s="396"/>
      <c r="SFW192" s="396"/>
      <c r="SFX192" s="396"/>
      <c r="SFY192" s="396"/>
      <c r="SFZ192" s="396"/>
      <c r="SGA192" s="396"/>
      <c r="SGB192" s="396"/>
      <c r="SGC192" s="396"/>
      <c r="SGD192" s="396"/>
      <c r="SGE192" s="396"/>
      <c r="SGF192" s="396"/>
      <c r="SGG192" s="396"/>
      <c r="SGH192" s="396"/>
      <c r="SGI192" s="396"/>
      <c r="SGJ192" s="396"/>
      <c r="SGK192" s="396"/>
      <c r="SGL192" s="396"/>
      <c r="SGM192" s="396"/>
      <c r="SGN192" s="396"/>
      <c r="SGO192" s="396"/>
      <c r="SGP192" s="396"/>
      <c r="SGQ192" s="396"/>
      <c r="SGR192" s="396"/>
      <c r="SGS192" s="396"/>
      <c r="SGT192" s="396"/>
      <c r="SGU192" s="396"/>
      <c r="SGV192" s="396"/>
      <c r="SGW192" s="396"/>
      <c r="SGX192" s="396"/>
      <c r="SGY192" s="396"/>
      <c r="SGZ192" s="396"/>
      <c r="SHA192" s="396"/>
      <c r="SHB192" s="396"/>
      <c r="SHC192" s="396"/>
      <c r="SHD192" s="396"/>
      <c r="SHE192" s="396"/>
      <c r="SHF192" s="396"/>
      <c r="SHG192" s="396"/>
      <c r="SHH192" s="396"/>
      <c r="SHI192" s="396"/>
      <c r="SHJ192" s="396"/>
      <c r="SHK192" s="396"/>
      <c r="SHL192" s="396"/>
      <c r="SHM192" s="396"/>
      <c r="SHN192" s="396"/>
      <c r="SHO192" s="396"/>
      <c r="SHP192" s="396"/>
      <c r="SHQ192" s="396"/>
      <c r="SHR192" s="396"/>
      <c r="SHS192" s="396"/>
      <c r="SHT192" s="396"/>
      <c r="SHU192" s="396"/>
      <c r="SHV192" s="396"/>
      <c r="SHW192" s="396"/>
      <c r="SHX192" s="396"/>
      <c r="SHY192" s="396"/>
      <c r="SHZ192" s="396"/>
      <c r="SIA192" s="396"/>
      <c r="SIB192" s="396"/>
      <c r="SIC192" s="396"/>
      <c r="SID192" s="396"/>
      <c r="SIE192" s="396"/>
      <c r="SIF192" s="396"/>
      <c r="SIG192" s="396"/>
      <c r="SIH192" s="396"/>
      <c r="SII192" s="396"/>
      <c r="SIJ192" s="396"/>
      <c r="SIK192" s="396"/>
      <c r="SIL192" s="396"/>
      <c r="SIM192" s="396"/>
      <c r="SIN192" s="396"/>
      <c r="SIO192" s="396"/>
      <c r="SIP192" s="396"/>
      <c r="SIQ192" s="396"/>
      <c r="SIR192" s="396"/>
      <c r="SIS192" s="396"/>
      <c r="SIT192" s="396"/>
      <c r="SIU192" s="396"/>
      <c r="SIV192" s="396"/>
      <c r="SIW192" s="396"/>
      <c r="SIX192" s="396"/>
      <c r="SIY192" s="396"/>
      <c r="SIZ192" s="396"/>
      <c r="SJA192" s="396"/>
      <c r="SJB192" s="396"/>
      <c r="SJC192" s="396"/>
      <c r="SJD192" s="396"/>
      <c r="SJE192" s="396"/>
      <c r="SJF192" s="396"/>
      <c r="SJG192" s="396"/>
      <c r="SJH192" s="396"/>
      <c r="SJI192" s="396"/>
      <c r="SJJ192" s="396"/>
      <c r="SJK192" s="396"/>
      <c r="SJL192" s="396"/>
      <c r="SJM192" s="396"/>
      <c r="SJN192" s="396"/>
      <c r="SJO192" s="396"/>
      <c r="SJP192" s="396"/>
      <c r="SJQ192" s="396"/>
      <c r="SJR192" s="396"/>
      <c r="SJS192" s="396"/>
      <c r="SJT192" s="396"/>
      <c r="SJU192" s="396"/>
      <c r="SJV192" s="396"/>
      <c r="SJW192" s="396"/>
      <c r="SJX192" s="396"/>
      <c r="SJY192" s="396"/>
      <c r="SJZ192" s="396"/>
      <c r="SKA192" s="396"/>
      <c r="SKB192" s="396"/>
      <c r="SKC192" s="396"/>
      <c r="SKD192" s="396"/>
      <c r="SKE192" s="396"/>
      <c r="SKF192" s="396"/>
      <c r="SKG192" s="396"/>
      <c r="SKH192" s="396"/>
      <c r="SKI192" s="396"/>
      <c r="SKJ192" s="396"/>
      <c r="SKK192" s="396"/>
      <c r="SKL192" s="396"/>
      <c r="SKM192" s="396"/>
      <c r="SKN192" s="396"/>
      <c r="SKO192" s="396"/>
      <c r="SKP192" s="396"/>
      <c r="SKQ192" s="396"/>
      <c r="SKR192" s="396"/>
      <c r="SKS192" s="396"/>
      <c r="SKT192" s="396"/>
      <c r="SKU192" s="396"/>
      <c r="SKV192" s="396"/>
      <c r="SKW192" s="396"/>
      <c r="SKX192" s="396"/>
      <c r="SKY192" s="396"/>
      <c r="SKZ192" s="396"/>
      <c r="SLA192" s="396"/>
      <c r="SLB192" s="396"/>
      <c r="SLC192" s="396"/>
      <c r="SLD192" s="396"/>
      <c r="SLE192" s="396"/>
      <c r="SLF192" s="396"/>
      <c r="SLG192" s="396"/>
      <c r="SLH192" s="396"/>
      <c r="SLI192" s="396"/>
      <c r="SLJ192" s="396"/>
      <c r="SLK192" s="396"/>
      <c r="SLL192" s="396"/>
      <c r="SLM192" s="396"/>
      <c r="SLN192" s="396"/>
      <c r="SLO192" s="396"/>
      <c r="SLP192" s="396"/>
      <c r="SLQ192" s="396"/>
      <c r="SLR192" s="396"/>
      <c r="SLS192" s="396"/>
      <c r="SLT192" s="396"/>
      <c r="SLU192" s="396"/>
      <c r="SLV192" s="396"/>
      <c r="SLW192" s="396"/>
      <c r="SLX192" s="396"/>
      <c r="SLY192" s="396"/>
      <c r="SLZ192" s="396"/>
      <c r="SMA192" s="396"/>
      <c r="SMB192" s="396"/>
      <c r="SMC192" s="396"/>
      <c r="SMD192" s="396"/>
      <c r="SME192" s="396"/>
      <c r="SMF192" s="396"/>
      <c r="SMG192" s="396"/>
      <c r="SMH192" s="396"/>
      <c r="SMI192" s="396"/>
      <c r="SMJ192" s="396"/>
      <c r="SMK192" s="396"/>
      <c r="SML192" s="396"/>
      <c r="SMM192" s="396"/>
      <c r="SMN192" s="396"/>
      <c r="SMO192" s="396"/>
      <c r="SMP192" s="396"/>
      <c r="SMQ192" s="396"/>
      <c r="SMR192" s="396"/>
      <c r="SMS192" s="396"/>
      <c r="SMT192" s="396"/>
      <c r="SMU192" s="396"/>
      <c r="SMV192" s="396"/>
      <c r="SMW192" s="396"/>
      <c r="SMX192" s="396"/>
      <c r="SMY192" s="396"/>
      <c r="SMZ192" s="396"/>
      <c r="SNA192" s="396"/>
      <c r="SNB192" s="396"/>
      <c r="SNC192" s="396"/>
      <c r="SND192" s="396"/>
      <c r="SNE192" s="396"/>
      <c r="SNF192" s="396"/>
      <c r="SNG192" s="396"/>
      <c r="SNH192" s="396"/>
      <c r="SNI192" s="396"/>
      <c r="SNJ192" s="396"/>
      <c r="SNK192" s="396"/>
      <c r="SNL192" s="396"/>
      <c r="SNM192" s="396"/>
      <c r="SNN192" s="396"/>
      <c r="SNO192" s="396"/>
      <c r="SNP192" s="396"/>
      <c r="SNQ192" s="396"/>
      <c r="SNR192" s="396"/>
      <c r="SNS192" s="396"/>
      <c r="SNT192" s="396"/>
      <c r="SNU192" s="396"/>
      <c r="SNV192" s="396"/>
      <c r="SNW192" s="396"/>
      <c r="SNX192" s="396"/>
      <c r="SNY192" s="396"/>
      <c r="SNZ192" s="396"/>
      <c r="SOA192" s="396"/>
      <c r="SOB192" s="396"/>
      <c r="SOC192" s="396"/>
      <c r="SOD192" s="396"/>
      <c r="SOE192" s="396"/>
      <c r="SOF192" s="396"/>
      <c r="SOG192" s="396"/>
      <c r="SOH192" s="396"/>
      <c r="SOI192" s="396"/>
      <c r="SOJ192" s="396"/>
      <c r="SOK192" s="396"/>
      <c r="SOL192" s="396"/>
      <c r="SOM192" s="396"/>
      <c r="SON192" s="396"/>
      <c r="SOO192" s="396"/>
      <c r="SOP192" s="396"/>
      <c r="SOQ192" s="396"/>
      <c r="SOR192" s="396"/>
      <c r="SOS192" s="396"/>
      <c r="SOT192" s="396"/>
      <c r="SOU192" s="396"/>
      <c r="SOV192" s="396"/>
      <c r="SOW192" s="396"/>
      <c r="SOX192" s="396"/>
      <c r="SOY192" s="396"/>
      <c r="SOZ192" s="396"/>
      <c r="SPA192" s="396"/>
      <c r="SPB192" s="396"/>
      <c r="SPC192" s="396"/>
      <c r="SPD192" s="396"/>
      <c r="SPE192" s="396"/>
      <c r="SPF192" s="396"/>
      <c r="SPG192" s="396"/>
      <c r="SPH192" s="396"/>
      <c r="SPI192" s="396"/>
      <c r="SPJ192" s="396"/>
      <c r="SPK192" s="396"/>
      <c r="SPL192" s="396"/>
      <c r="SPM192" s="396"/>
      <c r="SPN192" s="396"/>
      <c r="SPO192" s="396"/>
      <c r="SPP192" s="396"/>
      <c r="SPQ192" s="396"/>
      <c r="SPR192" s="396"/>
      <c r="SPS192" s="396"/>
      <c r="SPT192" s="396"/>
      <c r="SPU192" s="396"/>
      <c r="SPV192" s="396"/>
      <c r="SPW192" s="396"/>
      <c r="SPX192" s="396"/>
      <c r="SPY192" s="396"/>
      <c r="SPZ192" s="396"/>
      <c r="SQA192" s="396"/>
      <c r="SQB192" s="396"/>
      <c r="SQC192" s="396"/>
      <c r="SQD192" s="396"/>
      <c r="SQE192" s="396"/>
      <c r="SQF192" s="396"/>
      <c r="SQG192" s="396"/>
      <c r="SQH192" s="396"/>
      <c r="SQI192" s="396"/>
      <c r="SQJ192" s="396"/>
      <c r="SQK192" s="396"/>
      <c r="SQL192" s="396"/>
      <c r="SQM192" s="396"/>
      <c r="SQN192" s="396"/>
      <c r="SQO192" s="396"/>
      <c r="SQP192" s="396"/>
      <c r="SQQ192" s="396"/>
      <c r="SQR192" s="396"/>
      <c r="SQS192" s="396"/>
      <c r="SQT192" s="396"/>
      <c r="SQU192" s="396"/>
      <c r="SQV192" s="396"/>
      <c r="SQW192" s="396"/>
      <c r="SQX192" s="396"/>
      <c r="SQY192" s="396"/>
      <c r="SQZ192" s="396"/>
      <c r="SRA192" s="396"/>
      <c r="SRB192" s="396"/>
      <c r="SRC192" s="396"/>
      <c r="SRD192" s="396"/>
      <c r="SRE192" s="396"/>
      <c r="SRF192" s="396"/>
      <c r="SRG192" s="396"/>
      <c r="SRH192" s="396"/>
      <c r="SRI192" s="396"/>
      <c r="SRJ192" s="396"/>
      <c r="SRK192" s="396"/>
      <c r="SRL192" s="396"/>
      <c r="SRM192" s="396"/>
      <c r="SRN192" s="396"/>
      <c r="SRO192" s="396"/>
      <c r="SRP192" s="396"/>
      <c r="SRQ192" s="396"/>
      <c r="SRR192" s="396"/>
      <c r="SRS192" s="396"/>
      <c r="SRT192" s="396"/>
      <c r="SRU192" s="396"/>
      <c r="SRV192" s="396"/>
      <c r="SRW192" s="396"/>
      <c r="SRX192" s="396"/>
      <c r="SRY192" s="396"/>
      <c r="SRZ192" s="396"/>
      <c r="SSA192" s="396"/>
      <c r="SSB192" s="396"/>
      <c r="SSC192" s="396"/>
      <c r="SSD192" s="396"/>
      <c r="SSE192" s="396"/>
      <c r="SSF192" s="396"/>
      <c r="SSG192" s="396"/>
      <c r="SSH192" s="396"/>
      <c r="SSI192" s="396"/>
      <c r="SSJ192" s="396"/>
      <c r="SSK192" s="396"/>
      <c r="SSL192" s="396"/>
      <c r="SSM192" s="396"/>
      <c r="SSN192" s="396"/>
      <c r="SSO192" s="396"/>
      <c r="SSP192" s="396"/>
      <c r="SSQ192" s="396"/>
      <c r="SSR192" s="396"/>
      <c r="SSS192" s="396"/>
      <c r="SST192" s="396"/>
      <c r="SSU192" s="396"/>
      <c r="SSV192" s="396"/>
      <c r="SSW192" s="396"/>
      <c r="SSX192" s="396"/>
      <c r="SSY192" s="396"/>
      <c r="SSZ192" s="396"/>
      <c r="STA192" s="396"/>
      <c r="STB192" s="396"/>
      <c r="STC192" s="396"/>
      <c r="STD192" s="396"/>
      <c r="STE192" s="396"/>
      <c r="STF192" s="396"/>
      <c r="STG192" s="396"/>
      <c r="STH192" s="396"/>
      <c r="STI192" s="396"/>
      <c r="STJ192" s="396"/>
      <c r="STK192" s="396"/>
      <c r="STL192" s="396"/>
      <c r="STM192" s="396"/>
      <c r="STN192" s="396"/>
      <c r="STO192" s="396"/>
      <c r="STP192" s="396"/>
      <c r="STQ192" s="396"/>
      <c r="STR192" s="396"/>
      <c r="STS192" s="396"/>
      <c r="STT192" s="396"/>
      <c r="STU192" s="396"/>
      <c r="STV192" s="396"/>
      <c r="STW192" s="396"/>
      <c r="STX192" s="396"/>
      <c r="STY192" s="396"/>
      <c r="STZ192" s="396"/>
      <c r="SUA192" s="396"/>
      <c r="SUB192" s="396"/>
      <c r="SUC192" s="396"/>
      <c r="SUD192" s="396"/>
      <c r="SUE192" s="396"/>
      <c r="SUF192" s="396"/>
      <c r="SUG192" s="396"/>
      <c r="SUH192" s="396"/>
      <c r="SUI192" s="396"/>
      <c r="SUJ192" s="396"/>
      <c r="SUK192" s="396"/>
      <c r="SUL192" s="396"/>
      <c r="SUM192" s="396"/>
      <c r="SUN192" s="396"/>
      <c r="SUO192" s="396"/>
      <c r="SUP192" s="396"/>
      <c r="SUQ192" s="396"/>
      <c r="SUR192" s="396"/>
      <c r="SUS192" s="396"/>
      <c r="SUT192" s="396"/>
      <c r="SUU192" s="396"/>
      <c r="SUV192" s="396"/>
      <c r="SUW192" s="396"/>
      <c r="SUX192" s="396"/>
      <c r="SUY192" s="396"/>
      <c r="SUZ192" s="396"/>
      <c r="SVA192" s="396"/>
      <c r="SVB192" s="396"/>
      <c r="SVC192" s="396"/>
      <c r="SVD192" s="396"/>
      <c r="SVE192" s="396"/>
      <c r="SVF192" s="396"/>
      <c r="SVG192" s="396"/>
      <c r="SVH192" s="396"/>
      <c r="SVI192" s="396"/>
      <c r="SVJ192" s="396"/>
      <c r="SVK192" s="396"/>
      <c r="SVL192" s="396"/>
      <c r="SVM192" s="396"/>
      <c r="SVN192" s="396"/>
      <c r="SVO192" s="396"/>
      <c r="SVP192" s="396"/>
      <c r="SVQ192" s="396"/>
      <c r="SVR192" s="396"/>
      <c r="SVS192" s="396"/>
      <c r="SVT192" s="396"/>
      <c r="SVU192" s="396"/>
      <c r="SVV192" s="396"/>
      <c r="SVW192" s="396"/>
      <c r="SVX192" s="396"/>
      <c r="SVY192" s="396"/>
      <c r="SVZ192" s="396"/>
      <c r="SWA192" s="396"/>
      <c r="SWB192" s="396"/>
      <c r="SWC192" s="396"/>
      <c r="SWD192" s="396"/>
      <c r="SWE192" s="396"/>
      <c r="SWF192" s="396"/>
      <c r="SWG192" s="396"/>
      <c r="SWH192" s="396"/>
      <c r="SWI192" s="396"/>
      <c r="SWJ192" s="396"/>
      <c r="SWK192" s="396"/>
      <c r="SWL192" s="396"/>
      <c r="SWM192" s="396"/>
      <c r="SWN192" s="396"/>
      <c r="SWO192" s="396"/>
      <c r="SWP192" s="396"/>
      <c r="SWQ192" s="396"/>
      <c r="SWR192" s="396"/>
      <c r="SWS192" s="396"/>
      <c r="SWT192" s="396"/>
      <c r="SWU192" s="396"/>
      <c r="SWV192" s="396"/>
      <c r="SWW192" s="396"/>
      <c r="SWX192" s="396"/>
      <c r="SWY192" s="396"/>
      <c r="SWZ192" s="396"/>
      <c r="SXA192" s="396"/>
      <c r="SXB192" s="396"/>
      <c r="SXC192" s="396"/>
      <c r="SXD192" s="396"/>
      <c r="SXE192" s="396"/>
      <c r="SXF192" s="396"/>
      <c r="SXG192" s="396"/>
      <c r="SXH192" s="396"/>
      <c r="SXI192" s="396"/>
      <c r="SXJ192" s="396"/>
      <c r="SXK192" s="396"/>
      <c r="SXL192" s="396"/>
      <c r="SXM192" s="396"/>
      <c r="SXN192" s="396"/>
      <c r="SXO192" s="396"/>
      <c r="SXP192" s="396"/>
      <c r="SXQ192" s="396"/>
      <c r="SXR192" s="396"/>
      <c r="SXS192" s="396"/>
      <c r="SXT192" s="396"/>
      <c r="SXU192" s="396"/>
      <c r="SXV192" s="396"/>
      <c r="SXW192" s="396"/>
      <c r="SXX192" s="396"/>
      <c r="SXY192" s="396"/>
      <c r="SXZ192" s="396"/>
      <c r="SYA192" s="396"/>
      <c r="SYB192" s="396"/>
      <c r="SYC192" s="396"/>
      <c r="SYD192" s="396"/>
      <c r="SYE192" s="396"/>
      <c r="SYF192" s="396"/>
      <c r="SYG192" s="396"/>
      <c r="SYH192" s="396"/>
      <c r="SYI192" s="396"/>
      <c r="SYJ192" s="396"/>
      <c r="SYK192" s="396"/>
      <c r="SYL192" s="396"/>
      <c r="SYM192" s="396"/>
      <c r="SYN192" s="396"/>
      <c r="SYO192" s="396"/>
      <c r="SYP192" s="396"/>
      <c r="SYQ192" s="396"/>
      <c r="SYR192" s="396"/>
      <c r="SYS192" s="396"/>
      <c r="SYT192" s="396"/>
      <c r="SYU192" s="396"/>
      <c r="SYV192" s="396"/>
      <c r="SYW192" s="396"/>
      <c r="SYX192" s="396"/>
      <c r="SYY192" s="396"/>
      <c r="SYZ192" s="396"/>
      <c r="SZA192" s="396"/>
      <c r="SZB192" s="396"/>
      <c r="SZC192" s="396"/>
      <c r="SZD192" s="396"/>
      <c r="SZE192" s="396"/>
      <c r="SZF192" s="396"/>
      <c r="SZG192" s="396"/>
      <c r="SZH192" s="396"/>
      <c r="SZI192" s="396"/>
      <c r="SZJ192" s="396"/>
      <c r="SZK192" s="396"/>
      <c r="SZL192" s="396"/>
      <c r="SZM192" s="396"/>
      <c r="SZN192" s="396"/>
      <c r="SZO192" s="396"/>
      <c r="SZP192" s="396"/>
      <c r="SZQ192" s="396"/>
      <c r="SZR192" s="396"/>
      <c r="SZS192" s="396"/>
      <c r="SZT192" s="396"/>
      <c r="SZU192" s="396"/>
      <c r="SZV192" s="396"/>
      <c r="SZW192" s="396"/>
      <c r="SZX192" s="396"/>
      <c r="SZY192" s="396"/>
      <c r="SZZ192" s="396"/>
      <c r="TAA192" s="396"/>
      <c r="TAB192" s="396"/>
      <c r="TAC192" s="396"/>
      <c r="TAD192" s="396"/>
      <c r="TAE192" s="396"/>
      <c r="TAF192" s="396"/>
      <c r="TAG192" s="396"/>
      <c r="TAH192" s="396"/>
      <c r="TAI192" s="396"/>
      <c r="TAJ192" s="396"/>
      <c r="TAK192" s="396"/>
      <c r="TAL192" s="396"/>
      <c r="TAM192" s="396"/>
      <c r="TAN192" s="396"/>
      <c r="TAO192" s="396"/>
      <c r="TAP192" s="396"/>
      <c r="TAQ192" s="396"/>
      <c r="TAR192" s="396"/>
      <c r="TAS192" s="396"/>
      <c r="TAT192" s="396"/>
      <c r="TAU192" s="396"/>
      <c r="TAV192" s="396"/>
      <c r="TAW192" s="396"/>
      <c r="TAX192" s="396"/>
      <c r="TAY192" s="396"/>
      <c r="TAZ192" s="396"/>
      <c r="TBA192" s="396"/>
      <c r="TBB192" s="396"/>
      <c r="TBC192" s="396"/>
      <c r="TBD192" s="396"/>
      <c r="TBE192" s="396"/>
      <c r="TBF192" s="396"/>
      <c r="TBG192" s="396"/>
      <c r="TBH192" s="396"/>
      <c r="TBI192" s="396"/>
      <c r="TBJ192" s="396"/>
      <c r="TBK192" s="396"/>
      <c r="TBL192" s="396"/>
      <c r="TBM192" s="396"/>
      <c r="TBN192" s="396"/>
      <c r="TBO192" s="396"/>
      <c r="TBP192" s="396"/>
      <c r="TBQ192" s="396"/>
      <c r="TBR192" s="396"/>
      <c r="TBS192" s="396"/>
      <c r="TBT192" s="396"/>
      <c r="TBU192" s="396"/>
      <c r="TBV192" s="396"/>
      <c r="TBW192" s="396"/>
      <c r="TBX192" s="396"/>
      <c r="TBY192" s="396"/>
      <c r="TBZ192" s="396"/>
      <c r="TCA192" s="396"/>
      <c r="TCB192" s="396"/>
      <c r="TCC192" s="396"/>
      <c r="TCD192" s="396"/>
      <c r="TCE192" s="396"/>
      <c r="TCF192" s="396"/>
      <c r="TCG192" s="396"/>
      <c r="TCH192" s="396"/>
      <c r="TCI192" s="396"/>
      <c r="TCJ192" s="396"/>
      <c r="TCK192" s="396"/>
      <c r="TCL192" s="396"/>
      <c r="TCM192" s="396"/>
      <c r="TCN192" s="396"/>
      <c r="TCO192" s="396"/>
      <c r="TCP192" s="396"/>
      <c r="TCQ192" s="396"/>
      <c r="TCR192" s="396"/>
      <c r="TCS192" s="396"/>
      <c r="TCT192" s="396"/>
      <c r="TCU192" s="396"/>
      <c r="TCV192" s="396"/>
      <c r="TCW192" s="396"/>
      <c r="TCX192" s="396"/>
      <c r="TCY192" s="396"/>
      <c r="TCZ192" s="396"/>
      <c r="TDA192" s="396"/>
      <c r="TDB192" s="396"/>
      <c r="TDC192" s="396"/>
      <c r="TDD192" s="396"/>
      <c r="TDE192" s="396"/>
      <c r="TDF192" s="396"/>
      <c r="TDG192" s="396"/>
      <c r="TDH192" s="396"/>
      <c r="TDI192" s="396"/>
      <c r="TDJ192" s="396"/>
      <c r="TDK192" s="396"/>
      <c r="TDL192" s="396"/>
      <c r="TDM192" s="396"/>
      <c r="TDN192" s="396"/>
      <c r="TDO192" s="396"/>
      <c r="TDP192" s="396"/>
      <c r="TDQ192" s="396"/>
      <c r="TDR192" s="396"/>
      <c r="TDS192" s="396"/>
      <c r="TDT192" s="396"/>
      <c r="TDU192" s="396"/>
      <c r="TDV192" s="396"/>
      <c r="TDW192" s="396"/>
      <c r="TDX192" s="396"/>
      <c r="TDY192" s="396"/>
      <c r="TDZ192" s="396"/>
      <c r="TEA192" s="396"/>
      <c r="TEB192" s="396"/>
      <c r="TEC192" s="396"/>
      <c r="TED192" s="396"/>
      <c r="TEE192" s="396"/>
      <c r="TEF192" s="396"/>
      <c r="TEG192" s="396"/>
      <c r="TEH192" s="396"/>
      <c r="TEI192" s="396"/>
      <c r="TEJ192" s="396"/>
      <c r="TEK192" s="396"/>
      <c r="TEL192" s="396"/>
      <c r="TEM192" s="396"/>
      <c r="TEN192" s="396"/>
      <c r="TEO192" s="396"/>
      <c r="TEP192" s="396"/>
      <c r="TEQ192" s="396"/>
      <c r="TER192" s="396"/>
      <c r="TES192" s="396"/>
      <c r="TET192" s="396"/>
      <c r="TEU192" s="396"/>
      <c r="TEV192" s="396"/>
      <c r="TEW192" s="396"/>
      <c r="TEX192" s="396"/>
      <c r="TEY192" s="396"/>
      <c r="TEZ192" s="396"/>
      <c r="TFA192" s="396"/>
      <c r="TFB192" s="396"/>
      <c r="TFC192" s="396"/>
      <c r="TFD192" s="396"/>
      <c r="TFE192" s="396"/>
      <c r="TFF192" s="396"/>
      <c r="TFG192" s="396"/>
      <c r="TFH192" s="396"/>
      <c r="TFI192" s="396"/>
      <c r="TFJ192" s="396"/>
      <c r="TFK192" s="396"/>
      <c r="TFL192" s="396"/>
      <c r="TFM192" s="396"/>
      <c r="TFN192" s="396"/>
      <c r="TFO192" s="396"/>
      <c r="TFP192" s="396"/>
      <c r="TFQ192" s="396"/>
      <c r="TFR192" s="396"/>
      <c r="TFS192" s="396"/>
      <c r="TFT192" s="396"/>
      <c r="TFU192" s="396"/>
      <c r="TFV192" s="396"/>
      <c r="TFW192" s="396"/>
      <c r="TFX192" s="396"/>
      <c r="TFY192" s="396"/>
      <c r="TFZ192" s="396"/>
      <c r="TGA192" s="396"/>
      <c r="TGB192" s="396"/>
      <c r="TGC192" s="396"/>
      <c r="TGD192" s="396"/>
      <c r="TGE192" s="396"/>
      <c r="TGF192" s="396"/>
      <c r="TGG192" s="396"/>
      <c r="TGH192" s="396"/>
      <c r="TGI192" s="396"/>
      <c r="TGJ192" s="396"/>
      <c r="TGK192" s="396"/>
      <c r="TGL192" s="396"/>
      <c r="TGM192" s="396"/>
      <c r="TGN192" s="396"/>
      <c r="TGO192" s="396"/>
      <c r="TGP192" s="396"/>
      <c r="TGQ192" s="396"/>
      <c r="TGR192" s="396"/>
      <c r="TGS192" s="396"/>
      <c r="TGT192" s="396"/>
      <c r="TGU192" s="396"/>
      <c r="TGV192" s="396"/>
      <c r="TGW192" s="396"/>
      <c r="TGX192" s="396"/>
      <c r="TGY192" s="396"/>
      <c r="TGZ192" s="396"/>
      <c r="THA192" s="396"/>
      <c r="THB192" s="396"/>
      <c r="THC192" s="396"/>
      <c r="THD192" s="396"/>
      <c r="THE192" s="396"/>
      <c r="THF192" s="396"/>
      <c r="THG192" s="396"/>
      <c r="THH192" s="396"/>
      <c r="THI192" s="396"/>
      <c r="THJ192" s="396"/>
      <c r="THK192" s="396"/>
      <c r="THL192" s="396"/>
      <c r="THM192" s="396"/>
      <c r="THN192" s="396"/>
      <c r="THO192" s="396"/>
      <c r="THP192" s="396"/>
      <c r="THQ192" s="396"/>
      <c r="THR192" s="396"/>
      <c r="THS192" s="396"/>
      <c r="THT192" s="396"/>
      <c r="THU192" s="396"/>
      <c r="THV192" s="396"/>
      <c r="THW192" s="396"/>
      <c r="THX192" s="396"/>
      <c r="THY192" s="396"/>
      <c r="THZ192" s="396"/>
      <c r="TIA192" s="396"/>
      <c r="TIB192" s="396"/>
      <c r="TIC192" s="396"/>
      <c r="TID192" s="396"/>
      <c r="TIE192" s="396"/>
      <c r="TIF192" s="396"/>
      <c r="TIG192" s="396"/>
      <c r="TIH192" s="396"/>
      <c r="TII192" s="396"/>
      <c r="TIJ192" s="396"/>
      <c r="TIK192" s="396"/>
      <c r="TIL192" s="396"/>
      <c r="TIM192" s="396"/>
      <c r="TIN192" s="396"/>
      <c r="TIO192" s="396"/>
      <c r="TIP192" s="396"/>
      <c r="TIQ192" s="396"/>
      <c r="TIR192" s="396"/>
      <c r="TIS192" s="396"/>
      <c r="TIT192" s="396"/>
      <c r="TIU192" s="396"/>
      <c r="TIV192" s="396"/>
      <c r="TIW192" s="396"/>
      <c r="TIX192" s="396"/>
      <c r="TIY192" s="396"/>
      <c r="TIZ192" s="396"/>
      <c r="TJA192" s="396"/>
      <c r="TJB192" s="396"/>
      <c r="TJC192" s="396"/>
      <c r="TJD192" s="396"/>
      <c r="TJE192" s="396"/>
      <c r="TJF192" s="396"/>
      <c r="TJG192" s="396"/>
      <c r="TJH192" s="396"/>
      <c r="TJI192" s="396"/>
      <c r="TJJ192" s="396"/>
      <c r="TJK192" s="396"/>
      <c r="TJL192" s="396"/>
      <c r="TJM192" s="396"/>
      <c r="TJN192" s="396"/>
      <c r="TJO192" s="396"/>
      <c r="TJP192" s="396"/>
      <c r="TJQ192" s="396"/>
      <c r="TJR192" s="396"/>
      <c r="TJS192" s="396"/>
      <c r="TJT192" s="396"/>
      <c r="TJU192" s="396"/>
      <c r="TJV192" s="396"/>
      <c r="TJW192" s="396"/>
      <c r="TJX192" s="396"/>
      <c r="TJY192" s="396"/>
      <c r="TJZ192" s="396"/>
      <c r="TKA192" s="396"/>
      <c r="TKB192" s="396"/>
      <c r="TKC192" s="396"/>
      <c r="TKD192" s="396"/>
      <c r="TKE192" s="396"/>
      <c r="TKF192" s="396"/>
      <c r="TKG192" s="396"/>
      <c r="TKH192" s="396"/>
      <c r="TKI192" s="396"/>
      <c r="TKJ192" s="396"/>
      <c r="TKK192" s="396"/>
      <c r="TKL192" s="396"/>
      <c r="TKM192" s="396"/>
      <c r="TKN192" s="396"/>
      <c r="TKO192" s="396"/>
      <c r="TKP192" s="396"/>
      <c r="TKQ192" s="396"/>
      <c r="TKR192" s="396"/>
      <c r="TKS192" s="396"/>
      <c r="TKT192" s="396"/>
      <c r="TKU192" s="396"/>
      <c r="TKV192" s="396"/>
      <c r="TKW192" s="396"/>
      <c r="TKX192" s="396"/>
      <c r="TKY192" s="396"/>
      <c r="TKZ192" s="396"/>
      <c r="TLA192" s="396"/>
      <c r="TLB192" s="396"/>
      <c r="TLC192" s="396"/>
      <c r="TLD192" s="396"/>
      <c r="TLE192" s="396"/>
      <c r="TLF192" s="396"/>
      <c r="TLG192" s="396"/>
      <c r="TLH192" s="396"/>
      <c r="TLI192" s="396"/>
      <c r="TLJ192" s="396"/>
      <c r="TLK192" s="396"/>
      <c r="TLL192" s="396"/>
      <c r="TLM192" s="396"/>
      <c r="TLN192" s="396"/>
      <c r="TLO192" s="396"/>
      <c r="TLP192" s="396"/>
      <c r="TLQ192" s="396"/>
      <c r="TLR192" s="396"/>
      <c r="TLS192" s="396"/>
      <c r="TLT192" s="396"/>
      <c r="TLU192" s="396"/>
      <c r="TLV192" s="396"/>
      <c r="TLW192" s="396"/>
      <c r="TLX192" s="396"/>
      <c r="TLY192" s="396"/>
      <c r="TLZ192" s="396"/>
      <c r="TMA192" s="396"/>
      <c r="TMB192" s="396"/>
      <c r="TMC192" s="396"/>
      <c r="TMD192" s="396"/>
      <c r="TME192" s="396"/>
      <c r="TMF192" s="396"/>
      <c r="TMG192" s="396"/>
      <c r="TMH192" s="396"/>
      <c r="TMI192" s="396"/>
      <c r="TMJ192" s="396"/>
      <c r="TMK192" s="396"/>
      <c r="TML192" s="396"/>
      <c r="TMM192" s="396"/>
      <c r="TMN192" s="396"/>
      <c r="TMO192" s="396"/>
      <c r="TMP192" s="396"/>
      <c r="TMQ192" s="396"/>
      <c r="TMR192" s="396"/>
      <c r="TMS192" s="396"/>
      <c r="TMT192" s="396"/>
      <c r="TMU192" s="396"/>
      <c r="TMV192" s="396"/>
      <c r="TMW192" s="396"/>
      <c r="TMX192" s="396"/>
      <c r="TMY192" s="396"/>
      <c r="TMZ192" s="396"/>
      <c r="TNA192" s="396"/>
      <c r="TNB192" s="396"/>
      <c r="TNC192" s="396"/>
      <c r="TND192" s="396"/>
      <c r="TNE192" s="396"/>
      <c r="TNF192" s="396"/>
      <c r="TNG192" s="396"/>
      <c r="TNH192" s="396"/>
      <c r="TNI192" s="396"/>
      <c r="TNJ192" s="396"/>
      <c r="TNK192" s="396"/>
      <c r="TNL192" s="396"/>
      <c r="TNM192" s="396"/>
      <c r="TNN192" s="396"/>
      <c r="TNO192" s="396"/>
      <c r="TNP192" s="396"/>
      <c r="TNQ192" s="396"/>
      <c r="TNR192" s="396"/>
      <c r="TNS192" s="396"/>
      <c r="TNT192" s="396"/>
      <c r="TNU192" s="396"/>
      <c r="TNV192" s="396"/>
      <c r="TNW192" s="396"/>
      <c r="TNX192" s="396"/>
      <c r="TNY192" s="396"/>
      <c r="TNZ192" s="396"/>
      <c r="TOA192" s="396"/>
      <c r="TOB192" s="396"/>
      <c r="TOC192" s="396"/>
      <c r="TOD192" s="396"/>
      <c r="TOE192" s="396"/>
      <c r="TOF192" s="396"/>
      <c r="TOG192" s="396"/>
      <c r="TOH192" s="396"/>
      <c r="TOI192" s="396"/>
      <c r="TOJ192" s="396"/>
      <c r="TOK192" s="396"/>
      <c r="TOL192" s="396"/>
      <c r="TOM192" s="396"/>
      <c r="TON192" s="396"/>
      <c r="TOO192" s="396"/>
      <c r="TOP192" s="396"/>
      <c r="TOQ192" s="396"/>
      <c r="TOR192" s="396"/>
      <c r="TOS192" s="396"/>
      <c r="TOT192" s="396"/>
      <c r="TOU192" s="396"/>
      <c r="TOV192" s="396"/>
      <c r="TOW192" s="396"/>
      <c r="TOX192" s="396"/>
      <c r="TOY192" s="396"/>
      <c r="TOZ192" s="396"/>
      <c r="TPA192" s="396"/>
      <c r="TPB192" s="396"/>
      <c r="TPC192" s="396"/>
      <c r="TPD192" s="396"/>
      <c r="TPE192" s="396"/>
      <c r="TPF192" s="396"/>
      <c r="TPG192" s="396"/>
      <c r="TPH192" s="396"/>
      <c r="TPI192" s="396"/>
      <c r="TPJ192" s="396"/>
      <c r="TPK192" s="396"/>
      <c r="TPL192" s="396"/>
      <c r="TPM192" s="396"/>
      <c r="TPN192" s="396"/>
      <c r="TPO192" s="396"/>
      <c r="TPP192" s="396"/>
      <c r="TPQ192" s="396"/>
      <c r="TPR192" s="396"/>
      <c r="TPS192" s="396"/>
      <c r="TPT192" s="396"/>
      <c r="TPU192" s="396"/>
      <c r="TPV192" s="396"/>
      <c r="TPW192" s="396"/>
      <c r="TPX192" s="396"/>
      <c r="TPY192" s="396"/>
      <c r="TPZ192" s="396"/>
      <c r="TQA192" s="396"/>
      <c r="TQB192" s="396"/>
      <c r="TQC192" s="396"/>
      <c r="TQD192" s="396"/>
      <c r="TQE192" s="396"/>
      <c r="TQF192" s="396"/>
      <c r="TQG192" s="396"/>
      <c r="TQH192" s="396"/>
      <c r="TQI192" s="396"/>
      <c r="TQJ192" s="396"/>
      <c r="TQK192" s="396"/>
      <c r="TQL192" s="396"/>
      <c r="TQM192" s="396"/>
      <c r="TQN192" s="396"/>
      <c r="TQO192" s="396"/>
      <c r="TQP192" s="396"/>
      <c r="TQQ192" s="396"/>
      <c r="TQR192" s="396"/>
      <c r="TQS192" s="396"/>
      <c r="TQT192" s="396"/>
      <c r="TQU192" s="396"/>
      <c r="TQV192" s="396"/>
      <c r="TQW192" s="396"/>
      <c r="TQX192" s="396"/>
      <c r="TQY192" s="396"/>
      <c r="TQZ192" s="396"/>
      <c r="TRA192" s="396"/>
      <c r="TRB192" s="396"/>
      <c r="TRC192" s="396"/>
      <c r="TRD192" s="396"/>
      <c r="TRE192" s="396"/>
      <c r="TRF192" s="396"/>
      <c r="TRG192" s="396"/>
      <c r="TRH192" s="396"/>
      <c r="TRI192" s="396"/>
      <c r="TRJ192" s="396"/>
      <c r="TRK192" s="396"/>
      <c r="TRL192" s="396"/>
      <c r="TRM192" s="396"/>
      <c r="TRN192" s="396"/>
      <c r="TRO192" s="396"/>
      <c r="TRP192" s="396"/>
      <c r="TRQ192" s="396"/>
      <c r="TRR192" s="396"/>
      <c r="TRS192" s="396"/>
      <c r="TRT192" s="396"/>
      <c r="TRU192" s="396"/>
      <c r="TRV192" s="396"/>
      <c r="TRW192" s="396"/>
      <c r="TRX192" s="396"/>
      <c r="TRY192" s="396"/>
      <c r="TRZ192" s="396"/>
      <c r="TSA192" s="396"/>
      <c r="TSB192" s="396"/>
      <c r="TSC192" s="396"/>
      <c r="TSD192" s="396"/>
      <c r="TSE192" s="396"/>
      <c r="TSF192" s="396"/>
      <c r="TSG192" s="396"/>
      <c r="TSH192" s="396"/>
      <c r="TSI192" s="396"/>
      <c r="TSJ192" s="396"/>
      <c r="TSK192" s="396"/>
      <c r="TSL192" s="396"/>
      <c r="TSM192" s="396"/>
      <c r="TSN192" s="396"/>
      <c r="TSO192" s="396"/>
      <c r="TSP192" s="396"/>
      <c r="TSQ192" s="396"/>
      <c r="TSR192" s="396"/>
      <c r="TSS192" s="396"/>
      <c r="TST192" s="396"/>
      <c r="TSU192" s="396"/>
      <c r="TSV192" s="396"/>
      <c r="TSW192" s="396"/>
      <c r="TSX192" s="396"/>
      <c r="TSY192" s="396"/>
      <c r="TSZ192" s="396"/>
      <c r="TTA192" s="396"/>
      <c r="TTB192" s="396"/>
      <c r="TTC192" s="396"/>
      <c r="TTD192" s="396"/>
      <c r="TTE192" s="396"/>
      <c r="TTF192" s="396"/>
      <c r="TTG192" s="396"/>
      <c r="TTH192" s="396"/>
      <c r="TTI192" s="396"/>
      <c r="TTJ192" s="396"/>
      <c r="TTK192" s="396"/>
      <c r="TTL192" s="396"/>
      <c r="TTM192" s="396"/>
      <c r="TTN192" s="396"/>
      <c r="TTO192" s="396"/>
      <c r="TTP192" s="396"/>
      <c r="TTQ192" s="396"/>
      <c r="TTR192" s="396"/>
      <c r="TTS192" s="396"/>
      <c r="TTT192" s="396"/>
      <c r="TTU192" s="396"/>
      <c r="TTV192" s="396"/>
      <c r="TTW192" s="396"/>
      <c r="TTX192" s="396"/>
      <c r="TTY192" s="396"/>
      <c r="TTZ192" s="396"/>
      <c r="TUA192" s="396"/>
      <c r="TUB192" s="396"/>
      <c r="TUC192" s="396"/>
      <c r="TUD192" s="396"/>
      <c r="TUE192" s="396"/>
      <c r="TUF192" s="396"/>
      <c r="TUG192" s="396"/>
      <c r="TUH192" s="396"/>
      <c r="TUI192" s="396"/>
      <c r="TUJ192" s="396"/>
      <c r="TUK192" s="396"/>
      <c r="TUL192" s="396"/>
      <c r="TUM192" s="396"/>
      <c r="TUN192" s="396"/>
      <c r="TUO192" s="396"/>
      <c r="TUP192" s="396"/>
      <c r="TUQ192" s="396"/>
      <c r="TUR192" s="396"/>
      <c r="TUS192" s="396"/>
      <c r="TUT192" s="396"/>
      <c r="TUU192" s="396"/>
      <c r="TUV192" s="396"/>
      <c r="TUW192" s="396"/>
      <c r="TUX192" s="396"/>
      <c r="TUY192" s="396"/>
      <c r="TUZ192" s="396"/>
      <c r="TVA192" s="396"/>
      <c r="TVB192" s="396"/>
      <c r="TVC192" s="396"/>
      <c r="TVD192" s="396"/>
      <c r="TVE192" s="396"/>
      <c r="TVF192" s="396"/>
      <c r="TVG192" s="396"/>
      <c r="TVH192" s="396"/>
      <c r="TVI192" s="396"/>
      <c r="TVJ192" s="396"/>
      <c r="TVK192" s="396"/>
      <c r="TVL192" s="396"/>
      <c r="TVM192" s="396"/>
      <c r="TVN192" s="396"/>
      <c r="TVO192" s="396"/>
      <c r="TVP192" s="396"/>
      <c r="TVQ192" s="396"/>
      <c r="TVR192" s="396"/>
      <c r="TVS192" s="396"/>
      <c r="TVT192" s="396"/>
      <c r="TVU192" s="396"/>
      <c r="TVV192" s="396"/>
      <c r="TVW192" s="396"/>
      <c r="TVX192" s="396"/>
      <c r="TVY192" s="396"/>
      <c r="TVZ192" s="396"/>
      <c r="TWA192" s="396"/>
      <c r="TWB192" s="396"/>
      <c r="TWC192" s="396"/>
      <c r="TWD192" s="396"/>
      <c r="TWE192" s="396"/>
      <c r="TWF192" s="396"/>
      <c r="TWG192" s="396"/>
      <c r="TWH192" s="396"/>
      <c r="TWI192" s="396"/>
      <c r="TWJ192" s="396"/>
      <c r="TWK192" s="396"/>
      <c r="TWL192" s="396"/>
      <c r="TWM192" s="396"/>
      <c r="TWN192" s="396"/>
      <c r="TWO192" s="396"/>
      <c r="TWP192" s="396"/>
      <c r="TWQ192" s="396"/>
      <c r="TWR192" s="396"/>
      <c r="TWS192" s="396"/>
      <c r="TWT192" s="396"/>
      <c r="TWU192" s="396"/>
      <c r="TWV192" s="396"/>
      <c r="TWW192" s="396"/>
      <c r="TWX192" s="396"/>
      <c r="TWY192" s="396"/>
      <c r="TWZ192" s="396"/>
      <c r="TXA192" s="396"/>
      <c r="TXB192" s="396"/>
      <c r="TXC192" s="396"/>
      <c r="TXD192" s="396"/>
      <c r="TXE192" s="396"/>
      <c r="TXF192" s="396"/>
      <c r="TXG192" s="396"/>
      <c r="TXH192" s="396"/>
      <c r="TXI192" s="396"/>
      <c r="TXJ192" s="396"/>
      <c r="TXK192" s="396"/>
      <c r="TXL192" s="396"/>
      <c r="TXM192" s="396"/>
      <c r="TXN192" s="396"/>
      <c r="TXO192" s="396"/>
      <c r="TXP192" s="396"/>
      <c r="TXQ192" s="396"/>
      <c r="TXR192" s="396"/>
      <c r="TXS192" s="396"/>
      <c r="TXT192" s="396"/>
      <c r="TXU192" s="396"/>
      <c r="TXV192" s="396"/>
      <c r="TXW192" s="396"/>
      <c r="TXX192" s="396"/>
      <c r="TXY192" s="396"/>
      <c r="TXZ192" s="396"/>
      <c r="TYA192" s="396"/>
      <c r="TYB192" s="396"/>
      <c r="TYC192" s="396"/>
      <c r="TYD192" s="396"/>
      <c r="TYE192" s="396"/>
      <c r="TYF192" s="396"/>
      <c r="TYG192" s="396"/>
      <c r="TYH192" s="396"/>
      <c r="TYI192" s="396"/>
      <c r="TYJ192" s="396"/>
      <c r="TYK192" s="396"/>
      <c r="TYL192" s="396"/>
      <c r="TYM192" s="396"/>
      <c r="TYN192" s="396"/>
      <c r="TYO192" s="396"/>
      <c r="TYP192" s="396"/>
      <c r="TYQ192" s="396"/>
      <c r="TYR192" s="396"/>
      <c r="TYS192" s="396"/>
      <c r="TYT192" s="396"/>
      <c r="TYU192" s="396"/>
      <c r="TYV192" s="396"/>
      <c r="TYW192" s="396"/>
      <c r="TYX192" s="396"/>
      <c r="TYY192" s="396"/>
      <c r="TYZ192" s="396"/>
      <c r="TZA192" s="396"/>
      <c r="TZB192" s="396"/>
      <c r="TZC192" s="396"/>
      <c r="TZD192" s="396"/>
      <c r="TZE192" s="396"/>
      <c r="TZF192" s="396"/>
      <c r="TZG192" s="396"/>
      <c r="TZH192" s="396"/>
      <c r="TZI192" s="396"/>
      <c r="TZJ192" s="396"/>
      <c r="TZK192" s="396"/>
      <c r="TZL192" s="396"/>
      <c r="TZM192" s="396"/>
      <c r="TZN192" s="396"/>
      <c r="TZO192" s="396"/>
      <c r="TZP192" s="396"/>
      <c r="TZQ192" s="396"/>
      <c r="TZR192" s="396"/>
      <c r="TZS192" s="396"/>
      <c r="TZT192" s="396"/>
      <c r="TZU192" s="396"/>
      <c r="TZV192" s="396"/>
      <c r="TZW192" s="396"/>
      <c r="TZX192" s="396"/>
      <c r="TZY192" s="396"/>
      <c r="TZZ192" s="396"/>
      <c r="UAA192" s="396"/>
      <c r="UAB192" s="396"/>
      <c r="UAC192" s="396"/>
      <c r="UAD192" s="396"/>
      <c r="UAE192" s="396"/>
      <c r="UAF192" s="396"/>
      <c r="UAG192" s="396"/>
      <c r="UAH192" s="396"/>
      <c r="UAI192" s="396"/>
      <c r="UAJ192" s="396"/>
      <c r="UAK192" s="396"/>
      <c r="UAL192" s="396"/>
      <c r="UAM192" s="396"/>
      <c r="UAN192" s="396"/>
      <c r="UAO192" s="396"/>
      <c r="UAP192" s="396"/>
      <c r="UAQ192" s="396"/>
      <c r="UAR192" s="396"/>
      <c r="UAS192" s="396"/>
      <c r="UAT192" s="396"/>
      <c r="UAU192" s="396"/>
      <c r="UAV192" s="396"/>
      <c r="UAW192" s="396"/>
      <c r="UAX192" s="396"/>
      <c r="UAY192" s="396"/>
      <c r="UAZ192" s="396"/>
      <c r="UBA192" s="396"/>
      <c r="UBB192" s="396"/>
      <c r="UBC192" s="396"/>
      <c r="UBD192" s="396"/>
      <c r="UBE192" s="396"/>
      <c r="UBF192" s="396"/>
      <c r="UBG192" s="396"/>
      <c r="UBH192" s="396"/>
      <c r="UBI192" s="396"/>
      <c r="UBJ192" s="396"/>
      <c r="UBK192" s="396"/>
      <c r="UBL192" s="396"/>
      <c r="UBM192" s="396"/>
      <c r="UBN192" s="396"/>
      <c r="UBO192" s="396"/>
      <c r="UBP192" s="396"/>
      <c r="UBQ192" s="396"/>
      <c r="UBR192" s="396"/>
      <c r="UBS192" s="396"/>
      <c r="UBT192" s="396"/>
      <c r="UBU192" s="396"/>
      <c r="UBV192" s="396"/>
      <c r="UBW192" s="396"/>
      <c r="UBX192" s="396"/>
      <c r="UBY192" s="396"/>
      <c r="UBZ192" s="396"/>
      <c r="UCA192" s="396"/>
      <c r="UCB192" s="396"/>
      <c r="UCC192" s="396"/>
      <c r="UCD192" s="396"/>
      <c r="UCE192" s="396"/>
      <c r="UCF192" s="396"/>
      <c r="UCG192" s="396"/>
      <c r="UCH192" s="396"/>
      <c r="UCI192" s="396"/>
      <c r="UCJ192" s="396"/>
      <c r="UCK192" s="396"/>
      <c r="UCL192" s="396"/>
      <c r="UCM192" s="396"/>
      <c r="UCN192" s="396"/>
      <c r="UCO192" s="396"/>
      <c r="UCP192" s="396"/>
      <c r="UCQ192" s="396"/>
      <c r="UCR192" s="396"/>
      <c r="UCS192" s="396"/>
      <c r="UCT192" s="396"/>
      <c r="UCU192" s="396"/>
      <c r="UCV192" s="396"/>
      <c r="UCW192" s="396"/>
      <c r="UCX192" s="396"/>
      <c r="UCY192" s="396"/>
      <c r="UCZ192" s="396"/>
      <c r="UDA192" s="396"/>
      <c r="UDB192" s="396"/>
      <c r="UDC192" s="396"/>
      <c r="UDD192" s="396"/>
      <c r="UDE192" s="396"/>
      <c r="UDF192" s="396"/>
      <c r="UDG192" s="396"/>
      <c r="UDH192" s="396"/>
      <c r="UDI192" s="396"/>
      <c r="UDJ192" s="396"/>
      <c r="UDK192" s="396"/>
      <c r="UDL192" s="396"/>
      <c r="UDM192" s="396"/>
      <c r="UDN192" s="396"/>
      <c r="UDO192" s="396"/>
      <c r="UDP192" s="396"/>
      <c r="UDQ192" s="396"/>
      <c r="UDR192" s="396"/>
      <c r="UDS192" s="396"/>
      <c r="UDT192" s="396"/>
      <c r="UDU192" s="396"/>
      <c r="UDV192" s="396"/>
      <c r="UDW192" s="396"/>
      <c r="UDX192" s="396"/>
      <c r="UDY192" s="396"/>
      <c r="UDZ192" s="396"/>
      <c r="UEA192" s="396"/>
      <c r="UEB192" s="396"/>
      <c r="UEC192" s="396"/>
      <c r="UED192" s="396"/>
      <c r="UEE192" s="396"/>
      <c r="UEF192" s="396"/>
      <c r="UEG192" s="396"/>
      <c r="UEH192" s="396"/>
      <c r="UEI192" s="396"/>
      <c r="UEJ192" s="396"/>
      <c r="UEK192" s="396"/>
      <c r="UEL192" s="396"/>
      <c r="UEM192" s="396"/>
      <c r="UEN192" s="396"/>
      <c r="UEO192" s="396"/>
      <c r="UEP192" s="396"/>
      <c r="UEQ192" s="396"/>
      <c r="UER192" s="396"/>
      <c r="UES192" s="396"/>
      <c r="UET192" s="396"/>
      <c r="UEU192" s="396"/>
      <c r="UEV192" s="396"/>
      <c r="UEW192" s="396"/>
      <c r="UEX192" s="396"/>
      <c r="UEY192" s="396"/>
      <c r="UEZ192" s="396"/>
      <c r="UFA192" s="396"/>
      <c r="UFB192" s="396"/>
      <c r="UFC192" s="396"/>
      <c r="UFD192" s="396"/>
      <c r="UFE192" s="396"/>
      <c r="UFF192" s="396"/>
      <c r="UFG192" s="396"/>
      <c r="UFH192" s="396"/>
      <c r="UFI192" s="396"/>
      <c r="UFJ192" s="396"/>
      <c r="UFK192" s="396"/>
      <c r="UFL192" s="396"/>
      <c r="UFM192" s="396"/>
      <c r="UFN192" s="396"/>
      <c r="UFO192" s="396"/>
      <c r="UFP192" s="396"/>
      <c r="UFQ192" s="396"/>
      <c r="UFR192" s="396"/>
      <c r="UFS192" s="396"/>
      <c r="UFT192" s="396"/>
      <c r="UFU192" s="396"/>
      <c r="UFV192" s="396"/>
      <c r="UFW192" s="396"/>
      <c r="UFX192" s="396"/>
      <c r="UFY192" s="396"/>
      <c r="UFZ192" s="396"/>
      <c r="UGA192" s="396"/>
      <c r="UGB192" s="396"/>
      <c r="UGC192" s="396"/>
      <c r="UGD192" s="396"/>
      <c r="UGE192" s="396"/>
      <c r="UGF192" s="396"/>
      <c r="UGG192" s="396"/>
      <c r="UGH192" s="396"/>
      <c r="UGI192" s="396"/>
      <c r="UGJ192" s="396"/>
      <c r="UGK192" s="396"/>
      <c r="UGL192" s="396"/>
      <c r="UGM192" s="396"/>
      <c r="UGN192" s="396"/>
      <c r="UGO192" s="396"/>
      <c r="UGP192" s="396"/>
      <c r="UGQ192" s="396"/>
      <c r="UGR192" s="396"/>
      <c r="UGS192" s="396"/>
      <c r="UGT192" s="396"/>
      <c r="UGU192" s="396"/>
      <c r="UGV192" s="396"/>
      <c r="UGW192" s="396"/>
      <c r="UGX192" s="396"/>
      <c r="UGY192" s="396"/>
      <c r="UGZ192" s="396"/>
      <c r="UHA192" s="396"/>
      <c r="UHB192" s="396"/>
      <c r="UHC192" s="396"/>
      <c r="UHD192" s="396"/>
      <c r="UHE192" s="396"/>
      <c r="UHF192" s="396"/>
      <c r="UHG192" s="396"/>
      <c r="UHH192" s="396"/>
      <c r="UHI192" s="396"/>
      <c r="UHJ192" s="396"/>
      <c r="UHK192" s="396"/>
      <c r="UHL192" s="396"/>
      <c r="UHM192" s="396"/>
      <c r="UHN192" s="396"/>
      <c r="UHO192" s="396"/>
      <c r="UHP192" s="396"/>
      <c r="UHQ192" s="396"/>
      <c r="UHR192" s="396"/>
      <c r="UHS192" s="396"/>
      <c r="UHT192" s="396"/>
      <c r="UHU192" s="396"/>
      <c r="UHV192" s="396"/>
      <c r="UHW192" s="396"/>
      <c r="UHX192" s="396"/>
      <c r="UHY192" s="396"/>
      <c r="UHZ192" s="396"/>
      <c r="UIA192" s="396"/>
      <c r="UIB192" s="396"/>
      <c r="UIC192" s="396"/>
      <c r="UID192" s="396"/>
      <c r="UIE192" s="396"/>
      <c r="UIF192" s="396"/>
      <c r="UIG192" s="396"/>
      <c r="UIH192" s="396"/>
      <c r="UII192" s="396"/>
      <c r="UIJ192" s="396"/>
      <c r="UIK192" s="396"/>
      <c r="UIL192" s="396"/>
      <c r="UIM192" s="396"/>
      <c r="UIN192" s="396"/>
      <c r="UIO192" s="396"/>
      <c r="UIP192" s="396"/>
      <c r="UIQ192" s="396"/>
      <c r="UIR192" s="396"/>
      <c r="UIS192" s="396"/>
      <c r="UIT192" s="396"/>
      <c r="UIU192" s="396"/>
      <c r="UIV192" s="396"/>
      <c r="UIW192" s="396"/>
      <c r="UIX192" s="396"/>
      <c r="UIY192" s="396"/>
      <c r="UIZ192" s="396"/>
      <c r="UJA192" s="396"/>
      <c r="UJB192" s="396"/>
      <c r="UJC192" s="396"/>
      <c r="UJD192" s="396"/>
      <c r="UJE192" s="396"/>
      <c r="UJF192" s="396"/>
      <c r="UJG192" s="396"/>
      <c r="UJH192" s="396"/>
      <c r="UJI192" s="396"/>
      <c r="UJJ192" s="396"/>
      <c r="UJK192" s="396"/>
      <c r="UJL192" s="396"/>
      <c r="UJM192" s="396"/>
      <c r="UJN192" s="396"/>
      <c r="UJO192" s="396"/>
      <c r="UJP192" s="396"/>
      <c r="UJQ192" s="396"/>
      <c r="UJR192" s="396"/>
      <c r="UJS192" s="396"/>
      <c r="UJT192" s="396"/>
      <c r="UJU192" s="396"/>
      <c r="UJV192" s="396"/>
      <c r="UJW192" s="396"/>
      <c r="UJX192" s="396"/>
      <c r="UJY192" s="396"/>
      <c r="UJZ192" s="396"/>
      <c r="UKA192" s="396"/>
      <c r="UKB192" s="396"/>
      <c r="UKC192" s="396"/>
      <c r="UKD192" s="396"/>
      <c r="UKE192" s="396"/>
      <c r="UKF192" s="396"/>
      <c r="UKG192" s="396"/>
      <c r="UKH192" s="396"/>
      <c r="UKI192" s="396"/>
      <c r="UKJ192" s="396"/>
      <c r="UKK192" s="396"/>
      <c r="UKL192" s="396"/>
      <c r="UKM192" s="396"/>
      <c r="UKN192" s="396"/>
      <c r="UKO192" s="396"/>
      <c r="UKP192" s="396"/>
      <c r="UKQ192" s="396"/>
      <c r="UKR192" s="396"/>
      <c r="UKS192" s="396"/>
      <c r="UKT192" s="396"/>
      <c r="UKU192" s="396"/>
      <c r="UKV192" s="396"/>
      <c r="UKW192" s="396"/>
      <c r="UKX192" s="396"/>
      <c r="UKY192" s="396"/>
      <c r="UKZ192" s="396"/>
      <c r="ULA192" s="396"/>
      <c r="ULB192" s="396"/>
      <c r="ULC192" s="396"/>
      <c r="ULD192" s="396"/>
      <c r="ULE192" s="396"/>
      <c r="ULF192" s="396"/>
      <c r="ULG192" s="396"/>
      <c r="ULH192" s="396"/>
      <c r="ULI192" s="396"/>
      <c r="ULJ192" s="396"/>
      <c r="ULK192" s="396"/>
      <c r="ULL192" s="396"/>
      <c r="ULM192" s="396"/>
      <c r="ULN192" s="396"/>
      <c r="ULO192" s="396"/>
      <c r="ULP192" s="396"/>
      <c r="ULQ192" s="396"/>
      <c r="ULR192" s="396"/>
      <c r="ULS192" s="396"/>
      <c r="ULT192" s="396"/>
      <c r="ULU192" s="396"/>
      <c r="ULV192" s="396"/>
      <c r="ULW192" s="396"/>
      <c r="ULX192" s="396"/>
      <c r="ULY192" s="396"/>
      <c r="ULZ192" s="396"/>
      <c r="UMA192" s="396"/>
      <c r="UMB192" s="396"/>
      <c r="UMC192" s="396"/>
      <c r="UMD192" s="396"/>
      <c r="UME192" s="396"/>
      <c r="UMF192" s="396"/>
      <c r="UMG192" s="396"/>
      <c r="UMH192" s="396"/>
      <c r="UMI192" s="396"/>
      <c r="UMJ192" s="396"/>
      <c r="UMK192" s="396"/>
      <c r="UML192" s="396"/>
      <c r="UMM192" s="396"/>
      <c r="UMN192" s="396"/>
      <c r="UMO192" s="396"/>
      <c r="UMP192" s="396"/>
      <c r="UMQ192" s="396"/>
      <c r="UMR192" s="396"/>
      <c r="UMS192" s="396"/>
      <c r="UMT192" s="396"/>
      <c r="UMU192" s="396"/>
      <c r="UMV192" s="396"/>
      <c r="UMW192" s="396"/>
      <c r="UMX192" s="396"/>
      <c r="UMY192" s="396"/>
      <c r="UMZ192" s="396"/>
      <c r="UNA192" s="396"/>
      <c r="UNB192" s="396"/>
      <c r="UNC192" s="396"/>
      <c r="UND192" s="396"/>
      <c r="UNE192" s="396"/>
      <c r="UNF192" s="396"/>
      <c r="UNG192" s="396"/>
      <c r="UNH192" s="396"/>
      <c r="UNI192" s="396"/>
      <c r="UNJ192" s="396"/>
      <c r="UNK192" s="396"/>
      <c r="UNL192" s="396"/>
      <c r="UNM192" s="396"/>
      <c r="UNN192" s="396"/>
      <c r="UNO192" s="396"/>
      <c r="UNP192" s="396"/>
      <c r="UNQ192" s="396"/>
      <c r="UNR192" s="396"/>
      <c r="UNS192" s="396"/>
      <c r="UNT192" s="396"/>
      <c r="UNU192" s="396"/>
      <c r="UNV192" s="396"/>
      <c r="UNW192" s="396"/>
      <c r="UNX192" s="396"/>
      <c r="UNY192" s="396"/>
      <c r="UNZ192" s="396"/>
      <c r="UOA192" s="396"/>
      <c r="UOB192" s="396"/>
      <c r="UOC192" s="396"/>
      <c r="UOD192" s="396"/>
      <c r="UOE192" s="396"/>
      <c r="UOF192" s="396"/>
      <c r="UOG192" s="396"/>
      <c r="UOH192" s="396"/>
      <c r="UOI192" s="396"/>
      <c r="UOJ192" s="396"/>
      <c r="UOK192" s="396"/>
      <c r="UOL192" s="396"/>
      <c r="UOM192" s="396"/>
      <c r="UON192" s="396"/>
      <c r="UOO192" s="396"/>
      <c r="UOP192" s="396"/>
      <c r="UOQ192" s="396"/>
      <c r="UOR192" s="396"/>
      <c r="UOS192" s="396"/>
      <c r="UOT192" s="396"/>
      <c r="UOU192" s="396"/>
      <c r="UOV192" s="396"/>
      <c r="UOW192" s="396"/>
      <c r="UOX192" s="396"/>
      <c r="UOY192" s="396"/>
      <c r="UOZ192" s="396"/>
      <c r="UPA192" s="396"/>
      <c r="UPB192" s="396"/>
      <c r="UPC192" s="396"/>
      <c r="UPD192" s="396"/>
      <c r="UPE192" s="396"/>
      <c r="UPF192" s="396"/>
      <c r="UPG192" s="396"/>
      <c r="UPH192" s="396"/>
      <c r="UPI192" s="396"/>
      <c r="UPJ192" s="396"/>
      <c r="UPK192" s="396"/>
      <c r="UPL192" s="396"/>
      <c r="UPM192" s="396"/>
      <c r="UPN192" s="396"/>
      <c r="UPO192" s="396"/>
      <c r="UPP192" s="396"/>
      <c r="UPQ192" s="396"/>
      <c r="UPR192" s="396"/>
      <c r="UPS192" s="396"/>
      <c r="UPT192" s="396"/>
      <c r="UPU192" s="396"/>
      <c r="UPV192" s="396"/>
      <c r="UPW192" s="396"/>
      <c r="UPX192" s="396"/>
      <c r="UPY192" s="396"/>
      <c r="UPZ192" s="396"/>
      <c r="UQA192" s="396"/>
      <c r="UQB192" s="396"/>
      <c r="UQC192" s="396"/>
      <c r="UQD192" s="396"/>
      <c r="UQE192" s="396"/>
      <c r="UQF192" s="396"/>
      <c r="UQG192" s="396"/>
      <c r="UQH192" s="396"/>
      <c r="UQI192" s="396"/>
      <c r="UQJ192" s="396"/>
      <c r="UQK192" s="396"/>
      <c r="UQL192" s="396"/>
      <c r="UQM192" s="396"/>
      <c r="UQN192" s="396"/>
      <c r="UQO192" s="396"/>
      <c r="UQP192" s="396"/>
      <c r="UQQ192" s="396"/>
      <c r="UQR192" s="396"/>
      <c r="UQS192" s="396"/>
      <c r="UQT192" s="396"/>
      <c r="UQU192" s="396"/>
      <c r="UQV192" s="396"/>
      <c r="UQW192" s="396"/>
      <c r="UQX192" s="396"/>
      <c r="UQY192" s="396"/>
      <c r="UQZ192" s="396"/>
      <c r="URA192" s="396"/>
      <c r="URB192" s="396"/>
      <c r="URC192" s="396"/>
      <c r="URD192" s="396"/>
      <c r="URE192" s="396"/>
      <c r="URF192" s="396"/>
      <c r="URG192" s="396"/>
      <c r="URH192" s="396"/>
      <c r="URI192" s="396"/>
      <c r="URJ192" s="396"/>
      <c r="URK192" s="396"/>
      <c r="URL192" s="396"/>
      <c r="URM192" s="396"/>
      <c r="URN192" s="396"/>
      <c r="URO192" s="396"/>
      <c r="URP192" s="396"/>
      <c r="URQ192" s="396"/>
      <c r="URR192" s="396"/>
      <c r="URS192" s="396"/>
      <c r="URT192" s="396"/>
      <c r="URU192" s="396"/>
      <c r="URV192" s="396"/>
      <c r="URW192" s="396"/>
      <c r="URX192" s="396"/>
      <c r="URY192" s="396"/>
      <c r="URZ192" s="396"/>
      <c r="USA192" s="396"/>
      <c r="USB192" s="396"/>
      <c r="USC192" s="396"/>
      <c r="USD192" s="396"/>
      <c r="USE192" s="396"/>
      <c r="USF192" s="396"/>
      <c r="USG192" s="396"/>
      <c r="USH192" s="396"/>
      <c r="USI192" s="396"/>
      <c r="USJ192" s="396"/>
      <c r="USK192" s="396"/>
      <c r="USL192" s="396"/>
      <c r="USM192" s="396"/>
      <c r="USN192" s="396"/>
      <c r="USO192" s="396"/>
      <c r="USP192" s="396"/>
      <c r="USQ192" s="396"/>
      <c r="USR192" s="396"/>
      <c r="USS192" s="396"/>
      <c r="UST192" s="396"/>
      <c r="USU192" s="396"/>
      <c r="USV192" s="396"/>
      <c r="USW192" s="396"/>
      <c r="USX192" s="396"/>
      <c r="USY192" s="396"/>
      <c r="USZ192" s="396"/>
      <c r="UTA192" s="396"/>
      <c r="UTB192" s="396"/>
      <c r="UTC192" s="396"/>
      <c r="UTD192" s="396"/>
      <c r="UTE192" s="396"/>
      <c r="UTF192" s="396"/>
      <c r="UTG192" s="396"/>
      <c r="UTH192" s="396"/>
      <c r="UTI192" s="396"/>
      <c r="UTJ192" s="396"/>
      <c r="UTK192" s="396"/>
      <c r="UTL192" s="396"/>
      <c r="UTM192" s="396"/>
      <c r="UTN192" s="396"/>
      <c r="UTO192" s="396"/>
      <c r="UTP192" s="396"/>
      <c r="UTQ192" s="396"/>
      <c r="UTR192" s="396"/>
      <c r="UTS192" s="396"/>
      <c r="UTT192" s="396"/>
      <c r="UTU192" s="396"/>
      <c r="UTV192" s="396"/>
      <c r="UTW192" s="396"/>
      <c r="UTX192" s="396"/>
      <c r="UTY192" s="396"/>
      <c r="UTZ192" s="396"/>
      <c r="UUA192" s="396"/>
      <c r="UUB192" s="396"/>
      <c r="UUC192" s="396"/>
      <c r="UUD192" s="396"/>
      <c r="UUE192" s="396"/>
      <c r="UUF192" s="396"/>
      <c r="UUG192" s="396"/>
      <c r="UUH192" s="396"/>
      <c r="UUI192" s="396"/>
      <c r="UUJ192" s="396"/>
      <c r="UUK192" s="396"/>
      <c r="UUL192" s="396"/>
      <c r="UUM192" s="396"/>
      <c r="UUN192" s="396"/>
      <c r="UUO192" s="396"/>
      <c r="UUP192" s="396"/>
      <c r="UUQ192" s="396"/>
      <c r="UUR192" s="396"/>
      <c r="UUS192" s="396"/>
      <c r="UUT192" s="396"/>
      <c r="UUU192" s="396"/>
      <c r="UUV192" s="396"/>
      <c r="UUW192" s="396"/>
      <c r="UUX192" s="396"/>
      <c r="UUY192" s="396"/>
      <c r="UUZ192" s="396"/>
      <c r="UVA192" s="396"/>
      <c r="UVB192" s="396"/>
      <c r="UVC192" s="396"/>
      <c r="UVD192" s="396"/>
      <c r="UVE192" s="396"/>
      <c r="UVF192" s="396"/>
      <c r="UVG192" s="396"/>
      <c r="UVH192" s="396"/>
      <c r="UVI192" s="396"/>
      <c r="UVJ192" s="396"/>
      <c r="UVK192" s="396"/>
      <c r="UVL192" s="396"/>
      <c r="UVM192" s="396"/>
      <c r="UVN192" s="396"/>
      <c r="UVO192" s="396"/>
      <c r="UVP192" s="396"/>
      <c r="UVQ192" s="396"/>
      <c r="UVR192" s="396"/>
      <c r="UVS192" s="396"/>
      <c r="UVT192" s="396"/>
      <c r="UVU192" s="396"/>
      <c r="UVV192" s="396"/>
      <c r="UVW192" s="396"/>
      <c r="UVX192" s="396"/>
      <c r="UVY192" s="396"/>
      <c r="UVZ192" s="396"/>
      <c r="UWA192" s="396"/>
      <c r="UWB192" s="396"/>
      <c r="UWC192" s="396"/>
      <c r="UWD192" s="396"/>
      <c r="UWE192" s="396"/>
      <c r="UWF192" s="396"/>
      <c r="UWG192" s="396"/>
      <c r="UWH192" s="396"/>
      <c r="UWI192" s="396"/>
      <c r="UWJ192" s="396"/>
      <c r="UWK192" s="396"/>
      <c r="UWL192" s="396"/>
      <c r="UWM192" s="396"/>
      <c r="UWN192" s="396"/>
      <c r="UWO192" s="396"/>
      <c r="UWP192" s="396"/>
      <c r="UWQ192" s="396"/>
      <c r="UWR192" s="396"/>
      <c r="UWS192" s="396"/>
      <c r="UWT192" s="396"/>
      <c r="UWU192" s="396"/>
      <c r="UWV192" s="396"/>
      <c r="UWW192" s="396"/>
      <c r="UWX192" s="396"/>
      <c r="UWY192" s="396"/>
      <c r="UWZ192" s="396"/>
      <c r="UXA192" s="396"/>
      <c r="UXB192" s="396"/>
      <c r="UXC192" s="396"/>
      <c r="UXD192" s="396"/>
      <c r="UXE192" s="396"/>
      <c r="UXF192" s="396"/>
      <c r="UXG192" s="396"/>
      <c r="UXH192" s="396"/>
      <c r="UXI192" s="396"/>
      <c r="UXJ192" s="396"/>
      <c r="UXK192" s="396"/>
      <c r="UXL192" s="396"/>
      <c r="UXM192" s="396"/>
      <c r="UXN192" s="396"/>
      <c r="UXO192" s="396"/>
      <c r="UXP192" s="396"/>
      <c r="UXQ192" s="396"/>
      <c r="UXR192" s="396"/>
      <c r="UXS192" s="396"/>
      <c r="UXT192" s="396"/>
      <c r="UXU192" s="396"/>
      <c r="UXV192" s="396"/>
      <c r="UXW192" s="396"/>
      <c r="UXX192" s="396"/>
      <c r="UXY192" s="396"/>
      <c r="UXZ192" s="396"/>
      <c r="UYA192" s="396"/>
      <c r="UYB192" s="396"/>
      <c r="UYC192" s="396"/>
      <c r="UYD192" s="396"/>
      <c r="UYE192" s="396"/>
      <c r="UYF192" s="396"/>
      <c r="UYG192" s="396"/>
      <c r="UYH192" s="396"/>
      <c r="UYI192" s="396"/>
      <c r="UYJ192" s="396"/>
      <c r="UYK192" s="396"/>
      <c r="UYL192" s="396"/>
      <c r="UYM192" s="396"/>
      <c r="UYN192" s="396"/>
      <c r="UYO192" s="396"/>
      <c r="UYP192" s="396"/>
      <c r="UYQ192" s="396"/>
      <c r="UYR192" s="396"/>
      <c r="UYS192" s="396"/>
      <c r="UYT192" s="396"/>
      <c r="UYU192" s="396"/>
      <c r="UYV192" s="396"/>
      <c r="UYW192" s="396"/>
      <c r="UYX192" s="396"/>
      <c r="UYY192" s="396"/>
      <c r="UYZ192" s="396"/>
      <c r="UZA192" s="396"/>
      <c r="UZB192" s="396"/>
      <c r="UZC192" s="396"/>
      <c r="UZD192" s="396"/>
      <c r="UZE192" s="396"/>
      <c r="UZF192" s="396"/>
      <c r="UZG192" s="396"/>
      <c r="UZH192" s="396"/>
      <c r="UZI192" s="396"/>
      <c r="UZJ192" s="396"/>
      <c r="UZK192" s="396"/>
      <c r="UZL192" s="396"/>
      <c r="UZM192" s="396"/>
      <c r="UZN192" s="396"/>
      <c r="UZO192" s="396"/>
      <c r="UZP192" s="396"/>
      <c r="UZQ192" s="396"/>
      <c r="UZR192" s="396"/>
      <c r="UZS192" s="396"/>
      <c r="UZT192" s="396"/>
      <c r="UZU192" s="396"/>
      <c r="UZV192" s="396"/>
      <c r="UZW192" s="396"/>
      <c r="UZX192" s="396"/>
      <c r="UZY192" s="396"/>
      <c r="UZZ192" s="396"/>
      <c r="VAA192" s="396"/>
      <c r="VAB192" s="396"/>
      <c r="VAC192" s="396"/>
      <c r="VAD192" s="396"/>
      <c r="VAE192" s="396"/>
      <c r="VAF192" s="396"/>
      <c r="VAG192" s="396"/>
      <c r="VAH192" s="396"/>
      <c r="VAI192" s="396"/>
      <c r="VAJ192" s="396"/>
      <c r="VAK192" s="396"/>
      <c r="VAL192" s="396"/>
      <c r="VAM192" s="396"/>
      <c r="VAN192" s="396"/>
      <c r="VAO192" s="396"/>
      <c r="VAP192" s="396"/>
      <c r="VAQ192" s="396"/>
      <c r="VAR192" s="396"/>
      <c r="VAS192" s="396"/>
      <c r="VAT192" s="396"/>
      <c r="VAU192" s="396"/>
      <c r="VAV192" s="396"/>
      <c r="VAW192" s="396"/>
      <c r="VAX192" s="396"/>
      <c r="VAY192" s="396"/>
      <c r="VAZ192" s="396"/>
      <c r="VBA192" s="396"/>
      <c r="VBB192" s="396"/>
      <c r="VBC192" s="396"/>
      <c r="VBD192" s="396"/>
      <c r="VBE192" s="396"/>
      <c r="VBF192" s="396"/>
      <c r="VBG192" s="396"/>
      <c r="VBH192" s="396"/>
      <c r="VBI192" s="396"/>
      <c r="VBJ192" s="396"/>
      <c r="VBK192" s="396"/>
      <c r="VBL192" s="396"/>
      <c r="VBM192" s="396"/>
      <c r="VBN192" s="396"/>
      <c r="VBO192" s="396"/>
      <c r="VBP192" s="396"/>
      <c r="VBQ192" s="396"/>
      <c r="VBR192" s="396"/>
      <c r="VBS192" s="396"/>
      <c r="VBT192" s="396"/>
      <c r="VBU192" s="396"/>
      <c r="VBV192" s="396"/>
      <c r="VBW192" s="396"/>
      <c r="VBX192" s="396"/>
      <c r="VBY192" s="396"/>
      <c r="VBZ192" s="396"/>
      <c r="VCA192" s="396"/>
      <c r="VCB192" s="396"/>
      <c r="VCC192" s="396"/>
      <c r="VCD192" s="396"/>
      <c r="VCE192" s="396"/>
      <c r="VCF192" s="396"/>
      <c r="VCG192" s="396"/>
      <c r="VCH192" s="396"/>
      <c r="VCI192" s="396"/>
      <c r="VCJ192" s="396"/>
      <c r="VCK192" s="396"/>
      <c r="VCL192" s="396"/>
      <c r="VCM192" s="396"/>
      <c r="VCN192" s="396"/>
      <c r="VCO192" s="396"/>
      <c r="VCP192" s="396"/>
      <c r="VCQ192" s="396"/>
      <c r="VCR192" s="396"/>
      <c r="VCS192" s="396"/>
      <c r="VCT192" s="396"/>
      <c r="VCU192" s="396"/>
      <c r="VCV192" s="396"/>
      <c r="VCW192" s="396"/>
      <c r="VCX192" s="396"/>
      <c r="VCY192" s="396"/>
      <c r="VCZ192" s="396"/>
      <c r="VDA192" s="396"/>
      <c r="VDB192" s="396"/>
      <c r="VDC192" s="396"/>
      <c r="VDD192" s="396"/>
      <c r="VDE192" s="396"/>
      <c r="VDF192" s="396"/>
      <c r="VDG192" s="396"/>
      <c r="VDH192" s="396"/>
      <c r="VDI192" s="396"/>
      <c r="VDJ192" s="396"/>
      <c r="VDK192" s="396"/>
      <c r="VDL192" s="396"/>
      <c r="VDM192" s="396"/>
      <c r="VDN192" s="396"/>
      <c r="VDO192" s="396"/>
      <c r="VDP192" s="396"/>
      <c r="VDQ192" s="396"/>
      <c r="VDR192" s="396"/>
      <c r="VDS192" s="396"/>
      <c r="VDT192" s="396"/>
      <c r="VDU192" s="396"/>
      <c r="VDV192" s="396"/>
      <c r="VDW192" s="396"/>
      <c r="VDX192" s="396"/>
      <c r="VDY192" s="396"/>
      <c r="VDZ192" s="396"/>
      <c r="VEA192" s="396"/>
      <c r="VEB192" s="396"/>
      <c r="VEC192" s="396"/>
      <c r="VED192" s="396"/>
      <c r="VEE192" s="396"/>
      <c r="VEF192" s="396"/>
      <c r="VEG192" s="396"/>
      <c r="VEH192" s="396"/>
      <c r="VEI192" s="396"/>
      <c r="VEJ192" s="396"/>
      <c r="VEK192" s="396"/>
      <c r="VEL192" s="396"/>
      <c r="VEM192" s="396"/>
      <c r="VEN192" s="396"/>
      <c r="VEO192" s="396"/>
      <c r="VEP192" s="396"/>
      <c r="VEQ192" s="396"/>
      <c r="VER192" s="396"/>
      <c r="VES192" s="396"/>
      <c r="VET192" s="396"/>
      <c r="VEU192" s="396"/>
      <c r="VEV192" s="396"/>
      <c r="VEW192" s="396"/>
      <c r="VEX192" s="396"/>
      <c r="VEY192" s="396"/>
      <c r="VEZ192" s="396"/>
      <c r="VFA192" s="396"/>
      <c r="VFB192" s="396"/>
      <c r="VFC192" s="396"/>
      <c r="VFD192" s="396"/>
      <c r="VFE192" s="396"/>
      <c r="VFF192" s="396"/>
      <c r="VFG192" s="396"/>
      <c r="VFH192" s="396"/>
      <c r="VFI192" s="396"/>
      <c r="VFJ192" s="396"/>
      <c r="VFK192" s="396"/>
      <c r="VFL192" s="396"/>
      <c r="VFM192" s="396"/>
      <c r="VFN192" s="396"/>
      <c r="VFO192" s="396"/>
      <c r="VFP192" s="396"/>
      <c r="VFQ192" s="396"/>
      <c r="VFR192" s="396"/>
      <c r="VFS192" s="396"/>
      <c r="VFT192" s="396"/>
      <c r="VFU192" s="396"/>
      <c r="VFV192" s="396"/>
      <c r="VFW192" s="396"/>
      <c r="VFX192" s="396"/>
      <c r="VFY192" s="396"/>
      <c r="VFZ192" s="396"/>
      <c r="VGA192" s="396"/>
      <c r="VGB192" s="396"/>
      <c r="VGC192" s="396"/>
      <c r="VGD192" s="396"/>
      <c r="VGE192" s="396"/>
      <c r="VGF192" s="396"/>
      <c r="VGG192" s="396"/>
      <c r="VGH192" s="396"/>
      <c r="VGI192" s="396"/>
      <c r="VGJ192" s="396"/>
      <c r="VGK192" s="396"/>
      <c r="VGL192" s="396"/>
      <c r="VGM192" s="396"/>
      <c r="VGN192" s="396"/>
      <c r="VGO192" s="396"/>
      <c r="VGP192" s="396"/>
      <c r="VGQ192" s="396"/>
      <c r="VGR192" s="396"/>
      <c r="VGS192" s="396"/>
      <c r="VGT192" s="396"/>
      <c r="VGU192" s="396"/>
      <c r="VGV192" s="396"/>
      <c r="VGW192" s="396"/>
      <c r="VGX192" s="396"/>
      <c r="VGY192" s="396"/>
      <c r="VGZ192" s="396"/>
      <c r="VHA192" s="396"/>
      <c r="VHB192" s="396"/>
      <c r="VHC192" s="396"/>
      <c r="VHD192" s="396"/>
      <c r="VHE192" s="396"/>
      <c r="VHF192" s="396"/>
      <c r="VHG192" s="396"/>
      <c r="VHH192" s="396"/>
      <c r="VHI192" s="396"/>
      <c r="VHJ192" s="396"/>
      <c r="VHK192" s="396"/>
      <c r="VHL192" s="396"/>
      <c r="VHM192" s="396"/>
      <c r="VHN192" s="396"/>
      <c r="VHO192" s="396"/>
      <c r="VHP192" s="396"/>
      <c r="VHQ192" s="396"/>
      <c r="VHR192" s="396"/>
      <c r="VHS192" s="396"/>
      <c r="VHT192" s="396"/>
      <c r="VHU192" s="396"/>
      <c r="VHV192" s="396"/>
      <c r="VHW192" s="396"/>
      <c r="VHX192" s="396"/>
      <c r="VHY192" s="396"/>
      <c r="VHZ192" s="396"/>
      <c r="VIA192" s="396"/>
      <c r="VIB192" s="396"/>
      <c r="VIC192" s="396"/>
      <c r="VID192" s="396"/>
      <c r="VIE192" s="396"/>
      <c r="VIF192" s="396"/>
      <c r="VIG192" s="396"/>
      <c r="VIH192" s="396"/>
      <c r="VII192" s="396"/>
      <c r="VIJ192" s="396"/>
      <c r="VIK192" s="396"/>
      <c r="VIL192" s="396"/>
      <c r="VIM192" s="396"/>
      <c r="VIN192" s="396"/>
      <c r="VIO192" s="396"/>
      <c r="VIP192" s="396"/>
      <c r="VIQ192" s="396"/>
      <c r="VIR192" s="396"/>
      <c r="VIS192" s="396"/>
      <c r="VIT192" s="396"/>
      <c r="VIU192" s="396"/>
      <c r="VIV192" s="396"/>
      <c r="VIW192" s="396"/>
      <c r="VIX192" s="396"/>
      <c r="VIY192" s="396"/>
      <c r="VIZ192" s="396"/>
      <c r="VJA192" s="396"/>
      <c r="VJB192" s="396"/>
      <c r="VJC192" s="396"/>
      <c r="VJD192" s="396"/>
      <c r="VJE192" s="396"/>
      <c r="VJF192" s="396"/>
      <c r="VJG192" s="396"/>
      <c r="VJH192" s="396"/>
      <c r="VJI192" s="396"/>
      <c r="VJJ192" s="396"/>
      <c r="VJK192" s="396"/>
      <c r="VJL192" s="396"/>
      <c r="VJM192" s="396"/>
      <c r="VJN192" s="396"/>
      <c r="VJO192" s="396"/>
      <c r="VJP192" s="396"/>
      <c r="VJQ192" s="396"/>
      <c r="VJR192" s="396"/>
      <c r="VJS192" s="396"/>
      <c r="VJT192" s="396"/>
      <c r="VJU192" s="396"/>
      <c r="VJV192" s="396"/>
      <c r="VJW192" s="396"/>
      <c r="VJX192" s="396"/>
      <c r="VJY192" s="396"/>
      <c r="VJZ192" s="396"/>
      <c r="VKA192" s="396"/>
      <c r="VKB192" s="396"/>
      <c r="VKC192" s="396"/>
      <c r="VKD192" s="396"/>
      <c r="VKE192" s="396"/>
      <c r="VKF192" s="396"/>
      <c r="VKG192" s="396"/>
      <c r="VKH192" s="396"/>
      <c r="VKI192" s="396"/>
      <c r="VKJ192" s="396"/>
      <c r="VKK192" s="396"/>
      <c r="VKL192" s="396"/>
      <c r="VKM192" s="396"/>
      <c r="VKN192" s="396"/>
      <c r="VKO192" s="396"/>
      <c r="VKP192" s="396"/>
      <c r="VKQ192" s="396"/>
      <c r="VKR192" s="396"/>
      <c r="VKS192" s="396"/>
      <c r="VKT192" s="396"/>
      <c r="VKU192" s="396"/>
      <c r="VKV192" s="396"/>
      <c r="VKW192" s="396"/>
      <c r="VKX192" s="396"/>
      <c r="VKY192" s="396"/>
      <c r="VKZ192" s="396"/>
      <c r="VLA192" s="396"/>
      <c r="VLB192" s="396"/>
      <c r="VLC192" s="396"/>
      <c r="VLD192" s="396"/>
      <c r="VLE192" s="396"/>
      <c r="VLF192" s="396"/>
      <c r="VLG192" s="396"/>
      <c r="VLH192" s="396"/>
      <c r="VLI192" s="396"/>
      <c r="VLJ192" s="396"/>
      <c r="VLK192" s="396"/>
      <c r="VLL192" s="396"/>
      <c r="VLM192" s="396"/>
      <c r="VLN192" s="396"/>
      <c r="VLO192" s="396"/>
      <c r="VLP192" s="396"/>
      <c r="VLQ192" s="396"/>
      <c r="VLR192" s="396"/>
      <c r="VLS192" s="396"/>
      <c r="VLT192" s="396"/>
      <c r="VLU192" s="396"/>
      <c r="VLV192" s="396"/>
      <c r="VLW192" s="396"/>
      <c r="VLX192" s="396"/>
      <c r="VLY192" s="396"/>
      <c r="VLZ192" s="396"/>
      <c r="VMA192" s="396"/>
      <c r="VMB192" s="396"/>
      <c r="VMC192" s="396"/>
      <c r="VMD192" s="396"/>
      <c r="VME192" s="396"/>
      <c r="VMF192" s="396"/>
      <c r="VMG192" s="396"/>
      <c r="VMH192" s="396"/>
      <c r="VMI192" s="396"/>
      <c r="VMJ192" s="396"/>
      <c r="VMK192" s="396"/>
      <c r="VML192" s="396"/>
      <c r="VMM192" s="396"/>
      <c r="VMN192" s="396"/>
      <c r="VMO192" s="396"/>
      <c r="VMP192" s="396"/>
      <c r="VMQ192" s="396"/>
      <c r="VMR192" s="396"/>
      <c r="VMS192" s="396"/>
      <c r="VMT192" s="396"/>
      <c r="VMU192" s="396"/>
      <c r="VMV192" s="396"/>
      <c r="VMW192" s="396"/>
      <c r="VMX192" s="396"/>
      <c r="VMY192" s="396"/>
      <c r="VMZ192" s="396"/>
      <c r="VNA192" s="396"/>
      <c r="VNB192" s="396"/>
      <c r="VNC192" s="396"/>
      <c r="VND192" s="396"/>
      <c r="VNE192" s="396"/>
      <c r="VNF192" s="396"/>
      <c r="VNG192" s="396"/>
      <c r="VNH192" s="396"/>
      <c r="VNI192" s="396"/>
      <c r="VNJ192" s="396"/>
      <c r="VNK192" s="396"/>
      <c r="VNL192" s="396"/>
      <c r="VNM192" s="396"/>
      <c r="VNN192" s="396"/>
      <c r="VNO192" s="396"/>
      <c r="VNP192" s="396"/>
      <c r="VNQ192" s="396"/>
      <c r="VNR192" s="396"/>
      <c r="VNS192" s="396"/>
      <c r="VNT192" s="396"/>
      <c r="VNU192" s="396"/>
      <c r="VNV192" s="396"/>
      <c r="VNW192" s="396"/>
      <c r="VNX192" s="396"/>
      <c r="VNY192" s="396"/>
      <c r="VNZ192" s="396"/>
      <c r="VOA192" s="396"/>
      <c r="VOB192" s="396"/>
      <c r="VOC192" s="396"/>
      <c r="VOD192" s="396"/>
      <c r="VOE192" s="396"/>
      <c r="VOF192" s="396"/>
      <c r="VOG192" s="396"/>
      <c r="VOH192" s="396"/>
      <c r="VOI192" s="396"/>
      <c r="VOJ192" s="396"/>
      <c r="VOK192" s="396"/>
      <c r="VOL192" s="396"/>
      <c r="VOM192" s="396"/>
      <c r="VON192" s="396"/>
      <c r="VOO192" s="396"/>
      <c r="VOP192" s="396"/>
      <c r="VOQ192" s="396"/>
      <c r="VOR192" s="396"/>
      <c r="VOS192" s="396"/>
      <c r="VOT192" s="396"/>
      <c r="VOU192" s="396"/>
      <c r="VOV192" s="396"/>
      <c r="VOW192" s="396"/>
      <c r="VOX192" s="396"/>
      <c r="VOY192" s="396"/>
      <c r="VOZ192" s="396"/>
      <c r="VPA192" s="396"/>
      <c r="VPB192" s="396"/>
      <c r="VPC192" s="396"/>
      <c r="VPD192" s="396"/>
      <c r="VPE192" s="396"/>
      <c r="VPF192" s="396"/>
      <c r="VPG192" s="396"/>
      <c r="VPH192" s="396"/>
      <c r="VPI192" s="396"/>
      <c r="VPJ192" s="396"/>
      <c r="VPK192" s="396"/>
      <c r="VPL192" s="396"/>
      <c r="VPM192" s="396"/>
      <c r="VPN192" s="396"/>
      <c r="VPO192" s="396"/>
      <c r="VPP192" s="396"/>
      <c r="VPQ192" s="396"/>
      <c r="VPR192" s="396"/>
      <c r="VPS192" s="396"/>
      <c r="VPT192" s="396"/>
      <c r="VPU192" s="396"/>
      <c r="VPV192" s="396"/>
      <c r="VPW192" s="396"/>
      <c r="VPX192" s="396"/>
      <c r="VPY192" s="396"/>
      <c r="VPZ192" s="396"/>
      <c r="VQA192" s="396"/>
      <c r="VQB192" s="396"/>
      <c r="VQC192" s="396"/>
      <c r="VQD192" s="396"/>
      <c r="VQE192" s="396"/>
      <c r="VQF192" s="396"/>
      <c r="VQG192" s="396"/>
      <c r="VQH192" s="396"/>
      <c r="VQI192" s="396"/>
      <c r="VQJ192" s="396"/>
      <c r="VQK192" s="396"/>
      <c r="VQL192" s="396"/>
      <c r="VQM192" s="396"/>
      <c r="VQN192" s="396"/>
      <c r="VQO192" s="396"/>
      <c r="VQP192" s="396"/>
      <c r="VQQ192" s="396"/>
      <c r="VQR192" s="396"/>
      <c r="VQS192" s="396"/>
      <c r="VQT192" s="396"/>
      <c r="VQU192" s="396"/>
      <c r="VQV192" s="396"/>
      <c r="VQW192" s="396"/>
      <c r="VQX192" s="396"/>
      <c r="VQY192" s="396"/>
      <c r="VQZ192" s="396"/>
      <c r="VRA192" s="396"/>
      <c r="VRB192" s="396"/>
      <c r="VRC192" s="396"/>
      <c r="VRD192" s="396"/>
      <c r="VRE192" s="396"/>
      <c r="VRF192" s="396"/>
      <c r="VRG192" s="396"/>
      <c r="VRH192" s="396"/>
      <c r="VRI192" s="396"/>
      <c r="VRJ192" s="396"/>
      <c r="VRK192" s="396"/>
      <c r="VRL192" s="396"/>
      <c r="VRM192" s="396"/>
      <c r="VRN192" s="396"/>
      <c r="VRO192" s="396"/>
      <c r="VRP192" s="396"/>
      <c r="VRQ192" s="396"/>
      <c r="VRR192" s="396"/>
      <c r="VRS192" s="396"/>
      <c r="VRT192" s="396"/>
      <c r="VRU192" s="396"/>
      <c r="VRV192" s="396"/>
      <c r="VRW192" s="396"/>
      <c r="VRX192" s="396"/>
      <c r="VRY192" s="396"/>
      <c r="VRZ192" s="396"/>
      <c r="VSA192" s="396"/>
      <c r="VSB192" s="396"/>
      <c r="VSC192" s="396"/>
      <c r="VSD192" s="396"/>
      <c r="VSE192" s="396"/>
      <c r="VSF192" s="396"/>
      <c r="VSG192" s="396"/>
      <c r="VSH192" s="396"/>
      <c r="VSI192" s="396"/>
      <c r="VSJ192" s="396"/>
      <c r="VSK192" s="396"/>
      <c r="VSL192" s="396"/>
      <c r="VSM192" s="396"/>
      <c r="VSN192" s="396"/>
      <c r="VSO192" s="396"/>
      <c r="VSP192" s="396"/>
      <c r="VSQ192" s="396"/>
      <c r="VSR192" s="396"/>
      <c r="VSS192" s="396"/>
      <c r="VST192" s="396"/>
      <c r="VSU192" s="396"/>
      <c r="VSV192" s="396"/>
      <c r="VSW192" s="396"/>
      <c r="VSX192" s="396"/>
      <c r="VSY192" s="396"/>
      <c r="VSZ192" s="396"/>
      <c r="VTA192" s="396"/>
      <c r="VTB192" s="396"/>
      <c r="VTC192" s="396"/>
      <c r="VTD192" s="396"/>
      <c r="VTE192" s="396"/>
      <c r="VTF192" s="396"/>
      <c r="VTG192" s="396"/>
      <c r="VTH192" s="396"/>
      <c r="VTI192" s="396"/>
      <c r="VTJ192" s="396"/>
      <c r="VTK192" s="396"/>
      <c r="VTL192" s="396"/>
      <c r="VTM192" s="396"/>
      <c r="VTN192" s="396"/>
      <c r="VTO192" s="396"/>
      <c r="VTP192" s="396"/>
      <c r="VTQ192" s="396"/>
      <c r="VTR192" s="396"/>
      <c r="VTS192" s="396"/>
      <c r="VTT192" s="396"/>
      <c r="VTU192" s="396"/>
      <c r="VTV192" s="396"/>
      <c r="VTW192" s="396"/>
      <c r="VTX192" s="396"/>
      <c r="VTY192" s="396"/>
      <c r="VTZ192" s="396"/>
      <c r="VUA192" s="396"/>
      <c r="VUB192" s="396"/>
      <c r="VUC192" s="396"/>
      <c r="VUD192" s="396"/>
      <c r="VUE192" s="396"/>
      <c r="VUF192" s="396"/>
      <c r="VUG192" s="396"/>
      <c r="VUH192" s="396"/>
      <c r="VUI192" s="396"/>
      <c r="VUJ192" s="396"/>
      <c r="VUK192" s="396"/>
      <c r="VUL192" s="396"/>
      <c r="VUM192" s="396"/>
      <c r="VUN192" s="396"/>
      <c r="VUO192" s="396"/>
      <c r="VUP192" s="396"/>
      <c r="VUQ192" s="396"/>
      <c r="VUR192" s="396"/>
      <c r="VUS192" s="396"/>
      <c r="VUT192" s="396"/>
      <c r="VUU192" s="396"/>
      <c r="VUV192" s="396"/>
      <c r="VUW192" s="396"/>
      <c r="VUX192" s="396"/>
      <c r="VUY192" s="396"/>
      <c r="VUZ192" s="396"/>
      <c r="VVA192" s="396"/>
      <c r="VVB192" s="396"/>
      <c r="VVC192" s="396"/>
      <c r="VVD192" s="396"/>
      <c r="VVE192" s="396"/>
      <c r="VVF192" s="396"/>
      <c r="VVG192" s="396"/>
      <c r="VVH192" s="396"/>
      <c r="VVI192" s="396"/>
      <c r="VVJ192" s="396"/>
      <c r="VVK192" s="396"/>
      <c r="VVL192" s="396"/>
      <c r="VVM192" s="396"/>
      <c r="VVN192" s="396"/>
      <c r="VVO192" s="396"/>
      <c r="VVP192" s="396"/>
      <c r="VVQ192" s="396"/>
      <c r="VVR192" s="396"/>
      <c r="VVS192" s="396"/>
      <c r="VVT192" s="396"/>
      <c r="VVU192" s="396"/>
      <c r="VVV192" s="396"/>
      <c r="VVW192" s="396"/>
      <c r="VVX192" s="396"/>
      <c r="VVY192" s="396"/>
      <c r="VVZ192" s="396"/>
      <c r="VWA192" s="396"/>
      <c r="VWB192" s="396"/>
      <c r="VWC192" s="396"/>
      <c r="VWD192" s="396"/>
      <c r="VWE192" s="396"/>
      <c r="VWF192" s="396"/>
      <c r="VWG192" s="396"/>
      <c r="VWH192" s="396"/>
      <c r="VWI192" s="396"/>
      <c r="VWJ192" s="396"/>
      <c r="VWK192" s="396"/>
      <c r="VWL192" s="396"/>
      <c r="VWM192" s="396"/>
      <c r="VWN192" s="396"/>
      <c r="VWO192" s="396"/>
      <c r="VWP192" s="396"/>
      <c r="VWQ192" s="396"/>
      <c r="VWR192" s="396"/>
      <c r="VWS192" s="396"/>
      <c r="VWT192" s="396"/>
      <c r="VWU192" s="396"/>
      <c r="VWV192" s="396"/>
      <c r="VWW192" s="396"/>
      <c r="VWX192" s="396"/>
      <c r="VWY192" s="396"/>
      <c r="VWZ192" s="396"/>
      <c r="VXA192" s="396"/>
      <c r="VXB192" s="396"/>
      <c r="VXC192" s="396"/>
      <c r="VXD192" s="396"/>
      <c r="VXE192" s="396"/>
      <c r="VXF192" s="396"/>
      <c r="VXG192" s="396"/>
      <c r="VXH192" s="396"/>
      <c r="VXI192" s="396"/>
      <c r="VXJ192" s="396"/>
      <c r="VXK192" s="396"/>
      <c r="VXL192" s="396"/>
      <c r="VXM192" s="396"/>
      <c r="VXN192" s="396"/>
      <c r="VXO192" s="396"/>
      <c r="VXP192" s="396"/>
      <c r="VXQ192" s="396"/>
      <c r="VXR192" s="396"/>
      <c r="VXS192" s="396"/>
      <c r="VXT192" s="396"/>
      <c r="VXU192" s="396"/>
      <c r="VXV192" s="396"/>
      <c r="VXW192" s="396"/>
      <c r="VXX192" s="396"/>
      <c r="VXY192" s="396"/>
      <c r="VXZ192" s="396"/>
      <c r="VYA192" s="396"/>
      <c r="VYB192" s="396"/>
      <c r="VYC192" s="396"/>
      <c r="VYD192" s="396"/>
      <c r="VYE192" s="396"/>
      <c r="VYF192" s="396"/>
      <c r="VYG192" s="396"/>
      <c r="VYH192" s="396"/>
      <c r="VYI192" s="396"/>
      <c r="VYJ192" s="396"/>
      <c r="VYK192" s="396"/>
      <c r="VYL192" s="396"/>
      <c r="VYM192" s="396"/>
      <c r="VYN192" s="396"/>
      <c r="VYO192" s="396"/>
      <c r="VYP192" s="396"/>
      <c r="VYQ192" s="396"/>
      <c r="VYR192" s="396"/>
      <c r="VYS192" s="396"/>
      <c r="VYT192" s="396"/>
      <c r="VYU192" s="396"/>
      <c r="VYV192" s="396"/>
      <c r="VYW192" s="396"/>
      <c r="VYX192" s="396"/>
      <c r="VYY192" s="396"/>
      <c r="VYZ192" s="396"/>
      <c r="VZA192" s="396"/>
      <c r="VZB192" s="396"/>
      <c r="VZC192" s="396"/>
      <c r="VZD192" s="396"/>
      <c r="VZE192" s="396"/>
      <c r="VZF192" s="396"/>
      <c r="VZG192" s="396"/>
      <c r="VZH192" s="396"/>
      <c r="VZI192" s="396"/>
      <c r="VZJ192" s="396"/>
      <c r="VZK192" s="396"/>
      <c r="VZL192" s="396"/>
      <c r="VZM192" s="396"/>
      <c r="VZN192" s="396"/>
      <c r="VZO192" s="396"/>
      <c r="VZP192" s="396"/>
      <c r="VZQ192" s="396"/>
      <c r="VZR192" s="396"/>
      <c r="VZS192" s="396"/>
      <c r="VZT192" s="396"/>
      <c r="VZU192" s="396"/>
      <c r="VZV192" s="396"/>
      <c r="VZW192" s="396"/>
      <c r="VZX192" s="396"/>
      <c r="VZY192" s="396"/>
      <c r="VZZ192" s="396"/>
      <c r="WAA192" s="396"/>
      <c r="WAB192" s="396"/>
      <c r="WAC192" s="396"/>
      <c r="WAD192" s="396"/>
      <c r="WAE192" s="396"/>
      <c r="WAF192" s="396"/>
      <c r="WAG192" s="396"/>
      <c r="WAH192" s="396"/>
      <c r="WAI192" s="396"/>
      <c r="WAJ192" s="396"/>
      <c r="WAK192" s="396"/>
      <c r="WAL192" s="396"/>
      <c r="WAM192" s="396"/>
      <c r="WAN192" s="396"/>
      <c r="WAO192" s="396"/>
      <c r="WAP192" s="396"/>
      <c r="WAQ192" s="396"/>
      <c r="WAR192" s="396"/>
      <c r="WAS192" s="396"/>
      <c r="WAT192" s="396"/>
      <c r="WAU192" s="396"/>
      <c r="WAV192" s="396"/>
      <c r="WAW192" s="396"/>
      <c r="WAX192" s="396"/>
      <c r="WAY192" s="396"/>
      <c r="WAZ192" s="396"/>
      <c r="WBA192" s="396"/>
      <c r="WBB192" s="396"/>
      <c r="WBC192" s="396"/>
      <c r="WBD192" s="396"/>
      <c r="WBE192" s="396"/>
      <c r="WBF192" s="396"/>
      <c r="WBG192" s="396"/>
      <c r="WBH192" s="396"/>
      <c r="WBI192" s="396"/>
      <c r="WBJ192" s="396"/>
      <c r="WBK192" s="396"/>
      <c r="WBL192" s="396"/>
      <c r="WBM192" s="396"/>
      <c r="WBN192" s="396"/>
      <c r="WBO192" s="396"/>
      <c r="WBP192" s="396"/>
      <c r="WBQ192" s="396"/>
      <c r="WBR192" s="396"/>
      <c r="WBS192" s="396"/>
      <c r="WBT192" s="396"/>
      <c r="WBU192" s="396"/>
      <c r="WBV192" s="396"/>
      <c r="WBW192" s="396"/>
      <c r="WBX192" s="396"/>
      <c r="WBY192" s="396"/>
      <c r="WBZ192" s="396"/>
      <c r="WCA192" s="396"/>
      <c r="WCB192" s="396"/>
      <c r="WCC192" s="396"/>
      <c r="WCD192" s="396"/>
      <c r="WCE192" s="396"/>
      <c r="WCF192" s="396"/>
      <c r="WCG192" s="396"/>
      <c r="WCH192" s="396"/>
      <c r="WCI192" s="396"/>
      <c r="WCJ192" s="396"/>
      <c r="WCK192" s="396"/>
      <c r="WCL192" s="396"/>
      <c r="WCM192" s="396"/>
      <c r="WCN192" s="396"/>
      <c r="WCO192" s="396"/>
      <c r="WCP192" s="396"/>
      <c r="WCQ192" s="396"/>
      <c r="WCR192" s="396"/>
      <c r="WCS192" s="396"/>
      <c r="WCT192" s="396"/>
      <c r="WCU192" s="396"/>
      <c r="WCV192" s="396"/>
      <c r="WCW192" s="396"/>
      <c r="WCX192" s="396"/>
      <c r="WCY192" s="396"/>
      <c r="WCZ192" s="396"/>
      <c r="WDA192" s="396"/>
      <c r="WDB192" s="396"/>
      <c r="WDC192" s="396"/>
      <c r="WDD192" s="396"/>
      <c r="WDE192" s="396"/>
      <c r="WDF192" s="396"/>
      <c r="WDG192" s="396"/>
      <c r="WDH192" s="396"/>
      <c r="WDI192" s="396"/>
      <c r="WDJ192" s="396"/>
      <c r="WDK192" s="396"/>
      <c r="WDL192" s="396"/>
      <c r="WDM192" s="396"/>
      <c r="WDN192" s="396"/>
      <c r="WDO192" s="396"/>
      <c r="WDP192" s="396"/>
      <c r="WDQ192" s="396"/>
      <c r="WDR192" s="396"/>
      <c r="WDS192" s="396"/>
      <c r="WDT192" s="396"/>
      <c r="WDU192" s="396"/>
      <c r="WDV192" s="396"/>
      <c r="WDW192" s="396"/>
      <c r="WDX192" s="396"/>
      <c r="WDY192" s="396"/>
      <c r="WDZ192" s="396"/>
      <c r="WEA192" s="396"/>
      <c r="WEB192" s="396"/>
      <c r="WEC192" s="396"/>
      <c r="WED192" s="396"/>
      <c r="WEE192" s="396"/>
      <c r="WEF192" s="396"/>
      <c r="WEG192" s="396"/>
      <c r="WEH192" s="396"/>
      <c r="WEI192" s="396"/>
      <c r="WEJ192" s="396"/>
      <c r="WEK192" s="396"/>
      <c r="WEL192" s="396"/>
      <c r="WEM192" s="396"/>
      <c r="WEN192" s="396"/>
      <c r="WEO192" s="396"/>
      <c r="WEP192" s="396"/>
      <c r="WEQ192" s="396"/>
      <c r="WER192" s="396"/>
      <c r="WES192" s="396"/>
      <c r="WET192" s="396"/>
      <c r="WEU192" s="396"/>
      <c r="WEV192" s="396"/>
      <c r="WEW192" s="396"/>
      <c r="WEX192" s="396"/>
      <c r="WEY192" s="396"/>
      <c r="WEZ192" s="396"/>
      <c r="WFA192" s="396"/>
      <c r="WFB192" s="396"/>
      <c r="WFC192" s="396"/>
      <c r="WFD192" s="396"/>
      <c r="WFE192" s="396"/>
      <c r="WFF192" s="396"/>
      <c r="WFG192" s="396"/>
      <c r="WFH192" s="396"/>
      <c r="WFI192" s="396"/>
      <c r="WFJ192" s="396"/>
      <c r="WFK192" s="396"/>
      <c r="WFL192" s="396"/>
      <c r="WFM192" s="396"/>
      <c r="WFN192" s="396"/>
      <c r="WFO192" s="396"/>
      <c r="WFP192" s="396"/>
      <c r="WFQ192" s="396"/>
      <c r="WFR192" s="396"/>
      <c r="WFS192" s="396"/>
      <c r="WFT192" s="396"/>
      <c r="WFU192" s="396"/>
      <c r="WFV192" s="396"/>
      <c r="WFW192" s="396"/>
      <c r="WFX192" s="396"/>
      <c r="WFY192" s="396"/>
      <c r="WFZ192" s="396"/>
      <c r="WGA192" s="396"/>
      <c r="WGB192" s="396"/>
      <c r="WGC192" s="396"/>
      <c r="WGD192" s="396"/>
      <c r="WGE192" s="396"/>
      <c r="WGF192" s="396"/>
      <c r="WGG192" s="396"/>
      <c r="WGH192" s="396"/>
      <c r="WGI192" s="396"/>
      <c r="WGJ192" s="396"/>
      <c r="WGK192" s="396"/>
      <c r="WGL192" s="396"/>
      <c r="WGM192" s="396"/>
      <c r="WGN192" s="396"/>
      <c r="WGO192" s="396"/>
      <c r="WGP192" s="396"/>
      <c r="WGQ192" s="396"/>
      <c r="WGR192" s="396"/>
      <c r="WGS192" s="396"/>
      <c r="WGT192" s="396"/>
      <c r="WGU192" s="396"/>
      <c r="WGV192" s="396"/>
      <c r="WGW192" s="396"/>
      <c r="WGX192" s="396"/>
      <c r="WGY192" s="396"/>
      <c r="WGZ192" s="396"/>
      <c r="WHA192" s="396"/>
      <c r="WHB192" s="396"/>
      <c r="WHC192" s="396"/>
      <c r="WHD192" s="396"/>
      <c r="WHE192" s="396"/>
      <c r="WHF192" s="396"/>
      <c r="WHG192" s="396"/>
      <c r="WHH192" s="396"/>
      <c r="WHI192" s="396"/>
      <c r="WHJ192" s="396"/>
      <c r="WHK192" s="396"/>
      <c r="WHL192" s="396"/>
      <c r="WHM192" s="396"/>
      <c r="WHN192" s="396"/>
      <c r="WHO192" s="396"/>
      <c r="WHP192" s="396"/>
      <c r="WHQ192" s="396"/>
      <c r="WHR192" s="396"/>
      <c r="WHS192" s="396"/>
      <c r="WHT192" s="396"/>
      <c r="WHU192" s="396"/>
      <c r="WHV192" s="396"/>
      <c r="WHW192" s="396"/>
      <c r="WHX192" s="396"/>
      <c r="WHY192" s="396"/>
      <c r="WHZ192" s="396"/>
      <c r="WIA192" s="396"/>
      <c r="WIB192" s="396"/>
      <c r="WIC192" s="396"/>
      <c r="WID192" s="396"/>
      <c r="WIE192" s="396"/>
      <c r="WIF192" s="396"/>
      <c r="WIG192" s="396"/>
      <c r="WIH192" s="396"/>
      <c r="WII192" s="396"/>
      <c r="WIJ192" s="396"/>
      <c r="WIK192" s="396"/>
      <c r="WIL192" s="396"/>
      <c r="WIM192" s="396"/>
      <c r="WIN192" s="396"/>
      <c r="WIO192" s="396"/>
      <c r="WIP192" s="396"/>
      <c r="WIQ192" s="396"/>
      <c r="WIR192" s="396"/>
      <c r="WIS192" s="396"/>
      <c r="WIT192" s="396"/>
      <c r="WIU192" s="396"/>
      <c r="WIV192" s="396"/>
      <c r="WIW192" s="396"/>
      <c r="WIX192" s="396"/>
      <c r="WIY192" s="396"/>
      <c r="WIZ192" s="396"/>
      <c r="WJA192" s="396"/>
      <c r="WJB192" s="396"/>
      <c r="WJC192" s="396"/>
      <c r="WJD192" s="396"/>
      <c r="WJE192" s="396"/>
      <c r="WJF192" s="396"/>
      <c r="WJG192" s="396"/>
      <c r="WJH192" s="396"/>
      <c r="WJI192" s="396"/>
      <c r="WJJ192" s="396"/>
      <c r="WJK192" s="396"/>
      <c r="WJL192" s="396"/>
      <c r="WJM192" s="396"/>
      <c r="WJN192" s="396"/>
      <c r="WJO192" s="396"/>
      <c r="WJP192" s="396"/>
      <c r="WJQ192" s="396"/>
      <c r="WJR192" s="396"/>
      <c r="WJS192" s="396"/>
      <c r="WJT192" s="396"/>
      <c r="WJU192" s="396"/>
      <c r="WJV192" s="396"/>
      <c r="WJW192" s="396"/>
      <c r="WJX192" s="396"/>
      <c r="WJY192" s="396"/>
      <c r="WJZ192" s="396"/>
      <c r="WKA192" s="396"/>
      <c r="WKB192" s="396"/>
      <c r="WKC192" s="396"/>
      <c r="WKD192" s="396"/>
      <c r="WKE192" s="396"/>
      <c r="WKF192" s="396"/>
      <c r="WKG192" s="396"/>
      <c r="WKH192" s="396"/>
      <c r="WKI192" s="396"/>
      <c r="WKJ192" s="396"/>
      <c r="WKK192" s="396"/>
      <c r="WKL192" s="396"/>
      <c r="WKM192" s="396"/>
      <c r="WKN192" s="396"/>
      <c r="WKO192" s="396"/>
      <c r="WKP192" s="396"/>
      <c r="WKQ192" s="396"/>
      <c r="WKR192" s="396"/>
      <c r="WKS192" s="396"/>
      <c r="WKT192" s="396"/>
      <c r="WKU192" s="396"/>
      <c r="WKV192" s="396"/>
      <c r="WKW192" s="396"/>
      <c r="WKX192" s="396"/>
      <c r="WKY192" s="396"/>
      <c r="WKZ192" s="396"/>
      <c r="WLA192" s="396"/>
      <c r="WLB192" s="396"/>
      <c r="WLC192" s="396"/>
      <c r="WLD192" s="396"/>
      <c r="WLE192" s="396"/>
      <c r="WLF192" s="396"/>
      <c r="WLG192" s="396"/>
      <c r="WLH192" s="396"/>
      <c r="WLI192" s="396"/>
      <c r="WLJ192" s="396"/>
      <c r="WLK192" s="396"/>
      <c r="WLL192" s="396"/>
      <c r="WLM192" s="396"/>
      <c r="WLN192" s="396"/>
      <c r="WLO192" s="396"/>
      <c r="WLP192" s="396"/>
      <c r="WLQ192" s="396"/>
      <c r="WLR192" s="396"/>
      <c r="WLS192" s="396"/>
      <c r="WLT192" s="396"/>
      <c r="WLU192" s="396"/>
      <c r="WLV192" s="396"/>
      <c r="WLW192" s="396"/>
      <c r="WLX192" s="396"/>
      <c r="WLY192" s="396"/>
      <c r="WLZ192" s="396"/>
      <c r="WMA192" s="396"/>
      <c r="WMB192" s="396"/>
      <c r="WMC192" s="396"/>
      <c r="WMD192" s="396"/>
      <c r="WME192" s="396"/>
      <c r="WMF192" s="396"/>
      <c r="WMG192" s="396"/>
      <c r="WMH192" s="396"/>
      <c r="WMI192" s="396"/>
      <c r="WMJ192" s="396"/>
      <c r="WMK192" s="396"/>
      <c r="WML192" s="396"/>
      <c r="WMM192" s="396"/>
      <c r="WMN192" s="396"/>
      <c r="WMO192" s="396"/>
      <c r="WMP192" s="396"/>
      <c r="WMQ192" s="396"/>
      <c r="WMR192" s="396"/>
      <c r="WMS192" s="396"/>
      <c r="WMT192" s="396"/>
      <c r="WMU192" s="396"/>
      <c r="WMV192" s="396"/>
      <c r="WMW192" s="396"/>
      <c r="WMX192" s="396"/>
      <c r="WMY192" s="396"/>
      <c r="WMZ192" s="396"/>
      <c r="WNA192" s="396"/>
      <c r="WNB192" s="396"/>
      <c r="WNC192" s="396"/>
      <c r="WND192" s="396"/>
      <c r="WNE192" s="396"/>
      <c r="WNF192" s="396"/>
      <c r="WNG192" s="396"/>
      <c r="WNH192" s="396"/>
      <c r="WNI192" s="396"/>
      <c r="WNJ192" s="396"/>
      <c r="WNK192" s="396"/>
      <c r="WNL192" s="396"/>
      <c r="WNM192" s="396"/>
      <c r="WNN192" s="396"/>
      <c r="WNO192" s="396"/>
      <c r="WNP192" s="396"/>
      <c r="WNQ192" s="396"/>
      <c r="WNR192" s="396"/>
      <c r="WNS192" s="396"/>
      <c r="WNT192" s="396"/>
      <c r="WNU192" s="396"/>
      <c r="WNV192" s="396"/>
      <c r="WNW192" s="396"/>
      <c r="WNX192" s="396"/>
      <c r="WNY192" s="396"/>
      <c r="WNZ192" s="396"/>
      <c r="WOA192" s="396"/>
      <c r="WOB192" s="396"/>
      <c r="WOC192" s="396"/>
      <c r="WOD192" s="396"/>
      <c r="WOE192" s="396"/>
      <c r="WOF192" s="396"/>
      <c r="WOG192" s="396"/>
      <c r="WOH192" s="396"/>
      <c r="WOI192" s="396"/>
      <c r="WOJ192" s="396"/>
      <c r="WOK192" s="396"/>
      <c r="WOL192" s="396"/>
      <c r="WOM192" s="396"/>
      <c r="WON192" s="396"/>
      <c r="WOO192" s="396"/>
      <c r="WOP192" s="396"/>
      <c r="WOQ192" s="396"/>
      <c r="WOR192" s="396"/>
      <c r="WOS192" s="396"/>
      <c r="WOT192" s="396"/>
      <c r="WOU192" s="396"/>
      <c r="WOV192" s="396"/>
      <c r="WOW192" s="396"/>
      <c r="WOX192" s="396"/>
      <c r="WOY192" s="396"/>
      <c r="WOZ192" s="396"/>
      <c r="WPA192" s="396"/>
      <c r="WPB192" s="396"/>
      <c r="WPC192" s="396"/>
      <c r="WPD192" s="396"/>
      <c r="WPE192" s="396"/>
      <c r="WPF192" s="396"/>
      <c r="WPG192" s="396"/>
      <c r="WPH192" s="396"/>
      <c r="WPI192" s="396"/>
      <c r="WPJ192" s="396"/>
      <c r="WPK192" s="396"/>
      <c r="WPL192" s="396"/>
      <c r="WPM192" s="396"/>
      <c r="WPN192" s="396"/>
      <c r="WPO192" s="396"/>
      <c r="WPP192" s="396"/>
      <c r="WPQ192" s="396"/>
      <c r="WPR192" s="396"/>
      <c r="WPS192" s="396"/>
      <c r="WPT192" s="396"/>
      <c r="WPU192" s="396"/>
      <c r="WPV192" s="396"/>
      <c r="WPW192" s="396"/>
      <c r="WPX192" s="396"/>
      <c r="WPY192" s="396"/>
      <c r="WPZ192" s="396"/>
      <c r="WQA192" s="396"/>
      <c r="WQB192" s="396"/>
      <c r="WQC192" s="396"/>
      <c r="WQD192" s="396"/>
      <c r="WQE192" s="396"/>
      <c r="WQF192" s="396"/>
      <c r="WQG192" s="396"/>
      <c r="WQH192" s="396"/>
      <c r="WQI192" s="396"/>
      <c r="WQJ192" s="396"/>
      <c r="WQK192" s="396"/>
      <c r="WQL192" s="396"/>
      <c r="WQM192" s="396"/>
      <c r="WQN192" s="396"/>
      <c r="WQO192" s="396"/>
      <c r="WQP192" s="396"/>
      <c r="WQQ192" s="396"/>
      <c r="WQR192" s="396"/>
      <c r="WQS192" s="396"/>
      <c r="WQT192" s="396"/>
      <c r="WQU192" s="396"/>
      <c r="WQV192" s="396"/>
      <c r="WQW192" s="396"/>
      <c r="WQX192" s="396"/>
      <c r="WQY192" s="396"/>
      <c r="WQZ192" s="396"/>
      <c r="WRA192" s="396"/>
      <c r="WRB192" s="396"/>
      <c r="WRC192" s="396"/>
      <c r="WRD192" s="396"/>
      <c r="WRE192" s="396"/>
      <c r="WRF192" s="396"/>
      <c r="WRG192" s="396"/>
      <c r="WRH192" s="396"/>
      <c r="WRI192" s="396"/>
      <c r="WRJ192" s="396"/>
      <c r="WRK192" s="396"/>
      <c r="WRL192" s="396"/>
      <c r="WRM192" s="396"/>
      <c r="WRN192" s="396"/>
      <c r="WRO192" s="396"/>
      <c r="WRP192" s="396"/>
      <c r="WRQ192" s="396"/>
      <c r="WRR192" s="396"/>
      <c r="WRS192" s="396"/>
      <c r="WRT192" s="396"/>
      <c r="WRU192" s="396"/>
      <c r="WRV192" s="396"/>
      <c r="WRW192" s="396"/>
      <c r="WRX192" s="396"/>
      <c r="WRY192" s="396"/>
      <c r="WRZ192" s="396"/>
      <c r="WSA192" s="396"/>
      <c r="WSB192" s="396"/>
      <c r="WSC192" s="396"/>
      <c r="WSD192" s="396"/>
      <c r="WSE192" s="396"/>
      <c r="WSF192" s="396"/>
      <c r="WSG192" s="396"/>
      <c r="WSH192" s="396"/>
      <c r="WSI192" s="396"/>
      <c r="WSJ192" s="396"/>
      <c r="WSK192" s="396"/>
      <c r="WSL192" s="396"/>
      <c r="WSM192" s="396"/>
      <c r="WSN192" s="396"/>
      <c r="WSO192" s="396"/>
      <c r="WSP192" s="396"/>
      <c r="WSQ192" s="396"/>
      <c r="WSR192" s="396"/>
      <c r="WSS192" s="396"/>
      <c r="WST192" s="396"/>
      <c r="WSU192" s="396"/>
      <c r="WSV192" s="396"/>
      <c r="WSW192" s="396"/>
      <c r="WSX192" s="396"/>
      <c r="WSY192" s="396"/>
      <c r="WSZ192" s="396"/>
      <c r="WTA192" s="396"/>
      <c r="WTB192" s="396"/>
      <c r="WTC192" s="396"/>
      <c r="WTD192" s="396"/>
      <c r="WTE192" s="396"/>
      <c r="WTF192" s="396"/>
      <c r="WTG192" s="396"/>
      <c r="WTH192" s="396"/>
      <c r="WTI192" s="396"/>
      <c r="WTJ192" s="396"/>
      <c r="WTK192" s="396"/>
      <c r="WTL192" s="396"/>
      <c r="WTM192" s="396"/>
      <c r="WTN192" s="396"/>
      <c r="WTO192" s="396"/>
      <c r="WTP192" s="396"/>
      <c r="WTQ192" s="396"/>
      <c r="WTR192" s="396"/>
      <c r="WTS192" s="396"/>
      <c r="WTT192" s="396"/>
      <c r="WTU192" s="396"/>
      <c r="WTV192" s="396"/>
      <c r="WTW192" s="396"/>
      <c r="WTX192" s="396"/>
      <c r="WTY192" s="396"/>
      <c r="WTZ192" s="396"/>
      <c r="WUA192" s="396"/>
      <c r="WUB192" s="396"/>
      <c r="WUC192" s="396"/>
      <c r="WUD192" s="396"/>
      <c r="WUE192" s="396"/>
      <c r="WUF192" s="396"/>
      <c r="WUG192" s="396"/>
      <c r="WUH192" s="396"/>
      <c r="WUI192" s="396"/>
      <c r="WUJ192" s="396"/>
      <c r="WUK192" s="396"/>
      <c r="WUL192" s="396"/>
      <c r="WUM192" s="396"/>
      <c r="WUN192" s="396"/>
      <c r="WUO192" s="396"/>
      <c r="WUP192" s="396"/>
      <c r="WUQ192" s="396"/>
      <c r="WUR192" s="396"/>
      <c r="WUS192" s="396"/>
      <c r="WUT192" s="396"/>
      <c r="WUU192" s="396"/>
      <c r="WUV192" s="396"/>
      <c r="WUW192" s="396"/>
      <c r="WUX192" s="396"/>
      <c r="WUY192" s="396"/>
      <c r="WUZ192" s="396"/>
      <c r="WVA192" s="396"/>
      <c r="WVB192" s="396"/>
      <c r="WVC192" s="396"/>
      <c r="WVD192" s="396"/>
      <c r="WVE192" s="396"/>
      <c r="WVF192" s="396"/>
      <c r="WVG192" s="396"/>
      <c r="WVH192" s="396"/>
      <c r="WVI192" s="396"/>
      <c r="WVJ192" s="396"/>
      <c r="WVK192" s="396"/>
      <c r="WVL192" s="396"/>
      <c r="WVM192" s="396"/>
      <c r="WVN192" s="396"/>
      <c r="WVO192" s="396"/>
      <c r="WVP192" s="396"/>
      <c r="WVQ192" s="396"/>
      <c r="WVR192" s="396"/>
      <c r="WVS192" s="396"/>
      <c r="WVT192" s="396"/>
      <c r="WVU192" s="396"/>
      <c r="WVV192" s="396"/>
      <c r="WVW192" s="396"/>
      <c r="WVX192" s="396"/>
      <c r="WVY192" s="396"/>
      <c r="WVZ192" s="396"/>
      <c r="WWA192" s="396"/>
      <c r="WWB192" s="396"/>
      <c r="WWC192" s="396"/>
      <c r="WWD192" s="396"/>
      <c r="WWE192" s="396"/>
      <c r="WWF192" s="396"/>
      <c r="WWG192" s="396"/>
      <c r="WWH192" s="396"/>
      <c r="WWI192" s="396"/>
      <c r="WWJ192" s="396"/>
      <c r="WWK192" s="396"/>
      <c r="WWL192" s="396"/>
      <c r="WWM192" s="396"/>
      <c r="WWN192" s="396"/>
      <c r="WWO192" s="396"/>
      <c r="WWP192" s="396"/>
      <c r="WWQ192" s="396"/>
      <c r="WWR192" s="396"/>
      <c r="WWS192" s="396"/>
      <c r="WWT192" s="396"/>
      <c r="WWU192" s="396"/>
      <c r="WWV192" s="396"/>
      <c r="WWW192" s="396"/>
      <c r="WWX192" s="396"/>
      <c r="WWY192" s="396"/>
      <c r="WWZ192" s="396"/>
      <c r="WXA192" s="396"/>
      <c r="WXB192" s="396"/>
      <c r="WXC192" s="396"/>
      <c r="WXD192" s="396"/>
      <c r="WXE192" s="396"/>
      <c r="WXF192" s="396"/>
      <c r="WXG192" s="396"/>
      <c r="WXH192" s="396"/>
      <c r="WXI192" s="396"/>
      <c r="WXJ192" s="396"/>
      <c r="WXK192" s="396"/>
      <c r="WXL192" s="396"/>
      <c r="WXM192" s="396"/>
      <c r="WXN192" s="396"/>
      <c r="WXO192" s="396"/>
      <c r="WXP192" s="396"/>
      <c r="WXQ192" s="396"/>
      <c r="WXR192" s="396"/>
      <c r="WXS192" s="396"/>
      <c r="WXT192" s="396"/>
      <c r="WXU192" s="396"/>
      <c r="WXV192" s="396"/>
      <c r="WXW192" s="396"/>
      <c r="WXX192" s="396"/>
      <c r="WXY192" s="396"/>
      <c r="WXZ192" s="396"/>
      <c r="WYA192" s="396"/>
      <c r="WYB192" s="396"/>
      <c r="WYC192" s="396"/>
      <c r="WYD192" s="396"/>
      <c r="WYE192" s="396"/>
      <c r="WYF192" s="396"/>
      <c r="WYG192" s="396"/>
      <c r="WYH192" s="396"/>
      <c r="WYI192" s="396"/>
      <c r="WYJ192" s="396"/>
      <c r="WYK192" s="396"/>
      <c r="WYL192" s="396"/>
      <c r="WYM192" s="396"/>
      <c r="WYN192" s="396"/>
      <c r="WYO192" s="396"/>
      <c r="WYP192" s="396"/>
      <c r="WYQ192" s="396"/>
      <c r="WYR192" s="396"/>
      <c r="WYS192" s="396"/>
      <c r="WYT192" s="396"/>
      <c r="WYU192" s="396"/>
      <c r="WYV192" s="396"/>
      <c r="WYW192" s="396"/>
      <c r="WYX192" s="396"/>
      <c r="WYY192" s="396"/>
      <c r="WYZ192" s="396"/>
      <c r="WZA192" s="396"/>
      <c r="WZB192" s="396"/>
      <c r="WZC192" s="396"/>
      <c r="WZD192" s="396"/>
      <c r="WZE192" s="396"/>
      <c r="WZF192" s="396"/>
      <c r="WZG192" s="396"/>
      <c r="WZH192" s="396"/>
      <c r="WZI192" s="396"/>
      <c r="WZJ192" s="396"/>
      <c r="WZK192" s="396"/>
      <c r="WZL192" s="396"/>
      <c r="WZM192" s="396"/>
      <c r="WZN192" s="396"/>
      <c r="WZO192" s="396"/>
      <c r="WZP192" s="396"/>
      <c r="WZQ192" s="396"/>
      <c r="WZR192" s="396"/>
      <c r="WZS192" s="396"/>
      <c r="WZT192" s="396"/>
      <c r="WZU192" s="396"/>
      <c r="WZV192" s="396"/>
      <c r="WZW192" s="396"/>
      <c r="WZX192" s="396"/>
      <c r="WZY192" s="396"/>
      <c r="WZZ192" s="396"/>
      <c r="XAA192" s="396"/>
      <c r="XAB192" s="396"/>
      <c r="XAC192" s="396"/>
      <c r="XAD192" s="396"/>
      <c r="XAE192" s="396"/>
      <c r="XAF192" s="396"/>
      <c r="XAG192" s="396"/>
      <c r="XAH192" s="396"/>
      <c r="XAI192" s="396"/>
      <c r="XAJ192" s="396"/>
      <c r="XAK192" s="396"/>
      <c r="XAL192" s="396"/>
      <c r="XAM192" s="396"/>
      <c r="XAN192" s="396"/>
      <c r="XAO192" s="396"/>
      <c r="XAP192" s="396"/>
      <c r="XAQ192" s="396"/>
      <c r="XAR192" s="396"/>
      <c r="XAS192" s="396"/>
      <c r="XAT192" s="396"/>
      <c r="XAU192" s="396"/>
      <c r="XAV192" s="396"/>
      <c r="XAW192" s="396"/>
      <c r="XAX192" s="396"/>
      <c r="XAY192" s="396"/>
      <c r="XAZ192" s="396"/>
      <c r="XBA192" s="396"/>
      <c r="XBB192" s="396"/>
      <c r="XBC192" s="396"/>
      <c r="XBD192" s="396"/>
      <c r="XBE192" s="396"/>
      <c r="XBF192" s="396"/>
      <c r="XBG192" s="396"/>
      <c r="XBH192" s="396"/>
      <c r="XBI192" s="396"/>
      <c r="XBJ192" s="396"/>
      <c r="XBK192" s="396"/>
      <c r="XBL192" s="396"/>
      <c r="XBM192" s="396"/>
      <c r="XBN192" s="396"/>
      <c r="XBO192" s="396"/>
      <c r="XBP192" s="396"/>
      <c r="XBQ192" s="396"/>
      <c r="XBR192" s="396"/>
      <c r="XBS192" s="396"/>
      <c r="XBT192" s="396"/>
      <c r="XBU192" s="396"/>
      <c r="XBV192" s="396"/>
      <c r="XBW192" s="396"/>
      <c r="XBX192" s="396"/>
      <c r="XBY192" s="396"/>
      <c r="XBZ192" s="396"/>
      <c r="XCA192" s="396"/>
      <c r="XCB192" s="396"/>
      <c r="XCC192" s="396"/>
      <c r="XCD192" s="396"/>
      <c r="XCE192" s="396"/>
      <c r="XCF192" s="396"/>
      <c r="XCG192" s="396"/>
      <c r="XCH192" s="396"/>
      <c r="XCI192" s="396"/>
      <c r="XCJ192" s="396"/>
      <c r="XCK192" s="396"/>
      <c r="XCL192" s="396"/>
      <c r="XCM192" s="396"/>
      <c r="XCN192" s="396"/>
      <c r="XCO192" s="396"/>
      <c r="XCP192" s="396"/>
      <c r="XCQ192" s="396"/>
      <c r="XCR192" s="396"/>
      <c r="XCS192" s="396"/>
      <c r="XCT192" s="396"/>
      <c r="XCU192" s="396"/>
      <c r="XCV192" s="396"/>
      <c r="XCW192" s="396"/>
      <c r="XCX192" s="396"/>
      <c r="XCY192" s="396"/>
      <c r="XCZ192" s="396"/>
      <c r="XDA192" s="396"/>
      <c r="XDB192" s="396"/>
      <c r="XDC192" s="396"/>
      <c r="XDD192" s="396"/>
      <c r="XDE192" s="396"/>
      <c r="XDF192" s="396"/>
      <c r="XDG192" s="396"/>
      <c r="XDH192" s="396"/>
      <c r="XDI192" s="396"/>
      <c r="XDJ192" s="396"/>
      <c r="XDK192" s="396"/>
      <c r="XDL192" s="396"/>
      <c r="XDM192" s="396"/>
      <c r="XDN192" s="396"/>
      <c r="XDO192" s="396"/>
      <c r="XDP192" s="396"/>
      <c r="XDQ192" s="396"/>
      <c r="XDR192" s="396"/>
      <c r="XDS192" s="396"/>
      <c r="XDT192" s="396"/>
      <c r="XDU192" s="396"/>
      <c r="XDV192" s="396"/>
      <c r="XDW192" s="396"/>
      <c r="XDX192" s="396"/>
      <c r="XDY192" s="396"/>
      <c r="XDZ192" s="396"/>
      <c r="XEA192" s="396"/>
      <c r="XEB192" s="396"/>
      <c r="XEC192" s="396"/>
      <c r="XEE192" s="396"/>
      <c r="XEF192" s="125"/>
      <c r="XEG192" s="369"/>
      <c r="XEH192" s="272"/>
      <c r="XEI192" s="273"/>
      <c r="XEJ192" s="272"/>
      <c r="XEK192" s="272"/>
      <c r="XEL192" s="272"/>
      <c r="XEM192" s="272"/>
      <c r="XEN192" s="133"/>
      <c r="XEO192" s="114"/>
      <c r="XEP192" s="114"/>
    </row>
    <row r="193" spans="1:76" s="387" customFormat="1">
      <c r="A193" s="387" t="s">
        <v>2705</v>
      </c>
      <c r="C193" s="511" t="s">
        <v>3218</v>
      </c>
      <c r="D193" s="512"/>
      <c r="E193" s="397"/>
      <c r="F193" s="409">
        <f t="shared" ref="F193:K193" si="97">F8+F155</f>
        <v>4370.8415999999997</v>
      </c>
      <c r="G193" s="409">
        <f t="shared" si="97"/>
        <v>196.22</v>
      </c>
      <c r="H193" s="409">
        <f t="shared" si="97"/>
        <v>4174.62</v>
      </c>
      <c r="I193" s="409">
        <f t="shared" si="97"/>
        <v>749.13599999999997</v>
      </c>
      <c r="J193" s="409">
        <f t="shared" si="97"/>
        <v>205.11</v>
      </c>
      <c r="K193" s="409">
        <f t="shared" si="97"/>
        <v>3220.3740000000003</v>
      </c>
      <c r="L193" s="114"/>
      <c r="M193" s="114">
        <f>H193-N193</f>
        <v>4174.62</v>
      </c>
      <c r="N193" s="410">
        <f>O193+Y193+AW193</f>
        <v>0</v>
      </c>
      <c r="O193" s="411">
        <f>SUM(P193:X193)</f>
        <v>0</v>
      </c>
      <c r="P193" s="412"/>
      <c r="Q193" s="412"/>
      <c r="R193" s="412"/>
      <c r="S193" s="412"/>
      <c r="T193" s="412"/>
      <c r="U193" s="412"/>
      <c r="V193" s="412"/>
      <c r="W193" s="412"/>
      <c r="X193" s="412"/>
      <c r="Y193" s="411">
        <f>SUM(Z193:AV193)</f>
        <v>0</v>
      </c>
      <c r="Z193" s="412"/>
      <c r="AA193" s="412"/>
      <c r="AB193" s="412"/>
      <c r="AC193" s="412"/>
      <c r="AD193" s="412"/>
      <c r="AE193" s="412"/>
      <c r="AF193" s="412"/>
      <c r="AG193" s="412"/>
      <c r="AH193" s="412"/>
      <c r="AI193" s="412"/>
      <c r="AJ193" s="412"/>
      <c r="AK193" s="412"/>
      <c r="AL193" s="412"/>
      <c r="AM193" s="412"/>
      <c r="AN193" s="412"/>
      <c r="AO193" s="412"/>
      <c r="AP193" s="412"/>
      <c r="AQ193" s="412"/>
      <c r="AR193" s="412"/>
      <c r="AS193" s="412"/>
      <c r="AT193" s="412"/>
      <c r="AU193" s="412"/>
      <c r="AV193" s="412"/>
      <c r="AW193" s="411">
        <f>SUM(AX193:AY193)</f>
        <v>0</v>
      </c>
      <c r="AX193" s="412"/>
      <c r="AY193" s="412"/>
      <c r="AZ193" s="398"/>
      <c r="BA193" s="398"/>
      <c r="BB193" s="401"/>
      <c r="BC193" s="401"/>
      <c r="BD193" s="401">
        <f t="shared" si="67"/>
        <v>0</v>
      </c>
      <c r="BE193" s="401"/>
      <c r="BF193" s="401"/>
      <c r="BG193" s="401"/>
      <c r="BH193" s="401">
        <f t="shared" si="68"/>
        <v>0</v>
      </c>
      <c r="BI193" s="401"/>
      <c r="BJ193" s="401"/>
      <c r="BK193" s="401"/>
      <c r="BL193" s="114">
        <v>0</v>
      </c>
      <c r="BM193" s="397"/>
      <c r="BN193" s="397"/>
      <c r="BO193" s="397"/>
      <c r="BP193" s="397"/>
      <c r="BQ193" s="114"/>
      <c r="BR193" s="397"/>
      <c r="BS193" s="397"/>
      <c r="BT193" s="397"/>
      <c r="BU193" s="397"/>
      <c r="BV193" s="418"/>
      <c r="BW193" s="397"/>
      <c r="BX193" s="397"/>
    </row>
    <row r="194" spans="1:76">
      <c r="AZ194" s="472"/>
      <c r="BD194" s="476"/>
    </row>
    <row r="195" spans="1:76" ht="9" customHeight="1">
      <c r="L195" s="396"/>
    </row>
    <row r="196" spans="1:76">
      <c r="L196" s="478"/>
    </row>
    <row r="199" spans="1:76">
      <c r="G199" s="478"/>
    </row>
    <row r="200" spans="1:76">
      <c r="G200" s="473">
        <f>102+17</f>
        <v>119</v>
      </c>
    </row>
    <row r="201" spans="1:76">
      <c r="F201" s="479"/>
    </row>
  </sheetData>
  <sheetProtection formatCells="0" formatColumns="0" formatRows="0" insertColumns="0" insertRows="0" insertHyperlinks="0" deleteColumns="0" deleteRows="0" sort="0" autoFilter="0" pivotTables="0"/>
  <autoFilter ref="A7:XDL194" xr:uid="{00000000-0009-0000-0000-000008000000}"/>
  <mergeCells count="69">
    <mergeCell ref="S4:S6"/>
    <mergeCell ref="C1:BL1"/>
    <mergeCell ref="C2:BR2"/>
    <mergeCell ref="C3:BL3"/>
    <mergeCell ref="C4:C6"/>
    <mergeCell ref="D4:D6"/>
    <mergeCell ref="E4:E6"/>
    <mergeCell ref="F4:F6"/>
    <mergeCell ref="G4:G6"/>
    <mergeCell ref="H4:L4"/>
    <mergeCell ref="M4:M6"/>
    <mergeCell ref="N4:N6"/>
    <mergeCell ref="O4:O6"/>
    <mergeCell ref="P4:P6"/>
    <mergeCell ref="Q4:Q6"/>
    <mergeCell ref="R4:R6"/>
    <mergeCell ref="AE4:AE6"/>
    <mergeCell ref="T4:T6"/>
    <mergeCell ref="U4:U6"/>
    <mergeCell ref="V4:V6"/>
    <mergeCell ref="W4:W6"/>
    <mergeCell ref="X4:X6"/>
    <mergeCell ref="Y4:Y6"/>
    <mergeCell ref="Z4:Z6"/>
    <mergeCell ref="AA4:AA6"/>
    <mergeCell ref="AB4:AB6"/>
    <mergeCell ref="AC4:AC6"/>
    <mergeCell ref="AD4:AD6"/>
    <mergeCell ref="AO4:AO6"/>
    <mergeCell ref="AP4:AP6"/>
    <mergeCell ref="AQ4:AQ6"/>
    <mergeCell ref="AF4:AF6"/>
    <mergeCell ref="AG4:AG6"/>
    <mergeCell ref="AH4:AH6"/>
    <mergeCell ref="AI4:AI6"/>
    <mergeCell ref="AJ4:AJ6"/>
    <mergeCell ref="AK4:AK6"/>
    <mergeCell ref="BU4:BU6"/>
    <mergeCell ref="H5:H6"/>
    <mergeCell ref="I5:I6"/>
    <mergeCell ref="J5:J6"/>
    <mergeCell ref="K5:K6"/>
    <mergeCell ref="L5:L6"/>
    <mergeCell ref="BH4:BK5"/>
    <mergeCell ref="BL4:BL6"/>
    <mergeCell ref="BM4:BM6"/>
    <mergeCell ref="BN4:BN6"/>
    <mergeCell ref="BO4:BO6"/>
    <mergeCell ref="BP4:BP6"/>
    <mergeCell ref="AX4:AX6"/>
    <mergeCell ref="AY4:AY6"/>
    <mergeCell ref="AZ4:AZ6"/>
    <mergeCell ref="BA4:BA6"/>
    <mergeCell ref="C193:D193"/>
    <mergeCell ref="BQ4:BQ6"/>
    <mergeCell ref="BR4:BR6"/>
    <mergeCell ref="BS4:BS6"/>
    <mergeCell ref="BT4:BT6"/>
    <mergeCell ref="BB4:BB6"/>
    <mergeCell ref="BC4:BG5"/>
    <mergeCell ref="AR4:AR6"/>
    <mergeCell ref="AS4:AS6"/>
    <mergeCell ref="AT4:AT6"/>
    <mergeCell ref="AU4:AU6"/>
    <mergeCell ref="AV4:AV6"/>
    <mergeCell ref="AW4:AW6"/>
    <mergeCell ref="AL4:AL6"/>
    <mergeCell ref="AM4:AM6"/>
    <mergeCell ref="AN4:AN6"/>
  </mergeCells>
  <pageMargins left="0.6" right="0.5" top="0.6" bottom="0.47" header="0.4" footer="0.28000000000000003"/>
  <pageSetup paperSize="9" scale="51" fitToHeight="0" orientation="landscape" r:id="rId1"/>
  <headerFooter alignWithMargins="0">
    <oddFooter>&amp;CTrang  &amp;P&amp;RBiểu 10/CH</oddFooter>
  </headerFooter>
  <rowBreaks count="3" manualBreakCount="3">
    <brk id="128" min="2" max="68" man="1"/>
    <brk id="144" min="2" max="68" man="1"/>
    <brk id="174" min="2" max="68" man="1"/>
  </rowBreaks>
  <colBreaks count="1" manualBreakCount="1">
    <brk id="69" max="19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BH85"/>
  <sheetViews>
    <sheetView showZeros="0" showRuler="0" view="pageBreakPreview" zoomScale="55" zoomScaleNormal="75" zoomScaleSheetLayoutView="55" zoomScalePageLayoutView="75" workbookViewId="0">
      <pane xSplit="3" ySplit="6" topLeftCell="D7" activePane="bottomRight" state="frozen"/>
      <selection activeCell="J57" sqref="J57"/>
      <selection pane="topRight" activeCell="J57" sqref="J57"/>
      <selection pane="bottomLeft" activeCell="J57" sqref="J57"/>
      <selection pane="bottomRight" activeCell="J57" sqref="J57"/>
    </sheetView>
  </sheetViews>
  <sheetFormatPr defaultColWidth="9.109375" defaultRowHeight="15.6"/>
  <cols>
    <col min="1" max="1" width="10.6640625" style="1" customWidth="1"/>
    <col min="2" max="2" width="9.33203125" style="2" customWidth="1"/>
    <col min="3" max="3" width="57.33203125" style="146" customWidth="1"/>
    <col min="4" max="4" width="9.5546875" style="2" customWidth="1"/>
    <col min="5" max="5" width="12.44140625" style="3" customWidth="1"/>
    <col min="6" max="6" width="12.109375" style="3" customWidth="1"/>
    <col min="7" max="7" width="12.6640625" style="3" customWidth="1"/>
    <col min="8" max="8" width="20.6640625" style="2" hidden="1" customWidth="1"/>
    <col min="9" max="9" width="17.88671875" style="2" customWidth="1"/>
    <col min="10" max="10" width="30.88671875" style="4" customWidth="1"/>
    <col min="11" max="12" width="9.109375" style="5" hidden="1" customWidth="1"/>
    <col min="13" max="14" width="10" style="5" hidden="1" customWidth="1"/>
    <col min="15" max="18" width="7.109375" style="5" hidden="1" customWidth="1"/>
    <col min="19" max="19" width="5.6640625" style="5" hidden="1" customWidth="1"/>
    <col min="20" max="47" width="7.109375" style="5" hidden="1" customWidth="1"/>
    <col min="48" max="48" width="9.44140625" style="5" hidden="1" customWidth="1"/>
    <col min="49" max="49" width="24.109375" style="6" customWidth="1"/>
    <col min="50" max="50" width="13.109375" style="2" customWidth="1"/>
    <col min="51" max="51" width="13" style="2" customWidth="1"/>
    <col min="52" max="52" width="16.33203125" style="2" customWidth="1"/>
    <col min="53" max="53" width="18.5546875" style="2" hidden="1" customWidth="1"/>
    <col min="54" max="54" width="21" style="2" customWidth="1"/>
    <col min="55" max="55" width="18.5546875" style="2" customWidth="1"/>
    <col min="56" max="56" width="31.6640625" style="2" customWidth="1"/>
    <col min="57" max="57" width="19.109375" style="2" customWidth="1"/>
    <col min="58" max="58" width="18.5546875" style="2" customWidth="1"/>
    <col min="59" max="16384" width="9.109375" style="1"/>
  </cols>
  <sheetData>
    <row r="1" spans="1:58" ht="30" customHeight="1">
      <c r="B1" s="497" t="s">
        <v>2323</v>
      </c>
      <c r="C1" s="497"/>
      <c r="AX1" s="6"/>
      <c r="AY1" s="7"/>
      <c r="BA1" s="8"/>
      <c r="BB1" s="9"/>
    </row>
    <row r="2" spans="1:58" s="10" customFormat="1" ht="39" customHeight="1">
      <c r="B2" s="492" t="s">
        <v>1816</v>
      </c>
      <c r="C2" s="492"/>
      <c r="D2" s="492"/>
      <c r="E2" s="492"/>
      <c r="F2" s="492"/>
      <c r="G2" s="492"/>
      <c r="H2" s="492"/>
      <c r="I2" s="492"/>
      <c r="J2" s="492"/>
      <c r="K2" s="492"/>
      <c r="L2" s="492"/>
      <c r="M2" s="492"/>
      <c r="N2" s="492"/>
      <c r="O2" s="492"/>
      <c r="P2" s="492"/>
      <c r="Q2" s="492"/>
      <c r="R2" s="492"/>
      <c r="S2" s="492"/>
      <c r="T2" s="492"/>
      <c r="U2" s="492"/>
      <c r="V2" s="492"/>
      <c r="W2" s="492"/>
      <c r="X2" s="492"/>
      <c r="Y2" s="492"/>
      <c r="Z2" s="492"/>
      <c r="AA2" s="492"/>
      <c r="AB2" s="492"/>
      <c r="AC2" s="492"/>
      <c r="AD2" s="492"/>
      <c r="AE2" s="492"/>
      <c r="AF2" s="492"/>
      <c r="AG2" s="492"/>
      <c r="AH2" s="492"/>
      <c r="AI2" s="492"/>
      <c r="AJ2" s="492"/>
      <c r="AK2" s="492"/>
      <c r="AL2" s="492"/>
      <c r="AM2" s="492"/>
      <c r="AN2" s="492"/>
      <c r="AO2" s="492"/>
      <c r="AP2" s="492"/>
      <c r="AQ2" s="492"/>
      <c r="AR2" s="492"/>
      <c r="AS2" s="492"/>
      <c r="AT2" s="492"/>
      <c r="AU2" s="492"/>
      <c r="AV2" s="492"/>
      <c r="AW2" s="492"/>
      <c r="AX2" s="492"/>
      <c r="AY2" s="492"/>
      <c r="AZ2" s="492"/>
      <c r="BA2" s="216"/>
      <c r="BB2" s="215"/>
      <c r="BC2" s="215"/>
      <c r="BD2" s="215"/>
      <c r="BE2" s="11"/>
      <c r="BF2" s="11"/>
    </row>
    <row r="3" spans="1:58" s="12" customFormat="1" ht="131.4" hidden="1" customHeight="1">
      <c r="B3" s="498" t="s">
        <v>0</v>
      </c>
      <c r="C3" s="499"/>
      <c r="D3" s="499"/>
      <c r="E3" s="499"/>
      <c r="F3" s="499"/>
      <c r="G3" s="499"/>
      <c r="H3" s="500"/>
      <c r="I3" s="499"/>
      <c r="J3" s="499"/>
      <c r="K3" s="500"/>
      <c r="L3" s="500"/>
      <c r="M3" s="500"/>
      <c r="N3" s="500"/>
      <c r="O3" s="500"/>
      <c r="P3" s="500"/>
      <c r="Q3" s="500"/>
      <c r="R3" s="500"/>
      <c r="S3" s="500"/>
      <c r="T3" s="500"/>
      <c r="U3" s="500"/>
      <c r="V3" s="500"/>
      <c r="W3" s="500"/>
      <c r="X3" s="500"/>
      <c r="Y3" s="500"/>
      <c r="Z3" s="500"/>
      <c r="AA3" s="500"/>
      <c r="AB3" s="500"/>
      <c r="AC3" s="500"/>
      <c r="AD3" s="500"/>
      <c r="AE3" s="500"/>
      <c r="AF3" s="500"/>
      <c r="AG3" s="500"/>
      <c r="AH3" s="500"/>
      <c r="AI3" s="500"/>
      <c r="AJ3" s="500"/>
      <c r="AK3" s="500"/>
      <c r="AL3" s="500"/>
      <c r="AM3" s="500"/>
      <c r="AN3" s="500"/>
      <c r="AO3" s="500"/>
      <c r="AP3" s="500"/>
      <c r="AQ3" s="500"/>
      <c r="AR3" s="500"/>
      <c r="AS3" s="500"/>
      <c r="AT3" s="500"/>
      <c r="AU3" s="500"/>
      <c r="AV3" s="500"/>
      <c r="AW3" s="499"/>
      <c r="AX3" s="499"/>
      <c r="AY3" s="499"/>
      <c r="AZ3" s="499"/>
      <c r="BA3" s="500"/>
      <c r="BB3" s="500"/>
      <c r="BC3" s="501"/>
      <c r="BD3" s="499"/>
      <c r="BE3" s="13"/>
      <c r="BF3" s="14"/>
    </row>
    <row r="4" spans="1:58" s="10" customFormat="1" ht="23.25" customHeight="1">
      <c r="B4" s="539" t="s">
        <v>1</v>
      </c>
      <c r="C4" s="505" t="s">
        <v>2</v>
      </c>
      <c r="D4" s="505" t="s">
        <v>3</v>
      </c>
      <c r="E4" s="505" t="s">
        <v>4</v>
      </c>
      <c r="F4" s="505" t="s">
        <v>5</v>
      </c>
      <c r="G4" s="505" t="s">
        <v>6</v>
      </c>
      <c r="H4" s="17"/>
      <c r="I4" s="505" t="s">
        <v>7</v>
      </c>
      <c r="J4" s="540" t="s">
        <v>8</v>
      </c>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505" t="s">
        <v>9</v>
      </c>
      <c r="AX4" s="539" t="s">
        <v>10</v>
      </c>
      <c r="AY4" s="505" t="s">
        <v>11</v>
      </c>
      <c r="AZ4" s="505" t="s">
        <v>12</v>
      </c>
      <c r="BA4" s="505" t="s">
        <v>13</v>
      </c>
      <c r="BB4" s="493" t="s">
        <v>14</v>
      </c>
      <c r="BC4" s="505" t="s">
        <v>15</v>
      </c>
      <c r="BD4" s="505" t="s">
        <v>12</v>
      </c>
      <c r="BE4" s="493" t="s">
        <v>16</v>
      </c>
      <c r="BF4" s="505" t="s">
        <v>17</v>
      </c>
    </row>
    <row r="5" spans="1:58" s="22" customFormat="1" ht="45" customHeight="1">
      <c r="A5" s="16" t="s">
        <v>18</v>
      </c>
      <c r="B5" s="539"/>
      <c r="C5" s="505"/>
      <c r="D5" s="505"/>
      <c r="E5" s="505"/>
      <c r="F5" s="505"/>
      <c r="G5" s="505"/>
      <c r="H5" s="16" t="s">
        <v>19</v>
      </c>
      <c r="I5" s="505"/>
      <c r="J5" s="540"/>
      <c r="K5" s="19" t="s">
        <v>20</v>
      </c>
      <c r="L5" s="19"/>
      <c r="M5" s="20" t="s">
        <v>21</v>
      </c>
      <c r="N5" s="20"/>
      <c r="O5" s="20" t="s">
        <v>22</v>
      </c>
      <c r="P5" s="20" t="s">
        <v>23</v>
      </c>
      <c r="Q5" s="20" t="s">
        <v>24</v>
      </c>
      <c r="R5" s="20" t="s">
        <v>25</v>
      </c>
      <c r="S5" s="20" t="s">
        <v>26</v>
      </c>
      <c r="T5" s="20" t="s">
        <v>27</v>
      </c>
      <c r="U5" s="20" t="s">
        <v>28</v>
      </c>
      <c r="V5" s="20" t="s">
        <v>29</v>
      </c>
      <c r="W5" s="20" t="s">
        <v>30</v>
      </c>
      <c r="X5" s="21" t="s">
        <v>31</v>
      </c>
      <c r="Y5" s="20" t="s">
        <v>32</v>
      </c>
      <c r="Z5" s="20" t="s">
        <v>33</v>
      </c>
      <c r="AA5" s="20" t="s">
        <v>34</v>
      </c>
      <c r="AB5" s="20" t="s">
        <v>35</v>
      </c>
      <c r="AC5" s="20" t="s">
        <v>36</v>
      </c>
      <c r="AD5" s="20" t="s">
        <v>37</v>
      </c>
      <c r="AE5" s="20" t="s">
        <v>38</v>
      </c>
      <c r="AF5" s="20" t="s">
        <v>39</v>
      </c>
      <c r="AG5" s="20" t="s">
        <v>40</v>
      </c>
      <c r="AH5" s="20" t="s">
        <v>41</v>
      </c>
      <c r="AI5" s="20" t="s">
        <v>42</v>
      </c>
      <c r="AJ5" s="20" t="s">
        <v>43</v>
      </c>
      <c r="AK5" s="20" t="s">
        <v>44</v>
      </c>
      <c r="AL5" s="20" t="s">
        <v>45</v>
      </c>
      <c r="AM5" s="20" t="s">
        <v>46</v>
      </c>
      <c r="AN5" s="20" t="s">
        <v>47</v>
      </c>
      <c r="AO5" s="20" t="s">
        <v>48</v>
      </c>
      <c r="AP5" s="20" t="s">
        <v>49</v>
      </c>
      <c r="AQ5" s="20" t="s">
        <v>50</v>
      </c>
      <c r="AR5" s="20" t="s">
        <v>51</v>
      </c>
      <c r="AS5" s="20" t="s">
        <v>52</v>
      </c>
      <c r="AT5" s="20" t="s">
        <v>53</v>
      </c>
      <c r="AU5" s="20" t="s">
        <v>54</v>
      </c>
      <c r="AV5" s="20" t="s">
        <v>55</v>
      </c>
      <c r="AW5" s="505"/>
      <c r="AX5" s="539"/>
      <c r="AY5" s="505"/>
      <c r="AZ5" s="505"/>
      <c r="BA5" s="505"/>
      <c r="BB5" s="494"/>
      <c r="BC5" s="505"/>
      <c r="BD5" s="505"/>
      <c r="BE5" s="494"/>
      <c r="BF5" s="505"/>
    </row>
    <row r="6" spans="1:58" s="7" customFormat="1" ht="17.399999999999999" customHeight="1">
      <c r="A6" s="23"/>
      <c r="B6" s="24">
        <v>-1</v>
      </c>
      <c r="C6" s="24">
        <v>-2</v>
      </c>
      <c r="D6" s="25"/>
      <c r="E6" s="26">
        <v>-3</v>
      </c>
      <c r="F6" s="26">
        <v>-4</v>
      </c>
      <c r="G6" s="26">
        <v>-5</v>
      </c>
      <c r="H6" s="24">
        <v>-6</v>
      </c>
      <c r="I6" s="24">
        <v>-6</v>
      </c>
      <c r="J6" s="27"/>
      <c r="K6" s="28"/>
      <c r="L6" s="28"/>
      <c r="M6" s="28"/>
      <c r="N6" s="28"/>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30"/>
      <c r="AX6" s="24">
        <v>-1</v>
      </c>
      <c r="AY6" s="24">
        <v>-7</v>
      </c>
      <c r="AZ6" s="24"/>
      <c r="BA6" s="24">
        <v>-8</v>
      </c>
      <c r="BB6" s="24"/>
      <c r="BC6" s="24"/>
      <c r="BD6" s="24"/>
      <c r="BE6" s="24"/>
      <c r="BF6" s="24"/>
    </row>
    <row r="7" spans="1:58" s="39" customFormat="1" ht="50.4" customHeight="1">
      <c r="A7" s="31"/>
      <c r="B7" s="23">
        <v>1</v>
      </c>
      <c r="C7" s="50" t="s">
        <v>1817</v>
      </c>
      <c r="D7" s="23" t="s">
        <v>43</v>
      </c>
      <c r="E7" s="51">
        <v>0.2</v>
      </c>
      <c r="F7" s="51"/>
      <c r="G7" s="51">
        <v>0.2</v>
      </c>
      <c r="H7" s="44" t="s">
        <v>241</v>
      </c>
      <c r="I7" s="44" t="s">
        <v>241</v>
      </c>
      <c r="J7" s="64" t="s">
        <v>1818</v>
      </c>
      <c r="K7" s="36">
        <f>G7-M7</f>
        <v>0</v>
      </c>
      <c r="L7" s="36"/>
      <c r="M7" s="36">
        <f>SUM(O7:AV7)</f>
        <v>0.2</v>
      </c>
      <c r="N7" s="36"/>
      <c r="O7" s="58"/>
      <c r="P7" s="58"/>
      <c r="Q7" s="58"/>
      <c r="R7" s="58"/>
      <c r="S7" s="58"/>
      <c r="T7" s="58">
        <v>0.05</v>
      </c>
      <c r="U7" s="60"/>
      <c r="V7" s="60"/>
      <c r="W7" s="58"/>
      <c r="X7" s="58"/>
      <c r="Y7" s="60"/>
      <c r="Z7" s="60"/>
      <c r="AA7" s="60"/>
      <c r="AB7" s="60"/>
      <c r="AC7" s="60"/>
      <c r="AD7" s="60"/>
      <c r="AE7" s="60"/>
      <c r="AF7" s="60"/>
      <c r="AG7" s="60"/>
      <c r="AH7" s="60"/>
      <c r="AI7" s="60"/>
      <c r="AJ7" s="60"/>
      <c r="AK7" s="60"/>
      <c r="AL7" s="60"/>
      <c r="AM7" s="60"/>
      <c r="AN7" s="60"/>
      <c r="AO7" s="60"/>
      <c r="AP7" s="60"/>
      <c r="AQ7" s="60">
        <v>0.15</v>
      </c>
      <c r="AR7" s="60"/>
      <c r="AS7" s="60"/>
      <c r="AT7" s="60"/>
      <c r="AU7" s="60"/>
      <c r="AV7" s="60"/>
      <c r="AW7" s="46" t="s">
        <v>62</v>
      </c>
      <c r="AX7" s="44" t="s">
        <v>1819</v>
      </c>
      <c r="AY7" s="23" t="s">
        <v>71</v>
      </c>
      <c r="AZ7" s="23" t="s">
        <v>400</v>
      </c>
      <c r="BA7" s="37" t="s">
        <v>72</v>
      </c>
      <c r="BB7" s="23" t="s">
        <v>1131</v>
      </c>
      <c r="BC7" s="23" t="s">
        <v>1820</v>
      </c>
      <c r="BD7" s="23" t="s">
        <v>1821</v>
      </c>
      <c r="BE7" s="23"/>
      <c r="BF7" s="23"/>
    </row>
    <row r="8" spans="1:58" s="48" customFormat="1" ht="78">
      <c r="A8" s="40"/>
      <c r="B8" s="42">
        <v>2</v>
      </c>
      <c r="C8" s="41" t="s">
        <v>1822</v>
      </c>
      <c r="D8" s="42" t="s">
        <v>40</v>
      </c>
      <c r="E8" s="88">
        <v>37.03</v>
      </c>
      <c r="F8" s="43"/>
      <c r="G8" s="88">
        <v>37.03</v>
      </c>
      <c r="H8" s="44" t="s">
        <v>70</v>
      </c>
      <c r="I8" s="45" t="s">
        <v>70</v>
      </c>
      <c r="J8" s="72" t="s">
        <v>1823</v>
      </c>
      <c r="K8" s="36">
        <f t="shared" ref="K8:K17" si="0">G8-M8</f>
        <v>0</v>
      </c>
      <c r="L8" s="36"/>
      <c r="M8" s="36">
        <f t="shared" ref="M8:M19" si="1">SUM(O8:AV8)</f>
        <v>37.03</v>
      </c>
      <c r="N8" s="36"/>
      <c r="O8" s="58">
        <v>5.18</v>
      </c>
      <c r="P8" s="58">
        <v>1.3</v>
      </c>
      <c r="Q8" s="58">
        <v>2.59</v>
      </c>
      <c r="R8" s="58">
        <v>3.38</v>
      </c>
      <c r="S8" s="58">
        <v>5.18</v>
      </c>
      <c r="T8" s="58">
        <v>2.59</v>
      </c>
      <c r="U8" s="60"/>
      <c r="V8" s="60"/>
      <c r="W8" s="58"/>
      <c r="X8" s="58"/>
      <c r="Y8" s="60">
        <v>0.52</v>
      </c>
      <c r="Z8" s="60">
        <v>5.18</v>
      </c>
      <c r="AA8" s="60"/>
      <c r="AB8" s="60"/>
      <c r="AC8" s="60"/>
      <c r="AD8" s="60"/>
      <c r="AE8" s="60"/>
      <c r="AF8" s="60"/>
      <c r="AG8" s="60"/>
      <c r="AH8" s="60"/>
      <c r="AI8" s="60"/>
      <c r="AJ8" s="60"/>
      <c r="AK8" s="60"/>
      <c r="AL8" s="60"/>
      <c r="AM8" s="60"/>
      <c r="AN8" s="60"/>
      <c r="AO8" s="60"/>
      <c r="AP8" s="60"/>
      <c r="AQ8" s="60"/>
      <c r="AR8" s="60"/>
      <c r="AS8" s="60"/>
      <c r="AT8" s="60"/>
      <c r="AU8" s="60"/>
      <c r="AV8" s="60">
        <v>11.11</v>
      </c>
      <c r="AW8" s="47" t="s">
        <v>678</v>
      </c>
      <c r="AX8" s="45" t="s">
        <v>1824</v>
      </c>
      <c r="AY8" s="42" t="s">
        <v>63</v>
      </c>
      <c r="AZ8" s="42" t="s">
        <v>400</v>
      </c>
      <c r="BA8" s="37" t="s">
        <v>72</v>
      </c>
      <c r="BB8" s="23" t="s">
        <v>126</v>
      </c>
      <c r="BC8" s="42" t="s">
        <v>400</v>
      </c>
      <c r="BD8" s="42" t="s">
        <v>1106</v>
      </c>
      <c r="BE8" s="42"/>
      <c r="BF8" s="42">
        <v>19.989999999999998</v>
      </c>
    </row>
    <row r="9" spans="1:58" s="39" customFormat="1" ht="39.6">
      <c r="A9" s="31"/>
      <c r="B9" s="23">
        <v>3</v>
      </c>
      <c r="C9" s="50" t="s">
        <v>1825</v>
      </c>
      <c r="D9" s="23" t="s">
        <v>40</v>
      </c>
      <c r="E9" s="51">
        <v>1.08</v>
      </c>
      <c r="F9" s="51"/>
      <c r="G9" s="51">
        <v>1.08</v>
      </c>
      <c r="H9" s="44" t="s">
        <v>111</v>
      </c>
      <c r="I9" s="44" t="s">
        <v>111</v>
      </c>
      <c r="J9" s="64" t="s">
        <v>55</v>
      </c>
      <c r="K9" s="36">
        <f t="shared" si="0"/>
        <v>0</v>
      </c>
      <c r="L9" s="36"/>
      <c r="M9" s="36">
        <f t="shared" si="1"/>
        <v>1.08</v>
      </c>
      <c r="N9" s="36"/>
      <c r="O9" s="55"/>
      <c r="P9" s="55"/>
      <c r="Q9" s="55"/>
      <c r="R9" s="55"/>
      <c r="S9" s="55"/>
      <c r="T9" s="55"/>
      <c r="U9" s="56"/>
      <c r="V9" s="56"/>
      <c r="W9" s="55"/>
      <c r="X9" s="55"/>
      <c r="Y9" s="56"/>
      <c r="Z9" s="56"/>
      <c r="AA9" s="56"/>
      <c r="AB9" s="56"/>
      <c r="AC9" s="56"/>
      <c r="AD9" s="56"/>
      <c r="AE9" s="56"/>
      <c r="AF9" s="56"/>
      <c r="AG9" s="56"/>
      <c r="AH9" s="56"/>
      <c r="AI9" s="56"/>
      <c r="AJ9" s="56"/>
      <c r="AK9" s="56"/>
      <c r="AL9" s="56"/>
      <c r="AM9" s="56"/>
      <c r="AN9" s="56"/>
      <c r="AO9" s="56"/>
      <c r="AP9" s="56"/>
      <c r="AQ9" s="56"/>
      <c r="AR9" s="56"/>
      <c r="AS9" s="56"/>
      <c r="AT9" s="56"/>
      <c r="AU9" s="56"/>
      <c r="AV9" s="56">
        <v>1.08</v>
      </c>
      <c r="AW9" s="46" t="s">
        <v>62</v>
      </c>
      <c r="AX9" s="45"/>
      <c r="AY9" s="23" t="s">
        <v>71</v>
      </c>
      <c r="AZ9" s="23" t="s">
        <v>400</v>
      </c>
      <c r="BA9" s="37" t="s">
        <v>64</v>
      </c>
      <c r="BB9" s="23" t="s">
        <v>112</v>
      </c>
      <c r="BC9" s="23" t="s">
        <v>400</v>
      </c>
      <c r="BD9" s="23" t="s">
        <v>1106</v>
      </c>
      <c r="BE9" s="23"/>
      <c r="BF9" s="23"/>
    </row>
    <row r="10" spans="1:58" s="39" customFormat="1" ht="33.6">
      <c r="A10" s="31"/>
      <c r="B10" s="42">
        <v>4</v>
      </c>
      <c r="C10" s="50" t="s">
        <v>1826</v>
      </c>
      <c r="D10" s="23" t="s">
        <v>40</v>
      </c>
      <c r="E10" s="51"/>
      <c r="F10" s="51"/>
      <c r="G10" s="51"/>
      <c r="H10" s="44"/>
      <c r="I10" s="44" t="s">
        <v>111</v>
      </c>
      <c r="J10" s="64"/>
      <c r="K10" s="36"/>
      <c r="L10" s="36"/>
      <c r="M10" s="36"/>
      <c r="N10" s="36"/>
      <c r="O10" s="55"/>
      <c r="P10" s="55"/>
      <c r="Q10" s="55"/>
      <c r="R10" s="55"/>
      <c r="S10" s="55"/>
      <c r="T10" s="55"/>
      <c r="U10" s="56"/>
      <c r="V10" s="56"/>
      <c r="W10" s="55"/>
      <c r="X10" s="55"/>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46" t="s">
        <v>1827</v>
      </c>
      <c r="AX10" s="23"/>
      <c r="AY10" s="23" t="s">
        <v>114</v>
      </c>
      <c r="AZ10" s="23" t="s">
        <v>400</v>
      </c>
      <c r="BA10" s="37"/>
      <c r="BB10" s="23" t="s">
        <v>112</v>
      </c>
      <c r="BC10" s="23" t="s">
        <v>400</v>
      </c>
      <c r="BD10" s="23" t="s">
        <v>1106</v>
      </c>
      <c r="BE10" s="23"/>
      <c r="BF10" s="23"/>
    </row>
    <row r="11" spans="1:58" s="39" customFormat="1" ht="39.6">
      <c r="A11" s="31"/>
      <c r="B11" s="23">
        <v>5</v>
      </c>
      <c r="C11" s="50" t="s">
        <v>1828</v>
      </c>
      <c r="D11" s="23" t="s">
        <v>40</v>
      </c>
      <c r="E11" s="51">
        <v>0.5</v>
      </c>
      <c r="F11" s="51"/>
      <c r="G11" s="51">
        <v>0.5</v>
      </c>
      <c r="H11" s="44" t="s">
        <v>111</v>
      </c>
      <c r="I11" s="44" t="s">
        <v>111</v>
      </c>
      <c r="J11" s="64" t="s">
        <v>1829</v>
      </c>
      <c r="K11" s="36">
        <f t="shared" si="0"/>
        <v>0</v>
      </c>
      <c r="L11" s="36"/>
      <c r="M11" s="36">
        <f t="shared" si="1"/>
        <v>0.5</v>
      </c>
      <c r="N11" s="36"/>
      <c r="O11" s="55"/>
      <c r="P11" s="55">
        <v>0.01</v>
      </c>
      <c r="Q11" s="55"/>
      <c r="R11" s="55"/>
      <c r="S11" s="55">
        <v>0.01</v>
      </c>
      <c r="T11" s="55"/>
      <c r="U11" s="56"/>
      <c r="V11" s="56"/>
      <c r="W11" s="55"/>
      <c r="X11" s="55"/>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v>0.48</v>
      </c>
      <c r="AW11" s="46" t="s">
        <v>62</v>
      </c>
      <c r="AX11" s="45"/>
      <c r="AY11" s="23" t="s">
        <v>71</v>
      </c>
      <c r="AZ11" s="23" t="s">
        <v>400</v>
      </c>
      <c r="BA11" s="37" t="s">
        <v>64</v>
      </c>
      <c r="BB11" s="23" t="s">
        <v>112</v>
      </c>
      <c r="BC11" s="23" t="s">
        <v>400</v>
      </c>
      <c r="BD11" s="23" t="s">
        <v>1106</v>
      </c>
      <c r="BE11" s="23"/>
      <c r="BF11" s="23"/>
    </row>
    <row r="12" spans="1:58" s="39" customFormat="1" ht="39.6">
      <c r="A12" s="31"/>
      <c r="B12" s="42">
        <v>6</v>
      </c>
      <c r="C12" s="50" t="s">
        <v>1830</v>
      </c>
      <c r="D12" s="23" t="s">
        <v>40</v>
      </c>
      <c r="E12" s="51">
        <v>0.5</v>
      </c>
      <c r="F12" s="51"/>
      <c r="G12" s="51">
        <v>0.5</v>
      </c>
      <c r="H12" s="44" t="s">
        <v>111</v>
      </c>
      <c r="I12" s="44" t="s">
        <v>111</v>
      </c>
      <c r="J12" s="64" t="s">
        <v>22</v>
      </c>
      <c r="K12" s="36">
        <f t="shared" si="0"/>
        <v>0</v>
      </c>
      <c r="L12" s="36"/>
      <c r="M12" s="36">
        <f t="shared" si="1"/>
        <v>0.5</v>
      </c>
      <c r="N12" s="36"/>
      <c r="O12" s="55">
        <v>0.5</v>
      </c>
      <c r="P12" s="55"/>
      <c r="Q12" s="55"/>
      <c r="R12" s="55"/>
      <c r="S12" s="55"/>
      <c r="T12" s="55"/>
      <c r="U12" s="56"/>
      <c r="V12" s="56"/>
      <c r="W12" s="55"/>
      <c r="X12" s="55"/>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46" t="s">
        <v>62</v>
      </c>
      <c r="AX12" s="45"/>
      <c r="AY12" s="23" t="s">
        <v>71</v>
      </c>
      <c r="AZ12" s="23" t="s">
        <v>400</v>
      </c>
      <c r="BA12" s="37" t="s">
        <v>72</v>
      </c>
      <c r="BB12" s="23" t="s">
        <v>112</v>
      </c>
      <c r="BC12" s="23" t="s">
        <v>400</v>
      </c>
      <c r="BD12" s="23" t="s">
        <v>1106</v>
      </c>
      <c r="BE12" s="23"/>
      <c r="BF12" s="23"/>
    </row>
    <row r="13" spans="1:58" s="48" customFormat="1" ht="62.4">
      <c r="A13" s="40"/>
      <c r="B13" s="23">
        <v>7</v>
      </c>
      <c r="C13" s="41" t="s">
        <v>1831</v>
      </c>
      <c r="D13" s="42" t="s">
        <v>40</v>
      </c>
      <c r="E13" s="43">
        <v>4.05</v>
      </c>
      <c r="F13" s="43"/>
      <c r="G13" s="43">
        <v>4.05</v>
      </c>
      <c r="H13" s="44" t="s">
        <v>111</v>
      </c>
      <c r="I13" s="45" t="s">
        <v>111</v>
      </c>
      <c r="J13" s="72" t="s">
        <v>1832</v>
      </c>
      <c r="K13" s="36">
        <f t="shared" si="0"/>
        <v>0</v>
      </c>
      <c r="L13" s="36"/>
      <c r="M13" s="36">
        <f t="shared" si="1"/>
        <v>4.05</v>
      </c>
      <c r="N13" s="36"/>
      <c r="O13" s="55">
        <v>0.5</v>
      </c>
      <c r="P13" s="55">
        <v>0.5</v>
      </c>
      <c r="Q13" s="55"/>
      <c r="R13" s="55">
        <v>0.8</v>
      </c>
      <c r="S13" s="55">
        <v>0.9</v>
      </c>
      <c r="T13" s="55">
        <v>0.5</v>
      </c>
      <c r="U13" s="56"/>
      <c r="V13" s="56"/>
      <c r="W13" s="55"/>
      <c r="X13" s="55">
        <v>0.5</v>
      </c>
      <c r="Y13" s="56">
        <v>0.3</v>
      </c>
      <c r="Z13" s="56"/>
      <c r="AA13" s="56"/>
      <c r="AB13" s="56"/>
      <c r="AC13" s="56"/>
      <c r="AD13" s="56"/>
      <c r="AE13" s="56"/>
      <c r="AF13" s="56"/>
      <c r="AG13" s="56"/>
      <c r="AH13" s="56"/>
      <c r="AI13" s="56"/>
      <c r="AJ13" s="56"/>
      <c r="AK13" s="56"/>
      <c r="AL13" s="56"/>
      <c r="AM13" s="56"/>
      <c r="AN13" s="56"/>
      <c r="AO13" s="56">
        <v>0.05</v>
      </c>
      <c r="AP13" s="56"/>
      <c r="AQ13" s="56"/>
      <c r="AR13" s="56"/>
      <c r="AS13" s="56"/>
      <c r="AT13" s="56"/>
      <c r="AU13" s="56"/>
      <c r="AV13" s="56"/>
      <c r="AW13" s="47" t="s">
        <v>678</v>
      </c>
      <c r="AX13" s="45" t="s">
        <v>1833</v>
      </c>
      <c r="AY13" s="42" t="s">
        <v>63</v>
      </c>
      <c r="AZ13" s="23" t="s">
        <v>400</v>
      </c>
      <c r="BA13" s="37" t="s">
        <v>1834</v>
      </c>
      <c r="BB13" s="23" t="s">
        <v>112</v>
      </c>
      <c r="BC13" s="23" t="s">
        <v>400</v>
      </c>
      <c r="BD13" s="23" t="s">
        <v>1106</v>
      </c>
      <c r="BE13" s="42"/>
      <c r="BF13" s="42"/>
    </row>
    <row r="14" spans="1:58" s="84" customFormat="1" ht="39.6">
      <c r="A14" s="78"/>
      <c r="B14" s="42">
        <v>8</v>
      </c>
      <c r="C14" s="50" t="s">
        <v>1835</v>
      </c>
      <c r="D14" s="23" t="s">
        <v>40</v>
      </c>
      <c r="E14" s="80">
        <v>0.4</v>
      </c>
      <c r="F14" s="51"/>
      <c r="G14" s="80">
        <v>0.4</v>
      </c>
      <c r="H14" s="81" t="s">
        <v>111</v>
      </c>
      <c r="I14" s="81" t="s">
        <v>111</v>
      </c>
      <c r="J14" s="82" t="s">
        <v>1836</v>
      </c>
      <c r="K14" s="36">
        <f t="shared" si="0"/>
        <v>0</v>
      </c>
      <c r="L14" s="36"/>
      <c r="M14" s="36">
        <f t="shared" si="1"/>
        <v>0.39999999999999997</v>
      </c>
      <c r="N14" s="36"/>
      <c r="O14" s="55"/>
      <c r="P14" s="130">
        <v>0.3</v>
      </c>
      <c r="Q14" s="130"/>
      <c r="R14" s="130"/>
      <c r="S14" s="130"/>
      <c r="T14" s="130">
        <v>0.05</v>
      </c>
      <c r="U14" s="131"/>
      <c r="V14" s="131"/>
      <c r="W14" s="130"/>
      <c r="X14" s="55"/>
      <c r="Y14" s="131">
        <v>0.05</v>
      </c>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46" t="s">
        <v>62</v>
      </c>
      <c r="AX14" s="45"/>
      <c r="AY14" s="23" t="s">
        <v>71</v>
      </c>
      <c r="AZ14" s="23" t="s">
        <v>400</v>
      </c>
      <c r="BA14" s="37" t="s">
        <v>72</v>
      </c>
      <c r="BB14" s="23" t="s">
        <v>112</v>
      </c>
      <c r="BC14" s="23" t="s">
        <v>400</v>
      </c>
      <c r="BD14" s="23" t="s">
        <v>1106</v>
      </c>
      <c r="BE14" s="23"/>
      <c r="BF14" s="23"/>
    </row>
    <row r="15" spans="1:58" s="84" customFormat="1" ht="39.6">
      <c r="A15" s="78"/>
      <c r="B15" s="23">
        <v>9</v>
      </c>
      <c r="C15" s="79" t="s">
        <v>1837</v>
      </c>
      <c r="D15" s="23" t="s">
        <v>40</v>
      </c>
      <c r="E15" s="80">
        <v>0.57999999999999996</v>
      </c>
      <c r="F15" s="51"/>
      <c r="G15" s="80">
        <v>0.57999999999999996</v>
      </c>
      <c r="H15" s="81" t="s">
        <v>188</v>
      </c>
      <c r="I15" s="81" t="s">
        <v>188</v>
      </c>
      <c r="J15" s="82" t="s">
        <v>1838</v>
      </c>
      <c r="K15" s="36">
        <f t="shared" si="0"/>
        <v>0</v>
      </c>
      <c r="L15" s="36"/>
      <c r="M15" s="36">
        <f t="shared" si="1"/>
        <v>0.58000000000000007</v>
      </c>
      <c r="N15" s="36"/>
      <c r="O15" s="58">
        <v>0.05</v>
      </c>
      <c r="P15" s="83"/>
      <c r="Q15" s="83"/>
      <c r="R15" s="58"/>
      <c r="S15" s="83"/>
      <c r="T15" s="83">
        <v>0.1</v>
      </c>
      <c r="U15" s="77"/>
      <c r="V15" s="77"/>
      <c r="W15" s="83"/>
      <c r="X15" s="58">
        <v>0.15</v>
      </c>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v>0.28000000000000003</v>
      </c>
      <c r="AW15" s="46" t="s">
        <v>62</v>
      </c>
      <c r="AX15" s="45"/>
      <c r="AY15" s="23" t="s">
        <v>71</v>
      </c>
      <c r="AZ15" s="23" t="s">
        <v>400</v>
      </c>
      <c r="BA15" s="37" t="s">
        <v>72</v>
      </c>
      <c r="BB15" s="23" t="s">
        <v>190</v>
      </c>
      <c r="BC15" s="23" t="s">
        <v>400</v>
      </c>
      <c r="BD15" s="23" t="s">
        <v>1106</v>
      </c>
      <c r="BE15" s="23"/>
      <c r="BF15" s="23"/>
    </row>
    <row r="16" spans="1:58" s="84" customFormat="1" ht="39.6">
      <c r="A16" s="78"/>
      <c r="B16" s="42">
        <v>10</v>
      </c>
      <c r="C16" s="79" t="s">
        <v>1839</v>
      </c>
      <c r="D16" s="23" t="s">
        <v>40</v>
      </c>
      <c r="E16" s="80">
        <v>1</v>
      </c>
      <c r="F16" s="51"/>
      <c r="G16" s="80">
        <v>1</v>
      </c>
      <c r="H16" s="81" t="s">
        <v>188</v>
      </c>
      <c r="I16" s="81" t="s">
        <v>188</v>
      </c>
      <c r="J16" s="82" t="s">
        <v>1840</v>
      </c>
      <c r="K16" s="36">
        <f t="shared" si="0"/>
        <v>0</v>
      </c>
      <c r="L16" s="36"/>
      <c r="M16" s="36">
        <f t="shared" si="1"/>
        <v>1</v>
      </c>
      <c r="N16" s="36"/>
      <c r="O16" s="58"/>
      <c r="P16" s="83"/>
      <c r="Q16" s="83"/>
      <c r="R16" s="58"/>
      <c r="S16" s="83"/>
      <c r="T16" s="83">
        <v>0.2</v>
      </c>
      <c r="U16" s="77"/>
      <c r="V16" s="77"/>
      <c r="W16" s="83"/>
      <c r="X16" s="58">
        <v>0.3</v>
      </c>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v>0.5</v>
      </c>
      <c r="AW16" s="46" t="s">
        <v>62</v>
      </c>
      <c r="AX16" s="45"/>
      <c r="AY16" s="23" t="s">
        <v>71</v>
      </c>
      <c r="AZ16" s="23" t="s">
        <v>400</v>
      </c>
      <c r="BA16" s="37" t="s">
        <v>72</v>
      </c>
      <c r="BB16" s="23" t="s">
        <v>190</v>
      </c>
      <c r="BC16" s="23" t="s">
        <v>400</v>
      </c>
      <c r="BD16" s="23" t="s">
        <v>1106</v>
      </c>
      <c r="BE16" s="23"/>
      <c r="BF16" s="23"/>
    </row>
    <row r="17" spans="1:60" s="39" customFormat="1" ht="39.6">
      <c r="A17" s="31"/>
      <c r="B17" s="23">
        <v>11</v>
      </c>
      <c r="C17" s="50" t="s">
        <v>1841</v>
      </c>
      <c r="D17" s="23" t="s">
        <v>40</v>
      </c>
      <c r="E17" s="51">
        <v>0.1</v>
      </c>
      <c r="F17" s="51"/>
      <c r="G17" s="51">
        <v>0.1</v>
      </c>
      <c r="H17" s="44" t="s">
        <v>87</v>
      </c>
      <c r="I17" s="44" t="s">
        <v>87</v>
      </c>
      <c r="J17" s="64" t="s">
        <v>27</v>
      </c>
      <c r="K17" s="36">
        <f t="shared" si="0"/>
        <v>0</v>
      </c>
      <c r="L17" s="36"/>
      <c r="M17" s="36">
        <f t="shared" si="1"/>
        <v>0.1</v>
      </c>
      <c r="N17" s="36"/>
      <c r="O17" s="58"/>
      <c r="P17" s="58"/>
      <c r="Q17" s="58"/>
      <c r="R17" s="58"/>
      <c r="S17" s="58"/>
      <c r="T17" s="58">
        <v>0.1</v>
      </c>
      <c r="U17" s="60"/>
      <c r="V17" s="60"/>
      <c r="W17" s="58"/>
      <c r="X17" s="58"/>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46" t="s">
        <v>62</v>
      </c>
      <c r="AX17" s="45" t="s">
        <v>1842</v>
      </c>
      <c r="AY17" s="23" t="s">
        <v>71</v>
      </c>
      <c r="AZ17" s="23" t="s">
        <v>400</v>
      </c>
      <c r="BA17" s="37" t="s">
        <v>64</v>
      </c>
      <c r="BB17" s="23" t="s">
        <v>88</v>
      </c>
      <c r="BC17" s="23" t="s">
        <v>1843</v>
      </c>
      <c r="BD17" s="23" t="s">
        <v>1106</v>
      </c>
      <c r="BE17" s="23"/>
      <c r="BF17" s="23"/>
    </row>
    <row r="18" spans="1:60" s="87" customFormat="1" ht="39.6">
      <c r="A18" s="134"/>
      <c r="B18" s="42">
        <v>12</v>
      </c>
      <c r="C18" s="50" t="s">
        <v>1844</v>
      </c>
      <c r="D18" s="23" t="s">
        <v>40</v>
      </c>
      <c r="E18" s="51">
        <v>0.5</v>
      </c>
      <c r="F18" s="51"/>
      <c r="G18" s="51">
        <v>0.5</v>
      </c>
      <c r="H18" s="44" t="s">
        <v>130</v>
      </c>
      <c r="I18" s="44" t="s">
        <v>130</v>
      </c>
      <c r="J18" s="64" t="s">
        <v>1845</v>
      </c>
      <c r="K18" s="36">
        <f>G18-M18</f>
        <v>0</v>
      </c>
      <c r="L18" s="36"/>
      <c r="M18" s="36">
        <f t="shared" si="1"/>
        <v>0.5</v>
      </c>
      <c r="N18" s="36"/>
      <c r="O18" s="58">
        <v>0.05</v>
      </c>
      <c r="P18" s="58">
        <v>0.05</v>
      </c>
      <c r="Q18" s="58"/>
      <c r="R18" s="58"/>
      <c r="S18" s="58"/>
      <c r="T18" s="58">
        <v>0.4</v>
      </c>
      <c r="U18" s="60"/>
      <c r="V18" s="60"/>
      <c r="W18" s="58"/>
      <c r="X18" s="58"/>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46" t="s">
        <v>62</v>
      </c>
      <c r="AX18" s="45"/>
      <c r="AY18" s="23" t="s">
        <v>71</v>
      </c>
      <c r="AZ18" s="23" t="s">
        <v>400</v>
      </c>
      <c r="BA18" s="37" t="s">
        <v>72</v>
      </c>
      <c r="BB18" s="23" t="s">
        <v>1568</v>
      </c>
      <c r="BC18" s="23" t="s">
        <v>400</v>
      </c>
      <c r="BD18" s="23" t="s">
        <v>2125</v>
      </c>
      <c r="BE18" s="23"/>
      <c r="BF18" s="23"/>
    </row>
    <row r="19" spans="1:60" s="39" customFormat="1" ht="50.4">
      <c r="A19" s="31"/>
      <c r="B19" s="23">
        <v>13</v>
      </c>
      <c r="C19" s="50" t="s">
        <v>1846</v>
      </c>
      <c r="D19" s="23" t="s">
        <v>45</v>
      </c>
      <c r="E19" s="51">
        <v>0.25</v>
      </c>
      <c r="F19" s="51"/>
      <c r="G19" s="51">
        <v>0.25</v>
      </c>
      <c r="H19" s="44" t="s">
        <v>82</v>
      </c>
      <c r="I19" s="44" t="s">
        <v>82</v>
      </c>
      <c r="J19" s="64" t="s">
        <v>1847</v>
      </c>
      <c r="K19" s="36">
        <f>G19-M19</f>
        <v>0</v>
      </c>
      <c r="L19" s="36"/>
      <c r="M19" s="36">
        <f t="shared" si="1"/>
        <v>0.25</v>
      </c>
      <c r="N19" s="36"/>
      <c r="O19" s="55"/>
      <c r="P19" s="55">
        <v>0.15</v>
      </c>
      <c r="Q19" s="55"/>
      <c r="R19" s="55"/>
      <c r="S19" s="55">
        <v>0.1</v>
      </c>
      <c r="T19" s="55"/>
      <c r="U19" s="56"/>
      <c r="V19" s="56"/>
      <c r="W19" s="55"/>
      <c r="X19" s="55"/>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46" t="s">
        <v>62</v>
      </c>
      <c r="AX19" s="45" t="s">
        <v>1848</v>
      </c>
      <c r="AY19" s="23" t="s">
        <v>71</v>
      </c>
      <c r="AZ19" s="23" t="s">
        <v>400</v>
      </c>
      <c r="BA19" s="37" t="s">
        <v>64</v>
      </c>
      <c r="BB19" s="23" t="s">
        <v>1849</v>
      </c>
      <c r="BC19" s="23" t="s">
        <v>1850</v>
      </c>
      <c r="BD19" s="23" t="s">
        <v>837</v>
      </c>
      <c r="BE19" s="23"/>
      <c r="BF19" s="23">
        <v>0.125</v>
      </c>
    </row>
    <row r="20" spans="1:60" s="39" customFormat="1" ht="39.6">
      <c r="A20" s="31"/>
      <c r="B20" s="42">
        <v>14</v>
      </c>
      <c r="C20" s="59" t="s">
        <v>1852</v>
      </c>
      <c r="D20" s="23" t="s">
        <v>1761</v>
      </c>
      <c r="E20" s="62">
        <v>0.06</v>
      </c>
      <c r="F20" s="62"/>
      <c r="G20" s="62">
        <v>0.06</v>
      </c>
      <c r="H20" s="34" t="s">
        <v>241</v>
      </c>
      <c r="I20" s="34" t="s">
        <v>241</v>
      </c>
      <c r="J20" s="110" t="s">
        <v>27</v>
      </c>
      <c r="K20" s="36">
        <f>G20-M20</f>
        <v>0</v>
      </c>
      <c r="L20" s="36"/>
      <c r="M20" s="36">
        <f>SUM(O20:AV20)</f>
        <v>0.06</v>
      </c>
      <c r="N20" s="36"/>
      <c r="O20" s="58"/>
      <c r="P20" s="58"/>
      <c r="Q20" s="58"/>
      <c r="R20" s="58"/>
      <c r="S20" s="58"/>
      <c r="T20" s="58">
        <v>0.06</v>
      </c>
      <c r="U20" s="60"/>
      <c r="V20" s="60"/>
      <c r="W20" s="58"/>
      <c r="X20" s="58"/>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46" t="s">
        <v>62</v>
      </c>
      <c r="AX20" s="45" t="s">
        <v>1851</v>
      </c>
      <c r="AY20" s="23" t="s">
        <v>71</v>
      </c>
      <c r="AZ20" s="23" t="s">
        <v>400</v>
      </c>
      <c r="BA20" s="37" t="s">
        <v>72</v>
      </c>
      <c r="BB20" s="23" t="s">
        <v>1853</v>
      </c>
      <c r="BD20" s="23" t="s">
        <v>837</v>
      </c>
      <c r="BE20" s="23"/>
      <c r="BF20" s="23"/>
    </row>
    <row r="21" spans="1:60" s="48" customFormat="1" ht="39.6">
      <c r="A21" s="40"/>
      <c r="B21" s="23">
        <v>15</v>
      </c>
      <c r="C21" s="59" t="s">
        <v>138</v>
      </c>
      <c r="D21" s="23" t="s">
        <v>135</v>
      </c>
      <c r="E21" s="51">
        <v>350</v>
      </c>
      <c r="F21" s="51"/>
      <c r="G21" s="51">
        <v>350</v>
      </c>
      <c r="H21" s="44" t="s">
        <v>139</v>
      </c>
      <c r="I21" s="44" t="s">
        <v>77</v>
      </c>
      <c r="J21" s="52" t="s">
        <v>55</v>
      </c>
      <c r="K21" s="36">
        <f>G21-M21</f>
        <v>350</v>
      </c>
      <c r="L21" s="36"/>
      <c r="M21" s="36">
        <f>SUM(P21:AX21)</f>
        <v>0</v>
      </c>
      <c r="N21" s="36"/>
      <c r="O21" s="36">
        <f>SUM(Q21:AX21)</f>
        <v>0</v>
      </c>
      <c r="P21" s="36"/>
      <c r="Q21" s="58"/>
      <c r="R21" s="58"/>
      <c r="S21" s="58"/>
      <c r="T21" s="58"/>
      <c r="U21" s="58"/>
      <c r="V21" s="58"/>
      <c r="W21" s="60"/>
      <c r="X21" s="60"/>
      <c r="Y21" s="58"/>
      <c r="Z21" s="58"/>
      <c r="AA21" s="60"/>
      <c r="AB21" s="60"/>
      <c r="AC21" s="60"/>
      <c r="AD21" s="60"/>
      <c r="AE21" s="60"/>
      <c r="AF21" s="60"/>
      <c r="AG21" s="60"/>
      <c r="AH21" s="60"/>
      <c r="AI21" s="60"/>
      <c r="AJ21" s="60"/>
      <c r="AK21" s="60"/>
      <c r="AL21" s="60"/>
      <c r="AM21" s="60"/>
      <c r="AN21" s="60"/>
      <c r="AO21" s="60"/>
      <c r="AP21" s="60"/>
      <c r="AQ21" s="60"/>
      <c r="AR21" s="60"/>
      <c r="AS21" s="60"/>
      <c r="AT21" s="60"/>
      <c r="AU21" s="60"/>
      <c r="AV21" s="60"/>
      <c r="AW21" s="46" t="s">
        <v>62</v>
      </c>
      <c r="AX21" s="44" t="s">
        <v>140</v>
      </c>
      <c r="AY21" s="23" t="s">
        <v>63</v>
      </c>
      <c r="AZ21" s="23" t="s">
        <v>400</v>
      </c>
      <c r="BA21" s="37" t="s">
        <v>64</v>
      </c>
      <c r="BB21" s="23"/>
      <c r="BC21" s="23" t="s">
        <v>400</v>
      </c>
      <c r="BD21" s="42"/>
      <c r="BE21" s="23" t="s">
        <v>400</v>
      </c>
      <c r="BF21" s="42"/>
      <c r="BG21" s="42"/>
      <c r="BH21" s="42"/>
    </row>
    <row r="22" spans="1:60">
      <c r="E22" s="147"/>
      <c r="G22" s="147"/>
    </row>
    <row r="68" spans="2:58" ht="15" customHeight="1"/>
    <row r="69" spans="2:58" ht="15" customHeight="1"/>
    <row r="70" spans="2:58" ht="15" customHeight="1"/>
    <row r="71" spans="2:58" ht="15" customHeight="1"/>
    <row r="72" spans="2:58" ht="15" customHeight="1"/>
    <row r="73" spans="2:58" ht="15" customHeight="1"/>
    <row r="74" spans="2:58" ht="15" customHeight="1"/>
    <row r="75" spans="2:58" ht="27" customHeight="1"/>
    <row r="76" spans="2:58" ht="15.75" customHeight="1">
      <c r="B76" s="4"/>
      <c r="C76" s="148"/>
      <c r="D76" s="4"/>
      <c r="E76" s="149"/>
      <c r="F76" s="149"/>
      <c r="G76" s="149"/>
      <c r="H76" s="4"/>
      <c r="I76" s="4"/>
      <c r="AX76" s="4"/>
      <c r="AY76" s="4"/>
      <c r="AZ76" s="4"/>
      <c r="BA76" s="4"/>
      <c r="BB76" s="4"/>
      <c r="BC76" s="4"/>
      <c r="BD76" s="4"/>
      <c r="BE76" s="4"/>
      <c r="BF76" s="4"/>
    </row>
    <row r="77" spans="2:58" ht="15.75" customHeight="1">
      <c r="B77" s="4"/>
      <c r="C77" s="148"/>
      <c r="D77" s="4"/>
      <c r="E77" s="149"/>
      <c r="F77" s="149"/>
      <c r="G77" s="149"/>
      <c r="H77" s="4"/>
      <c r="I77" s="4"/>
      <c r="AX77" s="4"/>
      <c r="AY77" s="4"/>
      <c r="AZ77" s="4"/>
      <c r="BA77" s="4"/>
      <c r="BB77" s="4"/>
      <c r="BC77" s="4"/>
      <c r="BD77" s="4"/>
      <c r="BE77" s="4"/>
      <c r="BF77" s="4"/>
    </row>
    <row r="78" spans="2:58">
      <c r="G78" s="150"/>
    </row>
    <row r="85" spans="5:5">
      <c r="E85" s="150"/>
    </row>
  </sheetData>
  <sheetProtection formatCells="0" formatColumns="0" formatRows="0" insertColumns="0" insertRows="0" insertHyperlinks="0" deleteColumns="0" deleteRows="0" sort="0" autoFilter="0" pivotTables="0"/>
  <autoFilter ref="A6:BF21" xr:uid="{00000000-0009-0000-0000-000004000000}"/>
  <mergeCells count="21">
    <mergeCell ref="BB4:BB5"/>
    <mergeCell ref="BC4:BC5"/>
    <mergeCell ref="BD4:BD5"/>
    <mergeCell ref="BE4:BE5"/>
    <mergeCell ref="BF4:BF5"/>
    <mergeCell ref="B2:AZ2"/>
    <mergeCell ref="BA4:BA5"/>
    <mergeCell ref="B1:C1"/>
    <mergeCell ref="B3:BD3"/>
    <mergeCell ref="B4:B5"/>
    <mergeCell ref="C4:C5"/>
    <mergeCell ref="D4:D5"/>
    <mergeCell ref="E4:E5"/>
    <mergeCell ref="F4:F5"/>
    <mergeCell ref="G4:G5"/>
    <mergeCell ref="I4:I5"/>
    <mergeCell ref="J4:J5"/>
    <mergeCell ref="AW4:AW5"/>
    <mergeCell ref="AX4:AX5"/>
    <mergeCell ref="AY4:AY5"/>
    <mergeCell ref="AZ4:AZ5"/>
  </mergeCells>
  <pageMargins left="0.4" right="0.3" top="0.5" bottom="0.6" header="0.3" footer="0.3"/>
  <pageSetup paperSize="9" scale="61" fitToHeight="0" orientation="landscape" r:id="rId1"/>
  <headerFooter alignWithMargins="0">
    <oddFooter>&amp;CTrang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XEI150"/>
  <sheetViews>
    <sheetView showZeros="0" showRuler="0" view="pageBreakPreview" zoomScale="70" zoomScaleNormal="75" zoomScaleSheetLayoutView="70" zoomScalePageLayoutView="75" workbookViewId="0">
      <pane xSplit="3" ySplit="6" topLeftCell="I76" activePane="bottomRight" state="frozen"/>
      <selection activeCell="J57" sqref="J57"/>
      <selection pane="topRight" activeCell="J57" sqref="J57"/>
      <selection pane="bottomLeft" activeCell="J57" sqref="J57"/>
      <selection pane="bottomRight" activeCell="J57" sqref="J57"/>
    </sheetView>
  </sheetViews>
  <sheetFormatPr defaultColWidth="9.109375" defaultRowHeight="15.6"/>
  <cols>
    <col min="1" max="1" width="10.6640625" style="1" customWidth="1"/>
    <col min="2" max="2" width="9.33203125" style="2" customWidth="1"/>
    <col min="3" max="3" width="57.33203125" style="146" customWidth="1"/>
    <col min="4" max="4" width="9.5546875" style="2" customWidth="1"/>
    <col min="5" max="5" width="12.44140625" style="3" customWidth="1"/>
    <col min="6" max="6" width="12.109375" style="3" customWidth="1"/>
    <col min="7" max="7" width="12.6640625" style="3" customWidth="1"/>
    <col min="8" max="8" width="20.6640625" style="2" hidden="1" customWidth="1"/>
    <col min="9" max="9" width="17.88671875" style="2" customWidth="1"/>
    <col min="10" max="10" width="30.88671875" style="4" customWidth="1"/>
    <col min="11" max="13" width="9.109375" style="5" hidden="1" customWidth="1"/>
    <col min="14" max="14" width="10" style="5" hidden="1" customWidth="1"/>
    <col min="15" max="18" width="7.109375" style="5" hidden="1" customWidth="1"/>
    <col min="19" max="19" width="5.6640625" style="5" hidden="1" customWidth="1"/>
    <col min="20" max="47" width="7.109375" style="5" hidden="1" customWidth="1"/>
    <col min="48" max="48" width="9.44140625" style="5" hidden="1" customWidth="1"/>
    <col min="49" max="49" width="24.109375" style="6" customWidth="1"/>
    <col min="50" max="50" width="13.109375" style="2" customWidth="1"/>
    <col min="51" max="51" width="13" style="2" customWidth="1"/>
    <col min="52" max="52" width="16.33203125" style="2" customWidth="1"/>
    <col min="53" max="53" width="18.5546875" style="2" hidden="1" customWidth="1"/>
    <col min="54" max="54" width="21" style="2" customWidth="1"/>
    <col min="55" max="55" width="18.5546875" style="2" customWidth="1"/>
    <col min="56" max="56" width="31.6640625" style="2" customWidth="1"/>
    <col min="57" max="57" width="19.109375" style="2" customWidth="1"/>
    <col min="58" max="58" width="18.5546875" style="2" customWidth="1"/>
    <col min="59" max="16384" width="9.109375" style="1"/>
  </cols>
  <sheetData>
    <row r="1" spans="1:58" ht="30" customHeight="1">
      <c r="B1" s="497" t="s">
        <v>2324</v>
      </c>
      <c r="C1" s="497"/>
      <c r="AX1" s="6"/>
      <c r="AY1" s="7"/>
      <c r="BA1" s="8"/>
      <c r="BB1" s="9"/>
    </row>
    <row r="2" spans="1:58" s="10" customFormat="1" ht="39" customHeight="1">
      <c r="B2" s="492" t="s">
        <v>1854</v>
      </c>
      <c r="C2" s="492"/>
      <c r="D2" s="492"/>
      <c r="E2" s="492"/>
      <c r="F2" s="492"/>
      <c r="G2" s="492"/>
      <c r="H2" s="500"/>
      <c r="I2" s="492"/>
      <c r="J2" s="492"/>
      <c r="K2" s="500"/>
      <c r="L2" s="500"/>
      <c r="M2" s="500"/>
      <c r="N2" s="500"/>
      <c r="O2" s="500"/>
      <c r="P2" s="500"/>
      <c r="Q2" s="500"/>
      <c r="R2" s="500"/>
      <c r="S2" s="500"/>
      <c r="T2" s="500"/>
      <c r="U2" s="500"/>
      <c r="V2" s="500"/>
      <c r="W2" s="500"/>
      <c r="X2" s="500"/>
      <c r="Y2" s="500"/>
      <c r="Z2" s="500"/>
      <c r="AA2" s="500"/>
      <c r="AB2" s="500"/>
      <c r="AC2" s="500"/>
      <c r="AD2" s="500"/>
      <c r="AE2" s="500"/>
      <c r="AF2" s="500"/>
      <c r="AG2" s="500"/>
      <c r="AH2" s="500"/>
      <c r="AI2" s="500"/>
      <c r="AJ2" s="500"/>
      <c r="AK2" s="500"/>
      <c r="AL2" s="500"/>
      <c r="AM2" s="500"/>
      <c r="AN2" s="500"/>
      <c r="AO2" s="500"/>
      <c r="AP2" s="500"/>
      <c r="AQ2" s="500"/>
      <c r="AR2" s="500"/>
      <c r="AS2" s="500"/>
      <c r="AT2" s="500"/>
      <c r="AU2" s="500"/>
      <c r="AV2" s="500"/>
      <c r="AW2" s="492"/>
      <c r="AX2" s="492"/>
      <c r="AY2" s="492"/>
      <c r="AZ2" s="492"/>
      <c r="BA2" s="500"/>
      <c r="BB2" s="492"/>
      <c r="BC2" s="492"/>
      <c r="BD2" s="492"/>
      <c r="BE2" s="11"/>
      <c r="BF2" s="11"/>
    </row>
    <row r="3" spans="1:58" s="12" customFormat="1" ht="131.4" hidden="1" customHeight="1">
      <c r="B3" s="498" t="s">
        <v>0</v>
      </c>
      <c r="C3" s="499"/>
      <c r="D3" s="499"/>
      <c r="E3" s="499"/>
      <c r="F3" s="499"/>
      <c r="G3" s="499"/>
      <c r="H3" s="500"/>
      <c r="I3" s="499"/>
      <c r="J3" s="499"/>
      <c r="K3" s="500"/>
      <c r="L3" s="500"/>
      <c r="M3" s="500"/>
      <c r="N3" s="500"/>
      <c r="O3" s="500"/>
      <c r="P3" s="500"/>
      <c r="Q3" s="500"/>
      <c r="R3" s="500"/>
      <c r="S3" s="500"/>
      <c r="T3" s="500"/>
      <c r="U3" s="500"/>
      <c r="V3" s="500"/>
      <c r="W3" s="500"/>
      <c r="X3" s="500"/>
      <c r="Y3" s="500"/>
      <c r="Z3" s="500"/>
      <c r="AA3" s="500"/>
      <c r="AB3" s="500"/>
      <c r="AC3" s="500"/>
      <c r="AD3" s="500"/>
      <c r="AE3" s="500"/>
      <c r="AF3" s="500"/>
      <c r="AG3" s="500"/>
      <c r="AH3" s="500"/>
      <c r="AI3" s="500"/>
      <c r="AJ3" s="500"/>
      <c r="AK3" s="500"/>
      <c r="AL3" s="500"/>
      <c r="AM3" s="500"/>
      <c r="AN3" s="500"/>
      <c r="AO3" s="500"/>
      <c r="AP3" s="500"/>
      <c r="AQ3" s="500"/>
      <c r="AR3" s="500"/>
      <c r="AS3" s="500"/>
      <c r="AT3" s="500"/>
      <c r="AU3" s="500"/>
      <c r="AV3" s="500"/>
      <c r="AW3" s="499"/>
      <c r="AX3" s="499"/>
      <c r="AY3" s="499"/>
      <c r="AZ3" s="499"/>
      <c r="BA3" s="500"/>
      <c r="BB3" s="500"/>
      <c r="BC3" s="501"/>
      <c r="BD3" s="499"/>
      <c r="BE3" s="13"/>
      <c r="BF3" s="14"/>
    </row>
    <row r="4" spans="1:58" s="10" customFormat="1" ht="23.25" customHeight="1">
      <c r="B4" s="539" t="s">
        <v>1</v>
      </c>
      <c r="C4" s="505" t="s">
        <v>2</v>
      </c>
      <c r="D4" s="505" t="s">
        <v>3</v>
      </c>
      <c r="E4" s="505" t="s">
        <v>4</v>
      </c>
      <c r="F4" s="505" t="s">
        <v>5</v>
      </c>
      <c r="G4" s="505" t="s">
        <v>6</v>
      </c>
      <c r="H4" s="17"/>
      <c r="I4" s="505" t="s">
        <v>7</v>
      </c>
      <c r="J4" s="540" t="s">
        <v>8</v>
      </c>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505" t="s">
        <v>9</v>
      </c>
      <c r="AX4" s="539" t="s">
        <v>10</v>
      </c>
      <c r="AY4" s="505" t="s">
        <v>11</v>
      </c>
      <c r="AZ4" s="505" t="s">
        <v>12</v>
      </c>
      <c r="BA4" s="505" t="s">
        <v>13</v>
      </c>
      <c r="BB4" s="493" t="s">
        <v>14</v>
      </c>
      <c r="BC4" s="505" t="s">
        <v>15</v>
      </c>
      <c r="BD4" s="505" t="s">
        <v>12</v>
      </c>
      <c r="BE4" s="493" t="s">
        <v>16</v>
      </c>
      <c r="BF4" s="505" t="s">
        <v>17</v>
      </c>
    </row>
    <row r="5" spans="1:58" s="22" customFormat="1" ht="48.6" customHeight="1">
      <c r="A5" s="16" t="s">
        <v>18</v>
      </c>
      <c r="B5" s="539"/>
      <c r="C5" s="505"/>
      <c r="D5" s="505"/>
      <c r="E5" s="505"/>
      <c r="F5" s="505"/>
      <c r="G5" s="505"/>
      <c r="H5" s="16" t="s">
        <v>19</v>
      </c>
      <c r="I5" s="505"/>
      <c r="J5" s="540"/>
      <c r="K5" s="279" t="s">
        <v>20</v>
      </c>
      <c r="L5" s="279" t="s">
        <v>2184</v>
      </c>
      <c r="M5" s="280" t="s">
        <v>2183</v>
      </c>
      <c r="N5" s="20" t="s">
        <v>21</v>
      </c>
      <c r="O5" s="20" t="s">
        <v>22</v>
      </c>
      <c r="P5" s="20" t="s">
        <v>23</v>
      </c>
      <c r="Q5" s="20" t="s">
        <v>24</v>
      </c>
      <c r="R5" s="20" t="s">
        <v>25</v>
      </c>
      <c r="S5" s="20" t="s">
        <v>26</v>
      </c>
      <c r="T5" s="20" t="s">
        <v>27</v>
      </c>
      <c r="U5" s="20" t="s">
        <v>28</v>
      </c>
      <c r="V5" s="20" t="s">
        <v>29</v>
      </c>
      <c r="W5" s="20" t="s">
        <v>30</v>
      </c>
      <c r="X5" s="21" t="s">
        <v>31</v>
      </c>
      <c r="Y5" s="20" t="s">
        <v>32</v>
      </c>
      <c r="Z5" s="20" t="s">
        <v>33</v>
      </c>
      <c r="AA5" s="20" t="s">
        <v>34</v>
      </c>
      <c r="AB5" s="20" t="s">
        <v>35</v>
      </c>
      <c r="AC5" s="20" t="s">
        <v>36</v>
      </c>
      <c r="AD5" s="20" t="s">
        <v>37</v>
      </c>
      <c r="AE5" s="20" t="s">
        <v>38</v>
      </c>
      <c r="AF5" s="20" t="s">
        <v>39</v>
      </c>
      <c r="AG5" s="20" t="s">
        <v>40</v>
      </c>
      <c r="AH5" s="20" t="s">
        <v>41</v>
      </c>
      <c r="AI5" s="20" t="s">
        <v>42</v>
      </c>
      <c r="AJ5" s="20" t="s">
        <v>43</v>
      </c>
      <c r="AK5" s="20" t="s">
        <v>44</v>
      </c>
      <c r="AL5" s="20" t="s">
        <v>45</v>
      </c>
      <c r="AM5" s="20" t="s">
        <v>46</v>
      </c>
      <c r="AN5" s="20" t="s">
        <v>47</v>
      </c>
      <c r="AO5" s="20" t="s">
        <v>48</v>
      </c>
      <c r="AP5" s="20" t="s">
        <v>49</v>
      </c>
      <c r="AQ5" s="20" t="s">
        <v>50</v>
      </c>
      <c r="AR5" s="20" t="s">
        <v>51</v>
      </c>
      <c r="AS5" s="20" t="s">
        <v>52</v>
      </c>
      <c r="AT5" s="20" t="s">
        <v>53</v>
      </c>
      <c r="AU5" s="20" t="s">
        <v>54</v>
      </c>
      <c r="AV5" s="20" t="s">
        <v>55</v>
      </c>
      <c r="AW5" s="505"/>
      <c r="AX5" s="539"/>
      <c r="AY5" s="505"/>
      <c r="AZ5" s="505"/>
      <c r="BA5" s="505"/>
      <c r="BB5" s="494"/>
      <c r="BC5" s="505"/>
      <c r="BD5" s="505"/>
      <c r="BE5" s="494"/>
      <c r="BF5" s="505"/>
    </row>
    <row r="6" spans="1:58" s="7" customFormat="1" ht="17.399999999999999" customHeight="1">
      <c r="A6" s="23"/>
      <c r="B6" s="24">
        <v>-1</v>
      </c>
      <c r="C6" s="24">
        <v>-2</v>
      </c>
      <c r="D6" s="25"/>
      <c r="E6" s="26">
        <v>-3</v>
      </c>
      <c r="F6" s="26">
        <v>-4</v>
      </c>
      <c r="G6" s="26">
        <v>-5</v>
      </c>
      <c r="H6" s="24">
        <v>-6</v>
      </c>
      <c r="I6" s="24">
        <v>-6</v>
      </c>
      <c r="J6" s="27"/>
      <c r="K6" s="28"/>
      <c r="L6" s="28"/>
      <c r="M6" s="28"/>
      <c r="N6" s="28"/>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30"/>
      <c r="AX6" s="24">
        <v>-1</v>
      </c>
      <c r="AY6" s="24">
        <v>-7</v>
      </c>
      <c r="AZ6" s="24"/>
      <c r="BA6" s="24">
        <v>-8</v>
      </c>
      <c r="BB6" s="24"/>
      <c r="BC6" s="24"/>
      <c r="BD6" s="24"/>
      <c r="BE6" s="24"/>
      <c r="BF6" s="24"/>
    </row>
    <row r="7" spans="1:58" s="298" customFormat="1" ht="23.4" customHeight="1">
      <c r="A7" s="16"/>
      <c r="B7" s="293" t="s">
        <v>57</v>
      </c>
      <c r="C7" s="541" t="s">
        <v>2213</v>
      </c>
      <c r="D7" s="542"/>
      <c r="E7" s="542"/>
      <c r="F7" s="542"/>
      <c r="G7" s="543"/>
      <c r="H7" s="293"/>
      <c r="I7" s="293"/>
      <c r="J7" s="294"/>
      <c r="K7" s="295"/>
      <c r="L7" s="295"/>
      <c r="M7" s="295"/>
      <c r="N7" s="295"/>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6"/>
      <c r="AX7" s="293"/>
      <c r="AY7" s="293"/>
      <c r="AZ7" s="293"/>
      <c r="BA7" s="297"/>
      <c r="BB7" s="293"/>
      <c r="BC7" s="293"/>
      <c r="BD7" s="293"/>
      <c r="BE7" s="293"/>
      <c r="BF7" s="293"/>
    </row>
    <row r="8" spans="1:58" s="48" customFormat="1" ht="39.6">
      <c r="A8" s="40"/>
      <c r="B8" s="23">
        <v>1</v>
      </c>
      <c r="C8" s="63" t="s">
        <v>1856</v>
      </c>
      <c r="D8" s="42" t="s">
        <v>33</v>
      </c>
      <c r="E8" s="43">
        <v>277.42</v>
      </c>
      <c r="F8" s="43"/>
      <c r="G8" s="43">
        <v>277.42</v>
      </c>
      <c r="H8" s="44"/>
      <c r="I8" s="45" t="s">
        <v>87</v>
      </c>
      <c r="J8" s="217" t="s">
        <v>1857</v>
      </c>
      <c r="K8" s="36">
        <f>G8-N8</f>
        <v>277.42</v>
      </c>
      <c r="L8" s="36"/>
      <c r="M8" s="36"/>
      <c r="N8" s="36">
        <f>SUM(O8:AV8)</f>
        <v>0</v>
      </c>
      <c r="O8" s="55"/>
      <c r="P8" s="55"/>
      <c r="Q8" s="55"/>
      <c r="R8" s="55"/>
      <c r="S8" s="55"/>
      <c r="T8" s="55"/>
      <c r="U8" s="56"/>
      <c r="V8" s="56"/>
      <c r="W8" s="55"/>
      <c r="X8" s="55"/>
      <c r="Y8" s="56"/>
      <c r="Z8" s="56"/>
      <c r="AA8" s="56"/>
      <c r="AB8" s="56"/>
      <c r="AC8" s="56"/>
      <c r="AD8" s="56"/>
      <c r="AE8" s="56"/>
      <c r="AF8" s="56"/>
      <c r="AG8" s="56"/>
      <c r="AH8" s="56"/>
      <c r="AI8" s="56"/>
      <c r="AJ8" s="56"/>
      <c r="AK8" s="56"/>
      <c r="AL8" s="56"/>
      <c r="AM8" s="56"/>
      <c r="AN8" s="56"/>
      <c r="AO8" s="56"/>
      <c r="AP8" s="56"/>
      <c r="AQ8" s="56"/>
      <c r="AR8" s="56"/>
      <c r="AS8" s="56"/>
      <c r="AT8" s="56"/>
      <c r="AU8" s="56"/>
      <c r="AV8" s="56"/>
      <c r="AW8" s="47" t="s">
        <v>62</v>
      </c>
      <c r="AX8" s="45" t="s">
        <v>1855</v>
      </c>
      <c r="AY8" s="42" t="s">
        <v>63</v>
      </c>
      <c r="AZ8" s="42" t="s">
        <v>64</v>
      </c>
      <c r="BA8" s="37" t="s">
        <v>72</v>
      </c>
      <c r="BB8" s="23"/>
      <c r="BC8" s="42" t="s">
        <v>74</v>
      </c>
      <c r="BD8" s="42" t="s">
        <v>1858</v>
      </c>
      <c r="BE8" s="42"/>
      <c r="BF8" s="42"/>
    </row>
    <row r="9" spans="1:58" s="48" customFormat="1" ht="50.4">
      <c r="A9" s="40"/>
      <c r="B9" s="23">
        <v>2</v>
      </c>
      <c r="C9" s="50" t="s">
        <v>2238</v>
      </c>
      <c r="D9" s="42" t="s">
        <v>26</v>
      </c>
      <c r="E9" s="51">
        <v>83.97</v>
      </c>
      <c r="F9" s="51"/>
      <c r="G9" s="51">
        <v>83.97</v>
      </c>
      <c r="H9" s="44"/>
      <c r="I9" s="44" t="s">
        <v>87</v>
      </c>
      <c r="J9" s="52" t="s">
        <v>181</v>
      </c>
      <c r="K9" s="36"/>
      <c r="L9" s="36"/>
      <c r="M9" s="36"/>
      <c r="N9" s="36"/>
      <c r="O9" s="55"/>
      <c r="P9" s="55"/>
      <c r="Q9" s="55"/>
      <c r="R9" s="55"/>
      <c r="S9" s="55"/>
      <c r="T9" s="55"/>
      <c r="U9" s="56"/>
      <c r="V9" s="56"/>
      <c r="W9" s="55"/>
      <c r="X9" s="55"/>
      <c r="Y9" s="56"/>
      <c r="Z9" s="56"/>
      <c r="AA9" s="56"/>
      <c r="AB9" s="56"/>
      <c r="AC9" s="56"/>
      <c r="AD9" s="56"/>
      <c r="AE9" s="56"/>
      <c r="AF9" s="56"/>
      <c r="AG9" s="56"/>
      <c r="AH9" s="56"/>
      <c r="AI9" s="56"/>
      <c r="AJ9" s="56"/>
      <c r="AK9" s="56"/>
      <c r="AL9" s="56"/>
      <c r="AM9" s="56"/>
      <c r="AN9" s="56"/>
      <c r="AO9" s="56"/>
      <c r="AP9" s="56"/>
      <c r="AQ9" s="56"/>
      <c r="AR9" s="56"/>
      <c r="AS9" s="56"/>
      <c r="AT9" s="56"/>
      <c r="AU9" s="56"/>
      <c r="AV9" s="56"/>
      <c r="AW9" s="46" t="s">
        <v>62</v>
      </c>
      <c r="AX9" s="44" t="s">
        <v>180</v>
      </c>
      <c r="AY9" s="23" t="s">
        <v>71</v>
      </c>
      <c r="AZ9" s="23" t="s">
        <v>210</v>
      </c>
      <c r="BA9" s="37"/>
      <c r="BB9" s="23"/>
      <c r="BC9" s="23" t="s">
        <v>182</v>
      </c>
      <c r="BD9" s="23" t="s">
        <v>2330</v>
      </c>
      <c r="BE9" s="135"/>
      <c r="BF9" s="135"/>
    </row>
    <row r="10" spans="1:58" s="39" customFormat="1" ht="33.6">
      <c r="A10" s="31"/>
      <c r="B10" s="23">
        <v>3</v>
      </c>
      <c r="C10" s="61" t="s">
        <v>198</v>
      </c>
      <c r="D10" s="23" t="s">
        <v>33</v>
      </c>
      <c r="E10" s="51">
        <v>145</v>
      </c>
      <c r="F10" s="51"/>
      <c r="G10" s="51">
        <v>145</v>
      </c>
      <c r="H10" s="44"/>
      <c r="I10" s="44" t="s">
        <v>70</v>
      </c>
      <c r="J10" s="58" t="s">
        <v>2167</v>
      </c>
      <c r="K10" s="277">
        <f>G10-L10</f>
        <v>0</v>
      </c>
      <c r="L10" s="277">
        <f>SUM(N10:AV10)</f>
        <v>145</v>
      </c>
      <c r="M10" s="277"/>
      <c r="N10" s="36">
        <v>19.3</v>
      </c>
      <c r="O10" s="55"/>
      <c r="P10" s="55"/>
      <c r="Q10" s="55"/>
      <c r="R10" s="55"/>
      <c r="S10" s="55"/>
      <c r="T10" s="55"/>
      <c r="U10" s="56"/>
      <c r="V10" s="56"/>
      <c r="W10" s="55"/>
      <c r="X10" s="55">
        <v>40.5</v>
      </c>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260">
        <v>85.2</v>
      </c>
      <c r="AW10" s="46" t="s">
        <v>125</v>
      </c>
      <c r="AX10" s="23"/>
      <c r="AY10" s="23" t="s">
        <v>114</v>
      </c>
      <c r="AZ10" s="23" t="s">
        <v>72</v>
      </c>
      <c r="BA10" s="37"/>
      <c r="BB10" s="23" t="s">
        <v>126</v>
      </c>
      <c r="BC10" s="23" t="s">
        <v>102</v>
      </c>
      <c r="BD10" s="23" t="s">
        <v>2217</v>
      </c>
      <c r="BE10" s="65" t="s">
        <v>172</v>
      </c>
      <c r="BF10" s="65"/>
    </row>
    <row r="11" spans="1:58" s="39" customFormat="1" ht="50.4">
      <c r="A11" s="31"/>
      <c r="B11" s="23">
        <v>4</v>
      </c>
      <c r="C11" s="218" t="s">
        <v>1860</v>
      </c>
      <c r="D11" s="23" t="s">
        <v>34</v>
      </c>
      <c r="E11" s="69">
        <v>1.5</v>
      </c>
      <c r="F11" s="69"/>
      <c r="G11" s="69">
        <v>1.5</v>
      </c>
      <c r="H11" s="70" t="s">
        <v>70</v>
      </c>
      <c r="I11" s="70" t="s">
        <v>70</v>
      </c>
      <c r="J11" s="219" t="s">
        <v>1861</v>
      </c>
      <c r="K11" s="36">
        <f>G11-N11</f>
        <v>0</v>
      </c>
      <c r="L11" s="36"/>
      <c r="M11" s="36"/>
      <c r="N11" s="36">
        <f>SUM(O11:AV11)</f>
        <v>1.5</v>
      </c>
      <c r="O11" s="220"/>
      <c r="P11" s="220"/>
      <c r="Q11" s="220"/>
      <c r="R11" s="220"/>
      <c r="S11" s="220">
        <v>0.15</v>
      </c>
      <c r="T11" s="220"/>
      <c r="U11" s="220"/>
      <c r="V11" s="220"/>
      <c r="W11" s="220"/>
      <c r="X11" s="220">
        <v>1.35</v>
      </c>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46" t="s">
        <v>62</v>
      </c>
      <c r="AX11" s="45" t="s">
        <v>1859</v>
      </c>
      <c r="AY11" s="23" t="s">
        <v>71</v>
      </c>
      <c r="AZ11" s="23" t="s">
        <v>64</v>
      </c>
      <c r="BA11" s="23" t="s">
        <v>72</v>
      </c>
      <c r="BB11" s="23" t="s">
        <v>206</v>
      </c>
      <c r="BC11" s="42" t="s">
        <v>74</v>
      </c>
      <c r="BD11" s="23" t="s">
        <v>2116</v>
      </c>
      <c r="BE11" s="23" t="s">
        <v>211</v>
      </c>
    </row>
    <row r="12" spans="1:58" s="39" customFormat="1" ht="50.4">
      <c r="A12" s="31"/>
      <c r="B12" s="23">
        <v>5</v>
      </c>
      <c r="C12" s="50" t="s">
        <v>1862</v>
      </c>
      <c r="D12" s="23" t="s">
        <v>34</v>
      </c>
      <c r="E12" s="51">
        <v>1</v>
      </c>
      <c r="F12" s="51"/>
      <c r="G12" s="51">
        <v>1</v>
      </c>
      <c r="H12" s="44"/>
      <c r="I12" s="44" t="s">
        <v>77</v>
      </c>
      <c r="J12" s="64" t="s">
        <v>1863</v>
      </c>
      <c r="K12" s="36"/>
      <c r="L12" s="36"/>
      <c r="M12" s="36"/>
      <c r="N12" s="36"/>
      <c r="O12" s="221"/>
      <c r="P12" s="221"/>
      <c r="Q12" s="221"/>
      <c r="R12" s="221"/>
      <c r="S12" s="221"/>
      <c r="T12" s="221"/>
      <c r="U12" s="222"/>
      <c r="V12" s="222"/>
      <c r="W12" s="221"/>
      <c r="X12" s="221"/>
      <c r="Y12" s="222"/>
      <c r="Z12" s="222"/>
      <c r="AA12" s="222"/>
      <c r="AB12" s="222"/>
      <c r="AC12" s="222"/>
      <c r="AD12" s="222"/>
      <c r="AE12" s="222"/>
      <c r="AF12" s="222"/>
      <c r="AG12" s="222"/>
      <c r="AH12" s="222"/>
      <c r="AI12" s="222"/>
      <c r="AJ12" s="222"/>
      <c r="AK12" s="222"/>
      <c r="AL12" s="222"/>
      <c r="AM12" s="222"/>
      <c r="AN12" s="222"/>
      <c r="AO12" s="222"/>
      <c r="AP12" s="222"/>
      <c r="AQ12" s="222"/>
      <c r="AR12" s="222"/>
      <c r="AS12" s="222"/>
      <c r="AT12" s="222"/>
      <c r="AU12" s="222"/>
      <c r="AV12" s="222"/>
      <c r="AW12" s="46" t="s">
        <v>62</v>
      </c>
      <c r="AX12" s="45" t="s">
        <v>218</v>
      </c>
      <c r="AY12" s="23" t="s">
        <v>71</v>
      </c>
      <c r="AZ12" s="23" t="s">
        <v>64</v>
      </c>
      <c r="BA12" s="23"/>
      <c r="BB12" s="23" t="s">
        <v>206</v>
      </c>
      <c r="BC12" s="42" t="s">
        <v>74</v>
      </c>
      <c r="BD12" s="23" t="s">
        <v>2116</v>
      </c>
      <c r="BE12" s="38"/>
    </row>
    <row r="13" spans="1:58" s="39" customFormat="1" ht="46.8">
      <c r="A13" s="31"/>
      <c r="B13" s="23">
        <v>6</v>
      </c>
      <c r="C13" s="50" t="s">
        <v>1867</v>
      </c>
      <c r="D13" s="23" t="s">
        <v>48</v>
      </c>
      <c r="E13" s="51">
        <v>6.35</v>
      </c>
      <c r="F13" s="51"/>
      <c r="G13" s="51">
        <v>6.35</v>
      </c>
      <c r="H13" s="44" t="s">
        <v>77</v>
      </c>
      <c r="I13" s="44" t="s">
        <v>77</v>
      </c>
      <c r="J13" s="52" t="s">
        <v>1868</v>
      </c>
      <c r="K13" s="36">
        <f>G13-N13</f>
        <v>0</v>
      </c>
      <c r="L13" s="36"/>
      <c r="M13" s="36"/>
      <c r="N13" s="36">
        <f t="shared" ref="N13:N30" si="0">SUM(O13:AV13)</f>
        <v>6.3500000000000005</v>
      </c>
      <c r="O13" s="46"/>
      <c r="P13" s="46">
        <v>0.4</v>
      </c>
      <c r="Q13" s="46"/>
      <c r="R13" s="46"/>
      <c r="S13" s="46">
        <v>0.7</v>
      </c>
      <c r="T13" s="46">
        <v>0.33</v>
      </c>
      <c r="U13" s="46"/>
      <c r="V13" s="46"/>
      <c r="W13" s="46">
        <v>0.3</v>
      </c>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v>4.62</v>
      </c>
      <c r="AW13" s="46" t="s">
        <v>62</v>
      </c>
      <c r="AX13" s="45" t="s">
        <v>1066</v>
      </c>
      <c r="AY13" s="23" t="s">
        <v>71</v>
      </c>
      <c r="AZ13" s="23" t="s">
        <v>210</v>
      </c>
      <c r="BA13" s="37" t="s">
        <v>72</v>
      </c>
      <c r="BB13" s="23" t="s">
        <v>258</v>
      </c>
      <c r="BC13" s="42" t="s">
        <v>74</v>
      </c>
      <c r="BD13" s="23" t="s">
        <v>1869</v>
      </c>
      <c r="BE13" s="23"/>
      <c r="BF13" s="23"/>
    </row>
    <row r="14" spans="1:58" s="39" customFormat="1" ht="39.6">
      <c r="A14" s="31"/>
      <c r="B14" s="23">
        <v>7</v>
      </c>
      <c r="C14" s="50" t="s">
        <v>1892</v>
      </c>
      <c r="D14" s="23" t="s">
        <v>52</v>
      </c>
      <c r="E14" s="51">
        <v>0.2</v>
      </c>
      <c r="F14" s="51"/>
      <c r="G14" s="51">
        <v>0.2</v>
      </c>
      <c r="H14" s="44" t="s">
        <v>70</v>
      </c>
      <c r="I14" s="44" t="s">
        <v>70</v>
      </c>
      <c r="J14" s="64" t="s">
        <v>26</v>
      </c>
      <c r="K14" s="36">
        <f>G14-N14</f>
        <v>0</v>
      </c>
      <c r="L14" s="36"/>
      <c r="M14" s="36"/>
      <c r="N14" s="36">
        <f t="shared" si="0"/>
        <v>0.2</v>
      </c>
      <c r="O14" s="58"/>
      <c r="P14" s="58"/>
      <c r="Q14" s="58"/>
      <c r="R14" s="58"/>
      <c r="S14" s="58">
        <v>0.2</v>
      </c>
      <c r="T14" s="58"/>
      <c r="U14" s="60"/>
      <c r="V14" s="60"/>
      <c r="W14" s="58"/>
      <c r="X14" s="58"/>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46" t="s">
        <v>62</v>
      </c>
      <c r="AX14" s="45" t="s">
        <v>1657</v>
      </c>
      <c r="AY14" s="23" t="s">
        <v>71</v>
      </c>
      <c r="AZ14" s="23" t="s">
        <v>210</v>
      </c>
      <c r="BA14" s="37" t="s">
        <v>64</v>
      </c>
      <c r="BB14" s="23" t="s">
        <v>126</v>
      </c>
      <c r="BC14" s="23" t="s">
        <v>2126</v>
      </c>
      <c r="BD14" s="23" t="s">
        <v>1893</v>
      </c>
      <c r="BE14" s="23"/>
      <c r="BF14" s="23"/>
    </row>
    <row r="15" spans="1:58" s="39" customFormat="1" ht="39.6">
      <c r="A15" s="31"/>
      <c r="B15" s="23">
        <v>8</v>
      </c>
      <c r="C15" s="50" t="s">
        <v>846</v>
      </c>
      <c r="D15" s="23" t="s">
        <v>52</v>
      </c>
      <c r="E15" s="51">
        <v>1.62</v>
      </c>
      <c r="F15" s="51"/>
      <c r="G15" s="51">
        <v>1.62</v>
      </c>
      <c r="H15" s="44"/>
      <c r="I15" s="34" t="s">
        <v>111</v>
      </c>
      <c r="J15" s="35" t="s">
        <v>27</v>
      </c>
      <c r="K15" s="36"/>
      <c r="L15" s="36"/>
      <c r="M15" s="36"/>
      <c r="N15" s="36"/>
      <c r="O15" s="58"/>
      <c r="P15" s="58"/>
      <c r="Q15" s="58"/>
      <c r="R15" s="58"/>
      <c r="S15" s="58"/>
      <c r="T15" s="58"/>
      <c r="U15" s="60"/>
      <c r="V15" s="60"/>
      <c r="W15" s="58"/>
      <c r="X15" s="58"/>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46" t="s">
        <v>62</v>
      </c>
      <c r="AX15" s="44" t="s">
        <v>847</v>
      </c>
      <c r="AY15" s="23" t="s">
        <v>71</v>
      </c>
      <c r="AZ15" s="23" t="s">
        <v>210</v>
      </c>
      <c r="BA15" s="37"/>
      <c r="BB15" s="23"/>
      <c r="BC15" s="23" t="s">
        <v>210</v>
      </c>
      <c r="BD15" s="23"/>
      <c r="BE15" s="23"/>
      <c r="BF15" s="23"/>
    </row>
    <row r="16" spans="1:58" s="39" customFormat="1" ht="39.6">
      <c r="A16" s="31"/>
      <c r="B16" s="23">
        <v>9</v>
      </c>
      <c r="C16" s="50" t="s">
        <v>1899</v>
      </c>
      <c r="D16" s="23" t="s">
        <v>41</v>
      </c>
      <c r="E16" s="51">
        <v>0.2</v>
      </c>
      <c r="F16" s="51"/>
      <c r="G16" s="51">
        <v>0.2</v>
      </c>
      <c r="H16" s="44" t="s">
        <v>130</v>
      </c>
      <c r="I16" s="44" t="s">
        <v>130</v>
      </c>
      <c r="J16" s="64" t="s">
        <v>26</v>
      </c>
      <c r="K16" s="36">
        <f t="shared" ref="K16:K30" si="1">G16-N16</f>
        <v>0</v>
      </c>
      <c r="L16" s="36"/>
      <c r="M16" s="36"/>
      <c r="N16" s="36">
        <f t="shared" si="0"/>
        <v>0.2</v>
      </c>
      <c r="O16" s="58"/>
      <c r="P16" s="58"/>
      <c r="Q16" s="58"/>
      <c r="R16" s="58"/>
      <c r="S16" s="58">
        <v>0.2</v>
      </c>
      <c r="T16" s="58"/>
      <c r="U16" s="60"/>
      <c r="V16" s="60"/>
      <c r="W16" s="58"/>
      <c r="X16" s="58"/>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46" t="s">
        <v>62</v>
      </c>
      <c r="AX16" s="45" t="s">
        <v>1900</v>
      </c>
      <c r="AY16" s="23" t="s">
        <v>71</v>
      </c>
      <c r="AZ16" s="23" t="s">
        <v>210</v>
      </c>
      <c r="BA16" s="37" t="s">
        <v>64</v>
      </c>
      <c r="BB16" s="23" t="s">
        <v>131</v>
      </c>
      <c r="BC16" s="23" t="s">
        <v>74</v>
      </c>
      <c r="BD16" s="23" t="s">
        <v>1901</v>
      </c>
      <c r="BE16" s="23"/>
      <c r="BF16" s="23"/>
    </row>
    <row r="17" spans="1:58" s="39" customFormat="1" ht="39.6">
      <c r="A17" s="31"/>
      <c r="B17" s="23">
        <v>10</v>
      </c>
      <c r="C17" s="50" t="s">
        <v>1902</v>
      </c>
      <c r="D17" s="23" t="s">
        <v>41</v>
      </c>
      <c r="E17" s="51">
        <v>0.02</v>
      </c>
      <c r="F17" s="51"/>
      <c r="G17" s="51">
        <v>0.02</v>
      </c>
      <c r="H17" s="44" t="s">
        <v>188</v>
      </c>
      <c r="I17" s="44" t="s">
        <v>188</v>
      </c>
      <c r="J17" s="52" t="s">
        <v>23</v>
      </c>
      <c r="K17" s="36">
        <f t="shared" si="1"/>
        <v>0</v>
      </c>
      <c r="L17" s="36"/>
      <c r="M17" s="36"/>
      <c r="N17" s="36">
        <f t="shared" si="0"/>
        <v>0.02</v>
      </c>
      <c r="O17" s="46"/>
      <c r="P17" s="46">
        <v>0.02</v>
      </c>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t="s">
        <v>62</v>
      </c>
      <c r="AX17" s="45" t="s">
        <v>1903</v>
      </c>
      <c r="AY17" s="23" t="s">
        <v>71</v>
      </c>
      <c r="AZ17" s="23" t="s">
        <v>210</v>
      </c>
      <c r="BA17" s="37" t="s">
        <v>72</v>
      </c>
      <c r="BB17" s="23" t="s">
        <v>190</v>
      </c>
      <c r="BC17" s="23" t="s">
        <v>74</v>
      </c>
      <c r="BD17" s="23" t="s">
        <v>1901</v>
      </c>
      <c r="BE17" s="23"/>
      <c r="BF17" s="23"/>
    </row>
    <row r="18" spans="1:58" s="39" customFormat="1" ht="39.6">
      <c r="A18" s="31"/>
      <c r="B18" s="23">
        <v>11</v>
      </c>
      <c r="C18" s="50" t="s">
        <v>1904</v>
      </c>
      <c r="D18" s="23" t="s">
        <v>41</v>
      </c>
      <c r="E18" s="51">
        <v>0.05</v>
      </c>
      <c r="F18" s="51"/>
      <c r="G18" s="51">
        <v>0.05</v>
      </c>
      <c r="H18" s="44" t="s">
        <v>188</v>
      </c>
      <c r="I18" s="44" t="s">
        <v>188</v>
      </c>
      <c r="J18" s="64" t="s">
        <v>22</v>
      </c>
      <c r="K18" s="36">
        <f t="shared" si="1"/>
        <v>0</v>
      </c>
      <c r="L18" s="36"/>
      <c r="M18" s="36"/>
      <c r="N18" s="36">
        <f t="shared" si="0"/>
        <v>0.05</v>
      </c>
      <c r="O18" s="58">
        <v>0.05</v>
      </c>
      <c r="P18" s="58"/>
      <c r="Q18" s="58"/>
      <c r="R18" s="58"/>
      <c r="S18" s="58"/>
      <c r="T18" s="58"/>
      <c r="U18" s="60"/>
      <c r="V18" s="60"/>
      <c r="W18" s="58"/>
      <c r="X18" s="58"/>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46" t="s">
        <v>62</v>
      </c>
      <c r="AX18" s="45" t="s">
        <v>1905</v>
      </c>
      <c r="AY18" s="23" t="s">
        <v>71</v>
      </c>
      <c r="AZ18" s="23" t="s">
        <v>210</v>
      </c>
      <c r="BA18" s="37" t="s">
        <v>72</v>
      </c>
      <c r="BB18" s="23" t="s">
        <v>190</v>
      </c>
      <c r="BC18" s="23" t="s">
        <v>74</v>
      </c>
      <c r="BD18" s="23" t="s">
        <v>1901</v>
      </c>
      <c r="BE18" s="23"/>
      <c r="BF18" s="23"/>
    </row>
    <row r="19" spans="1:58" s="39" customFormat="1" ht="39.6">
      <c r="A19" s="31"/>
      <c r="B19" s="23">
        <v>12</v>
      </c>
      <c r="C19" s="50" t="s">
        <v>1906</v>
      </c>
      <c r="D19" s="23" t="s">
        <v>41</v>
      </c>
      <c r="E19" s="51">
        <v>0.05</v>
      </c>
      <c r="F19" s="51"/>
      <c r="G19" s="51">
        <v>0.05</v>
      </c>
      <c r="H19" s="44" t="s">
        <v>188</v>
      </c>
      <c r="I19" s="44" t="s">
        <v>188</v>
      </c>
      <c r="J19" s="64" t="s">
        <v>23</v>
      </c>
      <c r="K19" s="36">
        <f t="shared" si="1"/>
        <v>0</v>
      </c>
      <c r="L19" s="36"/>
      <c r="M19" s="36"/>
      <c r="N19" s="36">
        <f t="shared" si="0"/>
        <v>0.05</v>
      </c>
      <c r="O19" s="58"/>
      <c r="P19" s="58">
        <v>0.05</v>
      </c>
      <c r="Q19" s="58"/>
      <c r="R19" s="58"/>
      <c r="S19" s="58"/>
      <c r="T19" s="58"/>
      <c r="U19" s="60"/>
      <c r="V19" s="60"/>
      <c r="W19" s="58"/>
      <c r="X19" s="58"/>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46" t="s">
        <v>62</v>
      </c>
      <c r="AX19" s="45" t="s">
        <v>1907</v>
      </c>
      <c r="AY19" s="23" t="s">
        <v>71</v>
      </c>
      <c r="AZ19" s="23" t="s">
        <v>210</v>
      </c>
      <c r="BA19" s="37" t="s">
        <v>72</v>
      </c>
      <c r="BB19" s="23" t="s">
        <v>190</v>
      </c>
      <c r="BC19" s="23" t="s">
        <v>74</v>
      </c>
      <c r="BD19" s="23" t="s">
        <v>1901</v>
      </c>
      <c r="BE19" s="23"/>
      <c r="BF19" s="23"/>
    </row>
    <row r="20" spans="1:58" s="39" customFormat="1" ht="39.6">
      <c r="A20" s="31"/>
      <c r="B20" s="23">
        <v>13</v>
      </c>
      <c r="C20" s="50" t="s">
        <v>1908</v>
      </c>
      <c r="D20" s="23" t="s">
        <v>41</v>
      </c>
      <c r="E20" s="51">
        <v>0.05</v>
      </c>
      <c r="F20" s="51"/>
      <c r="G20" s="51">
        <v>0.05</v>
      </c>
      <c r="H20" s="44" t="s">
        <v>188</v>
      </c>
      <c r="I20" s="44" t="s">
        <v>188</v>
      </c>
      <c r="J20" s="64" t="s">
        <v>27</v>
      </c>
      <c r="K20" s="36">
        <f t="shared" si="1"/>
        <v>0</v>
      </c>
      <c r="L20" s="36"/>
      <c r="M20" s="36"/>
      <c r="N20" s="36">
        <f t="shared" si="0"/>
        <v>0.05</v>
      </c>
      <c r="O20" s="58"/>
      <c r="P20" s="58"/>
      <c r="Q20" s="58"/>
      <c r="R20" s="58"/>
      <c r="S20" s="58"/>
      <c r="T20" s="58">
        <v>0.05</v>
      </c>
      <c r="U20" s="60"/>
      <c r="V20" s="60"/>
      <c r="W20" s="58"/>
      <c r="X20" s="58"/>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46" t="s">
        <v>62</v>
      </c>
      <c r="AX20" s="45" t="s">
        <v>1909</v>
      </c>
      <c r="AY20" s="23" t="s">
        <v>71</v>
      </c>
      <c r="AZ20" s="23" t="s">
        <v>210</v>
      </c>
      <c r="BA20" s="37" t="s">
        <v>72</v>
      </c>
      <c r="BB20" s="23" t="s">
        <v>190</v>
      </c>
      <c r="BC20" s="23" t="s">
        <v>74</v>
      </c>
      <c r="BD20" s="23" t="s">
        <v>1901</v>
      </c>
      <c r="BE20" s="23"/>
      <c r="BF20" s="23"/>
    </row>
    <row r="21" spans="1:58" s="39" customFormat="1" ht="39.6">
      <c r="A21" s="31"/>
      <c r="B21" s="23">
        <v>14</v>
      </c>
      <c r="C21" s="50" t="s">
        <v>1910</v>
      </c>
      <c r="D21" s="23" t="s">
        <v>41</v>
      </c>
      <c r="E21" s="51">
        <v>0.15</v>
      </c>
      <c r="F21" s="51"/>
      <c r="G21" s="51">
        <v>0.15</v>
      </c>
      <c r="H21" s="44" t="s">
        <v>188</v>
      </c>
      <c r="I21" s="44" t="s">
        <v>188</v>
      </c>
      <c r="J21" s="52" t="s">
        <v>43</v>
      </c>
      <c r="K21" s="36">
        <f t="shared" si="1"/>
        <v>0</v>
      </c>
      <c r="L21" s="36"/>
      <c r="M21" s="36"/>
      <c r="N21" s="36">
        <f t="shared" si="0"/>
        <v>0.15</v>
      </c>
      <c r="O21" s="46"/>
      <c r="P21" s="46"/>
      <c r="Q21" s="46"/>
      <c r="R21" s="46"/>
      <c r="S21" s="46"/>
      <c r="T21" s="46"/>
      <c r="U21" s="46"/>
      <c r="V21" s="46"/>
      <c r="W21" s="46"/>
      <c r="X21" s="46"/>
      <c r="Y21" s="46"/>
      <c r="Z21" s="46"/>
      <c r="AA21" s="46"/>
      <c r="AB21" s="46"/>
      <c r="AC21" s="46"/>
      <c r="AD21" s="46"/>
      <c r="AE21" s="46"/>
      <c r="AF21" s="46"/>
      <c r="AG21" s="46"/>
      <c r="AH21" s="46"/>
      <c r="AI21" s="46"/>
      <c r="AJ21" s="46">
        <v>0.15</v>
      </c>
      <c r="AK21" s="46"/>
      <c r="AL21" s="46"/>
      <c r="AM21" s="46"/>
      <c r="AN21" s="46"/>
      <c r="AO21" s="46"/>
      <c r="AP21" s="46"/>
      <c r="AQ21" s="46"/>
      <c r="AR21" s="46"/>
      <c r="AS21" s="46"/>
      <c r="AT21" s="46"/>
      <c r="AU21" s="46"/>
      <c r="AV21" s="46"/>
      <c r="AW21" s="46" t="s">
        <v>62</v>
      </c>
      <c r="AX21" s="45" t="s">
        <v>1911</v>
      </c>
      <c r="AY21" s="23" t="s">
        <v>71</v>
      </c>
      <c r="AZ21" s="23" t="s">
        <v>210</v>
      </c>
      <c r="BA21" s="37" t="s">
        <v>72</v>
      </c>
      <c r="BB21" s="23" t="s">
        <v>190</v>
      </c>
      <c r="BC21" s="23" t="s">
        <v>74</v>
      </c>
      <c r="BD21" s="23" t="s">
        <v>1901</v>
      </c>
      <c r="BE21" s="23"/>
      <c r="BF21" s="23"/>
    </row>
    <row r="22" spans="1:58" s="39" customFormat="1" ht="39.6">
      <c r="A22" s="31"/>
      <c r="B22" s="23">
        <v>15</v>
      </c>
      <c r="C22" s="50" t="s">
        <v>1912</v>
      </c>
      <c r="D22" s="23" t="s">
        <v>41</v>
      </c>
      <c r="E22" s="51">
        <v>0.09</v>
      </c>
      <c r="F22" s="51"/>
      <c r="G22" s="51">
        <v>0.09</v>
      </c>
      <c r="H22" s="44" t="s">
        <v>188</v>
      </c>
      <c r="I22" s="44" t="s">
        <v>188</v>
      </c>
      <c r="J22" s="52" t="s">
        <v>43</v>
      </c>
      <c r="K22" s="36">
        <f t="shared" si="1"/>
        <v>0</v>
      </c>
      <c r="L22" s="36"/>
      <c r="M22" s="36"/>
      <c r="N22" s="36">
        <f t="shared" si="0"/>
        <v>0.09</v>
      </c>
      <c r="O22" s="46"/>
      <c r="P22" s="46"/>
      <c r="Q22" s="46"/>
      <c r="R22" s="46"/>
      <c r="S22" s="46"/>
      <c r="T22" s="46"/>
      <c r="U22" s="46"/>
      <c r="V22" s="46"/>
      <c r="W22" s="46"/>
      <c r="X22" s="46"/>
      <c r="Y22" s="46"/>
      <c r="Z22" s="46"/>
      <c r="AA22" s="46"/>
      <c r="AB22" s="46"/>
      <c r="AC22" s="46"/>
      <c r="AD22" s="46"/>
      <c r="AE22" s="46"/>
      <c r="AF22" s="46"/>
      <c r="AG22" s="46"/>
      <c r="AH22" s="46"/>
      <c r="AI22" s="46"/>
      <c r="AJ22" s="46">
        <v>0.09</v>
      </c>
      <c r="AK22" s="46"/>
      <c r="AL22" s="46"/>
      <c r="AM22" s="46"/>
      <c r="AN22" s="46"/>
      <c r="AO22" s="46"/>
      <c r="AP22" s="46"/>
      <c r="AQ22" s="46"/>
      <c r="AR22" s="46"/>
      <c r="AS22" s="46"/>
      <c r="AT22" s="46"/>
      <c r="AU22" s="46"/>
      <c r="AV22" s="46"/>
      <c r="AW22" s="46" t="s">
        <v>62</v>
      </c>
      <c r="AX22" s="45" t="s">
        <v>1913</v>
      </c>
      <c r="AY22" s="23" t="s">
        <v>71</v>
      </c>
      <c r="AZ22" s="23" t="s">
        <v>210</v>
      </c>
      <c r="BA22" s="37" t="s">
        <v>72</v>
      </c>
      <c r="BB22" s="23" t="s">
        <v>190</v>
      </c>
      <c r="BC22" s="23" t="s">
        <v>74</v>
      </c>
      <c r="BD22" s="23" t="s">
        <v>1901</v>
      </c>
      <c r="BE22" s="23"/>
      <c r="BF22" s="23"/>
    </row>
    <row r="23" spans="1:58" s="39" customFormat="1" ht="39.6">
      <c r="A23" s="31"/>
      <c r="B23" s="23">
        <v>16</v>
      </c>
      <c r="C23" s="50" t="s">
        <v>1914</v>
      </c>
      <c r="D23" s="23" t="s">
        <v>956</v>
      </c>
      <c r="E23" s="51">
        <v>0.05</v>
      </c>
      <c r="F23" s="51"/>
      <c r="G23" s="51">
        <v>0.05</v>
      </c>
      <c r="H23" s="44" t="s">
        <v>152</v>
      </c>
      <c r="I23" s="44" t="s">
        <v>152</v>
      </c>
      <c r="J23" s="52" t="s">
        <v>43</v>
      </c>
      <c r="K23" s="36">
        <f t="shared" si="1"/>
        <v>0</v>
      </c>
      <c r="L23" s="36"/>
      <c r="M23" s="36"/>
      <c r="N23" s="36">
        <f t="shared" si="0"/>
        <v>0.05</v>
      </c>
      <c r="O23" s="46"/>
      <c r="P23" s="46"/>
      <c r="Q23" s="46"/>
      <c r="R23" s="46"/>
      <c r="S23" s="46"/>
      <c r="T23" s="46"/>
      <c r="U23" s="46"/>
      <c r="V23" s="46"/>
      <c r="W23" s="46"/>
      <c r="X23" s="46"/>
      <c r="Y23" s="46"/>
      <c r="Z23" s="46"/>
      <c r="AA23" s="46"/>
      <c r="AB23" s="46"/>
      <c r="AC23" s="46"/>
      <c r="AD23" s="46"/>
      <c r="AE23" s="46"/>
      <c r="AF23" s="46"/>
      <c r="AG23" s="46"/>
      <c r="AH23" s="46"/>
      <c r="AI23" s="46"/>
      <c r="AJ23" s="46">
        <v>0.05</v>
      </c>
      <c r="AK23" s="46"/>
      <c r="AL23" s="46"/>
      <c r="AM23" s="46"/>
      <c r="AN23" s="46"/>
      <c r="AO23" s="46"/>
      <c r="AP23" s="46"/>
      <c r="AQ23" s="46"/>
      <c r="AR23" s="46"/>
      <c r="AS23" s="46"/>
      <c r="AT23" s="46"/>
      <c r="AU23" s="46"/>
      <c r="AV23" s="46"/>
      <c r="AW23" s="46" t="s">
        <v>62</v>
      </c>
      <c r="AX23" s="45" t="s">
        <v>1915</v>
      </c>
      <c r="AY23" s="23" t="s">
        <v>71</v>
      </c>
      <c r="AZ23" s="23" t="s">
        <v>210</v>
      </c>
      <c r="BA23" s="37" t="s">
        <v>72</v>
      </c>
      <c r="BB23" s="23" t="s">
        <v>169</v>
      </c>
      <c r="BC23" s="23" t="s">
        <v>74</v>
      </c>
      <c r="BD23" s="23" t="s">
        <v>1916</v>
      </c>
      <c r="BE23" s="23"/>
      <c r="BF23" s="23"/>
    </row>
    <row r="24" spans="1:58" s="39" customFormat="1" ht="39.6">
      <c r="A24" s="31"/>
      <c r="B24" s="23">
        <v>17</v>
      </c>
      <c r="C24" s="50" t="s">
        <v>1917</v>
      </c>
      <c r="D24" s="23" t="s">
        <v>44</v>
      </c>
      <c r="E24" s="51">
        <v>0.39</v>
      </c>
      <c r="F24" s="51"/>
      <c r="G24" s="51">
        <v>0.39</v>
      </c>
      <c r="H24" s="44" t="s">
        <v>188</v>
      </c>
      <c r="I24" s="44" t="s">
        <v>188</v>
      </c>
      <c r="J24" s="52" t="s">
        <v>43</v>
      </c>
      <c r="K24" s="36">
        <f t="shared" si="1"/>
        <v>0</v>
      </c>
      <c r="L24" s="36"/>
      <c r="M24" s="36"/>
      <c r="N24" s="36">
        <f t="shared" si="0"/>
        <v>0.39</v>
      </c>
      <c r="O24" s="46"/>
      <c r="P24" s="46"/>
      <c r="Q24" s="46"/>
      <c r="R24" s="46"/>
      <c r="S24" s="46"/>
      <c r="T24" s="46"/>
      <c r="U24" s="46"/>
      <c r="V24" s="46"/>
      <c r="W24" s="46"/>
      <c r="X24" s="46"/>
      <c r="Y24" s="46"/>
      <c r="Z24" s="46"/>
      <c r="AA24" s="46"/>
      <c r="AB24" s="46"/>
      <c r="AC24" s="46"/>
      <c r="AD24" s="46"/>
      <c r="AE24" s="46"/>
      <c r="AF24" s="46"/>
      <c r="AG24" s="46"/>
      <c r="AH24" s="46"/>
      <c r="AI24" s="46"/>
      <c r="AJ24" s="46">
        <v>0.39</v>
      </c>
      <c r="AK24" s="46"/>
      <c r="AL24" s="46"/>
      <c r="AM24" s="46"/>
      <c r="AN24" s="46"/>
      <c r="AO24" s="46"/>
      <c r="AP24" s="46"/>
      <c r="AQ24" s="46"/>
      <c r="AR24" s="46"/>
      <c r="AS24" s="46"/>
      <c r="AT24" s="46"/>
      <c r="AU24" s="46"/>
      <c r="AV24" s="46"/>
      <c r="AW24" s="46" t="s">
        <v>62</v>
      </c>
      <c r="AX24" s="45" t="s">
        <v>512</v>
      </c>
      <c r="AY24" s="23" t="s">
        <v>71</v>
      </c>
      <c r="AZ24" s="23" t="s">
        <v>210</v>
      </c>
      <c r="BA24" s="37" t="s">
        <v>72</v>
      </c>
      <c r="BB24" s="23" t="s">
        <v>190</v>
      </c>
      <c r="BC24" s="23" t="s">
        <v>74</v>
      </c>
      <c r="BD24" s="23" t="s">
        <v>1918</v>
      </c>
      <c r="BE24" s="23"/>
      <c r="BF24" s="23" t="s">
        <v>172</v>
      </c>
    </row>
    <row r="25" spans="1:58" s="39" customFormat="1" ht="39.6">
      <c r="A25" s="31"/>
      <c r="B25" s="23">
        <v>18</v>
      </c>
      <c r="C25" s="50" t="s">
        <v>1919</v>
      </c>
      <c r="D25" s="23" t="s">
        <v>44</v>
      </c>
      <c r="E25" s="51">
        <v>0.2</v>
      </c>
      <c r="F25" s="51"/>
      <c r="G25" s="51">
        <v>0.2</v>
      </c>
      <c r="H25" s="44" t="s">
        <v>188</v>
      </c>
      <c r="I25" s="44" t="s">
        <v>188</v>
      </c>
      <c r="J25" s="52" t="s">
        <v>43</v>
      </c>
      <c r="K25" s="36">
        <f t="shared" si="1"/>
        <v>0</v>
      </c>
      <c r="L25" s="36"/>
      <c r="M25" s="36"/>
      <c r="N25" s="36">
        <f t="shared" si="0"/>
        <v>0.2</v>
      </c>
      <c r="O25" s="46"/>
      <c r="P25" s="46"/>
      <c r="Q25" s="46"/>
      <c r="R25" s="46"/>
      <c r="S25" s="46"/>
      <c r="T25" s="46"/>
      <c r="U25" s="46"/>
      <c r="V25" s="46"/>
      <c r="W25" s="46"/>
      <c r="X25" s="46"/>
      <c r="Y25" s="46"/>
      <c r="Z25" s="46"/>
      <c r="AA25" s="46"/>
      <c r="AB25" s="46"/>
      <c r="AC25" s="46"/>
      <c r="AD25" s="46"/>
      <c r="AE25" s="46"/>
      <c r="AF25" s="46"/>
      <c r="AG25" s="46"/>
      <c r="AH25" s="46"/>
      <c r="AI25" s="46"/>
      <c r="AJ25" s="46">
        <v>0.2</v>
      </c>
      <c r="AK25" s="46"/>
      <c r="AL25" s="46"/>
      <c r="AM25" s="46"/>
      <c r="AN25" s="46"/>
      <c r="AO25" s="46"/>
      <c r="AP25" s="46"/>
      <c r="AQ25" s="46"/>
      <c r="AR25" s="46"/>
      <c r="AS25" s="46"/>
      <c r="AT25" s="46"/>
      <c r="AU25" s="46"/>
      <c r="AV25" s="46"/>
      <c r="AW25" s="46" t="s">
        <v>62</v>
      </c>
      <c r="AX25" s="45" t="s">
        <v>515</v>
      </c>
      <c r="AY25" s="23" t="s">
        <v>149</v>
      </c>
      <c r="AZ25" s="23" t="s">
        <v>210</v>
      </c>
      <c r="BA25" s="37" t="s">
        <v>72</v>
      </c>
      <c r="BB25" s="23" t="s">
        <v>190</v>
      </c>
      <c r="BC25" s="23" t="s">
        <v>74</v>
      </c>
      <c r="BD25" s="23" t="s">
        <v>1918</v>
      </c>
      <c r="BE25" s="23"/>
      <c r="BF25" s="23" t="s">
        <v>172</v>
      </c>
    </row>
    <row r="26" spans="1:58" s="39" customFormat="1" ht="39.6">
      <c r="A26" s="31"/>
      <c r="B26" s="23">
        <v>19</v>
      </c>
      <c r="C26" s="50" t="s">
        <v>1923</v>
      </c>
      <c r="D26" s="23" t="s">
        <v>40</v>
      </c>
      <c r="E26" s="51">
        <v>0.12</v>
      </c>
      <c r="F26" s="51"/>
      <c r="G26" s="51">
        <v>0.12</v>
      </c>
      <c r="H26" s="44" t="s">
        <v>70</v>
      </c>
      <c r="I26" s="44" t="s">
        <v>70</v>
      </c>
      <c r="J26" s="64" t="s">
        <v>1924</v>
      </c>
      <c r="K26" s="36">
        <f t="shared" si="1"/>
        <v>0</v>
      </c>
      <c r="L26" s="36"/>
      <c r="M26" s="36"/>
      <c r="N26" s="36">
        <f t="shared" si="0"/>
        <v>0.12000000000000001</v>
      </c>
      <c r="O26" s="58">
        <v>0.1</v>
      </c>
      <c r="P26" s="58"/>
      <c r="Q26" s="58"/>
      <c r="R26" s="58"/>
      <c r="S26" s="58"/>
      <c r="T26" s="58"/>
      <c r="U26" s="60"/>
      <c r="V26" s="60"/>
      <c r="W26" s="58"/>
      <c r="X26" s="58"/>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v>0.02</v>
      </c>
      <c r="AW26" s="46" t="s">
        <v>62</v>
      </c>
      <c r="AX26" s="45" t="s">
        <v>1925</v>
      </c>
      <c r="AY26" s="23" t="s">
        <v>71</v>
      </c>
      <c r="AZ26" s="23" t="s">
        <v>210</v>
      </c>
      <c r="BA26" s="37" t="s">
        <v>64</v>
      </c>
      <c r="BB26" s="23" t="s">
        <v>126</v>
      </c>
      <c r="BC26" s="23" t="s">
        <v>210</v>
      </c>
      <c r="BD26" s="23" t="s">
        <v>2126</v>
      </c>
      <c r="BE26" s="23"/>
      <c r="BF26" s="23">
        <v>0.06</v>
      </c>
    </row>
    <row r="27" spans="1:58" s="39" customFormat="1" ht="39.6">
      <c r="A27" s="31"/>
      <c r="B27" s="23">
        <v>20</v>
      </c>
      <c r="C27" s="50" t="s">
        <v>1926</v>
      </c>
      <c r="D27" s="23" t="s">
        <v>40</v>
      </c>
      <c r="E27" s="51">
        <v>0.64</v>
      </c>
      <c r="F27" s="51"/>
      <c r="G27" s="51">
        <v>0.64</v>
      </c>
      <c r="H27" s="44" t="s">
        <v>130</v>
      </c>
      <c r="I27" s="44" t="s">
        <v>130</v>
      </c>
      <c r="J27" s="64" t="s">
        <v>1927</v>
      </c>
      <c r="K27" s="36">
        <f t="shared" si="1"/>
        <v>0</v>
      </c>
      <c r="L27" s="36"/>
      <c r="M27" s="36"/>
      <c r="N27" s="36">
        <f t="shared" si="0"/>
        <v>0.64</v>
      </c>
      <c r="O27" s="58">
        <v>0.6</v>
      </c>
      <c r="P27" s="58"/>
      <c r="Q27" s="58"/>
      <c r="R27" s="58"/>
      <c r="S27" s="58"/>
      <c r="T27" s="58"/>
      <c r="U27" s="60"/>
      <c r="V27" s="60"/>
      <c r="W27" s="58"/>
      <c r="X27" s="58"/>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v>0.04</v>
      </c>
      <c r="AW27" s="46" t="s">
        <v>62</v>
      </c>
      <c r="AX27" s="45" t="e">
        <v>#N/A</v>
      </c>
      <c r="AY27" s="23" t="s">
        <v>71</v>
      </c>
      <c r="AZ27" s="23" t="s">
        <v>210</v>
      </c>
      <c r="BA27" s="37" t="s">
        <v>64</v>
      </c>
      <c r="BB27" s="23" t="s">
        <v>1928</v>
      </c>
      <c r="BC27" s="23" t="s">
        <v>74</v>
      </c>
      <c r="BD27" s="23" t="s">
        <v>2128</v>
      </c>
      <c r="BE27" s="23"/>
      <c r="BF27" s="23"/>
    </row>
    <row r="28" spans="1:58" s="39" customFormat="1" ht="39.6">
      <c r="A28" s="31"/>
      <c r="B28" s="23">
        <v>21</v>
      </c>
      <c r="C28" s="50" t="s">
        <v>1929</v>
      </c>
      <c r="D28" s="23" t="s">
        <v>40</v>
      </c>
      <c r="E28" s="51">
        <v>0.03</v>
      </c>
      <c r="F28" s="51"/>
      <c r="G28" s="51">
        <v>0.03</v>
      </c>
      <c r="H28" s="44" t="s">
        <v>130</v>
      </c>
      <c r="I28" s="44" t="s">
        <v>130</v>
      </c>
      <c r="J28" s="64" t="s">
        <v>27</v>
      </c>
      <c r="K28" s="36">
        <f t="shared" si="1"/>
        <v>0</v>
      </c>
      <c r="L28" s="36"/>
      <c r="M28" s="36"/>
      <c r="N28" s="36">
        <f t="shared" si="0"/>
        <v>0.03</v>
      </c>
      <c r="O28" s="58"/>
      <c r="P28" s="58"/>
      <c r="Q28" s="58"/>
      <c r="R28" s="58"/>
      <c r="S28" s="58"/>
      <c r="T28" s="58">
        <v>0.03</v>
      </c>
      <c r="U28" s="60"/>
      <c r="V28" s="60"/>
      <c r="W28" s="58"/>
      <c r="X28" s="58"/>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46" t="s">
        <v>62</v>
      </c>
      <c r="AX28" s="45" t="e">
        <v>#N/A</v>
      </c>
      <c r="AY28" s="23" t="s">
        <v>71</v>
      </c>
      <c r="AZ28" s="23" t="s">
        <v>210</v>
      </c>
      <c r="BA28" s="37" t="s">
        <v>64</v>
      </c>
      <c r="BB28" s="23" t="s">
        <v>1928</v>
      </c>
      <c r="BC28" s="23" t="s">
        <v>74</v>
      </c>
      <c r="BD28" s="23" t="s">
        <v>2128</v>
      </c>
      <c r="BE28" s="23"/>
      <c r="BF28" s="23"/>
    </row>
    <row r="29" spans="1:58" s="39" customFormat="1" ht="39.6">
      <c r="A29" s="31"/>
      <c r="B29" s="23">
        <v>22</v>
      </c>
      <c r="C29" s="50" t="s">
        <v>1930</v>
      </c>
      <c r="D29" s="23" t="s">
        <v>40</v>
      </c>
      <c r="E29" s="51">
        <v>0.1</v>
      </c>
      <c r="F29" s="51"/>
      <c r="G29" s="51">
        <v>0.1</v>
      </c>
      <c r="H29" s="44" t="s">
        <v>130</v>
      </c>
      <c r="I29" s="44" t="s">
        <v>130</v>
      </c>
      <c r="J29" s="64" t="s">
        <v>55</v>
      </c>
      <c r="K29" s="36">
        <f t="shared" si="1"/>
        <v>0</v>
      </c>
      <c r="L29" s="36"/>
      <c r="M29" s="36"/>
      <c r="N29" s="36">
        <f t="shared" si="0"/>
        <v>0.1</v>
      </c>
      <c r="O29" s="58"/>
      <c r="P29" s="58"/>
      <c r="Q29" s="58"/>
      <c r="R29" s="58"/>
      <c r="S29" s="58"/>
      <c r="T29" s="58"/>
      <c r="U29" s="60"/>
      <c r="V29" s="60"/>
      <c r="W29" s="58"/>
      <c r="X29" s="58"/>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v>0.1</v>
      </c>
      <c r="AW29" s="46" t="s">
        <v>62</v>
      </c>
      <c r="AX29" s="45" t="e">
        <v>#N/A</v>
      </c>
      <c r="AY29" s="23" t="s">
        <v>71</v>
      </c>
      <c r="AZ29" s="23" t="s">
        <v>210</v>
      </c>
      <c r="BA29" s="37" t="s">
        <v>64</v>
      </c>
      <c r="BB29" s="23" t="s">
        <v>1928</v>
      </c>
      <c r="BC29" s="23" t="s">
        <v>74</v>
      </c>
      <c r="BD29" s="23" t="s">
        <v>2128</v>
      </c>
      <c r="BE29" s="23"/>
      <c r="BF29" s="23"/>
    </row>
    <row r="30" spans="1:58" s="39" customFormat="1" ht="39.6">
      <c r="A30" s="31"/>
      <c r="B30" s="23">
        <v>23</v>
      </c>
      <c r="C30" s="50" t="s">
        <v>1931</v>
      </c>
      <c r="D30" s="23" t="s">
        <v>40</v>
      </c>
      <c r="E30" s="51">
        <v>0.2</v>
      </c>
      <c r="F30" s="51"/>
      <c r="G30" s="51">
        <v>0.2</v>
      </c>
      <c r="H30" s="44" t="s">
        <v>130</v>
      </c>
      <c r="I30" s="44" t="s">
        <v>130</v>
      </c>
      <c r="J30" s="64" t="s">
        <v>27</v>
      </c>
      <c r="K30" s="36">
        <f t="shared" si="1"/>
        <v>0</v>
      </c>
      <c r="L30" s="36"/>
      <c r="M30" s="36"/>
      <c r="N30" s="36">
        <f t="shared" si="0"/>
        <v>0.2</v>
      </c>
      <c r="O30" s="58"/>
      <c r="P30" s="58"/>
      <c r="Q30" s="58"/>
      <c r="R30" s="58"/>
      <c r="S30" s="58"/>
      <c r="T30" s="58">
        <v>0.2</v>
      </c>
      <c r="U30" s="60"/>
      <c r="V30" s="60"/>
      <c r="W30" s="58"/>
      <c r="X30" s="58"/>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46" t="s">
        <v>62</v>
      </c>
      <c r="AX30" s="45" t="e">
        <v>#N/A</v>
      </c>
      <c r="AY30" s="23" t="s">
        <v>71</v>
      </c>
      <c r="AZ30" s="23" t="s">
        <v>210</v>
      </c>
      <c r="BA30" s="37" t="s">
        <v>72</v>
      </c>
      <c r="BB30" s="23" t="s">
        <v>131</v>
      </c>
      <c r="BC30" s="23"/>
      <c r="BD30" s="23" t="s">
        <v>2128</v>
      </c>
      <c r="BE30" s="23"/>
      <c r="BF30" s="23"/>
    </row>
    <row r="31" spans="1:58" s="39" customFormat="1" ht="46.8">
      <c r="A31" s="31"/>
      <c r="B31" s="23">
        <v>24</v>
      </c>
      <c r="C31" s="50" t="s">
        <v>1932</v>
      </c>
      <c r="D31" s="23" t="s">
        <v>45</v>
      </c>
      <c r="E31" s="51">
        <v>0.9</v>
      </c>
      <c r="F31" s="51"/>
      <c r="G31" s="51">
        <v>0.9</v>
      </c>
      <c r="H31" s="44" t="s">
        <v>130</v>
      </c>
      <c r="I31" s="44" t="s">
        <v>130</v>
      </c>
      <c r="J31" s="64" t="s">
        <v>1933</v>
      </c>
      <c r="K31" s="36">
        <f t="shared" ref="K31:K41" si="2">G31-N31</f>
        <v>0</v>
      </c>
      <c r="L31" s="36"/>
      <c r="M31" s="36"/>
      <c r="N31" s="36">
        <f t="shared" ref="N31:N41" si="3">SUM(O31:AV31)</f>
        <v>0.9</v>
      </c>
      <c r="O31" s="55">
        <v>0.2</v>
      </c>
      <c r="P31" s="55"/>
      <c r="Q31" s="55"/>
      <c r="R31" s="55">
        <v>0.2</v>
      </c>
      <c r="S31" s="55">
        <v>0.2</v>
      </c>
      <c r="T31" s="55">
        <v>0.2</v>
      </c>
      <c r="U31" s="56">
        <v>0.1</v>
      </c>
      <c r="V31" s="56"/>
      <c r="W31" s="55"/>
      <c r="X31" s="55"/>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46" t="s">
        <v>62</v>
      </c>
      <c r="AX31" s="45" t="s">
        <v>815</v>
      </c>
      <c r="AY31" s="23" t="s">
        <v>71</v>
      </c>
      <c r="AZ31" s="23" t="s">
        <v>210</v>
      </c>
      <c r="BA31" s="37" t="s">
        <v>64</v>
      </c>
      <c r="BB31" s="23" t="s">
        <v>1398</v>
      </c>
      <c r="BC31" s="23" t="s">
        <v>74</v>
      </c>
      <c r="BD31" s="23" t="s">
        <v>2129</v>
      </c>
      <c r="BE31" s="23"/>
      <c r="BF31" s="23">
        <v>0.45</v>
      </c>
    </row>
    <row r="32" spans="1:58" s="39" customFormat="1" ht="39.6">
      <c r="A32" s="31"/>
      <c r="B32" s="23">
        <v>25</v>
      </c>
      <c r="C32" s="50" t="s">
        <v>1934</v>
      </c>
      <c r="D32" s="23" t="s">
        <v>45</v>
      </c>
      <c r="E32" s="51">
        <v>0.98</v>
      </c>
      <c r="F32" s="51"/>
      <c r="G32" s="51">
        <v>0.98</v>
      </c>
      <c r="H32" s="44" t="s">
        <v>130</v>
      </c>
      <c r="I32" s="44" t="s">
        <v>130</v>
      </c>
      <c r="J32" s="64" t="s">
        <v>1935</v>
      </c>
      <c r="K32" s="36">
        <f t="shared" si="2"/>
        <v>0</v>
      </c>
      <c r="L32" s="36"/>
      <c r="M32" s="36"/>
      <c r="N32" s="36">
        <f t="shared" si="3"/>
        <v>0.98</v>
      </c>
      <c r="O32" s="55">
        <v>0.3</v>
      </c>
      <c r="P32" s="55"/>
      <c r="Q32" s="55"/>
      <c r="R32" s="55">
        <v>0.2</v>
      </c>
      <c r="S32" s="55">
        <v>0.1</v>
      </c>
      <c r="T32" s="55"/>
      <c r="U32" s="56"/>
      <c r="V32" s="56"/>
      <c r="W32" s="55"/>
      <c r="X32" s="55"/>
      <c r="Y32" s="56"/>
      <c r="Z32" s="56"/>
      <c r="AA32" s="56"/>
      <c r="AB32" s="56"/>
      <c r="AC32" s="56"/>
      <c r="AD32" s="56"/>
      <c r="AE32" s="56"/>
      <c r="AF32" s="56"/>
      <c r="AG32" s="56"/>
      <c r="AH32" s="56"/>
      <c r="AI32" s="56"/>
      <c r="AJ32" s="56"/>
      <c r="AK32" s="56"/>
      <c r="AL32" s="56"/>
      <c r="AM32" s="56"/>
      <c r="AN32" s="56"/>
      <c r="AO32" s="56"/>
      <c r="AP32" s="56"/>
      <c r="AQ32" s="56"/>
      <c r="AR32" s="56"/>
      <c r="AS32" s="56"/>
      <c r="AT32" s="56">
        <v>0.38</v>
      </c>
      <c r="AU32" s="56"/>
      <c r="AV32" s="56"/>
      <c r="AW32" s="46" t="s">
        <v>62</v>
      </c>
      <c r="AX32" s="45" t="s">
        <v>818</v>
      </c>
      <c r="AY32" s="23" t="s">
        <v>71</v>
      </c>
      <c r="AZ32" s="23" t="s">
        <v>210</v>
      </c>
      <c r="BA32" s="37" t="s">
        <v>64</v>
      </c>
      <c r="BB32" s="23" t="s">
        <v>1398</v>
      </c>
      <c r="BC32" s="23" t="s">
        <v>74</v>
      </c>
      <c r="BD32" s="23" t="s">
        <v>2129</v>
      </c>
      <c r="BE32" s="23"/>
      <c r="BF32" s="23">
        <v>0.49</v>
      </c>
    </row>
    <row r="33" spans="1:58" s="39" customFormat="1" ht="38.4" customHeight="1">
      <c r="A33" s="31"/>
      <c r="B33" s="23">
        <v>26</v>
      </c>
      <c r="C33" s="50" t="s">
        <v>1936</v>
      </c>
      <c r="D33" s="23" t="s">
        <v>45</v>
      </c>
      <c r="E33" s="51">
        <v>0.13</v>
      </c>
      <c r="F33" s="51"/>
      <c r="G33" s="51">
        <v>0.13</v>
      </c>
      <c r="H33" s="44" t="s">
        <v>130</v>
      </c>
      <c r="I33" s="44" t="s">
        <v>130</v>
      </c>
      <c r="J33" s="64" t="s">
        <v>23</v>
      </c>
      <c r="K33" s="36">
        <f t="shared" si="2"/>
        <v>0</v>
      </c>
      <c r="L33" s="36"/>
      <c r="M33" s="36"/>
      <c r="N33" s="36">
        <f t="shared" si="3"/>
        <v>0.13</v>
      </c>
      <c r="O33" s="55"/>
      <c r="P33" s="55">
        <v>0.13</v>
      </c>
      <c r="Q33" s="55"/>
      <c r="R33" s="55"/>
      <c r="S33" s="55"/>
      <c r="T33" s="55"/>
      <c r="U33" s="56"/>
      <c r="V33" s="56"/>
      <c r="W33" s="55"/>
      <c r="X33" s="55"/>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46" t="s">
        <v>62</v>
      </c>
      <c r="AX33" s="45" t="s">
        <v>821</v>
      </c>
      <c r="AY33" s="23" t="s">
        <v>71</v>
      </c>
      <c r="AZ33" s="23" t="s">
        <v>210</v>
      </c>
      <c r="BA33" s="37" t="s">
        <v>64</v>
      </c>
      <c r="BB33" s="23" t="s">
        <v>1398</v>
      </c>
      <c r="BC33" s="23" t="s">
        <v>74</v>
      </c>
      <c r="BD33" s="23" t="s">
        <v>2129</v>
      </c>
      <c r="BE33" s="23"/>
      <c r="BF33" s="23">
        <v>6.5000000000000002E-2</v>
      </c>
    </row>
    <row r="34" spans="1:58" s="39" customFormat="1" ht="39.6">
      <c r="A34" s="31"/>
      <c r="B34" s="23">
        <v>27</v>
      </c>
      <c r="C34" s="50" t="s">
        <v>1937</v>
      </c>
      <c r="D34" s="23" t="s">
        <v>45</v>
      </c>
      <c r="E34" s="51">
        <v>0.5</v>
      </c>
      <c r="F34" s="51"/>
      <c r="G34" s="51">
        <v>0.5</v>
      </c>
      <c r="H34" s="44" t="s">
        <v>77</v>
      </c>
      <c r="I34" s="44" t="s">
        <v>77</v>
      </c>
      <c r="J34" s="121" t="s">
        <v>1938</v>
      </c>
      <c r="K34" s="36">
        <f t="shared" si="2"/>
        <v>0</v>
      </c>
      <c r="L34" s="36"/>
      <c r="M34" s="36"/>
      <c r="N34" s="36">
        <f t="shared" si="3"/>
        <v>0.5</v>
      </c>
      <c r="O34" s="142">
        <v>0.05</v>
      </c>
      <c r="P34" s="142"/>
      <c r="Q34" s="142"/>
      <c r="R34" s="142"/>
      <c r="S34" s="142">
        <v>0.05</v>
      </c>
      <c r="T34" s="142"/>
      <c r="U34" s="152"/>
      <c r="V34" s="152"/>
      <c r="W34" s="142"/>
      <c r="X34" s="55"/>
      <c r="Y34" s="152"/>
      <c r="Z34" s="152"/>
      <c r="AA34" s="152"/>
      <c r="AB34" s="152"/>
      <c r="AC34" s="152"/>
      <c r="AD34" s="152"/>
      <c r="AE34" s="152"/>
      <c r="AF34" s="152"/>
      <c r="AG34" s="152"/>
      <c r="AH34" s="152"/>
      <c r="AI34" s="152"/>
      <c r="AJ34" s="152"/>
      <c r="AK34" s="152"/>
      <c r="AL34" s="152"/>
      <c r="AM34" s="152"/>
      <c r="AN34" s="152"/>
      <c r="AO34" s="152"/>
      <c r="AP34" s="152"/>
      <c r="AQ34" s="152"/>
      <c r="AR34" s="152"/>
      <c r="AS34" s="152"/>
      <c r="AT34" s="152"/>
      <c r="AU34" s="152"/>
      <c r="AV34" s="152">
        <v>0.4</v>
      </c>
      <c r="AW34" s="46" t="s">
        <v>62</v>
      </c>
      <c r="AX34" s="45" t="s">
        <v>827</v>
      </c>
      <c r="AY34" s="23" t="s">
        <v>71</v>
      </c>
      <c r="AZ34" s="23" t="s">
        <v>210</v>
      </c>
      <c r="BA34" s="37" t="s">
        <v>72</v>
      </c>
      <c r="BB34" s="23" t="s">
        <v>1605</v>
      </c>
      <c r="BC34" s="23" t="s">
        <v>74</v>
      </c>
      <c r="BD34" s="23" t="s">
        <v>2129</v>
      </c>
      <c r="BE34" s="23"/>
      <c r="BF34" s="23">
        <v>0.25</v>
      </c>
    </row>
    <row r="35" spans="1:58" s="39" customFormat="1" ht="39.6">
      <c r="A35" s="31"/>
      <c r="B35" s="23">
        <v>28</v>
      </c>
      <c r="C35" s="59" t="s">
        <v>1939</v>
      </c>
      <c r="D35" s="23" t="s">
        <v>45</v>
      </c>
      <c r="E35" s="51">
        <v>0.5</v>
      </c>
      <c r="F35" s="51"/>
      <c r="G35" s="51">
        <v>0.5</v>
      </c>
      <c r="H35" s="44" t="s">
        <v>82</v>
      </c>
      <c r="I35" s="44" t="s">
        <v>82</v>
      </c>
      <c r="J35" s="110" t="s">
        <v>23</v>
      </c>
      <c r="K35" s="36">
        <f t="shared" si="2"/>
        <v>0</v>
      </c>
      <c r="L35" s="36"/>
      <c r="M35" s="36"/>
      <c r="N35" s="36">
        <f t="shared" si="3"/>
        <v>0.5</v>
      </c>
      <c r="O35" s="55"/>
      <c r="P35" s="55">
        <v>0.5</v>
      </c>
      <c r="Q35" s="55"/>
      <c r="R35" s="55"/>
      <c r="S35" s="55"/>
      <c r="T35" s="55"/>
      <c r="U35" s="56"/>
      <c r="V35" s="56"/>
      <c r="W35" s="55"/>
      <c r="X35" s="55"/>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46" t="s">
        <v>62</v>
      </c>
      <c r="AX35" s="45" t="s">
        <v>830</v>
      </c>
      <c r="AY35" s="23" t="s">
        <v>71</v>
      </c>
      <c r="AZ35" s="23" t="s">
        <v>210</v>
      </c>
      <c r="BA35" s="37" t="s">
        <v>64</v>
      </c>
      <c r="BB35" s="23" t="s">
        <v>1605</v>
      </c>
      <c r="BC35" s="23" t="s">
        <v>74</v>
      </c>
      <c r="BD35" s="23" t="s">
        <v>2129</v>
      </c>
      <c r="BE35" s="23"/>
      <c r="BF35" s="23">
        <v>0.25</v>
      </c>
    </row>
    <row r="36" spans="1:58" s="39" customFormat="1" ht="39.6">
      <c r="A36" s="31"/>
      <c r="B36" s="23">
        <v>29</v>
      </c>
      <c r="C36" s="50" t="s">
        <v>1940</v>
      </c>
      <c r="D36" s="23" t="s">
        <v>45</v>
      </c>
      <c r="E36" s="51">
        <v>1.2</v>
      </c>
      <c r="F36" s="51"/>
      <c r="G36" s="51">
        <v>1.2</v>
      </c>
      <c r="H36" s="44" t="s">
        <v>100</v>
      </c>
      <c r="I36" s="44" t="s">
        <v>100</v>
      </c>
      <c r="J36" s="64" t="s">
        <v>1941</v>
      </c>
      <c r="K36" s="36">
        <f t="shared" si="2"/>
        <v>0</v>
      </c>
      <c r="L36" s="36"/>
      <c r="M36" s="36"/>
      <c r="N36" s="36">
        <f t="shared" si="3"/>
        <v>1.2</v>
      </c>
      <c r="O36" s="55"/>
      <c r="P36" s="55"/>
      <c r="Q36" s="55"/>
      <c r="R36" s="55">
        <v>0.2</v>
      </c>
      <c r="S36" s="55">
        <v>0.5</v>
      </c>
      <c r="T36" s="55"/>
      <c r="U36" s="56"/>
      <c r="V36" s="56"/>
      <c r="W36" s="55"/>
      <c r="X36" s="55"/>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v>0.5</v>
      </c>
      <c r="AW36" s="46" t="s">
        <v>62</v>
      </c>
      <c r="AX36" s="45" t="s">
        <v>834</v>
      </c>
      <c r="AY36" s="23" t="s">
        <v>71</v>
      </c>
      <c r="AZ36" s="23" t="s">
        <v>210</v>
      </c>
      <c r="BA36" s="37" t="s">
        <v>64</v>
      </c>
      <c r="BB36" s="23" t="s">
        <v>1605</v>
      </c>
      <c r="BC36" s="23" t="s">
        <v>74</v>
      </c>
      <c r="BD36" s="23" t="s">
        <v>2129</v>
      </c>
      <c r="BE36" s="23"/>
      <c r="BF36" s="23">
        <v>0.6</v>
      </c>
    </row>
    <row r="37" spans="1:58" s="39" customFormat="1" ht="39.6">
      <c r="A37" s="31"/>
      <c r="B37" s="23">
        <v>30</v>
      </c>
      <c r="C37" s="50" t="s">
        <v>1942</v>
      </c>
      <c r="D37" s="23" t="s">
        <v>45</v>
      </c>
      <c r="E37" s="51">
        <v>1.2</v>
      </c>
      <c r="F37" s="51"/>
      <c r="G37" s="51">
        <v>1.2</v>
      </c>
      <c r="H37" s="44" t="s">
        <v>100</v>
      </c>
      <c r="I37" s="44" t="s">
        <v>100</v>
      </c>
      <c r="J37" s="64" t="s">
        <v>1941</v>
      </c>
      <c r="K37" s="36">
        <f t="shared" si="2"/>
        <v>0</v>
      </c>
      <c r="L37" s="36"/>
      <c r="M37" s="36"/>
      <c r="N37" s="36">
        <f t="shared" si="3"/>
        <v>1.2</v>
      </c>
      <c r="O37" s="55"/>
      <c r="P37" s="55"/>
      <c r="Q37" s="55"/>
      <c r="R37" s="55">
        <v>0.2</v>
      </c>
      <c r="S37" s="55"/>
      <c r="T37" s="55"/>
      <c r="U37" s="56"/>
      <c r="V37" s="56"/>
      <c r="W37" s="55"/>
      <c r="X37" s="55">
        <v>0.5</v>
      </c>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v>0.5</v>
      </c>
      <c r="AW37" s="46" t="s">
        <v>62</v>
      </c>
      <c r="AX37" s="45" t="s">
        <v>838</v>
      </c>
      <c r="AY37" s="23" t="s">
        <v>71</v>
      </c>
      <c r="AZ37" s="23" t="s">
        <v>210</v>
      </c>
      <c r="BA37" s="37" t="s">
        <v>64</v>
      </c>
      <c r="BB37" s="23" t="s">
        <v>1605</v>
      </c>
      <c r="BC37" s="23" t="s">
        <v>74</v>
      </c>
      <c r="BD37" s="23" t="s">
        <v>2129</v>
      </c>
      <c r="BE37" s="23"/>
      <c r="BF37" s="23">
        <v>0.6</v>
      </c>
    </row>
    <row r="38" spans="1:58" s="39" customFormat="1" ht="39.6">
      <c r="A38" s="31"/>
      <c r="B38" s="23">
        <v>31</v>
      </c>
      <c r="C38" s="50" t="s">
        <v>1943</v>
      </c>
      <c r="D38" s="23" t="s">
        <v>45</v>
      </c>
      <c r="E38" s="51">
        <v>0.52</v>
      </c>
      <c r="F38" s="51"/>
      <c r="G38" s="51">
        <v>0.52</v>
      </c>
      <c r="H38" s="44" t="s">
        <v>100</v>
      </c>
      <c r="I38" s="44" t="s">
        <v>100</v>
      </c>
      <c r="J38" s="64" t="s">
        <v>1944</v>
      </c>
      <c r="K38" s="36">
        <f t="shared" si="2"/>
        <v>0</v>
      </c>
      <c r="L38" s="36"/>
      <c r="M38" s="36"/>
      <c r="N38" s="36">
        <f t="shared" si="3"/>
        <v>0.52</v>
      </c>
      <c r="O38" s="55"/>
      <c r="P38" s="55"/>
      <c r="Q38" s="55"/>
      <c r="R38" s="55">
        <v>0.12</v>
      </c>
      <c r="S38" s="55"/>
      <c r="T38" s="55"/>
      <c r="U38" s="56"/>
      <c r="V38" s="56"/>
      <c r="W38" s="55"/>
      <c r="X38" s="55">
        <v>0.2</v>
      </c>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v>0.2</v>
      </c>
      <c r="AW38" s="46" t="s">
        <v>62</v>
      </c>
      <c r="AX38" s="45" t="s">
        <v>841</v>
      </c>
      <c r="AY38" s="23" t="s">
        <v>71</v>
      </c>
      <c r="AZ38" s="23" t="s">
        <v>210</v>
      </c>
      <c r="BA38" s="37" t="s">
        <v>64</v>
      </c>
      <c r="BB38" s="23" t="s">
        <v>1605</v>
      </c>
      <c r="BC38" s="23" t="s">
        <v>74</v>
      </c>
      <c r="BD38" s="23" t="s">
        <v>2129</v>
      </c>
      <c r="BE38" s="23"/>
      <c r="BF38" s="23">
        <v>0.26</v>
      </c>
    </row>
    <row r="39" spans="1:58" s="39" customFormat="1" ht="39.6">
      <c r="A39" s="31"/>
      <c r="B39" s="23">
        <v>32</v>
      </c>
      <c r="C39" s="50" t="s">
        <v>1945</v>
      </c>
      <c r="D39" s="23" t="s">
        <v>45</v>
      </c>
      <c r="E39" s="51">
        <v>0.25</v>
      </c>
      <c r="F39" s="51"/>
      <c r="G39" s="51">
        <v>0.25</v>
      </c>
      <c r="H39" s="44" t="s">
        <v>100</v>
      </c>
      <c r="I39" s="44" t="s">
        <v>100</v>
      </c>
      <c r="J39" s="64" t="s">
        <v>55</v>
      </c>
      <c r="K39" s="36">
        <f t="shared" si="2"/>
        <v>0</v>
      </c>
      <c r="L39" s="36"/>
      <c r="M39" s="36"/>
      <c r="N39" s="36">
        <f t="shared" si="3"/>
        <v>0.25</v>
      </c>
      <c r="O39" s="55"/>
      <c r="P39" s="55"/>
      <c r="Q39" s="55"/>
      <c r="R39" s="55"/>
      <c r="S39" s="55"/>
      <c r="T39" s="55"/>
      <c r="U39" s="56"/>
      <c r="V39" s="56"/>
      <c r="W39" s="55"/>
      <c r="X39" s="55"/>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v>0.25</v>
      </c>
      <c r="AW39" s="46" t="s">
        <v>62</v>
      </c>
      <c r="AX39" s="45" t="s">
        <v>845</v>
      </c>
      <c r="AY39" s="23" t="s">
        <v>71</v>
      </c>
      <c r="AZ39" s="23" t="s">
        <v>210</v>
      </c>
      <c r="BA39" s="37" t="s">
        <v>64</v>
      </c>
      <c r="BB39" s="23" t="s">
        <v>1605</v>
      </c>
      <c r="BC39" s="23" t="s">
        <v>74</v>
      </c>
      <c r="BD39" s="23" t="s">
        <v>2129</v>
      </c>
      <c r="BE39" s="23"/>
      <c r="BF39" s="23">
        <v>0.125</v>
      </c>
    </row>
    <row r="40" spans="1:58" s="39" customFormat="1" ht="39.6">
      <c r="A40" s="31"/>
      <c r="B40" s="23">
        <v>33</v>
      </c>
      <c r="C40" s="50" t="s">
        <v>1946</v>
      </c>
      <c r="D40" s="23" t="s">
        <v>45</v>
      </c>
      <c r="E40" s="51">
        <v>0.4</v>
      </c>
      <c r="F40" s="51"/>
      <c r="G40" s="51">
        <v>0.4</v>
      </c>
      <c r="H40" s="44" t="s">
        <v>100</v>
      </c>
      <c r="I40" s="44" t="s">
        <v>100</v>
      </c>
      <c r="J40" s="64" t="s">
        <v>1947</v>
      </c>
      <c r="K40" s="36">
        <f t="shared" si="2"/>
        <v>0</v>
      </c>
      <c r="L40" s="36"/>
      <c r="M40" s="36"/>
      <c r="N40" s="36">
        <f t="shared" si="3"/>
        <v>0.4</v>
      </c>
      <c r="O40" s="55"/>
      <c r="P40" s="55"/>
      <c r="Q40" s="55"/>
      <c r="R40" s="55"/>
      <c r="S40" s="55"/>
      <c r="T40" s="55"/>
      <c r="U40" s="56"/>
      <c r="V40" s="56"/>
      <c r="W40" s="55"/>
      <c r="X40" s="55">
        <v>0.2</v>
      </c>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v>0.2</v>
      </c>
      <c r="AW40" s="46" t="s">
        <v>62</v>
      </c>
      <c r="AX40" s="45" t="s">
        <v>1948</v>
      </c>
      <c r="AY40" s="23" t="s">
        <v>71</v>
      </c>
      <c r="AZ40" s="23" t="s">
        <v>210</v>
      </c>
      <c r="BA40" s="37" t="s">
        <v>64</v>
      </c>
      <c r="BB40" s="23" t="s">
        <v>1605</v>
      </c>
      <c r="BC40" s="23" t="s">
        <v>74</v>
      </c>
      <c r="BD40" s="23" t="s">
        <v>2129</v>
      </c>
      <c r="BE40" s="23"/>
      <c r="BF40" s="23">
        <v>0.2</v>
      </c>
    </row>
    <row r="41" spans="1:58" s="39" customFormat="1" ht="39.6">
      <c r="A41" s="31"/>
      <c r="B41" s="23">
        <v>34</v>
      </c>
      <c r="C41" s="50" t="s">
        <v>1949</v>
      </c>
      <c r="D41" s="23" t="s">
        <v>45</v>
      </c>
      <c r="E41" s="51">
        <v>0.45</v>
      </c>
      <c r="F41" s="51"/>
      <c r="G41" s="51">
        <v>0.45</v>
      </c>
      <c r="H41" s="44" t="s">
        <v>100</v>
      </c>
      <c r="I41" s="44" t="s">
        <v>100</v>
      </c>
      <c r="J41" s="64" t="s">
        <v>1950</v>
      </c>
      <c r="K41" s="36">
        <f t="shared" si="2"/>
        <v>0</v>
      </c>
      <c r="L41" s="36"/>
      <c r="M41" s="36"/>
      <c r="N41" s="36">
        <f t="shared" si="3"/>
        <v>0.45</v>
      </c>
      <c r="O41" s="55">
        <v>0.1</v>
      </c>
      <c r="P41" s="55">
        <v>0.3</v>
      </c>
      <c r="Q41" s="55"/>
      <c r="R41" s="55"/>
      <c r="S41" s="55"/>
      <c r="T41" s="55"/>
      <c r="U41" s="56"/>
      <c r="V41" s="56"/>
      <c r="W41" s="55"/>
      <c r="X41" s="55"/>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v>0.05</v>
      </c>
      <c r="AW41" s="46" t="s">
        <v>62</v>
      </c>
      <c r="AX41" s="45" t="s">
        <v>1951</v>
      </c>
      <c r="AY41" s="23" t="s">
        <v>71</v>
      </c>
      <c r="AZ41" s="23" t="s">
        <v>210</v>
      </c>
      <c r="BA41" s="37" t="s">
        <v>72</v>
      </c>
      <c r="BB41" s="23" t="s">
        <v>1952</v>
      </c>
      <c r="BC41" s="23" t="s">
        <v>74</v>
      </c>
      <c r="BD41" s="23" t="s">
        <v>2129</v>
      </c>
      <c r="BE41" s="23"/>
      <c r="BF41" s="23">
        <v>0.22500000000000001</v>
      </c>
    </row>
    <row r="42" spans="1:58" s="39" customFormat="1" ht="39.6">
      <c r="A42" s="31"/>
      <c r="B42" s="23">
        <v>35</v>
      </c>
      <c r="C42" s="50" t="s">
        <v>1675</v>
      </c>
      <c r="D42" s="23" t="s">
        <v>46</v>
      </c>
      <c r="E42" s="51">
        <v>3.5</v>
      </c>
      <c r="F42" s="51"/>
      <c r="G42" s="51">
        <v>3.5</v>
      </c>
      <c r="H42" s="23" t="s">
        <v>77</v>
      </c>
      <c r="I42" s="23" t="s">
        <v>77</v>
      </c>
      <c r="J42" s="64" t="s">
        <v>1676</v>
      </c>
      <c r="K42" s="36">
        <f t="shared" ref="K42:K50" si="4">G42-N42</f>
        <v>0</v>
      </c>
      <c r="L42" s="36"/>
      <c r="M42" s="36"/>
      <c r="N42" s="36">
        <f t="shared" ref="N42:N50" si="5">SUM(O42:AV42)</f>
        <v>3.5</v>
      </c>
      <c r="O42" s="58"/>
      <c r="P42" s="58"/>
      <c r="Q42" s="58"/>
      <c r="R42" s="58"/>
      <c r="S42" s="58">
        <v>1.4</v>
      </c>
      <c r="T42" s="58"/>
      <c r="U42" s="60"/>
      <c r="V42" s="60"/>
      <c r="W42" s="58"/>
      <c r="X42" s="58">
        <v>0.2</v>
      </c>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v>1.9</v>
      </c>
      <c r="AW42" s="46" t="s">
        <v>62</v>
      </c>
      <c r="AX42" s="45" t="s">
        <v>762</v>
      </c>
      <c r="AY42" s="23" t="s">
        <v>71</v>
      </c>
      <c r="AZ42" s="23" t="s">
        <v>64</v>
      </c>
      <c r="BA42" s="37" t="s">
        <v>64</v>
      </c>
      <c r="BB42" s="23" t="s">
        <v>1677</v>
      </c>
      <c r="BC42" s="23"/>
      <c r="BD42" s="23" t="s">
        <v>210</v>
      </c>
      <c r="BE42" s="23"/>
      <c r="BF42" s="23">
        <v>3.5</v>
      </c>
    </row>
    <row r="43" spans="1:58" s="39" customFormat="1" ht="39.6">
      <c r="A43" s="31"/>
      <c r="B43" s="23">
        <v>36</v>
      </c>
      <c r="C43" s="50" t="s">
        <v>1684</v>
      </c>
      <c r="D43" s="23" t="s">
        <v>46</v>
      </c>
      <c r="E43" s="51">
        <v>2.08</v>
      </c>
      <c r="F43" s="51"/>
      <c r="G43" s="51">
        <v>2.08</v>
      </c>
      <c r="H43" s="23" t="s">
        <v>1685</v>
      </c>
      <c r="I43" s="23" t="s">
        <v>1685</v>
      </c>
      <c r="J43" s="64" t="s">
        <v>1686</v>
      </c>
      <c r="K43" s="36">
        <f t="shared" si="4"/>
        <v>0</v>
      </c>
      <c r="L43" s="36"/>
      <c r="M43" s="36"/>
      <c r="N43" s="36">
        <f t="shared" si="5"/>
        <v>2.08</v>
      </c>
      <c r="O43" s="58"/>
      <c r="P43" s="58"/>
      <c r="Q43" s="58"/>
      <c r="R43" s="58"/>
      <c r="S43" s="58">
        <v>0.31</v>
      </c>
      <c r="T43" s="58"/>
      <c r="U43" s="60"/>
      <c r="V43" s="60"/>
      <c r="W43" s="58"/>
      <c r="X43" s="58">
        <v>0.05</v>
      </c>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v>1.72</v>
      </c>
      <c r="AW43" s="46" t="s">
        <v>62</v>
      </c>
      <c r="AX43" s="45" t="s">
        <v>769</v>
      </c>
      <c r="AY43" s="23" t="s">
        <v>71</v>
      </c>
      <c r="AZ43" s="23" t="s">
        <v>64</v>
      </c>
      <c r="BA43" s="37" t="s">
        <v>72</v>
      </c>
      <c r="BB43" s="23" t="s">
        <v>1677</v>
      </c>
      <c r="BC43" s="23"/>
      <c r="BD43" s="23" t="s">
        <v>210</v>
      </c>
      <c r="BE43" s="23"/>
      <c r="BF43" s="23">
        <v>2.08</v>
      </c>
    </row>
    <row r="44" spans="1:58" s="39" customFormat="1" ht="39.6">
      <c r="A44" s="31"/>
      <c r="B44" s="23">
        <v>37</v>
      </c>
      <c r="C44" s="50" t="s">
        <v>1687</v>
      </c>
      <c r="D44" s="23" t="s">
        <v>46</v>
      </c>
      <c r="E44" s="51">
        <v>2.67</v>
      </c>
      <c r="F44" s="51"/>
      <c r="G44" s="51">
        <v>2.67</v>
      </c>
      <c r="H44" s="23" t="s">
        <v>1685</v>
      </c>
      <c r="I44" s="23" t="s">
        <v>1685</v>
      </c>
      <c r="J44" s="64" t="s">
        <v>1688</v>
      </c>
      <c r="K44" s="36">
        <f t="shared" si="4"/>
        <v>0</v>
      </c>
      <c r="L44" s="36"/>
      <c r="M44" s="36"/>
      <c r="N44" s="36">
        <f t="shared" si="5"/>
        <v>2.67</v>
      </c>
      <c r="O44" s="58"/>
      <c r="P44" s="58"/>
      <c r="Q44" s="58"/>
      <c r="R44" s="58"/>
      <c r="S44" s="58">
        <v>0.42</v>
      </c>
      <c r="T44" s="58"/>
      <c r="U44" s="60"/>
      <c r="V44" s="60"/>
      <c r="W44" s="58">
        <v>0.75</v>
      </c>
      <c r="X44" s="58"/>
      <c r="Y44" s="60"/>
      <c r="Z44" s="60"/>
      <c r="AA44" s="60"/>
      <c r="AB44" s="60"/>
      <c r="AC44" s="60"/>
      <c r="AD44" s="60"/>
      <c r="AE44" s="60"/>
      <c r="AF44" s="60"/>
      <c r="AG44" s="60"/>
      <c r="AH44" s="60"/>
      <c r="AI44" s="60"/>
      <c r="AJ44" s="60"/>
      <c r="AK44" s="60"/>
      <c r="AL44" s="60"/>
      <c r="AM44" s="60"/>
      <c r="AN44" s="60"/>
      <c r="AO44" s="60"/>
      <c r="AP44" s="60"/>
      <c r="AQ44" s="60"/>
      <c r="AR44" s="60"/>
      <c r="AS44" s="60"/>
      <c r="AT44" s="60"/>
      <c r="AU44" s="60"/>
      <c r="AV44" s="60">
        <v>1.5</v>
      </c>
      <c r="AW44" s="46" t="s">
        <v>62</v>
      </c>
      <c r="AX44" s="45" t="s">
        <v>773</v>
      </c>
      <c r="AY44" s="23" t="s">
        <v>71</v>
      </c>
      <c r="AZ44" s="23" t="s">
        <v>64</v>
      </c>
      <c r="BA44" s="37" t="s">
        <v>72</v>
      </c>
      <c r="BB44" s="23" t="s">
        <v>1677</v>
      </c>
      <c r="BC44" s="23"/>
      <c r="BD44" s="23" t="s">
        <v>210</v>
      </c>
      <c r="BE44" s="23"/>
      <c r="BF44" s="23">
        <v>2.67</v>
      </c>
    </row>
    <row r="45" spans="1:58" s="39" customFormat="1" ht="62.4">
      <c r="A45" s="31"/>
      <c r="B45" s="23">
        <v>38</v>
      </c>
      <c r="C45" s="50" t="s">
        <v>1689</v>
      </c>
      <c r="D45" s="23" t="s">
        <v>46</v>
      </c>
      <c r="E45" s="51">
        <v>19.670000000000002</v>
      </c>
      <c r="F45" s="51"/>
      <c r="G45" s="51">
        <v>19.670000000000002</v>
      </c>
      <c r="H45" s="23" t="s">
        <v>1690</v>
      </c>
      <c r="I45" s="23" t="s">
        <v>1690</v>
      </c>
      <c r="J45" s="64" t="s">
        <v>1691</v>
      </c>
      <c r="K45" s="36">
        <f t="shared" si="4"/>
        <v>0</v>
      </c>
      <c r="L45" s="36"/>
      <c r="M45" s="36"/>
      <c r="N45" s="36">
        <f t="shared" si="5"/>
        <v>19.669999999999998</v>
      </c>
      <c r="O45" s="58"/>
      <c r="P45" s="58">
        <v>0.49</v>
      </c>
      <c r="Q45" s="58">
        <v>1.56</v>
      </c>
      <c r="R45" s="58"/>
      <c r="S45" s="58">
        <v>1.08</v>
      </c>
      <c r="T45" s="58">
        <v>0.89</v>
      </c>
      <c r="U45" s="60">
        <v>0.52</v>
      </c>
      <c r="V45" s="60"/>
      <c r="W45" s="58">
        <v>3.24</v>
      </c>
      <c r="X45" s="58"/>
      <c r="Y45" s="60"/>
      <c r="Z45" s="60"/>
      <c r="AA45" s="60"/>
      <c r="AB45" s="60"/>
      <c r="AC45" s="60"/>
      <c r="AD45" s="60"/>
      <c r="AE45" s="60"/>
      <c r="AF45" s="60"/>
      <c r="AG45" s="60"/>
      <c r="AH45" s="60"/>
      <c r="AI45" s="60"/>
      <c r="AJ45" s="60"/>
      <c r="AK45" s="60"/>
      <c r="AL45" s="60"/>
      <c r="AM45" s="60"/>
      <c r="AN45" s="60"/>
      <c r="AO45" s="60"/>
      <c r="AP45" s="60"/>
      <c r="AQ45" s="60"/>
      <c r="AR45" s="60"/>
      <c r="AS45" s="60"/>
      <c r="AT45" s="60">
        <v>0.53</v>
      </c>
      <c r="AU45" s="60"/>
      <c r="AV45" s="60">
        <v>11.36</v>
      </c>
      <c r="AW45" s="46" t="s">
        <v>62</v>
      </c>
      <c r="AX45" s="45" t="s">
        <v>1692</v>
      </c>
      <c r="AY45" s="23" t="s">
        <v>71</v>
      </c>
      <c r="AZ45" s="23" t="s">
        <v>64</v>
      </c>
      <c r="BA45" s="37" t="s">
        <v>72</v>
      </c>
      <c r="BB45" s="23" t="s">
        <v>1677</v>
      </c>
      <c r="BC45" s="23"/>
      <c r="BD45" s="23" t="s">
        <v>210</v>
      </c>
      <c r="BE45" s="23"/>
      <c r="BF45" s="23">
        <v>19.670000000000002</v>
      </c>
    </row>
    <row r="46" spans="1:58" s="39" customFormat="1" ht="46.8">
      <c r="A46" s="31" t="s">
        <v>61</v>
      </c>
      <c r="B46" s="23">
        <v>39</v>
      </c>
      <c r="C46" s="50" t="s">
        <v>1700</v>
      </c>
      <c r="D46" s="23" t="s">
        <v>46</v>
      </c>
      <c r="E46" s="51">
        <v>13.7</v>
      </c>
      <c r="F46" s="51"/>
      <c r="G46" s="51">
        <v>13.7</v>
      </c>
      <c r="H46" s="23" t="s">
        <v>1701</v>
      </c>
      <c r="I46" s="23" t="s">
        <v>1701</v>
      </c>
      <c r="J46" s="64" t="s">
        <v>1702</v>
      </c>
      <c r="K46" s="36">
        <f t="shared" si="4"/>
        <v>0</v>
      </c>
      <c r="L46" s="36"/>
      <c r="M46" s="36"/>
      <c r="N46" s="36">
        <f t="shared" si="5"/>
        <v>13.7</v>
      </c>
      <c r="O46" s="55"/>
      <c r="P46" s="55">
        <v>0.2</v>
      </c>
      <c r="Q46" s="55"/>
      <c r="R46" s="55"/>
      <c r="S46" s="55">
        <v>3.8</v>
      </c>
      <c r="T46" s="55">
        <v>1.5</v>
      </c>
      <c r="U46" s="56"/>
      <c r="V46" s="56"/>
      <c r="W46" s="55"/>
      <c r="X46" s="55">
        <v>2.5</v>
      </c>
      <c r="Y46" s="56"/>
      <c r="Z46" s="56"/>
      <c r="AA46" s="56"/>
      <c r="AB46" s="56"/>
      <c r="AC46" s="56"/>
      <c r="AD46" s="56"/>
      <c r="AE46" s="56"/>
      <c r="AF46" s="56"/>
      <c r="AG46" s="56"/>
      <c r="AH46" s="56"/>
      <c r="AI46" s="56"/>
      <c r="AJ46" s="56"/>
      <c r="AK46" s="56"/>
      <c r="AL46" s="56"/>
      <c r="AM46" s="56"/>
      <c r="AN46" s="56"/>
      <c r="AO46" s="56"/>
      <c r="AP46" s="56"/>
      <c r="AQ46" s="56"/>
      <c r="AR46" s="56"/>
      <c r="AS46" s="56"/>
      <c r="AT46" s="56">
        <v>1</v>
      </c>
      <c r="AU46" s="56"/>
      <c r="AV46" s="56">
        <v>4.7</v>
      </c>
      <c r="AW46" s="46" t="s">
        <v>62</v>
      </c>
      <c r="AX46" s="45" t="s">
        <v>1703</v>
      </c>
      <c r="AY46" s="23" t="s">
        <v>71</v>
      </c>
      <c r="AZ46" s="23" t="s">
        <v>64</v>
      </c>
      <c r="BA46" s="37" t="s">
        <v>72</v>
      </c>
      <c r="BB46" s="23" t="s">
        <v>1677</v>
      </c>
      <c r="BC46" s="23" t="s">
        <v>1704</v>
      </c>
      <c r="BD46" s="23" t="s">
        <v>2119</v>
      </c>
      <c r="BE46" s="23"/>
      <c r="BF46" s="23">
        <v>10.7</v>
      </c>
    </row>
    <row r="47" spans="1:58" s="39" customFormat="1" ht="46.8">
      <c r="A47" s="31"/>
      <c r="B47" s="23">
        <v>40</v>
      </c>
      <c r="C47" s="50" t="s">
        <v>1707</v>
      </c>
      <c r="D47" s="23" t="s">
        <v>46</v>
      </c>
      <c r="E47" s="51">
        <v>6</v>
      </c>
      <c r="F47" s="51"/>
      <c r="G47" s="51">
        <v>6</v>
      </c>
      <c r="H47" s="23" t="s">
        <v>241</v>
      </c>
      <c r="I47" s="23" t="s">
        <v>241</v>
      </c>
      <c r="J47" s="64" t="s">
        <v>1708</v>
      </c>
      <c r="K47" s="36">
        <f t="shared" si="4"/>
        <v>0</v>
      </c>
      <c r="L47" s="36"/>
      <c r="M47" s="36"/>
      <c r="N47" s="36">
        <f t="shared" si="5"/>
        <v>6</v>
      </c>
      <c r="O47" s="58"/>
      <c r="P47" s="58">
        <v>0.2</v>
      </c>
      <c r="Q47" s="58"/>
      <c r="R47" s="58"/>
      <c r="S47" s="58">
        <v>0.8</v>
      </c>
      <c r="T47" s="58">
        <v>1.5</v>
      </c>
      <c r="U47" s="60"/>
      <c r="V47" s="60"/>
      <c r="W47" s="58"/>
      <c r="X47" s="58"/>
      <c r="Y47" s="60"/>
      <c r="Z47" s="60"/>
      <c r="AA47" s="60"/>
      <c r="AB47" s="60"/>
      <c r="AC47" s="60"/>
      <c r="AD47" s="60"/>
      <c r="AE47" s="60"/>
      <c r="AF47" s="60"/>
      <c r="AG47" s="60"/>
      <c r="AH47" s="60"/>
      <c r="AI47" s="60"/>
      <c r="AJ47" s="60"/>
      <c r="AK47" s="60"/>
      <c r="AL47" s="60"/>
      <c r="AM47" s="60"/>
      <c r="AN47" s="60"/>
      <c r="AO47" s="60"/>
      <c r="AP47" s="60"/>
      <c r="AQ47" s="60"/>
      <c r="AR47" s="60"/>
      <c r="AS47" s="60"/>
      <c r="AT47" s="60">
        <v>1.5</v>
      </c>
      <c r="AU47" s="60"/>
      <c r="AV47" s="60">
        <v>2</v>
      </c>
      <c r="AW47" s="46" t="s">
        <v>62</v>
      </c>
      <c r="AX47" s="45" t="s">
        <v>1709</v>
      </c>
      <c r="AY47" s="23" t="s">
        <v>71</v>
      </c>
      <c r="AZ47" s="23" t="s">
        <v>64</v>
      </c>
      <c r="BA47" s="37" t="s">
        <v>72</v>
      </c>
      <c r="BB47" s="23" t="s">
        <v>1677</v>
      </c>
      <c r="BC47" s="23" t="s">
        <v>1704</v>
      </c>
      <c r="BD47" s="23" t="s">
        <v>2119</v>
      </c>
      <c r="BE47" s="23"/>
      <c r="BF47" s="23">
        <v>6</v>
      </c>
    </row>
    <row r="48" spans="1:58" s="39" customFormat="1" ht="39.6">
      <c r="A48" s="31"/>
      <c r="B48" s="23">
        <v>41</v>
      </c>
      <c r="C48" s="50" t="s">
        <v>1720</v>
      </c>
      <c r="D48" s="23" t="s">
        <v>46</v>
      </c>
      <c r="E48" s="51">
        <v>8.6199999999999992</v>
      </c>
      <c r="F48" s="51"/>
      <c r="G48" s="51">
        <v>8.6199999999999992</v>
      </c>
      <c r="H48" s="44" t="s">
        <v>82</v>
      </c>
      <c r="I48" s="44" t="s">
        <v>82</v>
      </c>
      <c r="J48" s="64" t="s">
        <v>55</v>
      </c>
      <c r="K48" s="36">
        <f t="shared" si="4"/>
        <v>0</v>
      </c>
      <c r="L48" s="36"/>
      <c r="M48" s="36"/>
      <c r="N48" s="36">
        <f t="shared" si="5"/>
        <v>8.620000000000001</v>
      </c>
      <c r="O48" s="58"/>
      <c r="P48" s="58"/>
      <c r="Q48" s="58"/>
      <c r="R48" s="58"/>
      <c r="S48" s="58"/>
      <c r="T48" s="58"/>
      <c r="U48" s="60">
        <v>1.95</v>
      </c>
      <c r="V48" s="60"/>
      <c r="W48" s="58"/>
      <c r="X48" s="58">
        <v>2.04</v>
      </c>
      <c r="Y48" s="60"/>
      <c r="Z48" s="60"/>
      <c r="AA48" s="60"/>
      <c r="AB48" s="60"/>
      <c r="AC48" s="60"/>
      <c r="AD48" s="60"/>
      <c r="AE48" s="60"/>
      <c r="AF48" s="60"/>
      <c r="AG48" s="60"/>
      <c r="AH48" s="60"/>
      <c r="AI48" s="60"/>
      <c r="AJ48" s="60"/>
      <c r="AK48" s="60"/>
      <c r="AL48" s="60"/>
      <c r="AM48" s="60"/>
      <c r="AN48" s="60"/>
      <c r="AO48" s="60"/>
      <c r="AP48" s="60"/>
      <c r="AQ48" s="60"/>
      <c r="AR48" s="60"/>
      <c r="AS48" s="60"/>
      <c r="AT48" s="60">
        <v>4.63</v>
      </c>
      <c r="AU48" s="60"/>
      <c r="AV48" s="60"/>
      <c r="AW48" s="46" t="s">
        <v>62</v>
      </c>
      <c r="AX48" s="45" t="s">
        <v>1721</v>
      </c>
      <c r="AY48" s="23" t="s">
        <v>71</v>
      </c>
      <c r="AZ48" s="23" t="s">
        <v>64</v>
      </c>
      <c r="BA48" s="37" t="s">
        <v>72</v>
      </c>
      <c r="BB48" s="23" t="s">
        <v>1677</v>
      </c>
      <c r="BC48" s="23"/>
      <c r="BD48" s="23" t="s">
        <v>210</v>
      </c>
      <c r="BE48" s="23"/>
      <c r="BF48" s="23">
        <v>8.6199999999999992</v>
      </c>
    </row>
    <row r="49" spans="1:58" s="39" customFormat="1" ht="54.75" customHeight="1">
      <c r="A49" s="31"/>
      <c r="B49" s="23">
        <v>42</v>
      </c>
      <c r="C49" s="50" t="s">
        <v>1694</v>
      </c>
      <c r="D49" s="23" t="s">
        <v>46</v>
      </c>
      <c r="E49" s="51">
        <v>36.65</v>
      </c>
      <c r="F49" s="51"/>
      <c r="G49" s="51">
        <v>36.65</v>
      </c>
      <c r="H49" s="23" t="s">
        <v>70</v>
      </c>
      <c r="I49" s="23" t="s">
        <v>70</v>
      </c>
      <c r="J49" s="64" t="s">
        <v>1695</v>
      </c>
      <c r="K49" s="277">
        <f>G49-L49</f>
        <v>0</v>
      </c>
      <c r="L49" s="277">
        <f>SUM(N49:AV49)</f>
        <v>36.65</v>
      </c>
      <c r="M49" s="277">
        <f>SUM(O49:AV49)</f>
        <v>36.65</v>
      </c>
      <c r="N49" s="36"/>
      <c r="O49" s="58">
        <v>0.9</v>
      </c>
      <c r="P49" s="58">
        <v>7.0000000000000007E-2</v>
      </c>
      <c r="Q49" s="58"/>
      <c r="R49" s="58"/>
      <c r="S49" s="58">
        <v>1.42</v>
      </c>
      <c r="T49" s="58"/>
      <c r="U49" s="60"/>
      <c r="V49" s="60"/>
      <c r="W49" s="58"/>
      <c r="X49" s="58">
        <v>4.49</v>
      </c>
      <c r="Y49" s="60"/>
      <c r="Z49" s="60"/>
      <c r="AA49" s="60"/>
      <c r="AB49" s="60"/>
      <c r="AC49" s="60"/>
      <c r="AD49" s="60"/>
      <c r="AE49" s="60"/>
      <c r="AF49" s="60"/>
      <c r="AG49" s="60"/>
      <c r="AH49" s="60"/>
      <c r="AI49" s="60"/>
      <c r="AJ49" s="60"/>
      <c r="AK49" s="60"/>
      <c r="AL49" s="60"/>
      <c r="AM49" s="60"/>
      <c r="AN49" s="60"/>
      <c r="AO49" s="60"/>
      <c r="AP49" s="60"/>
      <c r="AQ49" s="60"/>
      <c r="AR49" s="60"/>
      <c r="AS49" s="60"/>
      <c r="AT49" s="60">
        <v>7.94</v>
      </c>
      <c r="AU49" s="60"/>
      <c r="AV49" s="261">
        <v>21.83</v>
      </c>
      <c r="AW49" s="46" t="s">
        <v>62</v>
      </c>
      <c r="AX49" s="44" t="s">
        <v>1696</v>
      </c>
      <c r="AY49" s="23" t="s">
        <v>71</v>
      </c>
      <c r="AZ49" s="23" t="s">
        <v>64</v>
      </c>
      <c r="BA49" s="37" t="s">
        <v>72</v>
      </c>
      <c r="BB49" s="23" t="s">
        <v>1677</v>
      </c>
      <c r="BC49" s="23"/>
      <c r="BD49" s="23" t="s">
        <v>210</v>
      </c>
      <c r="BE49" s="23"/>
      <c r="BF49" s="23">
        <v>25.65</v>
      </c>
    </row>
    <row r="50" spans="1:58" s="39" customFormat="1" ht="46.8">
      <c r="A50" s="31"/>
      <c r="B50" s="23">
        <v>43</v>
      </c>
      <c r="C50" s="50" t="s">
        <v>1735</v>
      </c>
      <c r="D50" s="23" t="s">
        <v>46</v>
      </c>
      <c r="E50" s="51">
        <v>12.66</v>
      </c>
      <c r="F50" s="51"/>
      <c r="G50" s="51">
        <v>12.66</v>
      </c>
      <c r="H50" s="44" t="s">
        <v>100</v>
      </c>
      <c r="I50" s="44" t="s">
        <v>100</v>
      </c>
      <c r="J50" s="64" t="s">
        <v>1736</v>
      </c>
      <c r="K50" s="36">
        <f t="shared" si="4"/>
        <v>0</v>
      </c>
      <c r="L50" s="36"/>
      <c r="M50" s="36"/>
      <c r="N50" s="36">
        <f t="shared" si="5"/>
        <v>12.66</v>
      </c>
      <c r="O50" s="58"/>
      <c r="P50" s="58"/>
      <c r="Q50" s="58"/>
      <c r="R50" s="58"/>
      <c r="S50" s="58">
        <v>0.55000000000000004</v>
      </c>
      <c r="T50" s="58"/>
      <c r="U50" s="60">
        <v>1.68</v>
      </c>
      <c r="V50" s="60"/>
      <c r="W50" s="58"/>
      <c r="X50" s="58">
        <v>0.32</v>
      </c>
      <c r="Y50" s="60"/>
      <c r="Z50" s="60"/>
      <c r="AA50" s="60"/>
      <c r="AB50" s="60"/>
      <c r="AC50" s="60"/>
      <c r="AD50" s="60"/>
      <c r="AE50" s="60"/>
      <c r="AF50" s="60"/>
      <c r="AG50" s="60"/>
      <c r="AH50" s="60"/>
      <c r="AI50" s="60"/>
      <c r="AJ50" s="60"/>
      <c r="AK50" s="60"/>
      <c r="AL50" s="60"/>
      <c r="AM50" s="60"/>
      <c r="AN50" s="60"/>
      <c r="AO50" s="60"/>
      <c r="AP50" s="60"/>
      <c r="AQ50" s="60"/>
      <c r="AR50" s="60"/>
      <c r="AS50" s="60"/>
      <c r="AT50" s="60">
        <v>0.5</v>
      </c>
      <c r="AU50" s="60"/>
      <c r="AV50" s="60">
        <v>9.61</v>
      </c>
      <c r="AW50" s="46" t="s">
        <v>62</v>
      </c>
      <c r="AX50" s="45" t="s">
        <v>1737</v>
      </c>
      <c r="AY50" s="23" t="s">
        <v>149</v>
      </c>
      <c r="AZ50" s="23" t="s">
        <v>64</v>
      </c>
      <c r="BA50" s="37" t="s">
        <v>72</v>
      </c>
      <c r="BB50" s="23" t="s">
        <v>1677</v>
      </c>
      <c r="BC50" s="23"/>
      <c r="BD50" s="23" t="s">
        <v>210</v>
      </c>
      <c r="BE50" s="23"/>
      <c r="BF50" s="23">
        <v>8.66</v>
      </c>
    </row>
    <row r="51" spans="1:58" s="298" customFormat="1" ht="23.4" customHeight="1">
      <c r="A51" s="16"/>
      <c r="B51" s="293" t="s">
        <v>66</v>
      </c>
      <c r="C51" s="541" t="s">
        <v>2214</v>
      </c>
      <c r="D51" s="542"/>
      <c r="E51" s="542"/>
      <c r="F51" s="542"/>
      <c r="G51" s="543"/>
      <c r="H51" s="293"/>
      <c r="I51" s="293"/>
      <c r="J51" s="294"/>
      <c r="K51" s="295"/>
      <c r="L51" s="295"/>
      <c r="M51" s="295"/>
      <c r="N51" s="295"/>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6"/>
      <c r="AX51" s="293"/>
      <c r="AY51" s="293"/>
      <c r="AZ51" s="293"/>
      <c r="BA51" s="297"/>
      <c r="BB51" s="293"/>
      <c r="BC51" s="293"/>
      <c r="BD51" s="293"/>
      <c r="BE51" s="293"/>
      <c r="BF51" s="293"/>
    </row>
    <row r="52" spans="1:58" s="39" customFormat="1" ht="33" customHeight="1">
      <c r="A52" s="31"/>
      <c r="B52" s="23">
        <v>1</v>
      </c>
      <c r="C52" s="106" t="s">
        <v>2215</v>
      </c>
      <c r="D52" s="23" t="s">
        <v>48</v>
      </c>
      <c r="E52" s="69">
        <v>5.0599999999999996</v>
      </c>
      <c r="F52" s="69"/>
      <c r="G52" s="69">
        <f>E52</f>
        <v>5.0599999999999996</v>
      </c>
      <c r="H52" s="44"/>
      <c r="I52" s="44" t="s">
        <v>241</v>
      </c>
      <c r="J52" s="64" t="s">
        <v>525</v>
      </c>
      <c r="K52" s="36"/>
      <c r="L52" s="36"/>
      <c r="M52" s="36"/>
      <c r="N52" s="36"/>
      <c r="O52" s="58"/>
      <c r="P52" s="58"/>
      <c r="Q52" s="58"/>
      <c r="R52" s="58"/>
      <c r="S52" s="58"/>
      <c r="T52" s="58"/>
      <c r="U52" s="60"/>
      <c r="V52" s="60"/>
      <c r="W52" s="58"/>
      <c r="X52" s="58"/>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46" t="s">
        <v>526</v>
      </c>
      <c r="AX52" s="23"/>
      <c r="AY52" s="23" t="s">
        <v>197</v>
      </c>
      <c r="AZ52" s="23" t="s">
        <v>72</v>
      </c>
      <c r="BA52" s="37"/>
      <c r="BB52" s="23" t="s">
        <v>242</v>
      </c>
      <c r="BC52" s="23" t="s">
        <v>74</v>
      </c>
      <c r="BD52" s="23" t="s">
        <v>2164</v>
      </c>
      <c r="BE52" s="23"/>
      <c r="BF52" s="23"/>
    </row>
    <row r="53" spans="1:58" s="39" customFormat="1" ht="33" customHeight="1">
      <c r="A53" s="31"/>
      <c r="B53" s="23">
        <v>2</v>
      </c>
      <c r="C53" s="106" t="s">
        <v>2216</v>
      </c>
      <c r="D53" s="23" t="s">
        <v>48</v>
      </c>
      <c r="E53" s="69">
        <v>3.3</v>
      </c>
      <c r="F53" s="69"/>
      <c r="G53" s="69">
        <f>E53</f>
        <v>3.3</v>
      </c>
      <c r="H53" s="44"/>
      <c r="I53" s="44" t="s">
        <v>241</v>
      </c>
      <c r="J53" s="64" t="s">
        <v>529</v>
      </c>
      <c r="K53" s="36"/>
      <c r="L53" s="36"/>
      <c r="M53" s="36"/>
      <c r="N53" s="36"/>
      <c r="O53" s="58"/>
      <c r="P53" s="58"/>
      <c r="Q53" s="58"/>
      <c r="R53" s="58"/>
      <c r="S53" s="58"/>
      <c r="T53" s="58"/>
      <c r="U53" s="60"/>
      <c r="V53" s="60"/>
      <c r="W53" s="58"/>
      <c r="X53" s="58"/>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46" t="s">
        <v>526</v>
      </c>
      <c r="AX53" s="23"/>
      <c r="AY53" s="23" t="s">
        <v>71</v>
      </c>
      <c r="AZ53" s="23" t="s">
        <v>72</v>
      </c>
      <c r="BA53" s="37"/>
      <c r="BB53" s="23" t="s">
        <v>242</v>
      </c>
      <c r="BC53" s="23" t="s">
        <v>74</v>
      </c>
      <c r="BD53" s="23" t="s">
        <v>2164</v>
      </c>
      <c r="BE53" s="23"/>
      <c r="BF53" s="23"/>
    </row>
    <row r="54" spans="1:58" s="39" customFormat="1" ht="33.6">
      <c r="A54" s="31"/>
      <c r="B54" s="23">
        <v>3</v>
      </c>
      <c r="C54" s="50" t="s">
        <v>1864</v>
      </c>
      <c r="D54" s="23" t="s">
        <v>38</v>
      </c>
      <c r="E54" s="51">
        <v>10</v>
      </c>
      <c r="F54" s="51"/>
      <c r="G54" s="51">
        <v>10</v>
      </c>
      <c r="H54" s="44"/>
      <c r="I54" s="44" t="s">
        <v>130</v>
      </c>
      <c r="J54" s="58"/>
      <c r="K54" s="36"/>
      <c r="L54" s="36"/>
      <c r="M54" s="36"/>
      <c r="N54" s="36"/>
      <c r="O54" s="58"/>
      <c r="P54" s="58"/>
      <c r="Q54" s="58"/>
      <c r="R54" s="58"/>
      <c r="S54" s="58"/>
      <c r="T54" s="58"/>
      <c r="U54" s="77"/>
      <c r="V54" s="77"/>
      <c r="W54" s="58"/>
      <c r="X54" s="58"/>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46" t="s">
        <v>1865</v>
      </c>
      <c r="AX54" s="23"/>
      <c r="AY54" s="23"/>
      <c r="AZ54" s="23" t="s">
        <v>210</v>
      </c>
      <c r="BA54" s="37"/>
      <c r="BB54" s="23" t="s">
        <v>131</v>
      </c>
      <c r="BC54" s="42" t="s">
        <v>74</v>
      </c>
      <c r="BD54" s="23" t="s">
        <v>1866</v>
      </c>
      <c r="BE54" s="23"/>
      <c r="BF54" s="23"/>
    </row>
    <row r="55" spans="1:58" s="39" customFormat="1" ht="33.6">
      <c r="A55" s="31"/>
      <c r="B55" s="23">
        <v>4</v>
      </c>
      <c r="C55" s="50" t="s">
        <v>1870</v>
      </c>
      <c r="D55" s="23" t="s">
        <v>778</v>
      </c>
      <c r="E55" s="223">
        <v>0.4</v>
      </c>
      <c r="F55" s="51"/>
      <c r="G55" s="223">
        <v>0.4</v>
      </c>
      <c r="H55" s="151"/>
      <c r="I55" s="44" t="s">
        <v>130</v>
      </c>
      <c r="J55" s="64"/>
      <c r="K55" s="36"/>
      <c r="L55" s="36"/>
      <c r="M55" s="36"/>
      <c r="N55" s="36"/>
      <c r="O55" s="55"/>
      <c r="P55" s="55"/>
      <c r="Q55" s="55"/>
      <c r="R55" s="55"/>
      <c r="S55" s="55"/>
      <c r="T55" s="55"/>
      <c r="U55" s="56"/>
      <c r="V55" s="56"/>
      <c r="W55" s="55"/>
      <c r="X55" s="55"/>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46" t="s">
        <v>390</v>
      </c>
      <c r="AX55" s="23"/>
      <c r="AY55" s="23" t="s">
        <v>114</v>
      </c>
      <c r="AZ55" s="23" t="s">
        <v>210</v>
      </c>
      <c r="BA55" s="37"/>
      <c r="BB55" s="23" t="s">
        <v>1871</v>
      </c>
      <c r="BC55" s="23" t="s">
        <v>1872</v>
      </c>
      <c r="BD55" s="64" t="s">
        <v>1873</v>
      </c>
      <c r="BE55" s="224"/>
      <c r="BF55" s="102"/>
    </row>
    <row r="56" spans="1:58" s="39" customFormat="1" ht="33.6">
      <c r="A56" s="31"/>
      <c r="B56" s="23">
        <v>5</v>
      </c>
      <c r="C56" s="50" t="s">
        <v>1874</v>
      </c>
      <c r="D56" s="23" t="s">
        <v>778</v>
      </c>
      <c r="E56" s="223">
        <v>0.09</v>
      </c>
      <c r="F56" s="51"/>
      <c r="G56" s="223">
        <v>0.09</v>
      </c>
      <c r="H56" s="151"/>
      <c r="I56" s="44" t="s">
        <v>130</v>
      </c>
      <c r="J56" s="64"/>
      <c r="K56" s="36"/>
      <c r="L56" s="36"/>
      <c r="M56" s="36"/>
      <c r="N56" s="36"/>
      <c r="O56" s="55"/>
      <c r="P56" s="55"/>
      <c r="Q56" s="55"/>
      <c r="R56" s="55"/>
      <c r="S56" s="55"/>
      <c r="T56" s="55"/>
      <c r="U56" s="56"/>
      <c r="V56" s="56"/>
      <c r="W56" s="55"/>
      <c r="X56" s="55"/>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46" t="s">
        <v>390</v>
      </c>
      <c r="AX56" s="23"/>
      <c r="AY56" s="23" t="s">
        <v>114</v>
      </c>
      <c r="AZ56" s="23" t="s">
        <v>210</v>
      </c>
      <c r="BA56" s="37"/>
      <c r="BB56" s="23" t="s">
        <v>1871</v>
      </c>
      <c r="BC56" s="23" t="s">
        <v>1872</v>
      </c>
      <c r="BD56" s="64" t="s">
        <v>1875</v>
      </c>
      <c r="BE56" s="224"/>
      <c r="BF56" s="102"/>
    </row>
    <row r="57" spans="1:58" s="39" customFormat="1" ht="33.6">
      <c r="A57" s="31"/>
      <c r="B57" s="23">
        <v>6</v>
      </c>
      <c r="C57" s="50" t="s">
        <v>1876</v>
      </c>
      <c r="D57" s="23" t="s">
        <v>778</v>
      </c>
      <c r="E57" s="223">
        <v>0.38</v>
      </c>
      <c r="F57" s="51"/>
      <c r="G57" s="223">
        <v>0.38</v>
      </c>
      <c r="H57" s="151"/>
      <c r="I57" s="44" t="s">
        <v>130</v>
      </c>
      <c r="J57" s="64"/>
      <c r="K57" s="36"/>
      <c r="L57" s="36"/>
      <c r="M57" s="36"/>
      <c r="N57" s="36"/>
      <c r="O57" s="55"/>
      <c r="P57" s="55"/>
      <c r="Q57" s="55"/>
      <c r="R57" s="55"/>
      <c r="S57" s="55"/>
      <c r="T57" s="55"/>
      <c r="U57" s="56"/>
      <c r="V57" s="56"/>
      <c r="W57" s="55"/>
      <c r="X57" s="55"/>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46" t="s">
        <v>390</v>
      </c>
      <c r="AX57" s="23"/>
      <c r="AY57" s="23" t="s">
        <v>114</v>
      </c>
      <c r="AZ57" s="23" t="s">
        <v>210</v>
      </c>
      <c r="BA57" s="37"/>
      <c r="BB57" s="23" t="s">
        <v>1871</v>
      </c>
      <c r="BC57" s="23" t="s">
        <v>1872</v>
      </c>
      <c r="BD57" s="64" t="s">
        <v>1877</v>
      </c>
      <c r="BE57" s="224"/>
      <c r="BF57" s="102"/>
    </row>
    <row r="58" spans="1:58" s="39" customFormat="1" ht="33.6">
      <c r="A58" s="31"/>
      <c r="B58" s="23">
        <v>7</v>
      </c>
      <c r="C58" s="50" t="s">
        <v>1878</v>
      </c>
      <c r="D58" s="23" t="s">
        <v>778</v>
      </c>
      <c r="E58" s="223">
        <v>0.1</v>
      </c>
      <c r="F58" s="51"/>
      <c r="G58" s="223">
        <v>0.1</v>
      </c>
      <c r="H58" s="151"/>
      <c r="I58" s="44" t="s">
        <v>130</v>
      </c>
      <c r="J58" s="64"/>
      <c r="K58" s="36"/>
      <c r="L58" s="36"/>
      <c r="M58" s="36"/>
      <c r="N58" s="36"/>
      <c r="O58" s="55"/>
      <c r="P58" s="55"/>
      <c r="Q58" s="55"/>
      <c r="R58" s="55"/>
      <c r="S58" s="55"/>
      <c r="T58" s="55"/>
      <c r="U58" s="56"/>
      <c r="V58" s="56"/>
      <c r="W58" s="55"/>
      <c r="X58" s="55"/>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46" t="s">
        <v>390</v>
      </c>
      <c r="AX58" s="23"/>
      <c r="AY58" s="23" t="s">
        <v>114</v>
      </c>
      <c r="AZ58" s="23" t="s">
        <v>210</v>
      </c>
      <c r="BA58" s="37"/>
      <c r="BB58" s="23" t="s">
        <v>1871</v>
      </c>
      <c r="BC58" s="23" t="s">
        <v>1872</v>
      </c>
      <c r="BD58" s="64" t="s">
        <v>1879</v>
      </c>
      <c r="BE58" s="224"/>
      <c r="BF58" s="102"/>
    </row>
    <row r="59" spans="1:58" s="39" customFormat="1" ht="33.6">
      <c r="A59" s="31"/>
      <c r="B59" s="23">
        <v>8</v>
      </c>
      <c r="C59" s="50" t="s">
        <v>1880</v>
      </c>
      <c r="D59" s="23" t="s">
        <v>778</v>
      </c>
      <c r="E59" s="223">
        <v>0.3</v>
      </c>
      <c r="F59" s="51"/>
      <c r="G59" s="223">
        <v>0.3</v>
      </c>
      <c r="H59" s="151"/>
      <c r="I59" s="44" t="s">
        <v>152</v>
      </c>
      <c r="J59" s="64"/>
      <c r="K59" s="36"/>
      <c r="L59" s="36"/>
      <c r="M59" s="36"/>
      <c r="N59" s="36"/>
      <c r="O59" s="55"/>
      <c r="P59" s="55"/>
      <c r="Q59" s="55"/>
      <c r="R59" s="55"/>
      <c r="S59" s="55"/>
      <c r="T59" s="55"/>
      <c r="U59" s="56"/>
      <c r="V59" s="56"/>
      <c r="W59" s="55"/>
      <c r="X59" s="55"/>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46" t="s">
        <v>390</v>
      </c>
      <c r="AX59" s="23"/>
      <c r="AY59" s="23" t="s">
        <v>114</v>
      </c>
      <c r="AZ59" s="23" t="s">
        <v>210</v>
      </c>
      <c r="BA59" s="37"/>
      <c r="BB59" s="23" t="s">
        <v>169</v>
      </c>
      <c r="BC59" s="23" t="s">
        <v>1881</v>
      </c>
      <c r="BD59" s="41"/>
      <c r="BE59" s="224" t="s">
        <v>172</v>
      </c>
      <c r="BF59" s="102"/>
    </row>
    <row r="60" spans="1:58" s="39" customFormat="1" ht="46.8">
      <c r="A60" s="31"/>
      <c r="B60" s="23">
        <v>9</v>
      </c>
      <c r="C60" s="50" t="s">
        <v>1882</v>
      </c>
      <c r="D60" s="23" t="s">
        <v>778</v>
      </c>
      <c r="E60" s="223">
        <v>0.03</v>
      </c>
      <c r="F60" s="51"/>
      <c r="G60" s="223">
        <v>0.03</v>
      </c>
      <c r="H60" s="151"/>
      <c r="I60" s="44" t="s">
        <v>82</v>
      </c>
      <c r="J60" s="64"/>
      <c r="K60" s="36"/>
      <c r="L60" s="36"/>
      <c r="M60" s="36"/>
      <c r="N60" s="36"/>
      <c r="O60" s="55"/>
      <c r="P60" s="55"/>
      <c r="Q60" s="55"/>
      <c r="R60" s="55"/>
      <c r="S60" s="55"/>
      <c r="T60" s="55"/>
      <c r="U60" s="56"/>
      <c r="V60" s="56"/>
      <c r="W60" s="55"/>
      <c r="X60" s="55"/>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46" t="s">
        <v>390</v>
      </c>
      <c r="AX60" s="23"/>
      <c r="AY60" s="23" t="s">
        <v>114</v>
      </c>
      <c r="AZ60" s="23" t="s">
        <v>210</v>
      </c>
      <c r="BA60" s="37"/>
      <c r="BB60" s="23" t="s">
        <v>1871</v>
      </c>
      <c r="BC60" s="23" t="s">
        <v>1872</v>
      </c>
      <c r="BD60" s="64" t="s">
        <v>1883</v>
      </c>
      <c r="BE60" s="224"/>
      <c r="BF60" s="102"/>
    </row>
    <row r="61" spans="1:58" s="39" customFormat="1" ht="33.6">
      <c r="A61" s="31"/>
      <c r="B61" s="23">
        <v>10</v>
      </c>
      <c r="C61" s="50" t="s">
        <v>1884</v>
      </c>
      <c r="D61" s="23" t="s">
        <v>778</v>
      </c>
      <c r="E61" s="223">
        <v>0.3</v>
      </c>
      <c r="F61" s="51"/>
      <c r="G61" s="223">
        <v>0.3</v>
      </c>
      <c r="H61" s="151"/>
      <c r="I61" s="44" t="s">
        <v>241</v>
      </c>
      <c r="J61" s="64"/>
      <c r="K61" s="36"/>
      <c r="L61" s="36"/>
      <c r="M61" s="36"/>
      <c r="N61" s="36"/>
      <c r="O61" s="55"/>
      <c r="P61" s="55"/>
      <c r="Q61" s="55"/>
      <c r="R61" s="55"/>
      <c r="S61" s="55"/>
      <c r="T61" s="55"/>
      <c r="U61" s="56"/>
      <c r="V61" s="56"/>
      <c r="W61" s="55"/>
      <c r="X61" s="55"/>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46" t="s">
        <v>390</v>
      </c>
      <c r="AX61" s="23"/>
      <c r="AY61" s="23" t="s">
        <v>114</v>
      </c>
      <c r="AZ61" s="23" t="s">
        <v>210</v>
      </c>
      <c r="BA61" s="37"/>
      <c r="BB61" s="23" t="s">
        <v>1871</v>
      </c>
      <c r="BC61" s="23" t="s">
        <v>1881</v>
      </c>
      <c r="BD61" s="41"/>
      <c r="BE61" s="224"/>
      <c r="BF61" s="102"/>
    </row>
    <row r="62" spans="1:58" s="39" customFormat="1" ht="33.6">
      <c r="A62" s="31"/>
      <c r="B62" s="23">
        <v>11</v>
      </c>
      <c r="C62" s="50" t="s">
        <v>1885</v>
      </c>
      <c r="D62" s="23" t="s">
        <v>778</v>
      </c>
      <c r="E62" s="223">
        <v>0.3</v>
      </c>
      <c r="F62" s="51"/>
      <c r="G62" s="223">
        <v>0.3</v>
      </c>
      <c r="H62" s="151"/>
      <c r="I62" s="44" t="s">
        <v>70</v>
      </c>
      <c r="J62" s="64"/>
      <c r="K62" s="36"/>
      <c r="L62" s="36"/>
      <c r="M62" s="36"/>
      <c r="N62" s="36"/>
      <c r="O62" s="55"/>
      <c r="P62" s="55"/>
      <c r="Q62" s="55"/>
      <c r="R62" s="55"/>
      <c r="S62" s="55"/>
      <c r="T62" s="55"/>
      <c r="U62" s="56"/>
      <c r="V62" s="56"/>
      <c r="W62" s="55"/>
      <c r="X62" s="55"/>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46" t="s">
        <v>390</v>
      </c>
      <c r="AX62" s="23"/>
      <c r="AY62" s="23" t="s">
        <v>114</v>
      </c>
      <c r="AZ62" s="23" t="s">
        <v>210</v>
      </c>
      <c r="BA62" s="37"/>
      <c r="BB62" s="23" t="s">
        <v>1871</v>
      </c>
      <c r="BC62" s="23" t="s">
        <v>1872</v>
      </c>
      <c r="BD62" s="64" t="s">
        <v>1886</v>
      </c>
      <c r="BE62" s="224"/>
      <c r="BF62" s="102"/>
    </row>
    <row r="63" spans="1:58" s="39" customFormat="1" ht="33.6">
      <c r="A63" s="31"/>
      <c r="B63" s="23">
        <v>12</v>
      </c>
      <c r="C63" s="50" t="s">
        <v>1887</v>
      </c>
      <c r="D63" s="23" t="s">
        <v>778</v>
      </c>
      <c r="E63" s="223">
        <v>0.5</v>
      </c>
      <c r="F63" s="51"/>
      <c r="G63" s="223">
        <v>0.5</v>
      </c>
      <c r="H63" s="151"/>
      <c r="I63" s="44" t="s">
        <v>87</v>
      </c>
      <c r="J63" s="64"/>
      <c r="K63" s="36"/>
      <c r="L63" s="36"/>
      <c r="M63" s="36"/>
      <c r="N63" s="36"/>
      <c r="O63" s="55"/>
      <c r="P63" s="55"/>
      <c r="Q63" s="55"/>
      <c r="R63" s="55"/>
      <c r="S63" s="55"/>
      <c r="T63" s="55"/>
      <c r="U63" s="56"/>
      <c r="V63" s="56"/>
      <c r="W63" s="55"/>
      <c r="X63" s="55"/>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46" t="s">
        <v>390</v>
      </c>
      <c r="AX63" s="23"/>
      <c r="AY63" s="23" t="s">
        <v>114</v>
      </c>
      <c r="AZ63" s="23" t="s">
        <v>210</v>
      </c>
      <c r="BA63" s="37"/>
      <c r="BB63" s="23" t="s">
        <v>1871</v>
      </c>
      <c r="BC63" s="23" t="s">
        <v>1872</v>
      </c>
      <c r="BD63" s="64" t="s">
        <v>1888</v>
      </c>
      <c r="BE63" s="224"/>
      <c r="BF63" s="102"/>
    </row>
    <row r="64" spans="1:58" s="39" customFormat="1" ht="33.6">
      <c r="A64" s="31"/>
      <c r="B64" s="23">
        <v>13</v>
      </c>
      <c r="C64" s="50" t="s">
        <v>1889</v>
      </c>
      <c r="D64" s="23" t="s">
        <v>778</v>
      </c>
      <c r="E64" s="223">
        <v>0.7</v>
      </c>
      <c r="F64" s="51"/>
      <c r="G64" s="223">
        <v>0.7</v>
      </c>
      <c r="H64" s="151"/>
      <c r="I64" s="44" t="s">
        <v>100</v>
      </c>
      <c r="J64" s="64"/>
      <c r="K64" s="36"/>
      <c r="L64" s="36"/>
      <c r="M64" s="36"/>
      <c r="N64" s="36"/>
      <c r="O64" s="55"/>
      <c r="P64" s="55"/>
      <c r="Q64" s="55"/>
      <c r="R64" s="55"/>
      <c r="S64" s="55"/>
      <c r="T64" s="55"/>
      <c r="U64" s="56"/>
      <c r="V64" s="56"/>
      <c r="W64" s="55"/>
      <c r="X64" s="55"/>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46" t="s">
        <v>390</v>
      </c>
      <c r="AX64" s="23"/>
      <c r="AY64" s="23" t="s">
        <v>114</v>
      </c>
      <c r="AZ64" s="23" t="s">
        <v>210</v>
      </c>
      <c r="BA64" s="37"/>
      <c r="BB64" s="23" t="s">
        <v>1871</v>
      </c>
      <c r="BC64" s="23" t="s">
        <v>1872</v>
      </c>
      <c r="BD64" s="50" t="s">
        <v>805</v>
      </c>
      <c r="BE64" s="224"/>
      <c r="BF64" s="102"/>
    </row>
    <row r="65" spans="1:60 16312:16363" s="39" customFormat="1" ht="33.6">
      <c r="A65" s="31"/>
      <c r="B65" s="23">
        <v>14</v>
      </c>
      <c r="C65" s="50" t="s">
        <v>1890</v>
      </c>
      <c r="D65" s="23" t="s">
        <v>778</v>
      </c>
      <c r="E65" s="51">
        <v>2</v>
      </c>
      <c r="F65" s="51"/>
      <c r="G65" s="51">
        <v>2</v>
      </c>
      <c r="H65" s="44"/>
      <c r="I65" s="44" t="s">
        <v>91</v>
      </c>
      <c r="J65" s="64" t="s">
        <v>55</v>
      </c>
      <c r="K65" s="36"/>
      <c r="L65" s="36"/>
      <c r="M65" s="36"/>
      <c r="N65" s="36"/>
      <c r="O65" s="55"/>
      <c r="P65" s="55"/>
      <c r="Q65" s="55"/>
      <c r="R65" s="55"/>
      <c r="S65" s="55"/>
      <c r="T65" s="55"/>
      <c r="U65" s="56"/>
      <c r="V65" s="56"/>
      <c r="W65" s="55"/>
      <c r="X65" s="55"/>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64" t="s">
        <v>171</v>
      </c>
      <c r="AX65" s="23"/>
      <c r="AY65" s="23" t="s">
        <v>114</v>
      </c>
      <c r="AZ65" s="23" t="s">
        <v>210</v>
      </c>
      <c r="BA65" s="37"/>
      <c r="BB65" s="23" t="s">
        <v>1871</v>
      </c>
      <c r="BC65" s="23" t="s">
        <v>1891</v>
      </c>
      <c r="BD65" s="23"/>
      <c r="BE65" s="23"/>
      <c r="BF65" s="23"/>
    </row>
    <row r="66" spans="1:60 16312:16363" s="39" customFormat="1" ht="50.4">
      <c r="A66" s="31"/>
      <c r="B66" s="23">
        <v>15</v>
      </c>
      <c r="C66" s="50" t="s">
        <v>1894</v>
      </c>
      <c r="D66" s="23" t="s">
        <v>41</v>
      </c>
      <c r="E66" s="69"/>
      <c r="F66" s="69"/>
      <c r="G66" s="69"/>
      <c r="H66" s="64"/>
      <c r="I66" s="111" t="s">
        <v>82</v>
      </c>
      <c r="J66" s="31"/>
      <c r="AW66" s="23" t="s">
        <v>812</v>
      </c>
      <c r="AX66" s="23"/>
      <c r="AY66" s="23" t="s">
        <v>114</v>
      </c>
      <c r="AZ66" s="23" t="s">
        <v>210</v>
      </c>
      <c r="BB66" s="23" t="s">
        <v>84</v>
      </c>
      <c r="BC66" s="23" t="s">
        <v>2127</v>
      </c>
      <c r="BD66" s="23" t="s">
        <v>1895</v>
      </c>
      <c r="XCJ66" s="31"/>
      <c r="XCK66" s="23"/>
      <c r="XCL66" s="50"/>
      <c r="XCM66" s="23"/>
      <c r="XCN66" s="69"/>
      <c r="XCO66" s="69"/>
      <c r="XCP66" s="69"/>
      <c r="XCQ66" s="44"/>
      <c r="XCR66" s="64"/>
      <c r="XCS66" s="64"/>
      <c r="XCT66" s="23"/>
      <c r="XCU66" s="23"/>
      <c r="XDV66" s="31"/>
      <c r="XDW66" s="23"/>
      <c r="XDX66" s="50"/>
      <c r="XDY66" s="23"/>
      <c r="XDZ66" s="69"/>
      <c r="XEA66" s="69"/>
      <c r="XEB66" s="69"/>
      <c r="XEC66" s="64"/>
      <c r="XED66" s="64"/>
    </row>
    <row r="67" spans="1:60 16312:16363" s="39" customFormat="1" ht="50.4">
      <c r="A67" s="31"/>
      <c r="B67" s="23">
        <v>16</v>
      </c>
      <c r="C67" s="50" t="s">
        <v>1896</v>
      </c>
      <c r="D67" s="23" t="s">
        <v>41</v>
      </c>
      <c r="E67" s="69"/>
      <c r="F67" s="69"/>
      <c r="G67" s="69"/>
      <c r="H67" s="44"/>
      <c r="I67" s="111" t="s">
        <v>87</v>
      </c>
      <c r="J67" s="64"/>
      <c r="K67" s="102"/>
      <c r="L67" s="102"/>
      <c r="M67" s="102"/>
      <c r="N67" s="23"/>
      <c r="O67" s="23"/>
      <c r="P67" s="23"/>
      <c r="Q67" s="23"/>
      <c r="R67" s="23"/>
      <c r="S67" s="23"/>
      <c r="AW67" s="23" t="s">
        <v>812</v>
      </c>
      <c r="AX67" s="23"/>
      <c r="AY67" s="23" t="s">
        <v>114</v>
      </c>
      <c r="AZ67" s="23" t="s">
        <v>210</v>
      </c>
      <c r="BB67" s="23" t="s">
        <v>88</v>
      </c>
      <c r="BC67" s="23" t="s">
        <v>2127</v>
      </c>
      <c r="BD67" s="23" t="s">
        <v>1895</v>
      </c>
      <c r="XDV67" s="31"/>
      <c r="XDW67" s="23"/>
      <c r="XDX67" s="50"/>
      <c r="XDY67" s="23"/>
      <c r="XDZ67" s="69"/>
      <c r="XEA67" s="69"/>
      <c r="XEB67" s="69"/>
      <c r="XEC67" s="44"/>
      <c r="XED67" s="64"/>
      <c r="XEE67" s="64"/>
      <c r="XEF67" s="23"/>
      <c r="XEG67" s="23"/>
    </row>
    <row r="68" spans="1:60 16312:16363" s="39" customFormat="1" ht="50.4">
      <c r="A68" s="31"/>
      <c r="B68" s="23">
        <v>17</v>
      </c>
      <c r="C68" s="50" t="s">
        <v>1897</v>
      </c>
      <c r="D68" s="23" t="s">
        <v>41</v>
      </c>
      <c r="E68" s="69"/>
      <c r="F68" s="69"/>
      <c r="G68" s="69"/>
      <c r="H68" s="44"/>
      <c r="I68" s="111" t="s">
        <v>100</v>
      </c>
      <c r="J68" s="64"/>
      <c r="K68" s="102"/>
      <c r="L68" s="102"/>
      <c r="M68" s="102"/>
      <c r="N68" s="23"/>
      <c r="O68" s="23"/>
      <c r="P68" s="23"/>
      <c r="Q68" s="23"/>
      <c r="R68" s="23"/>
      <c r="S68" s="23"/>
      <c r="AW68" s="23" t="s">
        <v>812</v>
      </c>
      <c r="AX68" s="23"/>
      <c r="AY68" s="23" t="s">
        <v>114</v>
      </c>
      <c r="AZ68" s="23" t="s">
        <v>210</v>
      </c>
      <c r="BB68" s="23" t="s">
        <v>101</v>
      </c>
      <c r="BC68" s="23" t="s">
        <v>2127</v>
      </c>
      <c r="BD68" s="23" t="s">
        <v>1895</v>
      </c>
      <c r="XDV68" s="31"/>
      <c r="XDW68" s="23"/>
      <c r="XDX68" s="50"/>
      <c r="XDY68" s="23"/>
      <c r="XDZ68" s="69"/>
      <c r="XEA68" s="69"/>
      <c r="XEB68" s="69"/>
      <c r="XEC68" s="44"/>
      <c r="XED68" s="64"/>
      <c r="XEE68" s="64"/>
      <c r="XEF68" s="23"/>
      <c r="XEG68" s="23"/>
    </row>
    <row r="69" spans="1:60 16312:16363" s="39" customFormat="1" ht="50.4">
      <c r="A69" s="31"/>
      <c r="B69" s="23">
        <v>18</v>
      </c>
      <c r="C69" s="50" t="s">
        <v>1898</v>
      </c>
      <c r="D69" s="23" t="s">
        <v>41</v>
      </c>
      <c r="E69" s="69"/>
      <c r="F69" s="69"/>
      <c r="G69" s="69"/>
      <c r="H69" s="44"/>
      <c r="I69" s="111" t="s">
        <v>130</v>
      </c>
      <c r="J69" s="64"/>
      <c r="K69" s="102"/>
      <c r="L69" s="102"/>
      <c r="M69" s="102"/>
      <c r="N69" s="23"/>
      <c r="O69" s="23"/>
      <c r="P69" s="23"/>
      <c r="Q69" s="23"/>
      <c r="R69" s="23"/>
      <c r="S69" s="23"/>
      <c r="AW69" s="23" t="s">
        <v>812</v>
      </c>
      <c r="AX69" s="23"/>
      <c r="AY69" s="31"/>
      <c r="AZ69" s="23" t="s">
        <v>210</v>
      </c>
      <c r="BB69" s="23" t="s">
        <v>131</v>
      </c>
      <c r="BC69" s="23" t="s">
        <v>2127</v>
      </c>
      <c r="BD69" s="23" t="s">
        <v>1895</v>
      </c>
      <c r="XDV69" s="31"/>
      <c r="XDW69" s="23"/>
      <c r="XDX69" s="50"/>
      <c r="XDY69" s="23"/>
      <c r="XDZ69" s="69"/>
      <c r="XEA69" s="69"/>
      <c r="XEB69" s="69"/>
      <c r="XEC69" s="44"/>
      <c r="XED69" s="64"/>
      <c r="XEE69" s="64"/>
      <c r="XEF69" s="23"/>
      <c r="XEG69" s="23"/>
    </row>
    <row r="70" spans="1:60 16312:16363" s="39" customFormat="1" ht="33.6">
      <c r="A70" s="31"/>
      <c r="B70" s="23">
        <v>19</v>
      </c>
      <c r="C70" s="50" t="s">
        <v>1425</v>
      </c>
      <c r="D70" s="23"/>
      <c r="E70" s="69"/>
      <c r="F70" s="51"/>
      <c r="G70" s="69"/>
      <c r="H70" s="44"/>
      <c r="I70" s="44"/>
      <c r="J70" s="64" t="s">
        <v>1426</v>
      </c>
      <c r="K70" s="36"/>
      <c r="L70" s="36"/>
      <c r="M70" s="36"/>
      <c r="N70" s="36"/>
      <c r="O70" s="58"/>
      <c r="P70" s="58"/>
      <c r="Q70" s="58"/>
      <c r="R70" s="58"/>
      <c r="S70" s="58"/>
      <c r="T70" s="58"/>
      <c r="U70" s="60"/>
      <c r="V70" s="60"/>
      <c r="W70" s="58"/>
      <c r="X70" s="58"/>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46" t="s">
        <v>125</v>
      </c>
      <c r="AX70" s="23"/>
      <c r="AY70" s="23" t="s">
        <v>105</v>
      </c>
      <c r="AZ70" s="23" t="s">
        <v>72</v>
      </c>
      <c r="BA70" s="37"/>
      <c r="BB70" s="23" t="s">
        <v>126</v>
      </c>
      <c r="BC70" s="23" t="s">
        <v>102</v>
      </c>
      <c r="BD70" s="23" t="s">
        <v>2173</v>
      </c>
      <c r="BE70" s="23"/>
      <c r="BF70" s="23"/>
    </row>
    <row r="71" spans="1:60 16312:16363" s="39" customFormat="1" ht="132" customHeight="1">
      <c r="A71" s="31"/>
      <c r="B71" s="23">
        <v>20</v>
      </c>
      <c r="C71" s="50" t="s">
        <v>1622</v>
      </c>
      <c r="D71" s="23" t="s">
        <v>45</v>
      </c>
      <c r="E71" s="51"/>
      <c r="F71" s="51"/>
      <c r="G71" s="51"/>
      <c r="H71" s="44"/>
      <c r="I71" s="44" t="s">
        <v>130</v>
      </c>
      <c r="J71" s="64"/>
      <c r="K71" s="36"/>
      <c r="L71" s="36"/>
      <c r="M71" s="36"/>
      <c r="N71" s="36"/>
      <c r="O71" s="55"/>
      <c r="P71" s="55"/>
      <c r="Q71" s="55"/>
      <c r="R71" s="55"/>
      <c r="S71" s="55"/>
      <c r="T71" s="55"/>
      <c r="U71" s="56"/>
      <c r="V71" s="56"/>
      <c r="W71" s="55"/>
      <c r="X71" s="55"/>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46" t="s">
        <v>390</v>
      </c>
      <c r="AX71" s="23"/>
      <c r="AY71" s="23" t="s">
        <v>114</v>
      </c>
      <c r="AZ71" s="23" t="s">
        <v>72</v>
      </c>
      <c r="BA71" s="37"/>
      <c r="BB71" s="23" t="s">
        <v>1623</v>
      </c>
      <c r="BC71" s="23" t="s">
        <v>1616</v>
      </c>
      <c r="BD71" s="23" t="s">
        <v>2129</v>
      </c>
      <c r="BE71" s="64"/>
      <c r="BF71" s="23"/>
    </row>
    <row r="72" spans="1:60 16312:16363" s="39" customFormat="1" ht="48" customHeight="1">
      <c r="A72" s="31"/>
      <c r="B72" s="23">
        <v>21</v>
      </c>
      <c r="C72" s="50" t="s">
        <v>1615</v>
      </c>
      <c r="D72" s="23" t="s">
        <v>45</v>
      </c>
      <c r="E72" s="51"/>
      <c r="F72" s="51"/>
      <c r="G72" s="51"/>
      <c r="H72" s="44"/>
      <c r="I72" s="44" t="s">
        <v>70</v>
      </c>
      <c r="J72" s="64"/>
      <c r="K72" s="36"/>
      <c r="L72" s="36"/>
      <c r="M72" s="36"/>
      <c r="N72" s="36"/>
      <c r="O72" s="55"/>
      <c r="P72" s="55"/>
      <c r="Q72" s="55"/>
      <c r="R72" s="55"/>
      <c r="S72" s="55"/>
      <c r="T72" s="55"/>
      <c r="U72" s="56"/>
      <c r="V72" s="56"/>
      <c r="W72" s="55"/>
      <c r="X72" s="55"/>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64" t="s">
        <v>1588</v>
      </c>
      <c r="AX72" s="23"/>
      <c r="AY72" s="23" t="s">
        <v>114</v>
      </c>
      <c r="AZ72" s="23" t="s">
        <v>72</v>
      </c>
      <c r="BA72" s="37"/>
      <c r="BB72" s="23"/>
      <c r="BC72" s="23" t="s">
        <v>74</v>
      </c>
      <c r="BD72" s="64" t="s">
        <v>2178</v>
      </c>
      <c r="BE72" s="64"/>
      <c r="BF72" s="23"/>
    </row>
    <row r="73" spans="1:60 16312:16363" s="39" customFormat="1" ht="66" customHeight="1">
      <c r="A73" s="31"/>
      <c r="B73" s="23">
        <v>22</v>
      </c>
      <c r="C73" s="50" t="s">
        <v>1637</v>
      </c>
      <c r="D73" s="23" t="s">
        <v>45</v>
      </c>
      <c r="E73" s="51" t="s">
        <v>1638</v>
      </c>
      <c r="F73" s="51"/>
      <c r="G73" s="51" t="s">
        <v>1638</v>
      </c>
      <c r="H73" s="44"/>
      <c r="I73" s="44" t="s">
        <v>91</v>
      </c>
      <c r="J73" s="64"/>
      <c r="K73" s="36"/>
      <c r="L73" s="36"/>
      <c r="M73" s="36"/>
      <c r="N73" s="36"/>
      <c r="O73" s="58"/>
      <c r="P73" s="58"/>
      <c r="Q73" s="58"/>
      <c r="R73" s="58"/>
      <c r="S73" s="58"/>
      <c r="T73" s="58"/>
      <c r="U73" s="60"/>
      <c r="V73" s="60"/>
      <c r="W73" s="58"/>
      <c r="X73" s="58"/>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4" t="s">
        <v>1639</v>
      </c>
      <c r="AX73" s="23"/>
      <c r="AY73" s="23" t="s">
        <v>1397</v>
      </c>
      <c r="AZ73" s="23" t="s">
        <v>72</v>
      </c>
      <c r="BA73" s="37"/>
      <c r="BB73" s="23" t="s">
        <v>1605</v>
      </c>
      <c r="BC73" s="23" t="s">
        <v>1640</v>
      </c>
      <c r="BD73" s="23"/>
      <c r="BE73" s="23"/>
      <c r="BF73" s="23"/>
    </row>
    <row r="74" spans="1:60 16312:16363" s="39" customFormat="1" ht="49.5" customHeight="1">
      <c r="A74" s="31"/>
      <c r="B74" s="23">
        <v>23</v>
      </c>
      <c r="C74" s="50" t="s">
        <v>1624</v>
      </c>
      <c r="D74" s="23" t="s">
        <v>45</v>
      </c>
      <c r="E74" s="51"/>
      <c r="F74" s="51"/>
      <c r="G74" s="51"/>
      <c r="H74" s="44"/>
      <c r="I74" s="44" t="s">
        <v>188</v>
      </c>
      <c r="J74" s="64"/>
      <c r="K74" s="36"/>
      <c r="L74" s="36"/>
      <c r="M74" s="36"/>
      <c r="N74" s="36"/>
      <c r="O74" s="55"/>
      <c r="P74" s="55"/>
      <c r="Q74" s="55"/>
      <c r="R74" s="55"/>
      <c r="S74" s="55"/>
      <c r="T74" s="55"/>
      <c r="U74" s="56"/>
      <c r="V74" s="56"/>
      <c r="W74" s="55"/>
      <c r="X74" s="55"/>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46" t="s">
        <v>390</v>
      </c>
      <c r="AX74" s="23"/>
      <c r="AY74" s="23" t="s">
        <v>114</v>
      </c>
      <c r="AZ74" s="23" t="s">
        <v>72</v>
      </c>
      <c r="BA74" s="37"/>
      <c r="BB74" s="23" t="s">
        <v>1625</v>
      </c>
      <c r="BC74" s="23" t="s">
        <v>1626</v>
      </c>
      <c r="BD74" s="64"/>
      <c r="BE74" s="64"/>
      <c r="BF74" s="23"/>
    </row>
    <row r="75" spans="1:60 16312:16363" s="92" customFormat="1" ht="47.25" customHeight="1">
      <c r="A75" s="85"/>
      <c r="B75" s="23">
        <v>24</v>
      </c>
      <c r="C75" s="50" t="s">
        <v>1647</v>
      </c>
      <c r="D75" s="16" t="s">
        <v>46</v>
      </c>
      <c r="E75" s="51"/>
      <c r="F75" s="51"/>
      <c r="G75" s="69"/>
      <c r="H75" s="44"/>
      <c r="I75" s="44" t="s">
        <v>1271</v>
      </c>
      <c r="J75" s="58"/>
      <c r="K75" s="36"/>
      <c r="L75" s="36"/>
      <c r="M75" s="36"/>
      <c r="N75" s="36"/>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64" t="s">
        <v>282</v>
      </c>
      <c r="AX75" s="23"/>
      <c r="AY75" s="23" t="s">
        <v>114</v>
      </c>
      <c r="AZ75" s="23" t="s">
        <v>72</v>
      </c>
      <c r="BA75" s="89"/>
      <c r="BB75" s="44"/>
      <c r="BC75" s="225" t="s">
        <v>1616</v>
      </c>
      <c r="BD75" s="225" t="s">
        <v>1616</v>
      </c>
      <c r="BE75" s="225"/>
      <c r="BF75" s="44"/>
    </row>
    <row r="76" spans="1:60 16312:16363" s="39" customFormat="1" ht="57" customHeight="1">
      <c r="A76" s="31"/>
      <c r="B76" s="23">
        <v>25</v>
      </c>
      <c r="C76" s="85" t="s">
        <v>1651</v>
      </c>
      <c r="D76" s="37" t="s">
        <v>46</v>
      </c>
      <c r="E76" s="51"/>
      <c r="F76" s="51"/>
      <c r="G76" s="51"/>
      <c r="H76" s="137"/>
      <c r="I76" s="44" t="s">
        <v>1271</v>
      </c>
      <c r="J76" s="46"/>
      <c r="K76" s="102"/>
      <c r="L76" s="102"/>
      <c r="M76" s="102"/>
      <c r="N76" s="115"/>
      <c r="O76" s="23"/>
      <c r="P76" s="23"/>
      <c r="Q76" s="23"/>
      <c r="R76" s="23"/>
      <c r="AW76" s="46" t="s">
        <v>390</v>
      </c>
      <c r="AX76" s="31"/>
      <c r="AY76" s="23" t="s">
        <v>114</v>
      </c>
      <c r="AZ76" s="23" t="s">
        <v>72</v>
      </c>
      <c r="BB76" s="23"/>
      <c r="BC76" s="225" t="s">
        <v>1616</v>
      </c>
      <c r="BD76" s="23" t="s">
        <v>1616</v>
      </c>
      <c r="BE76" s="31"/>
      <c r="BF76" s="31"/>
      <c r="XDW76" s="31"/>
      <c r="XDX76" s="23"/>
      <c r="XDY76" s="85"/>
      <c r="XDZ76" s="23"/>
      <c r="XEA76" s="51"/>
      <c r="XEB76" s="51"/>
      <c r="XEC76" s="51"/>
      <c r="XED76" s="44"/>
      <c r="XEE76" s="64"/>
      <c r="XEF76" s="46"/>
      <c r="XEG76" s="23"/>
      <c r="XEH76" s="115"/>
      <c r="XEI76" s="23"/>
    </row>
    <row r="77" spans="1:60 16312:16363" s="39" customFormat="1" ht="33" customHeight="1">
      <c r="A77" s="31"/>
      <c r="B77" s="23">
        <v>26</v>
      </c>
      <c r="C77" s="85" t="s">
        <v>1652</v>
      </c>
      <c r="D77" s="37" t="s">
        <v>46</v>
      </c>
      <c r="E77" s="51"/>
      <c r="F77" s="51"/>
      <c r="G77" s="51"/>
      <c r="H77" s="137"/>
      <c r="I77" s="44" t="s">
        <v>1271</v>
      </c>
      <c r="J77" s="46"/>
      <c r="K77" s="102"/>
      <c r="L77" s="102"/>
      <c r="M77" s="102"/>
      <c r="N77" s="115"/>
      <c r="O77" s="23"/>
      <c r="P77" s="23"/>
      <c r="Q77" s="23"/>
      <c r="R77" s="23"/>
      <c r="AW77" s="46" t="s">
        <v>390</v>
      </c>
      <c r="AX77" s="31"/>
      <c r="AY77" s="23" t="s">
        <v>114</v>
      </c>
      <c r="AZ77" s="23" t="s">
        <v>72</v>
      </c>
      <c r="BB77" s="23"/>
      <c r="BC77" s="225" t="s">
        <v>1616</v>
      </c>
      <c r="BD77" s="23" t="s">
        <v>1616</v>
      </c>
      <c r="BE77" s="31"/>
      <c r="BF77" s="31"/>
      <c r="XDX77" s="7"/>
      <c r="XDY77" s="92"/>
      <c r="XDZ77" s="7"/>
      <c r="XEA77" s="138"/>
      <c r="XEB77" s="138"/>
      <c r="XEC77" s="138"/>
      <c r="XED77" s="139"/>
      <c r="XEE77" s="226"/>
      <c r="XEF77" s="9"/>
      <c r="XEG77" s="7"/>
      <c r="XEH77" s="140"/>
      <c r="XEI77" s="7"/>
    </row>
    <row r="78" spans="1:60 16312:16363" s="92" customFormat="1" ht="37.950000000000003" customHeight="1">
      <c r="A78" s="85"/>
      <c r="B78" s="23">
        <v>27</v>
      </c>
      <c r="C78" s="50" t="s">
        <v>1667</v>
      </c>
      <c r="D78" s="23" t="s">
        <v>46</v>
      </c>
      <c r="E78" s="51"/>
      <c r="F78" s="91"/>
      <c r="G78" s="69"/>
      <c r="H78" s="44"/>
      <c r="I78" s="44" t="s">
        <v>87</v>
      </c>
      <c r="J78" s="58"/>
      <c r="K78" s="36"/>
      <c r="L78" s="36"/>
      <c r="M78" s="36"/>
      <c r="N78" s="36"/>
      <c r="O78" s="227"/>
      <c r="P78" s="227"/>
      <c r="Q78" s="227"/>
      <c r="R78" s="227"/>
      <c r="S78" s="227"/>
      <c r="T78" s="227"/>
      <c r="U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5" t="s">
        <v>1668</v>
      </c>
      <c r="AX78" s="23"/>
      <c r="AY78" s="23" t="s">
        <v>114</v>
      </c>
      <c r="AZ78" s="23" t="s">
        <v>72</v>
      </c>
      <c r="BA78" s="89"/>
      <c r="BB78" s="44"/>
      <c r="BC78" s="23" t="s">
        <v>74</v>
      </c>
      <c r="BD78" s="64" t="s">
        <v>1616</v>
      </c>
      <c r="BE78" s="75"/>
      <c r="BF78" s="75"/>
    </row>
    <row r="79" spans="1:60 16312:16363" s="39" customFormat="1" ht="33.6">
      <c r="A79" s="31"/>
      <c r="B79" s="23">
        <v>28</v>
      </c>
      <c r="C79" s="50" t="s">
        <v>1953</v>
      </c>
      <c r="D79" s="23" t="s">
        <v>47</v>
      </c>
      <c r="E79" s="51"/>
      <c r="F79" s="51"/>
      <c r="G79" s="51"/>
      <c r="H79" s="44"/>
      <c r="I79" s="44" t="s">
        <v>87</v>
      </c>
      <c r="J79" s="64"/>
      <c r="K79" s="36"/>
      <c r="L79" s="36"/>
      <c r="M79" s="36"/>
      <c r="N79" s="36"/>
      <c r="O79" s="55"/>
      <c r="P79" s="55"/>
      <c r="Q79" s="55"/>
      <c r="R79" s="55"/>
      <c r="S79" s="55"/>
      <c r="T79" s="55"/>
      <c r="U79" s="56"/>
      <c r="V79" s="56"/>
      <c r="W79" s="55"/>
      <c r="X79" s="55"/>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46" t="s">
        <v>390</v>
      </c>
      <c r="AX79" s="23"/>
      <c r="AY79" s="23" t="s">
        <v>114</v>
      </c>
      <c r="AZ79" s="23" t="s">
        <v>210</v>
      </c>
      <c r="BA79" s="37"/>
      <c r="BB79" s="23"/>
      <c r="BC79" s="23" t="s">
        <v>2118</v>
      </c>
      <c r="BD79" s="23" t="s">
        <v>2117</v>
      </c>
      <c r="BE79" s="23"/>
      <c r="BF79" s="23"/>
    </row>
    <row r="80" spans="1:60 16312:16363" s="39" customFormat="1" ht="31.2">
      <c r="A80" s="31"/>
      <c r="B80" s="23">
        <v>30</v>
      </c>
      <c r="C80" s="59" t="s">
        <v>127</v>
      </c>
      <c r="D80" s="23" t="s">
        <v>27</v>
      </c>
      <c r="E80" s="51">
        <f>4.01+20.93+0.31</f>
        <v>25.249999999999996</v>
      </c>
      <c r="F80" s="51"/>
      <c r="G80" s="51">
        <f>4.01+20.93+0.31</f>
        <v>25.249999999999996</v>
      </c>
      <c r="H80" s="44"/>
      <c r="I80" s="44" t="s">
        <v>70</v>
      </c>
      <c r="J80" s="52" t="s">
        <v>2165</v>
      </c>
      <c r="K80" s="36">
        <f>G80-N80</f>
        <v>20.799999999999997</v>
      </c>
      <c r="L80" s="36"/>
      <c r="M80" s="36"/>
      <c r="N80" s="36">
        <f>SUM(P80:AX80)</f>
        <v>4.45</v>
      </c>
      <c r="O80" s="36"/>
      <c r="P80" s="36"/>
      <c r="Q80" s="46"/>
      <c r="R80" s="46">
        <v>0.7</v>
      </c>
      <c r="S80" s="46"/>
      <c r="T80" s="46"/>
      <c r="U80" s="46">
        <v>3.75</v>
      </c>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t="s">
        <v>125</v>
      </c>
      <c r="AX80" s="23"/>
      <c r="AY80" s="23" t="s">
        <v>114</v>
      </c>
      <c r="AZ80" s="23" t="s">
        <v>72</v>
      </c>
      <c r="BA80" s="37" t="s">
        <v>72</v>
      </c>
      <c r="BB80" s="23" t="s">
        <v>126</v>
      </c>
      <c r="BC80" s="23" t="s">
        <v>74</v>
      </c>
      <c r="BD80" s="23" t="s">
        <v>2166</v>
      </c>
      <c r="BE80" s="23"/>
      <c r="BF80" s="23"/>
      <c r="BG80" s="23"/>
      <c r="BH80" s="23"/>
    </row>
    <row r="81" spans="1:60" s="48" customFormat="1" ht="26.4">
      <c r="A81" s="40"/>
      <c r="B81" s="42" t="s">
        <v>335</v>
      </c>
      <c r="C81" s="41" t="s">
        <v>332</v>
      </c>
      <c r="D81" s="42" t="s">
        <v>37</v>
      </c>
      <c r="E81" s="43">
        <v>0.42</v>
      </c>
      <c r="F81" s="43"/>
      <c r="G81" s="43">
        <v>0.42</v>
      </c>
      <c r="H81" s="44"/>
      <c r="I81" s="310" t="s">
        <v>130</v>
      </c>
      <c r="J81" s="45" t="s">
        <v>22</v>
      </c>
      <c r="K81" s="45"/>
      <c r="L81" s="365">
        <f>G81-M81</f>
        <v>0</v>
      </c>
      <c r="M81" s="365">
        <f>SUM(O81:AX81)</f>
        <v>0.42</v>
      </c>
      <c r="N81" s="365">
        <f>SUM(P81:AX81)</f>
        <v>0.42</v>
      </c>
      <c r="O81" s="307"/>
      <c r="P81" s="47">
        <v>0.42</v>
      </c>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2"/>
      <c r="BA81" s="42" t="s">
        <v>114</v>
      </c>
      <c r="BB81" s="47" t="s">
        <v>280</v>
      </c>
      <c r="BC81" s="42" t="s">
        <v>72</v>
      </c>
      <c r="BD81" s="23" t="s">
        <v>131</v>
      </c>
      <c r="BE81" s="42"/>
      <c r="BF81" s="47"/>
      <c r="BG81" s="47"/>
      <c r="BH81" s="42"/>
    </row>
    <row r="82" spans="1:60" s="48" customFormat="1" ht="26.4">
      <c r="A82" s="40"/>
      <c r="B82" s="42" t="s">
        <v>337</v>
      </c>
      <c r="C82" s="41" t="s">
        <v>333</v>
      </c>
      <c r="D82" s="42" t="s">
        <v>37</v>
      </c>
      <c r="E82" s="43">
        <v>0.5</v>
      </c>
      <c r="F82" s="43"/>
      <c r="G82" s="43">
        <v>0.5</v>
      </c>
      <c r="H82" s="44"/>
      <c r="I82" s="310" t="s">
        <v>130</v>
      </c>
      <c r="J82" s="45" t="s">
        <v>27</v>
      </c>
      <c r="K82" s="45"/>
      <c r="L82" s="365">
        <f>G82-M82</f>
        <v>0</v>
      </c>
      <c r="M82" s="365">
        <f>SUM(O82:AX82)</f>
        <v>0.5</v>
      </c>
      <c r="N82" s="365">
        <f>SUM(P82:AX82)</f>
        <v>0.5</v>
      </c>
      <c r="O82" s="307"/>
      <c r="P82" s="47"/>
      <c r="Q82" s="47"/>
      <c r="R82" s="47"/>
      <c r="S82" s="47"/>
      <c r="T82" s="47"/>
      <c r="U82" s="47">
        <v>0.5</v>
      </c>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2"/>
      <c r="BA82" s="42" t="s">
        <v>114</v>
      </c>
      <c r="BB82" s="47" t="s">
        <v>280</v>
      </c>
      <c r="BC82" s="42" t="s">
        <v>72</v>
      </c>
      <c r="BD82" s="23" t="s">
        <v>131</v>
      </c>
      <c r="BE82" s="42"/>
      <c r="BF82" s="47"/>
      <c r="BG82" s="47"/>
      <c r="BH82" s="42"/>
    </row>
    <row r="83" spans="1:60" s="48" customFormat="1" ht="26.4">
      <c r="A83" s="40"/>
      <c r="B83" s="42" t="s">
        <v>345</v>
      </c>
      <c r="C83" s="41" t="s">
        <v>334</v>
      </c>
      <c r="D83" s="42" t="s">
        <v>37</v>
      </c>
      <c r="E83" s="43">
        <v>0.22</v>
      </c>
      <c r="F83" s="43"/>
      <c r="G83" s="43">
        <v>0.22</v>
      </c>
      <c r="H83" s="44"/>
      <c r="I83" s="310" t="s">
        <v>130</v>
      </c>
      <c r="J83" s="45" t="s">
        <v>27</v>
      </c>
      <c r="K83" s="45"/>
      <c r="L83" s="365">
        <f>G83-M83</f>
        <v>0</v>
      </c>
      <c r="M83" s="365">
        <f>SUM(O83:AX83)</f>
        <v>0.22</v>
      </c>
      <c r="N83" s="365">
        <f>SUM(P83:AX83)</f>
        <v>0.22</v>
      </c>
      <c r="O83" s="307"/>
      <c r="P83" s="47"/>
      <c r="Q83" s="47"/>
      <c r="R83" s="47"/>
      <c r="S83" s="47"/>
      <c r="T83" s="47"/>
      <c r="U83" s="47">
        <v>0.22</v>
      </c>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2"/>
      <c r="BA83" s="42" t="s">
        <v>114</v>
      </c>
      <c r="BB83" s="47" t="s">
        <v>280</v>
      </c>
      <c r="BC83" s="42" t="s">
        <v>72</v>
      </c>
      <c r="BD83" s="23" t="s">
        <v>131</v>
      </c>
      <c r="BE83" s="42"/>
      <c r="BF83" s="47"/>
      <c r="BG83" s="47"/>
      <c r="BH83" s="42"/>
    </row>
    <row r="84" spans="1:60" s="48" customFormat="1" ht="16.8">
      <c r="A84" s="40"/>
      <c r="B84" s="42" t="s">
        <v>349</v>
      </c>
      <c r="C84" s="41" t="s">
        <v>1794</v>
      </c>
      <c r="D84" s="42" t="s">
        <v>37</v>
      </c>
      <c r="E84" s="43">
        <v>1.5</v>
      </c>
      <c r="F84" s="43"/>
      <c r="G84" s="43">
        <v>1.5</v>
      </c>
      <c r="H84" s="44"/>
      <c r="I84" s="45" t="s">
        <v>130</v>
      </c>
      <c r="J84" s="310" t="s">
        <v>2143</v>
      </c>
      <c r="K84" s="310"/>
      <c r="L84" s="365">
        <f>G84-M84</f>
        <v>0</v>
      </c>
      <c r="M84" s="365">
        <f>SUM(O84:AX84)</f>
        <v>1.5</v>
      </c>
      <c r="N84" s="365">
        <f>SUM(P84:AX84)</f>
        <v>1.5</v>
      </c>
      <c r="O84" s="307"/>
      <c r="P84" s="47"/>
      <c r="Q84" s="47"/>
      <c r="R84" s="47"/>
      <c r="S84" s="47"/>
      <c r="T84" s="47">
        <v>1.4</v>
      </c>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v>0.1</v>
      </c>
      <c r="AV84" s="47"/>
      <c r="AW84" s="47"/>
      <c r="AX84" s="47"/>
      <c r="AY84" s="72"/>
      <c r="AZ84" s="42"/>
      <c r="BA84" s="42" t="s">
        <v>114</v>
      </c>
      <c r="BB84" s="72" t="s">
        <v>419</v>
      </c>
      <c r="BC84" s="42" t="s">
        <v>72</v>
      </c>
      <c r="BD84" s="23" t="s">
        <v>419</v>
      </c>
      <c r="BE84" s="42"/>
      <c r="BF84" s="42" t="s">
        <v>72</v>
      </c>
      <c r="BG84" s="42"/>
      <c r="BH84" s="42"/>
    </row>
    <row r="85" spans="1:60" s="105" customFormat="1" ht="16.8">
      <c r="A85" s="143" t="s">
        <v>1762</v>
      </c>
      <c r="B85" s="505" t="s">
        <v>1763</v>
      </c>
      <c r="C85" s="505"/>
      <c r="D85" s="16"/>
      <c r="E85" s="94">
        <v>9123.65</v>
      </c>
      <c r="F85" s="94">
        <v>63.14</v>
      </c>
      <c r="G85" s="94">
        <v>9060.51</v>
      </c>
      <c r="H85" s="16"/>
      <c r="I85" s="16"/>
      <c r="J85" s="144"/>
      <c r="K85" s="36">
        <f>G85-N85</f>
        <v>9060.51</v>
      </c>
      <c r="L85" s="36"/>
      <c r="M85" s="36"/>
      <c r="N85" s="36">
        <f>SUM(O85:AV85)</f>
        <v>0</v>
      </c>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6"/>
      <c r="AZ85" s="23"/>
      <c r="BA85" s="104"/>
      <c r="BB85" s="16"/>
      <c r="BC85" s="16"/>
      <c r="BD85" s="16"/>
      <c r="BE85" s="16"/>
      <c r="BF85" s="16"/>
    </row>
    <row r="87" spans="1:60">
      <c r="E87" s="147"/>
      <c r="G87" s="147"/>
    </row>
    <row r="133" spans="2:58" ht="15" customHeight="1"/>
    <row r="134" spans="2:58" ht="15" customHeight="1"/>
    <row r="135" spans="2:58" ht="15" customHeight="1"/>
    <row r="136" spans="2:58" ht="15" customHeight="1"/>
    <row r="137" spans="2:58" ht="15" customHeight="1"/>
    <row r="138" spans="2:58" ht="15" customHeight="1"/>
    <row r="139" spans="2:58" ht="15" customHeight="1"/>
    <row r="140" spans="2:58" ht="27" customHeight="1"/>
    <row r="141" spans="2:58" ht="15.75" customHeight="1">
      <c r="B141" s="4"/>
      <c r="C141" s="148"/>
      <c r="D141" s="4"/>
      <c r="E141" s="149"/>
      <c r="F141" s="149"/>
      <c r="G141" s="149"/>
      <c r="H141" s="4"/>
      <c r="I141" s="4"/>
      <c r="AX141" s="4"/>
      <c r="AY141" s="4"/>
      <c r="AZ141" s="4"/>
      <c r="BA141" s="4"/>
      <c r="BB141" s="4"/>
      <c r="BC141" s="4"/>
      <c r="BD141" s="4"/>
      <c r="BE141" s="4"/>
      <c r="BF141" s="4"/>
    </row>
    <row r="142" spans="2:58" ht="15.75" customHeight="1">
      <c r="B142" s="4"/>
      <c r="C142" s="148"/>
      <c r="D142" s="4"/>
      <c r="E142" s="149"/>
      <c r="F142" s="149"/>
      <c r="G142" s="149"/>
      <c r="H142" s="4"/>
      <c r="I142" s="4"/>
      <c r="AX142" s="4"/>
      <c r="AY142" s="4"/>
      <c r="AZ142" s="4"/>
      <c r="BA142" s="4"/>
      <c r="BB142" s="4"/>
      <c r="BC142" s="4"/>
      <c r="BD142" s="4"/>
      <c r="BE142" s="4"/>
      <c r="BF142" s="4"/>
    </row>
    <row r="143" spans="2:58">
      <c r="G143" s="150"/>
    </row>
    <row r="150" spans="5:5">
      <c r="E150" s="150"/>
    </row>
  </sheetData>
  <sheetProtection formatCells="0" formatColumns="0" formatRows="0" insertColumns="0" insertRows="0" insertHyperlinks="0" deleteColumns="0" deleteRows="0" sort="0" autoFilter="0" pivotTables="0"/>
  <autoFilter ref="A6:BF85" xr:uid="{00000000-0009-0000-0000-000005000000}"/>
  <mergeCells count="24">
    <mergeCell ref="BE4:BE5"/>
    <mergeCell ref="BF4:BF5"/>
    <mergeCell ref="B85:C85"/>
    <mergeCell ref="J4:J5"/>
    <mergeCell ref="AW4:AW5"/>
    <mergeCell ref="AX4:AX5"/>
    <mergeCell ref="AY4:AY5"/>
    <mergeCell ref="AZ4:AZ5"/>
    <mergeCell ref="BA4:BA5"/>
    <mergeCell ref="C7:G7"/>
    <mergeCell ref="C51:G51"/>
    <mergeCell ref="B1:C1"/>
    <mergeCell ref="B2:BD2"/>
    <mergeCell ref="B3:BD3"/>
    <mergeCell ref="B4:B5"/>
    <mergeCell ref="C4:C5"/>
    <mergeCell ref="D4:D5"/>
    <mergeCell ref="E4:E5"/>
    <mergeCell ref="F4:F5"/>
    <mergeCell ref="G4:G5"/>
    <mergeCell ref="I4:I5"/>
    <mergeCell ref="BB4:BB5"/>
    <mergeCell ref="BC4:BC5"/>
    <mergeCell ref="BD4:BD5"/>
  </mergeCells>
  <pageMargins left="0.5" right="0.3" top="0.5" bottom="0.6" header="0.3" footer="0.3"/>
  <pageSetup paperSize="9" scale="46" fitToHeight="0" orientation="landscape" r:id="rId1"/>
  <headerFooter alignWithMargins="0">
    <oddFooter>&amp;CTrang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9</vt:i4>
      </vt:variant>
    </vt:vector>
  </HeadingPairs>
  <TitlesOfParts>
    <vt:vector size="14" baseType="lpstr">
      <vt:lpstr>Chỉ tiêu phân khai</vt:lpstr>
      <vt:lpstr>DM QH21-30</vt:lpstr>
      <vt:lpstr>DM KH2023</vt:lpstr>
      <vt:lpstr>Đã thực hiện</vt:lpstr>
      <vt:lpstr>Hủy bỏ</vt:lpstr>
      <vt:lpstr>'Đã thực hiện'!Print_Area</vt:lpstr>
      <vt:lpstr>'DM KH2023'!Print_Area</vt:lpstr>
      <vt:lpstr>'DM QH21-30'!Print_Area</vt:lpstr>
      <vt:lpstr>'Hủy bỏ'!Print_Area</vt:lpstr>
      <vt:lpstr>'Chỉ tiêu phân khai'!Print_Titles</vt:lpstr>
      <vt:lpstr>'Đã thực hiện'!Print_Titles</vt:lpstr>
      <vt:lpstr>'DM KH2023'!Print_Titles</vt:lpstr>
      <vt:lpstr>'DM QH21-30'!Print_Titles</vt:lpstr>
      <vt:lpstr>'Hủy bỏ'!Print_Titles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dc:creator>
  <cp:lastModifiedBy>AD</cp:lastModifiedBy>
  <cp:lastPrinted>2022-11-29T13:37:31Z</cp:lastPrinted>
  <dcterms:created xsi:type="dcterms:W3CDTF">2022-10-06T01:28:06Z</dcterms:created>
  <dcterms:modified xsi:type="dcterms:W3CDTF">2022-11-29T13:54:45Z</dcterms:modified>
</cp:coreProperties>
</file>